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8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nico/Dropbox/TEACHING/Website/rnfermincota/academic/seminars/corporate_finance/1_private_equity/1_cases/1_corporate/1-CASH-FLOW-DR/"/>
    </mc:Choice>
  </mc:AlternateContent>
  <xr:revisionPtr revIDLastSave="0" documentId="13_ncr:1_{D755FAF4-BF67-554D-AC33-210BD920DCA0}" xr6:coauthVersionLast="45" xr6:coauthVersionMax="45" xr10:uidLastSave="{00000000-0000-0000-0000-000000000000}"/>
  <bookViews>
    <workbookView xWindow="0" yWindow="460" windowWidth="28800" windowHeight="17540" tabRatio="941" firstSheet="7" activeTab="12" xr2:uid="{00000000-000D-0000-FFFF-FFFF00000000}"/>
  </bookViews>
  <sheets>
    <sheet name="1_INGRESOS" sheetId="15" r:id="rId1"/>
    <sheet name="2_COSTOS" sheetId="16" r:id="rId2"/>
    <sheet name="3A_NOMINA" sheetId="6" r:id="rId3"/>
    <sheet name="3B_GASTOS_PERSONAL" sheetId="17" r:id="rId4"/>
    <sheet name="4_GASTOS_GENERALES" sheetId="18" r:id="rId5"/>
    <sheet name="5_DA_ACTIVOS_FIJOS" sheetId="14" r:id="rId6"/>
    <sheet name="6_INVERSIONES_RETIROS_ACTIVOS" sheetId="13" r:id="rId7"/>
    <sheet name="7_FINANCIAMIENTOS" sheetId="11" r:id="rId8"/>
    <sheet name="8_OTROS_GASTOS_INGRESOS" sheetId="19" r:id="rId9"/>
    <sheet name="9_ANTICIPOS" sheetId="10" r:id="rId10"/>
    <sheet name="10_IMPUESTOS_RETENCIONES" sheetId="20" r:id="rId11"/>
    <sheet name="11_CATALOGO_CUENTAS" sheetId="1" r:id="rId12"/>
    <sheet name="12_GANANCIA_PERDIDAS" sheetId="5" r:id="rId13"/>
  </sheets>
  <calcPr calcId="191029" iterate="1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1" l="1"/>
  <c r="B2" i="11"/>
  <c r="D5" i="11"/>
  <c r="F10" i="11"/>
  <c r="D13" i="11"/>
  <c r="B2" i="5"/>
  <c r="D5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F10" i="5"/>
  <c r="G10" i="5"/>
  <c r="H10" i="5"/>
  <c r="I10" i="5"/>
  <c r="J10" i="5"/>
  <c r="K10" i="5"/>
  <c r="K9" i="5"/>
  <c r="J9" i="5"/>
  <c r="I9" i="5"/>
  <c r="H9" i="5"/>
  <c r="G9" i="5"/>
  <c r="F9" i="5"/>
  <c r="D2" i="15"/>
  <c r="B2" i="15"/>
  <c r="D4" i="15"/>
  <c r="D3" i="5"/>
  <c r="D3" i="15"/>
  <c r="D5" i="15"/>
  <c r="M10" i="15"/>
  <c r="D6" i="15"/>
  <c r="M12" i="15"/>
  <c r="M12" i="5" s="1"/>
  <c r="N10" i="15"/>
  <c r="N12" i="15"/>
  <c r="N12" i="5" s="1"/>
  <c r="O10" i="15"/>
  <c r="O12" i="15"/>
  <c r="P10" i="15"/>
  <c r="P12" i="15"/>
  <c r="P12" i="5" s="1"/>
  <c r="Q10" i="15"/>
  <c r="Q12" i="15"/>
  <c r="Q12" i="5" s="1"/>
  <c r="R10" i="15"/>
  <c r="R12" i="15"/>
  <c r="R12" i="5" s="1"/>
  <c r="S10" i="15"/>
  <c r="S12" i="15"/>
  <c r="S12" i="5" s="1"/>
  <c r="S14" i="5" s="1"/>
  <c r="T10" i="15"/>
  <c r="T12" i="15"/>
  <c r="T12" i="5" s="1"/>
  <c r="U10" i="15"/>
  <c r="U12" i="15"/>
  <c r="U12" i="5" s="1"/>
  <c r="V10" i="15"/>
  <c r="V12" i="15"/>
  <c r="V12" i="5" s="1"/>
  <c r="W10" i="15"/>
  <c r="W12" i="15"/>
  <c r="W12" i="5" s="1"/>
  <c r="W14" i="5" s="1"/>
  <c r="X10" i="15"/>
  <c r="X12" i="15"/>
  <c r="X12" i="5" s="1"/>
  <c r="F4" i="5"/>
  <c r="F5" i="5"/>
  <c r="M13" i="15"/>
  <c r="M13" i="5" s="1"/>
  <c r="N13" i="15"/>
  <c r="N13" i="5" s="1"/>
  <c r="O13" i="15"/>
  <c r="O13" i="5" s="1"/>
  <c r="P13" i="15"/>
  <c r="Q13" i="15"/>
  <c r="Q13" i="5" s="1"/>
  <c r="R13" i="15"/>
  <c r="R13" i="5" s="1"/>
  <c r="S13" i="15"/>
  <c r="S13" i="5" s="1"/>
  <c r="T13" i="15"/>
  <c r="T13" i="5" s="1"/>
  <c r="U13" i="15"/>
  <c r="U13" i="5" s="1"/>
  <c r="V13" i="15"/>
  <c r="V13" i="5" s="1"/>
  <c r="W13" i="15"/>
  <c r="W13" i="5" s="1"/>
  <c r="X13" i="15"/>
  <c r="X13" i="5" s="1"/>
  <c r="X14" i="5" s="1"/>
  <c r="D2" i="16"/>
  <c r="B2" i="16"/>
  <c r="D4" i="16"/>
  <c r="D3" i="16"/>
  <c r="D5" i="16"/>
  <c r="M10" i="16"/>
  <c r="D6" i="16"/>
  <c r="M12" i="16"/>
  <c r="N10" i="16"/>
  <c r="N12" i="16"/>
  <c r="N16" i="5" s="1"/>
  <c r="O10" i="16"/>
  <c r="O12" i="16"/>
  <c r="O16" i="5" s="1"/>
  <c r="P10" i="16"/>
  <c r="P12" i="16"/>
  <c r="P16" i="5" s="1"/>
  <c r="Q10" i="16"/>
  <c r="Q12" i="16"/>
  <c r="Q16" i="5" s="1"/>
  <c r="Q17" i="5" s="1"/>
  <c r="R10" i="16"/>
  <c r="R12" i="16"/>
  <c r="R16" i="5" s="1"/>
  <c r="S10" i="16"/>
  <c r="S12" i="16"/>
  <c r="S16" i="5" s="1"/>
  <c r="S17" i="5" s="1"/>
  <c r="T10" i="16"/>
  <c r="T12" i="16"/>
  <c r="T16" i="5" s="1"/>
  <c r="T17" i="5" s="1"/>
  <c r="U10" i="16"/>
  <c r="U12" i="16"/>
  <c r="U16" i="5" s="1"/>
  <c r="U17" i="5" s="1"/>
  <c r="V10" i="16"/>
  <c r="V12" i="16"/>
  <c r="V16" i="5" s="1"/>
  <c r="W10" i="16"/>
  <c r="W12" i="16"/>
  <c r="W16" i="5" s="1"/>
  <c r="W17" i="5" s="1"/>
  <c r="X10" i="16"/>
  <c r="X12" i="16"/>
  <c r="X16" i="5" s="1"/>
  <c r="X17" i="5" s="1"/>
  <c r="D2" i="17"/>
  <c r="B2" i="17"/>
  <c r="D4" i="17"/>
  <c r="D3" i="17"/>
  <c r="D5" i="17"/>
  <c r="O10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D6" i="17"/>
  <c r="P12" i="17" s="1"/>
  <c r="N21" i="5" s="1"/>
  <c r="P10" i="17"/>
  <c r="Q10" i="17"/>
  <c r="R10" i="17"/>
  <c r="S10" i="17"/>
  <c r="T10" i="17"/>
  <c r="U10" i="17"/>
  <c r="V10" i="17"/>
  <c r="W10" i="17"/>
  <c r="X10" i="17"/>
  <c r="Y10" i="17"/>
  <c r="Z10" i="17"/>
  <c r="P13" i="17"/>
  <c r="N22" i="5" s="1"/>
  <c r="X13" i="17"/>
  <c r="V22" i="5" s="1"/>
  <c r="CR10" i="15"/>
  <c r="CR7" i="15"/>
  <c r="CR17" i="15"/>
  <c r="CR18" i="15"/>
  <c r="CR19" i="15"/>
  <c r="CS10" i="15"/>
  <c r="CS7" i="15"/>
  <c r="CS17" i="15"/>
  <c r="CS18" i="15"/>
  <c r="CS19" i="15"/>
  <c r="CT10" i="15"/>
  <c r="CT7" i="15"/>
  <c r="CT16" i="15"/>
  <c r="CK16" i="15" s="1"/>
  <c r="CT17" i="15"/>
  <c r="CT18" i="15"/>
  <c r="CT19" i="15"/>
  <c r="CU10" i="15"/>
  <c r="CU7" i="15"/>
  <c r="CU15" i="15"/>
  <c r="CU16" i="15"/>
  <c r="CU17" i="15"/>
  <c r="CU18" i="15"/>
  <c r="CU19" i="15"/>
  <c r="CU20" i="15"/>
  <c r="CU21" i="15"/>
  <c r="CU22" i="15"/>
  <c r="CV10" i="15"/>
  <c r="CV7" i="15"/>
  <c r="CV15" i="15"/>
  <c r="CV16" i="15"/>
  <c r="CV17" i="15"/>
  <c r="CV18" i="15"/>
  <c r="CV19" i="15"/>
  <c r="CV20" i="15"/>
  <c r="CV21" i="15"/>
  <c r="CV22" i="15"/>
  <c r="CW10" i="15"/>
  <c r="CW7" i="15"/>
  <c r="CW15" i="15"/>
  <c r="CW16" i="15"/>
  <c r="CW17" i="15"/>
  <c r="CW18" i="15"/>
  <c r="CW19" i="15"/>
  <c r="CW20" i="15"/>
  <c r="CW21" i="15"/>
  <c r="CW22" i="15"/>
  <c r="CX10" i="15"/>
  <c r="CX7" i="15"/>
  <c r="CX15" i="15"/>
  <c r="CX16" i="15"/>
  <c r="CX17" i="15"/>
  <c r="CX18" i="15"/>
  <c r="CX19" i="15"/>
  <c r="CX20" i="15"/>
  <c r="CX21" i="15"/>
  <c r="CX22" i="15"/>
  <c r="CY10" i="15"/>
  <c r="CY7" i="15"/>
  <c r="CY15" i="15"/>
  <c r="CY16" i="15"/>
  <c r="CY17" i="15"/>
  <c r="CY18" i="15"/>
  <c r="CY19" i="15"/>
  <c r="CY20" i="15"/>
  <c r="CY21" i="15"/>
  <c r="CY22" i="15"/>
  <c r="CZ10" i="15"/>
  <c r="CZ7" i="15"/>
  <c r="CZ15" i="15"/>
  <c r="CZ16" i="15"/>
  <c r="CZ17" i="15"/>
  <c r="CZ18" i="15"/>
  <c r="CZ19" i="15"/>
  <c r="CZ20" i="15"/>
  <c r="CZ21" i="15"/>
  <c r="CZ22" i="15"/>
  <c r="DA10" i="15"/>
  <c r="DA7" i="15"/>
  <c r="DA15" i="15"/>
  <c r="DA16" i="15"/>
  <c r="DA17" i="15"/>
  <c r="DA18" i="15"/>
  <c r="DA19" i="15"/>
  <c r="DA20" i="15"/>
  <c r="DA21" i="15"/>
  <c r="DA22" i="15"/>
  <c r="DB10" i="15"/>
  <c r="DB7" i="15"/>
  <c r="DB15" i="15"/>
  <c r="DB16" i="15"/>
  <c r="DB17" i="15"/>
  <c r="DB18" i="15"/>
  <c r="DB19" i="15"/>
  <c r="DB20" i="15"/>
  <c r="DB21" i="15"/>
  <c r="DB22" i="15"/>
  <c r="DC10" i="15"/>
  <c r="DC7" i="15"/>
  <c r="DC15" i="15"/>
  <c r="DC16" i="15"/>
  <c r="DC17" i="15"/>
  <c r="DC18" i="15"/>
  <c r="DC19" i="15"/>
  <c r="DC20" i="15"/>
  <c r="DC21" i="15"/>
  <c r="DC22" i="15"/>
  <c r="CK4" i="5"/>
  <c r="CK5" i="5"/>
  <c r="CR20" i="15"/>
  <c r="CR21" i="15"/>
  <c r="CR22" i="15"/>
  <c r="CS20" i="15"/>
  <c r="CS21" i="15"/>
  <c r="CS22" i="15"/>
  <c r="CT20" i="15"/>
  <c r="CT21" i="15"/>
  <c r="CT22" i="15"/>
  <c r="CR10" i="16"/>
  <c r="CR7" i="16"/>
  <c r="CR14" i="16"/>
  <c r="CR15" i="16"/>
  <c r="CR16" i="16"/>
  <c r="CR17" i="16"/>
  <c r="CS10" i="16"/>
  <c r="CS7" i="16"/>
  <c r="CS14" i="16"/>
  <c r="CS15" i="16"/>
  <c r="CS16" i="16"/>
  <c r="CS17" i="16"/>
  <c r="CT10" i="16"/>
  <c r="CT7" i="16"/>
  <c r="CT14" i="16"/>
  <c r="CT15" i="16"/>
  <c r="CT16" i="16"/>
  <c r="CT17" i="16"/>
  <c r="CU10" i="16"/>
  <c r="CU7" i="16"/>
  <c r="CU14" i="16"/>
  <c r="CU15" i="16"/>
  <c r="CU16" i="16"/>
  <c r="CU17" i="16"/>
  <c r="CV10" i="16"/>
  <c r="CV7" i="16"/>
  <c r="CV14" i="16"/>
  <c r="CV15" i="16"/>
  <c r="CV16" i="16"/>
  <c r="CV17" i="16"/>
  <c r="CW10" i="16"/>
  <c r="CW7" i="16"/>
  <c r="CW14" i="16"/>
  <c r="CW15" i="16"/>
  <c r="CW16" i="16"/>
  <c r="CW17" i="16"/>
  <c r="CX10" i="16"/>
  <c r="CX7" i="16"/>
  <c r="CX14" i="16"/>
  <c r="CX15" i="16"/>
  <c r="CX16" i="16"/>
  <c r="CX17" i="16"/>
  <c r="CY10" i="16"/>
  <c r="CY7" i="16"/>
  <c r="CY14" i="16"/>
  <c r="CY15" i="16"/>
  <c r="CY16" i="16"/>
  <c r="CY17" i="16"/>
  <c r="CZ10" i="16"/>
  <c r="CZ7" i="16"/>
  <c r="CZ14" i="16"/>
  <c r="CZ15" i="16"/>
  <c r="CZ16" i="16"/>
  <c r="CZ17" i="16"/>
  <c r="DA10" i="16"/>
  <c r="DA7" i="16"/>
  <c r="DA14" i="16"/>
  <c r="DA15" i="16"/>
  <c r="DA16" i="16"/>
  <c r="DA17" i="16"/>
  <c r="DB10" i="16"/>
  <c r="DB7" i="16"/>
  <c r="DB14" i="16"/>
  <c r="DB15" i="16"/>
  <c r="DB16" i="16"/>
  <c r="DB17" i="16"/>
  <c r="DC10" i="16"/>
  <c r="DC7" i="16"/>
  <c r="DC14" i="16"/>
  <c r="DC15" i="16"/>
  <c r="DC16" i="16"/>
  <c r="DC17" i="16"/>
  <c r="CT10" i="17"/>
  <c r="CT7" i="17"/>
  <c r="CT16" i="17"/>
  <c r="CT17" i="17"/>
  <c r="CT18" i="17"/>
  <c r="CT19" i="17"/>
  <c r="CT20" i="17"/>
  <c r="CT21" i="17"/>
  <c r="CT22" i="17"/>
  <c r="CT23" i="17"/>
  <c r="CT24" i="17"/>
  <c r="CT25" i="17"/>
  <c r="CT26" i="17"/>
  <c r="CT27" i="17"/>
  <c r="CT29" i="17"/>
  <c r="CT30" i="17"/>
  <c r="CT31" i="17"/>
  <c r="CT32" i="17"/>
  <c r="CT33" i="17"/>
  <c r="CT34" i="17"/>
  <c r="CT35" i="17"/>
  <c r="CT36" i="17"/>
  <c r="CT37" i="17"/>
  <c r="CT38" i="17"/>
  <c r="CT39" i="17"/>
  <c r="CT40" i="17"/>
  <c r="CT41" i="17"/>
  <c r="CT42" i="17"/>
  <c r="CU10" i="17"/>
  <c r="CU7" i="17"/>
  <c r="CU16" i="17"/>
  <c r="CU17" i="17"/>
  <c r="CU18" i="17"/>
  <c r="CU19" i="17"/>
  <c r="CU20" i="17"/>
  <c r="CU21" i="17"/>
  <c r="CU22" i="17"/>
  <c r="CU23" i="17"/>
  <c r="CU24" i="17"/>
  <c r="CU25" i="17"/>
  <c r="CU26" i="17"/>
  <c r="CU27" i="17"/>
  <c r="CU29" i="17"/>
  <c r="CU30" i="17"/>
  <c r="CU31" i="17"/>
  <c r="CU32" i="17"/>
  <c r="CU33" i="17"/>
  <c r="CU34" i="17"/>
  <c r="CU35" i="17"/>
  <c r="CU36" i="17"/>
  <c r="CU37" i="17"/>
  <c r="CU38" i="17"/>
  <c r="CU39" i="17"/>
  <c r="CU40" i="17"/>
  <c r="CU41" i="17"/>
  <c r="CU42" i="17"/>
  <c r="CV10" i="17"/>
  <c r="CV7" i="17"/>
  <c r="CV16" i="17"/>
  <c r="CV17" i="17"/>
  <c r="CV18" i="17"/>
  <c r="CV19" i="17"/>
  <c r="CV20" i="17"/>
  <c r="CV21" i="17"/>
  <c r="CV9" i="17"/>
  <c r="CV23" i="17"/>
  <c r="CV24" i="17"/>
  <c r="CV25" i="17"/>
  <c r="CV26" i="17"/>
  <c r="CV27" i="17"/>
  <c r="CV29" i="17"/>
  <c r="CV30" i="17"/>
  <c r="CV31" i="17"/>
  <c r="CV32" i="17"/>
  <c r="CV33" i="17"/>
  <c r="CV34" i="17"/>
  <c r="CV35" i="17"/>
  <c r="CV36" i="17"/>
  <c r="CV37" i="17"/>
  <c r="CV38" i="17"/>
  <c r="CV39" i="17"/>
  <c r="CV41" i="17"/>
  <c r="CV42" i="17"/>
  <c r="CW10" i="17"/>
  <c r="CW7" i="17"/>
  <c r="CW16" i="17"/>
  <c r="CW17" i="17"/>
  <c r="CW18" i="17"/>
  <c r="CW19" i="17"/>
  <c r="CW20" i="17"/>
  <c r="CW21" i="17"/>
  <c r="CW22" i="17"/>
  <c r="CW23" i="17"/>
  <c r="CW24" i="17"/>
  <c r="CW25" i="17"/>
  <c r="CW26" i="17"/>
  <c r="CW27" i="17"/>
  <c r="CW29" i="17"/>
  <c r="CW30" i="17"/>
  <c r="CW31" i="17"/>
  <c r="CW32" i="17"/>
  <c r="CW33" i="17"/>
  <c r="CW34" i="17"/>
  <c r="CW35" i="17"/>
  <c r="CW36" i="17"/>
  <c r="CW37" i="17"/>
  <c r="CW38" i="17"/>
  <c r="CW39" i="17"/>
  <c r="CW40" i="17"/>
  <c r="CW41" i="17"/>
  <c r="CW42" i="17"/>
  <c r="CX10" i="17"/>
  <c r="CX7" i="17"/>
  <c r="CX16" i="17"/>
  <c r="CX17" i="17"/>
  <c r="CX18" i="17"/>
  <c r="CX19" i="17"/>
  <c r="CX20" i="17"/>
  <c r="CX21" i="17"/>
  <c r="CX22" i="17"/>
  <c r="CX23" i="17"/>
  <c r="CX24" i="17"/>
  <c r="CX25" i="17"/>
  <c r="CX26" i="17"/>
  <c r="CX27" i="17"/>
  <c r="CX29" i="17"/>
  <c r="CX30" i="17"/>
  <c r="CX31" i="17"/>
  <c r="CX32" i="17"/>
  <c r="CX33" i="17"/>
  <c r="CX34" i="17"/>
  <c r="CX35" i="17"/>
  <c r="CX36" i="17"/>
  <c r="CX37" i="17"/>
  <c r="CX38" i="17"/>
  <c r="CX39" i="17"/>
  <c r="CX40" i="17"/>
  <c r="CX41" i="17"/>
  <c r="CX42" i="17"/>
  <c r="CY10" i="17"/>
  <c r="CY7" i="17"/>
  <c r="CY16" i="17"/>
  <c r="CY17" i="17"/>
  <c r="CY18" i="17"/>
  <c r="CY19" i="17"/>
  <c r="CY20" i="17"/>
  <c r="CY21" i="17"/>
  <c r="CY22" i="17"/>
  <c r="CY23" i="17"/>
  <c r="CY24" i="17"/>
  <c r="CY25" i="17"/>
  <c r="CY26" i="17"/>
  <c r="CY27" i="17"/>
  <c r="CY29" i="17"/>
  <c r="CY30" i="17"/>
  <c r="CY31" i="17"/>
  <c r="CY32" i="17"/>
  <c r="CY33" i="17"/>
  <c r="CY34" i="17"/>
  <c r="CY35" i="17"/>
  <c r="CY36" i="17"/>
  <c r="CY37" i="17"/>
  <c r="CY38" i="17"/>
  <c r="CY39" i="17"/>
  <c r="CY40" i="17"/>
  <c r="CY41" i="17"/>
  <c r="CY42" i="17"/>
  <c r="CZ10" i="17"/>
  <c r="CZ7" i="17"/>
  <c r="CZ16" i="17"/>
  <c r="CZ17" i="17"/>
  <c r="CZ18" i="17"/>
  <c r="CZ19" i="17"/>
  <c r="CZ20" i="17"/>
  <c r="CZ21" i="17"/>
  <c r="CZ22" i="17"/>
  <c r="CZ23" i="17"/>
  <c r="CZ24" i="17"/>
  <c r="CZ25" i="17"/>
  <c r="CZ26" i="17"/>
  <c r="CZ27" i="17"/>
  <c r="CZ29" i="17"/>
  <c r="CZ30" i="17"/>
  <c r="CZ31" i="17"/>
  <c r="CZ32" i="17"/>
  <c r="CZ33" i="17"/>
  <c r="CZ34" i="17"/>
  <c r="CZ35" i="17"/>
  <c r="CZ36" i="17"/>
  <c r="CZ37" i="17"/>
  <c r="CZ38" i="17"/>
  <c r="CZ39" i="17"/>
  <c r="CZ40" i="17"/>
  <c r="CZ41" i="17"/>
  <c r="CZ42" i="17"/>
  <c r="DA10" i="17"/>
  <c r="DA7" i="17"/>
  <c r="DA16" i="17"/>
  <c r="DA17" i="17"/>
  <c r="DA18" i="17"/>
  <c r="DA19" i="17"/>
  <c r="DA20" i="17"/>
  <c r="DA21" i="17"/>
  <c r="DA22" i="17"/>
  <c r="DA23" i="17"/>
  <c r="DA24" i="17"/>
  <c r="DA25" i="17"/>
  <c r="DA26" i="17"/>
  <c r="DA27" i="17"/>
  <c r="DA29" i="17"/>
  <c r="DA30" i="17"/>
  <c r="DA31" i="17"/>
  <c r="DA32" i="17"/>
  <c r="DA33" i="17"/>
  <c r="DA34" i="17"/>
  <c r="DA35" i="17"/>
  <c r="DA36" i="17"/>
  <c r="DA37" i="17"/>
  <c r="DA38" i="17"/>
  <c r="DA39" i="17"/>
  <c r="DA40" i="17"/>
  <c r="DA41" i="17"/>
  <c r="DA42" i="17"/>
  <c r="DB10" i="17"/>
  <c r="DB7" i="17"/>
  <c r="DB16" i="17"/>
  <c r="DB17" i="17"/>
  <c r="DB18" i="17"/>
  <c r="DB19" i="17"/>
  <c r="DB20" i="17"/>
  <c r="DB21" i="17"/>
  <c r="DB22" i="17"/>
  <c r="DB23" i="17"/>
  <c r="DB24" i="17"/>
  <c r="DB25" i="17"/>
  <c r="DB26" i="17"/>
  <c r="DB27" i="17"/>
  <c r="DB29" i="17"/>
  <c r="DB30" i="17"/>
  <c r="DB31" i="17"/>
  <c r="DB32" i="17"/>
  <c r="DB33" i="17"/>
  <c r="DB34" i="17"/>
  <c r="DB35" i="17"/>
  <c r="DB36" i="17"/>
  <c r="DB37" i="17"/>
  <c r="DB38" i="17"/>
  <c r="DB39" i="17"/>
  <c r="DB40" i="17"/>
  <c r="DB41" i="17"/>
  <c r="DB42" i="17"/>
  <c r="DC10" i="17"/>
  <c r="DC7" i="17"/>
  <c r="DC16" i="17"/>
  <c r="DC17" i="17"/>
  <c r="DC18" i="17"/>
  <c r="DC19" i="17"/>
  <c r="DC20" i="17"/>
  <c r="DC21" i="17"/>
  <c r="DC22" i="17"/>
  <c r="DC23" i="17"/>
  <c r="DC24" i="17"/>
  <c r="DC25" i="17"/>
  <c r="DC26" i="17"/>
  <c r="DC27" i="17"/>
  <c r="DC29" i="17"/>
  <c r="DC30" i="17"/>
  <c r="DC31" i="17"/>
  <c r="DC32" i="17"/>
  <c r="DC33" i="17"/>
  <c r="DC34" i="17"/>
  <c r="DC35" i="17"/>
  <c r="DC36" i="17"/>
  <c r="DC37" i="17"/>
  <c r="DC38" i="17"/>
  <c r="DC39" i="17"/>
  <c r="DC40" i="17"/>
  <c r="DC41" i="17"/>
  <c r="DC42" i="17"/>
  <c r="DD10" i="17"/>
  <c r="DD7" i="17"/>
  <c r="Y16" i="17"/>
  <c r="DD16" i="17"/>
  <c r="Y17" i="17"/>
  <c r="DD17" i="17"/>
  <c r="Y19" i="17"/>
  <c r="DD19" i="17"/>
  <c r="DD20" i="17"/>
  <c r="DD21" i="17"/>
  <c r="DD22" i="17"/>
  <c r="DD23" i="17"/>
  <c r="Y24" i="17"/>
  <c r="DD24" i="17"/>
  <c r="DD26" i="17"/>
  <c r="DD27" i="17"/>
  <c r="DD29" i="17"/>
  <c r="CM29" i="17" s="1"/>
  <c r="DD30" i="17"/>
  <c r="DD31" i="17"/>
  <c r="DD32" i="17"/>
  <c r="DD33" i="17"/>
  <c r="DD34" i="17"/>
  <c r="DD35" i="17"/>
  <c r="DD36" i="17"/>
  <c r="DD37" i="17"/>
  <c r="DD38" i="17"/>
  <c r="DD39" i="17"/>
  <c r="DD40" i="17"/>
  <c r="DD41" i="17"/>
  <c r="DD42" i="17"/>
  <c r="DE10" i="17"/>
  <c r="DE7" i="17"/>
  <c r="Z16" i="17"/>
  <c r="DE16" i="17" s="1"/>
  <c r="CM16" i="17" s="1"/>
  <c r="Z17" i="17"/>
  <c r="DE17" i="17"/>
  <c r="Z19" i="17"/>
  <c r="DE19" i="17"/>
  <c r="H10" i="17"/>
  <c r="H9" i="17"/>
  <c r="H4" i="17"/>
  <c r="H5" i="17"/>
  <c r="DE9" i="17"/>
  <c r="DE21" i="17"/>
  <c r="DE22" i="17"/>
  <c r="Z24" i="17"/>
  <c r="DE24" i="17" s="1"/>
  <c r="DE29" i="17"/>
  <c r="DE30" i="17"/>
  <c r="DE32" i="17"/>
  <c r="DE33" i="17"/>
  <c r="CM33" i="17" s="1"/>
  <c r="DE34" i="17"/>
  <c r="DE35" i="17"/>
  <c r="DE36" i="17"/>
  <c r="DE37" i="17"/>
  <c r="DE38" i="17"/>
  <c r="DE39" i="17"/>
  <c r="DE40" i="17"/>
  <c r="DE41" i="17"/>
  <c r="DD10" i="15"/>
  <c r="DD7" i="15"/>
  <c r="DD17" i="15"/>
  <c r="DD18" i="15"/>
  <c r="DD19" i="15"/>
  <c r="DE10" i="15"/>
  <c r="DE7" i="15"/>
  <c r="DE17" i="15"/>
  <c r="DE18" i="15"/>
  <c r="DE19" i="15"/>
  <c r="DF10" i="15"/>
  <c r="DF7" i="15"/>
  <c r="DF16" i="15"/>
  <c r="DF17" i="15"/>
  <c r="DF18" i="15"/>
  <c r="DF19" i="15"/>
  <c r="DG10" i="15"/>
  <c r="DG7" i="15"/>
  <c r="DG15" i="15"/>
  <c r="DG16" i="15"/>
  <c r="DG17" i="15"/>
  <c r="DG18" i="15"/>
  <c r="DG19" i="15"/>
  <c r="DG20" i="15"/>
  <c r="DG21" i="15"/>
  <c r="DG22" i="15"/>
  <c r="DH10" i="15"/>
  <c r="DH7" i="15"/>
  <c r="DH15" i="15"/>
  <c r="DH16" i="15"/>
  <c r="DH17" i="15"/>
  <c r="DH18" i="15"/>
  <c r="DH19" i="15"/>
  <c r="DH20" i="15"/>
  <c r="DH21" i="15"/>
  <c r="DH22" i="15"/>
  <c r="DI10" i="15"/>
  <c r="DI7" i="15"/>
  <c r="DI15" i="15"/>
  <c r="DI16" i="15"/>
  <c r="DI17" i="15"/>
  <c r="DI18" i="15"/>
  <c r="DI19" i="15"/>
  <c r="DI20" i="15"/>
  <c r="DI21" i="15"/>
  <c r="DI22" i="15"/>
  <c r="DJ10" i="15"/>
  <c r="DJ7" i="15"/>
  <c r="DJ15" i="15"/>
  <c r="DJ16" i="15"/>
  <c r="DJ17" i="15"/>
  <c r="DJ18" i="15"/>
  <c r="DJ19" i="15"/>
  <c r="DJ20" i="15"/>
  <c r="DJ21" i="15"/>
  <c r="DJ22" i="15"/>
  <c r="DK10" i="15"/>
  <c r="DK7" i="15"/>
  <c r="DK15" i="15"/>
  <c r="DK16" i="15"/>
  <c r="DK17" i="15"/>
  <c r="DK18" i="15"/>
  <c r="DK19" i="15"/>
  <c r="DK20" i="15"/>
  <c r="DK21" i="15"/>
  <c r="DK22" i="15"/>
  <c r="DL10" i="15"/>
  <c r="DL7" i="15"/>
  <c r="DL15" i="15"/>
  <c r="DL16" i="15"/>
  <c r="DL17" i="15"/>
  <c r="DL18" i="15"/>
  <c r="DL19" i="15"/>
  <c r="DL20" i="15"/>
  <c r="DL21" i="15"/>
  <c r="DL22" i="15"/>
  <c r="DM10" i="15"/>
  <c r="DM7" i="15"/>
  <c r="DM15" i="15"/>
  <c r="DM16" i="15"/>
  <c r="DM17" i="15"/>
  <c r="DM18" i="15"/>
  <c r="DM19" i="15"/>
  <c r="DM20" i="15"/>
  <c r="DM21" i="15"/>
  <c r="DM22" i="15"/>
  <c r="DN10" i="15"/>
  <c r="DN7" i="15"/>
  <c r="DN15" i="15"/>
  <c r="DN16" i="15"/>
  <c r="DN17" i="15"/>
  <c r="DN18" i="15"/>
  <c r="DN19" i="15"/>
  <c r="DN20" i="15"/>
  <c r="DN21" i="15"/>
  <c r="DN22" i="15"/>
  <c r="DO10" i="15"/>
  <c r="DO7" i="15"/>
  <c r="DO15" i="15"/>
  <c r="DO16" i="15"/>
  <c r="DO17" i="15"/>
  <c r="DO18" i="15"/>
  <c r="DO19" i="15"/>
  <c r="DO20" i="15"/>
  <c r="DO21" i="15"/>
  <c r="DO22" i="15"/>
  <c r="CL4" i="5"/>
  <c r="CL5" i="5"/>
  <c r="DD20" i="15"/>
  <c r="DD21" i="15"/>
  <c r="DD22" i="15"/>
  <c r="DE20" i="15"/>
  <c r="CL20" i="15" s="1"/>
  <c r="DE21" i="15"/>
  <c r="DE22" i="15"/>
  <c r="DF20" i="15"/>
  <c r="DF21" i="15"/>
  <c r="DF22" i="15"/>
  <c r="DD10" i="16"/>
  <c r="DD7" i="16"/>
  <c r="DD14" i="16"/>
  <c r="DD15" i="16"/>
  <c r="DD16" i="16"/>
  <c r="DD17" i="16"/>
  <c r="DE10" i="16"/>
  <c r="DE7" i="16"/>
  <c r="DE14" i="16"/>
  <c r="DE15" i="16"/>
  <c r="DE16" i="16"/>
  <c r="DE17" i="16"/>
  <c r="DF10" i="16"/>
  <c r="DF7" i="16"/>
  <c r="DF14" i="16"/>
  <c r="DF15" i="16"/>
  <c r="DF16" i="16"/>
  <c r="DF17" i="16"/>
  <c r="DG10" i="16"/>
  <c r="DG7" i="16"/>
  <c r="DG14" i="16"/>
  <c r="DG15" i="16"/>
  <c r="DG16" i="16"/>
  <c r="DG17" i="16"/>
  <c r="DH10" i="16"/>
  <c r="DH7" i="16"/>
  <c r="DH14" i="16"/>
  <c r="DH15" i="16"/>
  <c r="DH16" i="16"/>
  <c r="DH17" i="16"/>
  <c r="DI10" i="16"/>
  <c r="DI7" i="16"/>
  <c r="DI14" i="16"/>
  <c r="DI15" i="16"/>
  <c r="DI16" i="16"/>
  <c r="DI17" i="16"/>
  <c r="DJ10" i="16"/>
  <c r="DJ7" i="16"/>
  <c r="DJ14" i="16"/>
  <c r="DJ15" i="16"/>
  <c r="DJ16" i="16"/>
  <c r="DJ17" i="16"/>
  <c r="DK10" i="16"/>
  <c r="DK7" i="16"/>
  <c r="DK14" i="16"/>
  <c r="DK15" i="16"/>
  <c r="DK16" i="16"/>
  <c r="DK17" i="16"/>
  <c r="DL10" i="16"/>
  <c r="DL7" i="16"/>
  <c r="DL14" i="16"/>
  <c r="DL15" i="16"/>
  <c r="DL16" i="16"/>
  <c r="DL17" i="16"/>
  <c r="DM10" i="16"/>
  <c r="DM7" i="16"/>
  <c r="DM14" i="16"/>
  <c r="DM15" i="16"/>
  <c r="DM16" i="16"/>
  <c r="DM17" i="16"/>
  <c r="DN10" i="16"/>
  <c r="DN7" i="16"/>
  <c r="DN14" i="16"/>
  <c r="DN15" i="16"/>
  <c r="DN16" i="16"/>
  <c r="DN17" i="16"/>
  <c r="DO10" i="16"/>
  <c r="DO7" i="16"/>
  <c r="DO14" i="16"/>
  <c r="DO15" i="16"/>
  <c r="DO16" i="16"/>
  <c r="DO17" i="16"/>
  <c r="D4" i="11"/>
  <c r="D3" i="11"/>
  <c r="M10" i="11"/>
  <c r="N10" i="11"/>
  <c r="O10" i="11"/>
  <c r="P10" i="11"/>
  <c r="Q10" i="11"/>
  <c r="R10" i="11"/>
  <c r="S10" i="11"/>
  <c r="S37" i="11"/>
  <c r="R37" i="11"/>
  <c r="Q37" i="11"/>
  <c r="P37" i="11"/>
  <c r="O37" i="11"/>
  <c r="N37" i="11"/>
  <c r="M37" i="11"/>
  <c r="L10" i="11"/>
  <c r="L37" i="11"/>
  <c r="D2" i="19"/>
  <c r="B2" i="19"/>
  <c r="D4" i="19"/>
  <c r="D3" i="19"/>
  <c r="D5" i="19"/>
  <c r="CR10" i="19"/>
  <c r="CS10" i="19"/>
  <c r="CT10" i="19"/>
  <c r="CU10" i="19"/>
  <c r="CV10" i="19"/>
  <c r="CW10" i="19"/>
  <c r="CX10" i="19"/>
  <c r="CY10" i="19"/>
  <c r="CZ10" i="19"/>
  <c r="DA10" i="19"/>
  <c r="DB10" i="19"/>
  <c r="DC10" i="19"/>
  <c r="DD10" i="19"/>
  <c r="DE10" i="19"/>
  <c r="DF10" i="19"/>
  <c r="DG10" i="19"/>
  <c r="DH10" i="19"/>
  <c r="DI10" i="19"/>
  <c r="DJ10" i="19"/>
  <c r="DK10" i="19"/>
  <c r="DL10" i="19"/>
  <c r="DM10" i="19"/>
  <c r="DN10" i="19"/>
  <c r="DO10" i="19"/>
  <c r="DP10" i="19"/>
  <c r="DQ10" i="19"/>
  <c r="DR10" i="19"/>
  <c r="DS10" i="19"/>
  <c r="DT10" i="19"/>
  <c r="DU10" i="19"/>
  <c r="DV10" i="19"/>
  <c r="DW10" i="19"/>
  <c r="DX10" i="19"/>
  <c r="DY10" i="19"/>
  <c r="DZ10" i="19"/>
  <c r="EA10" i="19"/>
  <c r="EB10" i="19"/>
  <c r="EC10" i="19"/>
  <c r="ED10" i="19"/>
  <c r="EE10" i="19"/>
  <c r="EF10" i="19"/>
  <c r="EG10" i="19"/>
  <c r="EH10" i="19"/>
  <c r="EI10" i="19"/>
  <c r="EJ10" i="19"/>
  <c r="EK10" i="19"/>
  <c r="EL10" i="19"/>
  <c r="EM10" i="19"/>
  <c r="EN10" i="19"/>
  <c r="EO10" i="19"/>
  <c r="EP10" i="19"/>
  <c r="EQ10" i="19"/>
  <c r="ER10" i="19"/>
  <c r="ES10" i="19"/>
  <c r="ET10" i="19"/>
  <c r="EU10" i="19"/>
  <c r="EV10" i="19"/>
  <c r="EW10" i="19"/>
  <c r="EX10" i="19"/>
  <c r="EY10" i="19"/>
  <c r="EZ10" i="19"/>
  <c r="FA10" i="19"/>
  <c r="FB10" i="19"/>
  <c r="FC10" i="19"/>
  <c r="FD10" i="19"/>
  <c r="FE10" i="19"/>
  <c r="FF10" i="19"/>
  <c r="FG10" i="19"/>
  <c r="FH10" i="19"/>
  <c r="FI10" i="19"/>
  <c r="FJ10" i="19"/>
  <c r="FK10" i="19"/>
  <c r="CK10" i="19"/>
  <c r="CL10" i="19"/>
  <c r="CM10" i="19"/>
  <c r="CN10" i="19"/>
  <c r="CO10" i="19"/>
  <c r="CP10" i="19"/>
  <c r="FK9" i="19"/>
  <c r="FJ9" i="19"/>
  <c r="FI9" i="19"/>
  <c r="FH9" i="19"/>
  <c r="FG9" i="19"/>
  <c r="FF9" i="19"/>
  <c r="FE9" i="19"/>
  <c r="FD9" i="19"/>
  <c r="FC9" i="19"/>
  <c r="FB9" i="19"/>
  <c r="FA9" i="19"/>
  <c r="EZ9" i="19"/>
  <c r="EY9" i="19"/>
  <c r="EX9" i="19"/>
  <c r="EW9" i="19"/>
  <c r="EV9" i="19"/>
  <c r="EU9" i="19"/>
  <c r="ET9" i="19"/>
  <c r="ES9" i="19"/>
  <c r="ER9" i="19"/>
  <c r="EQ9" i="19"/>
  <c r="EP9" i="19"/>
  <c r="EO9" i="19"/>
  <c r="EN9" i="19"/>
  <c r="EM9" i="19"/>
  <c r="EL9" i="19"/>
  <c r="EK9" i="19"/>
  <c r="EJ9" i="19"/>
  <c r="EI9" i="19"/>
  <c r="EH9" i="19"/>
  <c r="EG9" i="19"/>
  <c r="EF9" i="19"/>
  <c r="EE9" i="19"/>
  <c r="ED9" i="19"/>
  <c r="EC9" i="19"/>
  <c r="EB9" i="19"/>
  <c r="EA9" i="19"/>
  <c r="DZ9" i="19"/>
  <c r="DY9" i="19"/>
  <c r="DX9" i="19"/>
  <c r="DW9" i="19"/>
  <c r="DV9" i="19"/>
  <c r="DU9" i="19"/>
  <c r="DT9" i="19"/>
  <c r="DS9" i="19"/>
  <c r="DR9" i="19"/>
  <c r="DQ9" i="19"/>
  <c r="DP9" i="19"/>
  <c r="DO9" i="19"/>
  <c r="DN9" i="19"/>
  <c r="DM9" i="19"/>
  <c r="DL9" i="19"/>
  <c r="DK9" i="19"/>
  <c r="DJ9" i="19"/>
  <c r="DI9" i="19"/>
  <c r="DH9" i="19"/>
  <c r="DG9" i="19"/>
  <c r="DF9" i="19"/>
  <c r="DE9" i="19"/>
  <c r="DD9" i="19"/>
  <c r="DC9" i="19"/>
  <c r="DB9" i="19"/>
  <c r="DA9" i="19"/>
  <c r="CZ9" i="19"/>
  <c r="CY9" i="19"/>
  <c r="CX9" i="19"/>
  <c r="CW9" i="19"/>
  <c r="CV9" i="19"/>
  <c r="CU9" i="19"/>
  <c r="CT9" i="19"/>
  <c r="CS9" i="19"/>
  <c r="CR9" i="19"/>
  <c r="CP9" i="19"/>
  <c r="CO9" i="19"/>
  <c r="CN9" i="19"/>
  <c r="CM9" i="19"/>
  <c r="CL9" i="19"/>
  <c r="CK9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AO10" i="19"/>
  <c r="AP10" i="19"/>
  <c r="AQ10" i="19"/>
  <c r="AR10" i="19"/>
  <c r="AS10" i="19"/>
  <c r="AT10" i="19"/>
  <c r="AU10" i="19"/>
  <c r="AV10" i="19"/>
  <c r="AW10" i="19"/>
  <c r="AX10" i="19"/>
  <c r="AY10" i="19"/>
  <c r="AZ10" i="19"/>
  <c r="BA10" i="19"/>
  <c r="BB10" i="19"/>
  <c r="BC10" i="19"/>
  <c r="BD10" i="19"/>
  <c r="BE10" i="19"/>
  <c r="BF10" i="19"/>
  <c r="BG10" i="19"/>
  <c r="BH10" i="19"/>
  <c r="BI10" i="19"/>
  <c r="BJ10" i="19"/>
  <c r="BK10" i="19"/>
  <c r="BL10" i="19"/>
  <c r="BM10" i="19"/>
  <c r="BN10" i="19"/>
  <c r="BO10" i="19"/>
  <c r="BP10" i="19"/>
  <c r="BQ10" i="19"/>
  <c r="BR10" i="19"/>
  <c r="BS10" i="19"/>
  <c r="BT10" i="19"/>
  <c r="BU10" i="19"/>
  <c r="BV10" i="19"/>
  <c r="BW10" i="19"/>
  <c r="BX10" i="19"/>
  <c r="BY10" i="19"/>
  <c r="BZ10" i="19"/>
  <c r="CA10" i="19"/>
  <c r="CB10" i="19"/>
  <c r="CC10" i="19"/>
  <c r="CD10" i="19"/>
  <c r="CE10" i="19"/>
  <c r="CF10" i="19"/>
  <c r="F10" i="19"/>
  <c r="G10" i="19"/>
  <c r="H10" i="19"/>
  <c r="I10" i="19"/>
  <c r="J10" i="19"/>
  <c r="K10" i="19"/>
  <c r="CF9" i="19"/>
  <c r="CE9" i="19"/>
  <c r="CD9" i="19"/>
  <c r="CC9" i="19"/>
  <c r="CB9" i="19"/>
  <c r="CA9" i="19"/>
  <c r="BZ9" i="19"/>
  <c r="BY9" i="19"/>
  <c r="BX9" i="19"/>
  <c r="BW9" i="19"/>
  <c r="BV9" i="19"/>
  <c r="BU9" i="19"/>
  <c r="BT9" i="19"/>
  <c r="BS9" i="19"/>
  <c r="BR9" i="19"/>
  <c r="BQ9" i="19"/>
  <c r="BP9" i="19"/>
  <c r="BO9" i="19"/>
  <c r="BN9" i="19"/>
  <c r="BM9" i="19"/>
  <c r="BL9" i="19"/>
  <c r="BK9" i="19"/>
  <c r="BJ9" i="19"/>
  <c r="BI9" i="19"/>
  <c r="BH9" i="19"/>
  <c r="BG9" i="19"/>
  <c r="BF9" i="19"/>
  <c r="BE9" i="19"/>
  <c r="BD9" i="19"/>
  <c r="BC9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K9" i="19"/>
  <c r="J9" i="19"/>
  <c r="I9" i="19"/>
  <c r="H9" i="19"/>
  <c r="G9" i="19"/>
  <c r="F9" i="19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EF10" i="11"/>
  <c r="EG10" i="11"/>
  <c r="EH10" i="11"/>
  <c r="EI10" i="11"/>
  <c r="EJ10" i="11"/>
  <c r="EK10" i="11"/>
  <c r="EL10" i="11"/>
  <c r="EM10" i="11"/>
  <c r="EN10" i="11"/>
  <c r="EO10" i="11"/>
  <c r="EP10" i="11"/>
  <c r="EQ10" i="11"/>
  <c r="ER10" i="11"/>
  <c r="ES10" i="11"/>
  <c r="ET10" i="11"/>
  <c r="EU10" i="11"/>
  <c r="EV10" i="11"/>
  <c r="EW10" i="11"/>
  <c r="EX10" i="11"/>
  <c r="EY10" i="11"/>
  <c r="EZ10" i="11"/>
  <c r="FA10" i="11"/>
  <c r="FB10" i="11"/>
  <c r="FC10" i="11"/>
  <c r="FD10" i="11"/>
  <c r="FE10" i="11"/>
  <c r="FF10" i="11"/>
  <c r="FG10" i="11"/>
  <c r="FH10" i="11"/>
  <c r="FI10" i="11"/>
  <c r="FJ10" i="11"/>
  <c r="FK10" i="11"/>
  <c r="FL10" i="11"/>
  <c r="FM10" i="11"/>
  <c r="FN10" i="11"/>
  <c r="FO10" i="11"/>
  <c r="FP10" i="11"/>
  <c r="FQ10" i="11"/>
  <c r="FR10" i="11"/>
  <c r="FS10" i="11"/>
  <c r="FT10" i="11"/>
  <c r="FU10" i="11"/>
  <c r="FV10" i="11"/>
  <c r="FW10" i="11"/>
  <c r="FX10" i="11"/>
  <c r="FY10" i="11"/>
  <c r="FZ10" i="11"/>
  <c r="GA10" i="11"/>
  <c r="GB10" i="11"/>
  <c r="GC10" i="11"/>
  <c r="GD10" i="11"/>
  <c r="GE10" i="11"/>
  <c r="GF10" i="11"/>
  <c r="GG10" i="11"/>
  <c r="GH10" i="11"/>
  <c r="GI10" i="11"/>
  <c r="GJ10" i="11"/>
  <c r="GK10" i="11"/>
  <c r="GL10" i="11"/>
  <c r="GM10" i="11"/>
  <c r="GN10" i="11"/>
  <c r="GO10" i="11"/>
  <c r="GP10" i="11"/>
  <c r="GQ10" i="11"/>
  <c r="GR10" i="11"/>
  <c r="GS10" i="11"/>
  <c r="GT10" i="11"/>
  <c r="GU10" i="11"/>
  <c r="GV10" i="11"/>
  <c r="GV9" i="11"/>
  <c r="GU9" i="11"/>
  <c r="GT9" i="11"/>
  <c r="GS9" i="11"/>
  <c r="GR9" i="11"/>
  <c r="GQ9" i="11"/>
  <c r="GP9" i="11"/>
  <c r="GO9" i="11"/>
  <c r="GN9" i="11"/>
  <c r="GM9" i="11"/>
  <c r="GL9" i="11"/>
  <c r="GK9" i="11"/>
  <c r="GJ9" i="11"/>
  <c r="GI9" i="11"/>
  <c r="GH9" i="11"/>
  <c r="GG9" i="11"/>
  <c r="GF9" i="11"/>
  <c r="GE9" i="11"/>
  <c r="GD9" i="11"/>
  <c r="GC9" i="11"/>
  <c r="GB9" i="11"/>
  <c r="GA9" i="11"/>
  <c r="FZ9" i="11"/>
  <c r="FY9" i="11"/>
  <c r="FX9" i="11"/>
  <c r="FW9" i="11"/>
  <c r="FV9" i="11"/>
  <c r="FU9" i="11"/>
  <c r="FT9" i="11"/>
  <c r="FS9" i="11"/>
  <c r="FR9" i="11"/>
  <c r="FQ9" i="11"/>
  <c r="FP9" i="11"/>
  <c r="FO9" i="11"/>
  <c r="FN9" i="11"/>
  <c r="FM9" i="11"/>
  <c r="FL9" i="11"/>
  <c r="FK9" i="11"/>
  <c r="FJ9" i="11"/>
  <c r="FI9" i="11"/>
  <c r="FH9" i="11"/>
  <c r="FG9" i="11"/>
  <c r="FF9" i="11"/>
  <c r="FE9" i="11"/>
  <c r="FD9" i="11"/>
  <c r="FC9" i="11"/>
  <c r="FB9" i="11"/>
  <c r="FA9" i="11"/>
  <c r="EZ9" i="11"/>
  <c r="EY9" i="11"/>
  <c r="EX9" i="11"/>
  <c r="EW9" i="11"/>
  <c r="EV9" i="11"/>
  <c r="EU9" i="11"/>
  <c r="ET9" i="11"/>
  <c r="ES9" i="11"/>
  <c r="ER9" i="11"/>
  <c r="EQ9" i="11"/>
  <c r="EP9" i="11"/>
  <c r="EO9" i="11"/>
  <c r="EN9" i="11"/>
  <c r="EM9" i="11"/>
  <c r="EL9" i="11"/>
  <c r="EK9" i="11"/>
  <c r="EJ9" i="11"/>
  <c r="EI9" i="11"/>
  <c r="EH9" i="11"/>
  <c r="EG9" i="11"/>
  <c r="EF9" i="11"/>
  <c r="EE9" i="11"/>
  <c r="ED9" i="11"/>
  <c r="EC9" i="11"/>
  <c r="EB9" i="11"/>
  <c r="EA9" i="11"/>
  <c r="DZ9" i="11"/>
  <c r="DY9" i="11"/>
  <c r="DX9" i="11"/>
  <c r="DW9" i="11"/>
  <c r="DV9" i="11"/>
  <c r="DU9" i="11"/>
  <c r="DT9" i="11"/>
  <c r="DS9" i="11"/>
  <c r="DR9" i="11"/>
  <c r="DQ9" i="11"/>
  <c r="DP9" i="11"/>
  <c r="DO9" i="11"/>
  <c r="DN9" i="11"/>
  <c r="DM9" i="11"/>
  <c r="DL9" i="11"/>
  <c r="DK9" i="11"/>
  <c r="DJ9" i="11"/>
  <c r="DI9" i="11"/>
  <c r="DH9" i="11"/>
  <c r="DG9" i="11"/>
  <c r="DF9" i="11"/>
  <c r="DE9" i="11"/>
  <c r="DD9" i="11"/>
  <c r="DC9" i="11"/>
  <c r="DB9" i="11"/>
  <c r="DA9" i="11"/>
  <c r="CZ9" i="11"/>
  <c r="CY9" i="11"/>
  <c r="CX9" i="11"/>
  <c r="CW9" i="11"/>
  <c r="CV9" i="11"/>
  <c r="CU9" i="11"/>
  <c r="CT9" i="11"/>
  <c r="CS9" i="11"/>
  <c r="CR9" i="11"/>
  <c r="CQ9" i="11"/>
  <c r="CP9" i="11"/>
  <c r="CO9" i="11"/>
  <c r="CN9" i="11"/>
  <c r="CM9" i="11"/>
  <c r="CL9" i="11"/>
  <c r="CK9" i="11"/>
  <c r="CJ9" i="11"/>
  <c r="CI9" i="11"/>
  <c r="CH9" i="11"/>
  <c r="CG9" i="11"/>
  <c r="G10" i="11"/>
  <c r="H10" i="11"/>
  <c r="I10" i="11"/>
  <c r="J10" i="11"/>
  <c r="K10" i="11"/>
  <c r="CF9" i="11"/>
  <c r="CE9" i="11"/>
  <c r="CD9" i="11"/>
  <c r="CC9" i="11"/>
  <c r="CB9" i="11"/>
  <c r="CA9" i="11"/>
  <c r="BZ9" i="11"/>
  <c r="BY9" i="11"/>
  <c r="BX9" i="11"/>
  <c r="BW9" i="11"/>
  <c r="BV9" i="11"/>
  <c r="BU9" i="11"/>
  <c r="BT9" i="11"/>
  <c r="BS9" i="11"/>
  <c r="BR9" i="11"/>
  <c r="BQ9" i="11"/>
  <c r="BP9" i="11"/>
  <c r="BO9" i="11"/>
  <c r="BN9" i="11"/>
  <c r="BM9" i="11"/>
  <c r="BL9" i="11"/>
  <c r="BK9" i="11"/>
  <c r="BJ9" i="11"/>
  <c r="BI9" i="11"/>
  <c r="BH9" i="11"/>
  <c r="BG9" i="11"/>
  <c r="BF9" i="11"/>
  <c r="BE9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K9" i="11"/>
  <c r="J9" i="11"/>
  <c r="I9" i="11"/>
  <c r="H9" i="11"/>
  <c r="G9" i="11"/>
  <c r="F9" i="11"/>
  <c r="D2" i="13"/>
  <c r="B2" i="13"/>
  <c r="D4" i="13"/>
  <c r="D3" i="13"/>
  <c r="D5" i="13"/>
  <c r="FS10" i="13"/>
  <c r="FT10" i="13"/>
  <c r="FU10" i="13"/>
  <c r="FV10" i="13"/>
  <c r="FW10" i="13"/>
  <c r="FX10" i="13"/>
  <c r="FY10" i="13"/>
  <c r="FZ10" i="13"/>
  <c r="GA10" i="13"/>
  <c r="GB10" i="13"/>
  <c r="GC10" i="13"/>
  <c r="GD10" i="13"/>
  <c r="GE10" i="13"/>
  <c r="GF10" i="13"/>
  <c r="GG10" i="13"/>
  <c r="GH10" i="13"/>
  <c r="GI10" i="13"/>
  <c r="GJ10" i="13"/>
  <c r="GK10" i="13"/>
  <c r="GL10" i="13"/>
  <c r="GM10" i="13"/>
  <c r="GN10" i="13"/>
  <c r="GO10" i="13"/>
  <c r="GP10" i="13"/>
  <c r="GQ10" i="13"/>
  <c r="GR10" i="13"/>
  <c r="GS10" i="13"/>
  <c r="GT10" i="13"/>
  <c r="GU10" i="13"/>
  <c r="GV10" i="13"/>
  <c r="GW10" i="13"/>
  <c r="GX10" i="13"/>
  <c r="GY10" i="13"/>
  <c r="GZ10" i="13"/>
  <c r="HA10" i="13"/>
  <c r="HB10" i="13"/>
  <c r="HC10" i="13"/>
  <c r="HD10" i="13"/>
  <c r="HE10" i="13"/>
  <c r="HF10" i="13"/>
  <c r="HG10" i="13"/>
  <c r="HH10" i="13"/>
  <c r="HI10" i="13"/>
  <c r="HJ10" i="13"/>
  <c r="HK10" i="13"/>
  <c r="HL10" i="13"/>
  <c r="HM10" i="13"/>
  <c r="HN10" i="13"/>
  <c r="HO10" i="13"/>
  <c r="HP10" i="13"/>
  <c r="HQ10" i="13"/>
  <c r="HR10" i="13"/>
  <c r="HS10" i="13"/>
  <c r="HT10" i="13"/>
  <c r="HU10" i="13"/>
  <c r="HV10" i="13"/>
  <c r="HW10" i="13"/>
  <c r="HX10" i="13"/>
  <c r="HY10" i="13"/>
  <c r="HZ10" i="13"/>
  <c r="IA10" i="13"/>
  <c r="IB10" i="13"/>
  <c r="IC10" i="13"/>
  <c r="ID10" i="13"/>
  <c r="IE10" i="13"/>
  <c r="IF10" i="13"/>
  <c r="IG10" i="13"/>
  <c r="IH10" i="13"/>
  <c r="II10" i="13"/>
  <c r="IJ10" i="13"/>
  <c r="IK10" i="13"/>
  <c r="IL10" i="13"/>
  <c r="FL10" i="13"/>
  <c r="FM10" i="13"/>
  <c r="FN10" i="13"/>
  <c r="FO10" i="13"/>
  <c r="FP10" i="13"/>
  <c r="FQ10" i="13"/>
  <c r="IL9" i="13"/>
  <c r="IK9" i="13"/>
  <c r="IJ9" i="13"/>
  <c r="II9" i="13"/>
  <c r="IH9" i="13"/>
  <c r="IG9" i="13"/>
  <c r="IF9" i="13"/>
  <c r="IE9" i="13"/>
  <c r="ID9" i="13"/>
  <c r="IC9" i="13"/>
  <c r="IB9" i="13"/>
  <c r="IA9" i="13"/>
  <c r="HZ9" i="13"/>
  <c r="HY9" i="13"/>
  <c r="HX9" i="13"/>
  <c r="HW9" i="13"/>
  <c r="HV9" i="13"/>
  <c r="HU9" i="13"/>
  <c r="HT9" i="13"/>
  <c r="HS9" i="13"/>
  <c r="HR9" i="13"/>
  <c r="HQ9" i="13"/>
  <c r="HP9" i="13"/>
  <c r="HO9" i="13"/>
  <c r="HN9" i="13"/>
  <c r="HM9" i="13"/>
  <c r="HL9" i="13"/>
  <c r="HK9" i="13"/>
  <c r="HJ9" i="13"/>
  <c r="HI9" i="13"/>
  <c r="HH9" i="13"/>
  <c r="HG9" i="13"/>
  <c r="HF9" i="13"/>
  <c r="HE9" i="13"/>
  <c r="HD9" i="13"/>
  <c r="HC9" i="13"/>
  <c r="HB9" i="13"/>
  <c r="HA9" i="13"/>
  <c r="GZ9" i="13"/>
  <c r="GY9" i="13"/>
  <c r="GX9" i="13"/>
  <c r="GW9" i="13"/>
  <c r="GV9" i="13"/>
  <c r="GU9" i="13"/>
  <c r="GT9" i="13"/>
  <c r="GS9" i="13"/>
  <c r="GR9" i="13"/>
  <c r="GQ9" i="13"/>
  <c r="GP9" i="13"/>
  <c r="GO9" i="13"/>
  <c r="GN9" i="13"/>
  <c r="GM9" i="13"/>
  <c r="GL9" i="13"/>
  <c r="GK9" i="13"/>
  <c r="GJ9" i="13"/>
  <c r="GI9" i="13"/>
  <c r="GH9" i="13"/>
  <c r="GG9" i="13"/>
  <c r="GF9" i="13"/>
  <c r="GE9" i="13"/>
  <c r="GD9" i="13"/>
  <c r="GC9" i="13"/>
  <c r="GB9" i="13"/>
  <c r="GA9" i="13"/>
  <c r="FZ9" i="13"/>
  <c r="FY9" i="13"/>
  <c r="FX9" i="13"/>
  <c r="FW9" i="13"/>
  <c r="FV9" i="13"/>
  <c r="FU9" i="13"/>
  <c r="FT9" i="13"/>
  <c r="FS9" i="13"/>
  <c r="FQ9" i="13"/>
  <c r="FP9" i="13"/>
  <c r="FO9" i="13"/>
  <c r="FN9" i="13"/>
  <c r="FM9" i="13"/>
  <c r="FL9" i="13"/>
  <c r="CQ10" i="13"/>
  <c r="CR10" i="13"/>
  <c r="CS10" i="13"/>
  <c r="CT10" i="13"/>
  <c r="CU10" i="13"/>
  <c r="CV10" i="13"/>
  <c r="CW10" i="13"/>
  <c r="CX10" i="13"/>
  <c r="CY10" i="13"/>
  <c r="CZ10" i="13"/>
  <c r="DA10" i="13"/>
  <c r="DB10" i="13"/>
  <c r="DC10" i="13"/>
  <c r="DD10" i="13"/>
  <c r="DE10" i="13"/>
  <c r="DF10" i="13"/>
  <c r="DG10" i="13"/>
  <c r="DH10" i="13"/>
  <c r="DI10" i="13"/>
  <c r="DJ10" i="13"/>
  <c r="DK10" i="13"/>
  <c r="DL10" i="13"/>
  <c r="DM10" i="13"/>
  <c r="DN10" i="13"/>
  <c r="DO10" i="13"/>
  <c r="DP10" i="13"/>
  <c r="DQ10" i="13"/>
  <c r="DR10" i="13"/>
  <c r="DS10" i="13"/>
  <c r="DT10" i="13"/>
  <c r="DU10" i="13"/>
  <c r="DV10" i="13"/>
  <c r="DW10" i="13"/>
  <c r="DX10" i="13"/>
  <c r="DY10" i="13"/>
  <c r="DZ10" i="13"/>
  <c r="EA10" i="13"/>
  <c r="EB10" i="13"/>
  <c r="EC10" i="13"/>
  <c r="ED10" i="13"/>
  <c r="EE10" i="13"/>
  <c r="EF10" i="13"/>
  <c r="EG10" i="13"/>
  <c r="EH10" i="13"/>
  <c r="EI10" i="13"/>
  <c r="EJ10" i="13"/>
  <c r="EK10" i="13"/>
  <c r="EL10" i="13"/>
  <c r="EM10" i="13"/>
  <c r="EN10" i="13"/>
  <c r="EO10" i="13"/>
  <c r="EP10" i="13"/>
  <c r="EQ10" i="13"/>
  <c r="ER10" i="13"/>
  <c r="ES10" i="13"/>
  <c r="ET10" i="13"/>
  <c r="EU10" i="13"/>
  <c r="EV10" i="13"/>
  <c r="EW10" i="13"/>
  <c r="EX10" i="13"/>
  <c r="EY10" i="13"/>
  <c r="EZ10" i="13"/>
  <c r="FA10" i="13"/>
  <c r="FB10" i="13"/>
  <c r="FC10" i="13"/>
  <c r="FD10" i="13"/>
  <c r="FE10" i="13"/>
  <c r="FF10" i="13"/>
  <c r="FG10" i="13"/>
  <c r="FH10" i="13"/>
  <c r="FI10" i="13"/>
  <c r="FJ10" i="13"/>
  <c r="CJ10" i="13"/>
  <c r="CK10" i="13"/>
  <c r="CL10" i="13"/>
  <c r="CM10" i="13"/>
  <c r="CN10" i="13"/>
  <c r="CO10" i="13"/>
  <c r="FJ9" i="13"/>
  <c r="FI9" i="13"/>
  <c r="FH9" i="13"/>
  <c r="FG9" i="13"/>
  <c r="FF9" i="13"/>
  <c r="FE9" i="13"/>
  <c r="FD9" i="13"/>
  <c r="FC9" i="13"/>
  <c r="FB9" i="13"/>
  <c r="FA9" i="13"/>
  <c r="EZ9" i="13"/>
  <c r="EY9" i="13"/>
  <c r="EX9" i="13"/>
  <c r="EW9" i="13"/>
  <c r="EV9" i="13"/>
  <c r="EU9" i="13"/>
  <c r="ET9" i="13"/>
  <c r="ES9" i="13"/>
  <c r="ER9" i="13"/>
  <c r="EQ9" i="13"/>
  <c r="EP9" i="13"/>
  <c r="EO9" i="13"/>
  <c r="EN9" i="13"/>
  <c r="EM9" i="13"/>
  <c r="EL9" i="13"/>
  <c r="EK9" i="13"/>
  <c r="EJ9" i="13"/>
  <c r="EI9" i="13"/>
  <c r="EH9" i="13"/>
  <c r="EG9" i="13"/>
  <c r="EF9" i="13"/>
  <c r="EE9" i="13"/>
  <c r="ED9" i="13"/>
  <c r="EC9" i="13"/>
  <c r="EB9" i="13"/>
  <c r="EA9" i="13"/>
  <c r="DZ9" i="13"/>
  <c r="DY9" i="13"/>
  <c r="DX9" i="13"/>
  <c r="DW9" i="13"/>
  <c r="DV9" i="13"/>
  <c r="DU9" i="13"/>
  <c r="DT9" i="13"/>
  <c r="DS9" i="13"/>
  <c r="DR9" i="13"/>
  <c r="DQ9" i="13"/>
  <c r="DP9" i="13"/>
  <c r="DO9" i="13"/>
  <c r="DN9" i="13"/>
  <c r="DM9" i="13"/>
  <c r="DL9" i="13"/>
  <c r="DK9" i="13"/>
  <c r="DJ9" i="13"/>
  <c r="DI9" i="13"/>
  <c r="DH9" i="13"/>
  <c r="DG9" i="13"/>
  <c r="DF9" i="13"/>
  <c r="DE9" i="13"/>
  <c r="DD9" i="13"/>
  <c r="DC9" i="13"/>
  <c r="DB9" i="13"/>
  <c r="DA9" i="13"/>
  <c r="CZ9" i="13"/>
  <c r="CY9" i="13"/>
  <c r="CX9" i="13"/>
  <c r="CW9" i="13"/>
  <c r="CV9" i="13"/>
  <c r="CU9" i="13"/>
  <c r="CT9" i="13"/>
  <c r="CS9" i="13"/>
  <c r="CR9" i="13"/>
  <c r="CQ9" i="13"/>
  <c r="CO9" i="13"/>
  <c r="CN9" i="13"/>
  <c r="CM9" i="13"/>
  <c r="CL9" i="13"/>
  <c r="CK9" i="13"/>
  <c r="CJ9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AV10" i="13"/>
  <c r="AW10" i="13"/>
  <c r="AX10" i="13"/>
  <c r="AY10" i="13"/>
  <c r="AZ10" i="13"/>
  <c r="BA10" i="13"/>
  <c r="BB10" i="13"/>
  <c r="BC10" i="13"/>
  <c r="BD10" i="13"/>
  <c r="BE10" i="13"/>
  <c r="BF10" i="13"/>
  <c r="BG10" i="13"/>
  <c r="BH10" i="13"/>
  <c r="BI10" i="13"/>
  <c r="BJ10" i="13"/>
  <c r="BK10" i="13"/>
  <c r="BL10" i="13"/>
  <c r="BM10" i="13"/>
  <c r="BN10" i="13"/>
  <c r="BO10" i="13"/>
  <c r="BP10" i="13"/>
  <c r="BQ10" i="13"/>
  <c r="BR10" i="13"/>
  <c r="BS10" i="13"/>
  <c r="BT10" i="13"/>
  <c r="BU10" i="13"/>
  <c r="BV10" i="13"/>
  <c r="BW10" i="13"/>
  <c r="BX10" i="13"/>
  <c r="BY10" i="13"/>
  <c r="BZ10" i="13"/>
  <c r="CA10" i="13"/>
  <c r="CB10" i="13"/>
  <c r="CC10" i="13"/>
  <c r="CD10" i="13"/>
  <c r="CE10" i="13"/>
  <c r="CF10" i="13"/>
  <c r="CG10" i="13"/>
  <c r="CH10" i="13"/>
  <c r="H10" i="13"/>
  <c r="I10" i="13"/>
  <c r="J10" i="13"/>
  <c r="K10" i="13"/>
  <c r="L10" i="13"/>
  <c r="M10" i="13"/>
  <c r="CH9" i="13"/>
  <c r="CG9" i="13"/>
  <c r="CF9" i="13"/>
  <c r="CE9" i="13"/>
  <c r="CD9" i="13"/>
  <c r="CC9" i="13"/>
  <c r="CB9" i="13"/>
  <c r="CA9" i="13"/>
  <c r="BZ9" i="13"/>
  <c r="BY9" i="13"/>
  <c r="BX9" i="13"/>
  <c r="BW9" i="13"/>
  <c r="BV9" i="13"/>
  <c r="BU9" i="13"/>
  <c r="BT9" i="13"/>
  <c r="BS9" i="13"/>
  <c r="BR9" i="13"/>
  <c r="BQ9" i="13"/>
  <c r="BP9" i="13"/>
  <c r="BO9" i="13"/>
  <c r="BN9" i="13"/>
  <c r="BM9" i="13"/>
  <c r="BL9" i="13"/>
  <c r="BK9" i="13"/>
  <c r="BJ9" i="13"/>
  <c r="BI9" i="13"/>
  <c r="BH9" i="13"/>
  <c r="BG9" i="13"/>
  <c r="BF9" i="13"/>
  <c r="BE9" i="13"/>
  <c r="BD9" i="13"/>
  <c r="BC9" i="13"/>
  <c r="BB9" i="13"/>
  <c r="BA9" i="13"/>
  <c r="AZ9" i="13"/>
  <c r="AY9" i="13"/>
  <c r="AX9" i="13"/>
  <c r="AW9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M9" i="13"/>
  <c r="L9" i="13"/>
  <c r="K9" i="13"/>
  <c r="J9" i="13"/>
  <c r="I9" i="13"/>
  <c r="H9" i="13"/>
  <c r="D2" i="14"/>
  <c r="B2" i="14"/>
  <c r="D4" i="14"/>
  <c r="D3" i="14"/>
  <c r="D5" i="14"/>
  <c r="CQ10" i="14"/>
  <c r="CR10" i="14"/>
  <c r="CS10" i="14"/>
  <c r="CT10" i="14"/>
  <c r="CU10" i="14"/>
  <c r="CV10" i="14"/>
  <c r="CW10" i="14"/>
  <c r="CX10" i="14"/>
  <c r="CY10" i="14"/>
  <c r="CZ10" i="14"/>
  <c r="DA10" i="14"/>
  <c r="DB10" i="14"/>
  <c r="DC10" i="14"/>
  <c r="DD10" i="14"/>
  <c r="DE10" i="14"/>
  <c r="DF10" i="14"/>
  <c r="DG10" i="14"/>
  <c r="DH10" i="14"/>
  <c r="DI10" i="14"/>
  <c r="DJ10" i="14"/>
  <c r="DK10" i="14"/>
  <c r="DL10" i="14"/>
  <c r="DM10" i="14"/>
  <c r="DN10" i="14"/>
  <c r="DO10" i="14"/>
  <c r="DP10" i="14"/>
  <c r="DQ10" i="14"/>
  <c r="DR10" i="14"/>
  <c r="DS10" i="14"/>
  <c r="DT10" i="14"/>
  <c r="DU10" i="14"/>
  <c r="DV10" i="14"/>
  <c r="DW10" i="14"/>
  <c r="DX10" i="14"/>
  <c r="DY10" i="14"/>
  <c r="DZ10" i="14"/>
  <c r="EA10" i="14"/>
  <c r="EB10" i="14"/>
  <c r="EC10" i="14"/>
  <c r="ED10" i="14"/>
  <c r="EE10" i="14"/>
  <c r="EF10" i="14"/>
  <c r="EG10" i="14"/>
  <c r="EH10" i="14"/>
  <c r="EI10" i="14"/>
  <c r="EJ10" i="14"/>
  <c r="EK10" i="14"/>
  <c r="EL10" i="14"/>
  <c r="EM10" i="14"/>
  <c r="EN10" i="14"/>
  <c r="EO10" i="14"/>
  <c r="EP10" i="14"/>
  <c r="EQ10" i="14"/>
  <c r="ER10" i="14"/>
  <c r="ES10" i="14"/>
  <c r="ET10" i="14"/>
  <c r="EU10" i="14"/>
  <c r="EV10" i="14"/>
  <c r="EW10" i="14"/>
  <c r="EX10" i="14"/>
  <c r="EY10" i="14"/>
  <c r="EZ10" i="14"/>
  <c r="FA10" i="14"/>
  <c r="FB10" i="14"/>
  <c r="FC10" i="14"/>
  <c r="FD10" i="14"/>
  <c r="FE10" i="14"/>
  <c r="FF10" i="14"/>
  <c r="FG10" i="14"/>
  <c r="FH10" i="14"/>
  <c r="FI10" i="14"/>
  <c r="FJ10" i="14"/>
  <c r="CJ10" i="14"/>
  <c r="CK10" i="14"/>
  <c r="CL10" i="14"/>
  <c r="CM10" i="14"/>
  <c r="CN10" i="14"/>
  <c r="CO10" i="14"/>
  <c r="FJ9" i="14"/>
  <c r="FI9" i="14"/>
  <c r="FH9" i="14"/>
  <c r="FG9" i="14"/>
  <c r="FF9" i="14"/>
  <c r="FE9" i="14"/>
  <c r="FD9" i="14"/>
  <c r="FC9" i="14"/>
  <c r="FB9" i="14"/>
  <c r="FA9" i="14"/>
  <c r="EZ9" i="14"/>
  <c r="EY9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O9" i="14"/>
  <c r="CN9" i="14"/>
  <c r="CM9" i="14"/>
  <c r="CL9" i="14"/>
  <c r="CK9" i="14"/>
  <c r="CJ9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AO10" i="14"/>
  <c r="AP10" i="14"/>
  <c r="AQ10" i="14"/>
  <c r="AR10" i="14"/>
  <c r="AS10" i="14"/>
  <c r="AT10" i="14"/>
  <c r="AU10" i="14"/>
  <c r="AV10" i="14"/>
  <c r="AW10" i="14"/>
  <c r="AX10" i="14"/>
  <c r="AY10" i="14"/>
  <c r="AZ10" i="14"/>
  <c r="BA10" i="14"/>
  <c r="BB10" i="14"/>
  <c r="BC10" i="14"/>
  <c r="BD10" i="14"/>
  <c r="BE10" i="14"/>
  <c r="BF10" i="14"/>
  <c r="BG10" i="14"/>
  <c r="BH10" i="14"/>
  <c r="BI10" i="14"/>
  <c r="BJ10" i="14"/>
  <c r="BK10" i="14"/>
  <c r="BL10" i="14"/>
  <c r="BM10" i="14"/>
  <c r="BN10" i="14"/>
  <c r="BO10" i="14"/>
  <c r="BP10" i="14"/>
  <c r="BQ10" i="14"/>
  <c r="BR10" i="14"/>
  <c r="BS10" i="14"/>
  <c r="BT10" i="14"/>
  <c r="BU10" i="14"/>
  <c r="BV10" i="14"/>
  <c r="BW10" i="14"/>
  <c r="BX10" i="14"/>
  <c r="BY10" i="14"/>
  <c r="BZ10" i="14"/>
  <c r="CA10" i="14"/>
  <c r="CB10" i="14"/>
  <c r="CC10" i="14"/>
  <c r="CD10" i="14"/>
  <c r="CE10" i="14"/>
  <c r="CF10" i="14"/>
  <c r="CG10" i="14"/>
  <c r="CH10" i="14"/>
  <c r="H10" i="14"/>
  <c r="I10" i="14"/>
  <c r="J10" i="14"/>
  <c r="K10" i="14"/>
  <c r="L10" i="14"/>
  <c r="M10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M9" i="14"/>
  <c r="L9" i="14"/>
  <c r="K9" i="14"/>
  <c r="J9" i="14"/>
  <c r="I9" i="14"/>
  <c r="H9" i="14"/>
  <c r="D2" i="18"/>
  <c r="B2" i="18"/>
  <c r="D4" i="18"/>
  <c r="D3" i="18"/>
  <c r="D5" i="18"/>
  <c r="CT10" i="18"/>
  <c r="CU10" i="18"/>
  <c r="CV10" i="18"/>
  <c r="CW10" i="18"/>
  <c r="CX10" i="18"/>
  <c r="CY10" i="18"/>
  <c r="CZ10" i="18"/>
  <c r="DA10" i="18"/>
  <c r="DB10" i="18"/>
  <c r="DC10" i="18"/>
  <c r="DD10" i="18"/>
  <c r="DE10" i="18"/>
  <c r="DF10" i="18"/>
  <c r="DG10" i="18"/>
  <c r="DH10" i="18"/>
  <c r="DI10" i="18"/>
  <c r="DJ10" i="18"/>
  <c r="DK10" i="18"/>
  <c r="DL10" i="18"/>
  <c r="DM10" i="18"/>
  <c r="DN10" i="18"/>
  <c r="DO10" i="18"/>
  <c r="DP10" i="18"/>
  <c r="DQ10" i="18"/>
  <c r="DR10" i="18"/>
  <c r="DS10" i="18"/>
  <c r="DT10" i="18"/>
  <c r="DU10" i="18"/>
  <c r="DV10" i="18"/>
  <c r="DW10" i="18"/>
  <c r="DX10" i="18"/>
  <c r="DY10" i="18"/>
  <c r="DZ10" i="18"/>
  <c r="EA10" i="18"/>
  <c r="EB10" i="18"/>
  <c r="EC10" i="18"/>
  <c r="ED10" i="18"/>
  <c r="EE10" i="18"/>
  <c r="EF10" i="18"/>
  <c r="EG10" i="18"/>
  <c r="EH10" i="18"/>
  <c r="EI10" i="18"/>
  <c r="EJ10" i="18"/>
  <c r="EK10" i="18"/>
  <c r="EL10" i="18"/>
  <c r="EM10" i="18"/>
  <c r="EN10" i="18"/>
  <c r="EO10" i="18"/>
  <c r="EP10" i="18"/>
  <c r="EQ10" i="18"/>
  <c r="ER10" i="18"/>
  <c r="ES10" i="18"/>
  <c r="ET10" i="18"/>
  <c r="EU10" i="18"/>
  <c r="EV10" i="18"/>
  <c r="EW10" i="18"/>
  <c r="EX10" i="18"/>
  <c r="EY10" i="18"/>
  <c r="EZ10" i="18"/>
  <c r="FA10" i="18"/>
  <c r="FB10" i="18"/>
  <c r="FC10" i="18"/>
  <c r="FD10" i="18"/>
  <c r="FE10" i="18"/>
  <c r="FF10" i="18"/>
  <c r="FG10" i="18"/>
  <c r="FH10" i="18"/>
  <c r="FI10" i="18"/>
  <c r="FJ10" i="18"/>
  <c r="FK10" i="18"/>
  <c r="FL10" i="18"/>
  <c r="FM10" i="18"/>
  <c r="CM10" i="18"/>
  <c r="CN10" i="18"/>
  <c r="CO10" i="18"/>
  <c r="CP10" i="18"/>
  <c r="CQ10" i="18"/>
  <c r="CR10" i="18"/>
  <c r="FM9" i="18"/>
  <c r="FL9" i="18"/>
  <c r="FK9" i="18"/>
  <c r="FJ9" i="18"/>
  <c r="FI9" i="18"/>
  <c r="FH9" i="18"/>
  <c r="FG9" i="18"/>
  <c r="FF9" i="18"/>
  <c r="FE9" i="18"/>
  <c r="FD9" i="18"/>
  <c r="FC9" i="18"/>
  <c r="FB9" i="18"/>
  <c r="FA9" i="18"/>
  <c r="EZ9" i="18"/>
  <c r="EY9" i="18"/>
  <c r="EX9" i="18"/>
  <c r="EW9" i="18"/>
  <c r="EV9" i="18"/>
  <c r="EU9" i="18"/>
  <c r="ET9" i="18"/>
  <c r="ES9" i="18"/>
  <c r="ER9" i="18"/>
  <c r="EQ9" i="18"/>
  <c r="EP9" i="18"/>
  <c r="EO9" i="18"/>
  <c r="EN9" i="18"/>
  <c r="EM9" i="18"/>
  <c r="EL9" i="18"/>
  <c r="EK9" i="18"/>
  <c r="EJ9" i="18"/>
  <c r="EI9" i="18"/>
  <c r="EH9" i="18"/>
  <c r="EG9" i="18"/>
  <c r="EF9" i="18"/>
  <c r="EE9" i="18"/>
  <c r="ED9" i="18"/>
  <c r="EC9" i="18"/>
  <c r="EB9" i="18"/>
  <c r="EA9" i="18"/>
  <c r="DZ9" i="18"/>
  <c r="DY9" i="18"/>
  <c r="DX9" i="18"/>
  <c r="DW9" i="18"/>
  <c r="DV9" i="18"/>
  <c r="DU9" i="18"/>
  <c r="DT9" i="18"/>
  <c r="DS9" i="18"/>
  <c r="DR9" i="18"/>
  <c r="DQ9" i="18"/>
  <c r="DP9" i="18"/>
  <c r="DO9" i="18"/>
  <c r="DN9" i="18"/>
  <c r="DM9" i="18"/>
  <c r="DL9" i="18"/>
  <c r="DK9" i="18"/>
  <c r="DJ9" i="18"/>
  <c r="DI9" i="18"/>
  <c r="DH9" i="18"/>
  <c r="DG9" i="18"/>
  <c r="DF9" i="18"/>
  <c r="DE9" i="18"/>
  <c r="DD9" i="18"/>
  <c r="DC9" i="18"/>
  <c r="DB9" i="18"/>
  <c r="DA9" i="18"/>
  <c r="CZ9" i="18"/>
  <c r="CY9" i="18"/>
  <c r="CX9" i="18"/>
  <c r="CW9" i="18"/>
  <c r="CV9" i="18"/>
  <c r="CU9" i="18"/>
  <c r="CT9" i="18"/>
  <c r="CR9" i="18"/>
  <c r="CQ9" i="18"/>
  <c r="CP9" i="18"/>
  <c r="CO9" i="18"/>
  <c r="CN9" i="18"/>
  <c r="CM9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AN10" i="18"/>
  <c r="AO10" i="18"/>
  <c r="AP10" i="18"/>
  <c r="AQ10" i="18"/>
  <c r="AR10" i="18"/>
  <c r="AS10" i="18"/>
  <c r="AT10" i="18"/>
  <c r="AU10" i="18"/>
  <c r="AV10" i="18"/>
  <c r="AW10" i="18"/>
  <c r="AX10" i="18"/>
  <c r="AY10" i="18"/>
  <c r="AZ10" i="18"/>
  <c r="BA10" i="18"/>
  <c r="BB10" i="18"/>
  <c r="BC10" i="18"/>
  <c r="BD10" i="18"/>
  <c r="BE10" i="18"/>
  <c r="BF10" i="18"/>
  <c r="BG10" i="18"/>
  <c r="BH10" i="18"/>
  <c r="BI10" i="18"/>
  <c r="BJ10" i="18"/>
  <c r="BK10" i="18"/>
  <c r="BL10" i="18"/>
  <c r="BM10" i="18"/>
  <c r="BN10" i="18"/>
  <c r="BO10" i="18"/>
  <c r="BP10" i="18"/>
  <c r="BQ10" i="18"/>
  <c r="BR10" i="18"/>
  <c r="BS10" i="18"/>
  <c r="BT10" i="18"/>
  <c r="BU10" i="18"/>
  <c r="BV10" i="18"/>
  <c r="BW10" i="18"/>
  <c r="BX10" i="18"/>
  <c r="BY10" i="18"/>
  <c r="BZ10" i="18"/>
  <c r="CA10" i="18"/>
  <c r="CB10" i="18"/>
  <c r="CC10" i="18"/>
  <c r="CD10" i="18"/>
  <c r="CE10" i="18"/>
  <c r="CF10" i="18"/>
  <c r="CG10" i="18"/>
  <c r="CH10" i="18"/>
  <c r="H10" i="18"/>
  <c r="I10" i="18"/>
  <c r="J10" i="18"/>
  <c r="K10" i="18"/>
  <c r="L10" i="18"/>
  <c r="M10" i="18"/>
  <c r="CH9" i="18"/>
  <c r="CG9" i="18"/>
  <c r="CF9" i="18"/>
  <c r="CE9" i="18"/>
  <c r="CD9" i="18"/>
  <c r="CC9" i="18"/>
  <c r="CB9" i="18"/>
  <c r="CA9" i="18"/>
  <c r="BZ9" i="18"/>
  <c r="BY9" i="18"/>
  <c r="BX9" i="18"/>
  <c r="BW9" i="18"/>
  <c r="BV9" i="18"/>
  <c r="BU9" i="18"/>
  <c r="BT9" i="18"/>
  <c r="BS9" i="18"/>
  <c r="BR9" i="18"/>
  <c r="BQ9" i="18"/>
  <c r="BP9" i="18"/>
  <c r="BO9" i="18"/>
  <c r="BN9" i="18"/>
  <c r="BM9" i="18"/>
  <c r="BL9" i="18"/>
  <c r="BK9" i="18"/>
  <c r="BJ9" i="18"/>
  <c r="BI9" i="18"/>
  <c r="BH9" i="18"/>
  <c r="BG9" i="18"/>
  <c r="BF9" i="18"/>
  <c r="BE9" i="18"/>
  <c r="BD9" i="18"/>
  <c r="BC9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M9" i="18"/>
  <c r="L9" i="18"/>
  <c r="K9" i="18"/>
  <c r="J9" i="18"/>
  <c r="I9" i="18"/>
  <c r="H9" i="18"/>
  <c r="DF10" i="17"/>
  <c r="DG10" i="17"/>
  <c r="DH10" i="17"/>
  <c r="DI10" i="17"/>
  <c r="DJ10" i="17"/>
  <c r="DK10" i="17"/>
  <c r="DL10" i="17"/>
  <c r="DM10" i="17"/>
  <c r="DN10" i="17"/>
  <c r="DO10" i="17"/>
  <c r="DP10" i="17"/>
  <c r="DQ10" i="17"/>
  <c r="DR10" i="17"/>
  <c r="DS10" i="17"/>
  <c r="DT10" i="17"/>
  <c r="DU10" i="17"/>
  <c r="DV10" i="17"/>
  <c r="DW10" i="17"/>
  <c r="DX10" i="17"/>
  <c r="DY10" i="17"/>
  <c r="DZ10" i="17"/>
  <c r="EA10" i="17"/>
  <c r="EB10" i="17"/>
  <c r="EC10" i="17"/>
  <c r="ED10" i="17"/>
  <c r="EE10" i="17"/>
  <c r="EF10" i="17"/>
  <c r="EG10" i="17"/>
  <c r="EH10" i="17"/>
  <c r="EI10" i="17"/>
  <c r="EJ10" i="17"/>
  <c r="EK10" i="17"/>
  <c r="EL10" i="17"/>
  <c r="EM10" i="17"/>
  <c r="EN10" i="17"/>
  <c r="EO10" i="17"/>
  <c r="EP10" i="17"/>
  <c r="EQ10" i="17"/>
  <c r="ER10" i="17"/>
  <c r="ES10" i="17"/>
  <c r="ET10" i="17"/>
  <c r="EU10" i="17"/>
  <c r="EV10" i="17"/>
  <c r="EW10" i="17"/>
  <c r="EX10" i="17"/>
  <c r="EY10" i="17"/>
  <c r="EZ10" i="17"/>
  <c r="FA10" i="17"/>
  <c r="FB10" i="17"/>
  <c r="FC10" i="17"/>
  <c r="FD10" i="17"/>
  <c r="FE10" i="17"/>
  <c r="FF10" i="17"/>
  <c r="FG10" i="17"/>
  <c r="FH10" i="17"/>
  <c r="FI10" i="17"/>
  <c r="FJ10" i="17"/>
  <c r="FK10" i="17"/>
  <c r="FL10" i="17"/>
  <c r="FM10" i="17"/>
  <c r="CM10" i="17"/>
  <c r="CN10" i="17"/>
  <c r="CO10" i="17"/>
  <c r="CP10" i="17"/>
  <c r="CQ10" i="17"/>
  <c r="CR10" i="17"/>
  <c r="FM9" i="17"/>
  <c r="FL9" i="17"/>
  <c r="FK9" i="17"/>
  <c r="FJ9" i="17"/>
  <c r="FI9" i="17"/>
  <c r="FH9" i="17"/>
  <c r="FG9" i="17"/>
  <c r="FF9" i="17"/>
  <c r="FE9" i="17"/>
  <c r="FD9" i="17"/>
  <c r="FC9" i="17"/>
  <c r="FB9" i="17"/>
  <c r="FA9" i="17"/>
  <c r="EZ9" i="17"/>
  <c r="EY9" i="17"/>
  <c r="EX9" i="17"/>
  <c r="EW9" i="17"/>
  <c r="EV9" i="17"/>
  <c r="EU9" i="17"/>
  <c r="ET9" i="17"/>
  <c r="ES9" i="17"/>
  <c r="ER9" i="17"/>
  <c r="EQ9" i="17"/>
  <c r="EP9" i="17"/>
  <c r="EO9" i="17"/>
  <c r="EN9" i="17"/>
  <c r="EM9" i="17"/>
  <c r="EL9" i="17"/>
  <c r="EK9" i="17"/>
  <c r="EJ9" i="17"/>
  <c r="EI9" i="17"/>
  <c r="EH9" i="17"/>
  <c r="EG9" i="17"/>
  <c r="EF9" i="17"/>
  <c r="EE9" i="17"/>
  <c r="ED9" i="17"/>
  <c r="EC9" i="17"/>
  <c r="EB9" i="17"/>
  <c r="EA9" i="17"/>
  <c r="DZ9" i="17"/>
  <c r="DY9" i="17"/>
  <c r="DX9" i="17"/>
  <c r="DW9" i="17"/>
  <c r="DV9" i="17"/>
  <c r="DU9" i="17"/>
  <c r="DT9" i="17"/>
  <c r="DS9" i="17"/>
  <c r="DR9" i="17"/>
  <c r="DQ9" i="17"/>
  <c r="DP9" i="17"/>
  <c r="DO9" i="17"/>
  <c r="DN9" i="17"/>
  <c r="DM9" i="17"/>
  <c r="DL9" i="17"/>
  <c r="DK9" i="17"/>
  <c r="DJ9" i="17"/>
  <c r="DI9" i="17"/>
  <c r="DH9" i="17"/>
  <c r="DG9" i="17"/>
  <c r="DF9" i="17"/>
  <c r="DD9" i="17"/>
  <c r="DC9" i="17"/>
  <c r="DB9" i="17"/>
  <c r="DA9" i="17"/>
  <c r="CZ9" i="17"/>
  <c r="CY9" i="17"/>
  <c r="CX9" i="17"/>
  <c r="CW9" i="17"/>
  <c r="CU9" i="17"/>
  <c r="CT9" i="17"/>
  <c r="CR9" i="17"/>
  <c r="CQ9" i="17"/>
  <c r="CP9" i="17"/>
  <c r="CO9" i="17"/>
  <c r="CN9" i="17"/>
  <c r="CM9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AN10" i="17"/>
  <c r="AO10" i="17"/>
  <c r="AP10" i="17"/>
  <c r="AQ10" i="17"/>
  <c r="AR10" i="17"/>
  <c r="AS10" i="17"/>
  <c r="AT10" i="17"/>
  <c r="AU10" i="17"/>
  <c r="AV10" i="17"/>
  <c r="AW10" i="17"/>
  <c r="AX10" i="17"/>
  <c r="AY10" i="17"/>
  <c r="AZ10" i="17"/>
  <c r="BA10" i="17"/>
  <c r="BB10" i="17"/>
  <c r="BC10" i="17"/>
  <c r="BD10" i="17"/>
  <c r="BE10" i="17"/>
  <c r="BF10" i="17"/>
  <c r="BG10" i="17"/>
  <c r="BH10" i="17"/>
  <c r="BI10" i="17"/>
  <c r="BJ10" i="17"/>
  <c r="BK10" i="17"/>
  <c r="BL10" i="17"/>
  <c r="BM10" i="17"/>
  <c r="BN10" i="17"/>
  <c r="BO10" i="17"/>
  <c r="BP10" i="17"/>
  <c r="BQ10" i="17"/>
  <c r="BR10" i="17"/>
  <c r="BS10" i="17"/>
  <c r="BT10" i="17"/>
  <c r="BU10" i="17"/>
  <c r="BV10" i="17"/>
  <c r="BW10" i="17"/>
  <c r="BX10" i="17"/>
  <c r="BY10" i="17"/>
  <c r="BZ10" i="17"/>
  <c r="CA10" i="17"/>
  <c r="CB10" i="17"/>
  <c r="CC10" i="17"/>
  <c r="CD10" i="17"/>
  <c r="CE10" i="17"/>
  <c r="CF10" i="17"/>
  <c r="CG10" i="17"/>
  <c r="CH10" i="17"/>
  <c r="I10" i="17"/>
  <c r="J10" i="17"/>
  <c r="K10" i="17"/>
  <c r="L10" i="17"/>
  <c r="M10" i="17"/>
  <c r="CH9" i="17"/>
  <c r="CG9" i="17"/>
  <c r="CF9" i="17"/>
  <c r="CE9" i="17"/>
  <c r="CD9" i="17"/>
  <c r="CC9" i="17"/>
  <c r="CB9" i="17"/>
  <c r="CA9" i="17"/>
  <c r="BZ9" i="17"/>
  <c r="BY9" i="17"/>
  <c r="BX9" i="17"/>
  <c r="BW9" i="17"/>
  <c r="BV9" i="17"/>
  <c r="BU9" i="17"/>
  <c r="BT9" i="17"/>
  <c r="BS9" i="17"/>
  <c r="BR9" i="17"/>
  <c r="BQ9" i="17"/>
  <c r="BP9" i="17"/>
  <c r="BO9" i="17"/>
  <c r="BN9" i="17"/>
  <c r="BM9" i="17"/>
  <c r="BL9" i="17"/>
  <c r="BK9" i="17"/>
  <c r="BJ9" i="17"/>
  <c r="BI9" i="17"/>
  <c r="BH9" i="17"/>
  <c r="BG9" i="17"/>
  <c r="BF9" i="17"/>
  <c r="BE9" i="17"/>
  <c r="BD9" i="17"/>
  <c r="BC9" i="17"/>
  <c r="BB9" i="17"/>
  <c r="BA9" i="17"/>
  <c r="AZ9" i="17"/>
  <c r="AY9" i="17"/>
  <c r="AX9" i="17"/>
  <c r="AW9" i="17"/>
  <c r="AV9" i="17"/>
  <c r="AU9" i="17"/>
  <c r="AT9" i="17"/>
  <c r="AS9" i="17"/>
  <c r="AR9" i="17"/>
  <c r="AQ9" i="17"/>
  <c r="AP9" i="17"/>
  <c r="AO9" i="17"/>
  <c r="AN9" i="17"/>
  <c r="AM9" i="17"/>
  <c r="AL9" i="17"/>
  <c r="AK9" i="17"/>
  <c r="AJ9" i="17"/>
  <c r="AI9" i="17"/>
  <c r="AH9" i="17"/>
  <c r="AG9" i="17"/>
  <c r="AF9" i="17"/>
  <c r="AE9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M9" i="17"/>
  <c r="L9" i="17"/>
  <c r="K9" i="17"/>
  <c r="J9" i="17"/>
  <c r="I9" i="17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F10" i="15"/>
  <c r="G10" i="15"/>
  <c r="H10" i="15"/>
  <c r="I10" i="15"/>
  <c r="J10" i="15"/>
  <c r="K10" i="15"/>
  <c r="CF9" i="15"/>
  <c r="CE9" i="15"/>
  <c r="CD9" i="15"/>
  <c r="CC9" i="15"/>
  <c r="CB9" i="15"/>
  <c r="CA9" i="15"/>
  <c r="BZ9" i="15"/>
  <c r="BY9" i="15"/>
  <c r="BX9" i="15"/>
  <c r="BW9" i="15"/>
  <c r="BV9" i="15"/>
  <c r="BU9" i="15"/>
  <c r="BT9" i="15"/>
  <c r="BS9" i="15"/>
  <c r="BR9" i="15"/>
  <c r="BQ9" i="15"/>
  <c r="BP9" i="15"/>
  <c r="BO9" i="15"/>
  <c r="BN9" i="15"/>
  <c r="BM9" i="15"/>
  <c r="BL9" i="15"/>
  <c r="BK9" i="15"/>
  <c r="BJ9" i="15"/>
  <c r="BI9" i="15"/>
  <c r="BH9" i="15"/>
  <c r="BG9" i="15"/>
  <c r="BF9" i="15"/>
  <c r="BE9" i="15"/>
  <c r="BD9" i="15"/>
  <c r="BC9" i="15"/>
  <c r="BB9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K9" i="15"/>
  <c r="J9" i="15"/>
  <c r="I9" i="15"/>
  <c r="H9" i="15"/>
  <c r="G9" i="15"/>
  <c r="F9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FA10" i="15"/>
  <c r="FB10" i="15"/>
  <c r="FC10" i="15"/>
  <c r="FD10" i="15"/>
  <c r="FE10" i="15"/>
  <c r="FF10" i="15"/>
  <c r="FG10" i="15"/>
  <c r="FH10" i="15"/>
  <c r="FI10" i="15"/>
  <c r="FJ10" i="15"/>
  <c r="FK10" i="15"/>
  <c r="FK9" i="15"/>
  <c r="FJ9" i="15"/>
  <c r="FI9" i="15"/>
  <c r="FH9" i="15"/>
  <c r="FG9" i="15"/>
  <c r="FF9" i="15"/>
  <c r="FE9" i="15"/>
  <c r="FD9" i="15"/>
  <c r="FC9" i="15"/>
  <c r="FB9" i="15"/>
  <c r="FA9" i="15"/>
  <c r="EZ9" i="15"/>
  <c r="EY9" i="15"/>
  <c r="EX9" i="15"/>
  <c r="EW9" i="15"/>
  <c r="EV9" i="15"/>
  <c r="EU9" i="15"/>
  <c r="ET9" i="15"/>
  <c r="ES9" i="15"/>
  <c r="ER9" i="15"/>
  <c r="EQ9" i="15"/>
  <c r="EP9" i="15"/>
  <c r="EO9" i="15"/>
  <c r="EN9" i="15"/>
  <c r="EM9" i="15"/>
  <c r="EL9" i="15"/>
  <c r="EK9" i="15"/>
  <c r="EJ9" i="15"/>
  <c r="EI9" i="15"/>
  <c r="EH9" i="15"/>
  <c r="EG9" i="15"/>
  <c r="EF9" i="15"/>
  <c r="EE9" i="15"/>
  <c r="ED9" i="15"/>
  <c r="EC9" i="15"/>
  <c r="EB9" i="15"/>
  <c r="EA9" i="15"/>
  <c r="DZ9" i="15"/>
  <c r="DY9" i="15"/>
  <c r="DX9" i="15"/>
  <c r="DW9" i="15"/>
  <c r="DV9" i="15"/>
  <c r="DU9" i="15"/>
  <c r="DT9" i="15"/>
  <c r="DS9" i="15"/>
  <c r="DR9" i="15"/>
  <c r="DQ9" i="15"/>
  <c r="DP9" i="15"/>
  <c r="DO9" i="15"/>
  <c r="DN9" i="15"/>
  <c r="DM9" i="15"/>
  <c r="DL9" i="15"/>
  <c r="DK9" i="15"/>
  <c r="DJ9" i="15"/>
  <c r="DI9" i="15"/>
  <c r="DH9" i="15"/>
  <c r="DG9" i="15"/>
  <c r="DF9" i="15"/>
  <c r="DE9" i="15"/>
  <c r="DD9" i="15"/>
  <c r="DC9" i="15"/>
  <c r="DB9" i="15"/>
  <c r="DA9" i="15"/>
  <c r="CZ9" i="15"/>
  <c r="CY9" i="15"/>
  <c r="CX9" i="15"/>
  <c r="CW9" i="15"/>
  <c r="CV9" i="15"/>
  <c r="CU9" i="15"/>
  <c r="CT9" i="15"/>
  <c r="CS9" i="15"/>
  <c r="CR9" i="15"/>
  <c r="CK10" i="15"/>
  <c r="CL10" i="15"/>
  <c r="CM10" i="15"/>
  <c r="CN10" i="15"/>
  <c r="CO10" i="15"/>
  <c r="CP10" i="15"/>
  <c r="CP9" i="15"/>
  <c r="CO9" i="15"/>
  <c r="CN9" i="15"/>
  <c r="CM9" i="15"/>
  <c r="CL9" i="15"/>
  <c r="CK9" i="15"/>
  <c r="DP10" i="16"/>
  <c r="DQ10" i="16"/>
  <c r="DR10" i="16"/>
  <c r="DS10" i="16"/>
  <c r="DT10" i="16"/>
  <c r="DU10" i="16"/>
  <c r="DV10" i="16"/>
  <c r="DW10" i="16"/>
  <c r="DX10" i="16"/>
  <c r="DY10" i="16"/>
  <c r="DZ10" i="16"/>
  <c r="EA10" i="16"/>
  <c r="EB10" i="16"/>
  <c r="EC10" i="16"/>
  <c r="ED10" i="16"/>
  <c r="EE10" i="16"/>
  <c r="EF10" i="16"/>
  <c r="EG10" i="16"/>
  <c r="EH10" i="16"/>
  <c r="EI10" i="16"/>
  <c r="EJ10" i="16"/>
  <c r="EK10" i="16"/>
  <c r="EL10" i="16"/>
  <c r="EM10" i="16"/>
  <c r="EN10" i="16"/>
  <c r="EO10" i="16"/>
  <c r="EP10" i="16"/>
  <c r="EQ10" i="16"/>
  <c r="ER10" i="16"/>
  <c r="ES10" i="16"/>
  <c r="ET10" i="16"/>
  <c r="EU10" i="16"/>
  <c r="EV10" i="16"/>
  <c r="EW10" i="16"/>
  <c r="EX10" i="16"/>
  <c r="EY10" i="16"/>
  <c r="EZ10" i="16"/>
  <c r="FA10" i="16"/>
  <c r="FB10" i="16"/>
  <c r="FC10" i="16"/>
  <c r="FD10" i="16"/>
  <c r="FE10" i="16"/>
  <c r="FF10" i="16"/>
  <c r="FG10" i="16"/>
  <c r="FH10" i="16"/>
  <c r="FI10" i="16"/>
  <c r="FJ10" i="16"/>
  <c r="FK10" i="16"/>
  <c r="CK10" i="16"/>
  <c r="CL10" i="16"/>
  <c r="CM10" i="16"/>
  <c r="CN10" i="16"/>
  <c r="CO10" i="16"/>
  <c r="CP10" i="16"/>
  <c r="FK9" i="16"/>
  <c r="FJ9" i="16"/>
  <c r="FI9" i="16"/>
  <c r="FH9" i="16"/>
  <c r="FG9" i="16"/>
  <c r="FF9" i="16"/>
  <c r="FE9" i="16"/>
  <c r="FD9" i="16"/>
  <c r="FC9" i="16"/>
  <c r="FB9" i="16"/>
  <c r="FA9" i="16"/>
  <c r="EZ9" i="16"/>
  <c r="EY9" i="16"/>
  <c r="EX9" i="16"/>
  <c r="EW9" i="16"/>
  <c r="EV9" i="16"/>
  <c r="EU9" i="16"/>
  <c r="ET9" i="16"/>
  <c r="ES9" i="16"/>
  <c r="ER9" i="16"/>
  <c r="EQ9" i="16"/>
  <c r="EP9" i="16"/>
  <c r="EO9" i="16"/>
  <c r="EN9" i="16"/>
  <c r="EM9" i="16"/>
  <c r="EL9" i="16"/>
  <c r="EK9" i="16"/>
  <c r="EJ9" i="16"/>
  <c r="EI9" i="16"/>
  <c r="EH9" i="16"/>
  <c r="EG9" i="16"/>
  <c r="EF9" i="16"/>
  <c r="EE9" i="16"/>
  <c r="ED9" i="16"/>
  <c r="EC9" i="16"/>
  <c r="EB9" i="16"/>
  <c r="EA9" i="16"/>
  <c r="DZ9" i="16"/>
  <c r="DY9" i="16"/>
  <c r="DX9" i="16"/>
  <c r="DW9" i="16"/>
  <c r="DV9" i="16"/>
  <c r="DU9" i="16"/>
  <c r="DT9" i="16"/>
  <c r="DS9" i="16"/>
  <c r="DR9" i="16"/>
  <c r="DQ9" i="16"/>
  <c r="DP9" i="16"/>
  <c r="DO9" i="16"/>
  <c r="DN9" i="16"/>
  <c r="DM9" i="16"/>
  <c r="DL9" i="16"/>
  <c r="DK9" i="16"/>
  <c r="DJ9" i="16"/>
  <c r="DI9" i="16"/>
  <c r="DH9" i="16"/>
  <c r="DG9" i="16"/>
  <c r="DF9" i="16"/>
  <c r="DE9" i="16"/>
  <c r="DD9" i="16"/>
  <c r="DC9" i="16"/>
  <c r="DB9" i="16"/>
  <c r="DA9" i="16"/>
  <c r="CZ9" i="16"/>
  <c r="CY9" i="16"/>
  <c r="CX9" i="16"/>
  <c r="CW9" i="16"/>
  <c r="CV9" i="16"/>
  <c r="CU9" i="16"/>
  <c r="CT9" i="16"/>
  <c r="CS9" i="16"/>
  <c r="CR9" i="16"/>
  <c r="CP9" i="16"/>
  <c r="CO9" i="16"/>
  <c r="CN9" i="16"/>
  <c r="CM9" i="16"/>
  <c r="CL9" i="16"/>
  <c r="CK9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AN10" i="16"/>
  <c r="AO10" i="16"/>
  <c r="AP10" i="16"/>
  <c r="AQ10" i="16"/>
  <c r="AR10" i="16"/>
  <c r="AS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BH10" i="16"/>
  <c r="BI10" i="16"/>
  <c r="BJ10" i="16"/>
  <c r="BK10" i="16"/>
  <c r="BL10" i="16"/>
  <c r="BM10" i="16"/>
  <c r="BN10" i="16"/>
  <c r="BO10" i="16"/>
  <c r="BP10" i="16"/>
  <c r="BQ10" i="16"/>
  <c r="BR10" i="16"/>
  <c r="BS10" i="16"/>
  <c r="BT10" i="16"/>
  <c r="BU10" i="16"/>
  <c r="BV10" i="16"/>
  <c r="BW10" i="16"/>
  <c r="BX10" i="16"/>
  <c r="BY10" i="16"/>
  <c r="BZ10" i="16"/>
  <c r="CA10" i="16"/>
  <c r="CB10" i="16"/>
  <c r="CC10" i="16"/>
  <c r="CD10" i="16"/>
  <c r="CE10" i="16"/>
  <c r="CF10" i="16"/>
  <c r="CF9" i="16"/>
  <c r="CE9" i="16"/>
  <c r="CD9" i="16"/>
  <c r="CC9" i="16"/>
  <c r="CB9" i="16"/>
  <c r="CA9" i="16"/>
  <c r="BZ9" i="16"/>
  <c r="BY9" i="16"/>
  <c r="BX9" i="16"/>
  <c r="BW9" i="16"/>
  <c r="BV9" i="16"/>
  <c r="BU9" i="16"/>
  <c r="BT9" i="16"/>
  <c r="BS9" i="16"/>
  <c r="BR9" i="16"/>
  <c r="BQ9" i="16"/>
  <c r="BP9" i="16"/>
  <c r="BO9" i="16"/>
  <c r="BN9" i="16"/>
  <c r="BM9" i="16"/>
  <c r="BL9" i="16"/>
  <c r="BK9" i="16"/>
  <c r="BJ9" i="16"/>
  <c r="BI9" i="16"/>
  <c r="BH9" i="16"/>
  <c r="BG9" i="16"/>
  <c r="BF9" i="16"/>
  <c r="BE9" i="16"/>
  <c r="BD9" i="16"/>
  <c r="BC9" i="16"/>
  <c r="BB9" i="16"/>
  <c r="BA9" i="16"/>
  <c r="AZ9" i="16"/>
  <c r="AY9" i="16"/>
  <c r="AX9" i="16"/>
  <c r="AW9" i="16"/>
  <c r="AV9" i="16"/>
  <c r="AU9" i="16"/>
  <c r="AT9" i="16"/>
  <c r="AS9" i="16"/>
  <c r="AR9" i="16"/>
  <c r="AQ9" i="16"/>
  <c r="AP9" i="16"/>
  <c r="AO9" i="16"/>
  <c r="AN9" i="16"/>
  <c r="AM9" i="16"/>
  <c r="AL9" i="16"/>
  <c r="AK9" i="16"/>
  <c r="AJ9" i="16"/>
  <c r="AI9" i="16"/>
  <c r="AH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P9" i="16"/>
  <c r="O9" i="16"/>
  <c r="N9" i="16"/>
  <c r="M9" i="16"/>
  <c r="F10" i="16"/>
  <c r="G10" i="16"/>
  <c r="H10" i="16"/>
  <c r="I10" i="16"/>
  <c r="J10" i="16"/>
  <c r="K10" i="16"/>
  <c r="K9" i="16"/>
  <c r="J9" i="16"/>
  <c r="I9" i="16"/>
  <c r="H9" i="16"/>
  <c r="G9" i="16"/>
  <c r="F9" i="16"/>
  <c r="H22" i="17"/>
  <c r="BU12" i="15"/>
  <c r="BU12" i="5" s="1"/>
  <c r="BV12" i="15"/>
  <c r="BV12" i="5" s="1"/>
  <c r="BW12" i="15"/>
  <c r="BW12" i="5" s="1"/>
  <c r="BX12" i="15"/>
  <c r="BX12" i="5" s="1"/>
  <c r="BY12" i="15"/>
  <c r="BY12" i="5" s="1"/>
  <c r="BZ12" i="15"/>
  <c r="BZ12" i="5" s="1"/>
  <c r="CA12" i="15"/>
  <c r="CA12" i="5" s="1"/>
  <c r="CB12" i="15"/>
  <c r="CB12" i="5" s="1"/>
  <c r="CC12" i="15"/>
  <c r="CD12" i="15"/>
  <c r="CD12" i="5" s="1"/>
  <c r="CE12" i="15"/>
  <c r="CE12" i="5" s="1"/>
  <c r="CF12" i="15"/>
  <c r="CF12" i="5" s="1"/>
  <c r="G4" i="5"/>
  <c r="G5" i="5"/>
  <c r="H4" i="5"/>
  <c r="H5" i="5"/>
  <c r="I4" i="5"/>
  <c r="I5" i="5"/>
  <c r="J4" i="5"/>
  <c r="J5" i="5"/>
  <c r="K4" i="5"/>
  <c r="K5" i="5"/>
  <c r="BU13" i="15"/>
  <c r="BU13" i="5" s="1"/>
  <c r="BV13" i="15"/>
  <c r="BV13" i="5" s="1"/>
  <c r="BW13" i="15"/>
  <c r="BW13" i="5" s="1"/>
  <c r="BX13" i="15"/>
  <c r="BX13" i="5" s="1"/>
  <c r="BY13" i="15"/>
  <c r="BY13" i="5" s="1"/>
  <c r="BZ13" i="15"/>
  <c r="BZ13" i="5" s="1"/>
  <c r="CA13" i="15"/>
  <c r="CA13" i="5" s="1"/>
  <c r="CB13" i="15"/>
  <c r="CC13" i="15"/>
  <c r="CC13" i="5" s="1"/>
  <c r="CD13" i="15"/>
  <c r="CD13" i="5" s="1"/>
  <c r="CE13" i="15"/>
  <c r="CE13" i="5" s="1"/>
  <c r="CF13" i="15"/>
  <c r="CF13" i="5" s="1"/>
  <c r="BU12" i="16"/>
  <c r="BU16" i="5" s="1"/>
  <c r="BU17" i="5" s="1"/>
  <c r="BV12" i="16"/>
  <c r="BV16" i="5" s="1"/>
  <c r="BV17" i="5" s="1"/>
  <c r="BW12" i="16"/>
  <c r="BX12" i="16"/>
  <c r="BX16" i="5" s="1"/>
  <c r="BX17" i="5" s="1"/>
  <c r="BY12" i="16"/>
  <c r="BY16" i="5" s="1"/>
  <c r="BZ12" i="16"/>
  <c r="BZ16" i="5" s="1"/>
  <c r="BZ17" i="5" s="1"/>
  <c r="BZ19" i="5" s="1"/>
  <c r="CA12" i="16"/>
  <c r="CA16" i="5" s="1"/>
  <c r="CB12" i="16"/>
  <c r="CB16" i="5" s="1"/>
  <c r="CB17" i="5" s="1"/>
  <c r="CC12" i="16"/>
  <c r="CC16" i="5" s="1"/>
  <c r="CC17" i="5" s="1"/>
  <c r="CD12" i="16"/>
  <c r="CD16" i="5" s="1"/>
  <c r="CD17" i="5" s="1"/>
  <c r="CE12" i="16"/>
  <c r="CE16" i="5" s="1"/>
  <c r="CF12" i="16"/>
  <c r="CF16" i="5" s="1"/>
  <c r="BI12" i="15"/>
  <c r="BI12" i="5" s="1"/>
  <c r="BJ12" i="15"/>
  <c r="BJ12" i="5" s="1"/>
  <c r="BK12" i="15"/>
  <c r="BK12" i="5" s="1"/>
  <c r="BL12" i="15"/>
  <c r="BL12" i="5" s="1"/>
  <c r="BM12" i="15"/>
  <c r="BM12" i="5" s="1"/>
  <c r="BN12" i="15"/>
  <c r="BN12" i="5" s="1"/>
  <c r="BO12" i="15"/>
  <c r="BO12" i="5" s="1"/>
  <c r="BP12" i="15"/>
  <c r="BP12" i="5" s="1"/>
  <c r="BQ12" i="15"/>
  <c r="BQ12" i="5" s="1"/>
  <c r="BR12" i="15"/>
  <c r="BR12" i="5" s="1"/>
  <c r="BS12" i="15"/>
  <c r="BS12" i="5" s="1"/>
  <c r="BT12" i="15"/>
  <c r="BT12" i="5" s="1"/>
  <c r="BI13" i="15"/>
  <c r="BI13" i="5" s="1"/>
  <c r="BI14" i="5" s="1"/>
  <c r="BJ13" i="15"/>
  <c r="BJ13" i="5" s="1"/>
  <c r="BK13" i="15"/>
  <c r="BK13" i="5" s="1"/>
  <c r="BL13" i="15"/>
  <c r="BL13" i="5" s="1"/>
  <c r="BM13" i="15"/>
  <c r="BM13" i="5" s="1"/>
  <c r="BN13" i="15"/>
  <c r="BN13" i="5" s="1"/>
  <c r="BO13" i="15"/>
  <c r="BO13" i="5" s="1"/>
  <c r="BP13" i="15"/>
  <c r="BP13" i="5" s="1"/>
  <c r="BQ13" i="15"/>
  <c r="BQ13" i="5" s="1"/>
  <c r="BR13" i="15"/>
  <c r="BR13" i="5" s="1"/>
  <c r="BS13" i="15"/>
  <c r="BS13" i="5" s="1"/>
  <c r="BT13" i="15"/>
  <c r="BT13" i="5" s="1"/>
  <c r="BI12" i="16"/>
  <c r="BI16" i="5" s="1"/>
  <c r="BJ12" i="16"/>
  <c r="BJ16" i="5" s="1"/>
  <c r="BJ17" i="5" s="1"/>
  <c r="BK12" i="16"/>
  <c r="BK16" i="5" s="1"/>
  <c r="BL12" i="16"/>
  <c r="BL16" i="5" s="1"/>
  <c r="BM12" i="16"/>
  <c r="BM16" i="5" s="1"/>
  <c r="BM17" i="5" s="1"/>
  <c r="BN12" i="16"/>
  <c r="BN16" i="5" s="1"/>
  <c r="BN17" i="5" s="1"/>
  <c r="BO12" i="16"/>
  <c r="BO16" i="5" s="1"/>
  <c r="BP12" i="16"/>
  <c r="BP16" i="5" s="1"/>
  <c r="BQ12" i="16"/>
  <c r="BQ16" i="5" s="1"/>
  <c r="BR12" i="16"/>
  <c r="BR16" i="5" s="1"/>
  <c r="BR17" i="5" s="1"/>
  <c r="BS12" i="16"/>
  <c r="BS16" i="5" s="1"/>
  <c r="BS17" i="5" s="1"/>
  <c r="BT12" i="16"/>
  <c r="BT16" i="5" s="1"/>
  <c r="BT17" i="5" s="1"/>
  <c r="AW12" i="15"/>
  <c r="AW12" i="5" s="1"/>
  <c r="AX12" i="15"/>
  <c r="AX12" i="5" s="1"/>
  <c r="AY12" i="15"/>
  <c r="AY12" i="5" s="1"/>
  <c r="AZ12" i="15"/>
  <c r="AZ12" i="5" s="1"/>
  <c r="BA12" i="15"/>
  <c r="BA12" i="5" s="1"/>
  <c r="BB12" i="15"/>
  <c r="BB12" i="5" s="1"/>
  <c r="BC12" i="15"/>
  <c r="BC12" i="5" s="1"/>
  <c r="BD12" i="15"/>
  <c r="BD12" i="5" s="1"/>
  <c r="BE12" i="15"/>
  <c r="BE12" i="5" s="1"/>
  <c r="BF12" i="15"/>
  <c r="BF12" i="5" s="1"/>
  <c r="BG12" i="15"/>
  <c r="BG12" i="5" s="1"/>
  <c r="BH12" i="15"/>
  <c r="BH12" i="5" s="1"/>
  <c r="AW13" i="15"/>
  <c r="AW13" i="5" s="1"/>
  <c r="AX13" i="15"/>
  <c r="AX13" i="5" s="1"/>
  <c r="AX14" i="5" s="1"/>
  <c r="AY13" i="15"/>
  <c r="AY13" i="5" s="1"/>
  <c r="AZ13" i="15"/>
  <c r="BA13" i="15"/>
  <c r="BA13" i="5" s="1"/>
  <c r="BB13" i="15"/>
  <c r="BB13" i="5" s="1"/>
  <c r="BC13" i="15"/>
  <c r="BC13" i="5" s="1"/>
  <c r="BD13" i="15"/>
  <c r="BD13" i="5" s="1"/>
  <c r="BE13" i="15"/>
  <c r="BE13" i="5" s="1"/>
  <c r="BF13" i="15"/>
  <c r="BF13" i="5" s="1"/>
  <c r="BF14" i="5" s="1"/>
  <c r="BG13" i="15"/>
  <c r="BG13" i="5" s="1"/>
  <c r="BH13" i="15"/>
  <c r="BH13" i="5" s="1"/>
  <c r="AW12" i="16"/>
  <c r="AW16" i="5" s="1"/>
  <c r="AW17" i="5" s="1"/>
  <c r="AX12" i="16"/>
  <c r="AX16" i="5" s="1"/>
  <c r="AY12" i="16"/>
  <c r="AY16" i="5" s="1"/>
  <c r="AY17" i="5" s="1"/>
  <c r="AZ12" i="16"/>
  <c r="AZ16" i="5" s="1"/>
  <c r="AZ17" i="5" s="1"/>
  <c r="BA12" i="16"/>
  <c r="BA16" i="5" s="1"/>
  <c r="BA17" i="5" s="1"/>
  <c r="BB12" i="16"/>
  <c r="BB16" i="5" s="1"/>
  <c r="BB17" i="5" s="1"/>
  <c r="BC12" i="16"/>
  <c r="BC16" i="5" s="1"/>
  <c r="BC17" i="5" s="1"/>
  <c r="BD12" i="16"/>
  <c r="BD16" i="5" s="1"/>
  <c r="BE12" i="16"/>
  <c r="BE16" i="5" s="1"/>
  <c r="BE17" i="5" s="1"/>
  <c r="BF12" i="16"/>
  <c r="BF16" i="5" s="1"/>
  <c r="BG12" i="16"/>
  <c r="BG16" i="5" s="1"/>
  <c r="BG17" i="5" s="1"/>
  <c r="BH12" i="16"/>
  <c r="BH16" i="5" s="1"/>
  <c r="BH17" i="5" s="1"/>
  <c r="AK12" i="15"/>
  <c r="AK12" i="5" s="1"/>
  <c r="AL12" i="15"/>
  <c r="AL12" i="5" s="1"/>
  <c r="AL14" i="5" s="1"/>
  <c r="AL19" i="5" s="1"/>
  <c r="AM12" i="15"/>
  <c r="AM12" i="5" s="1"/>
  <c r="AN12" i="15"/>
  <c r="AN12" i="5" s="1"/>
  <c r="AO12" i="15"/>
  <c r="AO12" i="5" s="1"/>
  <c r="AO14" i="5" s="1"/>
  <c r="AP12" i="15"/>
  <c r="AP12" i="5" s="1"/>
  <c r="AQ12" i="15"/>
  <c r="AQ12" i="5" s="1"/>
  <c r="AR12" i="15"/>
  <c r="AR12" i="5" s="1"/>
  <c r="AS12" i="15"/>
  <c r="AS12" i="5" s="1"/>
  <c r="AT12" i="15"/>
  <c r="AT12" i="5" s="1"/>
  <c r="AU12" i="15"/>
  <c r="AU12" i="5" s="1"/>
  <c r="AV12" i="15"/>
  <c r="AV12" i="5" s="1"/>
  <c r="AK13" i="15"/>
  <c r="AK13" i="5" s="1"/>
  <c r="AL13" i="15"/>
  <c r="AL13" i="5" s="1"/>
  <c r="AM13" i="15"/>
  <c r="AM13" i="5" s="1"/>
  <c r="AN13" i="15"/>
  <c r="AN13" i="5" s="1"/>
  <c r="AN14" i="5" s="1"/>
  <c r="AO13" i="15"/>
  <c r="AO13" i="5" s="1"/>
  <c r="AP13" i="15"/>
  <c r="AP13" i="5" s="1"/>
  <c r="AP14" i="5" s="1"/>
  <c r="AP19" i="5" s="1"/>
  <c r="AQ13" i="15"/>
  <c r="AQ13" i="5" s="1"/>
  <c r="AQ14" i="5" s="1"/>
  <c r="AR13" i="15"/>
  <c r="AR13" i="5" s="1"/>
  <c r="AS13" i="15"/>
  <c r="AS13" i="5" s="1"/>
  <c r="AT13" i="15"/>
  <c r="AT13" i="5" s="1"/>
  <c r="AU13" i="15"/>
  <c r="AU13" i="5" s="1"/>
  <c r="AV13" i="15"/>
  <c r="AV13" i="5" s="1"/>
  <c r="AK12" i="16"/>
  <c r="AK16" i="5" s="1"/>
  <c r="AL12" i="16"/>
  <c r="AL16" i="5" s="1"/>
  <c r="AL17" i="5" s="1"/>
  <c r="AM12" i="16"/>
  <c r="AM16" i="5" s="1"/>
  <c r="AN12" i="16"/>
  <c r="AN16" i="5" s="1"/>
  <c r="AO12" i="16"/>
  <c r="AO16" i="5" s="1"/>
  <c r="AO17" i="5" s="1"/>
  <c r="AP12" i="16"/>
  <c r="AP16" i="5" s="1"/>
  <c r="AP17" i="5" s="1"/>
  <c r="AQ12" i="16"/>
  <c r="AQ16" i="5" s="1"/>
  <c r="AR12" i="16"/>
  <c r="AR16" i="5" s="1"/>
  <c r="AR17" i="5" s="1"/>
  <c r="AS12" i="16"/>
  <c r="AS16" i="5" s="1"/>
  <c r="AT12" i="16"/>
  <c r="AT16" i="5" s="1"/>
  <c r="AT17" i="5" s="1"/>
  <c r="AU12" i="16"/>
  <c r="AU16" i="5" s="1"/>
  <c r="AV12" i="16"/>
  <c r="AV16" i="5" s="1"/>
  <c r="AV17" i="5" s="1"/>
  <c r="Y12" i="15"/>
  <c r="Y12" i="5" s="1"/>
  <c r="Z12" i="15"/>
  <c r="Z12" i="5" s="1"/>
  <c r="AA12" i="15"/>
  <c r="AA12" i="5" s="1"/>
  <c r="AB12" i="15"/>
  <c r="AB12" i="5" s="1"/>
  <c r="AC12" i="15"/>
  <c r="AC12" i="5" s="1"/>
  <c r="AD12" i="15"/>
  <c r="AD12" i="5" s="1"/>
  <c r="AE12" i="15"/>
  <c r="AE12" i="5" s="1"/>
  <c r="AF12" i="15"/>
  <c r="AF12" i="5" s="1"/>
  <c r="AG12" i="15"/>
  <c r="AG12" i="5" s="1"/>
  <c r="AG14" i="5" s="1"/>
  <c r="AH12" i="15"/>
  <c r="AH12" i="5" s="1"/>
  <c r="AI12" i="15"/>
  <c r="AI12" i="5" s="1"/>
  <c r="AJ12" i="15"/>
  <c r="AJ12" i="5" s="1"/>
  <c r="Y13" i="15"/>
  <c r="Y13" i="5" s="1"/>
  <c r="Z13" i="15"/>
  <c r="Z13" i="5" s="1"/>
  <c r="AA13" i="15"/>
  <c r="AA13" i="5" s="1"/>
  <c r="AB13" i="15"/>
  <c r="AB13" i="5" s="1"/>
  <c r="AC13" i="15"/>
  <c r="AC13" i="5" s="1"/>
  <c r="AC14" i="5" s="1"/>
  <c r="AC19" i="5" s="1"/>
  <c r="AD13" i="15"/>
  <c r="AD13" i="5" s="1"/>
  <c r="AE13" i="15"/>
  <c r="AE13" i="5" s="1"/>
  <c r="AF13" i="15"/>
  <c r="AF13" i="5" s="1"/>
  <c r="AG13" i="15"/>
  <c r="AG13" i="5" s="1"/>
  <c r="AH13" i="15"/>
  <c r="AH13" i="5" s="1"/>
  <c r="AI13" i="15"/>
  <c r="AI13" i="5" s="1"/>
  <c r="AI14" i="5" s="1"/>
  <c r="AJ13" i="15"/>
  <c r="AJ13" i="5" s="1"/>
  <c r="Y12" i="16"/>
  <c r="Y16" i="5" s="1"/>
  <c r="Y17" i="5" s="1"/>
  <c r="Z12" i="16"/>
  <c r="Z16" i="5" s="1"/>
  <c r="AA12" i="16"/>
  <c r="AA16" i="5" s="1"/>
  <c r="AB12" i="16"/>
  <c r="AB16" i="5" s="1"/>
  <c r="AC12" i="16"/>
  <c r="AC16" i="5" s="1"/>
  <c r="AC17" i="5" s="1"/>
  <c r="AD12" i="16"/>
  <c r="AD16" i="5" s="1"/>
  <c r="AD17" i="5" s="1"/>
  <c r="AE12" i="16"/>
  <c r="AE16" i="5" s="1"/>
  <c r="AE17" i="5" s="1"/>
  <c r="AF12" i="16"/>
  <c r="AF16" i="5" s="1"/>
  <c r="AG12" i="16"/>
  <c r="AG16" i="5" s="1"/>
  <c r="AG17" i="5" s="1"/>
  <c r="AH12" i="16"/>
  <c r="AH16" i="5" s="1"/>
  <c r="AH17" i="5" s="1"/>
  <c r="AI12" i="16"/>
  <c r="AI16" i="5" s="1"/>
  <c r="AI17" i="5" s="1"/>
  <c r="AJ12" i="16"/>
  <c r="AJ16" i="5" s="1"/>
  <c r="AJ17" i="5" s="1"/>
  <c r="C17" i="13"/>
  <c r="C18" i="13"/>
  <c r="C19" i="13"/>
  <c r="C20" i="13"/>
  <c r="C21" i="13"/>
  <c r="C22" i="13"/>
  <c r="C23" i="13"/>
  <c r="C24" i="13"/>
  <c r="C25" i="13"/>
  <c r="C26" i="13"/>
  <c r="C27" i="13"/>
  <c r="C28" i="13"/>
  <c r="D6" i="13"/>
  <c r="IL12" i="13"/>
  <c r="IL13" i="13"/>
  <c r="IK12" i="13"/>
  <c r="IK15" i="13" s="1"/>
  <c r="IK13" i="13"/>
  <c r="IJ12" i="13"/>
  <c r="IJ13" i="13"/>
  <c r="II12" i="13"/>
  <c r="II13" i="13"/>
  <c r="IH12" i="13"/>
  <c r="IH13" i="13"/>
  <c r="IG12" i="13"/>
  <c r="IG15" i="13" s="1"/>
  <c r="IG13" i="13"/>
  <c r="IF12" i="13"/>
  <c r="IF13" i="13"/>
  <c r="IE12" i="13"/>
  <c r="IE13" i="13"/>
  <c r="ID12" i="13"/>
  <c r="ID13" i="13"/>
  <c r="IC12" i="13"/>
  <c r="IC13" i="13"/>
  <c r="IB12" i="13"/>
  <c r="IB13" i="13"/>
  <c r="IA12" i="13"/>
  <c r="IA13" i="13"/>
  <c r="HZ12" i="13"/>
  <c r="HZ13" i="13"/>
  <c r="HY12" i="13"/>
  <c r="HY15" i="13" s="1"/>
  <c r="HY13" i="13"/>
  <c r="HX12" i="13"/>
  <c r="HX13" i="13"/>
  <c r="HW12" i="13"/>
  <c r="HW13" i="13"/>
  <c r="HV12" i="13"/>
  <c r="HV13" i="13"/>
  <c r="HU12" i="13"/>
  <c r="HU15" i="13" s="1"/>
  <c r="HU13" i="13"/>
  <c r="HT12" i="13"/>
  <c r="HT13" i="13"/>
  <c r="HS12" i="13"/>
  <c r="HS13" i="13"/>
  <c r="HR12" i="13"/>
  <c r="HR13" i="13"/>
  <c r="HQ12" i="13"/>
  <c r="HQ13" i="13"/>
  <c r="HP12" i="13"/>
  <c r="HP13" i="13"/>
  <c r="HO12" i="13"/>
  <c r="HO13" i="13"/>
  <c r="HN12" i="13"/>
  <c r="HN13" i="13"/>
  <c r="HM12" i="13"/>
  <c r="HM13" i="13"/>
  <c r="HL12" i="13"/>
  <c r="HL13" i="13"/>
  <c r="HK12" i="13"/>
  <c r="HK13" i="13"/>
  <c r="HJ12" i="13"/>
  <c r="HJ13" i="13"/>
  <c r="HI12" i="13"/>
  <c r="HI13" i="13"/>
  <c r="HH12" i="13"/>
  <c r="HH15" i="13" s="1"/>
  <c r="HH13" i="13"/>
  <c r="HG12" i="13"/>
  <c r="HG13" i="13"/>
  <c r="HF12" i="13"/>
  <c r="HF13" i="13"/>
  <c r="HE12" i="13"/>
  <c r="HE13" i="13"/>
  <c r="HD12" i="13"/>
  <c r="HD13" i="13"/>
  <c r="HC12" i="13"/>
  <c r="HC13" i="13"/>
  <c r="HB12" i="13"/>
  <c r="HB15" i="13" s="1"/>
  <c r="HB13" i="13"/>
  <c r="HA12" i="13"/>
  <c r="HA13" i="13"/>
  <c r="GZ12" i="13"/>
  <c r="GZ13" i="13"/>
  <c r="GY12" i="13"/>
  <c r="GY13" i="13"/>
  <c r="GX12" i="13"/>
  <c r="GX13" i="13"/>
  <c r="GW12" i="13"/>
  <c r="GW13" i="13"/>
  <c r="GV12" i="13"/>
  <c r="GV13" i="13"/>
  <c r="GU12" i="13"/>
  <c r="GU13" i="13"/>
  <c r="GT12" i="13"/>
  <c r="GT13" i="13"/>
  <c r="GS12" i="13"/>
  <c r="GS15" i="13" s="1"/>
  <c r="GS13" i="13"/>
  <c r="GR12" i="13"/>
  <c r="GR13" i="13"/>
  <c r="GQ12" i="13"/>
  <c r="GQ13" i="13"/>
  <c r="GP12" i="13"/>
  <c r="GP13" i="13"/>
  <c r="GO12" i="13"/>
  <c r="GO15" i="13" s="1"/>
  <c r="GO13" i="13"/>
  <c r="GN12" i="13"/>
  <c r="GN15" i="13" s="1"/>
  <c r="GN13" i="13"/>
  <c r="GM12" i="13"/>
  <c r="GM13" i="13"/>
  <c r="GL12" i="13"/>
  <c r="GL13" i="13"/>
  <c r="GK12" i="13"/>
  <c r="GK13" i="13"/>
  <c r="GJ12" i="13"/>
  <c r="GJ13" i="13"/>
  <c r="GI12" i="13"/>
  <c r="GI13" i="13"/>
  <c r="GH12" i="13"/>
  <c r="GH13" i="13"/>
  <c r="GG12" i="13"/>
  <c r="GG13" i="13"/>
  <c r="GF12" i="13"/>
  <c r="GF13" i="13"/>
  <c r="GE12" i="13"/>
  <c r="GE13" i="13"/>
  <c r="GD12" i="13"/>
  <c r="GD13" i="13"/>
  <c r="GC12" i="13"/>
  <c r="GC13" i="13"/>
  <c r="GB12" i="13"/>
  <c r="GB13" i="13"/>
  <c r="GA12" i="13"/>
  <c r="GA13" i="13"/>
  <c r="FZ12" i="13"/>
  <c r="FZ13" i="13"/>
  <c r="FY12" i="13"/>
  <c r="FY13" i="13"/>
  <c r="FX12" i="13"/>
  <c r="FX13" i="13"/>
  <c r="FW12" i="13"/>
  <c r="FW13" i="13"/>
  <c r="FV12" i="13"/>
  <c r="FV13" i="13"/>
  <c r="FU12" i="13"/>
  <c r="FU13" i="13"/>
  <c r="FT12" i="13"/>
  <c r="FT13" i="13"/>
  <c r="FS12" i="13"/>
  <c r="FS13" i="13"/>
  <c r="FL4" i="13"/>
  <c r="FL5" i="13"/>
  <c r="FM4" i="13"/>
  <c r="FM5" i="13"/>
  <c r="FN4" i="13"/>
  <c r="FN5" i="13"/>
  <c r="FO4" i="13"/>
  <c r="FO5" i="13"/>
  <c r="FP4" i="13"/>
  <c r="FP5" i="13"/>
  <c r="FQ4" i="13"/>
  <c r="FQ5" i="13"/>
  <c r="FJ12" i="13"/>
  <c r="FJ13" i="13"/>
  <c r="FI12" i="13"/>
  <c r="FI13" i="13"/>
  <c r="FH12" i="13"/>
  <c r="FH13" i="13"/>
  <c r="FG12" i="13"/>
  <c r="FG13" i="13"/>
  <c r="FF12" i="13"/>
  <c r="FF13" i="13"/>
  <c r="FE12" i="13"/>
  <c r="FE13" i="13"/>
  <c r="FD12" i="13"/>
  <c r="FD13" i="13"/>
  <c r="FC12" i="13"/>
  <c r="FC13" i="13"/>
  <c r="FB12" i="13"/>
  <c r="FB13" i="13"/>
  <c r="FA12" i="13"/>
  <c r="FA13" i="13"/>
  <c r="EZ12" i="13"/>
  <c r="EZ13" i="13"/>
  <c r="EY12" i="13"/>
  <c r="EY13" i="13"/>
  <c r="EX12" i="13"/>
  <c r="EX15" i="13" s="1"/>
  <c r="EX13" i="13"/>
  <c r="EW12" i="13"/>
  <c r="EW13" i="13"/>
  <c r="EV12" i="13"/>
  <c r="EV15" i="13" s="1"/>
  <c r="EV13" i="13"/>
  <c r="EU12" i="13"/>
  <c r="EU15" i="13" s="1"/>
  <c r="EU13" i="13"/>
  <c r="ET12" i="13"/>
  <c r="ET13" i="13"/>
  <c r="ES12" i="13"/>
  <c r="ES13" i="13"/>
  <c r="ER12" i="13"/>
  <c r="ER13" i="13"/>
  <c r="EQ12" i="13"/>
  <c r="EQ15" i="13" s="1"/>
  <c r="EQ13" i="13"/>
  <c r="EP12" i="13"/>
  <c r="EP15" i="13" s="1"/>
  <c r="EP13" i="13"/>
  <c r="EO12" i="13"/>
  <c r="EO13" i="13"/>
  <c r="EN12" i="13"/>
  <c r="EN13" i="13"/>
  <c r="EM12" i="13"/>
  <c r="EM15" i="13" s="1"/>
  <c r="EM13" i="13"/>
  <c r="EL12" i="13"/>
  <c r="EL13" i="13"/>
  <c r="EK12" i="13"/>
  <c r="EK13" i="13"/>
  <c r="EJ12" i="13"/>
  <c r="EJ13" i="13"/>
  <c r="EI12" i="13"/>
  <c r="EI13" i="13"/>
  <c r="EH12" i="13"/>
  <c r="EH13" i="13"/>
  <c r="EG12" i="13"/>
  <c r="EG13" i="13"/>
  <c r="EF12" i="13"/>
  <c r="EF13" i="13"/>
  <c r="EE12" i="13"/>
  <c r="EE13" i="13"/>
  <c r="ED12" i="13"/>
  <c r="ED13" i="13"/>
  <c r="EC12" i="13"/>
  <c r="EC13" i="13"/>
  <c r="EB12" i="13"/>
  <c r="EB13" i="13"/>
  <c r="EA12" i="13"/>
  <c r="EA13" i="13"/>
  <c r="DZ12" i="13"/>
  <c r="DZ13" i="13"/>
  <c r="DY12" i="13"/>
  <c r="DY13" i="13"/>
  <c r="DX12" i="13"/>
  <c r="DX13" i="13"/>
  <c r="DW12" i="13"/>
  <c r="DW13" i="13"/>
  <c r="DV12" i="13"/>
  <c r="DV13" i="13"/>
  <c r="DU12" i="13"/>
  <c r="DU13" i="13"/>
  <c r="DT12" i="13"/>
  <c r="DT13" i="13"/>
  <c r="DS12" i="13"/>
  <c r="DS13" i="13"/>
  <c r="DR12" i="13"/>
  <c r="DR13" i="13"/>
  <c r="DQ12" i="13"/>
  <c r="DQ13" i="13"/>
  <c r="DP12" i="13"/>
  <c r="DP13" i="13"/>
  <c r="DO12" i="13"/>
  <c r="DO13" i="13"/>
  <c r="DN12" i="13"/>
  <c r="DN13" i="13"/>
  <c r="DM12" i="13"/>
  <c r="DM13" i="13"/>
  <c r="DL12" i="13"/>
  <c r="DL15" i="13" s="1"/>
  <c r="DL13" i="13"/>
  <c r="DK12" i="13"/>
  <c r="DK15" i="13" s="1"/>
  <c r="DK13" i="13"/>
  <c r="DJ12" i="13"/>
  <c r="DJ13" i="13"/>
  <c r="DI12" i="13"/>
  <c r="DI13" i="13"/>
  <c r="DH12" i="13"/>
  <c r="DH15" i="13" s="1"/>
  <c r="DH13" i="13"/>
  <c r="DG12" i="13"/>
  <c r="DG13" i="13"/>
  <c r="DF12" i="13"/>
  <c r="DF13" i="13"/>
  <c r="DE12" i="13"/>
  <c r="DE13" i="13"/>
  <c r="DD12" i="13"/>
  <c r="DD13" i="13"/>
  <c r="DC12" i="13"/>
  <c r="DC13" i="13"/>
  <c r="DB12" i="13"/>
  <c r="DB13" i="13"/>
  <c r="DA12" i="13"/>
  <c r="DA13" i="13"/>
  <c r="CZ12" i="13"/>
  <c r="CZ15" i="13" s="1"/>
  <c r="CZ13" i="13"/>
  <c r="CY12" i="13"/>
  <c r="CY13" i="13"/>
  <c r="CX12" i="13"/>
  <c r="CX13" i="13"/>
  <c r="CW12" i="13"/>
  <c r="CW13" i="13"/>
  <c r="CV12" i="13"/>
  <c r="CV15" i="13" s="1"/>
  <c r="CV13" i="13"/>
  <c r="CU12" i="13"/>
  <c r="CU13" i="13"/>
  <c r="CT12" i="13"/>
  <c r="CT13" i="13"/>
  <c r="CS12" i="13"/>
  <c r="CS13" i="13"/>
  <c r="CR12" i="13"/>
  <c r="CR13" i="13"/>
  <c r="CQ12" i="13"/>
  <c r="CQ13" i="13"/>
  <c r="CJ4" i="13"/>
  <c r="CJ5" i="13"/>
  <c r="CK4" i="13"/>
  <c r="CK5" i="13"/>
  <c r="CL4" i="13"/>
  <c r="CL5" i="13"/>
  <c r="CM4" i="13"/>
  <c r="CM5" i="13"/>
  <c r="CN4" i="13"/>
  <c r="CN5" i="13"/>
  <c r="CO4" i="13"/>
  <c r="CO5" i="13"/>
  <c r="CH12" i="13"/>
  <c r="CH13" i="13"/>
  <c r="CG12" i="13"/>
  <c r="CG13" i="13"/>
  <c r="CF12" i="13"/>
  <c r="CF13" i="13"/>
  <c r="CE12" i="13"/>
  <c r="CE13" i="13"/>
  <c r="CD12" i="13"/>
  <c r="CD13" i="13"/>
  <c r="CC12" i="13"/>
  <c r="CC13" i="13"/>
  <c r="CB12" i="13"/>
  <c r="CB13" i="13"/>
  <c r="CA12" i="13"/>
  <c r="CA13" i="13"/>
  <c r="BZ12" i="13"/>
  <c r="BZ13" i="13"/>
  <c r="BY12" i="13"/>
  <c r="BY13" i="13"/>
  <c r="BX12" i="13"/>
  <c r="BX13" i="13"/>
  <c r="BW12" i="13"/>
  <c r="BW13" i="13"/>
  <c r="BV12" i="13"/>
  <c r="BV13" i="13"/>
  <c r="BU12" i="13"/>
  <c r="BU13" i="13"/>
  <c r="BT12" i="13"/>
  <c r="BT13" i="13"/>
  <c r="BS12" i="13"/>
  <c r="BS13" i="13"/>
  <c r="BR12" i="13"/>
  <c r="BR13" i="13"/>
  <c r="BQ12" i="13"/>
  <c r="BQ13" i="13"/>
  <c r="BP12" i="13"/>
  <c r="BP13" i="13"/>
  <c r="BO12" i="13"/>
  <c r="BO13" i="13"/>
  <c r="BN12" i="13"/>
  <c r="BN13" i="13"/>
  <c r="BM12" i="13"/>
  <c r="BM13" i="13"/>
  <c r="BL12" i="13"/>
  <c r="BL13" i="13"/>
  <c r="BK12" i="13"/>
  <c r="BK13" i="13"/>
  <c r="BJ12" i="13"/>
  <c r="BJ13" i="13"/>
  <c r="BI12" i="13"/>
  <c r="BI13" i="13"/>
  <c r="BH12" i="13"/>
  <c r="BH13" i="13"/>
  <c r="BG12" i="13"/>
  <c r="BG13" i="13"/>
  <c r="BF12" i="13"/>
  <c r="BF13" i="13"/>
  <c r="BE12" i="13"/>
  <c r="BE13" i="13"/>
  <c r="BD12" i="13"/>
  <c r="BD13" i="13"/>
  <c r="BC12" i="13"/>
  <c r="BC13" i="13"/>
  <c r="BB12" i="13"/>
  <c r="BB13" i="13"/>
  <c r="BA12" i="13"/>
  <c r="BA13" i="13"/>
  <c r="AZ12" i="13"/>
  <c r="AZ13" i="13"/>
  <c r="AY12" i="13"/>
  <c r="AY13" i="13"/>
  <c r="AX12" i="13"/>
  <c r="AX13" i="13"/>
  <c r="AW12" i="13"/>
  <c r="AW13" i="13"/>
  <c r="AV12" i="13"/>
  <c r="AV13" i="13"/>
  <c r="AU12" i="13"/>
  <c r="AU13" i="13"/>
  <c r="AT12" i="13"/>
  <c r="AT13" i="13"/>
  <c r="AS12" i="13"/>
  <c r="AS13" i="13"/>
  <c r="AR12" i="13"/>
  <c r="AR13" i="13"/>
  <c r="AQ12" i="13"/>
  <c r="AQ13" i="13"/>
  <c r="AP12" i="13"/>
  <c r="AP13" i="13"/>
  <c r="AO12" i="13"/>
  <c r="AO13" i="13"/>
  <c r="AN12" i="13"/>
  <c r="AN13" i="13"/>
  <c r="AM12" i="13"/>
  <c r="AM13" i="13"/>
  <c r="AL12" i="13"/>
  <c r="AL13" i="13"/>
  <c r="AK12" i="13"/>
  <c r="AK13" i="13"/>
  <c r="AJ12" i="13"/>
  <c r="AJ13" i="13"/>
  <c r="AI12" i="13"/>
  <c r="AI13" i="13"/>
  <c r="AH12" i="13"/>
  <c r="AH13" i="13"/>
  <c r="AG12" i="13"/>
  <c r="AG13" i="13"/>
  <c r="AF12" i="13"/>
  <c r="AF13" i="13"/>
  <c r="AE12" i="13"/>
  <c r="AE13" i="13"/>
  <c r="AD12" i="13"/>
  <c r="AD13" i="13"/>
  <c r="AC12" i="13"/>
  <c r="AC15" i="13" s="1"/>
  <c r="AC13" i="13"/>
  <c r="AB12" i="13"/>
  <c r="AB13" i="13"/>
  <c r="AA12" i="13"/>
  <c r="AA13" i="13"/>
  <c r="Z12" i="13"/>
  <c r="Z13" i="13"/>
  <c r="Y12" i="13"/>
  <c r="Y13" i="13"/>
  <c r="X12" i="13"/>
  <c r="X13" i="13"/>
  <c r="W12" i="13"/>
  <c r="W13" i="13"/>
  <c r="V12" i="13"/>
  <c r="V13" i="13"/>
  <c r="U12" i="13"/>
  <c r="U13" i="13"/>
  <c r="T12" i="13"/>
  <c r="T13" i="13"/>
  <c r="S12" i="13"/>
  <c r="S13" i="13"/>
  <c r="R12" i="13"/>
  <c r="R13" i="13"/>
  <c r="Q12" i="13"/>
  <c r="Q13" i="13"/>
  <c r="P12" i="13"/>
  <c r="P13" i="13"/>
  <c r="O12" i="13"/>
  <c r="O13" i="13"/>
  <c r="H4" i="13"/>
  <c r="H5" i="13"/>
  <c r="I4" i="13"/>
  <c r="I5" i="13"/>
  <c r="J4" i="13"/>
  <c r="J5" i="13"/>
  <c r="K4" i="13"/>
  <c r="K5" i="13"/>
  <c r="L4" i="13"/>
  <c r="L5" i="13"/>
  <c r="M4" i="13"/>
  <c r="M5" i="13"/>
  <c r="FJ17" i="14"/>
  <c r="FJ18" i="14"/>
  <c r="FJ19" i="14"/>
  <c r="FJ20" i="14"/>
  <c r="FJ21" i="14"/>
  <c r="FJ22" i="14"/>
  <c r="FJ23" i="14"/>
  <c r="FJ24" i="14"/>
  <c r="FJ25" i="14"/>
  <c r="FJ26" i="14"/>
  <c r="FJ27" i="14"/>
  <c r="FJ28" i="14"/>
  <c r="D6" i="14"/>
  <c r="FJ12" i="14"/>
  <c r="FJ13" i="14"/>
  <c r="FI17" i="14"/>
  <c r="FI18" i="14"/>
  <c r="FI19" i="14"/>
  <c r="FI20" i="14"/>
  <c r="FI21" i="14"/>
  <c r="FI22" i="14"/>
  <c r="FI23" i="14"/>
  <c r="FI24" i="14"/>
  <c r="FI25" i="14"/>
  <c r="FI26" i="14"/>
  <c r="FI27" i="14"/>
  <c r="FI28" i="14"/>
  <c r="FI12" i="14"/>
  <c r="FI13" i="14"/>
  <c r="FH17" i="14"/>
  <c r="FH18" i="14"/>
  <c r="FH19" i="14"/>
  <c r="FH20" i="14"/>
  <c r="FH21" i="14"/>
  <c r="FH22" i="14"/>
  <c r="FH23" i="14"/>
  <c r="FH24" i="14"/>
  <c r="FH25" i="14"/>
  <c r="FH26" i="14"/>
  <c r="FH27" i="14"/>
  <c r="FH28" i="14"/>
  <c r="FH12" i="14"/>
  <c r="FH13" i="14"/>
  <c r="FG17" i="14"/>
  <c r="FG18" i="14"/>
  <c r="FG19" i="14"/>
  <c r="FG20" i="14"/>
  <c r="FG21" i="14"/>
  <c r="FG22" i="14"/>
  <c r="FG23" i="14"/>
  <c r="FG24" i="14"/>
  <c r="FG25" i="14"/>
  <c r="FG26" i="14"/>
  <c r="FG27" i="14"/>
  <c r="FG28" i="14"/>
  <c r="FG12" i="14"/>
  <c r="FG13" i="14"/>
  <c r="FF17" i="14"/>
  <c r="FF18" i="14"/>
  <c r="FF19" i="14"/>
  <c r="FF20" i="14"/>
  <c r="FF21" i="14"/>
  <c r="FF22" i="14"/>
  <c r="FF23" i="14"/>
  <c r="FF24" i="14"/>
  <c r="FF25" i="14"/>
  <c r="FF26" i="14"/>
  <c r="FF27" i="14"/>
  <c r="FF28" i="14"/>
  <c r="FF12" i="14"/>
  <c r="FF13" i="14"/>
  <c r="FE17" i="14"/>
  <c r="FE18" i="14"/>
  <c r="FE19" i="14"/>
  <c r="FE20" i="14"/>
  <c r="FE21" i="14"/>
  <c r="FE22" i="14"/>
  <c r="FE23" i="14"/>
  <c r="FE24" i="14"/>
  <c r="FE25" i="14"/>
  <c r="FE26" i="14"/>
  <c r="FE27" i="14"/>
  <c r="FE28" i="14"/>
  <c r="FE12" i="14"/>
  <c r="FE13" i="14"/>
  <c r="FD17" i="14"/>
  <c r="FD18" i="14"/>
  <c r="FD19" i="14"/>
  <c r="FD20" i="14"/>
  <c r="FD21" i="14"/>
  <c r="FD22" i="14"/>
  <c r="FD23" i="14"/>
  <c r="FD24" i="14"/>
  <c r="FD25" i="14"/>
  <c r="FD26" i="14"/>
  <c r="FD27" i="14"/>
  <c r="FD28" i="14"/>
  <c r="FD12" i="14"/>
  <c r="FD13" i="14"/>
  <c r="FC17" i="14"/>
  <c r="FC18" i="14"/>
  <c r="FC19" i="14"/>
  <c r="FC20" i="14"/>
  <c r="FC21" i="14"/>
  <c r="FC22" i="14"/>
  <c r="FC23" i="14"/>
  <c r="FC24" i="14"/>
  <c r="FC25" i="14"/>
  <c r="FC26" i="14"/>
  <c r="FC27" i="14"/>
  <c r="FC28" i="14"/>
  <c r="FC12" i="14"/>
  <c r="FC13" i="14"/>
  <c r="FB17" i="14"/>
  <c r="FB18" i="14"/>
  <c r="FB19" i="14"/>
  <c r="FB20" i="14"/>
  <c r="FB21" i="14"/>
  <c r="FB22" i="14"/>
  <c r="FB23" i="14"/>
  <c r="FB24" i="14"/>
  <c r="FB25" i="14"/>
  <c r="FB26" i="14"/>
  <c r="FB27" i="14"/>
  <c r="FB28" i="14"/>
  <c r="FB12" i="14"/>
  <c r="FB13" i="14"/>
  <c r="FA17" i="14"/>
  <c r="FA18" i="14"/>
  <c r="FA19" i="14"/>
  <c r="FA20" i="14"/>
  <c r="FA21" i="14"/>
  <c r="FA22" i="14"/>
  <c r="FA23" i="14"/>
  <c r="FA24" i="14"/>
  <c r="FA25" i="14"/>
  <c r="FA26" i="14"/>
  <c r="FA27" i="14"/>
  <c r="FA28" i="14"/>
  <c r="FA12" i="14"/>
  <c r="FA13" i="14"/>
  <c r="EZ17" i="14"/>
  <c r="EZ18" i="14"/>
  <c r="EZ19" i="14"/>
  <c r="EZ20" i="14"/>
  <c r="EZ21" i="14"/>
  <c r="EZ22" i="14"/>
  <c r="EZ23" i="14"/>
  <c r="EZ24" i="14"/>
  <c r="EZ25" i="14"/>
  <c r="EZ26" i="14"/>
  <c r="EZ27" i="14"/>
  <c r="EZ28" i="14"/>
  <c r="EZ12" i="14"/>
  <c r="EZ13" i="14"/>
  <c r="EY17" i="14"/>
  <c r="EY18" i="14"/>
  <c r="EY19" i="14"/>
  <c r="EY20" i="14"/>
  <c r="EY21" i="14"/>
  <c r="EY22" i="14"/>
  <c r="EY23" i="14"/>
  <c r="EY24" i="14"/>
  <c r="EY25" i="14"/>
  <c r="EY26" i="14"/>
  <c r="EY27" i="14"/>
  <c r="EY28" i="14"/>
  <c r="EY12" i="14"/>
  <c r="EY13" i="14"/>
  <c r="EX17" i="14"/>
  <c r="EX18" i="14"/>
  <c r="EX19" i="14"/>
  <c r="EX20" i="14"/>
  <c r="EX21" i="14"/>
  <c r="EX22" i="14"/>
  <c r="EX23" i="14"/>
  <c r="EX24" i="14"/>
  <c r="EX25" i="14"/>
  <c r="EX26" i="14"/>
  <c r="EX27" i="14"/>
  <c r="EX28" i="14"/>
  <c r="EX12" i="14"/>
  <c r="EX13" i="14"/>
  <c r="EW17" i="14"/>
  <c r="EW18" i="14"/>
  <c r="EW19" i="14"/>
  <c r="EW20" i="14"/>
  <c r="EW21" i="14"/>
  <c r="EW22" i="14"/>
  <c r="EW23" i="14"/>
  <c r="EW24" i="14"/>
  <c r="EW25" i="14"/>
  <c r="EW26" i="14"/>
  <c r="EW27" i="14"/>
  <c r="EW28" i="14"/>
  <c r="EW12" i="14"/>
  <c r="EW13" i="14"/>
  <c r="EV17" i="14"/>
  <c r="EV18" i="14"/>
  <c r="EV19" i="14"/>
  <c r="EV20" i="14"/>
  <c r="EV21" i="14"/>
  <c r="EV22" i="14"/>
  <c r="EV23" i="14"/>
  <c r="EV24" i="14"/>
  <c r="EV25" i="14"/>
  <c r="EV26" i="14"/>
  <c r="EV27" i="14"/>
  <c r="EV28" i="14"/>
  <c r="EV12" i="14"/>
  <c r="EV13" i="14"/>
  <c r="EU17" i="14"/>
  <c r="EU18" i="14"/>
  <c r="EU19" i="14"/>
  <c r="EU20" i="14"/>
  <c r="EU21" i="14"/>
  <c r="EU22" i="14"/>
  <c r="EU23" i="14"/>
  <c r="EU24" i="14"/>
  <c r="EU25" i="14"/>
  <c r="EU26" i="14"/>
  <c r="EU27" i="14"/>
  <c r="EU28" i="14"/>
  <c r="EU12" i="14"/>
  <c r="EU13" i="14"/>
  <c r="ET17" i="14"/>
  <c r="ET18" i="14"/>
  <c r="ET19" i="14"/>
  <c r="ET20" i="14"/>
  <c r="ET21" i="14"/>
  <c r="ET22" i="14"/>
  <c r="ET23" i="14"/>
  <c r="ET24" i="14"/>
  <c r="ET25" i="14"/>
  <c r="ET26" i="14"/>
  <c r="ET27" i="14"/>
  <c r="ET28" i="14"/>
  <c r="ET12" i="14"/>
  <c r="ET13" i="14"/>
  <c r="ES17" i="14"/>
  <c r="ES18" i="14"/>
  <c r="ES19" i="14"/>
  <c r="ES20" i="14"/>
  <c r="ES21" i="14"/>
  <c r="ES22" i="14"/>
  <c r="ES23" i="14"/>
  <c r="ES24" i="14"/>
  <c r="ES25" i="14"/>
  <c r="ES26" i="14"/>
  <c r="ES27" i="14"/>
  <c r="ES28" i="14"/>
  <c r="ES12" i="14"/>
  <c r="ES13" i="14"/>
  <c r="ER17" i="14"/>
  <c r="ER18" i="14"/>
  <c r="ER19" i="14"/>
  <c r="ER20" i="14"/>
  <c r="ER21" i="14"/>
  <c r="ER22" i="14"/>
  <c r="ER23" i="14"/>
  <c r="ER24" i="14"/>
  <c r="ER25" i="14"/>
  <c r="ER26" i="14"/>
  <c r="ER27" i="14"/>
  <c r="ER28" i="14"/>
  <c r="ER12" i="14"/>
  <c r="ER13" i="14"/>
  <c r="EQ17" i="14"/>
  <c r="EQ18" i="14"/>
  <c r="EQ19" i="14"/>
  <c r="EQ20" i="14"/>
  <c r="EQ21" i="14"/>
  <c r="EQ22" i="14"/>
  <c r="EQ23" i="14"/>
  <c r="EQ24" i="14"/>
  <c r="EQ25" i="14"/>
  <c r="EQ26" i="14"/>
  <c r="EQ27" i="14"/>
  <c r="EQ28" i="14"/>
  <c r="EQ12" i="14"/>
  <c r="EQ13" i="14"/>
  <c r="EP17" i="14"/>
  <c r="EP18" i="14"/>
  <c r="EP19" i="14"/>
  <c r="EP20" i="14"/>
  <c r="EP21" i="14"/>
  <c r="EP22" i="14"/>
  <c r="EP23" i="14"/>
  <c r="EP24" i="14"/>
  <c r="EP25" i="14"/>
  <c r="EP26" i="14"/>
  <c r="EP27" i="14"/>
  <c r="EP28" i="14"/>
  <c r="EP12" i="14"/>
  <c r="EP13" i="14"/>
  <c r="EO17" i="14"/>
  <c r="EO18" i="14"/>
  <c r="EO19" i="14"/>
  <c r="EO20" i="14"/>
  <c r="EO21" i="14"/>
  <c r="EO22" i="14"/>
  <c r="EO23" i="14"/>
  <c r="EO24" i="14"/>
  <c r="EO25" i="14"/>
  <c r="EO26" i="14"/>
  <c r="EO27" i="14"/>
  <c r="EO28" i="14"/>
  <c r="EO12" i="14"/>
  <c r="EO13" i="14"/>
  <c r="EN17" i="14"/>
  <c r="EN18" i="14"/>
  <c r="EN19" i="14"/>
  <c r="EN20" i="14"/>
  <c r="EN21" i="14"/>
  <c r="EN22" i="14"/>
  <c r="EN23" i="14"/>
  <c r="EN24" i="14"/>
  <c r="EN25" i="14"/>
  <c r="EN26" i="14"/>
  <c r="EN27" i="14"/>
  <c r="EN28" i="14"/>
  <c r="EN12" i="14"/>
  <c r="EN13" i="14"/>
  <c r="EM17" i="14"/>
  <c r="EM18" i="14"/>
  <c r="EM19" i="14"/>
  <c r="EM20" i="14"/>
  <c r="EM21" i="14"/>
  <c r="EM22" i="14"/>
  <c r="EM23" i="14"/>
  <c r="EM24" i="14"/>
  <c r="EM25" i="14"/>
  <c r="EM26" i="14"/>
  <c r="EM27" i="14"/>
  <c r="EM28" i="14"/>
  <c r="EM12" i="14"/>
  <c r="EM13" i="14"/>
  <c r="EL17" i="14"/>
  <c r="EL18" i="14"/>
  <c r="EL19" i="14"/>
  <c r="EL20" i="14"/>
  <c r="EL21" i="14"/>
  <c r="EL22" i="14"/>
  <c r="EL23" i="14"/>
  <c r="EL24" i="14"/>
  <c r="EL25" i="14"/>
  <c r="EL26" i="14"/>
  <c r="EL27" i="14"/>
  <c r="EL28" i="14"/>
  <c r="EL12" i="14"/>
  <c r="EL13" i="14"/>
  <c r="EK17" i="14"/>
  <c r="EK18" i="14"/>
  <c r="EK19" i="14"/>
  <c r="EK20" i="14"/>
  <c r="EK21" i="14"/>
  <c r="EK22" i="14"/>
  <c r="EK23" i="14"/>
  <c r="EK24" i="14"/>
  <c r="EK25" i="14"/>
  <c r="EK26" i="14"/>
  <c r="EK27" i="14"/>
  <c r="EK28" i="14"/>
  <c r="EK12" i="14"/>
  <c r="EK13" i="14"/>
  <c r="EJ17" i="14"/>
  <c r="EJ18" i="14"/>
  <c r="EJ19" i="14"/>
  <c r="EJ20" i="14"/>
  <c r="EJ21" i="14"/>
  <c r="EJ22" i="14"/>
  <c r="EJ23" i="14"/>
  <c r="EJ24" i="14"/>
  <c r="EJ25" i="14"/>
  <c r="EJ26" i="14"/>
  <c r="EJ27" i="14"/>
  <c r="EJ28" i="14"/>
  <c r="EJ12" i="14"/>
  <c r="EJ13" i="14"/>
  <c r="EI17" i="14"/>
  <c r="EI18" i="14"/>
  <c r="EI19" i="14"/>
  <c r="EI20" i="14"/>
  <c r="EI21" i="14"/>
  <c r="EI22" i="14"/>
  <c r="EI23" i="14"/>
  <c r="EI24" i="14"/>
  <c r="EI25" i="14"/>
  <c r="EI26" i="14"/>
  <c r="EI27" i="14"/>
  <c r="EI28" i="14"/>
  <c r="EI12" i="14"/>
  <c r="EI13" i="14"/>
  <c r="EH17" i="14"/>
  <c r="EH18" i="14"/>
  <c r="EH19" i="14"/>
  <c r="EH20" i="14"/>
  <c r="EH21" i="14"/>
  <c r="EH22" i="14"/>
  <c r="EH23" i="14"/>
  <c r="EH24" i="14"/>
  <c r="EH25" i="14"/>
  <c r="EH26" i="14"/>
  <c r="EH27" i="14"/>
  <c r="EH28" i="14"/>
  <c r="EH12" i="14"/>
  <c r="EH13" i="14"/>
  <c r="EG17" i="14"/>
  <c r="EG18" i="14"/>
  <c r="EG19" i="14"/>
  <c r="EG20" i="14"/>
  <c r="EG21" i="14"/>
  <c r="EG22" i="14"/>
  <c r="EG23" i="14"/>
  <c r="EG24" i="14"/>
  <c r="EG25" i="14"/>
  <c r="EG26" i="14"/>
  <c r="EG27" i="14"/>
  <c r="EG28" i="14"/>
  <c r="EG12" i="14"/>
  <c r="EG13" i="14"/>
  <c r="EF17" i="14"/>
  <c r="EF18" i="14"/>
  <c r="EF19" i="14"/>
  <c r="EF20" i="14"/>
  <c r="EF21" i="14"/>
  <c r="EF22" i="14"/>
  <c r="EF23" i="14"/>
  <c r="EF24" i="14"/>
  <c r="EF25" i="14"/>
  <c r="EF26" i="14"/>
  <c r="EF27" i="14"/>
  <c r="EF28" i="14"/>
  <c r="EF12" i="14"/>
  <c r="EF13" i="14"/>
  <c r="EE17" i="14"/>
  <c r="EE18" i="14"/>
  <c r="EE19" i="14"/>
  <c r="EE20" i="14"/>
  <c r="EE21" i="14"/>
  <c r="EE22" i="14"/>
  <c r="EE23" i="14"/>
  <c r="EE24" i="14"/>
  <c r="EE25" i="14"/>
  <c r="EE26" i="14"/>
  <c r="EE27" i="14"/>
  <c r="EE28" i="14"/>
  <c r="EE12" i="14"/>
  <c r="EE13" i="14"/>
  <c r="ED17" i="14"/>
  <c r="ED18" i="14"/>
  <c r="ED19" i="14"/>
  <c r="ED20" i="14"/>
  <c r="ED21" i="14"/>
  <c r="ED22" i="14"/>
  <c r="ED23" i="14"/>
  <c r="ED24" i="14"/>
  <c r="ED25" i="14"/>
  <c r="ED26" i="14"/>
  <c r="ED27" i="14"/>
  <c r="ED28" i="14"/>
  <c r="ED12" i="14"/>
  <c r="ED13" i="14"/>
  <c r="EC17" i="14"/>
  <c r="EC18" i="14"/>
  <c r="EC19" i="14"/>
  <c r="EC20" i="14"/>
  <c r="EC21" i="14"/>
  <c r="EC22" i="14"/>
  <c r="EC23" i="14"/>
  <c r="EC24" i="14"/>
  <c r="EC25" i="14"/>
  <c r="EC26" i="14"/>
  <c r="EC27" i="14"/>
  <c r="EC28" i="14"/>
  <c r="EC12" i="14"/>
  <c r="EC13" i="14"/>
  <c r="EB17" i="14"/>
  <c r="EB18" i="14"/>
  <c r="EB19" i="14"/>
  <c r="EB20" i="14"/>
  <c r="EB21" i="14"/>
  <c r="EB22" i="14"/>
  <c r="EB23" i="14"/>
  <c r="EB24" i="14"/>
  <c r="EB25" i="14"/>
  <c r="EB26" i="14"/>
  <c r="EB27" i="14"/>
  <c r="EB28" i="14"/>
  <c r="EB12" i="14"/>
  <c r="EB13" i="14"/>
  <c r="EA17" i="14"/>
  <c r="EA18" i="14"/>
  <c r="EA19" i="14"/>
  <c r="EA20" i="14"/>
  <c r="EA21" i="14"/>
  <c r="EA22" i="14"/>
  <c r="EA23" i="14"/>
  <c r="EA24" i="14"/>
  <c r="EA25" i="14"/>
  <c r="EA26" i="14"/>
  <c r="EA27" i="14"/>
  <c r="EA28" i="14"/>
  <c r="EA12" i="14"/>
  <c r="EA13" i="14"/>
  <c r="EA15" i="14" s="1"/>
  <c r="DZ17" i="14"/>
  <c r="DZ18" i="14"/>
  <c r="DZ19" i="14"/>
  <c r="DZ20" i="14"/>
  <c r="DZ21" i="14"/>
  <c r="DZ22" i="14"/>
  <c r="DZ23" i="14"/>
  <c r="DZ24" i="14"/>
  <c r="DZ25" i="14"/>
  <c r="DZ26" i="14"/>
  <c r="DZ27" i="14"/>
  <c r="DZ28" i="14"/>
  <c r="DZ12" i="14"/>
  <c r="DZ13" i="14"/>
  <c r="DY17" i="14"/>
  <c r="DY18" i="14"/>
  <c r="DY19" i="14"/>
  <c r="DY20" i="14"/>
  <c r="DY21" i="14"/>
  <c r="DY22" i="14"/>
  <c r="DY23" i="14"/>
  <c r="DY24" i="14"/>
  <c r="DY25" i="14"/>
  <c r="DY26" i="14"/>
  <c r="DY27" i="14"/>
  <c r="DY28" i="14"/>
  <c r="DY12" i="14"/>
  <c r="DY13" i="14"/>
  <c r="DX17" i="14"/>
  <c r="DX18" i="14"/>
  <c r="DX19" i="14"/>
  <c r="DX20" i="14"/>
  <c r="DX21" i="14"/>
  <c r="DX22" i="14"/>
  <c r="DX23" i="14"/>
  <c r="DX24" i="14"/>
  <c r="DX25" i="14"/>
  <c r="DX26" i="14"/>
  <c r="DX27" i="14"/>
  <c r="DX28" i="14"/>
  <c r="DX12" i="14"/>
  <c r="DX13" i="14"/>
  <c r="DW17" i="14"/>
  <c r="DW18" i="14"/>
  <c r="DW19" i="14"/>
  <c r="DW20" i="14"/>
  <c r="DW21" i="14"/>
  <c r="DW22" i="14"/>
  <c r="DW23" i="14"/>
  <c r="DW24" i="14"/>
  <c r="DW25" i="14"/>
  <c r="DW26" i="14"/>
  <c r="DW27" i="14"/>
  <c r="DW28" i="14"/>
  <c r="DW12" i="14"/>
  <c r="DW13" i="14"/>
  <c r="DW15" i="14" s="1"/>
  <c r="DV17" i="14"/>
  <c r="DV18" i="14"/>
  <c r="DV19" i="14"/>
  <c r="DV20" i="14"/>
  <c r="DV21" i="14"/>
  <c r="DV22" i="14"/>
  <c r="DV23" i="14"/>
  <c r="DV24" i="14"/>
  <c r="DV25" i="14"/>
  <c r="DV26" i="14"/>
  <c r="DV27" i="14"/>
  <c r="DV28" i="14"/>
  <c r="DV12" i="14"/>
  <c r="DV13" i="14"/>
  <c r="DU17" i="14"/>
  <c r="DU18" i="14"/>
  <c r="DU19" i="14"/>
  <c r="DU20" i="14"/>
  <c r="DU21" i="14"/>
  <c r="DU22" i="14"/>
  <c r="DU23" i="14"/>
  <c r="DU24" i="14"/>
  <c r="DU25" i="14"/>
  <c r="DU26" i="14"/>
  <c r="DU27" i="14"/>
  <c r="DU28" i="14"/>
  <c r="DU12" i="14"/>
  <c r="DU13" i="14"/>
  <c r="DT17" i="14"/>
  <c r="DT18" i="14"/>
  <c r="DT19" i="14"/>
  <c r="DT20" i="14"/>
  <c r="DT21" i="14"/>
  <c r="DT22" i="14"/>
  <c r="DT23" i="14"/>
  <c r="DT24" i="14"/>
  <c r="DT25" i="14"/>
  <c r="DT26" i="14"/>
  <c r="DT27" i="14"/>
  <c r="DT28" i="14"/>
  <c r="DT12" i="14"/>
  <c r="DT13" i="14"/>
  <c r="DS17" i="14"/>
  <c r="DS18" i="14"/>
  <c r="DS19" i="14"/>
  <c r="DS20" i="14"/>
  <c r="DS21" i="14"/>
  <c r="DS22" i="14"/>
  <c r="DS23" i="14"/>
  <c r="DS24" i="14"/>
  <c r="DS25" i="14"/>
  <c r="DS26" i="14"/>
  <c r="DS27" i="14"/>
  <c r="DS28" i="14"/>
  <c r="DS12" i="14"/>
  <c r="DS13" i="14"/>
  <c r="DR17" i="14"/>
  <c r="DR18" i="14"/>
  <c r="DR19" i="14"/>
  <c r="DR20" i="14"/>
  <c r="DR21" i="14"/>
  <c r="DR22" i="14"/>
  <c r="DR23" i="14"/>
  <c r="DR24" i="14"/>
  <c r="DR25" i="14"/>
  <c r="DR26" i="14"/>
  <c r="DR27" i="14"/>
  <c r="DR28" i="14"/>
  <c r="DR12" i="14"/>
  <c r="DR13" i="14"/>
  <c r="DQ17" i="14"/>
  <c r="DQ18" i="14"/>
  <c r="DQ19" i="14"/>
  <c r="DQ20" i="14"/>
  <c r="DQ21" i="14"/>
  <c r="DQ22" i="14"/>
  <c r="DQ23" i="14"/>
  <c r="DQ24" i="14"/>
  <c r="DQ25" i="14"/>
  <c r="DQ26" i="14"/>
  <c r="DQ27" i="14"/>
  <c r="DQ28" i="14"/>
  <c r="DQ12" i="14"/>
  <c r="DQ13" i="14"/>
  <c r="DP17" i="14"/>
  <c r="DP18" i="14"/>
  <c r="DP19" i="14"/>
  <c r="DP20" i="14"/>
  <c r="DP21" i="14"/>
  <c r="DP22" i="14"/>
  <c r="DP23" i="14"/>
  <c r="DP24" i="14"/>
  <c r="DP25" i="14"/>
  <c r="DP26" i="14"/>
  <c r="DP27" i="14"/>
  <c r="DP28" i="14"/>
  <c r="DP12" i="14"/>
  <c r="DP13" i="14"/>
  <c r="DO17" i="14"/>
  <c r="DO18" i="14"/>
  <c r="DO19" i="14"/>
  <c r="DO20" i="14"/>
  <c r="DO21" i="14"/>
  <c r="DO22" i="14"/>
  <c r="DO23" i="14"/>
  <c r="DO24" i="14"/>
  <c r="DO25" i="14"/>
  <c r="DO26" i="14"/>
  <c r="DO27" i="14"/>
  <c r="DO28" i="14"/>
  <c r="DO12" i="14"/>
  <c r="DO13" i="14"/>
  <c r="DN17" i="14"/>
  <c r="DN18" i="14"/>
  <c r="DN19" i="14"/>
  <c r="DN20" i="14"/>
  <c r="DN21" i="14"/>
  <c r="DN22" i="14"/>
  <c r="DN23" i="14"/>
  <c r="DN24" i="14"/>
  <c r="DN25" i="14"/>
  <c r="DN26" i="14"/>
  <c r="DN27" i="14"/>
  <c r="DN28" i="14"/>
  <c r="DN12" i="14"/>
  <c r="DN13" i="14"/>
  <c r="DM17" i="14"/>
  <c r="DM18" i="14"/>
  <c r="DM19" i="14"/>
  <c r="DM20" i="14"/>
  <c r="DM21" i="14"/>
  <c r="DM22" i="14"/>
  <c r="DM23" i="14"/>
  <c r="DM24" i="14"/>
  <c r="DM25" i="14"/>
  <c r="DM26" i="14"/>
  <c r="DM27" i="14"/>
  <c r="DM28" i="14"/>
  <c r="DM12" i="14"/>
  <c r="DM13" i="14"/>
  <c r="DL17" i="14"/>
  <c r="DL18" i="14"/>
  <c r="DL19" i="14"/>
  <c r="DL20" i="14"/>
  <c r="DL21" i="14"/>
  <c r="DL22" i="14"/>
  <c r="DL23" i="14"/>
  <c r="DL24" i="14"/>
  <c r="DL25" i="14"/>
  <c r="DL26" i="14"/>
  <c r="DL27" i="14"/>
  <c r="DL28" i="14"/>
  <c r="DL12" i="14"/>
  <c r="DL13" i="14"/>
  <c r="DK17" i="14"/>
  <c r="DK18" i="14"/>
  <c r="DK19" i="14"/>
  <c r="DK20" i="14"/>
  <c r="DK21" i="14"/>
  <c r="DK22" i="14"/>
  <c r="DK23" i="14"/>
  <c r="DK24" i="14"/>
  <c r="DK25" i="14"/>
  <c r="DK26" i="14"/>
  <c r="DK27" i="14"/>
  <c r="DK28" i="14"/>
  <c r="DK12" i="14"/>
  <c r="DK13" i="14"/>
  <c r="DJ17" i="14"/>
  <c r="DJ18" i="14"/>
  <c r="DJ19" i="14"/>
  <c r="DJ20" i="14"/>
  <c r="DJ21" i="14"/>
  <c r="DJ22" i="14"/>
  <c r="DJ23" i="14"/>
  <c r="DJ24" i="14"/>
  <c r="DJ25" i="14"/>
  <c r="DJ26" i="14"/>
  <c r="DJ27" i="14"/>
  <c r="DJ28" i="14"/>
  <c r="DJ12" i="14"/>
  <c r="DJ13" i="14"/>
  <c r="DI17" i="14"/>
  <c r="DI18" i="14"/>
  <c r="DI19" i="14"/>
  <c r="DI20" i="14"/>
  <c r="DI21" i="14"/>
  <c r="DI22" i="14"/>
  <c r="DI23" i="14"/>
  <c r="DI24" i="14"/>
  <c r="DI25" i="14"/>
  <c r="DI26" i="14"/>
  <c r="DI27" i="14"/>
  <c r="DI28" i="14"/>
  <c r="DI12" i="14"/>
  <c r="DI13" i="14"/>
  <c r="DH17" i="14"/>
  <c r="DH18" i="14"/>
  <c r="DH19" i="14"/>
  <c r="DH20" i="14"/>
  <c r="DH21" i="14"/>
  <c r="DH22" i="14"/>
  <c r="DH23" i="14"/>
  <c r="DH24" i="14"/>
  <c r="DH25" i="14"/>
  <c r="DH26" i="14"/>
  <c r="DH27" i="14"/>
  <c r="DH28" i="14"/>
  <c r="DH12" i="14"/>
  <c r="DH13" i="14"/>
  <c r="DG17" i="14"/>
  <c r="DG18" i="14"/>
  <c r="DG19" i="14"/>
  <c r="DG20" i="14"/>
  <c r="DG21" i="14"/>
  <c r="DG22" i="14"/>
  <c r="DG23" i="14"/>
  <c r="DG24" i="14"/>
  <c r="DG25" i="14"/>
  <c r="DG26" i="14"/>
  <c r="DG27" i="14"/>
  <c r="DG28" i="14"/>
  <c r="DG12" i="14"/>
  <c r="DG13" i="14"/>
  <c r="DF17" i="14"/>
  <c r="DF18" i="14"/>
  <c r="DF19" i="14"/>
  <c r="DF20" i="14"/>
  <c r="DF21" i="14"/>
  <c r="DF22" i="14"/>
  <c r="DF23" i="14"/>
  <c r="DF24" i="14"/>
  <c r="DF25" i="14"/>
  <c r="DF26" i="14"/>
  <c r="DF27" i="14"/>
  <c r="DF28" i="14"/>
  <c r="DF12" i="14"/>
  <c r="DF13" i="14"/>
  <c r="DE17" i="14"/>
  <c r="DE18" i="14"/>
  <c r="DE19" i="14"/>
  <c r="DE20" i="14"/>
  <c r="DE21" i="14"/>
  <c r="DE22" i="14"/>
  <c r="DE23" i="14"/>
  <c r="DE24" i="14"/>
  <c r="DE25" i="14"/>
  <c r="DE26" i="14"/>
  <c r="DE27" i="14"/>
  <c r="DE28" i="14"/>
  <c r="DE12" i="14"/>
  <c r="DE13" i="14"/>
  <c r="DD17" i="14"/>
  <c r="DD18" i="14"/>
  <c r="DD19" i="14"/>
  <c r="DD20" i="14"/>
  <c r="DD21" i="14"/>
  <c r="DD22" i="14"/>
  <c r="DD23" i="14"/>
  <c r="DD24" i="14"/>
  <c r="DD25" i="14"/>
  <c r="DD26" i="14"/>
  <c r="DD27" i="14"/>
  <c r="DD28" i="14"/>
  <c r="DD12" i="14"/>
  <c r="DD13" i="14"/>
  <c r="DC17" i="14"/>
  <c r="DC18" i="14"/>
  <c r="DC19" i="14"/>
  <c r="DC20" i="14"/>
  <c r="DC21" i="14"/>
  <c r="DC22" i="14"/>
  <c r="DC23" i="14"/>
  <c r="DC24" i="14"/>
  <c r="DC25" i="14"/>
  <c r="DC26" i="14"/>
  <c r="DC27" i="14"/>
  <c r="DC28" i="14"/>
  <c r="DC12" i="14"/>
  <c r="DC13" i="14"/>
  <c r="DB17" i="14"/>
  <c r="DB18" i="14"/>
  <c r="DB19" i="14"/>
  <c r="DB20" i="14"/>
  <c r="DB21" i="14"/>
  <c r="DB22" i="14"/>
  <c r="DB23" i="14"/>
  <c r="DB24" i="14"/>
  <c r="DB25" i="14"/>
  <c r="DB26" i="14"/>
  <c r="DB27" i="14"/>
  <c r="DB28" i="14"/>
  <c r="DB12" i="14"/>
  <c r="DB13" i="14"/>
  <c r="DB15" i="14" s="1"/>
  <c r="DA17" i="14"/>
  <c r="DA18" i="14"/>
  <c r="DA19" i="14"/>
  <c r="DA20" i="14"/>
  <c r="DA21" i="14"/>
  <c r="DA22" i="14"/>
  <c r="DA23" i="14"/>
  <c r="DA24" i="14"/>
  <c r="DA25" i="14"/>
  <c r="DA26" i="14"/>
  <c r="DA27" i="14"/>
  <c r="DA28" i="14"/>
  <c r="DA12" i="14"/>
  <c r="DA13" i="14"/>
  <c r="CZ17" i="14"/>
  <c r="CZ18" i="14"/>
  <c r="CZ19" i="14"/>
  <c r="CZ20" i="14"/>
  <c r="CZ21" i="14"/>
  <c r="CZ22" i="14"/>
  <c r="CZ23" i="14"/>
  <c r="CZ24" i="14"/>
  <c r="CZ25" i="14"/>
  <c r="CZ26" i="14"/>
  <c r="CZ27" i="14"/>
  <c r="CZ28" i="14"/>
  <c r="CZ12" i="14"/>
  <c r="CZ13" i="14"/>
  <c r="CY17" i="14"/>
  <c r="CY18" i="14"/>
  <c r="CY19" i="14"/>
  <c r="CY20" i="14"/>
  <c r="CY21" i="14"/>
  <c r="CY22" i="14"/>
  <c r="CY23" i="14"/>
  <c r="CY24" i="14"/>
  <c r="CY25" i="14"/>
  <c r="CY26" i="14"/>
  <c r="CY27" i="14"/>
  <c r="CY28" i="14"/>
  <c r="CY12" i="14"/>
  <c r="CY13" i="14"/>
  <c r="CX17" i="14"/>
  <c r="CX18" i="14"/>
  <c r="CX19" i="14"/>
  <c r="CX20" i="14"/>
  <c r="CX21" i="14"/>
  <c r="CX22" i="14"/>
  <c r="CX23" i="14"/>
  <c r="CX24" i="14"/>
  <c r="CX25" i="14"/>
  <c r="CX26" i="14"/>
  <c r="CX27" i="14"/>
  <c r="CX28" i="14"/>
  <c r="CX12" i="14"/>
  <c r="CX13" i="14"/>
  <c r="CW17" i="14"/>
  <c r="CW18" i="14"/>
  <c r="CW19" i="14"/>
  <c r="CW20" i="14"/>
  <c r="CW21" i="14"/>
  <c r="CW22" i="14"/>
  <c r="CW23" i="14"/>
  <c r="CW24" i="14"/>
  <c r="CW25" i="14"/>
  <c r="CW26" i="14"/>
  <c r="CW27" i="14"/>
  <c r="CW28" i="14"/>
  <c r="CW12" i="14"/>
  <c r="CW13" i="14"/>
  <c r="CV17" i="14"/>
  <c r="CV18" i="14"/>
  <c r="CV19" i="14"/>
  <c r="CV20" i="14"/>
  <c r="CV21" i="14"/>
  <c r="CV22" i="14"/>
  <c r="CV23" i="14"/>
  <c r="CV24" i="14"/>
  <c r="CV25" i="14"/>
  <c r="CV26" i="14"/>
  <c r="CV27" i="14"/>
  <c r="CV28" i="14"/>
  <c r="CV12" i="14"/>
  <c r="CV13" i="14"/>
  <c r="CU17" i="14"/>
  <c r="CU18" i="14"/>
  <c r="CU19" i="14"/>
  <c r="CU20" i="14"/>
  <c r="CU21" i="14"/>
  <c r="CU22" i="14"/>
  <c r="CU23" i="14"/>
  <c r="CU24" i="14"/>
  <c r="CU25" i="14"/>
  <c r="CU26" i="14"/>
  <c r="CU27" i="14"/>
  <c r="CU28" i="14"/>
  <c r="CU12" i="14"/>
  <c r="CU13" i="14"/>
  <c r="CT17" i="14"/>
  <c r="CT18" i="14"/>
  <c r="CT19" i="14"/>
  <c r="CT20" i="14"/>
  <c r="CT21" i="14"/>
  <c r="CT22" i="14"/>
  <c r="CT23" i="14"/>
  <c r="CT24" i="14"/>
  <c r="CT25" i="14"/>
  <c r="CT26" i="14"/>
  <c r="CT27" i="14"/>
  <c r="CT28" i="14"/>
  <c r="CT12" i="14"/>
  <c r="CT13" i="14"/>
  <c r="CT15" i="14" s="1"/>
  <c r="CS17" i="14"/>
  <c r="CS18" i="14"/>
  <c r="CS19" i="14"/>
  <c r="CS20" i="14"/>
  <c r="CS21" i="14"/>
  <c r="CS22" i="14"/>
  <c r="CS23" i="14"/>
  <c r="CS24" i="14"/>
  <c r="CS25" i="14"/>
  <c r="CS26" i="14"/>
  <c r="CS27" i="14"/>
  <c r="CS28" i="14"/>
  <c r="CS12" i="14"/>
  <c r="CS13" i="14"/>
  <c r="CR17" i="14"/>
  <c r="CR18" i="14"/>
  <c r="CR19" i="14"/>
  <c r="CR20" i="14"/>
  <c r="CR21" i="14"/>
  <c r="CR22" i="14"/>
  <c r="CR23" i="14"/>
  <c r="CR24" i="14"/>
  <c r="CR25" i="14"/>
  <c r="CR26" i="14"/>
  <c r="CR27" i="14"/>
  <c r="CR28" i="14"/>
  <c r="CR12" i="14"/>
  <c r="CR13" i="14"/>
  <c r="CQ17" i="14"/>
  <c r="CQ18" i="14"/>
  <c r="CQ19" i="14"/>
  <c r="CQ20" i="14"/>
  <c r="CQ21" i="14"/>
  <c r="CQ22" i="14"/>
  <c r="CQ23" i="14"/>
  <c r="CQ24" i="14"/>
  <c r="CQ25" i="14"/>
  <c r="CQ26" i="14"/>
  <c r="CQ27" i="14"/>
  <c r="CQ28" i="14"/>
  <c r="CQ12" i="14"/>
  <c r="CQ13" i="14"/>
  <c r="CJ4" i="14"/>
  <c r="CJ5" i="14"/>
  <c r="CK4" i="14"/>
  <c r="CK5" i="14"/>
  <c r="CL4" i="14"/>
  <c r="CL5" i="14"/>
  <c r="CM4" i="14"/>
  <c r="CM5" i="14"/>
  <c r="CN4" i="14"/>
  <c r="CN5" i="14"/>
  <c r="CO4" i="14"/>
  <c r="CO5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CH12" i="14"/>
  <c r="CH15" i="14" s="1"/>
  <c r="CF36" i="5" s="1"/>
  <c r="CG12" i="14"/>
  <c r="CF12" i="14"/>
  <c r="CE12" i="14"/>
  <c r="CD12" i="14"/>
  <c r="CC12" i="14"/>
  <c r="CB12" i="14"/>
  <c r="CA12" i="14"/>
  <c r="BZ12" i="14"/>
  <c r="BZ15" i="14" s="1"/>
  <c r="BX36" i="5" s="1"/>
  <c r="BY12" i="14"/>
  <c r="BX12" i="14"/>
  <c r="BW12" i="14"/>
  <c r="BV12" i="14"/>
  <c r="BU12" i="14"/>
  <c r="BT12" i="14"/>
  <c r="BS12" i="14"/>
  <c r="BS15" i="14" s="1"/>
  <c r="BQ36" i="5" s="1"/>
  <c r="BR12" i="14"/>
  <c r="BR15" i="14" s="1"/>
  <c r="BP36" i="5" s="1"/>
  <c r="BQ12" i="14"/>
  <c r="BP12" i="14"/>
  <c r="BO12" i="14"/>
  <c r="BN12" i="14"/>
  <c r="BM12" i="14"/>
  <c r="BL12" i="14"/>
  <c r="BK12" i="14"/>
  <c r="BJ12" i="14"/>
  <c r="BJ15" i="14" s="1"/>
  <c r="BI12" i="14"/>
  <c r="BH12" i="14"/>
  <c r="BG12" i="14"/>
  <c r="BF12" i="14"/>
  <c r="BE12" i="14"/>
  <c r="BD12" i="14"/>
  <c r="BC12" i="14"/>
  <c r="BB12" i="14"/>
  <c r="BB15" i="14" s="1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L15" i="14" s="1"/>
  <c r="AK12" i="14"/>
  <c r="AK15" i="14" s="1"/>
  <c r="AI36" i="5" s="1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V15" i="14" s="1"/>
  <c r="T36" i="5" s="1"/>
  <c r="U12" i="14"/>
  <c r="U15" i="14" s="1"/>
  <c r="S36" i="5" s="1"/>
  <c r="T12" i="14"/>
  <c r="S12" i="14"/>
  <c r="R12" i="14"/>
  <c r="Q12" i="14"/>
  <c r="P12" i="14"/>
  <c r="O13" i="14"/>
  <c r="O12" i="14"/>
  <c r="CF15" i="14"/>
  <c r="CD36" i="5" s="1"/>
  <c r="BY15" i="14"/>
  <c r="H4" i="14"/>
  <c r="H5" i="14"/>
  <c r="I4" i="14"/>
  <c r="I5" i="14"/>
  <c r="J4" i="14"/>
  <c r="J5" i="14"/>
  <c r="K4" i="14"/>
  <c r="K5" i="14"/>
  <c r="L4" i="14"/>
  <c r="L5" i="14"/>
  <c r="M4" i="14"/>
  <c r="M5" i="14"/>
  <c r="D23" i="14"/>
  <c r="D22" i="14"/>
  <c r="D21" i="14"/>
  <c r="D20" i="14"/>
  <c r="D19" i="14"/>
  <c r="D18" i="14"/>
  <c r="D17" i="14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EZ17" i="15"/>
  <c r="EZ18" i="15"/>
  <c r="EZ19" i="15"/>
  <c r="FA7" i="15"/>
  <c r="FA17" i="15"/>
  <c r="FA18" i="15"/>
  <c r="FA19" i="15"/>
  <c r="FB7" i="15"/>
  <c r="FB16" i="15"/>
  <c r="FB17" i="15"/>
  <c r="FB18" i="15"/>
  <c r="FB19" i="15"/>
  <c r="FC7" i="15"/>
  <c r="FC15" i="15"/>
  <c r="FC16" i="15"/>
  <c r="FC17" i="15"/>
  <c r="FC18" i="15"/>
  <c r="FC19" i="15"/>
  <c r="FC20" i="15"/>
  <c r="FC21" i="15"/>
  <c r="FC22" i="15"/>
  <c r="FD7" i="15"/>
  <c r="FD15" i="15"/>
  <c r="FD16" i="15"/>
  <c r="FD17" i="15"/>
  <c r="FD18" i="15"/>
  <c r="FD19" i="15"/>
  <c r="FD20" i="15"/>
  <c r="FD21" i="15"/>
  <c r="FD22" i="15"/>
  <c r="FE7" i="15"/>
  <c r="FE15" i="15"/>
  <c r="FE16" i="15"/>
  <c r="FE17" i="15"/>
  <c r="FE18" i="15"/>
  <c r="FE19" i="15"/>
  <c r="FE20" i="15"/>
  <c r="FE21" i="15"/>
  <c r="FE22" i="15"/>
  <c r="FF7" i="15"/>
  <c r="FF15" i="15"/>
  <c r="FF16" i="15"/>
  <c r="FF17" i="15"/>
  <c r="FF18" i="15"/>
  <c r="FF19" i="15"/>
  <c r="FF20" i="15"/>
  <c r="FF21" i="15"/>
  <c r="FF22" i="15"/>
  <c r="FG7" i="15"/>
  <c r="FG15" i="15"/>
  <c r="FG16" i="15"/>
  <c r="FG17" i="15"/>
  <c r="FG18" i="15"/>
  <c r="FG19" i="15"/>
  <c r="FG20" i="15"/>
  <c r="FG21" i="15"/>
  <c r="FG22" i="15"/>
  <c r="FH7" i="15"/>
  <c r="FH15" i="15"/>
  <c r="FH16" i="15"/>
  <c r="FH17" i="15"/>
  <c r="FH18" i="15"/>
  <c r="FH19" i="15"/>
  <c r="FH20" i="15"/>
  <c r="FH21" i="15"/>
  <c r="FH22" i="15"/>
  <c r="FI7" i="15"/>
  <c r="FI15" i="15"/>
  <c r="FI16" i="15"/>
  <c r="FI17" i="15"/>
  <c r="FI18" i="15"/>
  <c r="FI19" i="15"/>
  <c r="FI20" i="15"/>
  <c r="FI21" i="15"/>
  <c r="FI22" i="15"/>
  <c r="FJ7" i="15"/>
  <c r="FJ15" i="15"/>
  <c r="FJ16" i="15"/>
  <c r="FJ17" i="15"/>
  <c r="FJ18" i="15"/>
  <c r="FJ19" i="15"/>
  <c r="FJ20" i="15"/>
  <c r="FJ21" i="15"/>
  <c r="FJ22" i="15"/>
  <c r="FK7" i="15"/>
  <c r="FK15" i="15"/>
  <c r="FK16" i="15"/>
  <c r="FK17" i="15"/>
  <c r="FK18" i="15"/>
  <c r="FK19" i="15"/>
  <c r="FK20" i="15"/>
  <c r="FK21" i="15"/>
  <c r="FK22" i="15"/>
  <c r="CM4" i="5"/>
  <c r="CM5" i="5"/>
  <c r="CN4" i="5"/>
  <c r="CN5" i="5"/>
  <c r="CO4" i="5"/>
  <c r="CO5" i="5"/>
  <c r="CP4" i="5"/>
  <c r="CP5" i="5"/>
  <c r="EZ20" i="15"/>
  <c r="EZ21" i="15"/>
  <c r="EZ22" i="15"/>
  <c r="FA20" i="15"/>
  <c r="FA21" i="15"/>
  <c r="FA22" i="15"/>
  <c r="FB20" i="15"/>
  <c r="FB21" i="15"/>
  <c r="FB22" i="15"/>
  <c r="DP7" i="16"/>
  <c r="DQ7" i="16"/>
  <c r="DR7" i="16"/>
  <c r="DS7" i="16"/>
  <c r="DT7" i="16"/>
  <c r="DU7" i="16"/>
  <c r="DV7" i="16"/>
  <c r="DW7" i="16"/>
  <c r="DX7" i="16"/>
  <c r="DY7" i="16"/>
  <c r="DZ7" i="16"/>
  <c r="EA7" i="16"/>
  <c r="EB7" i="16"/>
  <c r="EC7" i="16"/>
  <c r="ED7" i="16"/>
  <c r="EE7" i="16"/>
  <c r="EF7" i="16"/>
  <c r="EG7" i="16"/>
  <c r="EH7" i="16"/>
  <c r="EI7" i="16"/>
  <c r="EJ7" i="16"/>
  <c r="EK7" i="16"/>
  <c r="EL7" i="16"/>
  <c r="EM7" i="16"/>
  <c r="EN7" i="16"/>
  <c r="EO7" i="16"/>
  <c r="EP7" i="16"/>
  <c r="EQ7" i="16"/>
  <c r="ER7" i="16"/>
  <c r="ES7" i="16"/>
  <c r="ET7" i="16"/>
  <c r="EU7" i="16"/>
  <c r="EV7" i="16"/>
  <c r="EW7" i="16"/>
  <c r="EX7" i="16"/>
  <c r="EY7" i="16"/>
  <c r="EZ7" i="16"/>
  <c r="EZ14" i="16"/>
  <c r="EZ15" i="16"/>
  <c r="EZ16" i="16"/>
  <c r="EZ17" i="16"/>
  <c r="FA7" i="16"/>
  <c r="FA14" i="16"/>
  <c r="FA15" i="16"/>
  <c r="FA16" i="16"/>
  <c r="FA17" i="16"/>
  <c r="FB7" i="16"/>
  <c r="FB14" i="16"/>
  <c r="FB15" i="16"/>
  <c r="FB16" i="16"/>
  <c r="FB17" i="16"/>
  <c r="FC7" i="16"/>
  <c r="FC14" i="16"/>
  <c r="FC15" i="16"/>
  <c r="FC16" i="16"/>
  <c r="FC17" i="16"/>
  <c r="FD7" i="16"/>
  <c r="FD14" i="16"/>
  <c r="FD15" i="16"/>
  <c r="FD16" i="16"/>
  <c r="FD17" i="16"/>
  <c r="FE7" i="16"/>
  <c r="FE14" i="16"/>
  <c r="FE15" i="16"/>
  <c r="FE16" i="16"/>
  <c r="FE17" i="16"/>
  <c r="FF7" i="16"/>
  <c r="FF14" i="16"/>
  <c r="FF15" i="16"/>
  <c r="FF16" i="16"/>
  <c r="FF17" i="16"/>
  <c r="FG7" i="16"/>
  <c r="FG14" i="16"/>
  <c r="FG15" i="16"/>
  <c r="FG16" i="16"/>
  <c r="FG17" i="16"/>
  <c r="FH7" i="16"/>
  <c r="FH14" i="16"/>
  <c r="FH15" i="16"/>
  <c r="FH16" i="16"/>
  <c r="FH17" i="16"/>
  <c r="FI7" i="16"/>
  <c r="FI14" i="16"/>
  <c r="FI15" i="16"/>
  <c r="FI16" i="16"/>
  <c r="FI17" i="16"/>
  <c r="FJ7" i="16"/>
  <c r="FJ14" i="16"/>
  <c r="FJ15" i="16"/>
  <c r="FJ16" i="16"/>
  <c r="FJ17" i="16"/>
  <c r="FK7" i="16"/>
  <c r="FK14" i="16"/>
  <c r="FK15" i="16"/>
  <c r="FK16" i="16"/>
  <c r="FK17" i="16"/>
  <c r="EN17" i="15"/>
  <c r="EN18" i="15"/>
  <c r="EN19" i="15"/>
  <c r="EO17" i="15"/>
  <c r="EO18" i="15"/>
  <c r="EO19" i="15"/>
  <c r="EP16" i="15"/>
  <c r="EP17" i="15"/>
  <c r="EP18" i="15"/>
  <c r="EP19" i="15"/>
  <c r="EQ15" i="15"/>
  <c r="CO15" i="15" s="1"/>
  <c r="EQ16" i="15"/>
  <c r="EQ17" i="15"/>
  <c r="EQ18" i="15"/>
  <c r="EQ19" i="15"/>
  <c r="EQ20" i="15"/>
  <c r="EQ21" i="15"/>
  <c r="EQ22" i="15"/>
  <c r="ER15" i="15"/>
  <c r="ER16" i="15"/>
  <c r="ER17" i="15"/>
  <c r="ER18" i="15"/>
  <c r="ER19" i="15"/>
  <c r="ER20" i="15"/>
  <c r="ER21" i="15"/>
  <c r="ER22" i="15"/>
  <c r="ES15" i="15"/>
  <c r="ES16" i="15"/>
  <c r="ES17" i="15"/>
  <c r="ES18" i="15"/>
  <c r="ES19" i="15"/>
  <c r="ES20" i="15"/>
  <c r="ES21" i="15"/>
  <c r="ES22" i="15"/>
  <c r="ET15" i="15"/>
  <c r="ET16" i="15"/>
  <c r="ET17" i="15"/>
  <c r="ET18" i="15"/>
  <c r="ET19" i="15"/>
  <c r="ET20" i="15"/>
  <c r="ET21" i="15"/>
  <c r="ET22" i="15"/>
  <c r="EU15" i="15"/>
  <c r="EU16" i="15"/>
  <c r="EU17" i="15"/>
  <c r="EU18" i="15"/>
  <c r="EU19" i="15"/>
  <c r="EU20" i="15"/>
  <c r="EU21" i="15"/>
  <c r="EU22" i="15"/>
  <c r="EV15" i="15"/>
  <c r="EV16" i="15"/>
  <c r="EV17" i="15"/>
  <c r="EV18" i="15"/>
  <c r="EV19" i="15"/>
  <c r="EV20" i="15"/>
  <c r="EV21" i="15"/>
  <c r="EV22" i="15"/>
  <c r="EW15" i="15"/>
  <c r="EW16" i="15"/>
  <c r="EW17" i="15"/>
  <c r="EW18" i="15"/>
  <c r="EW19" i="15"/>
  <c r="EW20" i="15"/>
  <c r="EW21" i="15"/>
  <c r="EW22" i="15"/>
  <c r="EX15" i="15"/>
  <c r="EX16" i="15"/>
  <c r="EX17" i="15"/>
  <c r="EX18" i="15"/>
  <c r="EX19" i="15"/>
  <c r="EX20" i="15"/>
  <c r="EX21" i="15"/>
  <c r="EX22" i="15"/>
  <c r="EY15" i="15"/>
  <c r="EY16" i="15"/>
  <c r="EY17" i="15"/>
  <c r="EY18" i="15"/>
  <c r="EY19" i="15"/>
  <c r="EY20" i="15"/>
  <c r="EY21" i="15"/>
  <c r="EY22" i="15"/>
  <c r="EN20" i="15"/>
  <c r="CO20" i="15" s="1"/>
  <c r="EN21" i="15"/>
  <c r="EN22" i="15"/>
  <c r="EO20" i="15"/>
  <c r="EO21" i="15"/>
  <c r="EO22" i="15"/>
  <c r="EP20" i="15"/>
  <c r="EP21" i="15"/>
  <c r="EP22" i="15"/>
  <c r="EN14" i="16"/>
  <c r="EN15" i="16"/>
  <c r="EN16" i="16"/>
  <c r="EN17" i="16"/>
  <c r="EO14" i="16"/>
  <c r="EO15" i="16"/>
  <c r="EO16" i="16"/>
  <c r="EO17" i="16"/>
  <c r="EP14" i="16"/>
  <c r="EP15" i="16"/>
  <c r="EP16" i="16"/>
  <c r="EP17" i="16"/>
  <c r="EQ14" i="16"/>
  <c r="EQ15" i="16"/>
  <c r="EQ16" i="16"/>
  <c r="EQ17" i="16"/>
  <c r="ER14" i="16"/>
  <c r="ER15" i="16"/>
  <c r="ER16" i="16"/>
  <c r="ER17" i="16"/>
  <c r="ES14" i="16"/>
  <c r="ES15" i="16"/>
  <c r="ES16" i="16"/>
  <c r="ES17" i="16"/>
  <c r="ET14" i="16"/>
  <c r="ET15" i="16"/>
  <c r="ET16" i="16"/>
  <c r="ET17" i="16"/>
  <c r="EU14" i="16"/>
  <c r="EU15" i="16"/>
  <c r="EU16" i="16"/>
  <c r="EU17" i="16"/>
  <c r="EV14" i="16"/>
  <c r="EV15" i="16"/>
  <c r="EV16" i="16"/>
  <c r="EV17" i="16"/>
  <c r="EW14" i="16"/>
  <c r="EW15" i="16"/>
  <c r="EW16" i="16"/>
  <c r="EW17" i="16"/>
  <c r="EX14" i="16"/>
  <c r="EX15" i="16"/>
  <c r="EX16" i="16"/>
  <c r="EX17" i="16"/>
  <c r="EY14" i="16"/>
  <c r="EY15" i="16"/>
  <c r="EY16" i="16"/>
  <c r="EY17" i="16"/>
  <c r="EB17" i="15"/>
  <c r="EB18" i="15"/>
  <c r="EB19" i="15"/>
  <c r="EC17" i="15"/>
  <c r="EC18" i="15"/>
  <c r="EC19" i="15"/>
  <c r="ED16" i="15"/>
  <c r="ED17" i="15"/>
  <c r="CN17" i="15" s="1"/>
  <c r="ED18" i="15"/>
  <c r="ED19" i="15"/>
  <c r="CN19" i="15" s="1"/>
  <c r="EE15" i="15"/>
  <c r="EE16" i="15"/>
  <c r="EE17" i="15"/>
  <c r="EE18" i="15"/>
  <c r="EE19" i="15"/>
  <c r="EE20" i="15"/>
  <c r="CN20" i="15" s="1"/>
  <c r="EE21" i="15"/>
  <c r="EE22" i="15"/>
  <c r="EF15" i="15"/>
  <c r="EF16" i="15"/>
  <c r="EF17" i="15"/>
  <c r="EF18" i="15"/>
  <c r="EF19" i="15"/>
  <c r="EF20" i="15"/>
  <c r="EF21" i="15"/>
  <c r="EF22" i="15"/>
  <c r="EG15" i="15"/>
  <c r="EG16" i="15"/>
  <c r="EG17" i="15"/>
  <c r="EG18" i="15"/>
  <c r="EG19" i="15"/>
  <c r="EG20" i="15"/>
  <c r="EG21" i="15"/>
  <c r="EG22" i="15"/>
  <c r="EH15" i="15"/>
  <c r="EH16" i="15"/>
  <c r="EH17" i="15"/>
  <c r="EH18" i="15"/>
  <c r="EH19" i="15"/>
  <c r="EH20" i="15"/>
  <c r="EH21" i="15"/>
  <c r="EH22" i="15"/>
  <c r="EI15" i="15"/>
  <c r="EI16" i="15"/>
  <c r="EI17" i="15"/>
  <c r="EI18" i="15"/>
  <c r="EI19" i="15"/>
  <c r="EI20" i="15"/>
  <c r="EI21" i="15"/>
  <c r="EI22" i="15"/>
  <c r="EJ15" i="15"/>
  <c r="EJ16" i="15"/>
  <c r="EJ17" i="15"/>
  <c r="EJ18" i="15"/>
  <c r="EJ19" i="15"/>
  <c r="EJ20" i="15"/>
  <c r="EJ21" i="15"/>
  <c r="EJ22" i="15"/>
  <c r="EK15" i="15"/>
  <c r="EK16" i="15"/>
  <c r="EK17" i="15"/>
  <c r="EK18" i="15"/>
  <c r="EK19" i="15"/>
  <c r="EK20" i="15"/>
  <c r="EK21" i="15"/>
  <c r="EK22" i="15"/>
  <c r="EL15" i="15"/>
  <c r="EL16" i="15"/>
  <c r="EL17" i="15"/>
  <c r="EL18" i="15"/>
  <c r="EL19" i="15"/>
  <c r="EL20" i="15"/>
  <c r="EL21" i="15"/>
  <c r="EL22" i="15"/>
  <c r="EM15" i="15"/>
  <c r="EM16" i="15"/>
  <c r="EM17" i="15"/>
  <c r="EM18" i="15"/>
  <c r="EM19" i="15"/>
  <c r="EM20" i="15"/>
  <c r="EM21" i="15"/>
  <c r="EM22" i="15"/>
  <c r="EB20" i="15"/>
  <c r="EB21" i="15"/>
  <c r="EB22" i="15"/>
  <c r="EC20" i="15"/>
  <c r="EC21" i="15"/>
  <c r="EC22" i="15"/>
  <c r="CN22" i="15" s="1"/>
  <c r="ED20" i="15"/>
  <c r="ED21" i="15"/>
  <c r="ED22" i="15"/>
  <c r="EB14" i="16"/>
  <c r="EB15" i="16"/>
  <c r="EB16" i="16"/>
  <c r="EB17" i="16"/>
  <c r="EC14" i="16"/>
  <c r="CN14" i="16" s="1"/>
  <c r="EC15" i="16"/>
  <c r="EC16" i="16"/>
  <c r="EC17" i="16"/>
  <c r="ED14" i="16"/>
  <c r="ED15" i="16"/>
  <c r="ED16" i="16"/>
  <c r="ED17" i="16"/>
  <c r="EE14" i="16"/>
  <c r="EE15" i="16"/>
  <c r="EE16" i="16"/>
  <c r="EE17" i="16"/>
  <c r="EF14" i="16"/>
  <c r="EF15" i="16"/>
  <c r="EF16" i="16"/>
  <c r="EF17" i="16"/>
  <c r="EG14" i="16"/>
  <c r="EG15" i="16"/>
  <c r="EG16" i="16"/>
  <c r="EG17" i="16"/>
  <c r="EH14" i="16"/>
  <c r="EH15" i="16"/>
  <c r="EH16" i="16"/>
  <c r="EH17" i="16"/>
  <c r="EI14" i="16"/>
  <c r="EI15" i="16"/>
  <c r="EI16" i="16"/>
  <c r="EI17" i="16"/>
  <c r="EJ14" i="16"/>
  <c r="EJ15" i="16"/>
  <c r="EJ16" i="16"/>
  <c r="EJ17" i="16"/>
  <c r="EK14" i="16"/>
  <c r="EK15" i="16"/>
  <c r="EK16" i="16"/>
  <c r="EK17" i="16"/>
  <c r="EL14" i="16"/>
  <c r="EL15" i="16"/>
  <c r="EL16" i="16"/>
  <c r="EL17" i="16"/>
  <c r="EM14" i="16"/>
  <c r="EM15" i="16"/>
  <c r="EM16" i="16"/>
  <c r="EM17" i="16"/>
  <c r="DP17" i="15"/>
  <c r="DP18" i="15"/>
  <c r="DP19" i="15"/>
  <c r="DQ17" i="15"/>
  <c r="DQ18" i="15"/>
  <c r="CM18" i="15" s="1"/>
  <c r="DQ19" i="15"/>
  <c r="DR16" i="15"/>
  <c r="DR17" i="15"/>
  <c r="DR18" i="15"/>
  <c r="DR19" i="15"/>
  <c r="DS15" i="15"/>
  <c r="DS16" i="15"/>
  <c r="DS17" i="15"/>
  <c r="DS18" i="15"/>
  <c r="DS19" i="15"/>
  <c r="DS20" i="15"/>
  <c r="DS21" i="15"/>
  <c r="DS22" i="15"/>
  <c r="DT15" i="15"/>
  <c r="DT16" i="15"/>
  <c r="DT17" i="15"/>
  <c r="DT18" i="15"/>
  <c r="DT19" i="15"/>
  <c r="DT20" i="15"/>
  <c r="DT21" i="15"/>
  <c r="DT22" i="15"/>
  <c r="DU15" i="15"/>
  <c r="DU16" i="15"/>
  <c r="DU17" i="15"/>
  <c r="DU18" i="15"/>
  <c r="DU19" i="15"/>
  <c r="DU20" i="15"/>
  <c r="DU21" i="15"/>
  <c r="DU22" i="15"/>
  <c r="DV15" i="15"/>
  <c r="DV16" i="15"/>
  <c r="DV17" i="15"/>
  <c r="DV18" i="15"/>
  <c r="DV19" i="15"/>
  <c r="DV20" i="15"/>
  <c r="DV21" i="15"/>
  <c r="DV22" i="15"/>
  <c r="DW15" i="15"/>
  <c r="DW16" i="15"/>
  <c r="DW17" i="15"/>
  <c r="DW18" i="15"/>
  <c r="DW19" i="15"/>
  <c r="DW20" i="15"/>
  <c r="DW21" i="15"/>
  <c r="DW22" i="15"/>
  <c r="DX15" i="15"/>
  <c r="DX16" i="15"/>
  <c r="DX17" i="15"/>
  <c r="DX18" i="15"/>
  <c r="DX19" i="15"/>
  <c r="DX20" i="15"/>
  <c r="DX21" i="15"/>
  <c r="DX22" i="15"/>
  <c r="DY15" i="15"/>
  <c r="DY16" i="15"/>
  <c r="DY17" i="15"/>
  <c r="DY18" i="15"/>
  <c r="DY19" i="15"/>
  <c r="DY20" i="15"/>
  <c r="DY21" i="15"/>
  <c r="DY22" i="15"/>
  <c r="DZ15" i="15"/>
  <c r="DZ16" i="15"/>
  <c r="DZ17" i="15"/>
  <c r="DZ18" i="15"/>
  <c r="DZ19" i="15"/>
  <c r="DZ20" i="15"/>
  <c r="DZ21" i="15"/>
  <c r="DZ22" i="15"/>
  <c r="EA15" i="15"/>
  <c r="EA16" i="15"/>
  <c r="EA17" i="15"/>
  <c r="EA18" i="15"/>
  <c r="EA19" i="15"/>
  <c r="EA20" i="15"/>
  <c r="EA21" i="15"/>
  <c r="EA22" i="15"/>
  <c r="DP20" i="15"/>
  <c r="DP21" i="15"/>
  <c r="DP22" i="15"/>
  <c r="CM22" i="15" s="1"/>
  <c r="DQ20" i="15"/>
  <c r="DQ21" i="15"/>
  <c r="DQ22" i="15"/>
  <c r="DR20" i="15"/>
  <c r="DR21" i="15"/>
  <c r="DR22" i="15"/>
  <c r="DP14" i="16"/>
  <c r="DP15" i="16"/>
  <c r="CM15" i="16" s="1"/>
  <c r="DP16" i="16"/>
  <c r="DP17" i="16"/>
  <c r="DQ14" i="16"/>
  <c r="DQ15" i="16"/>
  <c r="DQ16" i="16"/>
  <c r="DQ17" i="16"/>
  <c r="DR14" i="16"/>
  <c r="DR15" i="16"/>
  <c r="DR16" i="16"/>
  <c r="DR17" i="16"/>
  <c r="DS14" i="16"/>
  <c r="DS15" i="16"/>
  <c r="DS16" i="16"/>
  <c r="DS17" i="16"/>
  <c r="DT14" i="16"/>
  <c r="DT15" i="16"/>
  <c r="DT16" i="16"/>
  <c r="DT17" i="16"/>
  <c r="DU14" i="16"/>
  <c r="DU15" i="16"/>
  <c r="DU16" i="16"/>
  <c r="DU17" i="16"/>
  <c r="DV14" i="16"/>
  <c r="DV15" i="16"/>
  <c r="DV16" i="16"/>
  <c r="DV17" i="16"/>
  <c r="DW14" i="16"/>
  <c r="DW15" i="16"/>
  <c r="DW16" i="16"/>
  <c r="DW17" i="16"/>
  <c r="DX14" i="16"/>
  <c r="DX15" i="16"/>
  <c r="DX16" i="16"/>
  <c r="DX17" i="16"/>
  <c r="DY14" i="16"/>
  <c r="DY15" i="16"/>
  <c r="DY16" i="16"/>
  <c r="DY17" i="16"/>
  <c r="DZ14" i="16"/>
  <c r="DZ15" i="16"/>
  <c r="DZ16" i="16"/>
  <c r="DZ17" i="16"/>
  <c r="EA14" i="16"/>
  <c r="EA15" i="16"/>
  <c r="EA16" i="16"/>
  <c r="EA17" i="16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X18" i="11"/>
  <c r="Y18" i="11" s="1"/>
  <c r="Y16" i="11"/>
  <c r="W18" i="11"/>
  <c r="W28" i="11" s="1"/>
  <c r="V18" i="11"/>
  <c r="V31" i="11" s="1"/>
  <c r="U18" i="11"/>
  <c r="U28" i="11" s="1"/>
  <c r="T18" i="11"/>
  <c r="T31" i="11" s="1"/>
  <c r="S18" i="11"/>
  <c r="S30" i="11" s="1"/>
  <c r="S41" i="11" s="1"/>
  <c r="R18" i="11"/>
  <c r="R31" i="11" s="1"/>
  <c r="Q18" i="11"/>
  <c r="P18" i="11"/>
  <c r="P31" i="11" s="1"/>
  <c r="O18" i="11"/>
  <c r="O28" i="11" s="1"/>
  <c r="O40" i="11" s="1"/>
  <c r="N18" i="11"/>
  <c r="M20" i="11"/>
  <c r="D12" i="11"/>
  <c r="L33" i="11"/>
  <c r="M18" i="11"/>
  <c r="M31" i="11" s="1"/>
  <c r="M42" i="11" s="1"/>
  <c r="M33" i="11"/>
  <c r="N33" i="11"/>
  <c r="O33" i="11"/>
  <c r="P33" i="11"/>
  <c r="Q33" i="11"/>
  <c r="R33" i="11"/>
  <c r="S33" i="11"/>
  <c r="T33" i="11"/>
  <c r="U33" i="11"/>
  <c r="V33" i="11"/>
  <c r="W33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X17" i="11"/>
  <c r="X33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BA16" i="11"/>
  <c r="BB16" i="11"/>
  <c r="BC16" i="11"/>
  <c r="BD16" i="11"/>
  <c r="BE16" i="11"/>
  <c r="BF16" i="11"/>
  <c r="BG16" i="11"/>
  <c r="BH16" i="11"/>
  <c r="BI16" i="11"/>
  <c r="BJ16" i="11"/>
  <c r="BK16" i="11"/>
  <c r="BL16" i="11"/>
  <c r="BM16" i="11"/>
  <c r="BN16" i="11"/>
  <c r="BO16" i="11"/>
  <c r="BP16" i="11"/>
  <c r="BQ16" i="11"/>
  <c r="BR16" i="11"/>
  <c r="BS16" i="11"/>
  <c r="BT16" i="11"/>
  <c r="X45" i="11"/>
  <c r="BU16" i="11"/>
  <c r="BV16" i="11"/>
  <c r="BW16" i="11"/>
  <c r="BX16" i="11"/>
  <c r="BY16" i="11"/>
  <c r="BZ16" i="11"/>
  <c r="CA16" i="11"/>
  <c r="CB16" i="11"/>
  <c r="CC16" i="11"/>
  <c r="CD16" i="11"/>
  <c r="CE16" i="11"/>
  <c r="CF16" i="11"/>
  <c r="F4" i="11"/>
  <c r="F5" i="11"/>
  <c r="G4" i="11"/>
  <c r="G5" i="11"/>
  <c r="H4" i="11"/>
  <c r="H5" i="11"/>
  <c r="I4" i="11"/>
  <c r="I5" i="11"/>
  <c r="J4" i="11"/>
  <c r="J5" i="11"/>
  <c r="K4" i="11"/>
  <c r="K5" i="11"/>
  <c r="M43" i="11"/>
  <c r="M45" i="11"/>
  <c r="N45" i="11"/>
  <c r="O45" i="11"/>
  <c r="P45" i="11"/>
  <c r="Q45" i="11"/>
  <c r="R45" i="11"/>
  <c r="S45" i="11"/>
  <c r="T45" i="11"/>
  <c r="U45" i="11"/>
  <c r="V45" i="11"/>
  <c r="W45" i="11"/>
  <c r="X34" i="11"/>
  <c r="M34" i="11"/>
  <c r="N34" i="11"/>
  <c r="O34" i="11"/>
  <c r="P34" i="11"/>
  <c r="Q34" i="11"/>
  <c r="R34" i="11"/>
  <c r="S34" i="11"/>
  <c r="T34" i="11"/>
  <c r="U34" i="11"/>
  <c r="V34" i="11"/>
  <c r="W34" i="11"/>
  <c r="F34" i="11"/>
  <c r="H4" i="18"/>
  <c r="H5" i="18"/>
  <c r="I4" i="18"/>
  <c r="I5" i="18"/>
  <c r="J4" i="18"/>
  <c r="J5" i="18"/>
  <c r="K4" i="18"/>
  <c r="K5" i="18"/>
  <c r="L4" i="18"/>
  <c r="L5" i="18"/>
  <c r="M4" i="18"/>
  <c r="M5" i="18"/>
  <c r="M96" i="18"/>
  <c r="F96" i="18"/>
  <c r="BI17" i="5"/>
  <c r="AK1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CR48" i="5"/>
  <c r="CF14" i="5"/>
  <c r="CF19" i="5" s="1"/>
  <c r="CF17" i="5"/>
  <c r="CE17" i="5"/>
  <c r="CA17" i="5"/>
  <c r="BZ14" i="5"/>
  <c r="BY17" i="5"/>
  <c r="BX14" i="5"/>
  <c r="BR14" i="5"/>
  <c r="BQ17" i="5"/>
  <c r="BP14" i="5"/>
  <c r="BP17" i="5"/>
  <c r="BO17" i="5"/>
  <c r="BL17" i="5"/>
  <c r="BK17" i="5"/>
  <c r="BG14" i="5"/>
  <c r="BG19" i="5" s="1"/>
  <c r="BF17" i="5"/>
  <c r="BD17" i="5"/>
  <c r="AY14" i="5"/>
  <c r="AX17" i="5"/>
  <c r="AU17" i="5"/>
  <c r="AS17" i="5"/>
  <c r="AQ17" i="5"/>
  <c r="AQ19" i="5" s="1"/>
  <c r="AN17" i="5"/>
  <c r="AM17" i="5"/>
  <c r="AF17" i="5"/>
  <c r="AE14" i="5"/>
  <c r="AE19" i="5" s="1"/>
  <c r="AB17" i="5"/>
  <c r="AA17" i="5"/>
  <c r="Z17" i="5"/>
  <c r="Q48" i="5"/>
  <c r="P48" i="5"/>
  <c r="N48" i="5"/>
  <c r="M48" i="5"/>
  <c r="I4" i="17"/>
  <c r="I5" i="17"/>
  <c r="J4" i="17"/>
  <c r="J5" i="17"/>
  <c r="K4" i="17"/>
  <c r="K5" i="17"/>
  <c r="L4" i="17"/>
  <c r="L5" i="17"/>
  <c r="L37" i="17"/>
  <c r="M4" i="17"/>
  <c r="M5" i="17"/>
  <c r="M37" i="17"/>
  <c r="CT60" i="18"/>
  <c r="M29" i="17"/>
  <c r="M30" i="17"/>
  <c r="M33" i="17"/>
  <c r="M39" i="17"/>
  <c r="CW60" i="18"/>
  <c r="CW18" i="18" s="1" a="1"/>
  <c r="CW18" i="18" s="1"/>
  <c r="M14" i="5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1" i="18"/>
  <c r="F62" i="18"/>
  <c r="F63" i="18"/>
  <c r="F64" i="18"/>
  <c r="F68" i="18"/>
  <c r="F69" i="18"/>
  <c r="F70" i="18"/>
  <c r="F71" i="18"/>
  <c r="F72" i="18"/>
  <c r="F73" i="18"/>
  <c r="F94" i="18"/>
  <c r="F95" i="18"/>
  <c r="F97" i="18"/>
  <c r="D6" i="18"/>
  <c r="O12" i="18"/>
  <c r="M25" i="5" s="1"/>
  <c r="O13" i="18"/>
  <c r="M26" i="5" s="1"/>
  <c r="O14" i="18"/>
  <c r="M27" i="5" s="1"/>
  <c r="O15" i="18"/>
  <c r="O16" i="18"/>
  <c r="M29" i="5" s="1"/>
  <c r="D6" i="19"/>
  <c r="M12" i="19"/>
  <c r="M42" i="5" s="1"/>
  <c r="M13" i="19"/>
  <c r="N14" i="5"/>
  <c r="N17" i="5"/>
  <c r="P12" i="18"/>
  <c r="N25" i="5" s="1"/>
  <c r="P13" i="18"/>
  <c r="N26" i="5" s="1"/>
  <c r="P14" i="18"/>
  <c r="N27" i="5" s="1"/>
  <c r="P15" i="18"/>
  <c r="N28" i="5" s="1"/>
  <c r="P16" i="18"/>
  <c r="N12" i="19"/>
  <c r="N42" i="5" s="1"/>
  <c r="N13" i="19"/>
  <c r="N43" i="5" s="1"/>
  <c r="O17" i="5"/>
  <c r="Q12" i="18"/>
  <c r="O25" i="5" s="1"/>
  <c r="Q13" i="18"/>
  <c r="O26" i="5" s="1"/>
  <c r="Q14" i="18"/>
  <c r="O27" i="5" s="1"/>
  <c r="Q15" i="18"/>
  <c r="O28" i="5" s="1"/>
  <c r="Q16" i="18"/>
  <c r="O29" i="5" s="1"/>
  <c r="O12" i="19"/>
  <c r="O42" i="5" s="1"/>
  <c r="O13" i="19"/>
  <c r="O43" i="5" s="1"/>
  <c r="P17" i="5"/>
  <c r="R12" i="18"/>
  <c r="P25" i="5" s="1"/>
  <c r="R13" i="18"/>
  <c r="P26" i="5" s="1"/>
  <c r="R14" i="18"/>
  <c r="P27" i="5" s="1"/>
  <c r="R15" i="18"/>
  <c r="P28" i="5" s="1"/>
  <c r="R16" i="18"/>
  <c r="P29" i="5" s="1"/>
  <c r="P12" i="19"/>
  <c r="P42" i="5" s="1"/>
  <c r="P13" i="19"/>
  <c r="P43" i="5" s="1"/>
  <c r="S12" i="18"/>
  <c r="Q25" i="5" s="1"/>
  <c r="S13" i="18"/>
  <c r="Q26" i="5" s="1"/>
  <c r="S14" i="18"/>
  <c r="Q27" i="5" s="1"/>
  <c r="S15" i="18"/>
  <c r="Q28" i="5" s="1"/>
  <c r="S16" i="18"/>
  <c r="Q29" i="5" s="1"/>
  <c r="Q12" i="19"/>
  <c r="Q42" i="5" s="1"/>
  <c r="Q13" i="19"/>
  <c r="Q43" i="5" s="1"/>
  <c r="R14" i="5"/>
  <c r="R17" i="5"/>
  <c r="T12" i="18"/>
  <c r="R25" i="5" s="1"/>
  <c r="T13" i="18"/>
  <c r="R26" i="5" s="1"/>
  <c r="T14" i="18"/>
  <c r="R27" i="5" s="1"/>
  <c r="T15" i="18"/>
  <c r="R28" i="5" s="1"/>
  <c r="T16" i="18"/>
  <c r="R29" i="5" s="1"/>
  <c r="R12" i="19"/>
  <c r="R13" i="19"/>
  <c r="R43" i="5" s="1"/>
  <c r="U12" i="18"/>
  <c r="S25" i="5" s="1"/>
  <c r="U13" i="18"/>
  <c r="S26" i="5" s="1"/>
  <c r="U14" i="18"/>
  <c r="S27" i="5" s="1"/>
  <c r="U15" i="18"/>
  <c r="S28" i="5" s="1"/>
  <c r="U16" i="18"/>
  <c r="S29" i="5" s="1"/>
  <c r="S12" i="19"/>
  <c r="S42" i="5" s="1"/>
  <c r="S13" i="19"/>
  <c r="S43" i="5" s="1"/>
  <c r="T14" i="5"/>
  <c r="T19" i="5" s="1"/>
  <c r="V12" i="18"/>
  <c r="T25" i="5" s="1"/>
  <c r="V13" i="18"/>
  <c r="T26" i="5" s="1"/>
  <c r="V14" i="18"/>
  <c r="T27" i="5" s="1"/>
  <c r="V15" i="18"/>
  <c r="T28" i="5" s="1"/>
  <c r="V16" i="18"/>
  <c r="T29" i="5" s="1"/>
  <c r="T12" i="19"/>
  <c r="T42" i="5" s="1"/>
  <c r="T13" i="19"/>
  <c r="T43" i="5" s="1"/>
  <c r="U14" i="5"/>
  <c r="W12" i="18"/>
  <c r="U25" i="5" s="1"/>
  <c r="W13" i="18"/>
  <c r="U26" i="5" s="1"/>
  <c r="W14" i="18"/>
  <c r="U27" i="5" s="1"/>
  <c r="W15" i="18"/>
  <c r="U28" i="5" s="1"/>
  <c r="W16" i="18"/>
  <c r="U29" i="5" s="1"/>
  <c r="U12" i="19"/>
  <c r="U42" i="5" s="1"/>
  <c r="U13" i="19"/>
  <c r="U43" i="5" s="1"/>
  <c r="V14" i="5"/>
  <c r="V19" i="5" s="1"/>
  <c r="V17" i="5"/>
  <c r="X12" i="18"/>
  <c r="V25" i="5" s="1"/>
  <c r="X13" i="18"/>
  <c r="V26" i="5" s="1"/>
  <c r="X14" i="18"/>
  <c r="V27" i="5" s="1"/>
  <c r="X15" i="18"/>
  <c r="V28" i="5" s="1"/>
  <c r="X16" i="18"/>
  <c r="V29" i="5" s="1"/>
  <c r="V12" i="19"/>
  <c r="V42" i="5" s="1"/>
  <c r="V13" i="19"/>
  <c r="V43" i="5" s="1"/>
  <c r="CR7" i="19"/>
  <c r="CS7" i="19"/>
  <c r="CT7" i="19"/>
  <c r="CU7" i="19"/>
  <c r="CV7" i="19"/>
  <c r="CW7" i="19"/>
  <c r="CX7" i="19"/>
  <c r="CY7" i="19"/>
  <c r="CZ7" i="19"/>
  <c r="DA7" i="19"/>
  <c r="DB7" i="19"/>
  <c r="DC7" i="19"/>
  <c r="DD7" i="19"/>
  <c r="DE7" i="19"/>
  <c r="DF7" i="19"/>
  <c r="DG7" i="19"/>
  <c r="DH7" i="19"/>
  <c r="DI7" i="19"/>
  <c r="DJ7" i="19"/>
  <c r="DK7" i="19"/>
  <c r="DL7" i="19"/>
  <c r="DM7" i="19"/>
  <c r="DN7" i="19"/>
  <c r="DO7" i="19"/>
  <c r="DP7" i="19"/>
  <c r="DQ7" i="19"/>
  <c r="DR7" i="19"/>
  <c r="DS7" i="19"/>
  <c r="DT7" i="19"/>
  <c r="DU7" i="19"/>
  <c r="DV7" i="19"/>
  <c r="DW7" i="19"/>
  <c r="DX7" i="19"/>
  <c r="DY7" i="19"/>
  <c r="DZ7" i="19"/>
  <c r="EA7" i="19"/>
  <c r="EB7" i="19"/>
  <c r="EC7" i="19"/>
  <c r="ED7" i="19"/>
  <c r="EE7" i="19"/>
  <c r="EF7" i="19"/>
  <c r="EG7" i="19"/>
  <c r="EH7" i="19"/>
  <c r="EI7" i="19"/>
  <c r="EJ7" i="19"/>
  <c r="EK7" i="19"/>
  <c r="EL7" i="19"/>
  <c r="EM7" i="19"/>
  <c r="EN7" i="19"/>
  <c r="EO7" i="19"/>
  <c r="EP7" i="19"/>
  <c r="EQ7" i="19"/>
  <c r="ER7" i="19"/>
  <c r="ES7" i="19"/>
  <c r="ET7" i="19"/>
  <c r="EU7" i="19"/>
  <c r="EV7" i="19"/>
  <c r="EW7" i="19"/>
  <c r="EX7" i="19"/>
  <c r="EY7" i="19"/>
  <c r="EZ7" i="19"/>
  <c r="FA7" i="19"/>
  <c r="FB7" i="19"/>
  <c r="FC7" i="19"/>
  <c r="FD7" i="19"/>
  <c r="FE7" i="19"/>
  <c r="FF7" i="19"/>
  <c r="FG7" i="19"/>
  <c r="FH7" i="19"/>
  <c r="FI7" i="19"/>
  <c r="FJ7" i="19"/>
  <c r="FK7" i="19"/>
  <c r="FK21" i="19"/>
  <c r="FK23" i="19"/>
  <c r="FK24" i="19"/>
  <c r="FJ21" i="19"/>
  <c r="FJ23" i="19"/>
  <c r="FJ24" i="19"/>
  <c r="FI21" i="19"/>
  <c r="FI23" i="19"/>
  <c r="FI24" i="19"/>
  <c r="FH21" i="19"/>
  <c r="FH23" i="19"/>
  <c r="FH24" i="19"/>
  <c r="FG21" i="19"/>
  <c r="FG23" i="19"/>
  <c r="FG24" i="19"/>
  <c r="FF21" i="19"/>
  <c r="FF23" i="19"/>
  <c r="FF24" i="19"/>
  <c r="FE21" i="19"/>
  <c r="FE23" i="19"/>
  <c r="FE24" i="19"/>
  <c r="FD21" i="19"/>
  <c r="FD23" i="19"/>
  <c r="FD24" i="19"/>
  <c r="FC21" i="19"/>
  <c r="FC23" i="19"/>
  <c r="FC24" i="19"/>
  <c r="FB21" i="19"/>
  <c r="FB23" i="19"/>
  <c r="FB24" i="19"/>
  <c r="FA21" i="19"/>
  <c r="FA23" i="19"/>
  <c r="FA24" i="19"/>
  <c r="EZ21" i="19"/>
  <c r="EZ23" i="19"/>
  <c r="EZ24" i="19"/>
  <c r="EY21" i="19"/>
  <c r="EY23" i="19"/>
  <c r="EY24" i="19"/>
  <c r="EX21" i="19"/>
  <c r="EX23" i="19"/>
  <c r="EX24" i="19"/>
  <c r="EW21" i="19"/>
  <c r="EW23" i="19"/>
  <c r="EW24" i="19"/>
  <c r="EV21" i="19"/>
  <c r="EV23" i="19"/>
  <c r="EV24" i="19"/>
  <c r="EU21" i="19"/>
  <c r="EU23" i="19"/>
  <c r="EU24" i="19"/>
  <c r="ET21" i="19"/>
  <c r="ET23" i="19"/>
  <c r="ET24" i="19"/>
  <c r="ES21" i="19"/>
  <c r="ES23" i="19"/>
  <c r="ES24" i="19"/>
  <c r="ER21" i="19"/>
  <c r="ER23" i="19"/>
  <c r="ER24" i="19"/>
  <c r="EQ21" i="19"/>
  <c r="EQ23" i="19"/>
  <c r="EQ24" i="19"/>
  <c r="EP21" i="19"/>
  <c r="EP23" i="19"/>
  <c r="EP24" i="19"/>
  <c r="EO21" i="19"/>
  <c r="EO23" i="19"/>
  <c r="EO24" i="19"/>
  <c r="EN21" i="19"/>
  <c r="EN23" i="19"/>
  <c r="EN24" i="19"/>
  <c r="EM21" i="19"/>
  <c r="EM23" i="19"/>
  <c r="EM24" i="19"/>
  <c r="EL21" i="19"/>
  <c r="EL23" i="19"/>
  <c r="EL24" i="19"/>
  <c r="EK21" i="19"/>
  <c r="EK23" i="19"/>
  <c r="EK24" i="19"/>
  <c r="EJ21" i="19"/>
  <c r="EJ23" i="19"/>
  <c r="EJ24" i="19"/>
  <c r="EI21" i="19"/>
  <c r="EI23" i="19"/>
  <c r="EI24" i="19"/>
  <c r="EH21" i="19"/>
  <c r="EH23" i="19"/>
  <c r="EH24" i="19"/>
  <c r="EG21" i="19"/>
  <c r="EG23" i="19"/>
  <c r="EG24" i="19"/>
  <c r="EF21" i="19"/>
  <c r="EF23" i="19"/>
  <c r="EF24" i="19"/>
  <c r="EE21" i="19"/>
  <c r="EE23" i="19"/>
  <c r="EE24" i="19"/>
  <c r="ED21" i="19"/>
  <c r="ED23" i="19"/>
  <c r="ED24" i="19"/>
  <c r="EC21" i="19"/>
  <c r="EC23" i="19"/>
  <c r="EC24" i="19"/>
  <c r="EB21" i="19"/>
  <c r="EB23" i="19"/>
  <c r="EB24" i="19"/>
  <c r="EA21" i="19"/>
  <c r="EA23" i="19"/>
  <c r="EA24" i="19"/>
  <c r="DZ21" i="19"/>
  <c r="DZ23" i="19"/>
  <c r="DZ24" i="19"/>
  <c r="DY21" i="19"/>
  <c r="DY23" i="19"/>
  <c r="DY24" i="19"/>
  <c r="DX21" i="19"/>
  <c r="DX23" i="19"/>
  <c r="DX24" i="19"/>
  <c r="DW21" i="19"/>
  <c r="DW23" i="19"/>
  <c r="DW24" i="19"/>
  <c r="DV21" i="19"/>
  <c r="DV23" i="19"/>
  <c r="DV24" i="19"/>
  <c r="DU21" i="19"/>
  <c r="DU23" i="19"/>
  <c r="DU24" i="19"/>
  <c r="DT21" i="19"/>
  <c r="DT23" i="19"/>
  <c r="DT24" i="19"/>
  <c r="DS21" i="19"/>
  <c r="DS23" i="19"/>
  <c r="DS24" i="19"/>
  <c r="DR21" i="19"/>
  <c r="DR23" i="19"/>
  <c r="DR24" i="19"/>
  <c r="DQ21" i="19"/>
  <c r="DQ23" i="19"/>
  <c r="DQ24" i="19"/>
  <c r="DP21" i="19"/>
  <c r="DP23" i="19"/>
  <c r="DP24" i="19"/>
  <c r="DO21" i="19"/>
  <c r="DO23" i="19"/>
  <c r="DO24" i="19"/>
  <c r="DN21" i="19"/>
  <c r="DN23" i="19"/>
  <c r="DN24" i="19"/>
  <c r="DM21" i="19"/>
  <c r="DM23" i="19"/>
  <c r="DM24" i="19"/>
  <c r="DL21" i="19"/>
  <c r="DL23" i="19"/>
  <c r="DL24" i="19"/>
  <c r="DK21" i="19"/>
  <c r="DK23" i="19"/>
  <c r="DK24" i="19"/>
  <c r="DJ21" i="19"/>
  <c r="DJ23" i="19"/>
  <c r="DJ24" i="19"/>
  <c r="DI21" i="19"/>
  <c r="DI23" i="19"/>
  <c r="DI24" i="19"/>
  <c r="DH21" i="19"/>
  <c r="DH23" i="19"/>
  <c r="DH24" i="19"/>
  <c r="DG21" i="19"/>
  <c r="DG23" i="19"/>
  <c r="DG24" i="19"/>
  <c r="DF21" i="19"/>
  <c r="DF23" i="19"/>
  <c r="DF24" i="19"/>
  <c r="DE21" i="19"/>
  <c r="DE23" i="19"/>
  <c r="DE24" i="19"/>
  <c r="DD21" i="19"/>
  <c r="DD23" i="19"/>
  <c r="DD24" i="19"/>
  <c r="DC21" i="19"/>
  <c r="DC22" i="19"/>
  <c r="DC23" i="19"/>
  <c r="DC24" i="19"/>
  <c r="DB21" i="19"/>
  <c r="DB22" i="19"/>
  <c r="DB23" i="19"/>
  <c r="DB24" i="19"/>
  <c r="DA21" i="19"/>
  <c r="DA22" i="19"/>
  <c r="DA23" i="19"/>
  <c r="DA24" i="19"/>
  <c r="CZ21" i="19"/>
  <c r="CZ22" i="19"/>
  <c r="CZ23" i="19"/>
  <c r="CZ24" i="19"/>
  <c r="CY21" i="19"/>
  <c r="CY22" i="19"/>
  <c r="CY23" i="19"/>
  <c r="CY24" i="19"/>
  <c r="CX21" i="19"/>
  <c r="CX22" i="19"/>
  <c r="CX23" i="19"/>
  <c r="CX24" i="19"/>
  <c r="CW21" i="19"/>
  <c r="CW22" i="19"/>
  <c r="CW23" i="19"/>
  <c r="CW24" i="19"/>
  <c r="CV21" i="19"/>
  <c r="CV22" i="19"/>
  <c r="CV23" i="19"/>
  <c r="CV24" i="19"/>
  <c r="CU21" i="19"/>
  <c r="CU22" i="19"/>
  <c r="CU23" i="19"/>
  <c r="CU24" i="19"/>
  <c r="CT21" i="19"/>
  <c r="CT22" i="19"/>
  <c r="CT23" i="19"/>
  <c r="CT24" i="19"/>
  <c r="CS21" i="19"/>
  <c r="CS22" i="19"/>
  <c r="CS23" i="19"/>
  <c r="CS24" i="19"/>
  <c r="FK15" i="19"/>
  <c r="FK16" i="19"/>
  <c r="FK17" i="19"/>
  <c r="FK18" i="19"/>
  <c r="FJ15" i="19"/>
  <c r="FJ16" i="19"/>
  <c r="FJ17" i="19"/>
  <c r="FJ18" i="19"/>
  <c r="FI15" i="19"/>
  <c r="FI16" i="19"/>
  <c r="FI17" i="19"/>
  <c r="FI18" i="19"/>
  <c r="FH15" i="19"/>
  <c r="FH16" i="19"/>
  <c r="FH17" i="19"/>
  <c r="FH18" i="19"/>
  <c r="FG15" i="19"/>
  <c r="FG16" i="19"/>
  <c r="FG17" i="19"/>
  <c r="FG18" i="19"/>
  <c r="FF15" i="19"/>
  <c r="FF16" i="19"/>
  <c r="FF17" i="19"/>
  <c r="FF18" i="19"/>
  <c r="FE15" i="19"/>
  <c r="FE16" i="19"/>
  <c r="FE17" i="19"/>
  <c r="FE18" i="19"/>
  <c r="FD15" i="19"/>
  <c r="FD16" i="19"/>
  <c r="FD17" i="19"/>
  <c r="FD18" i="19"/>
  <c r="FC15" i="19"/>
  <c r="FC16" i="19"/>
  <c r="FC17" i="19"/>
  <c r="FC18" i="19"/>
  <c r="FB15" i="19"/>
  <c r="FB16" i="19"/>
  <c r="FB17" i="19"/>
  <c r="FB18" i="19"/>
  <c r="FA15" i="19"/>
  <c r="FA16" i="19"/>
  <c r="FA17" i="19"/>
  <c r="FA18" i="19"/>
  <c r="EZ15" i="19"/>
  <c r="EZ16" i="19"/>
  <c r="EZ17" i="19"/>
  <c r="EZ18" i="19"/>
  <c r="EY15" i="19"/>
  <c r="EY16" i="19"/>
  <c r="EY17" i="19"/>
  <c r="EY18" i="19"/>
  <c r="EX15" i="19"/>
  <c r="EX16" i="19"/>
  <c r="EX17" i="19"/>
  <c r="EX18" i="19"/>
  <c r="EW15" i="19"/>
  <c r="EW16" i="19"/>
  <c r="EW17" i="19"/>
  <c r="EW18" i="19"/>
  <c r="EV15" i="19"/>
  <c r="EV16" i="19"/>
  <c r="EV17" i="19"/>
  <c r="EV18" i="19"/>
  <c r="EU15" i="19"/>
  <c r="EU16" i="19"/>
  <c r="EU17" i="19"/>
  <c r="EU18" i="19"/>
  <c r="ET15" i="19"/>
  <c r="ET16" i="19"/>
  <c r="ET17" i="19"/>
  <c r="ET18" i="19"/>
  <c r="ES15" i="19"/>
  <c r="ES16" i="19"/>
  <c r="ES17" i="19"/>
  <c r="ES18" i="19"/>
  <c r="ER15" i="19"/>
  <c r="ER16" i="19"/>
  <c r="ER17" i="19"/>
  <c r="ER18" i="19"/>
  <c r="EQ15" i="19"/>
  <c r="EQ16" i="19"/>
  <c r="EQ17" i="19"/>
  <c r="EQ18" i="19"/>
  <c r="EP15" i="19"/>
  <c r="EP16" i="19"/>
  <c r="EP17" i="19"/>
  <c r="EP18" i="19"/>
  <c r="EO15" i="19"/>
  <c r="EO16" i="19"/>
  <c r="EO17" i="19"/>
  <c r="EO18" i="19"/>
  <c r="EN15" i="19"/>
  <c r="EN16" i="19"/>
  <c r="EN17" i="19"/>
  <c r="EN18" i="19"/>
  <c r="EM15" i="19"/>
  <c r="EM16" i="19"/>
  <c r="EM17" i="19"/>
  <c r="EM18" i="19"/>
  <c r="EL15" i="19"/>
  <c r="EL16" i="19"/>
  <c r="EL17" i="19"/>
  <c r="EL18" i="19"/>
  <c r="EK15" i="19"/>
  <c r="EK16" i="19"/>
  <c r="EK17" i="19"/>
  <c r="EK18" i="19"/>
  <c r="EJ15" i="19"/>
  <c r="EJ16" i="19"/>
  <c r="EJ17" i="19"/>
  <c r="EJ18" i="19"/>
  <c r="EI15" i="19"/>
  <c r="EI16" i="19"/>
  <c r="EI17" i="19"/>
  <c r="EI18" i="19"/>
  <c r="EH15" i="19"/>
  <c r="EH16" i="19"/>
  <c r="EH17" i="19"/>
  <c r="EH18" i="19"/>
  <c r="EG15" i="19"/>
  <c r="EG16" i="19"/>
  <c r="EG17" i="19"/>
  <c r="EG18" i="19"/>
  <c r="EF15" i="19"/>
  <c r="EF16" i="19"/>
  <c r="EF17" i="19"/>
  <c r="EF18" i="19"/>
  <c r="EE15" i="19"/>
  <c r="EE16" i="19"/>
  <c r="EE17" i="19"/>
  <c r="EE18" i="19"/>
  <c r="ED15" i="19"/>
  <c r="ED16" i="19"/>
  <c r="ED17" i="19"/>
  <c r="ED18" i="19"/>
  <c r="EC15" i="19"/>
  <c r="EC16" i="19"/>
  <c r="EC17" i="19"/>
  <c r="EC18" i="19"/>
  <c r="EB15" i="19"/>
  <c r="EB16" i="19"/>
  <c r="EB17" i="19"/>
  <c r="EB18" i="19"/>
  <c r="EA15" i="19"/>
  <c r="EA16" i="19"/>
  <c r="EA17" i="19"/>
  <c r="EA18" i="19"/>
  <c r="DZ15" i="19"/>
  <c r="DZ16" i="19"/>
  <c r="DZ17" i="19"/>
  <c r="DZ18" i="19"/>
  <c r="DY15" i="19"/>
  <c r="DY16" i="19"/>
  <c r="DY17" i="19"/>
  <c r="DY18" i="19"/>
  <c r="DX15" i="19"/>
  <c r="DX16" i="19"/>
  <c r="DX17" i="19"/>
  <c r="DX18" i="19"/>
  <c r="DW15" i="19"/>
  <c r="DW16" i="19"/>
  <c r="DW17" i="19"/>
  <c r="DW18" i="19"/>
  <c r="DV15" i="19"/>
  <c r="DV16" i="19"/>
  <c r="DV17" i="19"/>
  <c r="DV18" i="19"/>
  <c r="DU15" i="19"/>
  <c r="DU16" i="19"/>
  <c r="DU17" i="19"/>
  <c r="DU18" i="19"/>
  <c r="DT15" i="19"/>
  <c r="DT16" i="19"/>
  <c r="DT17" i="19"/>
  <c r="DT18" i="19"/>
  <c r="DS15" i="19"/>
  <c r="DS16" i="19"/>
  <c r="DS17" i="19"/>
  <c r="DS18" i="19"/>
  <c r="DR15" i="19"/>
  <c r="DR16" i="19"/>
  <c r="DR17" i="19"/>
  <c r="DR18" i="19"/>
  <c r="DQ15" i="19"/>
  <c r="DQ16" i="19"/>
  <c r="DQ17" i="19"/>
  <c r="DQ18" i="19"/>
  <c r="DP15" i="19"/>
  <c r="DP16" i="19"/>
  <c r="DP17" i="19"/>
  <c r="DP18" i="19"/>
  <c r="DO15" i="19"/>
  <c r="DO16" i="19"/>
  <c r="DO17" i="19"/>
  <c r="DO18" i="19"/>
  <c r="DN15" i="19"/>
  <c r="DN16" i="19"/>
  <c r="DN17" i="19"/>
  <c r="DN18" i="19"/>
  <c r="DM15" i="19"/>
  <c r="DM16" i="19"/>
  <c r="DM17" i="19"/>
  <c r="DM18" i="19"/>
  <c r="DL15" i="19"/>
  <c r="DL16" i="19"/>
  <c r="DL17" i="19"/>
  <c r="DL18" i="19"/>
  <c r="DK15" i="19"/>
  <c r="DK16" i="19"/>
  <c r="DK17" i="19"/>
  <c r="DK18" i="19"/>
  <c r="DJ15" i="19"/>
  <c r="DJ16" i="19"/>
  <c r="DJ17" i="19"/>
  <c r="DJ18" i="19"/>
  <c r="DI15" i="19"/>
  <c r="DI16" i="19"/>
  <c r="DI17" i="19"/>
  <c r="DI18" i="19"/>
  <c r="DH15" i="19"/>
  <c r="DH16" i="19"/>
  <c r="DH17" i="19"/>
  <c r="DH18" i="19"/>
  <c r="DG15" i="19"/>
  <c r="DG16" i="19"/>
  <c r="DG17" i="19"/>
  <c r="DG18" i="19"/>
  <c r="DF15" i="19"/>
  <c r="DF16" i="19"/>
  <c r="DF17" i="19"/>
  <c r="DF18" i="19"/>
  <c r="DE15" i="19"/>
  <c r="DE16" i="19"/>
  <c r="DE17" i="19"/>
  <c r="DE18" i="19"/>
  <c r="DD15" i="19"/>
  <c r="DD16" i="19"/>
  <c r="DD17" i="19"/>
  <c r="DD18" i="19"/>
  <c r="DC15" i="19"/>
  <c r="DC16" i="19"/>
  <c r="DC17" i="19"/>
  <c r="DC18" i="19"/>
  <c r="DC19" i="19"/>
  <c r="DC20" i="19"/>
  <c r="DB15" i="19"/>
  <c r="DB16" i="19"/>
  <c r="DB17" i="19"/>
  <c r="DB18" i="19"/>
  <c r="DB19" i="19"/>
  <c r="DB20" i="19"/>
  <c r="DA15" i="19"/>
  <c r="DA16" i="19"/>
  <c r="DA17" i="19"/>
  <c r="DA18" i="19"/>
  <c r="DA19" i="19"/>
  <c r="DA20" i="19"/>
  <c r="CZ15" i="19"/>
  <c r="CZ16" i="19"/>
  <c r="CZ17" i="19"/>
  <c r="CZ18" i="19"/>
  <c r="CZ19" i="19"/>
  <c r="CZ20" i="19"/>
  <c r="CY15" i="19"/>
  <c r="CY16" i="19"/>
  <c r="CY17" i="19"/>
  <c r="CY18" i="19"/>
  <c r="CY19" i="19"/>
  <c r="CY20" i="19"/>
  <c r="CX15" i="19"/>
  <c r="CX16" i="19"/>
  <c r="CX17" i="19"/>
  <c r="CX18" i="19"/>
  <c r="CX19" i="19"/>
  <c r="CX20" i="19"/>
  <c r="CW15" i="19"/>
  <c r="CW16" i="19"/>
  <c r="CW17" i="19"/>
  <c r="CW18" i="19"/>
  <c r="CW19" i="19"/>
  <c r="CW20" i="19"/>
  <c r="CV15" i="19"/>
  <c r="CV16" i="19"/>
  <c r="CV17" i="19"/>
  <c r="CV18" i="19"/>
  <c r="CV19" i="19"/>
  <c r="CV20" i="19"/>
  <c r="CU15" i="19"/>
  <c r="CU16" i="19"/>
  <c r="CU17" i="19"/>
  <c r="CU18" i="19"/>
  <c r="CU19" i="19"/>
  <c r="CU20" i="19"/>
  <c r="CT15" i="19"/>
  <c r="CT16" i="19"/>
  <c r="CT17" i="19"/>
  <c r="CT18" i="19"/>
  <c r="CT19" i="19"/>
  <c r="CT20" i="19"/>
  <c r="CS15" i="19"/>
  <c r="CS16" i="19"/>
  <c r="CS17" i="19"/>
  <c r="CS18" i="19"/>
  <c r="CS19" i="19"/>
  <c r="CS20" i="19"/>
  <c r="CR21" i="19"/>
  <c r="CR22" i="19"/>
  <c r="CR23" i="19"/>
  <c r="CR24" i="19"/>
  <c r="CR15" i="19"/>
  <c r="CR16" i="19"/>
  <c r="CR17" i="19"/>
  <c r="CR18" i="19"/>
  <c r="CR19" i="19"/>
  <c r="CR20" i="19"/>
  <c r="X13" i="19"/>
  <c r="X43" i="5" s="1"/>
  <c r="W13" i="19"/>
  <c r="W43" i="5" s="1"/>
  <c r="X12" i="19"/>
  <c r="X42" i="5" s="1"/>
  <c r="W12" i="19"/>
  <c r="W42" i="5" s="1"/>
  <c r="W44" i="5" s="1"/>
  <c r="F4" i="19"/>
  <c r="F5" i="19"/>
  <c r="F15" i="19"/>
  <c r="CK4" i="19"/>
  <c r="CK5" i="19"/>
  <c r="CL4" i="19"/>
  <c r="CL5" i="19"/>
  <c r="CM4" i="19"/>
  <c r="CM5" i="19"/>
  <c r="CN4" i="19"/>
  <c r="CN5" i="19"/>
  <c r="CO4" i="19"/>
  <c r="CO5" i="19"/>
  <c r="CP4" i="19"/>
  <c r="CP5" i="19"/>
  <c r="G4" i="19"/>
  <c r="G5" i="19"/>
  <c r="H4" i="19"/>
  <c r="H5" i="19"/>
  <c r="I4" i="19"/>
  <c r="I5" i="19"/>
  <c r="J4" i="19"/>
  <c r="J5" i="19"/>
  <c r="K4" i="19"/>
  <c r="K5" i="19"/>
  <c r="K24" i="19"/>
  <c r="J24" i="19"/>
  <c r="I24" i="19"/>
  <c r="H24" i="19"/>
  <c r="G24" i="19"/>
  <c r="F24" i="19"/>
  <c r="K23" i="19"/>
  <c r="J23" i="19"/>
  <c r="I23" i="19"/>
  <c r="H23" i="19"/>
  <c r="G23" i="19"/>
  <c r="F23" i="19"/>
  <c r="F22" i="19"/>
  <c r="K21" i="19"/>
  <c r="J21" i="19"/>
  <c r="I21" i="19"/>
  <c r="H21" i="19"/>
  <c r="G21" i="19"/>
  <c r="F21" i="19"/>
  <c r="F20" i="19"/>
  <c r="F19" i="19"/>
  <c r="K18" i="19"/>
  <c r="J18" i="19"/>
  <c r="I18" i="19"/>
  <c r="H18" i="19"/>
  <c r="G18" i="19"/>
  <c r="F18" i="19"/>
  <c r="K17" i="19"/>
  <c r="J17" i="19"/>
  <c r="I17" i="19"/>
  <c r="H17" i="19"/>
  <c r="G17" i="19"/>
  <c r="F17" i="19"/>
  <c r="CM16" i="19"/>
  <c r="CL16" i="19"/>
  <c r="K16" i="19"/>
  <c r="J16" i="19"/>
  <c r="I16" i="19"/>
  <c r="H16" i="19"/>
  <c r="G16" i="19"/>
  <c r="F16" i="19"/>
  <c r="K15" i="19"/>
  <c r="J15" i="19"/>
  <c r="I15" i="19"/>
  <c r="H15" i="19"/>
  <c r="G15" i="19"/>
  <c r="FL42" i="17"/>
  <c r="FL18" i="18" s="1" a="1"/>
  <c r="FL18" i="18" s="1"/>
  <c r="FK42" i="17"/>
  <c r="FJ42" i="17"/>
  <c r="FI42" i="17"/>
  <c r="FH42" i="17"/>
  <c r="FG42" i="17"/>
  <c r="FF42" i="17"/>
  <c r="FE42" i="17"/>
  <c r="FC42" i="17"/>
  <c r="FC18" i="18" s="1" a="1"/>
  <c r="FC18" i="18" s="1"/>
  <c r="FC14" i="18" s="1"/>
  <c r="FA27" i="5" s="1"/>
  <c r="FB42" i="17"/>
  <c r="EZ42" i="17"/>
  <c r="EY42" i="17"/>
  <c r="EX42" i="17"/>
  <c r="EW42" i="17"/>
  <c r="EV42" i="17"/>
  <c r="EU42" i="17"/>
  <c r="ET42" i="17"/>
  <c r="ES42" i="17"/>
  <c r="EQ42" i="17"/>
  <c r="EP42" i="17"/>
  <c r="EN42" i="17"/>
  <c r="EM42" i="17"/>
  <c r="EL42" i="17"/>
  <c r="EK42" i="17"/>
  <c r="EJ42" i="17"/>
  <c r="EI42" i="17"/>
  <c r="EH42" i="17"/>
  <c r="EG42" i="17"/>
  <c r="EE42" i="17"/>
  <c r="ED42" i="17"/>
  <c r="EB42" i="17"/>
  <c r="EA42" i="17"/>
  <c r="DZ42" i="17"/>
  <c r="DZ18" i="18" s="1" a="1"/>
  <c r="DZ18" i="18" s="1"/>
  <c r="DY42" i="17"/>
  <c r="DX42" i="17"/>
  <c r="DW42" i="17"/>
  <c r="DV42" i="17"/>
  <c r="DU42" i="17"/>
  <c r="DS42" i="17"/>
  <c r="DR42" i="17"/>
  <c r="DP42" i="17"/>
  <c r="DP18" i="18" s="1" a="1"/>
  <c r="DP18" i="18" s="1"/>
  <c r="DO42" i="17"/>
  <c r="DN42" i="17"/>
  <c r="DM42" i="17"/>
  <c r="DL42" i="17"/>
  <c r="DK42" i="17"/>
  <c r="DJ42" i="17"/>
  <c r="DI42" i="17"/>
  <c r="DG42" i="17"/>
  <c r="DG18" i="18" s="1" a="1"/>
  <c r="DG18" i="18" s="1"/>
  <c r="DF42" i="17"/>
  <c r="FL7" i="19"/>
  <c r="CG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AP7" i="19"/>
  <c r="AQ7" i="19"/>
  <c r="AR7" i="19"/>
  <c r="AS7" i="19"/>
  <c r="AT7" i="19"/>
  <c r="AU7" i="19"/>
  <c r="AV7" i="19"/>
  <c r="AW7" i="19"/>
  <c r="AX7" i="19"/>
  <c r="AY7" i="19"/>
  <c r="AZ7" i="19"/>
  <c r="BA7" i="19"/>
  <c r="BB7" i="19"/>
  <c r="BC7" i="19"/>
  <c r="BD7" i="19"/>
  <c r="BE7" i="19"/>
  <c r="BF7" i="19"/>
  <c r="BG7" i="19"/>
  <c r="BH7" i="19"/>
  <c r="BI7" i="19"/>
  <c r="BJ7" i="19"/>
  <c r="BK7" i="19"/>
  <c r="BL7" i="19"/>
  <c r="BM7" i="19"/>
  <c r="BN7" i="19"/>
  <c r="BO7" i="19"/>
  <c r="BP7" i="19"/>
  <c r="BQ7" i="19"/>
  <c r="BR7" i="19"/>
  <c r="BS7" i="19"/>
  <c r="BT7" i="19"/>
  <c r="BU7" i="19"/>
  <c r="BV7" i="19"/>
  <c r="BW7" i="19"/>
  <c r="BX7" i="19"/>
  <c r="BY7" i="19"/>
  <c r="BZ7" i="19"/>
  <c r="CA7" i="19"/>
  <c r="CB7" i="19"/>
  <c r="CC7" i="19"/>
  <c r="CD7" i="19"/>
  <c r="CE7" i="19"/>
  <c r="CF7" i="19"/>
  <c r="CK3" i="19"/>
  <c r="CL3" i="19"/>
  <c r="CM3" i="19"/>
  <c r="CN3" i="19"/>
  <c r="CO3" i="19"/>
  <c r="CP3" i="19"/>
  <c r="F3" i="19"/>
  <c r="G3" i="19"/>
  <c r="H3" i="19"/>
  <c r="I3" i="19"/>
  <c r="J3" i="19"/>
  <c r="K3" i="19"/>
  <c r="DF36" i="5"/>
  <c r="BW36" i="5"/>
  <c r="BH36" i="5"/>
  <c r="AZ36" i="5"/>
  <c r="AJ36" i="5"/>
  <c r="CT7" i="18"/>
  <c r="CU7" i="18"/>
  <c r="CV7" i="18"/>
  <c r="CW7" i="18"/>
  <c r="CX7" i="18"/>
  <c r="CY7" i="18"/>
  <c r="CZ7" i="18"/>
  <c r="DA7" i="18"/>
  <c r="DB7" i="18"/>
  <c r="DC7" i="18"/>
  <c r="DD7" i="18"/>
  <c r="DE7" i="18"/>
  <c r="DF7" i="18"/>
  <c r="DG7" i="18"/>
  <c r="DH7" i="18"/>
  <c r="DI7" i="18"/>
  <c r="DJ7" i="18"/>
  <c r="DK7" i="18"/>
  <c r="DL7" i="18"/>
  <c r="DM7" i="18"/>
  <c r="DN7" i="18"/>
  <c r="DO7" i="18"/>
  <c r="DP7" i="18"/>
  <c r="DQ7" i="18"/>
  <c r="DR7" i="18"/>
  <c r="DS7" i="18"/>
  <c r="DT7" i="18"/>
  <c r="DU7" i="18"/>
  <c r="DV7" i="18"/>
  <c r="DW7" i="18"/>
  <c r="DX7" i="18"/>
  <c r="DY7" i="18"/>
  <c r="DZ7" i="18"/>
  <c r="EA7" i="18"/>
  <c r="EB7" i="18"/>
  <c r="EC7" i="18"/>
  <c r="ED7" i="18"/>
  <c r="EE7" i="18"/>
  <c r="EF7" i="18"/>
  <c r="EG7" i="18"/>
  <c r="EH7" i="18"/>
  <c r="EI7" i="18"/>
  <c r="EJ7" i="18"/>
  <c r="EK7" i="18"/>
  <c r="EL7" i="18"/>
  <c r="EM7" i="18"/>
  <c r="EN7" i="18"/>
  <c r="EO7" i="18"/>
  <c r="EP7" i="18"/>
  <c r="EQ7" i="18"/>
  <c r="ER7" i="18"/>
  <c r="ES7" i="18"/>
  <c r="ET7" i="18"/>
  <c r="EU7" i="18"/>
  <c r="EV7" i="18"/>
  <c r="EW7" i="18"/>
  <c r="EX7" i="18"/>
  <c r="EY7" i="18"/>
  <c r="EZ7" i="18"/>
  <c r="FA7" i="18"/>
  <c r="FB7" i="18"/>
  <c r="FC7" i="18"/>
  <c r="FD7" i="18"/>
  <c r="FE7" i="18"/>
  <c r="FF7" i="18"/>
  <c r="FG7" i="18"/>
  <c r="FH7" i="18"/>
  <c r="FI7" i="18"/>
  <c r="FJ7" i="18"/>
  <c r="FK7" i="18"/>
  <c r="FL7" i="18"/>
  <c r="FM7" i="18"/>
  <c r="FM98" i="18"/>
  <c r="FM16" i="18" s="1"/>
  <c r="FK29" i="5" s="1"/>
  <c r="FL98" i="18"/>
  <c r="FL16" i="18" s="1"/>
  <c r="FJ29" i="5" s="1"/>
  <c r="FK98" i="18"/>
  <c r="FK16" i="18" s="1"/>
  <c r="FI29" i="5" s="1"/>
  <c r="FJ98" i="18"/>
  <c r="FJ16" i="18" s="1"/>
  <c r="FH29" i="5" s="1"/>
  <c r="FI98" i="18"/>
  <c r="FI16" i="18" s="1"/>
  <c r="FG29" i="5" s="1"/>
  <c r="FH98" i="18"/>
  <c r="FH16" i="18" s="1"/>
  <c r="FF29" i="5" s="1"/>
  <c r="FG98" i="18"/>
  <c r="FG16" i="18" s="1"/>
  <c r="FE29" i="5" s="1"/>
  <c r="FF98" i="18"/>
  <c r="FF16" i="18" s="1"/>
  <c r="FD29" i="5" s="1"/>
  <c r="FE98" i="18"/>
  <c r="FE16" i="18" s="1"/>
  <c r="FC29" i="5" s="1"/>
  <c r="FD98" i="18"/>
  <c r="FD16" i="18" s="1"/>
  <c r="FB29" i="5" s="1"/>
  <c r="FC98" i="18"/>
  <c r="FB98" i="18"/>
  <c r="FB16" i="18" s="1"/>
  <c r="EZ29" i="5" s="1"/>
  <c r="FA98" i="18"/>
  <c r="FA16" i="18" s="1"/>
  <c r="EY29" i="5" s="1"/>
  <c r="EZ98" i="18"/>
  <c r="EZ16" i="18" s="1"/>
  <c r="EX29" i="5" s="1"/>
  <c r="EY98" i="18"/>
  <c r="EY16" i="18" s="1"/>
  <c r="EW29" i="5" s="1"/>
  <c r="EX98" i="18"/>
  <c r="EX16" i="18" s="1"/>
  <c r="EV29" i="5" s="1"/>
  <c r="EW98" i="18"/>
  <c r="EW16" i="18" s="1"/>
  <c r="EU29" i="5" s="1"/>
  <c r="EV98" i="18"/>
  <c r="EV16" i="18" s="1"/>
  <c r="ET29" i="5" s="1"/>
  <c r="EU98" i="18"/>
  <c r="ET98" i="18"/>
  <c r="ET16" i="18" s="1"/>
  <c r="ER29" i="5" s="1"/>
  <c r="ES98" i="18"/>
  <c r="ES16" i="18" s="1"/>
  <c r="EQ29" i="5" s="1"/>
  <c r="ER98" i="18"/>
  <c r="ER16" i="18" s="1"/>
  <c r="EQ98" i="18"/>
  <c r="EQ16" i="18" s="1"/>
  <c r="EO29" i="5" s="1"/>
  <c r="EP98" i="18"/>
  <c r="EP16" i="18" s="1"/>
  <c r="EN29" i="5" s="1"/>
  <c r="EO98" i="18"/>
  <c r="EO16" i="18" s="1"/>
  <c r="EN98" i="18"/>
  <c r="EN16" i="18" s="1"/>
  <c r="EL29" i="5" s="1"/>
  <c r="EM98" i="18"/>
  <c r="EM16" i="18" s="1"/>
  <c r="EK29" i="5" s="1"/>
  <c r="EL98" i="18"/>
  <c r="EL16" i="18" s="1"/>
  <c r="EJ29" i="5" s="1"/>
  <c r="EK98" i="18"/>
  <c r="EK16" i="18" s="1"/>
  <c r="EI29" i="5" s="1"/>
  <c r="EJ98" i="18"/>
  <c r="EJ16" i="18" s="1"/>
  <c r="EH29" i="5" s="1"/>
  <c r="EI98" i="18"/>
  <c r="EI16" i="18" s="1"/>
  <c r="EG29" i="5" s="1"/>
  <c r="EH98" i="18"/>
  <c r="EH16" i="18" s="1"/>
  <c r="EF29" i="5" s="1"/>
  <c r="EG98" i="18"/>
  <c r="EG16" i="18" s="1"/>
  <c r="EE29" i="5" s="1"/>
  <c r="EF98" i="18"/>
  <c r="EF16" i="18" s="1"/>
  <c r="ED29" i="5" s="1"/>
  <c r="EE98" i="18"/>
  <c r="EE16" i="18" s="1"/>
  <c r="EC29" i="5" s="1"/>
  <c r="ED98" i="18"/>
  <c r="ED16" i="18" s="1"/>
  <c r="EB29" i="5" s="1"/>
  <c r="EC98" i="18"/>
  <c r="EC16" i="18" s="1"/>
  <c r="EA29" i="5" s="1"/>
  <c r="EB98" i="18"/>
  <c r="EB16" i="18" s="1"/>
  <c r="DZ29" i="5" s="1"/>
  <c r="EA98" i="18"/>
  <c r="EA16" i="18" s="1"/>
  <c r="DY29" i="5" s="1"/>
  <c r="DZ98" i="18"/>
  <c r="DZ16" i="18" s="1"/>
  <c r="DX29" i="5" s="1"/>
  <c r="DY98" i="18"/>
  <c r="DY16" i="18" s="1"/>
  <c r="DW29" i="5" s="1"/>
  <c r="DX98" i="18"/>
  <c r="DX16" i="18" s="1"/>
  <c r="DV29" i="5" s="1"/>
  <c r="DW98" i="18"/>
  <c r="DW16" i="18"/>
  <c r="DU29" i="5" s="1"/>
  <c r="DV98" i="18"/>
  <c r="DV16" i="18" s="1"/>
  <c r="DT29" i="5" s="1"/>
  <c r="DU98" i="18"/>
  <c r="DU16" i="18" s="1"/>
  <c r="DT98" i="18"/>
  <c r="DT16" i="18" s="1"/>
  <c r="DR29" i="5" s="1"/>
  <c r="DS98" i="18"/>
  <c r="DS16" i="18" s="1"/>
  <c r="DQ29" i="5" s="1"/>
  <c r="DR98" i="18"/>
  <c r="DR16" i="18" s="1"/>
  <c r="DP29" i="5" s="1"/>
  <c r="DQ98" i="18"/>
  <c r="DP98" i="18"/>
  <c r="DP16" i="18" s="1"/>
  <c r="DN29" i="5" s="1"/>
  <c r="DO98" i="18"/>
  <c r="DO16" i="18" s="1"/>
  <c r="DM29" i="5" s="1"/>
  <c r="DN98" i="18"/>
  <c r="DN16" i="18" s="1"/>
  <c r="DL29" i="5" s="1"/>
  <c r="DM98" i="18"/>
  <c r="DM16" i="18" s="1"/>
  <c r="DK29" i="5" s="1"/>
  <c r="DL98" i="18"/>
  <c r="DL16" i="18" s="1"/>
  <c r="DJ29" i="5" s="1"/>
  <c r="DK98" i="18"/>
  <c r="DK16" i="18" s="1"/>
  <c r="DI29" i="5" s="1"/>
  <c r="DJ98" i="18"/>
  <c r="DJ16" i="18" s="1"/>
  <c r="DH29" i="5" s="1"/>
  <c r="DI98" i="18"/>
  <c r="DI16" i="18" s="1"/>
  <c r="DG29" i="5" s="1"/>
  <c r="DH98" i="18"/>
  <c r="DH16" i="18" s="1"/>
  <c r="DF29" i="5" s="1"/>
  <c r="DG98" i="18"/>
  <c r="DG16" i="18" s="1"/>
  <c r="DF98" i="18"/>
  <c r="DF16" i="18" s="1"/>
  <c r="DD29" i="5" s="1"/>
  <c r="DE98" i="18"/>
  <c r="DE16" i="18" s="1"/>
  <c r="DC29" i="5" s="1"/>
  <c r="DD98" i="18"/>
  <c r="DD16" i="18" s="1"/>
  <c r="DB29" i="5" s="1"/>
  <c r="DC98" i="18"/>
  <c r="DC16" i="18" s="1"/>
  <c r="DA29" i="5" s="1"/>
  <c r="DB98" i="18"/>
  <c r="DB16" i="18" s="1"/>
  <c r="CZ29" i="5" s="1"/>
  <c r="DA98" i="18"/>
  <c r="DA16" i="18" s="1"/>
  <c r="CY29" i="5" s="1"/>
  <c r="CZ98" i="18"/>
  <c r="CZ16" i="18" s="1"/>
  <c r="CX29" i="5" s="1"/>
  <c r="CY98" i="18"/>
  <c r="CY16" i="18" s="1"/>
  <c r="CW29" i="5" s="1"/>
  <c r="CX98" i="18"/>
  <c r="CX16" i="18" s="1"/>
  <c r="CV29" i="5" s="1"/>
  <c r="CW98" i="18"/>
  <c r="CW16" i="18" s="1"/>
  <c r="CU29" i="5" s="1"/>
  <c r="CV98" i="18"/>
  <c r="CV16" i="18" s="1"/>
  <c r="CU98" i="18"/>
  <c r="CT98" i="18"/>
  <c r="CT16" i="18" s="1"/>
  <c r="CR29" i="5" s="1"/>
  <c r="FM91" i="18"/>
  <c r="FM92" i="18"/>
  <c r="FM93" i="18"/>
  <c r="FM94" i="18"/>
  <c r="FM19" i="18"/>
  <c r="FM20" i="18"/>
  <c r="FM21" i="18"/>
  <c r="FM22" i="18"/>
  <c r="FM23" i="18"/>
  <c r="FM24" i="18"/>
  <c r="FM25" i="18"/>
  <c r="FM26" i="18"/>
  <c r="FM27" i="18"/>
  <c r="FM28" i="18"/>
  <c r="FM29" i="18"/>
  <c r="FM30" i="18"/>
  <c r="FM31" i="18"/>
  <c r="FM32" i="18"/>
  <c r="FM33" i="18"/>
  <c r="FM34" i="18"/>
  <c r="FM35" i="18"/>
  <c r="FM36" i="18"/>
  <c r="FM37" i="18"/>
  <c r="FM38" i="18"/>
  <c r="FM39" i="18"/>
  <c r="FM40" i="18"/>
  <c r="FM41" i="18"/>
  <c r="FM42" i="18"/>
  <c r="FM43" i="18"/>
  <c r="FM44" i="18"/>
  <c r="FM45" i="18"/>
  <c r="FM46" i="18"/>
  <c r="FM47" i="18"/>
  <c r="FM48" i="18"/>
  <c r="FM49" i="18"/>
  <c r="FM50" i="18"/>
  <c r="FM51" i="18"/>
  <c r="FM52" i="18"/>
  <c r="FM53" i="18"/>
  <c r="FM54" i="18"/>
  <c r="FM55" i="18"/>
  <c r="FM56" i="18"/>
  <c r="FM57" i="18"/>
  <c r="FM58" i="18"/>
  <c r="FM59" i="18"/>
  <c r="FM60" i="18"/>
  <c r="FM61" i="18"/>
  <c r="FM62" i="18"/>
  <c r="FM63" i="18"/>
  <c r="FM64" i="18"/>
  <c r="FM65" i="18"/>
  <c r="FM66" i="18"/>
  <c r="FM67" i="18"/>
  <c r="FM68" i="18"/>
  <c r="FM69" i="18"/>
  <c r="FM70" i="18"/>
  <c r="FM71" i="18"/>
  <c r="FM72" i="18"/>
  <c r="FM73" i="18"/>
  <c r="FM74" i="18"/>
  <c r="FM75" i="18"/>
  <c r="FM76" i="18"/>
  <c r="FM77" i="18"/>
  <c r="FM78" i="18"/>
  <c r="FM79" i="18"/>
  <c r="FM80" i="18"/>
  <c r="FM81" i="18"/>
  <c r="FM82" i="18"/>
  <c r="FM83" i="18"/>
  <c r="FM84" i="18"/>
  <c r="FM85" i="18"/>
  <c r="FM86" i="18"/>
  <c r="FM87" i="18"/>
  <c r="FM88" i="18"/>
  <c r="FM89" i="18"/>
  <c r="FM90" i="18"/>
  <c r="FM95" i="18"/>
  <c r="FM97" i="18"/>
  <c r="FL91" i="18"/>
  <c r="FL92" i="18"/>
  <c r="FL93" i="18"/>
  <c r="FL94" i="18"/>
  <c r="FL19" i="18"/>
  <c r="FL20" i="18"/>
  <c r="FL21" i="18"/>
  <c r="FL22" i="18"/>
  <c r="FL23" i="18"/>
  <c r="FL24" i="18"/>
  <c r="FL25" i="18"/>
  <c r="FL26" i="18"/>
  <c r="FL27" i="18"/>
  <c r="FL28" i="18"/>
  <c r="FL29" i="18"/>
  <c r="FL30" i="18"/>
  <c r="FL31" i="18"/>
  <c r="FL32" i="18"/>
  <c r="FL33" i="18"/>
  <c r="FL34" i="18"/>
  <c r="FL35" i="18"/>
  <c r="FL36" i="18"/>
  <c r="FL37" i="18"/>
  <c r="FL38" i="18"/>
  <c r="FL39" i="18"/>
  <c r="FL40" i="18"/>
  <c r="FL41" i="18"/>
  <c r="FL42" i="18"/>
  <c r="FL43" i="18"/>
  <c r="FL44" i="18"/>
  <c r="FL45" i="18"/>
  <c r="FL46" i="18"/>
  <c r="FL47" i="18"/>
  <c r="FL48" i="18"/>
  <c r="FL49" i="18"/>
  <c r="FL50" i="18"/>
  <c r="FL51" i="18"/>
  <c r="FL52" i="18"/>
  <c r="FL53" i="18"/>
  <c r="FL54" i="18"/>
  <c r="FL55" i="18"/>
  <c r="FL56" i="18"/>
  <c r="FL57" i="18"/>
  <c r="FL58" i="18"/>
  <c r="FL59" i="18"/>
  <c r="FL60" i="18"/>
  <c r="FL61" i="18"/>
  <c r="FL62" i="18"/>
  <c r="FL63" i="18"/>
  <c r="FL64" i="18"/>
  <c r="FL65" i="18"/>
  <c r="FL66" i="18"/>
  <c r="FL67" i="18"/>
  <c r="FL68" i="18"/>
  <c r="FL69" i="18"/>
  <c r="FL70" i="18"/>
  <c r="FL71" i="18"/>
  <c r="FL72" i="18"/>
  <c r="FL73" i="18"/>
  <c r="FL74" i="18"/>
  <c r="FL75" i="18"/>
  <c r="FL76" i="18"/>
  <c r="FL77" i="18"/>
  <c r="FL78" i="18"/>
  <c r="FL79" i="18"/>
  <c r="FL80" i="18"/>
  <c r="FL81" i="18"/>
  <c r="FL82" i="18"/>
  <c r="FL83" i="18"/>
  <c r="FL84" i="18"/>
  <c r="FL85" i="18"/>
  <c r="FL86" i="18"/>
  <c r="FL87" i="18"/>
  <c r="FL88" i="18"/>
  <c r="FL89" i="18"/>
  <c r="FL90" i="18"/>
  <c r="FL95" i="18"/>
  <c r="FL97" i="18"/>
  <c r="FK91" i="18"/>
  <c r="FK92" i="18"/>
  <c r="FK93" i="18"/>
  <c r="FK94" i="18"/>
  <c r="FK19" i="18"/>
  <c r="FK20" i="18"/>
  <c r="FK21" i="18"/>
  <c r="FK22" i="18"/>
  <c r="FK23" i="18"/>
  <c r="FK24" i="18"/>
  <c r="FK25" i="18"/>
  <c r="FK26" i="18"/>
  <c r="FK27" i="18"/>
  <c r="FK28" i="18"/>
  <c r="FK29" i="18"/>
  <c r="FK30" i="18"/>
  <c r="FK31" i="18"/>
  <c r="FK32" i="18"/>
  <c r="FK33" i="18"/>
  <c r="FK34" i="18"/>
  <c r="FK35" i="18"/>
  <c r="FK36" i="18"/>
  <c r="FK37" i="18"/>
  <c r="FK38" i="18"/>
  <c r="FK39" i="18"/>
  <c r="FK40" i="18"/>
  <c r="FK41" i="18"/>
  <c r="FK42" i="18"/>
  <c r="FK43" i="18"/>
  <c r="FK44" i="18"/>
  <c r="FK45" i="18"/>
  <c r="FK46" i="18"/>
  <c r="FK47" i="18"/>
  <c r="FK48" i="18"/>
  <c r="FK49" i="18"/>
  <c r="FK50" i="18"/>
  <c r="FK51" i="18"/>
  <c r="FK52" i="18"/>
  <c r="FK53" i="18"/>
  <c r="FK54" i="18"/>
  <c r="FK55" i="18"/>
  <c r="FK56" i="18"/>
  <c r="FK57" i="18"/>
  <c r="FK58" i="18"/>
  <c r="FK59" i="18"/>
  <c r="FK60" i="18"/>
  <c r="FK61" i="18"/>
  <c r="FK62" i="18"/>
  <c r="FK63" i="18"/>
  <c r="FK64" i="18"/>
  <c r="FK65" i="18"/>
  <c r="FK66" i="18"/>
  <c r="FK67" i="18"/>
  <c r="FK68" i="18"/>
  <c r="FK69" i="18"/>
  <c r="FK70" i="18"/>
  <c r="FK71" i="18"/>
  <c r="FK72" i="18"/>
  <c r="FK73" i="18"/>
  <c r="FK74" i="18"/>
  <c r="FK75" i="18"/>
  <c r="FK76" i="18"/>
  <c r="FK77" i="18"/>
  <c r="FK78" i="18"/>
  <c r="FK79" i="18"/>
  <c r="FK80" i="18"/>
  <c r="FK81" i="18"/>
  <c r="FK82" i="18"/>
  <c r="FK83" i="18"/>
  <c r="FK84" i="18"/>
  <c r="FK85" i="18"/>
  <c r="FK86" i="18"/>
  <c r="FK87" i="18"/>
  <c r="FK88" i="18"/>
  <c r="FK89" i="18"/>
  <c r="FK90" i="18"/>
  <c r="FK95" i="18"/>
  <c r="FK97" i="18"/>
  <c r="FJ91" i="18"/>
  <c r="FJ92" i="18"/>
  <c r="FJ93" i="18"/>
  <c r="FJ94" i="18"/>
  <c r="FJ19" i="18"/>
  <c r="FJ20" i="18"/>
  <c r="FJ21" i="18"/>
  <c r="FJ22" i="18"/>
  <c r="FJ23" i="18"/>
  <c r="FJ24" i="18"/>
  <c r="FJ25" i="18"/>
  <c r="FJ26" i="18"/>
  <c r="FJ27" i="18"/>
  <c r="FJ28" i="18"/>
  <c r="FJ29" i="18"/>
  <c r="FJ30" i="18"/>
  <c r="FJ31" i="18"/>
  <c r="FJ32" i="18"/>
  <c r="FJ33" i="18"/>
  <c r="FJ34" i="18"/>
  <c r="FJ35" i="18"/>
  <c r="FJ36" i="18"/>
  <c r="FJ37" i="18"/>
  <c r="FJ38" i="18"/>
  <c r="FJ39" i="18"/>
  <c r="FJ40" i="18"/>
  <c r="FJ41" i="18"/>
  <c r="FJ42" i="18"/>
  <c r="FJ43" i="18"/>
  <c r="FJ44" i="18"/>
  <c r="FJ45" i="18"/>
  <c r="FJ46" i="18"/>
  <c r="FJ47" i="18"/>
  <c r="FJ48" i="18"/>
  <c r="FJ49" i="18"/>
  <c r="FJ50" i="18"/>
  <c r="FJ51" i="18"/>
  <c r="FJ52" i="18"/>
  <c r="FJ53" i="18"/>
  <c r="FJ54" i="18"/>
  <c r="FJ55" i="18"/>
  <c r="FJ56" i="18"/>
  <c r="FJ57" i="18"/>
  <c r="FJ58" i="18"/>
  <c r="FJ59" i="18"/>
  <c r="FJ60" i="18"/>
  <c r="FJ61" i="18"/>
  <c r="FJ62" i="18"/>
  <c r="FJ63" i="18"/>
  <c r="FJ64" i="18"/>
  <c r="FJ65" i="18"/>
  <c r="FJ66" i="18"/>
  <c r="FJ67" i="18"/>
  <c r="FJ68" i="18"/>
  <c r="FJ69" i="18"/>
  <c r="FJ70" i="18"/>
  <c r="FJ71" i="18"/>
  <c r="FJ72" i="18"/>
  <c r="FJ73" i="18"/>
  <c r="FJ74" i="18"/>
  <c r="FJ75" i="18"/>
  <c r="FJ76" i="18"/>
  <c r="FJ77" i="18"/>
  <c r="FJ78" i="18"/>
  <c r="FJ79" i="18"/>
  <c r="FJ80" i="18"/>
  <c r="FJ81" i="18"/>
  <c r="FJ82" i="18"/>
  <c r="FJ83" i="18"/>
  <c r="FJ84" i="18"/>
  <c r="FJ85" i="18"/>
  <c r="FJ86" i="18"/>
  <c r="FJ87" i="18"/>
  <c r="FJ88" i="18"/>
  <c r="FJ89" i="18"/>
  <c r="FJ90" i="18"/>
  <c r="FJ95" i="18"/>
  <c r="FJ97" i="18"/>
  <c r="FI91" i="18"/>
  <c r="FI92" i="18"/>
  <c r="FI93" i="18"/>
  <c r="FI94" i="18"/>
  <c r="FI19" i="18"/>
  <c r="FI20" i="18"/>
  <c r="FI21" i="18"/>
  <c r="FI22" i="18"/>
  <c r="FI23" i="18"/>
  <c r="FI24" i="18"/>
  <c r="FI25" i="18"/>
  <c r="FI26" i="18"/>
  <c r="FI27" i="18"/>
  <c r="FI28" i="18"/>
  <c r="FI29" i="18"/>
  <c r="FI30" i="18"/>
  <c r="FI31" i="18"/>
  <c r="FI32" i="18"/>
  <c r="FI33" i="18"/>
  <c r="FI34" i="18"/>
  <c r="FI35" i="18"/>
  <c r="FI36" i="18"/>
  <c r="FI37" i="18"/>
  <c r="FI38" i="18"/>
  <c r="FI39" i="18"/>
  <c r="FI40" i="18"/>
  <c r="FI41" i="18"/>
  <c r="FI42" i="18"/>
  <c r="FI43" i="18"/>
  <c r="FI44" i="18"/>
  <c r="FI45" i="18"/>
  <c r="FI46" i="18"/>
  <c r="FI47" i="18"/>
  <c r="FI48" i="18"/>
  <c r="FI49" i="18"/>
  <c r="FI50" i="18"/>
  <c r="FI51" i="18"/>
  <c r="FI52" i="18"/>
  <c r="FI53" i="18"/>
  <c r="FI54" i="18"/>
  <c r="FI55" i="18"/>
  <c r="FI56" i="18"/>
  <c r="FI57" i="18"/>
  <c r="FI58" i="18"/>
  <c r="FI59" i="18"/>
  <c r="FI60" i="18"/>
  <c r="FI61" i="18"/>
  <c r="FI62" i="18"/>
  <c r="FI63" i="18"/>
  <c r="FI64" i="18"/>
  <c r="FI65" i="18"/>
  <c r="FI66" i="18"/>
  <c r="FI67" i="18"/>
  <c r="FI68" i="18"/>
  <c r="FI69" i="18"/>
  <c r="FI70" i="18"/>
  <c r="FI71" i="18"/>
  <c r="FI72" i="18"/>
  <c r="FI73" i="18"/>
  <c r="FI74" i="18"/>
  <c r="FI75" i="18"/>
  <c r="FI76" i="18"/>
  <c r="FI77" i="18"/>
  <c r="FI78" i="18"/>
  <c r="FI79" i="18"/>
  <c r="FI80" i="18"/>
  <c r="FI81" i="18"/>
  <c r="FI82" i="18"/>
  <c r="FI83" i="18"/>
  <c r="FI84" i="18"/>
  <c r="FI85" i="18"/>
  <c r="FI86" i="18"/>
  <c r="FI87" i="18"/>
  <c r="FI88" i="18"/>
  <c r="FI89" i="18"/>
  <c r="FI90" i="18"/>
  <c r="FI95" i="18"/>
  <c r="FI97" i="18"/>
  <c r="FH91" i="18"/>
  <c r="FH92" i="18"/>
  <c r="FH93" i="18"/>
  <c r="FH94" i="18"/>
  <c r="FH19" i="18"/>
  <c r="FH20" i="18"/>
  <c r="FH21" i="18"/>
  <c r="FH22" i="18"/>
  <c r="FH23" i="18"/>
  <c r="FH24" i="18"/>
  <c r="FH25" i="18"/>
  <c r="FH26" i="18"/>
  <c r="FH27" i="18"/>
  <c r="FH28" i="18"/>
  <c r="FH29" i="18"/>
  <c r="FH30" i="18"/>
  <c r="FH31" i="18"/>
  <c r="FH32" i="18"/>
  <c r="FH33" i="18"/>
  <c r="FH34" i="18"/>
  <c r="FH35" i="18"/>
  <c r="FH36" i="18"/>
  <c r="FH37" i="18"/>
  <c r="FH38" i="18"/>
  <c r="FH39" i="18"/>
  <c r="FH40" i="18"/>
  <c r="FH41" i="18"/>
  <c r="FH42" i="18"/>
  <c r="FH43" i="18"/>
  <c r="FH44" i="18"/>
  <c r="FH45" i="18"/>
  <c r="FH46" i="18"/>
  <c r="FH47" i="18"/>
  <c r="FH48" i="18"/>
  <c r="FH49" i="18"/>
  <c r="FH50" i="18"/>
  <c r="FH51" i="18"/>
  <c r="FH52" i="18"/>
  <c r="FH53" i="18"/>
  <c r="FH54" i="18"/>
  <c r="FH55" i="18"/>
  <c r="FH56" i="18"/>
  <c r="FH57" i="18"/>
  <c r="FH58" i="18"/>
  <c r="FH59" i="18"/>
  <c r="FH60" i="18"/>
  <c r="FH61" i="18"/>
  <c r="FH62" i="18"/>
  <c r="FH63" i="18"/>
  <c r="FH64" i="18"/>
  <c r="FH65" i="18"/>
  <c r="FH66" i="18"/>
  <c r="FH67" i="18"/>
  <c r="FH68" i="18"/>
  <c r="FH69" i="18"/>
  <c r="FH70" i="18"/>
  <c r="FH71" i="18"/>
  <c r="FH72" i="18"/>
  <c r="FH73" i="18"/>
  <c r="FH74" i="18"/>
  <c r="FH75" i="18"/>
  <c r="FH76" i="18"/>
  <c r="FH77" i="18"/>
  <c r="FH78" i="18"/>
  <c r="FH79" i="18"/>
  <c r="FH80" i="18"/>
  <c r="FH81" i="18"/>
  <c r="FH82" i="18"/>
  <c r="FH83" i="18"/>
  <c r="FH84" i="18"/>
  <c r="FH85" i="18"/>
  <c r="FH86" i="18"/>
  <c r="FH87" i="18"/>
  <c r="FH88" i="18"/>
  <c r="FH89" i="18"/>
  <c r="FH90" i="18"/>
  <c r="FH95" i="18"/>
  <c r="FH97" i="18"/>
  <c r="FG91" i="18"/>
  <c r="FG92" i="18"/>
  <c r="FG93" i="18"/>
  <c r="FG94" i="18"/>
  <c r="FG19" i="18"/>
  <c r="FG20" i="18"/>
  <c r="CR20" i="18" s="1"/>
  <c r="FG21" i="18"/>
  <c r="FG22" i="18"/>
  <c r="FG23" i="18"/>
  <c r="FG24" i="18"/>
  <c r="FG25" i="18"/>
  <c r="FG26" i="18"/>
  <c r="FG27" i="18"/>
  <c r="FG28" i="18"/>
  <c r="FG29" i="18"/>
  <c r="FG30" i="18"/>
  <c r="FG31" i="18"/>
  <c r="FG32" i="18"/>
  <c r="FG33" i="18"/>
  <c r="FG34" i="18"/>
  <c r="FG35" i="18"/>
  <c r="FG36" i="18"/>
  <c r="FG37" i="18"/>
  <c r="FG38" i="18"/>
  <c r="FG39" i="18"/>
  <c r="FG40" i="18"/>
  <c r="FG41" i="18"/>
  <c r="FG42" i="18"/>
  <c r="FG43" i="18"/>
  <c r="FG44" i="18"/>
  <c r="CR44" i="18" s="1"/>
  <c r="FG45" i="18"/>
  <c r="FG46" i="18"/>
  <c r="FG47" i="18"/>
  <c r="FG48" i="18"/>
  <c r="FG49" i="18"/>
  <c r="FG50" i="18"/>
  <c r="FG51" i="18"/>
  <c r="FG52" i="18"/>
  <c r="FG53" i="18"/>
  <c r="FG54" i="18"/>
  <c r="FG55" i="18"/>
  <c r="FG56" i="18"/>
  <c r="FG57" i="18"/>
  <c r="FG58" i="18"/>
  <c r="FG59" i="18"/>
  <c r="FG60" i="18"/>
  <c r="FG61" i="18"/>
  <c r="FG62" i="18"/>
  <c r="FG63" i="18"/>
  <c r="FG64" i="18"/>
  <c r="FG65" i="18"/>
  <c r="FG66" i="18"/>
  <c r="FG67" i="18"/>
  <c r="FG68" i="18"/>
  <c r="FG69" i="18"/>
  <c r="FG70" i="18"/>
  <c r="FG71" i="18"/>
  <c r="FG72" i="18"/>
  <c r="FG73" i="18"/>
  <c r="FG74" i="18"/>
  <c r="FG75" i="18"/>
  <c r="FG76" i="18"/>
  <c r="FG77" i="18"/>
  <c r="FG78" i="18"/>
  <c r="FG79" i="18"/>
  <c r="FG80" i="18"/>
  <c r="FG81" i="18"/>
  <c r="FG82" i="18"/>
  <c r="FG83" i="18"/>
  <c r="FG84" i="18"/>
  <c r="FG85" i="18"/>
  <c r="FG86" i="18"/>
  <c r="FG87" i="18"/>
  <c r="FG88" i="18"/>
  <c r="FG89" i="18"/>
  <c r="FG90" i="18"/>
  <c r="FG95" i="18"/>
  <c r="FG97" i="18"/>
  <c r="FF91" i="18"/>
  <c r="FF92" i="18"/>
  <c r="FF93" i="18"/>
  <c r="FF94" i="18"/>
  <c r="FF19" i="18"/>
  <c r="FF20" i="18"/>
  <c r="FF21" i="18"/>
  <c r="FF22" i="18"/>
  <c r="FF23" i="18"/>
  <c r="FF24" i="18"/>
  <c r="FF25" i="18"/>
  <c r="FF26" i="18"/>
  <c r="FF27" i="18"/>
  <c r="FF28" i="18"/>
  <c r="FF29" i="18"/>
  <c r="FF30" i="18"/>
  <c r="FF31" i="18"/>
  <c r="FF32" i="18"/>
  <c r="FF33" i="18"/>
  <c r="FF34" i="18"/>
  <c r="FF35" i="18"/>
  <c r="FF36" i="18"/>
  <c r="FF37" i="18"/>
  <c r="FF38" i="18"/>
  <c r="FF39" i="18"/>
  <c r="FF40" i="18"/>
  <c r="FF41" i="18"/>
  <c r="FF42" i="18"/>
  <c r="FF43" i="18"/>
  <c r="FF44" i="18"/>
  <c r="FF45" i="18"/>
  <c r="FF46" i="18"/>
  <c r="FF47" i="18"/>
  <c r="FF48" i="18"/>
  <c r="FF49" i="18"/>
  <c r="FF50" i="18"/>
  <c r="FF51" i="18"/>
  <c r="FF52" i="18"/>
  <c r="FF53" i="18"/>
  <c r="FF54" i="18"/>
  <c r="FF55" i="18"/>
  <c r="FF56" i="18"/>
  <c r="FF57" i="18"/>
  <c r="FF58" i="18"/>
  <c r="FF59" i="18"/>
  <c r="FF60" i="18"/>
  <c r="FF61" i="18"/>
  <c r="FF62" i="18"/>
  <c r="FF63" i="18"/>
  <c r="FF64" i="18"/>
  <c r="FF65" i="18"/>
  <c r="FF66" i="18"/>
  <c r="FF67" i="18"/>
  <c r="FF68" i="18"/>
  <c r="FF69" i="18"/>
  <c r="FF70" i="18"/>
  <c r="FF71" i="18"/>
  <c r="FF72" i="18"/>
  <c r="FF73" i="18"/>
  <c r="FF74" i="18"/>
  <c r="FF75" i="18"/>
  <c r="FF76" i="18"/>
  <c r="FF77" i="18"/>
  <c r="FF78" i="18"/>
  <c r="FF79" i="18"/>
  <c r="FF80" i="18"/>
  <c r="FF81" i="18"/>
  <c r="FF82" i="18"/>
  <c r="FF83" i="18"/>
  <c r="FF84" i="18"/>
  <c r="FF85" i="18"/>
  <c r="FF86" i="18"/>
  <c r="FF87" i="18"/>
  <c r="FF88" i="18"/>
  <c r="FF89" i="18"/>
  <c r="FF90" i="18"/>
  <c r="FF95" i="18"/>
  <c r="FF97" i="18"/>
  <c r="FE91" i="18"/>
  <c r="FE92" i="18"/>
  <c r="FE93" i="18"/>
  <c r="FE94" i="18"/>
  <c r="FE19" i="18"/>
  <c r="FE20" i="18"/>
  <c r="FE21" i="18"/>
  <c r="FE22" i="18"/>
  <c r="FE23" i="18"/>
  <c r="FE24" i="18"/>
  <c r="FE25" i="18"/>
  <c r="FE26" i="18"/>
  <c r="FE27" i="18"/>
  <c r="FE28" i="18"/>
  <c r="FE29" i="18"/>
  <c r="FE30" i="18"/>
  <c r="FE31" i="18"/>
  <c r="FE32" i="18"/>
  <c r="FE33" i="18"/>
  <c r="FE34" i="18"/>
  <c r="FE35" i="18"/>
  <c r="FE36" i="18"/>
  <c r="FE37" i="18"/>
  <c r="FE38" i="18"/>
  <c r="FE39" i="18"/>
  <c r="FE40" i="18"/>
  <c r="FE41" i="18"/>
  <c r="FE42" i="18"/>
  <c r="FE43" i="18"/>
  <c r="FE44" i="18"/>
  <c r="FE45" i="18"/>
  <c r="FE46" i="18"/>
  <c r="FE47" i="18"/>
  <c r="FE48" i="18"/>
  <c r="FE49" i="18"/>
  <c r="FE50" i="18"/>
  <c r="FE51" i="18"/>
  <c r="FE52" i="18"/>
  <c r="FE53" i="18"/>
  <c r="FE54" i="18"/>
  <c r="FE55" i="18"/>
  <c r="FE56" i="18"/>
  <c r="FE57" i="18"/>
  <c r="FE58" i="18"/>
  <c r="FE59" i="18"/>
  <c r="FE60" i="18"/>
  <c r="FE61" i="18"/>
  <c r="FE62" i="18"/>
  <c r="FE63" i="18"/>
  <c r="FE64" i="18"/>
  <c r="FE65" i="18"/>
  <c r="FE66" i="18"/>
  <c r="FE67" i="18"/>
  <c r="FE68" i="18"/>
  <c r="FE69" i="18"/>
  <c r="FE70" i="18"/>
  <c r="FE71" i="18"/>
  <c r="FE72" i="18"/>
  <c r="FE73" i="18"/>
  <c r="FE74" i="18"/>
  <c r="FE75" i="18"/>
  <c r="FE76" i="18"/>
  <c r="FE77" i="18"/>
  <c r="FE78" i="18"/>
  <c r="FE79" i="18"/>
  <c r="FE80" i="18"/>
  <c r="FE81" i="18"/>
  <c r="FE82" i="18"/>
  <c r="FE83" i="18"/>
  <c r="FE84" i="18"/>
  <c r="FE85" i="18"/>
  <c r="FE86" i="18"/>
  <c r="FE87" i="18"/>
  <c r="FE88" i="18"/>
  <c r="FE89" i="18"/>
  <c r="FE90" i="18"/>
  <c r="FE95" i="18"/>
  <c r="FE97" i="18"/>
  <c r="FD91" i="18"/>
  <c r="FD92" i="18"/>
  <c r="FD93" i="18"/>
  <c r="FD94" i="18"/>
  <c r="FD19" i="18"/>
  <c r="CR19" i="18" s="1"/>
  <c r="FD20" i="18"/>
  <c r="FD21" i="18"/>
  <c r="FD22" i="18"/>
  <c r="FD23" i="18"/>
  <c r="FD24" i="18"/>
  <c r="FD25" i="18"/>
  <c r="FD26" i="18"/>
  <c r="FD27" i="18"/>
  <c r="FD28" i="18"/>
  <c r="FD29" i="18"/>
  <c r="FD30" i="18"/>
  <c r="FD31" i="18"/>
  <c r="FD32" i="18"/>
  <c r="FD33" i="18"/>
  <c r="FD34" i="18"/>
  <c r="FD35" i="18"/>
  <c r="FD36" i="18"/>
  <c r="FD37" i="18"/>
  <c r="FD38" i="18"/>
  <c r="FD39" i="18"/>
  <c r="FD40" i="18"/>
  <c r="FD41" i="18"/>
  <c r="FD42" i="18"/>
  <c r="FD43" i="18"/>
  <c r="FD44" i="18"/>
  <c r="FD45" i="18"/>
  <c r="FD46" i="18"/>
  <c r="FD47" i="18"/>
  <c r="FD48" i="18"/>
  <c r="FD49" i="18"/>
  <c r="FD50" i="18"/>
  <c r="FD51" i="18"/>
  <c r="FD52" i="18"/>
  <c r="FD53" i="18"/>
  <c r="FD54" i="18"/>
  <c r="FD55" i="18"/>
  <c r="FD56" i="18"/>
  <c r="FD57" i="18"/>
  <c r="FD58" i="18"/>
  <c r="FD59" i="18"/>
  <c r="FD61" i="18"/>
  <c r="FD62" i="18"/>
  <c r="FD63" i="18"/>
  <c r="FD64" i="18"/>
  <c r="FD65" i="18"/>
  <c r="FD66" i="18"/>
  <c r="FD67" i="18"/>
  <c r="FD68" i="18"/>
  <c r="FD69" i="18"/>
  <c r="FD70" i="18"/>
  <c r="FD71" i="18"/>
  <c r="FD72" i="18"/>
  <c r="FD73" i="18"/>
  <c r="FD74" i="18"/>
  <c r="FD75" i="18"/>
  <c r="FD76" i="18"/>
  <c r="FD77" i="18"/>
  <c r="FD78" i="18"/>
  <c r="FD79" i="18"/>
  <c r="FD80" i="18"/>
  <c r="FD81" i="18"/>
  <c r="FD82" i="18"/>
  <c r="FD83" i="18"/>
  <c r="FD84" i="18"/>
  <c r="FD85" i="18"/>
  <c r="FD86" i="18"/>
  <c r="FD87" i="18"/>
  <c r="FD88" i="18"/>
  <c r="FD89" i="18"/>
  <c r="FD90" i="18"/>
  <c r="FD95" i="18"/>
  <c r="FD97" i="18"/>
  <c r="FC91" i="18"/>
  <c r="FC92" i="18"/>
  <c r="FC93" i="18"/>
  <c r="FC94" i="18"/>
  <c r="FC19" i="18"/>
  <c r="FC20" i="18"/>
  <c r="FC21" i="18"/>
  <c r="FC22" i="18"/>
  <c r="FC23" i="18"/>
  <c r="FC24" i="18"/>
  <c r="FC25" i="18"/>
  <c r="FC26" i="18"/>
  <c r="FC27" i="18"/>
  <c r="FC28" i="18"/>
  <c r="FC29" i="18"/>
  <c r="FC30" i="18"/>
  <c r="FC31" i="18"/>
  <c r="FC32" i="18"/>
  <c r="FC33" i="18"/>
  <c r="FC34" i="18"/>
  <c r="FC35" i="18"/>
  <c r="FC36" i="18"/>
  <c r="FC37" i="18"/>
  <c r="FC38" i="18"/>
  <c r="FC39" i="18"/>
  <c r="FC40" i="18"/>
  <c r="FC41" i="18"/>
  <c r="FC42" i="18"/>
  <c r="FC43" i="18"/>
  <c r="FC44" i="18"/>
  <c r="FC45" i="18"/>
  <c r="FC46" i="18"/>
  <c r="FC47" i="18"/>
  <c r="FC48" i="18"/>
  <c r="FC49" i="18"/>
  <c r="FC50" i="18"/>
  <c r="FC51" i="18"/>
  <c r="FC52" i="18"/>
  <c r="FC53" i="18"/>
  <c r="FC54" i="18"/>
  <c r="FC55" i="18"/>
  <c r="FC56" i="18"/>
  <c r="FC57" i="18"/>
  <c r="FC58" i="18"/>
  <c r="FC59" i="18"/>
  <c r="FC60" i="18"/>
  <c r="FC61" i="18"/>
  <c r="FC62" i="18"/>
  <c r="FC63" i="18"/>
  <c r="FC64" i="18"/>
  <c r="FC65" i="18"/>
  <c r="FC66" i="18"/>
  <c r="FC67" i="18"/>
  <c r="FC68" i="18"/>
  <c r="FC69" i="18"/>
  <c r="FC70" i="18"/>
  <c r="FC71" i="18"/>
  <c r="FC72" i="18"/>
  <c r="FC73" i="18"/>
  <c r="FC74" i="18"/>
  <c r="FC75" i="18"/>
  <c r="FC76" i="18"/>
  <c r="FC77" i="18"/>
  <c r="FC78" i="18"/>
  <c r="FC79" i="18"/>
  <c r="FC80" i="18"/>
  <c r="FC81" i="18"/>
  <c r="FC82" i="18"/>
  <c r="FC83" i="18"/>
  <c r="FC84" i="18"/>
  <c r="FC85" i="18"/>
  <c r="FC86" i="18"/>
  <c r="FC87" i="18"/>
  <c r="FC88" i="18"/>
  <c r="FC89" i="18"/>
  <c r="FC90" i="18"/>
  <c r="FC95" i="18"/>
  <c r="FC97" i="18"/>
  <c r="FB91" i="18"/>
  <c r="FB92" i="18"/>
  <c r="FB93" i="18"/>
  <c r="FB94" i="18"/>
  <c r="FB19" i="18"/>
  <c r="FB20" i="18"/>
  <c r="FB21" i="18"/>
  <c r="FB22" i="18"/>
  <c r="FB23" i="18"/>
  <c r="FB24" i="18"/>
  <c r="FB25" i="18"/>
  <c r="FB26" i="18"/>
  <c r="FB27" i="18"/>
  <c r="FB28" i="18"/>
  <c r="FB29" i="18"/>
  <c r="FB30" i="18"/>
  <c r="FB31" i="18"/>
  <c r="FB32" i="18"/>
  <c r="FB33" i="18"/>
  <c r="FB34" i="18"/>
  <c r="FB35" i="18"/>
  <c r="FB36" i="18"/>
  <c r="FB37" i="18"/>
  <c r="FB38" i="18"/>
  <c r="FB39" i="18"/>
  <c r="FB40" i="18"/>
  <c r="FB41" i="18"/>
  <c r="FB42" i="18"/>
  <c r="FB43" i="18"/>
  <c r="FB44" i="18"/>
  <c r="FB45" i="18"/>
  <c r="FB46" i="18"/>
  <c r="FB47" i="18"/>
  <c r="FB48" i="18"/>
  <c r="FB49" i="18"/>
  <c r="FB50" i="18"/>
  <c r="FB51" i="18"/>
  <c r="FB52" i="18"/>
  <c r="FB53" i="18"/>
  <c r="FB54" i="18"/>
  <c r="FB55" i="18"/>
  <c r="FB56" i="18"/>
  <c r="FB57" i="18"/>
  <c r="FB58" i="18"/>
  <c r="FB59" i="18"/>
  <c r="FB60" i="18"/>
  <c r="FB61" i="18"/>
  <c r="FB62" i="18"/>
  <c r="FB63" i="18"/>
  <c r="FB64" i="18"/>
  <c r="FB65" i="18"/>
  <c r="FB66" i="18"/>
  <c r="FB67" i="18"/>
  <c r="FB68" i="18"/>
  <c r="FB69" i="18"/>
  <c r="FB70" i="18"/>
  <c r="FB71" i="18"/>
  <c r="FB72" i="18"/>
  <c r="FB73" i="18"/>
  <c r="FB74" i="18"/>
  <c r="FB75" i="18"/>
  <c r="FB76" i="18"/>
  <c r="FB77" i="18"/>
  <c r="FB78" i="18"/>
  <c r="FB79" i="18"/>
  <c r="FB80" i="18"/>
  <c r="CR80" i="18" s="1"/>
  <c r="FB81" i="18"/>
  <c r="FB82" i="18"/>
  <c r="FB83" i="18"/>
  <c r="FB84" i="18"/>
  <c r="FB85" i="18"/>
  <c r="FB86" i="18"/>
  <c r="FB87" i="18"/>
  <c r="FB88" i="18"/>
  <c r="FB89" i="18"/>
  <c r="FB90" i="18"/>
  <c r="FB95" i="18"/>
  <c r="FB97" i="18"/>
  <c r="FA91" i="18"/>
  <c r="FA92" i="18"/>
  <c r="FA93" i="18"/>
  <c r="FA94" i="18"/>
  <c r="FA19" i="18"/>
  <c r="FA20" i="18"/>
  <c r="FA21" i="18"/>
  <c r="FA22" i="18"/>
  <c r="FA23" i="18"/>
  <c r="FA24" i="18"/>
  <c r="FA25" i="18"/>
  <c r="FA26" i="18"/>
  <c r="FA27" i="18"/>
  <c r="FA28" i="18"/>
  <c r="FA29" i="18"/>
  <c r="FA30" i="18"/>
  <c r="FA31" i="18"/>
  <c r="FA32" i="18"/>
  <c r="FA33" i="18"/>
  <c r="FA34" i="18"/>
  <c r="FA35" i="18"/>
  <c r="FA36" i="18"/>
  <c r="FA37" i="18"/>
  <c r="FA38" i="18"/>
  <c r="FA39" i="18"/>
  <c r="FA40" i="18"/>
  <c r="FA41" i="18"/>
  <c r="FA42" i="18"/>
  <c r="FA43" i="18"/>
  <c r="FA44" i="18"/>
  <c r="FA45" i="18"/>
  <c r="FA46" i="18"/>
  <c r="FA47" i="18"/>
  <c r="FA48" i="18"/>
  <c r="FA49" i="18"/>
  <c r="FA50" i="18"/>
  <c r="FA51" i="18"/>
  <c r="FA52" i="18"/>
  <c r="FA53" i="18"/>
  <c r="FA54" i="18"/>
  <c r="FA55" i="18"/>
  <c r="FA56" i="18"/>
  <c r="FA57" i="18"/>
  <c r="FA58" i="18"/>
  <c r="FA59" i="18"/>
  <c r="FA60" i="18"/>
  <c r="FA61" i="18"/>
  <c r="FA62" i="18"/>
  <c r="FA63" i="18"/>
  <c r="FA64" i="18"/>
  <c r="FA65" i="18"/>
  <c r="FA66" i="18"/>
  <c r="FA67" i="18"/>
  <c r="FA68" i="18"/>
  <c r="FA69" i="18"/>
  <c r="FA70" i="18"/>
  <c r="FA71" i="18"/>
  <c r="FA72" i="18"/>
  <c r="FA73" i="18"/>
  <c r="FA74" i="18"/>
  <c r="FA75" i="18"/>
  <c r="FA76" i="18"/>
  <c r="FA77" i="18"/>
  <c r="FA78" i="18"/>
  <c r="FA79" i="18"/>
  <c r="FA80" i="18"/>
  <c r="FA81" i="18"/>
  <c r="FA82" i="18"/>
  <c r="FA83" i="18"/>
  <c r="FA84" i="18"/>
  <c r="FA85" i="18"/>
  <c r="FA86" i="18"/>
  <c r="FA87" i="18"/>
  <c r="FA88" i="18"/>
  <c r="FA89" i="18"/>
  <c r="FA90" i="18"/>
  <c r="FA95" i="18"/>
  <c r="FA97" i="18"/>
  <c r="EZ91" i="18"/>
  <c r="EZ92" i="18"/>
  <c r="EZ93" i="18"/>
  <c r="EZ94" i="18"/>
  <c r="EZ19" i="18"/>
  <c r="EZ20" i="18"/>
  <c r="EZ21" i="18"/>
  <c r="EZ22" i="18"/>
  <c r="EZ23" i="18"/>
  <c r="EZ24" i="18"/>
  <c r="EZ25" i="18"/>
  <c r="EZ26" i="18"/>
  <c r="EZ27" i="18"/>
  <c r="EZ28" i="18"/>
  <c r="EZ29" i="18"/>
  <c r="EZ30" i="18"/>
  <c r="EZ31" i="18"/>
  <c r="EZ32" i="18"/>
  <c r="EZ33" i="18"/>
  <c r="EZ34" i="18"/>
  <c r="EZ35" i="18"/>
  <c r="EZ36" i="18"/>
  <c r="EZ37" i="18"/>
  <c r="EZ38" i="18"/>
  <c r="EZ39" i="18"/>
  <c r="EZ40" i="18"/>
  <c r="EZ41" i="18"/>
  <c r="EZ42" i="18"/>
  <c r="EZ43" i="18"/>
  <c r="EZ44" i="18"/>
  <c r="EZ45" i="18"/>
  <c r="EZ46" i="18"/>
  <c r="EZ47" i="18"/>
  <c r="EZ48" i="18"/>
  <c r="EZ49" i="18"/>
  <c r="EZ50" i="18"/>
  <c r="EZ51" i="18"/>
  <c r="EZ52" i="18"/>
  <c r="EZ53" i="18"/>
  <c r="EZ54" i="18"/>
  <c r="EZ55" i="18"/>
  <c r="EZ56" i="18"/>
  <c r="EZ57" i="18"/>
  <c r="EZ58" i="18"/>
  <c r="EZ59" i="18"/>
  <c r="EZ60" i="18"/>
  <c r="EZ18" i="18" s="1" a="1"/>
  <c r="EZ18" i="18" s="1"/>
  <c r="EZ61" i="18"/>
  <c r="EZ62" i="18"/>
  <c r="EZ63" i="18"/>
  <c r="EZ64" i="18"/>
  <c r="EZ65" i="18"/>
  <c r="EZ66" i="18"/>
  <c r="EZ67" i="18"/>
  <c r="EZ68" i="18"/>
  <c r="EZ69" i="18"/>
  <c r="EZ70" i="18"/>
  <c r="EZ71" i="18"/>
  <c r="EZ72" i="18"/>
  <c r="EZ73" i="18"/>
  <c r="EZ74" i="18"/>
  <c r="EZ75" i="18"/>
  <c r="EZ76" i="18"/>
  <c r="EZ77" i="18"/>
  <c r="EZ78" i="18"/>
  <c r="EZ79" i="18"/>
  <c r="EZ80" i="18"/>
  <c r="EZ81" i="18"/>
  <c r="EZ82" i="18"/>
  <c r="EZ83" i="18"/>
  <c r="EZ84" i="18"/>
  <c r="EZ85" i="18"/>
  <c r="EZ86" i="18"/>
  <c r="EZ87" i="18"/>
  <c r="EZ88" i="18"/>
  <c r="EZ89" i="18"/>
  <c r="EZ90" i="18"/>
  <c r="EZ95" i="18"/>
  <c r="EZ97" i="18"/>
  <c r="EY91" i="18"/>
  <c r="EY92" i="18"/>
  <c r="EY93" i="18"/>
  <c r="EY94" i="18"/>
  <c r="EY19" i="18"/>
  <c r="EY20" i="18"/>
  <c r="EY21" i="18"/>
  <c r="EY22" i="18"/>
  <c r="EY23" i="18"/>
  <c r="EY24" i="18"/>
  <c r="EY25" i="18"/>
  <c r="EY26" i="18"/>
  <c r="EY27" i="18"/>
  <c r="EY28" i="18"/>
  <c r="EY29" i="18"/>
  <c r="EY30" i="18"/>
  <c r="EY31" i="18"/>
  <c r="EY32" i="18"/>
  <c r="EY33" i="18"/>
  <c r="EY34" i="18"/>
  <c r="EY35" i="18"/>
  <c r="EY36" i="18"/>
  <c r="EY37" i="18"/>
  <c r="EY38" i="18"/>
  <c r="EY39" i="18"/>
  <c r="EY40" i="18"/>
  <c r="EY41" i="18"/>
  <c r="EY42" i="18"/>
  <c r="EY43" i="18"/>
  <c r="EY44" i="18"/>
  <c r="EY45" i="18"/>
  <c r="EY46" i="18"/>
  <c r="EY47" i="18"/>
  <c r="EY48" i="18"/>
  <c r="EY49" i="18"/>
  <c r="EY50" i="18"/>
  <c r="EY51" i="18"/>
  <c r="EY52" i="18"/>
  <c r="EY53" i="18"/>
  <c r="EY54" i="18"/>
  <c r="EY55" i="18"/>
  <c r="EY56" i="18"/>
  <c r="EY57" i="18"/>
  <c r="EY58" i="18"/>
  <c r="EY59" i="18"/>
  <c r="EY60" i="18"/>
  <c r="EY61" i="18"/>
  <c r="EY62" i="18"/>
  <c r="EY63" i="18"/>
  <c r="EY64" i="18"/>
  <c r="EY65" i="18"/>
  <c r="EY66" i="18"/>
  <c r="EY67" i="18"/>
  <c r="EY68" i="18"/>
  <c r="EY69" i="18"/>
  <c r="EY70" i="18"/>
  <c r="EY71" i="18"/>
  <c r="EY72" i="18"/>
  <c r="EY73" i="18"/>
  <c r="EY74" i="18"/>
  <c r="EY75" i="18"/>
  <c r="EY76" i="18"/>
  <c r="EY77" i="18"/>
  <c r="EY78" i="18"/>
  <c r="EY79" i="18"/>
  <c r="EY80" i="18"/>
  <c r="EY81" i="18"/>
  <c r="EY82" i="18"/>
  <c r="EY83" i="18"/>
  <c r="EY84" i="18"/>
  <c r="EY85" i="18"/>
  <c r="EY86" i="18"/>
  <c r="EY87" i="18"/>
  <c r="EY88" i="18"/>
  <c r="EY89" i="18"/>
  <c r="EY90" i="18"/>
  <c r="EY95" i="18"/>
  <c r="EY97" i="18"/>
  <c r="EX91" i="18"/>
  <c r="EX92" i="18"/>
  <c r="EX93" i="18"/>
  <c r="EX94" i="18"/>
  <c r="EX19" i="18"/>
  <c r="EX20" i="18"/>
  <c r="EX21" i="18"/>
  <c r="EX22" i="18"/>
  <c r="EX23" i="18"/>
  <c r="EX24" i="18"/>
  <c r="EX25" i="18"/>
  <c r="EX26" i="18"/>
  <c r="EX27" i="18"/>
  <c r="EX28" i="18"/>
  <c r="EX29" i="18"/>
  <c r="EX30" i="18"/>
  <c r="EX31" i="18"/>
  <c r="EX32" i="18"/>
  <c r="EX33" i="18"/>
  <c r="EX34" i="18"/>
  <c r="EX35" i="18"/>
  <c r="EX36" i="18"/>
  <c r="EX37" i="18"/>
  <c r="EX38" i="18"/>
  <c r="EX39" i="18"/>
  <c r="EX40" i="18"/>
  <c r="EX41" i="18"/>
  <c r="EX42" i="18"/>
  <c r="EX43" i="18"/>
  <c r="EX44" i="18"/>
  <c r="EX45" i="18"/>
  <c r="EX46" i="18"/>
  <c r="EX47" i="18"/>
  <c r="EX48" i="18"/>
  <c r="EX49" i="18"/>
  <c r="EX50" i="18"/>
  <c r="EX51" i="18"/>
  <c r="EX52" i="18"/>
  <c r="EX53" i="18"/>
  <c r="EX54" i="18"/>
  <c r="EX55" i="18"/>
  <c r="EX56" i="18"/>
  <c r="EX57" i="18"/>
  <c r="EX58" i="18"/>
  <c r="EX59" i="18"/>
  <c r="EX60" i="18"/>
  <c r="EX61" i="18"/>
  <c r="EX62" i="18"/>
  <c r="EX63" i="18"/>
  <c r="EX64" i="18"/>
  <c r="EX65" i="18"/>
  <c r="EX66" i="18"/>
  <c r="EX67" i="18"/>
  <c r="EX68" i="18"/>
  <c r="EX69" i="18"/>
  <c r="EX70" i="18"/>
  <c r="EX71" i="18"/>
  <c r="EX72" i="18"/>
  <c r="EX73" i="18"/>
  <c r="EX74" i="18"/>
  <c r="EX75" i="18"/>
  <c r="EX76" i="18"/>
  <c r="EX77" i="18"/>
  <c r="EX78" i="18"/>
  <c r="EX79" i="18"/>
  <c r="EX80" i="18"/>
  <c r="EX81" i="18"/>
  <c r="EX82" i="18"/>
  <c r="EX83" i="18"/>
  <c r="EX84" i="18"/>
  <c r="EX85" i="18"/>
  <c r="EX86" i="18"/>
  <c r="EX87" i="18"/>
  <c r="EX88" i="18"/>
  <c r="EX89" i="18"/>
  <c r="EX90" i="18"/>
  <c r="EX95" i="18"/>
  <c r="EX97" i="18"/>
  <c r="EW91" i="18"/>
  <c r="EW92" i="18"/>
  <c r="EW93" i="18"/>
  <c r="EW94" i="18"/>
  <c r="EW19" i="18"/>
  <c r="EW20" i="18"/>
  <c r="EW21" i="18"/>
  <c r="EW22" i="18"/>
  <c r="EW23" i="18"/>
  <c r="EW24" i="18"/>
  <c r="EW25" i="18"/>
  <c r="EW26" i="18"/>
  <c r="EW27" i="18"/>
  <c r="EW28" i="18"/>
  <c r="EW29" i="18"/>
  <c r="EW30" i="18"/>
  <c r="EW31" i="18"/>
  <c r="EW32" i="18"/>
  <c r="EW33" i="18"/>
  <c r="EW34" i="18"/>
  <c r="EW35" i="18"/>
  <c r="EW36" i="18"/>
  <c r="EW37" i="18"/>
  <c r="EW38" i="18"/>
  <c r="EW39" i="18"/>
  <c r="EW40" i="18"/>
  <c r="EW41" i="18"/>
  <c r="EW42" i="18"/>
  <c r="EW43" i="18"/>
  <c r="EW44" i="18"/>
  <c r="EW45" i="18"/>
  <c r="EW46" i="18"/>
  <c r="EW47" i="18"/>
  <c r="EW48" i="18"/>
  <c r="EW49" i="18"/>
  <c r="EW50" i="18"/>
  <c r="EW51" i="18"/>
  <c r="EW52" i="18"/>
  <c r="EW53" i="18"/>
  <c r="EW54" i="18"/>
  <c r="EW55" i="18"/>
  <c r="EW56" i="18"/>
  <c r="EW57" i="18"/>
  <c r="EW58" i="18"/>
  <c r="EW59" i="18"/>
  <c r="EW60" i="18"/>
  <c r="EW61" i="18"/>
  <c r="EW62" i="18"/>
  <c r="EW63" i="18"/>
  <c r="EW64" i="18"/>
  <c r="EW65" i="18"/>
  <c r="EW66" i="18"/>
  <c r="EW67" i="18"/>
  <c r="EW68" i="18"/>
  <c r="EW69" i="18"/>
  <c r="EW70" i="18"/>
  <c r="EW71" i="18"/>
  <c r="EW72" i="18"/>
  <c r="EW73" i="18"/>
  <c r="EW74" i="18"/>
  <c r="EW75" i="18"/>
  <c r="EW76" i="18"/>
  <c r="EW77" i="18"/>
  <c r="EW78" i="18"/>
  <c r="EW79" i="18"/>
  <c r="EW80" i="18"/>
  <c r="EW81" i="18"/>
  <c r="EW82" i="18"/>
  <c r="EW83" i="18"/>
  <c r="EW84" i="18"/>
  <c r="EW85" i="18"/>
  <c r="EW86" i="18"/>
  <c r="EW87" i="18"/>
  <c r="EW88" i="18"/>
  <c r="EW89" i="18"/>
  <c r="EW90" i="18"/>
  <c r="EW95" i="18"/>
  <c r="EW97" i="18"/>
  <c r="EV91" i="18"/>
  <c r="EV92" i="18"/>
  <c r="EV93" i="18"/>
  <c r="EV94" i="18"/>
  <c r="EV19" i="18"/>
  <c r="EV20" i="18"/>
  <c r="EV21" i="18"/>
  <c r="EV22" i="18"/>
  <c r="EV23" i="18"/>
  <c r="EV24" i="18"/>
  <c r="EV25" i="18"/>
  <c r="EV26" i="18"/>
  <c r="EV27" i="18"/>
  <c r="EV28" i="18"/>
  <c r="EV29" i="18"/>
  <c r="EV30" i="18"/>
  <c r="EV31" i="18"/>
  <c r="EV32" i="18"/>
  <c r="EV33" i="18"/>
  <c r="EV34" i="18"/>
  <c r="EV35" i="18"/>
  <c r="EV36" i="18"/>
  <c r="EV37" i="18"/>
  <c r="EV38" i="18"/>
  <c r="EV39" i="18"/>
  <c r="EV40" i="18"/>
  <c r="EV41" i="18"/>
  <c r="EV42" i="18"/>
  <c r="EV43" i="18"/>
  <c r="EV44" i="18"/>
  <c r="EV45" i="18"/>
  <c r="EV46" i="18"/>
  <c r="EV47" i="18"/>
  <c r="EV48" i="18"/>
  <c r="EV49" i="18"/>
  <c r="EV50" i="18"/>
  <c r="EV51" i="18"/>
  <c r="EV52" i="18"/>
  <c r="EV53" i="18"/>
  <c r="EV54" i="18"/>
  <c r="EV55" i="18"/>
  <c r="EV56" i="18"/>
  <c r="EV57" i="18"/>
  <c r="EV58" i="18"/>
  <c r="EV59" i="18"/>
  <c r="EV60" i="18"/>
  <c r="EV18" i="18" s="1" a="1"/>
  <c r="EV18" i="18" s="1"/>
  <c r="EV61" i="18"/>
  <c r="EV62" i="18"/>
  <c r="EV63" i="18"/>
  <c r="EV64" i="18"/>
  <c r="EV65" i="18"/>
  <c r="EV66" i="18"/>
  <c r="EV67" i="18"/>
  <c r="EV68" i="18"/>
  <c r="EV69" i="18"/>
  <c r="EV70" i="18"/>
  <c r="EV71" i="18"/>
  <c r="EV72" i="18"/>
  <c r="EV73" i="18"/>
  <c r="EV74" i="18"/>
  <c r="EV75" i="18"/>
  <c r="EV76" i="18"/>
  <c r="EV77" i="18"/>
  <c r="EV78" i="18"/>
  <c r="EV79" i="18"/>
  <c r="EV80" i="18"/>
  <c r="EV81" i="18"/>
  <c r="EV82" i="18"/>
  <c r="EV83" i="18"/>
  <c r="EV84" i="18"/>
  <c r="EV85" i="18"/>
  <c r="EV86" i="18"/>
  <c r="EV87" i="18"/>
  <c r="EV88" i="18"/>
  <c r="EV89" i="18"/>
  <c r="EV90" i="18"/>
  <c r="EV95" i="18"/>
  <c r="EV97" i="18"/>
  <c r="EU91" i="18"/>
  <c r="EU92" i="18"/>
  <c r="EU93" i="18"/>
  <c r="EU94" i="18"/>
  <c r="EU19" i="18"/>
  <c r="EU20" i="18"/>
  <c r="EU21" i="18"/>
  <c r="CQ21" i="18" s="1"/>
  <c r="EU22" i="18"/>
  <c r="EU23" i="18"/>
  <c r="EU24" i="18"/>
  <c r="EU25" i="18"/>
  <c r="EU26" i="18"/>
  <c r="EU27" i="18"/>
  <c r="EU28" i="18"/>
  <c r="EU29" i="18"/>
  <c r="EU30" i="18"/>
  <c r="EU31" i="18"/>
  <c r="EU32" i="18"/>
  <c r="EU33" i="18"/>
  <c r="EU34" i="18"/>
  <c r="EU35" i="18"/>
  <c r="EU36" i="18"/>
  <c r="EU37" i="18"/>
  <c r="EU38" i="18"/>
  <c r="EU39" i="18"/>
  <c r="EU40" i="18"/>
  <c r="EU41" i="18"/>
  <c r="EU42" i="18"/>
  <c r="EU43" i="18"/>
  <c r="EU44" i="18"/>
  <c r="EU45" i="18"/>
  <c r="EU46" i="18"/>
  <c r="EU47" i="18"/>
  <c r="EU48" i="18"/>
  <c r="EU49" i="18"/>
  <c r="EU50" i="18"/>
  <c r="EU51" i="18"/>
  <c r="EU52" i="18"/>
  <c r="EU53" i="18"/>
  <c r="EU54" i="18"/>
  <c r="EU55" i="18"/>
  <c r="EU56" i="18"/>
  <c r="EU57" i="18"/>
  <c r="EU58" i="18"/>
  <c r="EU59" i="18"/>
  <c r="EU60" i="18"/>
  <c r="EU61" i="18"/>
  <c r="EU62" i="18"/>
  <c r="EU63" i="18"/>
  <c r="EU64" i="18"/>
  <c r="EU65" i="18"/>
  <c r="EU66" i="18"/>
  <c r="EU67" i="18"/>
  <c r="EU68" i="18"/>
  <c r="EU69" i="18"/>
  <c r="EU70" i="18"/>
  <c r="EU71" i="18"/>
  <c r="EU72" i="18"/>
  <c r="EU73" i="18"/>
  <c r="EU74" i="18"/>
  <c r="EU75" i="18"/>
  <c r="EU76" i="18"/>
  <c r="EU77" i="18"/>
  <c r="EU78" i="18"/>
  <c r="EU79" i="18"/>
  <c r="EU80" i="18"/>
  <c r="EU81" i="18"/>
  <c r="EU82" i="18"/>
  <c r="EU83" i="18"/>
  <c r="EU84" i="18"/>
  <c r="EU85" i="18"/>
  <c r="EU86" i="18"/>
  <c r="EU87" i="18"/>
  <c r="EU88" i="18"/>
  <c r="EU89" i="18"/>
  <c r="EU90" i="18"/>
  <c r="EU95" i="18"/>
  <c r="EU97" i="18"/>
  <c r="ET91" i="18"/>
  <c r="ET92" i="18"/>
  <c r="ET93" i="18"/>
  <c r="ET94" i="18"/>
  <c r="ET19" i="18"/>
  <c r="ET20" i="18"/>
  <c r="ET21" i="18"/>
  <c r="ET22" i="18"/>
  <c r="ET23" i="18"/>
  <c r="ET24" i="18"/>
  <c r="ET25" i="18"/>
  <c r="ET26" i="18"/>
  <c r="ET27" i="18"/>
  <c r="ET28" i="18"/>
  <c r="ET29" i="18"/>
  <c r="ET30" i="18"/>
  <c r="ET31" i="18"/>
  <c r="ET32" i="18"/>
  <c r="ET33" i="18"/>
  <c r="ET34" i="18"/>
  <c r="ET35" i="18"/>
  <c r="ET36" i="18"/>
  <c r="ET37" i="18"/>
  <c r="ET38" i="18"/>
  <c r="ET39" i="18"/>
  <c r="ET40" i="18"/>
  <c r="ET41" i="18"/>
  <c r="ET42" i="18"/>
  <c r="ET43" i="18"/>
  <c r="ET44" i="18"/>
  <c r="ET45" i="18"/>
  <c r="ET46" i="18"/>
  <c r="ET47" i="18"/>
  <c r="ET48" i="18"/>
  <c r="ET49" i="18"/>
  <c r="ET50" i="18"/>
  <c r="ET51" i="18"/>
  <c r="ET52" i="18"/>
  <c r="ET53" i="18"/>
  <c r="ET54" i="18"/>
  <c r="ET55" i="18"/>
  <c r="ET56" i="18"/>
  <c r="ET57" i="18"/>
  <c r="ET58" i="18"/>
  <c r="ET59" i="18"/>
  <c r="ET60" i="18"/>
  <c r="ET61" i="18"/>
  <c r="ET62" i="18"/>
  <c r="ET63" i="18"/>
  <c r="ET64" i="18"/>
  <c r="ET65" i="18"/>
  <c r="ET66" i="18"/>
  <c r="ET67" i="18"/>
  <c r="ET68" i="18"/>
  <c r="ET69" i="18"/>
  <c r="ET70" i="18"/>
  <c r="ET71" i="18"/>
  <c r="ET72" i="18"/>
  <c r="ET73" i="18"/>
  <c r="ET74" i="18"/>
  <c r="ET75" i="18"/>
  <c r="ET76" i="18"/>
  <c r="ET77" i="18"/>
  <c r="ET78" i="18"/>
  <c r="ET79" i="18"/>
  <c r="ET80" i="18"/>
  <c r="ET81" i="18"/>
  <c r="ET82" i="18"/>
  <c r="ET83" i="18"/>
  <c r="ET84" i="18"/>
  <c r="ET85" i="18"/>
  <c r="ET86" i="18"/>
  <c r="ET87" i="18"/>
  <c r="ET88" i="18"/>
  <c r="ET89" i="18"/>
  <c r="ET90" i="18"/>
  <c r="ET95" i="18"/>
  <c r="ET97" i="18"/>
  <c r="ES91" i="18"/>
  <c r="ES92" i="18"/>
  <c r="ES93" i="18"/>
  <c r="ES94" i="18"/>
  <c r="ES19" i="18"/>
  <c r="ES20" i="18"/>
  <c r="ES21" i="18"/>
  <c r="ES22" i="18"/>
  <c r="ES23" i="18"/>
  <c r="ES24" i="18"/>
  <c r="ES25" i="18"/>
  <c r="ES26" i="18"/>
  <c r="ES27" i="18"/>
  <c r="ES28" i="18"/>
  <c r="ES29" i="18"/>
  <c r="ES30" i="18"/>
  <c r="ES31" i="18"/>
  <c r="ES32" i="18"/>
  <c r="ES33" i="18"/>
  <c r="ES34" i="18"/>
  <c r="ES35" i="18"/>
  <c r="ES36" i="18"/>
  <c r="ES37" i="18"/>
  <c r="ES38" i="18"/>
  <c r="ES39" i="18"/>
  <c r="ES40" i="18"/>
  <c r="ES41" i="18"/>
  <c r="ES42" i="18"/>
  <c r="CQ42" i="18" s="1"/>
  <c r="ES43" i="18"/>
  <c r="ES44" i="18"/>
  <c r="ES45" i="18"/>
  <c r="ES46" i="18"/>
  <c r="ES47" i="18"/>
  <c r="ES48" i="18"/>
  <c r="ES49" i="18"/>
  <c r="ES50" i="18"/>
  <c r="ES51" i="18"/>
  <c r="ES52" i="18"/>
  <c r="ES53" i="18"/>
  <c r="ES54" i="18"/>
  <c r="ES55" i="18"/>
  <c r="ES56" i="18"/>
  <c r="ES57" i="18"/>
  <c r="ES58" i="18"/>
  <c r="ES59" i="18"/>
  <c r="ES60" i="18"/>
  <c r="ES61" i="18"/>
  <c r="ES62" i="18"/>
  <c r="ES63" i="18"/>
  <c r="ES64" i="18"/>
  <c r="ES65" i="18"/>
  <c r="ES66" i="18"/>
  <c r="ES67" i="18"/>
  <c r="ES68" i="18"/>
  <c r="ES69" i="18"/>
  <c r="ES70" i="18"/>
  <c r="ES71" i="18"/>
  <c r="ES72" i="18"/>
  <c r="ES73" i="18"/>
  <c r="ES74" i="18"/>
  <c r="ES75" i="18"/>
  <c r="ES76" i="18"/>
  <c r="ES77" i="18"/>
  <c r="ES78" i="18"/>
  <c r="ES79" i="18"/>
  <c r="ES80" i="18"/>
  <c r="ES81" i="18"/>
  <c r="ES82" i="18"/>
  <c r="ES83" i="18"/>
  <c r="ES84" i="18"/>
  <c r="ES85" i="18"/>
  <c r="ES86" i="18"/>
  <c r="ES87" i="18"/>
  <c r="ES88" i="18"/>
  <c r="ES89" i="18"/>
  <c r="ES90" i="18"/>
  <c r="ES95" i="18"/>
  <c r="ES97" i="18"/>
  <c r="ER91" i="18"/>
  <c r="ER92" i="18"/>
  <c r="ER93" i="18"/>
  <c r="ER94" i="18"/>
  <c r="ER19" i="18"/>
  <c r="ER20" i="18"/>
  <c r="ER21" i="18"/>
  <c r="ER22" i="18"/>
  <c r="ER23" i="18"/>
  <c r="ER24" i="18"/>
  <c r="ER25" i="18"/>
  <c r="ER26" i="18"/>
  <c r="ER27" i="18"/>
  <c r="ER28" i="18"/>
  <c r="ER29" i="18"/>
  <c r="ER30" i="18"/>
  <c r="ER31" i="18"/>
  <c r="ER32" i="18"/>
  <c r="ER33" i="18"/>
  <c r="ER34" i="18"/>
  <c r="ER35" i="18"/>
  <c r="ER36" i="18"/>
  <c r="ER37" i="18"/>
  <c r="ER38" i="18"/>
  <c r="ER39" i="18"/>
  <c r="ER40" i="18"/>
  <c r="ER41" i="18"/>
  <c r="ER42" i="18"/>
  <c r="ER43" i="18"/>
  <c r="ER44" i="18"/>
  <c r="ER45" i="18"/>
  <c r="ER46" i="18"/>
  <c r="ER47" i="18"/>
  <c r="ER48" i="18"/>
  <c r="ER49" i="18"/>
  <c r="ER50" i="18"/>
  <c r="ER51" i="18"/>
  <c r="ER52" i="18"/>
  <c r="ER53" i="18"/>
  <c r="ER54" i="18"/>
  <c r="ER55" i="18"/>
  <c r="ER56" i="18"/>
  <c r="ER57" i="18"/>
  <c r="ER58" i="18"/>
  <c r="ER59" i="18"/>
  <c r="ER61" i="18"/>
  <c r="ER62" i="18"/>
  <c r="ER63" i="18"/>
  <c r="ER64" i="18"/>
  <c r="ER65" i="18"/>
  <c r="ER66" i="18"/>
  <c r="ER67" i="18"/>
  <c r="ER68" i="18"/>
  <c r="ER69" i="18"/>
  <c r="CQ69" i="18" s="1"/>
  <c r="ER70" i="18"/>
  <c r="ER71" i="18"/>
  <c r="ER72" i="18"/>
  <c r="ER73" i="18"/>
  <c r="ER74" i="18"/>
  <c r="ER75" i="18"/>
  <c r="ER76" i="18"/>
  <c r="ER77" i="18"/>
  <c r="CQ77" i="18" s="1"/>
  <c r="ER78" i="18"/>
  <c r="ER79" i="18"/>
  <c r="ER80" i="18"/>
  <c r="ER81" i="18"/>
  <c r="ER82" i="18"/>
  <c r="ER83" i="18"/>
  <c r="ER84" i="18"/>
  <c r="ER85" i="18"/>
  <c r="CQ85" i="18" s="1"/>
  <c r="ER86" i="18"/>
  <c r="ER87" i="18"/>
  <c r="ER88" i="18"/>
  <c r="ER89" i="18"/>
  <c r="ER90" i="18"/>
  <c r="ER95" i="18"/>
  <c r="ER97" i="18"/>
  <c r="EQ91" i="18"/>
  <c r="EQ92" i="18"/>
  <c r="EQ93" i="18"/>
  <c r="EQ94" i="18"/>
  <c r="EQ19" i="18"/>
  <c r="EQ20" i="18"/>
  <c r="EQ21" i="18"/>
  <c r="EQ22" i="18"/>
  <c r="EQ23" i="18"/>
  <c r="EQ24" i="18"/>
  <c r="EQ25" i="18"/>
  <c r="EQ26" i="18"/>
  <c r="EQ27" i="18"/>
  <c r="EQ28" i="18"/>
  <c r="EQ29" i="18"/>
  <c r="EQ30" i="18"/>
  <c r="EQ31" i="18"/>
  <c r="EQ32" i="18"/>
  <c r="EQ33" i="18"/>
  <c r="EQ34" i="18"/>
  <c r="EQ35" i="18"/>
  <c r="EQ36" i="18"/>
  <c r="EQ37" i="18"/>
  <c r="EQ38" i="18"/>
  <c r="EQ39" i="18"/>
  <c r="CQ39" i="18" s="1"/>
  <c r="EQ40" i="18"/>
  <c r="EQ41" i="18"/>
  <c r="EQ42" i="18"/>
  <c r="EQ43" i="18"/>
  <c r="EQ44" i="18"/>
  <c r="EQ45" i="18"/>
  <c r="EQ46" i="18"/>
  <c r="EQ47" i="18"/>
  <c r="EQ48" i="18"/>
  <c r="EQ49" i="18"/>
  <c r="EQ50" i="18"/>
  <c r="EQ51" i="18"/>
  <c r="EQ52" i="18"/>
  <c r="EQ53" i="18"/>
  <c r="EQ54" i="18"/>
  <c r="EQ55" i="18"/>
  <c r="EQ56" i="18"/>
  <c r="EQ57" i="18"/>
  <c r="EQ58" i="18"/>
  <c r="EQ59" i="18"/>
  <c r="EQ60" i="18"/>
  <c r="EQ61" i="18"/>
  <c r="EQ62" i="18"/>
  <c r="EQ63" i="18"/>
  <c r="EQ64" i="18"/>
  <c r="EQ65" i="18"/>
  <c r="EQ66" i="18"/>
  <c r="EQ67" i="18"/>
  <c r="EQ68" i="18"/>
  <c r="EQ69" i="18"/>
  <c r="EQ70" i="18"/>
  <c r="EQ71" i="18"/>
  <c r="EQ72" i="18"/>
  <c r="EQ73" i="18"/>
  <c r="EQ74" i="18"/>
  <c r="EQ75" i="18"/>
  <c r="EQ76" i="18"/>
  <c r="EQ77" i="18"/>
  <c r="EQ78" i="18"/>
  <c r="EQ79" i="18"/>
  <c r="EQ80" i="18"/>
  <c r="EQ81" i="18"/>
  <c r="EQ82" i="18"/>
  <c r="EQ83" i="18"/>
  <c r="EQ84" i="18"/>
  <c r="EQ85" i="18"/>
  <c r="EQ86" i="18"/>
  <c r="EQ87" i="18"/>
  <c r="EQ88" i="18"/>
  <c r="EQ89" i="18"/>
  <c r="EQ90" i="18"/>
  <c r="EQ95" i="18"/>
  <c r="EQ97" i="18"/>
  <c r="EP91" i="18"/>
  <c r="EP92" i="18"/>
  <c r="EP93" i="18"/>
  <c r="EP94" i="18"/>
  <c r="EP19" i="18"/>
  <c r="EP20" i="18"/>
  <c r="EP21" i="18"/>
  <c r="EP22" i="18"/>
  <c r="EP23" i="18"/>
  <c r="EP24" i="18"/>
  <c r="EP25" i="18"/>
  <c r="EP26" i="18"/>
  <c r="EP27" i="18"/>
  <c r="EP28" i="18"/>
  <c r="EP29" i="18"/>
  <c r="EP30" i="18"/>
  <c r="EP31" i="18"/>
  <c r="EP32" i="18"/>
  <c r="EP33" i="18"/>
  <c r="EP34" i="18"/>
  <c r="EP35" i="18"/>
  <c r="EP36" i="18"/>
  <c r="EP37" i="18"/>
  <c r="EP38" i="18"/>
  <c r="EP39" i="18"/>
  <c r="EP40" i="18"/>
  <c r="EP41" i="18"/>
  <c r="EP42" i="18"/>
  <c r="EP43" i="18"/>
  <c r="EP44" i="18"/>
  <c r="EP45" i="18"/>
  <c r="EP46" i="18"/>
  <c r="EP47" i="18"/>
  <c r="EP48" i="18"/>
  <c r="EP49" i="18"/>
  <c r="EP50" i="18"/>
  <c r="EP51" i="18"/>
  <c r="EP52" i="18"/>
  <c r="EP53" i="18"/>
  <c r="EP54" i="18"/>
  <c r="EP55" i="18"/>
  <c r="EP56" i="18"/>
  <c r="EP57" i="18"/>
  <c r="EP58" i="18"/>
  <c r="EP59" i="18"/>
  <c r="EP60" i="18"/>
  <c r="EP61" i="18"/>
  <c r="EP62" i="18"/>
  <c r="EP63" i="18"/>
  <c r="EP64" i="18"/>
  <c r="EP65" i="18"/>
  <c r="EP66" i="18"/>
  <c r="EP67" i="18"/>
  <c r="EP68" i="18"/>
  <c r="EP69" i="18"/>
  <c r="EP70" i="18"/>
  <c r="EP71" i="18"/>
  <c r="EP72" i="18"/>
  <c r="EP73" i="18"/>
  <c r="EP74" i="18"/>
  <c r="EP75" i="18"/>
  <c r="EP76" i="18"/>
  <c r="EP77" i="18"/>
  <c r="EP78" i="18"/>
  <c r="EP79" i="18"/>
  <c r="EP80" i="18"/>
  <c r="EP81" i="18"/>
  <c r="EP82" i="18"/>
  <c r="EP83" i="18"/>
  <c r="EP84" i="18"/>
  <c r="EP85" i="18"/>
  <c r="EP86" i="18"/>
  <c r="EP87" i="18"/>
  <c r="EP88" i="18"/>
  <c r="EP89" i="18"/>
  <c r="EP90" i="18"/>
  <c r="EP95" i="18"/>
  <c r="EP97" i="18"/>
  <c r="EO91" i="18"/>
  <c r="EO92" i="18"/>
  <c r="EO93" i="18"/>
  <c r="EO94" i="18"/>
  <c r="EO19" i="18"/>
  <c r="EO20" i="18"/>
  <c r="EO21" i="18"/>
  <c r="EO22" i="18"/>
  <c r="EO23" i="18"/>
  <c r="EO24" i="18"/>
  <c r="EO25" i="18"/>
  <c r="EO26" i="18"/>
  <c r="EO27" i="18"/>
  <c r="EO28" i="18"/>
  <c r="EO29" i="18"/>
  <c r="EO30" i="18"/>
  <c r="EO31" i="18"/>
  <c r="EO32" i="18"/>
  <c r="EO33" i="18"/>
  <c r="EO34" i="18"/>
  <c r="EO35" i="18"/>
  <c r="EO36" i="18"/>
  <c r="EO37" i="18"/>
  <c r="EO38" i="18"/>
  <c r="EO39" i="18"/>
  <c r="EO40" i="18"/>
  <c r="EO41" i="18"/>
  <c r="EO42" i="18"/>
  <c r="EO43" i="18"/>
  <c r="EO44" i="18"/>
  <c r="EO45" i="18"/>
  <c r="EO46" i="18"/>
  <c r="EO47" i="18"/>
  <c r="EO48" i="18"/>
  <c r="EO49" i="18"/>
  <c r="EO50" i="18"/>
  <c r="EO51" i="18"/>
  <c r="EO52" i="18"/>
  <c r="EO53" i="18"/>
  <c r="EO54" i="18"/>
  <c r="EO55" i="18"/>
  <c r="EO56" i="18"/>
  <c r="EO57" i="18"/>
  <c r="EO58" i="18"/>
  <c r="EO59" i="18"/>
  <c r="EO60" i="18"/>
  <c r="EO61" i="18"/>
  <c r="EO62" i="18"/>
  <c r="EO63" i="18"/>
  <c r="EO64" i="18"/>
  <c r="EO65" i="18"/>
  <c r="EO66" i="18"/>
  <c r="EO67" i="18"/>
  <c r="EO68" i="18"/>
  <c r="EO69" i="18"/>
  <c r="EO70" i="18"/>
  <c r="EO71" i="18"/>
  <c r="EO72" i="18"/>
  <c r="EO73" i="18"/>
  <c r="EO74" i="18"/>
  <c r="EO75" i="18"/>
  <c r="EO76" i="18"/>
  <c r="EO77" i="18"/>
  <c r="EO78" i="18"/>
  <c r="EO79" i="18"/>
  <c r="EO80" i="18"/>
  <c r="EO81" i="18"/>
  <c r="EO82" i="18"/>
  <c r="EO83" i="18"/>
  <c r="EO84" i="18"/>
  <c r="EO85" i="18"/>
  <c r="EO86" i="18"/>
  <c r="EO87" i="18"/>
  <c r="EO88" i="18"/>
  <c r="EO89" i="18"/>
  <c r="EO90" i="18"/>
  <c r="EO95" i="18"/>
  <c r="EO97" i="18"/>
  <c r="EN91" i="18"/>
  <c r="EN92" i="18"/>
  <c r="EN93" i="18"/>
  <c r="EN94" i="18"/>
  <c r="EN19" i="18"/>
  <c r="EN20" i="18"/>
  <c r="EN21" i="18"/>
  <c r="EN22" i="18"/>
  <c r="EN23" i="18"/>
  <c r="EN24" i="18"/>
  <c r="EN25" i="18"/>
  <c r="EN26" i="18"/>
  <c r="EN27" i="18"/>
  <c r="EN28" i="18"/>
  <c r="EN29" i="18"/>
  <c r="EN30" i="18"/>
  <c r="EN31" i="18"/>
  <c r="EN32" i="18"/>
  <c r="EN33" i="18"/>
  <c r="EN34" i="18"/>
  <c r="EN35" i="18"/>
  <c r="EN36" i="18"/>
  <c r="EN37" i="18"/>
  <c r="EN38" i="18"/>
  <c r="EN39" i="18"/>
  <c r="EN40" i="18"/>
  <c r="EN41" i="18"/>
  <c r="EN42" i="18"/>
  <c r="EN43" i="18"/>
  <c r="EN44" i="18"/>
  <c r="EN45" i="18"/>
  <c r="EN46" i="18"/>
  <c r="EN47" i="18"/>
  <c r="EN48" i="18"/>
  <c r="EN49" i="18"/>
  <c r="EN50" i="18"/>
  <c r="EN51" i="18"/>
  <c r="EN52" i="18"/>
  <c r="EN53" i="18"/>
  <c r="EN54" i="18"/>
  <c r="EN55" i="18"/>
  <c r="EN56" i="18"/>
  <c r="EN57" i="18"/>
  <c r="EN58" i="18"/>
  <c r="EN59" i="18"/>
  <c r="EN60" i="18"/>
  <c r="EN18" i="18" s="1" a="1"/>
  <c r="EN18" i="18" s="1"/>
  <c r="EN61" i="18"/>
  <c r="EN62" i="18"/>
  <c r="EN63" i="18"/>
  <c r="EN64" i="18"/>
  <c r="EN65" i="18"/>
  <c r="EN66" i="18"/>
  <c r="EN67" i="18"/>
  <c r="EN68" i="18"/>
  <c r="EN69" i="18"/>
  <c r="EN70" i="18"/>
  <c r="EN71" i="18"/>
  <c r="EN72" i="18"/>
  <c r="EN73" i="18"/>
  <c r="EN74" i="18"/>
  <c r="EN75" i="18"/>
  <c r="EN76" i="18"/>
  <c r="EN77" i="18"/>
  <c r="EN78" i="18"/>
  <c r="EN79" i="18"/>
  <c r="EN80" i="18"/>
  <c r="EN81" i="18"/>
  <c r="EN82" i="18"/>
  <c r="EN83" i="18"/>
  <c r="EN84" i="18"/>
  <c r="EN85" i="18"/>
  <c r="EN86" i="18"/>
  <c r="EN87" i="18"/>
  <c r="EN88" i="18"/>
  <c r="EN89" i="18"/>
  <c r="EN90" i="18"/>
  <c r="EN95" i="18"/>
  <c r="EN97" i="18"/>
  <c r="EM91" i="18"/>
  <c r="EM92" i="18"/>
  <c r="EM93" i="18"/>
  <c r="EM94" i="18"/>
  <c r="EM19" i="18"/>
  <c r="EM20" i="18"/>
  <c r="EM21" i="18"/>
  <c r="EM22" i="18"/>
  <c r="EM23" i="18"/>
  <c r="EM24" i="18"/>
  <c r="EM25" i="18"/>
  <c r="EM26" i="18"/>
  <c r="EM27" i="18"/>
  <c r="EM28" i="18"/>
  <c r="EM29" i="18"/>
  <c r="EM30" i="18"/>
  <c r="EM31" i="18"/>
  <c r="EM32" i="18"/>
  <c r="EM33" i="18"/>
  <c r="EM34" i="18"/>
  <c r="EM35" i="18"/>
  <c r="EM36" i="18"/>
  <c r="EM37" i="18"/>
  <c r="EM38" i="18"/>
  <c r="EM39" i="18"/>
  <c r="EM40" i="18"/>
  <c r="EM41" i="18"/>
  <c r="EM42" i="18"/>
  <c r="EM43" i="18"/>
  <c r="EM44" i="18"/>
  <c r="EM45" i="18"/>
  <c r="EM46" i="18"/>
  <c r="EM47" i="18"/>
  <c r="EM48" i="18"/>
  <c r="EM49" i="18"/>
  <c r="EM50" i="18"/>
  <c r="EM51" i="18"/>
  <c r="EM52" i="18"/>
  <c r="EM53" i="18"/>
  <c r="EM54" i="18"/>
  <c r="EM55" i="18"/>
  <c r="EM56" i="18"/>
  <c r="EM57" i="18"/>
  <c r="EM58" i="18"/>
  <c r="EM59" i="18"/>
  <c r="EM60" i="18"/>
  <c r="EM61" i="18"/>
  <c r="EM62" i="18"/>
  <c r="EM63" i="18"/>
  <c r="EM64" i="18"/>
  <c r="EM65" i="18"/>
  <c r="EM66" i="18"/>
  <c r="EM67" i="18"/>
  <c r="EM68" i="18"/>
  <c r="EM69" i="18"/>
  <c r="EM70" i="18"/>
  <c r="EM71" i="18"/>
  <c r="EM72" i="18"/>
  <c r="EM73" i="18"/>
  <c r="EM74" i="18"/>
  <c r="EM75" i="18"/>
  <c r="EM76" i="18"/>
  <c r="EM77" i="18"/>
  <c r="EM78" i="18"/>
  <c r="EM79" i="18"/>
  <c r="EM80" i="18"/>
  <c r="EM81" i="18"/>
  <c r="EM82" i="18"/>
  <c r="EM83" i="18"/>
  <c r="EM84" i="18"/>
  <c r="EM85" i="18"/>
  <c r="EM86" i="18"/>
  <c r="EM87" i="18"/>
  <c r="EM88" i="18"/>
  <c r="EM89" i="18"/>
  <c r="EM90" i="18"/>
  <c r="EM95" i="18"/>
  <c r="EM97" i="18"/>
  <c r="EL91" i="18"/>
  <c r="EL92" i="18"/>
  <c r="EL93" i="18"/>
  <c r="EL94" i="18"/>
  <c r="EL19" i="18"/>
  <c r="EL20" i="18"/>
  <c r="EL21" i="18"/>
  <c r="EL22" i="18"/>
  <c r="EL23" i="18"/>
  <c r="EL24" i="18"/>
  <c r="EL25" i="18"/>
  <c r="EL26" i="18"/>
  <c r="EL27" i="18"/>
  <c r="EL28" i="18"/>
  <c r="EL29" i="18"/>
  <c r="EL30" i="18"/>
  <c r="EL31" i="18"/>
  <c r="EL32" i="18"/>
  <c r="EL33" i="18"/>
  <c r="EL34" i="18"/>
  <c r="EL35" i="18"/>
  <c r="EL36" i="18"/>
  <c r="EL37" i="18"/>
  <c r="EL38" i="18"/>
  <c r="EL39" i="18"/>
  <c r="EL40" i="18"/>
  <c r="EL41" i="18"/>
  <c r="EL42" i="18"/>
  <c r="EL43" i="18"/>
  <c r="EL44" i="18"/>
  <c r="EL45" i="18"/>
  <c r="EL46" i="18"/>
  <c r="EL47" i="18"/>
  <c r="EL48" i="18"/>
  <c r="EL49" i="18"/>
  <c r="EL50" i="18"/>
  <c r="EL51" i="18"/>
  <c r="EL52" i="18"/>
  <c r="EL53" i="18"/>
  <c r="EL54" i="18"/>
  <c r="EL55" i="18"/>
  <c r="EL56" i="18"/>
  <c r="EL57" i="18"/>
  <c r="EL58" i="18"/>
  <c r="EL59" i="18"/>
  <c r="EL60" i="18"/>
  <c r="EL61" i="18"/>
  <c r="EL62" i="18"/>
  <c r="EL63" i="18"/>
  <c r="EL64" i="18"/>
  <c r="EL65" i="18"/>
  <c r="EL66" i="18"/>
  <c r="EL67" i="18"/>
  <c r="EL68" i="18"/>
  <c r="EL69" i="18"/>
  <c r="EL70" i="18"/>
  <c r="EL71" i="18"/>
  <c r="EL72" i="18"/>
  <c r="EL73" i="18"/>
  <c r="EL74" i="18"/>
  <c r="EL75" i="18"/>
  <c r="EL76" i="18"/>
  <c r="EL77" i="18"/>
  <c r="EL78" i="18"/>
  <c r="EL79" i="18"/>
  <c r="EL80" i="18"/>
  <c r="EL81" i="18"/>
  <c r="EL82" i="18"/>
  <c r="EL83" i="18"/>
  <c r="EL84" i="18"/>
  <c r="EL85" i="18"/>
  <c r="EL86" i="18"/>
  <c r="EL87" i="18"/>
  <c r="EL88" i="18"/>
  <c r="EL89" i="18"/>
  <c r="EL90" i="18"/>
  <c r="EL95" i="18"/>
  <c r="EL97" i="18"/>
  <c r="EK91" i="18"/>
  <c r="EK92" i="18"/>
  <c r="EK93" i="18"/>
  <c r="EK94" i="18"/>
  <c r="EK19" i="18"/>
  <c r="EK20" i="18"/>
  <c r="EK21" i="18"/>
  <c r="EK22" i="18"/>
  <c r="EK23" i="18"/>
  <c r="EK24" i="18"/>
  <c r="EK25" i="18"/>
  <c r="EK26" i="18"/>
  <c r="EK27" i="18"/>
  <c r="EK28" i="18"/>
  <c r="EK29" i="18"/>
  <c r="EK30" i="18"/>
  <c r="EK31" i="18"/>
  <c r="EK32" i="18"/>
  <c r="EK33" i="18"/>
  <c r="EK34" i="18"/>
  <c r="EK35" i="18"/>
  <c r="EK36" i="18"/>
  <c r="EK37" i="18"/>
  <c r="EK38" i="18"/>
  <c r="EK39" i="18"/>
  <c r="EK40" i="18"/>
  <c r="EK41" i="18"/>
  <c r="EK42" i="18"/>
  <c r="EK43" i="18"/>
  <c r="EK44" i="18"/>
  <c r="EK45" i="18"/>
  <c r="EK46" i="18"/>
  <c r="EK47" i="18"/>
  <c r="EK48" i="18"/>
  <c r="EK49" i="18"/>
  <c r="EK50" i="18"/>
  <c r="EK51" i="18"/>
  <c r="EK52" i="18"/>
  <c r="EK53" i="18"/>
  <c r="EK54" i="18"/>
  <c r="EK55" i="18"/>
  <c r="EK56" i="18"/>
  <c r="EK57" i="18"/>
  <c r="EK58" i="18"/>
  <c r="EK59" i="18"/>
  <c r="EK60" i="18"/>
  <c r="EK61" i="18"/>
  <c r="EK62" i="18"/>
  <c r="EK63" i="18"/>
  <c r="EK64" i="18"/>
  <c r="EK65" i="18"/>
  <c r="EK66" i="18"/>
  <c r="EK67" i="18"/>
  <c r="EK68" i="18"/>
  <c r="EK69" i="18"/>
  <c r="EK70" i="18"/>
  <c r="EK71" i="18"/>
  <c r="EK72" i="18"/>
  <c r="EK73" i="18"/>
  <c r="EK74" i="18"/>
  <c r="EK75" i="18"/>
  <c r="EK76" i="18"/>
  <c r="EK77" i="18"/>
  <c r="EK78" i="18"/>
  <c r="EK79" i="18"/>
  <c r="EK80" i="18"/>
  <c r="EK81" i="18"/>
  <c r="EK82" i="18"/>
  <c r="EK83" i="18"/>
  <c r="EK84" i="18"/>
  <c r="EK85" i="18"/>
  <c r="EK86" i="18"/>
  <c r="EK87" i="18"/>
  <c r="EK88" i="18"/>
  <c r="EK89" i="18"/>
  <c r="EK90" i="18"/>
  <c r="EK95" i="18"/>
  <c r="EK97" i="18"/>
  <c r="EJ91" i="18"/>
  <c r="EJ92" i="18"/>
  <c r="EJ93" i="18"/>
  <c r="EJ94" i="18"/>
  <c r="EJ19" i="18"/>
  <c r="EJ20" i="18"/>
  <c r="EJ21" i="18"/>
  <c r="EJ22" i="18"/>
  <c r="EJ23" i="18"/>
  <c r="EJ24" i="18"/>
  <c r="EJ25" i="18"/>
  <c r="EJ26" i="18"/>
  <c r="EJ27" i="18"/>
  <c r="EJ28" i="18"/>
  <c r="EJ29" i="18"/>
  <c r="EJ30" i="18"/>
  <c r="EJ31" i="18"/>
  <c r="EJ32" i="18"/>
  <c r="EJ33" i="18"/>
  <c r="EJ34" i="18"/>
  <c r="EJ35" i="18"/>
  <c r="EJ36" i="18"/>
  <c r="EJ37" i="18"/>
  <c r="EJ38" i="18"/>
  <c r="EJ39" i="18"/>
  <c r="EJ40" i="18"/>
  <c r="EJ41" i="18"/>
  <c r="EJ42" i="18"/>
  <c r="EJ43" i="18"/>
  <c r="EJ44" i="18"/>
  <c r="EJ45" i="18"/>
  <c r="EJ46" i="18"/>
  <c r="EJ47" i="18"/>
  <c r="EJ48" i="18"/>
  <c r="EJ49" i="18"/>
  <c r="EJ50" i="18"/>
  <c r="EJ51" i="18"/>
  <c r="EJ52" i="18"/>
  <c r="EJ53" i="18"/>
  <c r="EJ54" i="18"/>
  <c r="EJ55" i="18"/>
  <c r="EJ56" i="18"/>
  <c r="EJ57" i="18"/>
  <c r="EJ58" i="18"/>
  <c r="EJ59" i="18"/>
  <c r="EJ60" i="18"/>
  <c r="EJ61" i="18"/>
  <c r="EJ62" i="18"/>
  <c r="EJ63" i="18"/>
  <c r="EJ64" i="18"/>
  <c r="EJ65" i="18"/>
  <c r="EJ66" i="18"/>
  <c r="EJ67" i="18"/>
  <c r="EJ68" i="18"/>
  <c r="EJ69" i="18"/>
  <c r="EJ70" i="18"/>
  <c r="EJ71" i="18"/>
  <c r="EJ72" i="18"/>
  <c r="EJ73" i="18"/>
  <c r="EJ74" i="18"/>
  <c r="EJ75" i="18"/>
  <c r="EJ76" i="18"/>
  <c r="EJ77" i="18"/>
  <c r="EJ78" i="18"/>
  <c r="EJ79" i="18"/>
  <c r="EJ80" i="18"/>
  <c r="EJ81" i="18"/>
  <c r="EJ82" i="18"/>
  <c r="EJ83" i="18"/>
  <c r="EJ84" i="18"/>
  <c r="EJ85" i="18"/>
  <c r="EJ86" i="18"/>
  <c r="EJ87" i="18"/>
  <c r="EJ88" i="18"/>
  <c r="EJ89" i="18"/>
  <c r="EJ90" i="18"/>
  <c r="EJ95" i="18"/>
  <c r="EJ97" i="18"/>
  <c r="EI91" i="18"/>
  <c r="EI92" i="18"/>
  <c r="EI93" i="18"/>
  <c r="EI94" i="18"/>
  <c r="EI19" i="18"/>
  <c r="EI20" i="18"/>
  <c r="EI21" i="18"/>
  <c r="EI22" i="18"/>
  <c r="CP22" i="18" s="1"/>
  <c r="EI23" i="18"/>
  <c r="EI24" i="18"/>
  <c r="EI25" i="18"/>
  <c r="EI26" i="18"/>
  <c r="EI27" i="18"/>
  <c r="EI28" i="18"/>
  <c r="EI29" i="18"/>
  <c r="EI30" i="18"/>
  <c r="EI31" i="18"/>
  <c r="EI32" i="18"/>
  <c r="EI33" i="18"/>
  <c r="EI34" i="18"/>
  <c r="EI35" i="18"/>
  <c r="EI36" i="18"/>
  <c r="EI37" i="18"/>
  <c r="EI38" i="18"/>
  <c r="EI39" i="18"/>
  <c r="EI40" i="18"/>
  <c r="EI41" i="18"/>
  <c r="EI42" i="18"/>
  <c r="EI43" i="18"/>
  <c r="EI44" i="18"/>
  <c r="EI45" i="18"/>
  <c r="EI46" i="18"/>
  <c r="EI47" i="18"/>
  <c r="EI48" i="18"/>
  <c r="EI49" i="18"/>
  <c r="EI50" i="18"/>
  <c r="EI51" i="18"/>
  <c r="EI52" i="18"/>
  <c r="EI53" i="18"/>
  <c r="EI54" i="18"/>
  <c r="EI55" i="18"/>
  <c r="EI56" i="18"/>
  <c r="EI57" i="18"/>
  <c r="EI58" i="18"/>
  <c r="EI59" i="18"/>
  <c r="EI60" i="18"/>
  <c r="EI61" i="18"/>
  <c r="EI62" i="18"/>
  <c r="EI63" i="18"/>
  <c r="EI64" i="18"/>
  <c r="EI65" i="18"/>
  <c r="EI66" i="18"/>
  <c r="EI67" i="18"/>
  <c r="EI68" i="18"/>
  <c r="EI69" i="18"/>
  <c r="EI70" i="18"/>
  <c r="EI71" i="18"/>
  <c r="EI72" i="18"/>
  <c r="EI73" i="18"/>
  <c r="EI74" i="18"/>
  <c r="EI75" i="18"/>
  <c r="EI76" i="18"/>
  <c r="EI77" i="18"/>
  <c r="EI78" i="18"/>
  <c r="EI79" i="18"/>
  <c r="EI80" i="18"/>
  <c r="EI81" i="18"/>
  <c r="EI82" i="18"/>
  <c r="EI83" i="18"/>
  <c r="EI84" i="18"/>
  <c r="EI85" i="18"/>
  <c r="EI86" i="18"/>
  <c r="EI87" i="18"/>
  <c r="EI88" i="18"/>
  <c r="EI89" i="18"/>
  <c r="EI90" i="18"/>
  <c r="EI95" i="18"/>
  <c r="EI97" i="18"/>
  <c r="EH91" i="18"/>
  <c r="EH92" i="18"/>
  <c r="EH93" i="18"/>
  <c r="EH94" i="18"/>
  <c r="EH19" i="18"/>
  <c r="EH20" i="18"/>
  <c r="EH21" i="18"/>
  <c r="EH22" i="18"/>
  <c r="EH23" i="18"/>
  <c r="EH24" i="18"/>
  <c r="EH25" i="18"/>
  <c r="EH26" i="18"/>
  <c r="EH27" i="18"/>
  <c r="EH28" i="18"/>
  <c r="EH29" i="18"/>
  <c r="EH30" i="18"/>
  <c r="EH31" i="18"/>
  <c r="EH32" i="18"/>
  <c r="EH33" i="18"/>
  <c r="EH34" i="18"/>
  <c r="EH35" i="18"/>
  <c r="EH36" i="18"/>
  <c r="EH37" i="18"/>
  <c r="EH38" i="18"/>
  <c r="EH39" i="18"/>
  <c r="EH40" i="18"/>
  <c r="EH41" i="18"/>
  <c r="EH42" i="18"/>
  <c r="EH43" i="18"/>
  <c r="EH44" i="18"/>
  <c r="EH45" i="18"/>
  <c r="EH46" i="18"/>
  <c r="EH47" i="18"/>
  <c r="EH48" i="18"/>
  <c r="EH49" i="18"/>
  <c r="EH50" i="18"/>
  <c r="EH51" i="18"/>
  <c r="EH52" i="18"/>
  <c r="EH53" i="18"/>
  <c r="EH54" i="18"/>
  <c r="EH55" i="18"/>
  <c r="EH56" i="18"/>
  <c r="EH57" i="18"/>
  <c r="EH58" i="18"/>
  <c r="EH59" i="18"/>
  <c r="EH60" i="18"/>
  <c r="EH61" i="18"/>
  <c r="EH62" i="18"/>
  <c r="EH63" i="18"/>
  <c r="EH64" i="18"/>
  <c r="EH65" i="18"/>
  <c r="EH66" i="18"/>
  <c r="EH67" i="18"/>
  <c r="EH68" i="18"/>
  <c r="EH69" i="18"/>
  <c r="EH70" i="18"/>
  <c r="EH71" i="18"/>
  <c r="EH72" i="18"/>
  <c r="EH73" i="18"/>
  <c r="EH74" i="18"/>
  <c r="EH75" i="18"/>
  <c r="EH76" i="18"/>
  <c r="EH77" i="18"/>
  <c r="EH78" i="18"/>
  <c r="EH79" i="18"/>
  <c r="EH80" i="18"/>
  <c r="EH81" i="18"/>
  <c r="EH82" i="18"/>
  <c r="EH83" i="18"/>
  <c r="EH84" i="18"/>
  <c r="EH85" i="18"/>
  <c r="EH86" i="18"/>
  <c r="EH87" i="18"/>
  <c r="EH88" i="18"/>
  <c r="EH89" i="18"/>
  <c r="EH90" i="18"/>
  <c r="EH95" i="18"/>
  <c r="EH97" i="18"/>
  <c r="EG91" i="18"/>
  <c r="EG92" i="18"/>
  <c r="EG93" i="18"/>
  <c r="EG94" i="18"/>
  <c r="EG19" i="18"/>
  <c r="EG20" i="18"/>
  <c r="EG21" i="18"/>
  <c r="EG22" i="18"/>
  <c r="EG23" i="18"/>
  <c r="EG24" i="18"/>
  <c r="EG25" i="18"/>
  <c r="EG26" i="18"/>
  <c r="EG27" i="18"/>
  <c r="EG28" i="18"/>
  <c r="EG29" i="18"/>
  <c r="EG30" i="18"/>
  <c r="EG31" i="18"/>
  <c r="EG32" i="18"/>
  <c r="EG33" i="18"/>
  <c r="EG34" i="18"/>
  <c r="EG35" i="18"/>
  <c r="EG36" i="18"/>
  <c r="EG37" i="18"/>
  <c r="EG38" i="18"/>
  <c r="EG39" i="18"/>
  <c r="EG40" i="18"/>
  <c r="EG41" i="18"/>
  <c r="EG42" i="18"/>
  <c r="EG43" i="18"/>
  <c r="EG44" i="18"/>
  <c r="EG45" i="18"/>
  <c r="EG46" i="18"/>
  <c r="EG47" i="18"/>
  <c r="EG48" i="18"/>
  <c r="EG49" i="18"/>
  <c r="EG50" i="18"/>
  <c r="EG51" i="18"/>
  <c r="EG52" i="18"/>
  <c r="EG53" i="18"/>
  <c r="EG54" i="18"/>
  <c r="EG55" i="18"/>
  <c r="EG56" i="18"/>
  <c r="EG57" i="18"/>
  <c r="EG58" i="18"/>
  <c r="EG59" i="18"/>
  <c r="EG60" i="18"/>
  <c r="EG61" i="18"/>
  <c r="EG62" i="18"/>
  <c r="EG63" i="18"/>
  <c r="EG64" i="18"/>
  <c r="EG65" i="18"/>
  <c r="EG66" i="18"/>
  <c r="EG67" i="18"/>
  <c r="EG68" i="18"/>
  <c r="EG69" i="18"/>
  <c r="EG70" i="18"/>
  <c r="EG71" i="18"/>
  <c r="EG72" i="18"/>
  <c r="EG73" i="18"/>
  <c r="EG74" i="18"/>
  <c r="EG75" i="18"/>
  <c r="EG76" i="18"/>
  <c r="EG77" i="18"/>
  <c r="EG78" i="18"/>
  <c r="EG79" i="18"/>
  <c r="EG80" i="18"/>
  <c r="EG81" i="18"/>
  <c r="EG82" i="18"/>
  <c r="EG83" i="18"/>
  <c r="EG84" i="18"/>
  <c r="EG85" i="18"/>
  <c r="EG86" i="18"/>
  <c r="EG87" i="18"/>
  <c r="EG88" i="18"/>
  <c r="EG89" i="18"/>
  <c r="EG90" i="18"/>
  <c r="EG95" i="18"/>
  <c r="EG97" i="18"/>
  <c r="EF91" i="18"/>
  <c r="EF92" i="18"/>
  <c r="EF93" i="18"/>
  <c r="EF94" i="18"/>
  <c r="EF19" i="18"/>
  <c r="EF20" i="18"/>
  <c r="EF21" i="18"/>
  <c r="EF22" i="18"/>
  <c r="EF23" i="18"/>
  <c r="EF24" i="18"/>
  <c r="EF25" i="18"/>
  <c r="EF26" i="18"/>
  <c r="EF27" i="18"/>
  <c r="EF28" i="18"/>
  <c r="EF29" i="18"/>
  <c r="EF30" i="18"/>
  <c r="EF31" i="18"/>
  <c r="EF32" i="18"/>
  <c r="EF33" i="18"/>
  <c r="EF34" i="18"/>
  <c r="EF35" i="18"/>
  <c r="EF36" i="18"/>
  <c r="EF37" i="18"/>
  <c r="EF38" i="18"/>
  <c r="EF39" i="18"/>
  <c r="EF40" i="18"/>
  <c r="EF41" i="18"/>
  <c r="EF42" i="18"/>
  <c r="EF43" i="18"/>
  <c r="EF44" i="18"/>
  <c r="EF45" i="18"/>
  <c r="EF46" i="18"/>
  <c r="EF47" i="18"/>
  <c r="EF48" i="18"/>
  <c r="EF49" i="18"/>
  <c r="EF50" i="18"/>
  <c r="EF51" i="18"/>
  <c r="EF52" i="18"/>
  <c r="EF53" i="18"/>
  <c r="EF54" i="18"/>
  <c r="EF55" i="18"/>
  <c r="EF56" i="18"/>
  <c r="EF57" i="18"/>
  <c r="EF58" i="18"/>
  <c r="EF59" i="18"/>
  <c r="EF61" i="18"/>
  <c r="EF62" i="18"/>
  <c r="EF63" i="18"/>
  <c r="EF64" i="18"/>
  <c r="EF65" i="18"/>
  <c r="EF66" i="18"/>
  <c r="EF67" i="18"/>
  <c r="EF68" i="18"/>
  <c r="EF69" i="18"/>
  <c r="EF70" i="18"/>
  <c r="EF71" i="18"/>
  <c r="EF72" i="18"/>
  <c r="EF73" i="18"/>
  <c r="EF74" i="18"/>
  <c r="EF75" i="18"/>
  <c r="EF76" i="18"/>
  <c r="EF77" i="18"/>
  <c r="EF78" i="18"/>
  <c r="EF79" i="18"/>
  <c r="EF80" i="18"/>
  <c r="EF81" i="18"/>
  <c r="EF82" i="18"/>
  <c r="EF83" i="18"/>
  <c r="EF84" i="18"/>
  <c r="EF85" i="18"/>
  <c r="EF86" i="18"/>
  <c r="EF87" i="18"/>
  <c r="EF88" i="18"/>
  <c r="EF89" i="18"/>
  <c r="EF90" i="18"/>
  <c r="EF95" i="18"/>
  <c r="EF97" i="18"/>
  <c r="EE91" i="18"/>
  <c r="EE92" i="18"/>
  <c r="EE93" i="18"/>
  <c r="EE94" i="18"/>
  <c r="EE19" i="18"/>
  <c r="EE20" i="18"/>
  <c r="EE21" i="18"/>
  <c r="EE22" i="18"/>
  <c r="EE23" i="18"/>
  <c r="EE24" i="18"/>
  <c r="EE25" i="18"/>
  <c r="EE26" i="18"/>
  <c r="EE27" i="18"/>
  <c r="EE28" i="18"/>
  <c r="EE29" i="18"/>
  <c r="EE30" i="18"/>
  <c r="EE31" i="18"/>
  <c r="EE32" i="18"/>
  <c r="EE33" i="18"/>
  <c r="EE34" i="18"/>
  <c r="EE35" i="18"/>
  <c r="EE36" i="18"/>
  <c r="EE37" i="18"/>
  <c r="EE38" i="18"/>
  <c r="EE39" i="18"/>
  <c r="EE40" i="18"/>
  <c r="EE41" i="18"/>
  <c r="EE42" i="18"/>
  <c r="EE43" i="18"/>
  <c r="EE44" i="18"/>
  <c r="EE45" i="18"/>
  <c r="EE46" i="18"/>
  <c r="EE47" i="18"/>
  <c r="EE48" i="18"/>
  <c r="EE49" i="18"/>
  <c r="EE50" i="18"/>
  <c r="EE51" i="18"/>
  <c r="EE52" i="18"/>
  <c r="EE53" i="18"/>
  <c r="EE54" i="18"/>
  <c r="EE55" i="18"/>
  <c r="EE56" i="18"/>
  <c r="EE57" i="18"/>
  <c r="EE58" i="18"/>
  <c r="EE59" i="18"/>
  <c r="EE60" i="18"/>
  <c r="EE61" i="18"/>
  <c r="EE62" i="18"/>
  <c r="EE63" i="18"/>
  <c r="EE64" i="18"/>
  <c r="EE65" i="18"/>
  <c r="EE66" i="18"/>
  <c r="EE67" i="18"/>
  <c r="EE68" i="18"/>
  <c r="EE69" i="18"/>
  <c r="EE70" i="18"/>
  <c r="EE71" i="18"/>
  <c r="EE72" i="18"/>
  <c r="EE73" i="18"/>
  <c r="EE74" i="18"/>
  <c r="EE75" i="18"/>
  <c r="EE76" i="18"/>
  <c r="EE77" i="18"/>
  <c r="EE78" i="18"/>
  <c r="EE79" i="18"/>
  <c r="EE80" i="18"/>
  <c r="EE81" i="18"/>
  <c r="EE82" i="18"/>
  <c r="EE83" i="18"/>
  <c r="EE84" i="18"/>
  <c r="EE85" i="18"/>
  <c r="EE86" i="18"/>
  <c r="EE87" i="18"/>
  <c r="EE88" i="18"/>
  <c r="EE89" i="18"/>
  <c r="EE90" i="18"/>
  <c r="EE95" i="18"/>
  <c r="EE97" i="18"/>
  <c r="ED91" i="18"/>
  <c r="ED92" i="18"/>
  <c r="ED93" i="18"/>
  <c r="ED94" i="18"/>
  <c r="ED19" i="18"/>
  <c r="ED20" i="18"/>
  <c r="ED21" i="18"/>
  <c r="ED22" i="18"/>
  <c r="ED23" i="18"/>
  <c r="ED24" i="18"/>
  <c r="ED25" i="18"/>
  <c r="ED26" i="18"/>
  <c r="ED27" i="18"/>
  <c r="ED28" i="18"/>
  <c r="ED29" i="18"/>
  <c r="ED30" i="18"/>
  <c r="ED31" i="18"/>
  <c r="ED32" i="18"/>
  <c r="ED33" i="18"/>
  <c r="ED34" i="18"/>
  <c r="ED35" i="18"/>
  <c r="ED36" i="18"/>
  <c r="ED37" i="18"/>
  <c r="ED38" i="18"/>
  <c r="ED39" i="18"/>
  <c r="ED40" i="18"/>
  <c r="ED41" i="18"/>
  <c r="ED42" i="18"/>
  <c r="ED43" i="18"/>
  <c r="ED44" i="18"/>
  <c r="ED45" i="18"/>
  <c r="ED46" i="18"/>
  <c r="ED47" i="18"/>
  <c r="ED48" i="18"/>
  <c r="ED49" i="18"/>
  <c r="ED50" i="18"/>
  <c r="ED51" i="18"/>
  <c r="ED52" i="18"/>
  <c r="ED53" i="18"/>
  <c r="ED54" i="18"/>
  <c r="ED55" i="18"/>
  <c r="ED56" i="18"/>
  <c r="ED57" i="18"/>
  <c r="ED58" i="18"/>
  <c r="ED59" i="18"/>
  <c r="ED60" i="18"/>
  <c r="ED61" i="18"/>
  <c r="ED62" i="18"/>
  <c r="ED63" i="18"/>
  <c r="ED64" i="18"/>
  <c r="ED65" i="18"/>
  <c r="ED66" i="18"/>
  <c r="ED67" i="18"/>
  <c r="ED68" i="18"/>
  <c r="ED69" i="18"/>
  <c r="ED70" i="18"/>
  <c r="ED71" i="18"/>
  <c r="ED72" i="18"/>
  <c r="ED73" i="18"/>
  <c r="ED74" i="18"/>
  <c r="ED75" i="18"/>
  <c r="ED76" i="18"/>
  <c r="ED77" i="18"/>
  <c r="ED78" i="18"/>
  <c r="ED79" i="18"/>
  <c r="ED80" i="18"/>
  <c r="ED81" i="18"/>
  <c r="ED82" i="18"/>
  <c r="ED83" i="18"/>
  <c r="ED84" i="18"/>
  <c r="ED85" i="18"/>
  <c r="ED86" i="18"/>
  <c r="ED87" i="18"/>
  <c r="ED88" i="18"/>
  <c r="ED89" i="18"/>
  <c r="ED90" i="18"/>
  <c r="ED95" i="18"/>
  <c r="ED97" i="18"/>
  <c r="EC91" i="18"/>
  <c r="EC92" i="18"/>
  <c r="EC93" i="18"/>
  <c r="EC94" i="18"/>
  <c r="EC19" i="18"/>
  <c r="EC20" i="18"/>
  <c r="EC21" i="18"/>
  <c r="EC22" i="18"/>
  <c r="EC23" i="18"/>
  <c r="EC24" i="18"/>
  <c r="EC25" i="18"/>
  <c r="EC26" i="18"/>
  <c r="EC27" i="18"/>
  <c r="EC28" i="18"/>
  <c r="EC29" i="18"/>
  <c r="EC30" i="18"/>
  <c r="EC31" i="18"/>
  <c r="EC32" i="18"/>
  <c r="EC33" i="18"/>
  <c r="EC34" i="18"/>
  <c r="EC35" i="18"/>
  <c r="EC36" i="18"/>
  <c r="EC37" i="18"/>
  <c r="EC38" i="18"/>
  <c r="EC39" i="18"/>
  <c r="EC40" i="18"/>
  <c r="EC41" i="18"/>
  <c r="EC42" i="18"/>
  <c r="EC43" i="18"/>
  <c r="EC44" i="18"/>
  <c r="EC45" i="18"/>
  <c r="EC46" i="18"/>
  <c r="EC47" i="18"/>
  <c r="EC48" i="18"/>
  <c r="EC49" i="18"/>
  <c r="EC50" i="18"/>
  <c r="EC51" i="18"/>
  <c r="EC52" i="18"/>
  <c r="EC53" i="18"/>
  <c r="EC54" i="18"/>
  <c r="EC55" i="18"/>
  <c r="EC56" i="18"/>
  <c r="EC57" i="18"/>
  <c r="EC58" i="18"/>
  <c r="EC59" i="18"/>
  <c r="EC60" i="18"/>
  <c r="EC61" i="18"/>
  <c r="EC62" i="18"/>
  <c r="EC63" i="18"/>
  <c r="EC64" i="18"/>
  <c r="EC65" i="18"/>
  <c r="EC66" i="18"/>
  <c r="EC67" i="18"/>
  <c r="EC68" i="18"/>
  <c r="EC69" i="18"/>
  <c r="EC70" i="18"/>
  <c r="EC71" i="18"/>
  <c r="EC72" i="18"/>
  <c r="EC73" i="18"/>
  <c r="EC74" i="18"/>
  <c r="EC75" i="18"/>
  <c r="EC76" i="18"/>
  <c r="EC77" i="18"/>
  <c r="EC78" i="18"/>
  <c r="EC79" i="18"/>
  <c r="EC80" i="18"/>
  <c r="EC81" i="18"/>
  <c r="EC82" i="18"/>
  <c r="EC83" i="18"/>
  <c r="EC84" i="18"/>
  <c r="EC85" i="18"/>
  <c r="EC86" i="18"/>
  <c r="EC87" i="18"/>
  <c r="EC88" i="18"/>
  <c r="EC89" i="18"/>
  <c r="EC90" i="18"/>
  <c r="EC95" i="18"/>
  <c r="EC97" i="18"/>
  <c r="EB91" i="18"/>
  <c r="EB92" i="18"/>
  <c r="EB93" i="18"/>
  <c r="EB94" i="18"/>
  <c r="EB19" i="18"/>
  <c r="EB20" i="18"/>
  <c r="EB21" i="18"/>
  <c r="EB22" i="18"/>
  <c r="EB23" i="18"/>
  <c r="EB24" i="18"/>
  <c r="EB25" i="18"/>
  <c r="EB26" i="18"/>
  <c r="EB27" i="18"/>
  <c r="EB28" i="18"/>
  <c r="EB29" i="18"/>
  <c r="EB30" i="18"/>
  <c r="EB31" i="18"/>
  <c r="EB32" i="18"/>
  <c r="EB33" i="18"/>
  <c r="EB34" i="18"/>
  <c r="EB35" i="18"/>
  <c r="EB36" i="18"/>
  <c r="EB37" i="18"/>
  <c r="EB38" i="18"/>
  <c r="EB39" i="18"/>
  <c r="EB40" i="18"/>
  <c r="EB41" i="18"/>
  <c r="EB42" i="18"/>
  <c r="EB43" i="18"/>
  <c r="EB44" i="18"/>
  <c r="EB45" i="18"/>
  <c r="EB46" i="18"/>
  <c r="EB47" i="18"/>
  <c r="EB48" i="18"/>
  <c r="EB49" i="18"/>
  <c r="EB50" i="18"/>
  <c r="EB51" i="18"/>
  <c r="EB52" i="18"/>
  <c r="EB53" i="18"/>
  <c r="EB54" i="18"/>
  <c r="EB55" i="18"/>
  <c r="EB56" i="18"/>
  <c r="EB57" i="18"/>
  <c r="EB58" i="18"/>
  <c r="EB59" i="18"/>
  <c r="EB60" i="18"/>
  <c r="EB61" i="18"/>
  <c r="EB62" i="18"/>
  <c r="EB63" i="18"/>
  <c r="EB64" i="18"/>
  <c r="EB65" i="18"/>
  <c r="EB66" i="18"/>
  <c r="EB67" i="18"/>
  <c r="EB68" i="18"/>
  <c r="EB69" i="18"/>
  <c r="EB70" i="18"/>
  <c r="EB71" i="18"/>
  <c r="EB72" i="18"/>
  <c r="EB73" i="18"/>
  <c r="EB74" i="18"/>
  <c r="EB75" i="18"/>
  <c r="EB76" i="18"/>
  <c r="EB77" i="18"/>
  <c r="EB78" i="18"/>
  <c r="EB79" i="18"/>
  <c r="EB80" i="18"/>
  <c r="EB81" i="18"/>
  <c r="EB82" i="18"/>
  <c r="EB83" i="18"/>
  <c r="EB84" i="18"/>
  <c r="EB85" i="18"/>
  <c r="EB86" i="18"/>
  <c r="EB87" i="18"/>
  <c r="EB88" i="18"/>
  <c r="EB89" i="18"/>
  <c r="EB90" i="18"/>
  <c r="EB95" i="18"/>
  <c r="EB97" i="18"/>
  <c r="EA91" i="18"/>
  <c r="EA92" i="18"/>
  <c r="EA93" i="18"/>
  <c r="EA94" i="18"/>
  <c r="EA19" i="18"/>
  <c r="EA20" i="18"/>
  <c r="EA21" i="18"/>
  <c r="EA22" i="18"/>
  <c r="EA23" i="18"/>
  <c r="EA24" i="18"/>
  <c r="EA25" i="18"/>
  <c r="EA26" i="18"/>
  <c r="EA27" i="18"/>
  <c r="EA28" i="18"/>
  <c r="EA29" i="18"/>
  <c r="EA30" i="18"/>
  <c r="EA31" i="18"/>
  <c r="EA32" i="18"/>
  <c r="EA33" i="18"/>
  <c r="EA34" i="18"/>
  <c r="EA35" i="18"/>
  <c r="EA36" i="18"/>
  <c r="EA37" i="18"/>
  <c r="EA38" i="18"/>
  <c r="EA39" i="18"/>
  <c r="EA40" i="18"/>
  <c r="EA41" i="18"/>
  <c r="EA42" i="18"/>
  <c r="EA43" i="18"/>
  <c r="EA44" i="18"/>
  <c r="EA45" i="18"/>
  <c r="EA46" i="18"/>
  <c r="EA47" i="18"/>
  <c r="EA48" i="18"/>
  <c r="EA49" i="18"/>
  <c r="EA50" i="18"/>
  <c r="EA51" i="18"/>
  <c r="EA52" i="18"/>
  <c r="EA53" i="18"/>
  <c r="EA54" i="18"/>
  <c r="EA55" i="18"/>
  <c r="EA56" i="18"/>
  <c r="EA57" i="18"/>
  <c r="EA58" i="18"/>
  <c r="EA59" i="18"/>
  <c r="EA60" i="18"/>
  <c r="EA61" i="18"/>
  <c r="EA62" i="18"/>
  <c r="EA63" i="18"/>
  <c r="EA64" i="18"/>
  <c r="EA65" i="18"/>
  <c r="EA66" i="18"/>
  <c r="EA67" i="18"/>
  <c r="EA68" i="18"/>
  <c r="EA69" i="18"/>
  <c r="EA70" i="18"/>
  <c r="EA71" i="18"/>
  <c r="EA72" i="18"/>
  <c r="EA73" i="18"/>
  <c r="EA74" i="18"/>
  <c r="EA75" i="18"/>
  <c r="EA76" i="18"/>
  <c r="EA77" i="18"/>
  <c r="EA78" i="18"/>
  <c r="EA79" i="18"/>
  <c r="EA80" i="18"/>
  <c r="EA81" i="18"/>
  <c r="EA82" i="18"/>
  <c r="EA83" i="18"/>
  <c r="EA84" i="18"/>
  <c r="EA85" i="18"/>
  <c r="EA86" i="18"/>
  <c r="EA87" i="18"/>
  <c r="EA88" i="18"/>
  <c r="EA89" i="18"/>
  <c r="EA90" i="18"/>
  <c r="EA95" i="18"/>
  <c r="EA97" i="18"/>
  <c r="DZ91" i="18"/>
  <c r="DZ92" i="18"/>
  <c r="DZ93" i="18"/>
  <c r="DZ94" i="18"/>
  <c r="DZ19" i="18"/>
  <c r="DZ20" i="18"/>
  <c r="DZ21" i="18"/>
  <c r="DZ22" i="18"/>
  <c r="DZ23" i="18"/>
  <c r="DZ24" i="18"/>
  <c r="DZ25" i="18"/>
  <c r="DZ26" i="18"/>
  <c r="DZ27" i="18"/>
  <c r="DZ28" i="18"/>
  <c r="DZ29" i="18"/>
  <c r="DZ30" i="18"/>
  <c r="DZ31" i="18"/>
  <c r="DZ32" i="18"/>
  <c r="DZ33" i="18"/>
  <c r="DZ34" i="18"/>
  <c r="DZ35" i="18"/>
  <c r="DZ36" i="18"/>
  <c r="DZ37" i="18"/>
  <c r="DZ38" i="18"/>
  <c r="DZ39" i="18"/>
  <c r="DZ40" i="18"/>
  <c r="DZ41" i="18"/>
  <c r="DZ42" i="18"/>
  <c r="DZ43" i="18"/>
  <c r="DZ44" i="18"/>
  <c r="DZ45" i="18"/>
  <c r="DZ46" i="18"/>
  <c r="DZ47" i="18"/>
  <c r="DZ48" i="18"/>
  <c r="DZ49" i="18"/>
  <c r="DZ50" i="18"/>
  <c r="DZ51" i="18"/>
  <c r="DZ52" i="18"/>
  <c r="DZ53" i="18"/>
  <c r="DZ54" i="18"/>
  <c r="DZ55" i="18"/>
  <c r="DZ56" i="18"/>
  <c r="DZ57" i="18"/>
  <c r="DZ58" i="18"/>
  <c r="DZ59" i="18"/>
  <c r="DZ60" i="18"/>
  <c r="DZ61" i="18"/>
  <c r="DZ62" i="18"/>
  <c r="DZ63" i="18"/>
  <c r="DZ64" i="18"/>
  <c r="DZ65" i="18"/>
  <c r="DZ66" i="18"/>
  <c r="DZ67" i="18"/>
  <c r="DZ68" i="18"/>
  <c r="DZ69" i="18"/>
  <c r="DZ70" i="18"/>
  <c r="DZ71" i="18"/>
  <c r="DZ72" i="18"/>
  <c r="DZ73" i="18"/>
  <c r="DZ74" i="18"/>
  <c r="DZ75" i="18"/>
  <c r="DZ76" i="18"/>
  <c r="DZ77" i="18"/>
  <c r="DZ78" i="18"/>
  <c r="DZ79" i="18"/>
  <c r="DZ80" i="18"/>
  <c r="DZ81" i="18"/>
  <c r="DZ82" i="18"/>
  <c r="DZ83" i="18"/>
  <c r="DZ84" i="18"/>
  <c r="DZ85" i="18"/>
  <c r="DZ86" i="18"/>
  <c r="DZ87" i="18"/>
  <c r="DZ88" i="18"/>
  <c r="DZ89" i="18"/>
  <c r="DZ90" i="18"/>
  <c r="DZ95" i="18"/>
  <c r="DZ97" i="18"/>
  <c r="DY91" i="18"/>
  <c r="DY92" i="18"/>
  <c r="DY93" i="18"/>
  <c r="DY94" i="18"/>
  <c r="DY19" i="18"/>
  <c r="DY20" i="18"/>
  <c r="DY21" i="18"/>
  <c r="DY22" i="18"/>
  <c r="DY23" i="18"/>
  <c r="DY24" i="18"/>
  <c r="DY25" i="18"/>
  <c r="DY26" i="18"/>
  <c r="DY27" i="18"/>
  <c r="DY28" i="18"/>
  <c r="DY29" i="18"/>
  <c r="DY30" i="18"/>
  <c r="DY31" i="18"/>
  <c r="DY32" i="18"/>
  <c r="DY33" i="18"/>
  <c r="DY34" i="18"/>
  <c r="DY35" i="18"/>
  <c r="DY36" i="18"/>
  <c r="DY37" i="18"/>
  <c r="DY38" i="18"/>
  <c r="DY39" i="18"/>
  <c r="DY40" i="18"/>
  <c r="DY41" i="18"/>
  <c r="DY42" i="18"/>
  <c r="DY43" i="18"/>
  <c r="DY44" i="18"/>
  <c r="DY45" i="18"/>
  <c r="DY46" i="18"/>
  <c r="DY47" i="18"/>
  <c r="DY48" i="18"/>
  <c r="DY49" i="18"/>
  <c r="DY50" i="18"/>
  <c r="DY51" i="18"/>
  <c r="DY52" i="18"/>
  <c r="DY53" i="18"/>
  <c r="DY54" i="18"/>
  <c r="DY55" i="18"/>
  <c r="DY56" i="18"/>
  <c r="DY57" i="18"/>
  <c r="DY58" i="18"/>
  <c r="DY59" i="18"/>
  <c r="DY60" i="18"/>
  <c r="DY61" i="18"/>
  <c r="DY62" i="18"/>
  <c r="DY63" i="18"/>
  <c r="DY64" i="18"/>
  <c r="DY65" i="18"/>
  <c r="DY66" i="18"/>
  <c r="DY67" i="18"/>
  <c r="DY68" i="18"/>
  <c r="DY69" i="18"/>
  <c r="DY70" i="18"/>
  <c r="DY71" i="18"/>
  <c r="DY72" i="18"/>
  <c r="DY73" i="18"/>
  <c r="DY74" i="18"/>
  <c r="DY75" i="18"/>
  <c r="DY76" i="18"/>
  <c r="DY77" i="18"/>
  <c r="DY78" i="18"/>
  <c r="DY79" i="18"/>
  <c r="DY80" i="18"/>
  <c r="DY81" i="18"/>
  <c r="DY82" i="18"/>
  <c r="DY83" i="18"/>
  <c r="DY84" i="18"/>
  <c r="DY85" i="18"/>
  <c r="DY86" i="18"/>
  <c r="DY87" i="18"/>
  <c r="DY88" i="18"/>
  <c r="DY89" i="18"/>
  <c r="DY90" i="18"/>
  <c r="DY95" i="18"/>
  <c r="DY97" i="18"/>
  <c r="DX91" i="18"/>
  <c r="DX92" i="18"/>
  <c r="DX93" i="18"/>
  <c r="DX94" i="18"/>
  <c r="DX19" i="18"/>
  <c r="DX20" i="18"/>
  <c r="DX21" i="18"/>
  <c r="DX22" i="18"/>
  <c r="DX23" i="18"/>
  <c r="DX24" i="18"/>
  <c r="DX25" i="18"/>
  <c r="DX26" i="18"/>
  <c r="DX27" i="18"/>
  <c r="DX28" i="18"/>
  <c r="DX29" i="18"/>
  <c r="DX30" i="18"/>
  <c r="DX31" i="18"/>
  <c r="DX32" i="18"/>
  <c r="DX33" i="18"/>
  <c r="DX34" i="18"/>
  <c r="DX35" i="18"/>
  <c r="DX36" i="18"/>
  <c r="DX37" i="18"/>
  <c r="DX38" i="18"/>
  <c r="DX39" i="18"/>
  <c r="DX40" i="18"/>
  <c r="DX41" i="18"/>
  <c r="DX42" i="18"/>
  <c r="DX43" i="18"/>
  <c r="DX44" i="18"/>
  <c r="DX45" i="18"/>
  <c r="DX46" i="18"/>
  <c r="DX47" i="18"/>
  <c r="DX48" i="18"/>
  <c r="DX49" i="18"/>
  <c r="DX50" i="18"/>
  <c r="DX51" i="18"/>
  <c r="DX52" i="18"/>
  <c r="DX53" i="18"/>
  <c r="DX54" i="18"/>
  <c r="DX55" i="18"/>
  <c r="DX56" i="18"/>
  <c r="DX57" i="18"/>
  <c r="DX58" i="18"/>
  <c r="DX59" i="18"/>
  <c r="DX60" i="18"/>
  <c r="DX61" i="18"/>
  <c r="DX62" i="18"/>
  <c r="DX63" i="18"/>
  <c r="DX64" i="18"/>
  <c r="DX65" i="18"/>
  <c r="DX66" i="18"/>
  <c r="DX67" i="18"/>
  <c r="DX68" i="18"/>
  <c r="DX69" i="18"/>
  <c r="DX70" i="18"/>
  <c r="DX71" i="18"/>
  <c r="DX72" i="18"/>
  <c r="DX73" i="18"/>
  <c r="DX74" i="18"/>
  <c r="DX75" i="18"/>
  <c r="DX76" i="18"/>
  <c r="DX77" i="18"/>
  <c r="DX78" i="18"/>
  <c r="DX79" i="18"/>
  <c r="DX80" i="18"/>
  <c r="DX81" i="18"/>
  <c r="DX82" i="18"/>
  <c r="DX83" i="18"/>
  <c r="DX84" i="18"/>
  <c r="DX85" i="18"/>
  <c r="DX86" i="18"/>
  <c r="DX87" i="18"/>
  <c r="DX88" i="18"/>
  <c r="DX89" i="18"/>
  <c r="DX90" i="18"/>
  <c r="DX95" i="18"/>
  <c r="DX97" i="18"/>
  <c r="DW91" i="18"/>
  <c r="DW92" i="18"/>
  <c r="DW93" i="18"/>
  <c r="DW94" i="18"/>
  <c r="DW19" i="18"/>
  <c r="DW20" i="18"/>
  <c r="DW21" i="18"/>
  <c r="DW22" i="18"/>
  <c r="DW23" i="18"/>
  <c r="CO23" i="18" s="1"/>
  <c r="DW24" i="18"/>
  <c r="DW25" i="18"/>
  <c r="DW26" i="18"/>
  <c r="DW27" i="18"/>
  <c r="DW28" i="18"/>
  <c r="DW29" i="18"/>
  <c r="DW30" i="18"/>
  <c r="DW31" i="18"/>
  <c r="DW32" i="18"/>
  <c r="DW33" i="18"/>
  <c r="DW34" i="18"/>
  <c r="DW35" i="18"/>
  <c r="DW36" i="18"/>
  <c r="DW37" i="18"/>
  <c r="DW38" i="18"/>
  <c r="DW39" i="18"/>
  <c r="DW40" i="18"/>
  <c r="DW41" i="18"/>
  <c r="DW42" i="18"/>
  <c r="DW43" i="18"/>
  <c r="DW44" i="18"/>
  <c r="DW45" i="18"/>
  <c r="DW46" i="18"/>
  <c r="DW47" i="18"/>
  <c r="DW48" i="18"/>
  <c r="DW49" i="18"/>
  <c r="DW50" i="18"/>
  <c r="DW51" i="18"/>
  <c r="DW52" i="18"/>
  <c r="DW53" i="18"/>
  <c r="DW54" i="18"/>
  <c r="DW55" i="18"/>
  <c r="DW56" i="18"/>
  <c r="DW57" i="18"/>
  <c r="DW58" i="18"/>
  <c r="DW59" i="18"/>
  <c r="DW60" i="18"/>
  <c r="DW61" i="18"/>
  <c r="DW62" i="18"/>
  <c r="DW63" i="18"/>
  <c r="DW64" i="18"/>
  <c r="DW65" i="18"/>
  <c r="DW66" i="18"/>
  <c r="DW67" i="18"/>
  <c r="DW68" i="18"/>
  <c r="DW69" i="18"/>
  <c r="DW70" i="18"/>
  <c r="DW71" i="18"/>
  <c r="DW72" i="18"/>
  <c r="DW73" i="18"/>
  <c r="DW74" i="18"/>
  <c r="DW75" i="18"/>
  <c r="DW76" i="18"/>
  <c r="DW77" i="18"/>
  <c r="DW78" i="18"/>
  <c r="DW79" i="18"/>
  <c r="DW80" i="18"/>
  <c r="DW81" i="18"/>
  <c r="DW82" i="18"/>
  <c r="DW83" i="18"/>
  <c r="DW84" i="18"/>
  <c r="DW85" i="18"/>
  <c r="DW86" i="18"/>
  <c r="DW87" i="18"/>
  <c r="DW88" i="18"/>
  <c r="DW89" i="18"/>
  <c r="DW90" i="18"/>
  <c r="DW95" i="18"/>
  <c r="DW97" i="18"/>
  <c r="DV91" i="18"/>
  <c r="DV92" i="18"/>
  <c r="DV93" i="18"/>
  <c r="DV94" i="18"/>
  <c r="DV19" i="18"/>
  <c r="DV20" i="18"/>
  <c r="DV21" i="18"/>
  <c r="DV22" i="18"/>
  <c r="DV23" i="18"/>
  <c r="DV24" i="18"/>
  <c r="DV25" i="18"/>
  <c r="DV26" i="18"/>
  <c r="DV27" i="18"/>
  <c r="DV28" i="18"/>
  <c r="DV29" i="18"/>
  <c r="DV30" i="18"/>
  <c r="DV31" i="18"/>
  <c r="DV32" i="18"/>
  <c r="DV33" i="18"/>
  <c r="DV34" i="18"/>
  <c r="DV35" i="18"/>
  <c r="DV36" i="18"/>
  <c r="DV37" i="18"/>
  <c r="DV38" i="18"/>
  <c r="DV39" i="18"/>
  <c r="DV40" i="18"/>
  <c r="DV41" i="18"/>
  <c r="DV42" i="18"/>
  <c r="DV43" i="18"/>
  <c r="DV44" i="18"/>
  <c r="DV45" i="18"/>
  <c r="DV46" i="18"/>
  <c r="DV47" i="18"/>
  <c r="DV48" i="18"/>
  <c r="DV49" i="18"/>
  <c r="DV50" i="18"/>
  <c r="DV51" i="18"/>
  <c r="DV52" i="18"/>
  <c r="DV53" i="18"/>
  <c r="DV54" i="18"/>
  <c r="DV55" i="18"/>
  <c r="DV56" i="18"/>
  <c r="DV57" i="18"/>
  <c r="DV58" i="18"/>
  <c r="DV59" i="18"/>
  <c r="DV60" i="18"/>
  <c r="DV61" i="18"/>
  <c r="DV62" i="18"/>
  <c r="DV63" i="18"/>
  <c r="DV64" i="18"/>
  <c r="DV65" i="18"/>
  <c r="DV66" i="18"/>
  <c r="DV67" i="18"/>
  <c r="DV68" i="18"/>
  <c r="DV69" i="18"/>
  <c r="DV70" i="18"/>
  <c r="DV71" i="18"/>
  <c r="DV72" i="18"/>
  <c r="DV73" i="18"/>
  <c r="DV74" i="18"/>
  <c r="DV75" i="18"/>
  <c r="DV76" i="18"/>
  <c r="DV77" i="18"/>
  <c r="DV78" i="18"/>
  <c r="DV79" i="18"/>
  <c r="DV80" i="18"/>
  <c r="DV81" i="18"/>
  <c r="DV82" i="18"/>
  <c r="DV83" i="18"/>
  <c r="DV84" i="18"/>
  <c r="DV85" i="18"/>
  <c r="DV86" i="18"/>
  <c r="DV87" i="18"/>
  <c r="DV88" i="18"/>
  <c r="DV89" i="18"/>
  <c r="DV90" i="18"/>
  <c r="DV95" i="18"/>
  <c r="DV97" i="18"/>
  <c r="DU91" i="18"/>
  <c r="DU92" i="18"/>
  <c r="DU93" i="18"/>
  <c r="DU94" i="18"/>
  <c r="DU19" i="18"/>
  <c r="DU20" i="18"/>
  <c r="DU21" i="18"/>
  <c r="DU22" i="18"/>
  <c r="DU23" i="18"/>
  <c r="DU24" i="18"/>
  <c r="DU25" i="18"/>
  <c r="DU26" i="18"/>
  <c r="DU27" i="18"/>
  <c r="DU28" i="18"/>
  <c r="DU29" i="18"/>
  <c r="DU30" i="18"/>
  <c r="DU31" i="18"/>
  <c r="DU32" i="18"/>
  <c r="DU33" i="18"/>
  <c r="DU34" i="18"/>
  <c r="DU35" i="18"/>
  <c r="DU36" i="18"/>
  <c r="DU37" i="18"/>
  <c r="DU38" i="18"/>
  <c r="DU39" i="18"/>
  <c r="DU40" i="18"/>
  <c r="DU41" i="18"/>
  <c r="DU42" i="18"/>
  <c r="DU43" i="18"/>
  <c r="DU44" i="18"/>
  <c r="DU45" i="18"/>
  <c r="DU46" i="18"/>
  <c r="DU47" i="18"/>
  <c r="DU48" i="18"/>
  <c r="DU49" i="18"/>
  <c r="DU50" i="18"/>
  <c r="DU51" i="18"/>
  <c r="DU52" i="18"/>
  <c r="DU53" i="18"/>
  <c r="DU54" i="18"/>
  <c r="DU55" i="18"/>
  <c r="DU56" i="18"/>
  <c r="DU57" i="18"/>
  <c r="DU58" i="18"/>
  <c r="DU59" i="18"/>
  <c r="DU60" i="18"/>
  <c r="DU18" i="18" s="1" a="1"/>
  <c r="DU18" i="18" s="1"/>
  <c r="DU61" i="18"/>
  <c r="DU62" i="18"/>
  <c r="DU63" i="18"/>
  <c r="DU64" i="18"/>
  <c r="DU65" i="18"/>
  <c r="DU66" i="18"/>
  <c r="DU67" i="18"/>
  <c r="DU68" i="18"/>
  <c r="DU69" i="18"/>
  <c r="DU70" i="18"/>
  <c r="DU71" i="18"/>
  <c r="DU72" i="18"/>
  <c r="DU73" i="18"/>
  <c r="DU74" i="18"/>
  <c r="DU75" i="18"/>
  <c r="DU76" i="18"/>
  <c r="DU77" i="18"/>
  <c r="DU78" i="18"/>
  <c r="DU79" i="18"/>
  <c r="DU80" i="18"/>
  <c r="DU81" i="18"/>
  <c r="DU82" i="18"/>
  <c r="DU83" i="18"/>
  <c r="DU84" i="18"/>
  <c r="DU85" i="18"/>
  <c r="DU86" i="18"/>
  <c r="DU87" i="18"/>
  <c r="DU88" i="18"/>
  <c r="DU89" i="18"/>
  <c r="DU90" i="18"/>
  <c r="DU95" i="18"/>
  <c r="DU97" i="18"/>
  <c r="DT91" i="18"/>
  <c r="DT92" i="18"/>
  <c r="DT93" i="18"/>
  <c r="DT94" i="18"/>
  <c r="DT19" i="18"/>
  <c r="DT20" i="18"/>
  <c r="DT21" i="18"/>
  <c r="DT22" i="18"/>
  <c r="DT23" i="18"/>
  <c r="DT24" i="18"/>
  <c r="DT25" i="18"/>
  <c r="DT26" i="18"/>
  <c r="DT27" i="18"/>
  <c r="DT28" i="18"/>
  <c r="DT29" i="18"/>
  <c r="DT30" i="18"/>
  <c r="DT31" i="18"/>
  <c r="DT32" i="18"/>
  <c r="DT33" i="18"/>
  <c r="DT34" i="18"/>
  <c r="DT35" i="18"/>
  <c r="DT36" i="18"/>
  <c r="DT37" i="18"/>
  <c r="DT38" i="18"/>
  <c r="DT39" i="18"/>
  <c r="DT40" i="18"/>
  <c r="DT41" i="18"/>
  <c r="DT42" i="18"/>
  <c r="DT43" i="18"/>
  <c r="DT44" i="18"/>
  <c r="DT45" i="18"/>
  <c r="DT46" i="18"/>
  <c r="DT47" i="18"/>
  <c r="DT48" i="18"/>
  <c r="DT49" i="18"/>
  <c r="DT50" i="18"/>
  <c r="DT51" i="18"/>
  <c r="DT52" i="18"/>
  <c r="DT53" i="18"/>
  <c r="DT54" i="18"/>
  <c r="DT55" i="18"/>
  <c r="DT56" i="18"/>
  <c r="DT57" i="18"/>
  <c r="DT58" i="18"/>
  <c r="DT59" i="18"/>
  <c r="DT61" i="18"/>
  <c r="DT62" i="18"/>
  <c r="DT63" i="18"/>
  <c r="DT64" i="18"/>
  <c r="DT65" i="18"/>
  <c r="DT66" i="18"/>
  <c r="DT67" i="18"/>
  <c r="DT68" i="18"/>
  <c r="DT69" i="18"/>
  <c r="DT70" i="18"/>
  <c r="DT71" i="18"/>
  <c r="DT72" i="18"/>
  <c r="DT73" i="18"/>
  <c r="DT74" i="18"/>
  <c r="DT75" i="18"/>
  <c r="DT76" i="18"/>
  <c r="DT77" i="18"/>
  <c r="DT78" i="18"/>
  <c r="DT79" i="18"/>
  <c r="DT80" i="18"/>
  <c r="DT81" i="18"/>
  <c r="DT82" i="18"/>
  <c r="DT83" i="18"/>
  <c r="DT84" i="18"/>
  <c r="DT85" i="18"/>
  <c r="DT86" i="18"/>
  <c r="DT87" i="18"/>
  <c r="DT88" i="18"/>
  <c r="DT89" i="18"/>
  <c r="DT90" i="18"/>
  <c r="DT95" i="18"/>
  <c r="DT97" i="18"/>
  <c r="DS91" i="18"/>
  <c r="DS92" i="18"/>
  <c r="DS93" i="18"/>
  <c r="DS94" i="18"/>
  <c r="DS19" i="18"/>
  <c r="DS20" i="18"/>
  <c r="DS21" i="18"/>
  <c r="DS22" i="18"/>
  <c r="DS23" i="18"/>
  <c r="DS24" i="18"/>
  <c r="DS25" i="18"/>
  <c r="DS26" i="18"/>
  <c r="DS27" i="18"/>
  <c r="DS28" i="18"/>
  <c r="DS29" i="18"/>
  <c r="DS30" i="18"/>
  <c r="DS31" i="18"/>
  <c r="DS32" i="18"/>
  <c r="DS33" i="18"/>
  <c r="DS34" i="18"/>
  <c r="DS35" i="18"/>
  <c r="DS36" i="18"/>
  <c r="DS37" i="18"/>
  <c r="DS38" i="18"/>
  <c r="DS39" i="18"/>
  <c r="DS40" i="18"/>
  <c r="DS41" i="18"/>
  <c r="DS42" i="18"/>
  <c r="DS43" i="18"/>
  <c r="DS44" i="18"/>
  <c r="DS45" i="18"/>
  <c r="DS46" i="18"/>
  <c r="DS47" i="18"/>
  <c r="DS48" i="18"/>
  <c r="DS49" i="18"/>
  <c r="DS50" i="18"/>
  <c r="DS51" i="18"/>
  <c r="DS52" i="18"/>
  <c r="DS53" i="18"/>
  <c r="DS54" i="18"/>
  <c r="DS55" i="18"/>
  <c r="DS56" i="18"/>
  <c r="DS57" i="18"/>
  <c r="DS58" i="18"/>
  <c r="DS59" i="18"/>
  <c r="DS60" i="18"/>
  <c r="DS61" i="18"/>
  <c r="DS62" i="18"/>
  <c r="DS63" i="18"/>
  <c r="DS64" i="18"/>
  <c r="DS65" i="18"/>
  <c r="DS66" i="18"/>
  <c r="DS67" i="18"/>
  <c r="DS68" i="18"/>
  <c r="DS69" i="18"/>
  <c r="DS70" i="18"/>
  <c r="DS71" i="18"/>
  <c r="DS72" i="18"/>
  <c r="DS73" i="18"/>
  <c r="DS74" i="18"/>
  <c r="DS75" i="18"/>
  <c r="DS76" i="18"/>
  <c r="DS77" i="18"/>
  <c r="DS78" i="18"/>
  <c r="DS79" i="18"/>
  <c r="DS80" i="18"/>
  <c r="DS81" i="18"/>
  <c r="DS82" i="18"/>
  <c r="DS83" i="18"/>
  <c r="DS84" i="18"/>
  <c r="DS85" i="18"/>
  <c r="DS86" i="18"/>
  <c r="DS87" i="18"/>
  <c r="DS88" i="18"/>
  <c r="DS89" i="18"/>
  <c r="DS90" i="18"/>
  <c r="DS95" i="18"/>
  <c r="DS97" i="18"/>
  <c r="DR91" i="18"/>
  <c r="DR92" i="18"/>
  <c r="DR93" i="18"/>
  <c r="DR94" i="18"/>
  <c r="DR19" i="18"/>
  <c r="DR20" i="18"/>
  <c r="DR21" i="18"/>
  <c r="DR22" i="18"/>
  <c r="DR23" i="18"/>
  <c r="DR24" i="18"/>
  <c r="DR25" i="18"/>
  <c r="DR26" i="18"/>
  <c r="DR27" i="18"/>
  <c r="DR28" i="18"/>
  <c r="DR29" i="18"/>
  <c r="DR30" i="18"/>
  <c r="DR31" i="18"/>
  <c r="DR32" i="18"/>
  <c r="DR33" i="18"/>
  <c r="DR34" i="18"/>
  <c r="DR35" i="18"/>
  <c r="DR36" i="18"/>
  <c r="DR37" i="18"/>
  <c r="DR38" i="18"/>
  <c r="DR39" i="18"/>
  <c r="DR40" i="18"/>
  <c r="DR41" i="18"/>
  <c r="DR42" i="18"/>
  <c r="DR43" i="18"/>
  <c r="DR44" i="18"/>
  <c r="DR45" i="18"/>
  <c r="DR46" i="18"/>
  <c r="DR47" i="18"/>
  <c r="DR48" i="18"/>
  <c r="DR49" i="18"/>
  <c r="DR50" i="18"/>
  <c r="DR51" i="18"/>
  <c r="DR52" i="18"/>
  <c r="DR53" i="18"/>
  <c r="DR54" i="18"/>
  <c r="DR55" i="18"/>
  <c r="DR56" i="18"/>
  <c r="DR57" i="18"/>
  <c r="DR58" i="18"/>
  <c r="DR59" i="18"/>
  <c r="DR60" i="18"/>
  <c r="DR61" i="18"/>
  <c r="DR62" i="18"/>
  <c r="DR63" i="18"/>
  <c r="DR64" i="18"/>
  <c r="DR65" i="18"/>
  <c r="DR66" i="18"/>
  <c r="DR67" i="18"/>
  <c r="DR68" i="18"/>
  <c r="DR69" i="18"/>
  <c r="DR70" i="18"/>
  <c r="DR71" i="18"/>
  <c r="DR72" i="18"/>
  <c r="DR73" i="18"/>
  <c r="DR74" i="18"/>
  <c r="DR75" i="18"/>
  <c r="DR76" i="18"/>
  <c r="DR77" i="18"/>
  <c r="DR78" i="18"/>
  <c r="DR79" i="18"/>
  <c r="DR80" i="18"/>
  <c r="DR81" i="18"/>
  <c r="DR82" i="18"/>
  <c r="DR83" i="18"/>
  <c r="DR84" i="18"/>
  <c r="DR85" i="18"/>
  <c r="DR86" i="18"/>
  <c r="DR87" i="18"/>
  <c r="DR88" i="18"/>
  <c r="DR89" i="18"/>
  <c r="DR90" i="18"/>
  <c r="DR95" i="18"/>
  <c r="DR97" i="18"/>
  <c r="DQ91" i="18"/>
  <c r="DQ92" i="18"/>
  <c r="DQ93" i="18"/>
  <c r="DQ94" i="18"/>
  <c r="DQ19" i="18"/>
  <c r="DQ20" i="18"/>
  <c r="DQ21" i="18"/>
  <c r="DQ22" i="18"/>
  <c r="DQ23" i="18"/>
  <c r="DQ24" i="18"/>
  <c r="DQ25" i="18"/>
  <c r="DQ26" i="18"/>
  <c r="DQ27" i="18"/>
  <c r="DQ28" i="18"/>
  <c r="DQ29" i="18"/>
  <c r="DQ30" i="18"/>
  <c r="DQ31" i="18"/>
  <c r="DQ32" i="18"/>
  <c r="DQ33" i="18"/>
  <c r="DQ34" i="18"/>
  <c r="DQ35" i="18"/>
  <c r="DQ36" i="18"/>
  <c r="DQ37" i="18"/>
  <c r="DQ38" i="18"/>
  <c r="DQ39" i="18"/>
  <c r="DQ40" i="18"/>
  <c r="DQ41" i="18"/>
  <c r="DQ42" i="18"/>
  <c r="DQ43" i="18"/>
  <c r="DQ44" i="18"/>
  <c r="DQ45" i="18"/>
  <c r="DQ46" i="18"/>
  <c r="DQ47" i="18"/>
  <c r="DQ48" i="18"/>
  <c r="DQ49" i="18"/>
  <c r="DQ50" i="18"/>
  <c r="DQ51" i="18"/>
  <c r="DQ52" i="18"/>
  <c r="DQ53" i="18"/>
  <c r="DQ54" i="18"/>
  <c r="DQ55" i="18"/>
  <c r="DQ56" i="18"/>
  <c r="DQ57" i="18"/>
  <c r="DQ58" i="18"/>
  <c r="DQ59" i="18"/>
  <c r="DQ60" i="18"/>
  <c r="DQ61" i="18"/>
  <c r="DQ62" i="18"/>
  <c r="DQ63" i="18"/>
  <c r="DQ64" i="18"/>
  <c r="DQ65" i="18"/>
  <c r="DQ66" i="18"/>
  <c r="DQ67" i="18"/>
  <c r="DQ68" i="18"/>
  <c r="DQ69" i="18"/>
  <c r="DQ70" i="18"/>
  <c r="DQ71" i="18"/>
  <c r="DQ72" i="18"/>
  <c r="DQ73" i="18"/>
  <c r="DQ74" i="18"/>
  <c r="DQ75" i="18"/>
  <c r="DQ76" i="18"/>
  <c r="DQ77" i="18"/>
  <c r="DQ78" i="18"/>
  <c r="DQ79" i="18"/>
  <c r="DQ80" i="18"/>
  <c r="DQ81" i="18"/>
  <c r="DQ82" i="18"/>
  <c r="DQ83" i="18"/>
  <c r="DQ84" i="18"/>
  <c r="DQ85" i="18"/>
  <c r="DQ86" i="18"/>
  <c r="DQ87" i="18"/>
  <c r="DQ88" i="18"/>
  <c r="DQ89" i="18"/>
  <c r="DQ90" i="18"/>
  <c r="DQ95" i="18"/>
  <c r="DQ97" i="18"/>
  <c r="DP91" i="18"/>
  <c r="DP92" i="18"/>
  <c r="DP93" i="18"/>
  <c r="DP94" i="18"/>
  <c r="DP19" i="18"/>
  <c r="DP20" i="18"/>
  <c r="DP21" i="18"/>
  <c r="DP22" i="18"/>
  <c r="DP23" i="18"/>
  <c r="DP24" i="18"/>
  <c r="DP25" i="18"/>
  <c r="DP26" i="18"/>
  <c r="DP27" i="18"/>
  <c r="DP28" i="18"/>
  <c r="DP29" i="18"/>
  <c r="DP30" i="18"/>
  <c r="DP31" i="18"/>
  <c r="DP32" i="18"/>
  <c r="DP33" i="18"/>
  <c r="DP34" i="18"/>
  <c r="DP35" i="18"/>
  <c r="DP36" i="18"/>
  <c r="DP37" i="18"/>
  <c r="DP38" i="18"/>
  <c r="DP39" i="18"/>
  <c r="DP40" i="18"/>
  <c r="DP41" i="18"/>
  <c r="DP42" i="18"/>
  <c r="DP43" i="18"/>
  <c r="DP44" i="18"/>
  <c r="DP45" i="18"/>
  <c r="DP46" i="18"/>
  <c r="DP47" i="18"/>
  <c r="DP48" i="18"/>
  <c r="DP49" i="18"/>
  <c r="DP50" i="18"/>
  <c r="DP51" i="18"/>
  <c r="DP52" i="18"/>
  <c r="DP53" i="18"/>
  <c r="DP54" i="18"/>
  <c r="DP55" i="18"/>
  <c r="DP56" i="18"/>
  <c r="DP57" i="18"/>
  <c r="DP58" i="18"/>
  <c r="DP59" i="18"/>
  <c r="DP60" i="18"/>
  <c r="DP61" i="18"/>
  <c r="DP62" i="18"/>
  <c r="DP63" i="18"/>
  <c r="DP64" i="18"/>
  <c r="DP65" i="18"/>
  <c r="DP66" i="18"/>
  <c r="DP67" i="18"/>
  <c r="DP68" i="18"/>
  <c r="DP69" i="18"/>
  <c r="DP70" i="18"/>
  <c r="DP71" i="18"/>
  <c r="DP72" i="18"/>
  <c r="DP73" i="18"/>
  <c r="DP74" i="18"/>
  <c r="DP75" i="18"/>
  <c r="DP76" i="18"/>
  <c r="DP77" i="18"/>
  <c r="DP78" i="18"/>
  <c r="DP79" i="18"/>
  <c r="DP80" i="18"/>
  <c r="DP81" i="18"/>
  <c r="DP82" i="18"/>
  <c r="DP83" i="18"/>
  <c r="DP84" i="18"/>
  <c r="DP85" i="18"/>
  <c r="DP86" i="18"/>
  <c r="DP87" i="18"/>
  <c r="DP88" i="18"/>
  <c r="DP89" i="18"/>
  <c r="DP90" i="18"/>
  <c r="DP95" i="18"/>
  <c r="DP97" i="18"/>
  <c r="DO91" i="18"/>
  <c r="DO92" i="18"/>
  <c r="DO93" i="18"/>
  <c r="DO94" i="18"/>
  <c r="DO19" i="18"/>
  <c r="DO20" i="18"/>
  <c r="DO21" i="18"/>
  <c r="DO22" i="18"/>
  <c r="DO23" i="18"/>
  <c r="DO24" i="18"/>
  <c r="DO25" i="18"/>
  <c r="DO26" i="18"/>
  <c r="DO27" i="18"/>
  <c r="DO28" i="18"/>
  <c r="DO29" i="18"/>
  <c r="DO30" i="18"/>
  <c r="DO31" i="18"/>
  <c r="DO32" i="18"/>
  <c r="DO33" i="18"/>
  <c r="DO34" i="18"/>
  <c r="DO35" i="18"/>
  <c r="DO36" i="18"/>
  <c r="DO37" i="18"/>
  <c r="DO38" i="18"/>
  <c r="DO39" i="18"/>
  <c r="DO40" i="18"/>
  <c r="DO41" i="18"/>
  <c r="DO42" i="18"/>
  <c r="DO43" i="18"/>
  <c r="DO44" i="18"/>
  <c r="DO45" i="18"/>
  <c r="DO46" i="18"/>
  <c r="DO47" i="18"/>
  <c r="DO48" i="18"/>
  <c r="DO49" i="18"/>
  <c r="DO50" i="18"/>
  <c r="DO51" i="18"/>
  <c r="DO52" i="18"/>
  <c r="DO53" i="18"/>
  <c r="DO54" i="18"/>
  <c r="DO55" i="18"/>
  <c r="DO56" i="18"/>
  <c r="DO57" i="18"/>
  <c r="DO58" i="18"/>
  <c r="DO59" i="18"/>
  <c r="DO60" i="18"/>
  <c r="DO61" i="18"/>
  <c r="DO62" i="18"/>
  <c r="DO63" i="18"/>
  <c r="DO64" i="18"/>
  <c r="DO65" i="18"/>
  <c r="DO66" i="18"/>
  <c r="DO67" i="18"/>
  <c r="DO68" i="18"/>
  <c r="DO69" i="18"/>
  <c r="DO70" i="18"/>
  <c r="DO71" i="18"/>
  <c r="DO72" i="18"/>
  <c r="DO73" i="18"/>
  <c r="DO74" i="18"/>
  <c r="DO75" i="18"/>
  <c r="DO76" i="18"/>
  <c r="DO77" i="18"/>
  <c r="DO78" i="18"/>
  <c r="DO79" i="18"/>
  <c r="DO80" i="18"/>
  <c r="DO81" i="18"/>
  <c r="DO82" i="18"/>
  <c r="DO83" i="18"/>
  <c r="DO84" i="18"/>
  <c r="DO85" i="18"/>
  <c r="DO86" i="18"/>
  <c r="DO87" i="18"/>
  <c r="DO88" i="18"/>
  <c r="DO89" i="18"/>
  <c r="DO90" i="18"/>
  <c r="DO95" i="18"/>
  <c r="DO97" i="18"/>
  <c r="DN91" i="18"/>
  <c r="DN92" i="18"/>
  <c r="DN93" i="18"/>
  <c r="DN94" i="18"/>
  <c r="DN19" i="18"/>
  <c r="DN20" i="18"/>
  <c r="DN21" i="18"/>
  <c r="DN22" i="18"/>
  <c r="DN23" i="18"/>
  <c r="DN24" i="18"/>
  <c r="DN25" i="18"/>
  <c r="DN26" i="18"/>
  <c r="DN27" i="18"/>
  <c r="DN28" i="18"/>
  <c r="DN29" i="18"/>
  <c r="DN30" i="18"/>
  <c r="DN31" i="18"/>
  <c r="DN32" i="18"/>
  <c r="DN33" i="18"/>
  <c r="DN34" i="18"/>
  <c r="DN35" i="18"/>
  <c r="DN36" i="18"/>
  <c r="DN37" i="18"/>
  <c r="DN38" i="18"/>
  <c r="DN39" i="18"/>
  <c r="DN40" i="18"/>
  <c r="DN41" i="18"/>
  <c r="DN42" i="18"/>
  <c r="DN43" i="18"/>
  <c r="DN44" i="18"/>
  <c r="DN45" i="18"/>
  <c r="DN46" i="18"/>
  <c r="DN47" i="18"/>
  <c r="DN48" i="18"/>
  <c r="DN49" i="18"/>
  <c r="DN50" i="18"/>
  <c r="DN51" i="18"/>
  <c r="DN52" i="18"/>
  <c r="DN53" i="18"/>
  <c r="DN54" i="18"/>
  <c r="DN55" i="18"/>
  <c r="DN56" i="18"/>
  <c r="DN57" i="18"/>
  <c r="DN58" i="18"/>
  <c r="DN59" i="18"/>
  <c r="DN60" i="18"/>
  <c r="DN61" i="18"/>
  <c r="DN62" i="18"/>
  <c r="DN63" i="18"/>
  <c r="DN64" i="18"/>
  <c r="DN65" i="18"/>
  <c r="DN66" i="18"/>
  <c r="DN67" i="18"/>
  <c r="DN68" i="18"/>
  <c r="DN69" i="18"/>
  <c r="DN70" i="18"/>
  <c r="DN71" i="18"/>
  <c r="DN72" i="18"/>
  <c r="DN73" i="18"/>
  <c r="DN74" i="18"/>
  <c r="DN75" i="18"/>
  <c r="DN76" i="18"/>
  <c r="DN77" i="18"/>
  <c r="DN78" i="18"/>
  <c r="DN79" i="18"/>
  <c r="DN80" i="18"/>
  <c r="DN81" i="18"/>
  <c r="DN82" i="18"/>
  <c r="DN83" i="18"/>
  <c r="DN84" i="18"/>
  <c r="DN85" i="18"/>
  <c r="DN86" i="18"/>
  <c r="DN87" i="18"/>
  <c r="DN88" i="18"/>
  <c r="DN89" i="18"/>
  <c r="DN90" i="18"/>
  <c r="DN95" i="18"/>
  <c r="DN97" i="18"/>
  <c r="DM91" i="18"/>
  <c r="DM92" i="18"/>
  <c r="DM93" i="18"/>
  <c r="DM94" i="18"/>
  <c r="DM19" i="18"/>
  <c r="DM20" i="18"/>
  <c r="DM21" i="18"/>
  <c r="DM22" i="18"/>
  <c r="DM23" i="18"/>
  <c r="DM24" i="18"/>
  <c r="DM25" i="18"/>
  <c r="DM26" i="18"/>
  <c r="DM27" i="18"/>
  <c r="DM28" i="18"/>
  <c r="DM29" i="18"/>
  <c r="DM30" i="18"/>
  <c r="DM31" i="18"/>
  <c r="DM32" i="18"/>
  <c r="DM33" i="18"/>
  <c r="DM34" i="18"/>
  <c r="DM35" i="18"/>
  <c r="DM36" i="18"/>
  <c r="DM37" i="18"/>
  <c r="DM38" i="18"/>
  <c r="DM39" i="18"/>
  <c r="DM40" i="18"/>
  <c r="DM41" i="18"/>
  <c r="DM42" i="18"/>
  <c r="DM43" i="18"/>
  <c r="DM44" i="18"/>
  <c r="DM45" i="18"/>
  <c r="DM46" i="18"/>
  <c r="DM47" i="18"/>
  <c r="DM48" i="18"/>
  <c r="DM49" i="18"/>
  <c r="DM50" i="18"/>
  <c r="DM51" i="18"/>
  <c r="DM52" i="18"/>
  <c r="DM53" i="18"/>
  <c r="DM54" i="18"/>
  <c r="DM55" i="18"/>
  <c r="DM56" i="18"/>
  <c r="DM57" i="18"/>
  <c r="DM58" i="18"/>
  <c r="DM59" i="18"/>
  <c r="DM60" i="18"/>
  <c r="DM61" i="18"/>
  <c r="DM62" i="18"/>
  <c r="DM63" i="18"/>
  <c r="DM64" i="18"/>
  <c r="DM65" i="18"/>
  <c r="DM66" i="18"/>
  <c r="DM67" i="18"/>
  <c r="DM68" i="18"/>
  <c r="DM69" i="18"/>
  <c r="DM70" i="18"/>
  <c r="DM71" i="18"/>
  <c r="DM72" i="18"/>
  <c r="DM73" i="18"/>
  <c r="DM74" i="18"/>
  <c r="DM75" i="18"/>
  <c r="DM76" i="18"/>
  <c r="DM77" i="18"/>
  <c r="DM78" i="18"/>
  <c r="DM79" i="18"/>
  <c r="DM80" i="18"/>
  <c r="DM81" i="18"/>
  <c r="DM82" i="18"/>
  <c r="DM83" i="18"/>
  <c r="DM84" i="18"/>
  <c r="DM85" i="18"/>
  <c r="DM86" i="18"/>
  <c r="DM87" i="18"/>
  <c r="DM88" i="18"/>
  <c r="DM89" i="18"/>
  <c r="DM90" i="18"/>
  <c r="DM95" i="18"/>
  <c r="DM97" i="18"/>
  <c r="DL91" i="18"/>
  <c r="DL92" i="18"/>
  <c r="DL93" i="18"/>
  <c r="DL94" i="18"/>
  <c r="DL19" i="18"/>
  <c r="DL20" i="18"/>
  <c r="DL21" i="18"/>
  <c r="DL22" i="18"/>
  <c r="DL23" i="18"/>
  <c r="DL24" i="18"/>
  <c r="DL25" i="18"/>
  <c r="DL26" i="18"/>
  <c r="DL27" i="18"/>
  <c r="DL28" i="18"/>
  <c r="DL29" i="18"/>
  <c r="DL30" i="18"/>
  <c r="DL31" i="18"/>
  <c r="DL32" i="18"/>
  <c r="DL33" i="18"/>
  <c r="DL34" i="18"/>
  <c r="DL35" i="18"/>
  <c r="DL36" i="18"/>
  <c r="DL37" i="18"/>
  <c r="DL38" i="18"/>
  <c r="DL39" i="18"/>
  <c r="DL40" i="18"/>
  <c r="DL41" i="18"/>
  <c r="DL42" i="18"/>
  <c r="DL43" i="18"/>
  <c r="DL44" i="18"/>
  <c r="DL45" i="18"/>
  <c r="DL46" i="18"/>
  <c r="DL47" i="18"/>
  <c r="DL48" i="18"/>
  <c r="DL49" i="18"/>
  <c r="DL50" i="18"/>
  <c r="DL51" i="18"/>
  <c r="DL52" i="18"/>
  <c r="DL53" i="18"/>
  <c r="DL54" i="18"/>
  <c r="DL55" i="18"/>
  <c r="DL56" i="18"/>
  <c r="DL57" i="18"/>
  <c r="DL58" i="18"/>
  <c r="DL59" i="18"/>
  <c r="DL60" i="18"/>
  <c r="DL61" i="18"/>
  <c r="DL62" i="18"/>
  <c r="DL63" i="18"/>
  <c r="DL64" i="18"/>
  <c r="DL65" i="18"/>
  <c r="DL66" i="18"/>
  <c r="DL67" i="18"/>
  <c r="DL68" i="18"/>
  <c r="DL69" i="18"/>
  <c r="DL70" i="18"/>
  <c r="DL71" i="18"/>
  <c r="DL72" i="18"/>
  <c r="DL73" i="18"/>
  <c r="DL74" i="18"/>
  <c r="DL75" i="18"/>
  <c r="DL76" i="18"/>
  <c r="DL77" i="18"/>
  <c r="DL78" i="18"/>
  <c r="DL79" i="18"/>
  <c r="DL80" i="18"/>
  <c r="DL81" i="18"/>
  <c r="DL82" i="18"/>
  <c r="DL83" i="18"/>
  <c r="DL84" i="18"/>
  <c r="DL85" i="18"/>
  <c r="DL86" i="18"/>
  <c r="DL87" i="18"/>
  <c r="DL88" i="18"/>
  <c r="DL89" i="18"/>
  <c r="DL90" i="18"/>
  <c r="DL95" i="18"/>
  <c r="DL97" i="18"/>
  <c r="DK91" i="18"/>
  <c r="DK92" i="18"/>
  <c r="DK93" i="18"/>
  <c r="DK94" i="18"/>
  <c r="DK19" i="18"/>
  <c r="DK20" i="18"/>
  <c r="DK21" i="18"/>
  <c r="DK22" i="18"/>
  <c r="DK23" i="18"/>
  <c r="DK24" i="18"/>
  <c r="DK25" i="18"/>
  <c r="DK26" i="18"/>
  <c r="DK27" i="18"/>
  <c r="DK28" i="18"/>
  <c r="DK29" i="18"/>
  <c r="DK30" i="18"/>
  <c r="DK31" i="18"/>
  <c r="DK32" i="18"/>
  <c r="DK33" i="18"/>
  <c r="DK34" i="18"/>
  <c r="DK35" i="18"/>
  <c r="DK36" i="18"/>
  <c r="DK37" i="18"/>
  <c r="DK38" i="18"/>
  <c r="DK39" i="18"/>
  <c r="DK40" i="18"/>
  <c r="DK41" i="18"/>
  <c r="DK42" i="18"/>
  <c r="DK43" i="18"/>
  <c r="DK44" i="18"/>
  <c r="DK45" i="18"/>
  <c r="DK46" i="18"/>
  <c r="DK47" i="18"/>
  <c r="DK48" i="18"/>
  <c r="DK49" i="18"/>
  <c r="DK50" i="18"/>
  <c r="DK51" i="18"/>
  <c r="DK52" i="18"/>
  <c r="DK53" i="18"/>
  <c r="DK54" i="18"/>
  <c r="DK55" i="18"/>
  <c r="DK56" i="18"/>
  <c r="DK57" i="18"/>
  <c r="DK58" i="18"/>
  <c r="DK59" i="18"/>
  <c r="DK60" i="18"/>
  <c r="DK61" i="18"/>
  <c r="DK62" i="18"/>
  <c r="DK63" i="18"/>
  <c r="DK64" i="18"/>
  <c r="DK65" i="18"/>
  <c r="DK66" i="18"/>
  <c r="DK67" i="18"/>
  <c r="DK68" i="18"/>
  <c r="DK69" i="18"/>
  <c r="DK70" i="18"/>
  <c r="DK71" i="18"/>
  <c r="DK72" i="18"/>
  <c r="DK73" i="18"/>
  <c r="DK74" i="18"/>
  <c r="DK75" i="18"/>
  <c r="DK76" i="18"/>
  <c r="DK77" i="18"/>
  <c r="DK78" i="18"/>
  <c r="DK79" i="18"/>
  <c r="DK80" i="18"/>
  <c r="DK81" i="18"/>
  <c r="DK82" i="18"/>
  <c r="DK83" i="18"/>
  <c r="DK84" i="18"/>
  <c r="DK85" i="18"/>
  <c r="DK86" i="18"/>
  <c r="DK87" i="18"/>
  <c r="DK88" i="18"/>
  <c r="DK89" i="18"/>
  <c r="DK90" i="18"/>
  <c r="DK95" i="18"/>
  <c r="DK97" i="18"/>
  <c r="DJ91" i="18"/>
  <c r="DJ92" i="18"/>
  <c r="DJ93" i="18"/>
  <c r="DJ94" i="18"/>
  <c r="DJ19" i="18"/>
  <c r="DJ20" i="18"/>
  <c r="DJ21" i="18"/>
  <c r="DJ22" i="18"/>
  <c r="DJ23" i="18"/>
  <c r="DJ24" i="18"/>
  <c r="DJ25" i="18"/>
  <c r="DJ26" i="18"/>
  <c r="DJ27" i="18"/>
  <c r="DJ28" i="18"/>
  <c r="DJ29" i="18"/>
  <c r="DJ30" i="18"/>
  <c r="DJ31" i="18"/>
  <c r="DJ32" i="18"/>
  <c r="DJ33" i="18"/>
  <c r="DJ34" i="18"/>
  <c r="DJ35" i="18"/>
  <c r="DJ36" i="18"/>
  <c r="DJ37" i="18"/>
  <c r="DJ38" i="18"/>
  <c r="DJ39" i="18"/>
  <c r="DJ40" i="18"/>
  <c r="DJ41" i="18"/>
  <c r="DJ42" i="18"/>
  <c r="DJ43" i="18"/>
  <c r="DJ44" i="18"/>
  <c r="DJ45" i="18"/>
  <c r="DJ46" i="18"/>
  <c r="DJ47" i="18"/>
  <c r="DJ48" i="18"/>
  <c r="DJ49" i="18"/>
  <c r="DJ50" i="18"/>
  <c r="DJ51" i="18"/>
  <c r="DJ52" i="18"/>
  <c r="DJ53" i="18"/>
  <c r="DJ54" i="18"/>
  <c r="DJ55" i="18"/>
  <c r="DJ56" i="18"/>
  <c r="DJ57" i="18"/>
  <c r="DJ58" i="18"/>
  <c r="DJ59" i="18"/>
  <c r="DJ60" i="18"/>
  <c r="DJ61" i="18"/>
  <c r="DJ62" i="18"/>
  <c r="DJ63" i="18"/>
  <c r="DJ64" i="18"/>
  <c r="DJ65" i="18"/>
  <c r="DJ66" i="18"/>
  <c r="DJ67" i="18"/>
  <c r="DJ68" i="18"/>
  <c r="DJ69" i="18"/>
  <c r="DJ70" i="18"/>
  <c r="DJ71" i="18"/>
  <c r="DJ72" i="18"/>
  <c r="DJ73" i="18"/>
  <c r="DJ74" i="18"/>
  <c r="DJ75" i="18"/>
  <c r="DJ76" i="18"/>
  <c r="DJ77" i="18"/>
  <c r="DJ78" i="18"/>
  <c r="DJ79" i="18"/>
  <c r="DJ80" i="18"/>
  <c r="DJ81" i="18"/>
  <c r="DJ82" i="18"/>
  <c r="DJ83" i="18"/>
  <c r="DJ84" i="18"/>
  <c r="DJ85" i="18"/>
  <c r="DJ86" i="18"/>
  <c r="DJ87" i="18"/>
  <c r="DJ88" i="18"/>
  <c r="DJ89" i="18"/>
  <c r="DJ90" i="18"/>
  <c r="DJ95" i="18"/>
  <c r="DJ97" i="18"/>
  <c r="DI91" i="18"/>
  <c r="DI92" i="18"/>
  <c r="DI93" i="18"/>
  <c r="DI94" i="18"/>
  <c r="DI19" i="18"/>
  <c r="DI20" i="18"/>
  <c r="DI21" i="18"/>
  <c r="DI22" i="18"/>
  <c r="DI23" i="18"/>
  <c r="DI24" i="18"/>
  <c r="DI25" i="18"/>
  <c r="DI26" i="18"/>
  <c r="DI27" i="18"/>
  <c r="DI28" i="18"/>
  <c r="DI29" i="18"/>
  <c r="DI30" i="18"/>
  <c r="DI31" i="18"/>
  <c r="DI32" i="18"/>
  <c r="DI33" i="18"/>
  <c r="DI34" i="18"/>
  <c r="DI35" i="18"/>
  <c r="DI36" i="18"/>
  <c r="DI37" i="18"/>
  <c r="DI38" i="18"/>
  <c r="DI39" i="18"/>
  <c r="DI40" i="18"/>
  <c r="DI41" i="18"/>
  <c r="DI42" i="18"/>
  <c r="DI43" i="18"/>
  <c r="DI44" i="18"/>
  <c r="DI45" i="18"/>
  <c r="DI46" i="18"/>
  <c r="DI47" i="18"/>
  <c r="DI48" i="18"/>
  <c r="DI49" i="18"/>
  <c r="DI50" i="18"/>
  <c r="DI51" i="18"/>
  <c r="DI52" i="18"/>
  <c r="DI53" i="18"/>
  <c r="DI54" i="18"/>
  <c r="DI55" i="18"/>
  <c r="DI56" i="18"/>
  <c r="DI57" i="18"/>
  <c r="DI58" i="18"/>
  <c r="DI59" i="18"/>
  <c r="DI60" i="18"/>
  <c r="DI18" i="18" s="1" a="1"/>
  <c r="DI18" i="18" s="1"/>
  <c r="DI61" i="18"/>
  <c r="DI62" i="18"/>
  <c r="DI63" i="18"/>
  <c r="DI64" i="18"/>
  <c r="DI65" i="18"/>
  <c r="DI66" i="18"/>
  <c r="DI67" i="18"/>
  <c r="DI68" i="18"/>
  <c r="DI69" i="18"/>
  <c r="DI70" i="18"/>
  <c r="DI71" i="18"/>
  <c r="DI72" i="18"/>
  <c r="DI73" i="18"/>
  <c r="DI74" i="18"/>
  <c r="DI75" i="18"/>
  <c r="DI76" i="18"/>
  <c r="DI77" i="18"/>
  <c r="DI78" i="18"/>
  <c r="DI79" i="18"/>
  <c r="DI80" i="18"/>
  <c r="DI81" i="18"/>
  <c r="DI82" i="18"/>
  <c r="DI83" i="18"/>
  <c r="DI84" i="18"/>
  <c r="DI85" i="18"/>
  <c r="DI86" i="18"/>
  <c r="DI87" i="18"/>
  <c r="DI88" i="18"/>
  <c r="DI89" i="18"/>
  <c r="DI90" i="18"/>
  <c r="DI95" i="18"/>
  <c r="DI97" i="18"/>
  <c r="DH91" i="18"/>
  <c r="DH92" i="18"/>
  <c r="DH93" i="18"/>
  <c r="DH94" i="18"/>
  <c r="DH19" i="18"/>
  <c r="DH20" i="18"/>
  <c r="DH21" i="18"/>
  <c r="DH22" i="18"/>
  <c r="DH23" i="18"/>
  <c r="DH24" i="18"/>
  <c r="DH25" i="18"/>
  <c r="DH26" i="18"/>
  <c r="DH27" i="18"/>
  <c r="DH28" i="18"/>
  <c r="DH29" i="18"/>
  <c r="DH30" i="18"/>
  <c r="DH31" i="18"/>
  <c r="DH32" i="18"/>
  <c r="DH33" i="18"/>
  <c r="DH34" i="18"/>
  <c r="DH35" i="18"/>
  <c r="DH36" i="18"/>
  <c r="DH37" i="18"/>
  <c r="DH38" i="18"/>
  <c r="DH39" i="18"/>
  <c r="DH40" i="18"/>
  <c r="DH41" i="18"/>
  <c r="DH42" i="18"/>
  <c r="DH43" i="18"/>
  <c r="DH44" i="18"/>
  <c r="DH45" i="18"/>
  <c r="DH46" i="18"/>
  <c r="DH47" i="18"/>
  <c r="DH48" i="18"/>
  <c r="DH49" i="18"/>
  <c r="DH50" i="18"/>
  <c r="DH51" i="18"/>
  <c r="DH52" i="18"/>
  <c r="DH53" i="18"/>
  <c r="DH54" i="18"/>
  <c r="DH55" i="18"/>
  <c r="DH56" i="18"/>
  <c r="DH57" i="18"/>
  <c r="DH58" i="18"/>
  <c r="DH59" i="18"/>
  <c r="DH61" i="18"/>
  <c r="DH62" i="18"/>
  <c r="DH63" i="18"/>
  <c r="DH64" i="18"/>
  <c r="DH65" i="18"/>
  <c r="DH66" i="18"/>
  <c r="DH67" i="18"/>
  <c r="DH68" i="18"/>
  <c r="DH69" i="18"/>
  <c r="DH70" i="18"/>
  <c r="DH71" i="18"/>
  <c r="DH72" i="18"/>
  <c r="DH73" i="18"/>
  <c r="DH74" i="18"/>
  <c r="DH75" i="18"/>
  <c r="DH76" i="18"/>
  <c r="DH77" i="18"/>
  <c r="DH78" i="18"/>
  <c r="DH79" i="18"/>
  <c r="DH80" i="18"/>
  <c r="DH81" i="18"/>
  <c r="DH82" i="18"/>
  <c r="DH83" i="18"/>
  <c r="DH84" i="18"/>
  <c r="DH85" i="18"/>
  <c r="DH86" i="18"/>
  <c r="DH87" i="18"/>
  <c r="DH88" i="18"/>
  <c r="DH89" i="18"/>
  <c r="DH90" i="18"/>
  <c r="DH95" i="18"/>
  <c r="DH97" i="18"/>
  <c r="DG91" i="18"/>
  <c r="DG92" i="18"/>
  <c r="DG93" i="18"/>
  <c r="DG94" i="18"/>
  <c r="DG19" i="18"/>
  <c r="DG20" i="18"/>
  <c r="DG21" i="18"/>
  <c r="DG22" i="18"/>
  <c r="DG23" i="18"/>
  <c r="DG24" i="18"/>
  <c r="DG25" i="18"/>
  <c r="DG26" i="18"/>
  <c r="DG27" i="18"/>
  <c r="DG28" i="18"/>
  <c r="DG29" i="18"/>
  <c r="DG30" i="18"/>
  <c r="DG31" i="18"/>
  <c r="DG32" i="18"/>
  <c r="DG33" i="18"/>
  <c r="DG34" i="18"/>
  <c r="DG35" i="18"/>
  <c r="DG36" i="18"/>
  <c r="DG37" i="18"/>
  <c r="DG38" i="18"/>
  <c r="DG39" i="18"/>
  <c r="DG40" i="18"/>
  <c r="DG41" i="18"/>
  <c r="DG42" i="18"/>
  <c r="DG43" i="18"/>
  <c r="DG44" i="18"/>
  <c r="DG45" i="18"/>
  <c r="DG46" i="18"/>
  <c r="DG47" i="18"/>
  <c r="DG48" i="18"/>
  <c r="DG49" i="18"/>
  <c r="DG50" i="18"/>
  <c r="DG51" i="18"/>
  <c r="DG52" i="18"/>
  <c r="DG53" i="18"/>
  <c r="DG54" i="18"/>
  <c r="DG55" i="18"/>
  <c r="DG56" i="18"/>
  <c r="DG57" i="18"/>
  <c r="DG58" i="18"/>
  <c r="DG59" i="18"/>
  <c r="DG60" i="18"/>
  <c r="DG61" i="18"/>
  <c r="DG62" i="18"/>
  <c r="DG63" i="18"/>
  <c r="DG64" i="18"/>
  <c r="DG65" i="18"/>
  <c r="DG66" i="18"/>
  <c r="DG67" i="18"/>
  <c r="DG68" i="18"/>
  <c r="DG69" i="18"/>
  <c r="DG70" i="18"/>
  <c r="DG71" i="18"/>
  <c r="DG72" i="18"/>
  <c r="DG73" i="18"/>
  <c r="DG74" i="18"/>
  <c r="DG75" i="18"/>
  <c r="DG76" i="18"/>
  <c r="DG77" i="18"/>
  <c r="DG78" i="18"/>
  <c r="DG79" i="18"/>
  <c r="DG80" i="18"/>
  <c r="DG81" i="18"/>
  <c r="DG82" i="18"/>
  <c r="DG83" i="18"/>
  <c r="DG84" i="18"/>
  <c r="DG85" i="18"/>
  <c r="DG86" i="18"/>
  <c r="DG87" i="18"/>
  <c r="DG88" i="18"/>
  <c r="DG89" i="18"/>
  <c r="DG90" i="18"/>
  <c r="DG95" i="18"/>
  <c r="DG97" i="18"/>
  <c r="DF91" i="18"/>
  <c r="DF92" i="18"/>
  <c r="DF93" i="18"/>
  <c r="DF94" i="18"/>
  <c r="DF19" i="18"/>
  <c r="DF20" i="18"/>
  <c r="DF21" i="18"/>
  <c r="DF22" i="18"/>
  <c r="DF23" i="18"/>
  <c r="DF24" i="18"/>
  <c r="DF25" i="18"/>
  <c r="DF26" i="18"/>
  <c r="DF27" i="18"/>
  <c r="DF28" i="18"/>
  <c r="DF29" i="18"/>
  <c r="DF30" i="18"/>
  <c r="DF31" i="18"/>
  <c r="DF32" i="18"/>
  <c r="DF33" i="18"/>
  <c r="DF34" i="18"/>
  <c r="DF35" i="18"/>
  <c r="DF36" i="18"/>
  <c r="DF37" i="18"/>
  <c r="DF38" i="18"/>
  <c r="DF39" i="18"/>
  <c r="DF40" i="18"/>
  <c r="DF41" i="18"/>
  <c r="DF42" i="18"/>
  <c r="DF43" i="18"/>
  <c r="DF44" i="18"/>
  <c r="DF45" i="18"/>
  <c r="DF46" i="18"/>
  <c r="DF47" i="18"/>
  <c r="DF48" i="18"/>
  <c r="DF49" i="18"/>
  <c r="DF50" i="18"/>
  <c r="DF51" i="18"/>
  <c r="DF52" i="18"/>
  <c r="DF53" i="18"/>
  <c r="DF54" i="18"/>
  <c r="DF55" i="18"/>
  <c r="DF56" i="18"/>
  <c r="DF57" i="18"/>
  <c r="DF58" i="18"/>
  <c r="DF59" i="18"/>
  <c r="DF60" i="18"/>
  <c r="DF18" i="18" s="1" a="1"/>
  <c r="DF18" i="18" s="1"/>
  <c r="DF61" i="18"/>
  <c r="DF62" i="18"/>
  <c r="DF63" i="18"/>
  <c r="DF64" i="18"/>
  <c r="DF65" i="18"/>
  <c r="DF66" i="18"/>
  <c r="DF67" i="18"/>
  <c r="DF68" i="18"/>
  <c r="DF69" i="18"/>
  <c r="DF70" i="18"/>
  <c r="DF71" i="18"/>
  <c r="DF72" i="18"/>
  <c r="DF73" i="18"/>
  <c r="DF74" i="18"/>
  <c r="DF75" i="18"/>
  <c r="DF76" i="18"/>
  <c r="DF77" i="18"/>
  <c r="DF78" i="18"/>
  <c r="DF79" i="18"/>
  <c r="DF80" i="18"/>
  <c r="DF81" i="18"/>
  <c r="DF82" i="18"/>
  <c r="DF83" i="18"/>
  <c r="DF84" i="18"/>
  <c r="DF85" i="18"/>
  <c r="DF86" i="18"/>
  <c r="DF87" i="18"/>
  <c r="DF88" i="18"/>
  <c r="DF89" i="18"/>
  <c r="DF90" i="18"/>
  <c r="DF95" i="18"/>
  <c r="DF97" i="18"/>
  <c r="DE91" i="18"/>
  <c r="DE92" i="18"/>
  <c r="DE93" i="18"/>
  <c r="DE95" i="18"/>
  <c r="DE19" i="18"/>
  <c r="DE20" i="18"/>
  <c r="DE21" i="18"/>
  <c r="DE22" i="18"/>
  <c r="DE23" i="18"/>
  <c r="DE24" i="18"/>
  <c r="DE25" i="18"/>
  <c r="DE26" i="18"/>
  <c r="DE27" i="18"/>
  <c r="DE28" i="18"/>
  <c r="DE29" i="18"/>
  <c r="DE30" i="18"/>
  <c r="DE31" i="18"/>
  <c r="DE32" i="18"/>
  <c r="DE33" i="18"/>
  <c r="DE34" i="18"/>
  <c r="DE35" i="18"/>
  <c r="DE36" i="18"/>
  <c r="DE37" i="18"/>
  <c r="DE38" i="18"/>
  <c r="DE39" i="18"/>
  <c r="DE40" i="18"/>
  <c r="DE41" i="18"/>
  <c r="DE42" i="18"/>
  <c r="DE43" i="18"/>
  <c r="DE44" i="18"/>
  <c r="DE45" i="18"/>
  <c r="DE46" i="18"/>
  <c r="DE47" i="18"/>
  <c r="DE48" i="18"/>
  <c r="DE49" i="18"/>
  <c r="DE50" i="18"/>
  <c r="DE51" i="18"/>
  <c r="DE52" i="18"/>
  <c r="DE53" i="18"/>
  <c r="DE54" i="18"/>
  <c r="DE55" i="18"/>
  <c r="DE56" i="18"/>
  <c r="DE57" i="18"/>
  <c r="DE58" i="18"/>
  <c r="DE59" i="18"/>
  <c r="DE60" i="18"/>
  <c r="DE61" i="18"/>
  <c r="DE62" i="18"/>
  <c r="DE63" i="18"/>
  <c r="DE64" i="18"/>
  <c r="DE65" i="18"/>
  <c r="DE66" i="18"/>
  <c r="DE67" i="18"/>
  <c r="DE68" i="18"/>
  <c r="DE69" i="18"/>
  <c r="DE70" i="18"/>
  <c r="DE71" i="18"/>
  <c r="DE72" i="18"/>
  <c r="DE73" i="18"/>
  <c r="DE74" i="18"/>
  <c r="DE75" i="18"/>
  <c r="DE76" i="18"/>
  <c r="DE77" i="18"/>
  <c r="DE78" i="18"/>
  <c r="DE79" i="18"/>
  <c r="DE80" i="18"/>
  <c r="DE81" i="18"/>
  <c r="DE82" i="18"/>
  <c r="DE83" i="18"/>
  <c r="DE84" i="18"/>
  <c r="DE85" i="18"/>
  <c r="DE86" i="18"/>
  <c r="DE87" i="18"/>
  <c r="DE88" i="18"/>
  <c r="DE89" i="18"/>
  <c r="DE90" i="18"/>
  <c r="DE97" i="18"/>
  <c r="DD91" i="18"/>
  <c r="DD92" i="18"/>
  <c r="DD93" i="18"/>
  <c r="DD95" i="18"/>
  <c r="DD19" i="18"/>
  <c r="DD20" i="18"/>
  <c r="DD21" i="18"/>
  <c r="DD22" i="18"/>
  <c r="DD23" i="18"/>
  <c r="DD24" i="18"/>
  <c r="DD25" i="18"/>
  <c r="DD26" i="18"/>
  <c r="DD27" i="18"/>
  <c r="DD28" i="18"/>
  <c r="DD29" i="18"/>
  <c r="DD30" i="18"/>
  <c r="DD31" i="18"/>
  <c r="DD32" i="18"/>
  <c r="DD33" i="18"/>
  <c r="DD34" i="18"/>
  <c r="DD35" i="18"/>
  <c r="DD36" i="18"/>
  <c r="DD37" i="18"/>
  <c r="DD38" i="18"/>
  <c r="DD39" i="18"/>
  <c r="DD40" i="18"/>
  <c r="DD41" i="18"/>
  <c r="DD42" i="18"/>
  <c r="DD43" i="18"/>
  <c r="DD44" i="18"/>
  <c r="DD45" i="18"/>
  <c r="DD46" i="18"/>
  <c r="DD47" i="18"/>
  <c r="DD48" i="18"/>
  <c r="DD49" i="18"/>
  <c r="DD50" i="18"/>
  <c r="DD51" i="18"/>
  <c r="DD52" i="18"/>
  <c r="DD53" i="18"/>
  <c r="DD54" i="18"/>
  <c r="DD55" i="18"/>
  <c r="DD56" i="18"/>
  <c r="DD57" i="18"/>
  <c r="DD58" i="18"/>
  <c r="DD59" i="18"/>
  <c r="DD60" i="18"/>
  <c r="DD61" i="18"/>
  <c r="DD62" i="18"/>
  <c r="DD63" i="18"/>
  <c r="DD64" i="18"/>
  <c r="DD65" i="18"/>
  <c r="DD66" i="18"/>
  <c r="DD67" i="18"/>
  <c r="DD68" i="18"/>
  <c r="DD69" i="18"/>
  <c r="DD70" i="18"/>
  <c r="DD71" i="18"/>
  <c r="DD72" i="18"/>
  <c r="DD73" i="18"/>
  <c r="DD74" i="18"/>
  <c r="DD75" i="18"/>
  <c r="DD76" i="18"/>
  <c r="DD77" i="18"/>
  <c r="DD78" i="18"/>
  <c r="DD79" i="18"/>
  <c r="DD80" i="18"/>
  <c r="DD81" i="18"/>
  <c r="DD82" i="18"/>
  <c r="DD83" i="18"/>
  <c r="DD84" i="18"/>
  <c r="DD85" i="18"/>
  <c r="DD86" i="18"/>
  <c r="DD87" i="18"/>
  <c r="DD88" i="18"/>
  <c r="DD89" i="18"/>
  <c r="DD90" i="18"/>
  <c r="DD97" i="18"/>
  <c r="DC91" i="18"/>
  <c r="DC92" i="18"/>
  <c r="DC93" i="18"/>
  <c r="DC95" i="18"/>
  <c r="DC19" i="18"/>
  <c r="DC20" i="18"/>
  <c r="DC21" i="18"/>
  <c r="DC22" i="18"/>
  <c r="DC23" i="18"/>
  <c r="DC24" i="18"/>
  <c r="DC25" i="18"/>
  <c r="DC26" i="18"/>
  <c r="DC27" i="18"/>
  <c r="DC28" i="18"/>
  <c r="DC29" i="18"/>
  <c r="DC30" i="18"/>
  <c r="DC31" i="18"/>
  <c r="DC32" i="18"/>
  <c r="DC33" i="18"/>
  <c r="DC34" i="18"/>
  <c r="DC35" i="18"/>
  <c r="DC36" i="18"/>
  <c r="DC37" i="18"/>
  <c r="DC38" i="18"/>
  <c r="DC39" i="18"/>
  <c r="DC40" i="18"/>
  <c r="DC41" i="18"/>
  <c r="DC42" i="18"/>
  <c r="DC43" i="18"/>
  <c r="DC44" i="18"/>
  <c r="DC45" i="18"/>
  <c r="DC46" i="18"/>
  <c r="DC47" i="18"/>
  <c r="DC48" i="18"/>
  <c r="DC49" i="18"/>
  <c r="DC50" i="18"/>
  <c r="DC51" i="18"/>
  <c r="DC52" i="18"/>
  <c r="DC53" i="18"/>
  <c r="DC54" i="18"/>
  <c r="DC55" i="18"/>
  <c r="DC56" i="18"/>
  <c r="DC57" i="18"/>
  <c r="DC58" i="18"/>
  <c r="DC59" i="18"/>
  <c r="DC60" i="18"/>
  <c r="DC18" i="18" s="1" a="1"/>
  <c r="DC18" i="18" s="1"/>
  <c r="DC61" i="18"/>
  <c r="DC62" i="18"/>
  <c r="DC63" i="18"/>
  <c r="DC64" i="18"/>
  <c r="DC65" i="18"/>
  <c r="DC66" i="18"/>
  <c r="DC67" i="18"/>
  <c r="DC68" i="18"/>
  <c r="DC69" i="18"/>
  <c r="DC70" i="18"/>
  <c r="DC71" i="18"/>
  <c r="DC72" i="18"/>
  <c r="DC73" i="18"/>
  <c r="DC74" i="18"/>
  <c r="DC75" i="18"/>
  <c r="DC76" i="18"/>
  <c r="DC77" i="18"/>
  <c r="DC78" i="18"/>
  <c r="DC79" i="18"/>
  <c r="DC80" i="18"/>
  <c r="DC81" i="18"/>
  <c r="DC82" i="18"/>
  <c r="DC83" i="18"/>
  <c r="DC84" i="18"/>
  <c r="DC85" i="18"/>
  <c r="DC86" i="18"/>
  <c r="DC87" i="18"/>
  <c r="DC88" i="18"/>
  <c r="DC89" i="18"/>
  <c r="DC90" i="18"/>
  <c r="DC97" i="18"/>
  <c r="DB91" i="18"/>
  <c r="DB92" i="18"/>
  <c r="DB93" i="18"/>
  <c r="DB95" i="18"/>
  <c r="DB19" i="18"/>
  <c r="DB20" i="18"/>
  <c r="DB21" i="18"/>
  <c r="DB22" i="18"/>
  <c r="DB23" i="18"/>
  <c r="DB24" i="18"/>
  <c r="DB25" i="18"/>
  <c r="DB26" i="18"/>
  <c r="DB27" i="18"/>
  <c r="DB28" i="18"/>
  <c r="DB29" i="18"/>
  <c r="DB30" i="18"/>
  <c r="DB31" i="18"/>
  <c r="DB32" i="18"/>
  <c r="DB33" i="18"/>
  <c r="DB34" i="18"/>
  <c r="DB35" i="18"/>
  <c r="DB36" i="18"/>
  <c r="DB37" i="18"/>
  <c r="DB38" i="18"/>
  <c r="DB39" i="18"/>
  <c r="DB40" i="18"/>
  <c r="DB41" i="18"/>
  <c r="DB42" i="18"/>
  <c r="DB43" i="18"/>
  <c r="DB44" i="18"/>
  <c r="DB45" i="18"/>
  <c r="DB46" i="18"/>
  <c r="DB47" i="18"/>
  <c r="DB48" i="18"/>
  <c r="DB49" i="18"/>
  <c r="DB50" i="18"/>
  <c r="DB51" i="18"/>
  <c r="DB52" i="18"/>
  <c r="DB53" i="18"/>
  <c r="DB54" i="18"/>
  <c r="DB55" i="18"/>
  <c r="DB56" i="18"/>
  <c r="DB57" i="18"/>
  <c r="DB58" i="18"/>
  <c r="DB59" i="18"/>
  <c r="DB60" i="18"/>
  <c r="DB61" i="18"/>
  <c r="DB62" i="18"/>
  <c r="DB63" i="18"/>
  <c r="DB64" i="18"/>
  <c r="DB65" i="18"/>
  <c r="DB66" i="18"/>
  <c r="DB67" i="18"/>
  <c r="DB68" i="18"/>
  <c r="DB69" i="18"/>
  <c r="DB70" i="18"/>
  <c r="DB71" i="18"/>
  <c r="DB72" i="18"/>
  <c r="DB73" i="18"/>
  <c r="DB74" i="18"/>
  <c r="DB75" i="18"/>
  <c r="DB76" i="18"/>
  <c r="DB77" i="18"/>
  <c r="DB78" i="18"/>
  <c r="DB79" i="18"/>
  <c r="DB80" i="18"/>
  <c r="DB81" i="18"/>
  <c r="DB82" i="18"/>
  <c r="DB83" i="18"/>
  <c r="DB84" i="18"/>
  <c r="DB85" i="18"/>
  <c r="DB86" i="18"/>
  <c r="DB87" i="18"/>
  <c r="DB88" i="18"/>
  <c r="DB89" i="18"/>
  <c r="DB90" i="18"/>
  <c r="DB97" i="18"/>
  <c r="DA91" i="18"/>
  <c r="DA92" i="18"/>
  <c r="DA93" i="18"/>
  <c r="DA95" i="18"/>
  <c r="DA19" i="18"/>
  <c r="DA20" i="18"/>
  <c r="DA21" i="18"/>
  <c r="DA22" i="18"/>
  <c r="DA23" i="18"/>
  <c r="DA24" i="18"/>
  <c r="DA25" i="18"/>
  <c r="DA26" i="18"/>
  <c r="DA27" i="18"/>
  <c r="DA28" i="18"/>
  <c r="DA29" i="18"/>
  <c r="DA30" i="18"/>
  <c r="DA31" i="18"/>
  <c r="DA32" i="18"/>
  <c r="DA33" i="18"/>
  <c r="DA34" i="18"/>
  <c r="DA35" i="18"/>
  <c r="DA36" i="18"/>
  <c r="DA37" i="18"/>
  <c r="DA38" i="18"/>
  <c r="DA39" i="18"/>
  <c r="DA40" i="18"/>
  <c r="DA41" i="18"/>
  <c r="DA42" i="18"/>
  <c r="DA43" i="18"/>
  <c r="DA44" i="18"/>
  <c r="DA45" i="18"/>
  <c r="DA46" i="18"/>
  <c r="DA47" i="18"/>
  <c r="DA48" i="18"/>
  <c r="DA49" i="18"/>
  <c r="DA50" i="18"/>
  <c r="DA51" i="18"/>
  <c r="DA52" i="18"/>
  <c r="DA53" i="18"/>
  <c r="DA54" i="18"/>
  <c r="DA55" i="18"/>
  <c r="DA56" i="18"/>
  <c r="DA57" i="18"/>
  <c r="DA58" i="18"/>
  <c r="DA59" i="18"/>
  <c r="DA60" i="18"/>
  <c r="DA61" i="18"/>
  <c r="DA62" i="18"/>
  <c r="DA63" i="18"/>
  <c r="DA64" i="18"/>
  <c r="DA65" i="18"/>
  <c r="DA66" i="18"/>
  <c r="DA67" i="18"/>
  <c r="DA68" i="18"/>
  <c r="DA69" i="18"/>
  <c r="DA70" i="18"/>
  <c r="DA71" i="18"/>
  <c r="DA72" i="18"/>
  <c r="DA73" i="18"/>
  <c r="DA74" i="18"/>
  <c r="DA75" i="18"/>
  <c r="DA76" i="18"/>
  <c r="DA77" i="18"/>
  <c r="DA78" i="18"/>
  <c r="DA79" i="18"/>
  <c r="DA80" i="18"/>
  <c r="DA81" i="18"/>
  <c r="DA82" i="18"/>
  <c r="DA83" i="18"/>
  <c r="DA84" i="18"/>
  <c r="DA85" i="18"/>
  <c r="DA86" i="18"/>
  <c r="DA87" i="18"/>
  <c r="DA88" i="18"/>
  <c r="DA89" i="18"/>
  <c r="DA90" i="18"/>
  <c r="DA97" i="18"/>
  <c r="CZ91" i="18"/>
  <c r="CZ92" i="18"/>
  <c r="CZ93" i="18"/>
  <c r="CZ95" i="18"/>
  <c r="CZ19" i="18"/>
  <c r="CZ20" i="18"/>
  <c r="CZ21" i="18"/>
  <c r="CZ22" i="18"/>
  <c r="CZ23" i="18"/>
  <c r="CZ24" i="18"/>
  <c r="CZ25" i="18"/>
  <c r="CZ26" i="18"/>
  <c r="CZ27" i="18"/>
  <c r="CZ28" i="18"/>
  <c r="CZ29" i="18"/>
  <c r="CZ30" i="18"/>
  <c r="CZ31" i="18"/>
  <c r="CZ32" i="18"/>
  <c r="CZ33" i="18"/>
  <c r="CZ34" i="18"/>
  <c r="CZ35" i="18"/>
  <c r="CZ36" i="18"/>
  <c r="CZ37" i="18"/>
  <c r="CZ38" i="18"/>
  <c r="CZ39" i="18"/>
  <c r="CZ40" i="18"/>
  <c r="CZ41" i="18"/>
  <c r="CZ42" i="18"/>
  <c r="CZ43" i="18"/>
  <c r="CZ44" i="18"/>
  <c r="CZ45" i="18"/>
  <c r="CZ46" i="18"/>
  <c r="CZ47" i="18"/>
  <c r="CZ48" i="18"/>
  <c r="CZ49" i="18"/>
  <c r="CZ50" i="18"/>
  <c r="CZ51" i="18"/>
  <c r="CZ52" i="18"/>
  <c r="CZ53" i="18"/>
  <c r="CZ54" i="18"/>
  <c r="CZ55" i="18"/>
  <c r="CZ56" i="18"/>
  <c r="CZ57" i="18"/>
  <c r="CZ58" i="18"/>
  <c r="CZ59" i="18"/>
  <c r="CZ60" i="18"/>
  <c r="CZ18" i="18" s="1" a="1"/>
  <c r="CZ18" i="18" s="1"/>
  <c r="CZ61" i="18"/>
  <c r="CZ62" i="18"/>
  <c r="CZ63" i="18"/>
  <c r="CZ64" i="18"/>
  <c r="CZ65" i="18"/>
  <c r="CZ66" i="18"/>
  <c r="CZ67" i="18"/>
  <c r="CZ68" i="18"/>
  <c r="CZ69" i="18"/>
  <c r="CZ70" i="18"/>
  <c r="CZ71" i="18"/>
  <c r="CZ72" i="18"/>
  <c r="CZ73" i="18"/>
  <c r="CZ74" i="18"/>
  <c r="CZ75" i="18"/>
  <c r="CZ76" i="18"/>
  <c r="CZ77" i="18"/>
  <c r="CZ78" i="18"/>
  <c r="CZ79" i="18"/>
  <c r="CZ80" i="18"/>
  <c r="CZ81" i="18"/>
  <c r="CZ82" i="18"/>
  <c r="CZ83" i="18"/>
  <c r="CZ84" i="18"/>
  <c r="CZ85" i="18"/>
  <c r="CZ86" i="18"/>
  <c r="CZ87" i="18"/>
  <c r="CZ88" i="18"/>
  <c r="CZ89" i="18"/>
  <c r="CZ90" i="18"/>
  <c r="CZ97" i="18"/>
  <c r="CY91" i="18"/>
  <c r="CY92" i="18"/>
  <c r="CY93" i="18"/>
  <c r="CY95" i="18"/>
  <c r="CY19" i="18"/>
  <c r="CY20" i="18"/>
  <c r="CY21" i="18"/>
  <c r="CY22" i="18"/>
  <c r="CY23" i="18"/>
  <c r="CY24" i="18"/>
  <c r="CY25" i="18"/>
  <c r="CY26" i="18"/>
  <c r="CY27" i="18"/>
  <c r="CY28" i="18"/>
  <c r="CY29" i="18"/>
  <c r="CY30" i="18"/>
  <c r="CY31" i="18"/>
  <c r="CY32" i="18"/>
  <c r="CY33" i="18"/>
  <c r="CY34" i="18"/>
  <c r="CY35" i="18"/>
  <c r="CY36" i="18"/>
  <c r="CY37" i="18"/>
  <c r="CY38" i="18"/>
  <c r="CY39" i="18"/>
  <c r="CY40" i="18"/>
  <c r="CY41" i="18"/>
  <c r="CY42" i="18"/>
  <c r="CY43" i="18"/>
  <c r="CY44" i="18"/>
  <c r="CY45" i="18"/>
  <c r="CY46" i="18"/>
  <c r="CY47" i="18"/>
  <c r="CY48" i="18"/>
  <c r="CY49" i="18"/>
  <c r="CY50" i="18"/>
  <c r="CY51" i="18"/>
  <c r="CY52" i="18"/>
  <c r="CY53" i="18"/>
  <c r="CY54" i="18"/>
  <c r="CY55" i="18"/>
  <c r="CY56" i="18"/>
  <c r="CY57" i="18"/>
  <c r="CY58" i="18"/>
  <c r="CY59" i="18"/>
  <c r="CY60" i="18"/>
  <c r="CY61" i="18"/>
  <c r="CY62" i="18"/>
  <c r="CY63" i="18"/>
  <c r="CY64" i="18"/>
  <c r="CY65" i="18"/>
  <c r="CY66" i="18"/>
  <c r="CY67" i="18"/>
  <c r="CY68" i="18"/>
  <c r="CY69" i="18"/>
  <c r="CY70" i="18"/>
  <c r="CY71" i="18"/>
  <c r="CY72" i="18"/>
  <c r="CY73" i="18"/>
  <c r="CY74" i="18"/>
  <c r="CY75" i="18"/>
  <c r="CY76" i="18"/>
  <c r="CY77" i="18"/>
  <c r="CY78" i="18"/>
  <c r="CY79" i="18"/>
  <c r="CY80" i="18"/>
  <c r="CY81" i="18"/>
  <c r="CY82" i="18"/>
  <c r="CY83" i="18"/>
  <c r="CY84" i="18"/>
  <c r="CY85" i="18"/>
  <c r="CY86" i="18"/>
  <c r="CY87" i="18"/>
  <c r="CY88" i="18"/>
  <c r="CY89" i="18"/>
  <c r="CY90" i="18"/>
  <c r="CY97" i="18"/>
  <c r="CX91" i="18"/>
  <c r="CX92" i="18"/>
  <c r="CX93" i="18"/>
  <c r="CX95" i="18"/>
  <c r="CX19" i="18"/>
  <c r="CX20" i="18"/>
  <c r="CX21" i="18"/>
  <c r="CX22" i="18"/>
  <c r="CX23" i="18"/>
  <c r="CX24" i="18"/>
  <c r="CX25" i="18"/>
  <c r="CX26" i="18"/>
  <c r="CX27" i="18"/>
  <c r="CX28" i="18"/>
  <c r="CX29" i="18"/>
  <c r="CX30" i="18"/>
  <c r="CX31" i="18"/>
  <c r="CX32" i="18"/>
  <c r="CX33" i="18"/>
  <c r="CX34" i="18"/>
  <c r="CX35" i="18"/>
  <c r="CX36" i="18"/>
  <c r="CX37" i="18"/>
  <c r="CX38" i="18"/>
  <c r="CX39" i="18"/>
  <c r="CX40" i="18"/>
  <c r="CX41" i="18"/>
  <c r="CX42" i="18"/>
  <c r="CX43" i="18"/>
  <c r="CX44" i="18"/>
  <c r="CX45" i="18"/>
  <c r="CX46" i="18"/>
  <c r="CX47" i="18"/>
  <c r="CX48" i="18"/>
  <c r="CX49" i="18"/>
  <c r="CX50" i="18"/>
  <c r="CX51" i="18"/>
  <c r="CX52" i="18"/>
  <c r="CX53" i="18"/>
  <c r="CX54" i="18"/>
  <c r="CX55" i="18"/>
  <c r="CX56" i="18"/>
  <c r="CX57" i="18"/>
  <c r="CX58" i="18"/>
  <c r="CX59" i="18"/>
  <c r="CX60" i="18"/>
  <c r="CX61" i="18"/>
  <c r="CX62" i="18"/>
  <c r="CX63" i="18"/>
  <c r="CX64" i="18"/>
  <c r="CX65" i="18"/>
  <c r="CX66" i="18"/>
  <c r="CX67" i="18"/>
  <c r="CX68" i="18"/>
  <c r="CX69" i="18"/>
  <c r="CX70" i="18"/>
  <c r="CX71" i="18"/>
  <c r="CX72" i="18"/>
  <c r="CX73" i="18"/>
  <c r="CX74" i="18"/>
  <c r="CX75" i="18"/>
  <c r="CX76" i="18"/>
  <c r="CX77" i="18"/>
  <c r="CX78" i="18"/>
  <c r="CX79" i="18"/>
  <c r="CX80" i="18"/>
  <c r="CX81" i="18"/>
  <c r="CX82" i="18"/>
  <c r="CX83" i="18"/>
  <c r="CX84" i="18"/>
  <c r="CX85" i="18"/>
  <c r="CX86" i="18"/>
  <c r="CX87" i="18"/>
  <c r="CX88" i="18"/>
  <c r="CX89" i="18"/>
  <c r="CX90" i="18"/>
  <c r="CX97" i="18"/>
  <c r="CW91" i="18"/>
  <c r="CW92" i="18"/>
  <c r="CW93" i="18"/>
  <c r="CW95" i="18"/>
  <c r="CW19" i="18"/>
  <c r="CW20" i="18"/>
  <c r="CW21" i="18"/>
  <c r="CW22" i="18"/>
  <c r="CW23" i="18"/>
  <c r="CW24" i="18"/>
  <c r="CW25" i="18"/>
  <c r="CW26" i="18"/>
  <c r="CW27" i="18"/>
  <c r="CW28" i="18"/>
  <c r="CW29" i="18"/>
  <c r="CW30" i="18"/>
  <c r="CW31" i="18"/>
  <c r="CW32" i="18"/>
  <c r="CW33" i="18"/>
  <c r="CW34" i="18"/>
  <c r="CW35" i="18"/>
  <c r="CW36" i="18"/>
  <c r="CW37" i="18"/>
  <c r="CW38" i="18"/>
  <c r="CW39" i="18"/>
  <c r="CW40" i="18"/>
  <c r="CW41" i="18"/>
  <c r="CW42" i="18"/>
  <c r="CW43" i="18"/>
  <c r="CW44" i="18"/>
  <c r="CW45" i="18"/>
  <c r="CW46" i="18"/>
  <c r="CW47" i="18"/>
  <c r="CW48" i="18"/>
  <c r="CW49" i="18"/>
  <c r="CW50" i="18"/>
  <c r="CW51" i="18"/>
  <c r="CW52" i="18"/>
  <c r="CW53" i="18"/>
  <c r="CW54" i="18"/>
  <c r="CW55" i="18"/>
  <c r="CW56" i="18"/>
  <c r="CW57" i="18"/>
  <c r="CW58" i="18"/>
  <c r="CW59" i="18"/>
  <c r="CW61" i="18"/>
  <c r="CW62" i="18"/>
  <c r="CW63" i="18"/>
  <c r="CW64" i="18"/>
  <c r="CW65" i="18"/>
  <c r="CW66" i="18"/>
  <c r="CW67" i="18"/>
  <c r="CW68" i="18"/>
  <c r="CW69" i="18"/>
  <c r="CW70" i="18"/>
  <c r="CW71" i="18"/>
  <c r="CW72" i="18"/>
  <c r="CW73" i="18"/>
  <c r="CW74" i="18"/>
  <c r="CW75" i="18"/>
  <c r="CW76" i="18"/>
  <c r="CW77" i="18"/>
  <c r="CW78" i="18"/>
  <c r="CW79" i="18"/>
  <c r="CW80" i="18"/>
  <c r="CW81" i="18"/>
  <c r="CW82" i="18"/>
  <c r="CW83" i="18"/>
  <c r="CW84" i="18"/>
  <c r="CW85" i="18"/>
  <c r="CW86" i="18"/>
  <c r="CW87" i="18"/>
  <c r="CW88" i="18"/>
  <c r="CW89" i="18"/>
  <c r="CW90" i="18"/>
  <c r="CW97" i="18"/>
  <c r="CV91" i="18"/>
  <c r="CV92" i="18"/>
  <c r="CV93" i="18"/>
  <c r="CV95" i="18"/>
  <c r="CV19" i="18"/>
  <c r="CV20" i="18"/>
  <c r="CV21" i="18"/>
  <c r="CV22" i="18"/>
  <c r="CV23" i="18"/>
  <c r="CV24" i="18"/>
  <c r="CV25" i="18"/>
  <c r="CV26" i="18"/>
  <c r="CV27" i="18"/>
  <c r="CV28" i="18"/>
  <c r="CV29" i="18"/>
  <c r="CV30" i="18"/>
  <c r="CV31" i="18"/>
  <c r="CV32" i="18"/>
  <c r="CV33" i="18"/>
  <c r="CV34" i="18"/>
  <c r="CV35" i="18"/>
  <c r="CV36" i="18"/>
  <c r="CV37" i="18"/>
  <c r="CV38" i="18"/>
  <c r="CV39" i="18"/>
  <c r="CV40" i="18"/>
  <c r="CV41" i="18"/>
  <c r="CV42" i="18"/>
  <c r="CV43" i="18"/>
  <c r="CV44" i="18"/>
  <c r="CV45" i="18"/>
  <c r="CV46" i="18"/>
  <c r="CV47" i="18"/>
  <c r="CV48" i="18"/>
  <c r="CV49" i="18"/>
  <c r="CV50" i="18"/>
  <c r="CV51" i="18"/>
  <c r="CV52" i="18"/>
  <c r="CV53" i="18"/>
  <c r="CV54" i="18"/>
  <c r="CV55" i="18"/>
  <c r="CV56" i="18"/>
  <c r="CV57" i="18"/>
  <c r="CV58" i="18"/>
  <c r="CV59" i="18"/>
  <c r="CV61" i="18"/>
  <c r="CV62" i="18"/>
  <c r="CV63" i="18"/>
  <c r="CV64" i="18"/>
  <c r="CV65" i="18"/>
  <c r="CV66" i="18"/>
  <c r="CV67" i="18"/>
  <c r="CV68" i="18"/>
  <c r="CV69" i="18"/>
  <c r="CV70" i="18"/>
  <c r="CV71" i="18"/>
  <c r="CV72" i="18"/>
  <c r="CV73" i="18"/>
  <c r="CV74" i="18"/>
  <c r="CV75" i="18"/>
  <c r="CV76" i="18"/>
  <c r="CV77" i="18"/>
  <c r="CV78" i="18"/>
  <c r="CV79" i="18"/>
  <c r="CV80" i="18"/>
  <c r="CV81" i="18"/>
  <c r="CV82" i="18"/>
  <c r="CV83" i="18"/>
  <c r="CV84" i="18"/>
  <c r="CV85" i="18"/>
  <c r="CV86" i="18"/>
  <c r="CV87" i="18"/>
  <c r="CV88" i="18"/>
  <c r="CV89" i="18"/>
  <c r="CV90" i="18"/>
  <c r="CV97" i="18"/>
  <c r="CU91" i="18"/>
  <c r="CU92" i="18"/>
  <c r="CU93" i="18"/>
  <c r="CU95" i="18"/>
  <c r="CU19" i="18"/>
  <c r="CU20" i="18"/>
  <c r="CU21" i="18"/>
  <c r="CU22" i="18"/>
  <c r="CU23" i="18"/>
  <c r="CU24" i="18"/>
  <c r="CU25" i="18"/>
  <c r="CU26" i="18"/>
  <c r="CU27" i="18"/>
  <c r="CU28" i="18"/>
  <c r="CU29" i="18"/>
  <c r="CU30" i="18"/>
  <c r="CU31" i="18"/>
  <c r="CU32" i="18"/>
  <c r="CU33" i="18"/>
  <c r="CU34" i="18"/>
  <c r="CU35" i="18"/>
  <c r="CU36" i="18"/>
  <c r="CU37" i="18"/>
  <c r="CU38" i="18"/>
  <c r="CU39" i="18"/>
  <c r="CU40" i="18"/>
  <c r="CU41" i="18"/>
  <c r="CU42" i="18"/>
  <c r="CU43" i="18"/>
  <c r="CU44" i="18"/>
  <c r="CU45" i="18"/>
  <c r="CU46" i="18"/>
  <c r="CU47" i="18"/>
  <c r="CU48" i="18"/>
  <c r="CU49" i="18"/>
  <c r="CU50" i="18"/>
  <c r="CU51" i="18"/>
  <c r="CU52" i="18"/>
  <c r="CU53" i="18"/>
  <c r="CU54" i="18"/>
  <c r="CU55" i="18"/>
  <c r="CU56" i="18"/>
  <c r="CU57" i="18"/>
  <c r="CU58" i="18"/>
  <c r="CU59" i="18"/>
  <c r="CU60" i="18"/>
  <c r="CU61" i="18"/>
  <c r="CU62" i="18"/>
  <c r="CU63" i="18"/>
  <c r="CU64" i="18"/>
  <c r="CU65" i="18"/>
  <c r="CU66" i="18"/>
  <c r="CU67" i="18"/>
  <c r="CU68" i="18"/>
  <c r="CU69" i="18"/>
  <c r="CU70" i="18"/>
  <c r="CU71" i="18"/>
  <c r="CU72" i="18"/>
  <c r="CU73" i="18"/>
  <c r="CU74" i="18"/>
  <c r="CU75" i="18"/>
  <c r="CU76" i="18"/>
  <c r="CU77" i="18"/>
  <c r="CU78" i="18"/>
  <c r="CU79" i="18"/>
  <c r="CU80" i="18"/>
  <c r="CU81" i="18"/>
  <c r="CU82" i="18"/>
  <c r="CU83" i="18"/>
  <c r="CU84" i="18"/>
  <c r="CU85" i="18"/>
  <c r="CU86" i="18"/>
  <c r="CU87" i="18"/>
  <c r="CU88" i="18"/>
  <c r="CU89" i="18"/>
  <c r="CU90" i="18"/>
  <c r="CU97" i="18"/>
  <c r="CT91" i="18"/>
  <c r="CT92" i="18"/>
  <c r="CT93" i="18"/>
  <c r="CT95" i="18"/>
  <c r="CT19" i="18"/>
  <c r="CT20" i="18"/>
  <c r="CT21" i="18"/>
  <c r="CT22" i="18"/>
  <c r="CT23" i="18"/>
  <c r="CT24" i="18"/>
  <c r="CT25" i="18"/>
  <c r="CT26" i="18"/>
  <c r="CT27" i="18"/>
  <c r="CT28" i="18"/>
  <c r="CT29" i="18"/>
  <c r="CT30" i="18"/>
  <c r="CT31" i="18"/>
  <c r="CT32" i="18"/>
  <c r="CT33" i="18"/>
  <c r="CT34" i="18"/>
  <c r="CT35" i="18"/>
  <c r="CT36" i="18"/>
  <c r="CT37" i="18"/>
  <c r="CT38" i="18"/>
  <c r="CT39" i="18"/>
  <c r="CT40" i="18"/>
  <c r="CT41" i="18"/>
  <c r="CT42" i="18"/>
  <c r="CT43" i="18"/>
  <c r="CT44" i="18"/>
  <c r="CT45" i="18"/>
  <c r="CT46" i="18"/>
  <c r="CT47" i="18"/>
  <c r="CT48" i="18"/>
  <c r="CT49" i="18"/>
  <c r="CT50" i="18"/>
  <c r="CT51" i="18"/>
  <c r="CT52" i="18"/>
  <c r="CT53" i="18"/>
  <c r="CT54" i="18"/>
  <c r="CT55" i="18"/>
  <c r="CT56" i="18"/>
  <c r="CT57" i="18"/>
  <c r="CT58" i="18"/>
  <c r="CT59" i="18"/>
  <c r="CT61" i="18"/>
  <c r="CT62" i="18"/>
  <c r="CT63" i="18"/>
  <c r="CT64" i="18"/>
  <c r="CT65" i="18"/>
  <c r="CT66" i="18"/>
  <c r="CT67" i="18"/>
  <c r="CT68" i="18"/>
  <c r="CT69" i="18"/>
  <c r="CT70" i="18"/>
  <c r="CT71" i="18"/>
  <c r="CT72" i="18"/>
  <c r="CT73" i="18"/>
  <c r="CT74" i="18"/>
  <c r="CT75" i="18"/>
  <c r="CT76" i="18"/>
  <c r="CT77" i="18"/>
  <c r="CT78" i="18"/>
  <c r="CT79" i="18"/>
  <c r="CT80" i="18"/>
  <c r="CT81" i="18"/>
  <c r="CT82" i="18"/>
  <c r="CT83" i="18"/>
  <c r="CT84" i="18"/>
  <c r="CT85" i="18"/>
  <c r="CT86" i="18"/>
  <c r="CT87" i="18"/>
  <c r="CT88" i="18"/>
  <c r="CT89" i="18"/>
  <c r="CT90" i="18"/>
  <c r="CT97" i="18"/>
  <c r="FD42" i="17"/>
  <c r="ER42" i="17"/>
  <c r="EF42" i="17"/>
  <c r="DT42" i="17"/>
  <c r="DH42" i="17"/>
  <c r="CH16" i="18"/>
  <c r="CF29" i="5" s="1"/>
  <c r="CG16" i="18"/>
  <c r="CE29" i="5" s="1"/>
  <c r="CF16" i="18"/>
  <c r="CD29" i="5" s="1"/>
  <c r="CE16" i="18"/>
  <c r="CC29" i="5" s="1"/>
  <c r="CD16" i="18"/>
  <c r="CB29" i="5" s="1"/>
  <c r="CC16" i="18"/>
  <c r="CA29" i="5" s="1"/>
  <c r="CB16" i="18"/>
  <c r="BZ29" i="5" s="1"/>
  <c r="CA16" i="18"/>
  <c r="BY29" i="5" s="1"/>
  <c r="BZ16" i="18"/>
  <c r="BX29" i="5" s="1"/>
  <c r="BY16" i="18"/>
  <c r="BW29" i="5" s="1"/>
  <c r="BX16" i="18"/>
  <c r="BV29" i="5" s="1"/>
  <c r="BW16" i="18"/>
  <c r="BU29" i="5" s="1"/>
  <c r="BV16" i="18"/>
  <c r="BT29" i="5" s="1"/>
  <c r="BU16" i="18"/>
  <c r="BS29" i="5" s="1"/>
  <c r="BT16" i="18"/>
  <c r="BR29" i="5" s="1"/>
  <c r="BS16" i="18"/>
  <c r="BQ29" i="5" s="1"/>
  <c r="BR16" i="18"/>
  <c r="BP29" i="5" s="1"/>
  <c r="BQ16" i="18"/>
  <c r="BP16" i="18"/>
  <c r="BN29" i="5" s="1"/>
  <c r="BO16" i="18"/>
  <c r="BM29" i="5" s="1"/>
  <c r="BN16" i="18"/>
  <c r="BL29" i="5" s="1"/>
  <c r="BM16" i="18"/>
  <c r="BK29" i="5" s="1"/>
  <c r="BL16" i="18"/>
  <c r="BJ29" i="5" s="1"/>
  <c r="BK16" i="18"/>
  <c r="BI29" i="5" s="1"/>
  <c r="BJ16" i="18"/>
  <c r="BH29" i="5" s="1"/>
  <c r="BI16" i="18"/>
  <c r="BG29" i="5" s="1"/>
  <c r="BH16" i="18"/>
  <c r="BF29" i="5" s="1"/>
  <c r="BG16" i="18"/>
  <c r="BE29" i="5" s="1"/>
  <c r="BF16" i="18"/>
  <c r="BD29" i="5" s="1"/>
  <c r="BE16" i="18"/>
  <c r="BC29" i="5" s="1"/>
  <c r="BD16" i="18"/>
  <c r="BB29" i="5" s="1"/>
  <c r="BC16" i="18"/>
  <c r="BA29" i="5" s="1"/>
  <c r="BB16" i="18"/>
  <c r="AZ29" i="5" s="1"/>
  <c r="BA16" i="18"/>
  <c r="AZ16" i="18"/>
  <c r="AX29" i="5" s="1"/>
  <c r="AY16" i="18"/>
  <c r="AW29" i="5" s="1"/>
  <c r="AX16" i="18"/>
  <c r="AV29" i="5" s="1"/>
  <c r="AW16" i="18"/>
  <c r="AU29" i="5" s="1"/>
  <c r="AV16" i="18"/>
  <c r="AT29" i="5" s="1"/>
  <c r="AU16" i="18"/>
  <c r="AS29" i="5" s="1"/>
  <c r="AT16" i="18"/>
  <c r="AR29" i="5" s="1"/>
  <c r="AS16" i="18"/>
  <c r="AQ29" i="5" s="1"/>
  <c r="AR16" i="18"/>
  <c r="AP29" i="5" s="1"/>
  <c r="AQ16" i="18"/>
  <c r="AO29" i="5" s="1"/>
  <c r="AP16" i="18"/>
  <c r="AN29" i="5" s="1"/>
  <c r="AO16" i="18"/>
  <c r="AM29" i="5" s="1"/>
  <c r="AN16" i="18"/>
  <c r="AL29" i="5" s="1"/>
  <c r="AM16" i="18"/>
  <c r="AK29" i="5" s="1"/>
  <c r="AL16" i="18"/>
  <c r="AJ29" i="5" s="1"/>
  <c r="AK16" i="18"/>
  <c r="AI29" i="5" s="1"/>
  <c r="AJ16" i="18"/>
  <c r="AH29" i="5" s="1"/>
  <c r="AI16" i="18"/>
  <c r="AG29" i="5" s="1"/>
  <c r="AH16" i="18"/>
  <c r="AF29" i="5" s="1"/>
  <c r="AG16" i="18"/>
  <c r="AE29" i="5" s="1"/>
  <c r="AF16" i="18"/>
  <c r="AD29" i="5" s="1"/>
  <c r="AE16" i="18"/>
  <c r="AC29" i="5" s="1"/>
  <c r="AD16" i="18"/>
  <c r="AB29" i="5" s="1"/>
  <c r="AC16" i="18"/>
  <c r="AA29" i="5" s="1"/>
  <c r="AB16" i="18"/>
  <c r="Z29" i="5" s="1"/>
  <c r="AA16" i="18"/>
  <c r="Y29" i="5" s="1"/>
  <c r="Z16" i="18"/>
  <c r="X29" i="5" s="1"/>
  <c r="Y16" i="18"/>
  <c r="W29" i="5" s="1"/>
  <c r="CH15" i="18"/>
  <c r="CF28" i="5" s="1"/>
  <c r="CG15" i="18"/>
  <c r="CE28" i="5" s="1"/>
  <c r="CF15" i="18"/>
  <c r="CD28" i="5" s="1"/>
  <c r="CE15" i="18"/>
  <c r="CC28" i="5" s="1"/>
  <c r="CD15" i="18"/>
  <c r="CB28" i="5" s="1"/>
  <c r="CC15" i="18"/>
  <c r="CA28" i="5" s="1"/>
  <c r="CB15" i="18"/>
  <c r="BZ28" i="5" s="1"/>
  <c r="CA15" i="18"/>
  <c r="BY28" i="5" s="1"/>
  <c r="BZ15" i="18"/>
  <c r="BX28" i="5" s="1"/>
  <c r="BY15" i="18"/>
  <c r="BW28" i="5" s="1"/>
  <c r="BX15" i="18"/>
  <c r="BW15" i="18"/>
  <c r="BU28" i="5" s="1"/>
  <c r="BV15" i="18"/>
  <c r="BT28" i="5" s="1"/>
  <c r="BU15" i="18"/>
  <c r="BS28" i="5" s="1"/>
  <c r="BT15" i="18"/>
  <c r="BR28" i="5" s="1"/>
  <c r="BS15" i="18"/>
  <c r="BQ28" i="5" s="1"/>
  <c r="BR15" i="18"/>
  <c r="BP28" i="5" s="1"/>
  <c r="BQ15" i="18"/>
  <c r="BO28" i="5" s="1"/>
  <c r="BP15" i="18"/>
  <c r="BN28" i="5" s="1"/>
  <c r="BO15" i="18"/>
  <c r="BM28" i="5" s="1"/>
  <c r="BN15" i="18"/>
  <c r="BL28" i="5" s="1"/>
  <c r="BM15" i="18"/>
  <c r="BK28" i="5" s="1"/>
  <c r="BL15" i="18"/>
  <c r="BJ28" i="5" s="1"/>
  <c r="BK15" i="18"/>
  <c r="BI28" i="5" s="1"/>
  <c r="BJ15" i="18"/>
  <c r="BH28" i="5" s="1"/>
  <c r="BI15" i="18"/>
  <c r="BG28" i="5" s="1"/>
  <c r="BH15" i="18"/>
  <c r="BF28" i="5" s="1"/>
  <c r="BG15" i="18"/>
  <c r="BE28" i="5" s="1"/>
  <c r="BF15" i="18"/>
  <c r="BD28" i="5" s="1"/>
  <c r="BE15" i="18"/>
  <c r="BC28" i="5" s="1"/>
  <c r="BD15" i="18"/>
  <c r="BB28" i="5" s="1"/>
  <c r="BC15" i="18"/>
  <c r="BA28" i="5" s="1"/>
  <c r="BB15" i="18"/>
  <c r="AZ28" i="5" s="1"/>
  <c r="BA15" i="18"/>
  <c r="AY28" i="5" s="1"/>
  <c r="AZ15" i="18"/>
  <c r="AX28" i="5" s="1"/>
  <c r="AY15" i="18"/>
  <c r="AW28" i="5" s="1"/>
  <c r="AX15" i="18"/>
  <c r="AV28" i="5" s="1"/>
  <c r="AW15" i="18"/>
  <c r="AU28" i="5" s="1"/>
  <c r="AV15" i="18"/>
  <c r="AT28" i="5" s="1"/>
  <c r="AU15" i="18"/>
  <c r="AS28" i="5" s="1"/>
  <c r="AT15" i="18"/>
  <c r="AR28" i="5" s="1"/>
  <c r="AS15" i="18"/>
  <c r="AQ28" i="5" s="1"/>
  <c r="AR15" i="18"/>
  <c r="AP28" i="5" s="1"/>
  <c r="AQ15" i="18"/>
  <c r="AP15" i="18"/>
  <c r="AN28" i="5" s="1"/>
  <c r="AO15" i="18"/>
  <c r="AM28" i="5" s="1"/>
  <c r="AN15" i="18"/>
  <c r="AL28" i="5" s="1"/>
  <c r="AM15" i="18"/>
  <c r="AK28" i="5" s="1"/>
  <c r="AL15" i="18"/>
  <c r="AJ28" i="5" s="1"/>
  <c r="AK15" i="18"/>
  <c r="AI28" i="5" s="1"/>
  <c r="AJ15" i="18"/>
  <c r="AH28" i="5" s="1"/>
  <c r="AI15" i="18"/>
  <c r="AG28" i="5" s="1"/>
  <c r="AH15" i="18"/>
  <c r="AF28" i="5" s="1"/>
  <c r="AG15" i="18"/>
  <c r="AE28" i="5" s="1"/>
  <c r="AF15" i="18"/>
  <c r="AD28" i="5" s="1"/>
  <c r="AE15" i="18"/>
  <c r="AC28" i="5" s="1"/>
  <c r="AD15" i="18"/>
  <c r="AB28" i="5" s="1"/>
  <c r="AC15" i="18"/>
  <c r="AA28" i="5" s="1"/>
  <c r="AB15" i="18"/>
  <c r="Z28" i="5" s="1"/>
  <c r="AA15" i="18"/>
  <c r="Z15" i="18"/>
  <c r="X28" i="5" s="1"/>
  <c r="Y15" i="18"/>
  <c r="W28" i="5" s="1"/>
  <c r="CH14" i="18"/>
  <c r="CF27" i="5" s="1"/>
  <c r="CG14" i="18"/>
  <c r="CE27" i="5" s="1"/>
  <c r="CF14" i="18"/>
  <c r="CD27" i="5" s="1"/>
  <c r="CE14" i="18"/>
  <c r="CC27" i="5" s="1"/>
  <c r="CD14" i="18"/>
  <c r="CB27" i="5" s="1"/>
  <c r="CB30" i="5" s="1"/>
  <c r="CC14" i="18"/>
  <c r="CA27" i="5" s="1"/>
  <c r="CB14" i="18"/>
  <c r="BZ27" i="5" s="1"/>
  <c r="CA14" i="18"/>
  <c r="BY27" i="5" s="1"/>
  <c r="BZ14" i="18"/>
  <c r="BX27" i="5" s="1"/>
  <c r="BY14" i="18"/>
  <c r="BW27" i="5" s="1"/>
  <c r="BX14" i="18"/>
  <c r="BV27" i="5" s="1"/>
  <c r="BW14" i="18"/>
  <c r="BU27" i="5" s="1"/>
  <c r="BV14" i="18"/>
  <c r="BT27" i="5" s="1"/>
  <c r="BU14" i="18"/>
  <c r="BS27" i="5" s="1"/>
  <c r="BT14" i="18"/>
  <c r="BR27" i="5" s="1"/>
  <c r="BS14" i="18"/>
  <c r="BQ27" i="5" s="1"/>
  <c r="BR14" i="18"/>
  <c r="BP27" i="5" s="1"/>
  <c r="BQ14" i="18"/>
  <c r="BO27" i="5" s="1"/>
  <c r="BP14" i="18"/>
  <c r="BN27" i="5" s="1"/>
  <c r="BO14" i="18"/>
  <c r="BM27" i="5" s="1"/>
  <c r="BN14" i="18"/>
  <c r="BL27" i="5" s="1"/>
  <c r="BM14" i="18"/>
  <c r="BL14" i="18"/>
  <c r="BJ27" i="5" s="1"/>
  <c r="BK14" i="18"/>
  <c r="BI27" i="5" s="1"/>
  <c r="BJ14" i="18"/>
  <c r="BH27" i="5" s="1"/>
  <c r="BI14" i="18"/>
  <c r="BG27" i="5" s="1"/>
  <c r="BH14" i="18"/>
  <c r="BF27" i="5" s="1"/>
  <c r="BG14" i="18"/>
  <c r="BE27" i="5" s="1"/>
  <c r="BF14" i="18"/>
  <c r="BD27" i="5" s="1"/>
  <c r="BE14" i="18"/>
  <c r="BD14" i="18"/>
  <c r="BB27" i="5" s="1"/>
  <c r="BC14" i="18"/>
  <c r="BA27" i="5" s="1"/>
  <c r="BB14" i="18"/>
  <c r="AZ27" i="5" s="1"/>
  <c r="BA14" i="18"/>
  <c r="AY27" i="5" s="1"/>
  <c r="AZ14" i="18"/>
  <c r="AX27" i="5" s="1"/>
  <c r="AY14" i="18"/>
  <c r="AW27" i="5" s="1"/>
  <c r="AX14" i="18"/>
  <c r="AV27" i="5" s="1"/>
  <c r="AW14" i="18"/>
  <c r="AU27" i="5" s="1"/>
  <c r="AV14" i="18"/>
  <c r="AT27" i="5" s="1"/>
  <c r="AU14" i="18"/>
  <c r="AS27" i="5" s="1"/>
  <c r="AT14" i="18"/>
  <c r="AR27" i="5" s="1"/>
  <c r="AS14" i="18"/>
  <c r="AQ27" i="5" s="1"/>
  <c r="AR14" i="18"/>
  <c r="AP27" i="5" s="1"/>
  <c r="AQ14" i="18"/>
  <c r="AO27" i="5" s="1"/>
  <c r="AP14" i="18"/>
  <c r="AN27" i="5" s="1"/>
  <c r="AO14" i="18"/>
  <c r="AM27" i="5" s="1"/>
  <c r="AN14" i="18"/>
  <c r="AL27" i="5" s="1"/>
  <c r="AM14" i="18"/>
  <c r="AK27" i="5" s="1"/>
  <c r="AL14" i="18"/>
  <c r="AJ27" i="5" s="1"/>
  <c r="AK14" i="18"/>
  <c r="AI27" i="5" s="1"/>
  <c r="AJ14" i="18"/>
  <c r="AH27" i="5" s="1"/>
  <c r="AI14" i="18"/>
  <c r="AG27" i="5" s="1"/>
  <c r="AH14" i="18"/>
  <c r="AF27" i="5" s="1"/>
  <c r="AG14" i="18"/>
  <c r="AE27" i="5" s="1"/>
  <c r="AF14" i="18"/>
  <c r="AD27" i="5" s="1"/>
  <c r="AE14" i="18"/>
  <c r="AC27" i="5" s="1"/>
  <c r="AD14" i="18"/>
  <c r="AB27" i="5" s="1"/>
  <c r="AC14" i="18"/>
  <c r="AA27" i="5" s="1"/>
  <c r="AB14" i="18"/>
  <c r="Z27" i="5" s="1"/>
  <c r="AA14" i="18"/>
  <c r="Y27" i="5" s="1"/>
  <c r="Z14" i="18"/>
  <c r="X27" i="5" s="1"/>
  <c r="Y14" i="18"/>
  <c r="W27" i="5" s="1"/>
  <c r="CH13" i="18"/>
  <c r="CF26" i="5" s="1"/>
  <c r="CG13" i="18"/>
  <c r="CE26" i="5" s="1"/>
  <c r="CF13" i="18"/>
  <c r="CD26" i="5" s="1"/>
  <c r="CE13" i="18"/>
  <c r="CC26" i="5" s="1"/>
  <c r="CD13" i="18"/>
  <c r="CB26" i="5" s="1"/>
  <c r="CC13" i="18"/>
  <c r="CA26" i="5" s="1"/>
  <c r="CB13" i="18"/>
  <c r="BZ26" i="5" s="1"/>
  <c r="CA13" i="18"/>
  <c r="BZ13" i="18"/>
  <c r="BX26" i="5" s="1"/>
  <c r="BY13" i="18"/>
  <c r="BW26" i="5" s="1"/>
  <c r="BX13" i="18"/>
  <c r="BV26" i="5" s="1"/>
  <c r="BW13" i="18"/>
  <c r="BU26" i="5" s="1"/>
  <c r="BV13" i="18"/>
  <c r="BT26" i="5" s="1"/>
  <c r="BU13" i="18"/>
  <c r="BS26" i="5" s="1"/>
  <c r="BT13" i="18"/>
  <c r="BR26" i="5" s="1"/>
  <c r="BS13" i="18"/>
  <c r="BQ26" i="5" s="1"/>
  <c r="BR13" i="18"/>
  <c r="BP26" i="5" s="1"/>
  <c r="BQ13" i="18"/>
  <c r="BO26" i="5" s="1"/>
  <c r="BP13" i="18"/>
  <c r="BN26" i="5" s="1"/>
  <c r="BO13" i="18"/>
  <c r="BM26" i="5" s="1"/>
  <c r="BN13" i="18"/>
  <c r="BL26" i="5" s="1"/>
  <c r="BM13" i="18"/>
  <c r="BK26" i="5" s="1"/>
  <c r="BL13" i="18"/>
  <c r="BJ26" i="5" s="1"/>
  <c r="BK13" i="18"/>
  <c r="BI26" i="5" s="1"/>
  <c r="BJ13" i="18"/>
  <c r="BH26" i="5" s="1"/>
  <c r="BI13" i="18"/>
  <c r="BG26" i="5" s="1"/>
  <c r="BH13" i="18"/>
  <c r="BF26" i="5" s="1"/>
  <c r="BG13" i="18"/>
  <c r="BE26" i="5" s="1"/>
  <c r="BF13" i="18"/>
  <c r="BD26" i="5" s="1"/>
  <c r="BE13" i="18"/>
  <c r="BC26" i="5" s="1"/>
  <c r="BD13" i="18"/>
  <c r="BB26" i="5" s="1"/>
  <c r="BC13" i="18"/>
  <c r="BA26" i="5" s="1"/>
  <c r="BB13" i="18"/>
  <c r="AZ26" i="5" s="1"/>
  <c r="BA13" i="18"/>
  <c r="AY26" i="5" s="1"/>
  <c r="AZ13" i="18"/>
  <c r="AX26" i="5" s="1"/>
  <c r="AY13" i="18"/>
  <c r="AW26" i="5" s="1"/>
  <c r="AX13" i="18"/>
  <c r="AV26" i="5" s="1"/>
  <c r="AW13" i="18"/>
  <c r="AU26" i="5" s="1"/>
  <c r="AV13" i="18"/>
  <c r="AT26" i="5" s="1"/>
  <c r="AU13" i="18"/>
  <c r="AS26" i="5" s="1"/>
  <c r="AT13" i="18"/>
  <c r="AR26" i="5" s="1"/>
  <c r="AS13" i="18"/>
  <c r="AQ26" i="5" s="1"/>
  <c r="AR13" i="18"/>
  <c r="AP26" i="5" s="1"/>
  <c r="AQ13" i="18"/>
  <c r="AP13" i="18"/>
  <c r="AN26" i="5" s="1"/>
  <c r="AO13" i="18"/>
  <c r="AM26" i="5" s="1"/>
  <c r="AN13" i="18"/>
  <c r="AL26" i="5" s="1"/>
  <c r="AM13" i="18"/>
  <c r="AK26" i="5" s="1"/>
  <c r="AL13" i="18"/>
  <c r="AJ26" i="5" s="1"/>
  <c r="AK13" i="18"/>
  <c r="AI26" i="5" s="1"/>
  <c r="AJ13" i="18"/>
  <c r="AH26" i="5" s="1"/>
  <c r="AI13" i="18"/>
  <c r="AG26" i="5" s="1"/>
  <c r="AH13" i="18"/>
  <c r="AF26" i="5" s="1"/>
  <c r="AG13" i="18"/>
  <c r="AE26" i="5" s="1"/>
  <c r="AF13" i="18"/>
  <c r="AD26" i="5" s="1"/>
  <c r="AD30" i="5" s="1"/>
  <c r="AE13" i="18"/>
  <c r="AC26" i="5" s="1"/>
  <c r="AD13" i="18"/>
  <c r="AB26" i="5" s="1"/>
  <c r="AC13" i="18"/>
  <c r="AA26" i="5" s="1"/>
  <c r="AB13" i="18"/>
  <c r="Z26" i="5" s="1"/>
  <c r="AA13" i="18"/>
  <c r="Z13" i="18"/>
  <c r="X26" i="5" s="1"/>
  <c r="Y13" i="18"/>
  <c r="W26" i="5" s="1"/>
  <c r="CH12" i="18"/>
  <c r="CF25" i="5" s="1"/>
  <c r="CG12" i="18"/>
  <c r="CE25" i="5" s="1"/>
  <c r="CF12" i="18"/>
  <c r="CD25" i="5" s="1"/>
  <c r="CE12" i="18"/>
  <c r="CC25" i="5" s="1"/>
  <c r="CD12" i="18"/>
  <c r="CB25" i="5" s="1"/>
  <c r="CC12" i="18"/>
  <c r="CA25" i="5" s="1"/>
  <c r="CB12" i="18"/>
  <c r="BZ25" i="5" s="1"/>
  <c r="CA12" i="18"/>
  <c r="BY25" i="5" s="1"/>
  <c r="BZ12" i="18"/>
  <c r="BX25" i="5" s="1"/>
  <c r="BY12" i="18"/>
  <c r="BW25" i="5" s="1"/>
  <c r="BX12" i="18"/>
  <c r="BV25" i="5" s="1"/>
  <c r="BW12" i="18"/>
  <c r="BU25" i="5" s="1"/>
  <c r="BV12" i="18"/>
  <c r="BT25" i="5" s="1"/>
  <c r="BU12" i="18"/>
  <c r="BS25" i="5" s="1"/>
  <c r="BT12" i="18"/>
  <c r="BR25" i="5" s="1"/>
  <c r="BS12" i="18"/>
  <c r="BQ25" i="5" s="1"/>
  <c r="BR12" i="18"/>
  <c r="BP25" i="5" s="1"/>
  <c r="BQ12" i="18"/>
  <c r="BO25" i="5" s="1"/>
  <c r="BP12" i="18"/>
  <c r="BN25" i="5" s="1"/>
  <c r="BO12" i="18"/>
  <c r="BM25" i="5" s="1"/>
  <c r="BN12" i="18"/>
  <c r="BL25" i="5" s="1"/>
  <c r="BM12" i="18"/>
  <c r="BK25" i="5" s="1"/>
  <c r="BL12" i="18"/>
  <c r="BJ25" i="5" s="1"/>
  <c r="BK12" i="18"/>
  <c r="BI25" i="5" s="1"/>
  <c r="BJ12" i="18"/>
  <c r="BH25" i="5" s="1"/>
  <c r="BI12" i="18"/>
  <c r="BG25" i="5" s="1"/>
  <c r="BH12" i="18"/>
  <c r="BF25" i="5" s="1"/>
  <c r="BG12" i="18"/>
  <c r="BE25" i="5" s="1"/>
  <c r="BF12" i="18"/>
  <c r="BD25" i="5" s="1"/>
  <c r="BE12" i="18"/>
  <c r="BC25" i="5" s="1"/>
  <c r="BD12" i="18"/>
  <c r="BB25" i="5" s="1"/>
  <c r="BC12" i="18"/>
  <c r="BA25" i="5" s="1"/>
  <c r="BB12" i="18"/>
  <c r="AZ25" i="5" s="1"/>
  <c r="BA12" i="18"/>
  <c r="AY25" i="5" s="1"/>
  <c r="AZ12" i="18"/>
  <c r="AX25" i="5" s="1"/>
  <c r="AY12" i="18"/>
  <c r="AW25" i="5" s="1"/>
  <c r="AX12" i="18"/>
  <c r="AV25" i="5" s="1"/>
  <c r="AW12" i="18"/>
  <c r="AU25" i="5" s="1"/>
  <c r="AV12" i="18"/>
  <c r="AT25" i="5" s="1"/>
  <c r="AU12" i="18"/>
  <c r="AS25" i="5" s="1"/>
  <c r="AT12" i="18"/>
  <c r="AR25" i="5" s="1"/>
  <c r="AS12" i="18"/>
  <c r="AQ25" i="5" s="1"/>
  <c r="AQ30" i="5" s="1"/>
  <c r="AR12" i="18"/>
  <c r="AP25" i="5" s="1"/>
  <c r="AQ12" i="18"/>
  <c r="AO25" i="5" s="1"/>
  <c r="AP12" i="18"/>
  <c r="AN25" i="5" s="1"/>
  <c r="AO12" i="18"/>
  <c r="AM25" i="5" s="1"/>
  <c r="AN12" i="18"/>
  <c r="AL25" i="5" s="1"/>
  <c r="AM12" i="18"/>
  <c r="AK25" i="5" s="1"/>
  <c r="AL12" i="18"/>
  <c r="AJ25" i="5" s="1"/>
  <c r="AK12" i="18"/>
  <c r="AI25" i="5" s="1"/>
  <c r="AI30" i="5" s="1"/>
  <c r="AJ12" i="18"/>
  <c r="AH25" i="5" s="1"/>
  <c r="AI12" i="18"/>
  <c r="AG25" i="5" s="1"/>
  <c r="AH12" i="18"/>
  <c r="AF25" i="5" s="1"/>
  <c r="AG12" i="18"/>
  <c r="AE25" i="5" s="1"/>
  <c r="AF12" i="18"/>
  <c r="AD25" i="5" s="1"/>
  <c r="AE12" i="18"/>
  <c r="AC25" i="5" s="1"/>
  <c r="AD12" i="18"/>
  <c r="AB25" i="5" s="1"/>
  <c r="AC12" i="18"/>
  <c r="AA25" i="5" s="1"/>
  <c r="AA30" i="5" s="1"/>
  <c r="AB12" i="18"/>
  <c r="Z25" i="5" s="1"/>
  <c r="AA12" i="18"/>
  <c r="Y25" i="5" s="1"/>
  <c r="Z12" i="18"/>
  <c r="X25" i="5" s="1"/>
  <c r="Y12" i="18"/>
  <c r="W25" i="5" s="1"/>
  <c r="CM4" i="18"/>
  <c r="CM5" i="18"/>
  <c r="CN4" i="18"/>
  <c r="CN5" i="18"/>
  <c r="CO4" i="18"/>
  <c r="CO5" i="18"/>
  <c r="CP4" i="18"/>
  <c r="CP5" i="18"/>
  <c r="CQ4" i="18"/>
  <c r="CQ5" i="18"/>
  <c r="CR4" i="18"/>
  <c r="CR5" i="18"/>
  <c r="DF7" i="17"/>
  <c r="DG7" i="17"/>
  <c r="DH7" i="17"/>
  <c r="DI7" i="17"/>
  <c r="DJ7" i="17"/>
  <c r="DK7" i="17"/>
  <c r="DL7" i="17"/>
  <c r="DM7" i="17"/>
  <c r="DN7" i="17"/>
  <c r="DO7" i="17"/>
  <c r="DP7" i="17"/>
  <c r="DQ7" i="17"/>
  <c r="DR7" i="17"/>
  <c r="DS7" i="17"/>
  <c r="DT7" i="17"/>
  <c r="DU7" i="17"/>
  <c r="DV7" i="17"/>
  <c r="DW7" i="17"/>
  <c r="DX7" i="17"/>
  <c r="DY7" i="17"/>
  <c r="DZ7" i="17"/>
  <c r="EA7" i="17"/>
  <c r="EB7" i="17"/>
  <c r="EC7" i="17"/>
  <c r="ED7" i="17"/>
  <c r="EE7" i="17"/>
  <c r="EF7" i="17"/>
  <c r="EG7" i="17"/>
  <c r="EH7" i="17"/>
  <c r="EI7" i="17"/>
  <c r="EJ7" i="17"/>
  <c r="EK7" i="17"/>
  <c r="EL7" i="17"/>
  <c r="EM7" i="17"/>
  <c r="EN7" i="17"/>
  <c r="EO7" i="17"/>
  <c r="EP7" i="17"/>
  <c r="EQ7" i="17"/>
  <c r="ER7" i="17"/>
  <c r="ES7" i="17"/>
  <c r="ET7" i="17"/>
  <c r="EU7" i="17"/>
  <c r="EV7" i="17"/>
  <c r="EW7" i="17"/>
  <c r="EX7" i="17"/>
  <c r="EY7" i="17"/>
  <c r="EZ7" i="17"/>
  <c r="FA7" i="17"/>
  <c r="FB7" i="17"/>
  <c r="FC7" i="17"/>
  <c r="FD7" i="17"/>
  <c r="FE7" i="17"/>
  <c r="FF7" i="17"/>
  <c r="FG7" i="17"/>
  <c r="FH7" i="17"/>
  <c r="FI7" i="17"/>
  <c r="FJ7" i="17"/>
  <c r="FK7" i="17"/>
  <c r="FL7" i="17"/>
  <c r="FM7" i="17"/>
  <c r="CH16" i="17"/>
  <c r="FM16" i="17" s="1"/>
  <c r="CH17" i="17"/>
  <c r="FM17" i="17" s="1"/>
  <c r="CH19" i="17"/>
  <c r="FM19" i="17"/>
  <c r="FM22" i="17"/>
  <c r="CH24" i="17"/>
  <c r="FM24" i="17" s="1"/>
  <c r="FL33" i="17"/>
  <c r="FL34" i="17"/>
  <c r="FL35" i="17"/>
  <c r="FL36" i="17"/>
  <c r="FL37" i="17"/>
  <c r="FL38" i="17"/>
  <c r="FL39" i="17"/>
  <c r="FL40" i="17"/>
  <c r="FL41" i="17"/>
  <c r="FM29" i="17"/>
  <c r="FM30" i="17"/>
  <c r="FM33" i="17"/>
  <c r="FM34" i="17"/>
  <c r="FM35" i="17"/>
  <c r="FM36" i="17"/>
  <c r="FM37" i="17"/>
  <c r="FM38" i="17"/>
  <c r="FM39" i="17"/>
  <c r="FM40" i="17"/>
  <c r="FM41" i="17"/>
  <c r="CG16" i="17"/>
  <c r="FL16" i="17" s="1"/>
  <c r="CG17" i="17"/>
  <c r="FL17" i="17" s="1"/>
  <c r="CG19" i="17"/>
  <c r="FL19" i="17" s="1"/>
  <c r="FL20" i="17"/>
  <c r="FL22" i="17"/>
  <c r="CG24" i="17"/>
  <c r="FL24" i="17" s="1"/>
  <c r="FK33" i="17"/>
  <c r="FK34" i="17"/>
  <c r="FK35" i="17"/>
  <c r="FK36" i="17"/>
  <c r="FK37" i="17"/>
  <c r="FK38" i="17"/>
  <c r="FK39" i="17"/>
  <c r="FK40" i="17"/>
  <c r="FK41" i="17"/>
  <c r="FL29" i="17"/>
  <c r="FL30" i="17"/>
  <c r="CF16" i="17"/>
  <c r="FK16" i="17" s="1"/>
  <c r="CF17" i="17"/>
  <c r="FK17" i="17"/>
  <c r="CF19" i="17"/>
  <c r="FK19" i="17"/>
  <c r="FK20" i="17"/>
  <c r="FK22" i="17"/>
  <c r="CF24" i="17"/>
  <c r="FK24" i="17" s="1"/>
  <c r="FJ33" i="17"/>
  <c r="FJ34" i="17"/>
  <c r="FJ35" i="17"/>
  <c r="FJ36" i="17"/>
  <c r="FJ37" i="17"/>
  <c r="FJ38" i="17"/>
  <c r="FJ39" i="17"/>
  <c r="FJ40" i="17"/>
  <c r="FJ41" i="17"/>
  <c r="FK29" i="17"/>
  <c r="FK30" i="17"/>
  <c r="CE16" i="17"/>
  <c r="FJ16" i="17" s="1"/>
  <c r="CE17" i="17"/>
  <c r="FJ17" i="17" s="1"/>
  <c r="CE19" i="17"/>
  <c r="FJ19" i="17" s="1"/>
  <c r="FJ20" i="17"/>
  <c r="FJ22" i="17"/>
  <c r="CE24" i="17"/>
  <c r="FJ24" i="17" s="1"/>
  <c r="FI33" i="17"/>
  <c r="FI34" i="17"/>
  <c r="FI35" i="17"/>
  <c r="FI36" i="17"/>
  <c r="FI37" i="17"/>
  <c r="FI38" i="17"/>
  <c r="FI39" i="17"/>
  <c r="FI40" i="17"/>
  <c r="FI41" i="17"/>
  <c r="FJ29" i="17"/>
  <c r="FJ30" i="17"/>
  <c r="CD16" i="17"/>
  <c r="FI16" i="17"/>
  <c r="CD17" i="17"/>
  <c r="FI17" i="17"/>
  <c r="CD19" i="17"/>
  <c r="FI19" i="17" s="1"/>
  <c r="FI20" i="17"/>
  <c r="FI22" i="17"/>
  <c r="CD24" i="17"/>
  <c r="FI24" i="17"/>
  <c r="FH33" i="17"/>
  <c r="FH34" i="17"/>
  <c r="FH35" i="17"/>
  <c r="FH36" i="17"/>
  <c r="FH37" i="17"/>
  <c r="FH38" i="17"/>
  <c r="FH39" i="17"/>
  <c r="FH40" i="17"/>
  <c r="FH41" i="17"/>
  <c r="FI29" i="17"/>
  <c r="FI30" i="17"/>
  <c r="CC16" i="17"/>
  <c r="FH16" i="17" s="1"/>
  <c r="CC17" i="17"/>
  <c r="FH17" i="17" s="1"/>
  <c r="CC19" i="17"/>
  <c r="FH19" i="17" s="1"/>
  <c r="FH20" i="17"/>
  <c r="FH22" i="17"/>
  <c r="CC24" i="17"/>
  <c r="FH24" i="17" s="1"/>
  <c r="FG33" i="17"/>
  <c r="FG34" i="17"/>
  <c r="FG35" i="17"/>
  <c r="FG36" i="17"/>
  <c r="FG37" i="17"/>
  <c r="FG38" i="17"/>
  <c r="FG39" i="17"/>
  <c r="FG40" i="17"/>
  <c r="FG41" i="17"/>
  <c r="FH29" i="17"/>
  <c r="FH30" i="17"/>
  <c r="CB16" i="17"/>
  <c r="FG16" i="17"/>
  <c r="CB17" i="17"/>
  <c r="FG17" i="17" s="1"/>
  <c r="CB19" i="17"/>
  <c r="FG19" i="17" s="1"/>
  <c r="FG20" i="17"/>
  <c r="FG22" i="17"/>
  <c r="CB24" i="17"/>
  <c r="FG24" i="17"/>
  <c r="FF33" i="17"/>
  <c r="FF34" i="17"/>
  <c r="FF35" i="17"/>
  <c r="FF36" i="17"/>
  <c r="FF37" i="17"/>
  <c r="FF38" i="17"/>
  <c r="FF39" i="17"/>
  <c r="FF40" i="17"/>
  <c r="FF41" i="17"/>
  <c r="FG29" i="17"/>
  <c r="FG30" i="17"/>
  <c r="CA16" i="17"/>
  <c r="FF16" i="17" s="1"/>
  <c r="CA17" i="17"/>
  <c r="FF17" i="17" s="1"/>
  <c r="CA19" i="17"/>
  <c r="M19" i="17" s="1"/>
  <c r="FF20" i="17"/>
  <c r="FF22" i="17"/>
  <c r="CA24" i="17"/>
  <c r="FF24" i="17"/>
  <c r="FE33" i="17"/>
  <c r="FE34" i="17"/>
  <c r="FE35" i="17"/>
  <c r="FE36" i="17"/>
  <c r="FE37" i="17"/>
  <c r="FE38" i="17"/>
  <c r="FE39" i="17"/>
  <c r="FE40" i="17"/>
  <c r="FE41" i="17"/>
  <c r="FF29" i="17"/>
  <c r="FF30" i="17"/>
  <c r="BZ16" i="17"/>
  <c r="FE16" i="17" s="1"/>
  <c r="BZ17" i="17"/>
  <c r="FE17" i="17" s="1"/>
  <c r="BZ19" i="17"/>
  <c r="FE19" i="17"/>
  <c r="FE20" i="17"/>
  <c r="FE22" i="17"/>
  <c r="BZ24" i="17"/>
  <c r="FE24" i="17" s="1"/>
  <c r="FD33" i="17"/>
  <c r="FD34" i="17"/>
  <c r="FD35" i="17"/>
  <c r="FD36" i="17"/>
  <c r="FD37" i="17"/>
  <c r="FD38" i="17"/>
  <c r="FD39" i="17"/>
  <c r="FD41" i="17"/>
  <c r="FE29" i="17"/>
  <c r="FE30" i="17"/>
  <c r="BY16" i="17"/>
  <c r="FD16" i="17"/>
  <c r="BY17" i="17"/>
  <c r="FD17" i="17"/>
  <c r="BY19" i="17"/>
  <c r="FD19" i="17" s="1"/>
  <c r="FD20" i="17"/>
  <c r="BY24" i="17"/>
  <c r="FD24" i="17" s="1"/>
  <c r="FC33" i="17"/>
  <c r="FC34" i="17"/>
  <c r="FC35" i="17"/>
  <c r="FC36" i="17"/>
  <c r="FC37" i="17"/>
  <c r="FC38" i="17"/>
  <c r="FC39" i="17"/>
  <c r="FC40" i="17"/>
  <c r="FC41" i="17"/>
  <c r="FD29" i="17"/>
  <c r="FD30" i="17"/>
  <c r="BX16" i="17"/>
  <c r="FC16" i="17" s="1"/>
  <c r="BX17" i="17"/>
  <c r="FC17" i="17" s="1"/>
  <c r="BX19" i="17"/>
  <c r="FC19" i="17"/>
  <c r="FC20" i="17"/>
  <c r="FC22" i="17"/>
  <c r="BX24" i="17"/>
  <c r="FC24" i="17" s="1"/>
  <c r="FB33" i="17"/>
  <c r="FB34" i="17"/>
  <c r="FB35" i="17"/>
  <c r="FB36" i="17"/>
  <c r="FB37" i="17"/>
  <c r="FB38" i="17"/>
  <c r="FB39" i="17"/>
  <c r="FB40" i="17"/>
  <c r="FB41" i="17"/>
  <c r="FC29" i="17"/>
  <c r="FC30" i="17"/>
  <c r="BW16" i="17"/>
  <c r="FB16" i="17" s="1"/>
  <c r="BW17" i="17"/>
  <c r="FB17" i="17" s="1"/>
  <c r="BW19" i="17"/>
  <c r="FB19" i="17" s="1"/>
  <c r="FB20" i="17"/>
  <c r="FB22" i="17"/>
  <c r="BW24" i="17"/>
  <c r="FB24" i="17" s="1"/>
  <c r="FA33" i="17"/>
  <c r="FA34" i="17"/>
  <c r="FA35" i="17"/>
  <c r="FA36" i="17"/>
  <c r="FA37" i="17"/>
  <c r="FA38" i="17"/>
  <c r="FA39" i="17"/>
  <c r="FA40" i="17"/>
  <c r="FA41" i="17"/>
  <c r="FB29" i="17"/>
  <c r="FB30" i="17"/>
  <c r="BV16" i="17"/>
  <c r="FA16" i="17" s="1"/>
  <c r="BV17" i="17"/>
  <c r="FA17" i="17"/>
  <c r="BV19" i="17"/>
  <c r="FA19" i="17"/>
  <c r="FA22" i="17"/>
  <c r="BV24" i="17"/>
  <c r="FA24" i="17" s="1"/>
  <c r="EZ33" i="17"/>
  <c r="EZ34" i="17"/>
  <c r="EZ35" i="17"/>
  <c r="EZ36" i="17"/>
  <c r="EZ37" i="17"/>
  <c r="EZ38" i="17"/>
  <c r="EZ39" i="17"/>
  <c r="EZ40" i="17"/>
  <c r="EZ41" i="17"/>
  <c r="FA29" i="17"/>
  <c r="FA30" i="17"/>
  <c r="BU16" i="17"/>
  <c r="EZ16" i="17"/>
  <c r="BU17" i="17"/>
  <c r="EZ17" i="17" s="1"/>
  <c r="BU19" i="17"/>
  <c r="EZ19" i="17" s="1"/>
  <c r="EZ20" i="17"/>
  <c r="EZ22" i="17"/>
  <c r="BU24" i="17"/>
  <c r="EZ24" i="17"/>
  <c r="EY33" i="17"/>
  <c r="EY34" i="17"/>
  <c r="EY35" i="17"/>
  <c r="EY36" i="17"/>
  <c r="EY37" i="17"/>
  <c r="EY38" i="17"/>
  <c r="EY39" i="17"/>
  <c r="EY40" i="17"/>
  <c r="EY41" i="17"/>
  <c r="EZ29" i="17"/>
  <c r="EZ30" i="17"/>
  <c r="BT16" i="17"/>
  <c r="EY16" i="17" s="1"/>
  <c r="BT17" i="17"/>
  <c r="EY17" i="17" s="1"/>
  <c r="BT19" i="17"/>
  <c r="EY19" i="17" s="1"/>
  <c r="EY20" i="17"/>
  <c r="EY22" i="17"/>
  <c r="BT24" i="17"/>
  <c r="EY24" i="17"/>
  <c r="EX33" i="17"/>
  <c r="EX34" i="17"/>
  <c r="EX35" i="17"/>
  <c r="EX36" i="17"/>
  <c r="EX37" i="17"/>
  <c r="EX38" i="17"/>
  <c r="EX39" i="17"/>
  <c r="EX40" i="17"/>
  <c r="EX41" i="17"/>
  <c r="EY29" i="17"/>
  <c r="EY30" i="17"/>
  <c r="BS16" i="17"/>
  <c r="EX16" i="17" s="1"/>
  <c r="BS17" i="17"/>
  <c r="EX17" i="17" s="1"/>
  <c r="BS19" i="17"/>
  <c r="EX19" i="17"/>
  <c r="EX20" i="17"/>
  <c r="EX22" i="17"/>
  <c r="BS24" i="17"/>
  <c r="EX24" i="17" s="1"/>
  <c r="EW33" i="17"/>
  <c r="EW34" i="17"/>
  <c r="EW35" i="17"/>
  <c r="EW36" i="17"/>
  <c r="EW37" i="17"/>
  <c r="EW38" i="17"/>
  <c r="EW39" i="17"/>
  <c r="EW40" i="17"/>
  <c r="EW41" i="17"/>
  <c r="EX29" i="17"/>
  <c r="EX30" i="17"/>
  <c r="BR16" i="17"/>
  <c r="EW16" i="17" s="1"/>
  <c r="BR17" i="17"/>
  <c r="EW17" i="17" s="1"/>
  <c r="BR19" i="17"/>
  <c r="EW19" i="17" s="1"/>
  <c r="EW20" i="17"/>
  <c r="EW22" i="17"/>
  <c r="BR24" i="17"/>
  <c r="EW24" i="17" s="1"/>
  <c r="EV33" i="17"/>
  <c r="EV34" i="17"/>
  <c r="EV35" i="17"/>
  <c r="EV36" i="17"/>
  <c r="EV37" i="17"/>
  <c r="EV38" i="17"/>
  <c r="EV39" i="17"/>
  <c r="EV40" i="17"/>
  <c r="EV41" i="17"/>
  <c r="EW29" i="17"/>
  <c r="EW30" i="17"/>
  <c r="BQ16" i="17"/>
  <c r="EV16" i="17" s="1"/>
  <c r="BQ17" i="17"/>
  <c r="EV17" i="17"/>
  <c r="BQ19" i="17"/>
  <c r="EV19" i="17"/>
  <c r="EV20" i="17"/>
  <c r="EV22" i="17"/>
  <c r="BQ24" i="17"/>
  <c r="EV24" i="17" s="1"/>
  <c r="EU33" i="17"/>
  <c r="EU34" i="17"/>
  <c r="EU35" i="17"/>
  <c r="EU36" i="17"/>
  <c r="EU37" i="17"/>
  <c r="EU38" i="17"/>
  <c r="EU39" i="17"/>
  <c r="EU40" i="17"/>
  <c r="EU41" i="17"/>
  <c r="EV29" i="17"/>
  <c r="EV30" i="17"/>
  <c r="BP16" i="17"/>
  <c r="EU16" i="17" s="1"/>
  <c r="BP17" i="17"/>
  <c r="EU17" i="17" s="1"/>
  <c r="BP19" i="17"/>
  <c r="EU19" i="17" s="1"/>
  <c r="EU20" i="17"/>
  <c r="EU22" i="17"/>
  <c r="BP24" i="17"/>
  <c r="L24" i="17" s="1"/>
  <c r="ET33" i="17"/>
  <c r="ET34" i="17"/>
  <c r="ET35" i="17"/>
  <c r="ET36" i="17"/>
  <c r="ET37" i="17"/>
  <c r="ET38" i="17"/>
  <c r="ET39" i="17"/>
  <c r="ET40" i="17"/>
  <c r="ET41" i="17"/>
  <c r="EU29" i="17"/>
  <c r="EU30" i="17"/>
  <c r="BO16" i="17"/>
  <c r="ET16" i="17"/>
  <c r="BO17" i="17"/>
  <c r="ET17" i="17"/>
  <c r="BO19" i="17"/>
  <c r="ET19" i="17" s="1"/>
  <c r="ET20" i="17"/>
  <c r="ET22" i="17"/>
  <c r="BO24" i="17"/>
  <c r="ET24" i="17"/>
  <c r="ES33" i="17"/>
  <c r="ES34" i="17"/>
  <c r="ES35" i="17"/>
  <c r="ES36" i="17"/>
  <c r="ES37" i="17"/>
  <c r="ES38" i="17"/>
  <c r="ES39" i="17"/>
  <c r="ES40" i="17"/>
  <c r="ES41" i="17"/>
  <c r="ET29" i="17"/>
  <c r="ET30" i="17"/>
  <c r="BN16" i="17"/>
  <c r="ES16" i="17" s="1"/>
  <c r="BN17" i="17"/>
  <c r="ES17" i="17"/>
  <c r="BN19" i="17"/>
  <c r="ES19" i="17" s="1"/>
  <c r="ES20" i="17"/>
  <c r="ES22" i="17"/>
  <c r="BN24" i="17"/>
  <c r="ES24" i="17" s="1"/>
  <c r="ER33" i="17"/>
  <c r="ER34" i="17"/>
  <c r="ER35" i="17"/>
  <c r="ER36" i="17"/>
  <c r="ER37" i="17"/>
  <c r="ER38" i="17"/>
  <c r="ER39" i="17"/>
  <c r="ER41" i="17"/>
  <c r="ES29" i="17"/>
  <c r="ES30" i="17"/>
  <c r="BM16" i="17"/>
  <c r="ER16" i="17" s="1"/>
  <c r="BM17" i="17"/>
  <c r="L17" i="17" s="1"/>
  <c r="BM19" i="17"/>
  <c r="ER19" i="17" s="1"/>
  <c r="ER20" i="17"/>
  <c r="BM24" i="17"/>
  <c r="ER24" i="17"/>
  <c r="EQ33" i="17"/>
  <c r="EQ34" i="17"/>
  <c r="EQ35" i="17"/>
  <c r="EQ36" i="17"/>
  <c r="EQ37" i="17"/>
  <c r="EQ38" i="17"/>
  <c r="EQ39" i="17"/>
  <c r="EQ40" i="17"/>
  <c r="EQ41" i="17"/>
  <c r="ER29" i="17"/>
  <c r="ER30" i="17"/>
  <c r="BL16" i="17"/>
  <c r="EQ16" i="17" s="1"/>
  <c r="BL17" i="17"/>
  <c r="EQ17" i="17" s="1"/>
  <c r="BL19" i="17"/>
  <c r="EQ19" i="17" s="1"/>
  <c r="EQ20" i="17"/>
  <c r="EQ22" i="17"/>
  <c r="BL24" i="17"/>
  <c r="EQ24" i="17" s="1"/>
  <c r="EP33" i="17"/>
  <c r="EP34" i="17"/>
  <c r="EP35" i="17"/>
  <c r="EP36" i="17"/>
  <c r="EP37" i="17"/>
  <c r="EP38" i="17"/>
  <c r="EP39" i="17"/>
  <c r="EP40" i="17"/>
  <c r="EP41" i="17"/>
  <c r="EQ29" i="17"/>
  <c r="EQ30" i="17"/>
  <c r="BK16" i="17"/>
  <c r="EP16" i="17"/>
  <c r="BK17" i="17"/>
  <c r="EP17" i="17" s="1"/>
  <c r="BK19" i="17"/>
  <c r="EP19" i="17" s="1"/>
  <c r="EP20" i="17"/>
  <c r="EP22" i="17"/>
  <c r="BK24" i="17"/>
  <c r="EP24" i="17"/>
  <c r="EO33" i="17"/>
  <c r="EO34" i="17"/>
  <c r="EO35" i="17"/>
  <c r="EO36" i="17"/>
  <c r="EO37" i="17"/>
  <c r="EO38" i="17"/>
  <c r="EO39" i="17"/>
  <c r="EO40" i="17"/>
  <c r="EO41" i="17"/>
  <c r="EP29" i="17"/>
  <c r="EP30" i="17"/>
  <c r="BJ16" i="17"/>
  <c r="EO16" i="17"/>
  <c r="BJ17" i="17"/>
  <c r="EO17" i="17" s="1"/>
  <c r="BJ19" i="17"/>
  <c r="EO19" i="17" s="1"/>
  <c r="EO22" i="17"/>
  <c r="BJ24" i="17"/>
  <c r="EO24" i="17" s="1"/>
  <c r="EN33" i="17"/>
  <c r="EN34" i="17"/>
  <c r="EN35" i="17"/>
  <c r="EN36" i="17"/>
  <c r="EN37" i="17"/>
  <c r="EN38" i="17"/>
  <c r="EN39" i="17"/>
  <c r="EN40" i="17"/>
  <c r="EN41" i="17"/>
  <c r="EO29" i="17"/>
  <c r="EO30" i="17"/>
  <c r="BI16" i="17"/>
  <c r="EN16" i="17" s="1"/>
  <c r="BI17" i="17"/>
  <c r="EN17" i="17" s="1"/>
  <c r="BI19" i="17"/>
  <c r="EN19" i="17"/>
  <c r="EN20" i="17"/>
  <c r="EN22" i="17"/>
  <c r="BI24" i="17"/>
  <c r="EN24" i="17" s="1"/>
  <c r="EM33" i="17"/>
  <c r="EM34" i="17"/>
  <c r="EM35" i="17"/>
  <c r="EM36" i="17"/>
  <c r="EM37" i="17"/>
  <c r="EM38" i="17"/>
  <c r="EM39" i="17"/>
  <c r="EM40" i="17"/>
  <c r="EM41" i="17"/>
  <c r="EN29" i="17"/>
  <c r="EN30" i="17"/>
  <c r="BH16" i="17"/>
  <c r="EM16" i="17"/>
  <c r="BH17" i="17"/>
  <c r="EM17" i="17"/>
  <c r="BH19" i="17"/>
  <c r="EM19" i="17" s="1"/>
  <c r="EM20" i="17"/>
  <c r="EM22" i="17"/>
  <c r="BH24" i="17"/>
  <c r="EM24" i="17"/>
  <c r="EL33" i="17"/>
  <c r="EL34" i="17"/>
  <c r="EL35" i="17"/>
  <c r="EL36" i="17"/>
  <c r="EL37" i="17"/>
  <c r="EL38" i="17"/>
  <c r="EL39" i="17"/>
  <c r="EL40" i="17"/>
  <c r="EL41" i="17"/>
  <c r="EM29" i="17"/>
  <c r="EM30" i="17"/>
  <c r="BG16" i="17"/>
  <c r="EL16" i="17" s="1"/>
  <c r="BG17" i="17"/>
  <c r="EL17" i="17" s="1"/>
  <c r="BG19" i="17"/>
  <c r="EL19" i="17" s="1"/>
  <c r="EL20" i="17"/>
  <c r="EL22" i="17"/>
  <c r="BG24" i="17"/>
  <c r="EL24" i="17" s="1"/>
  <c r="EK33" i="17"/>
  <c r="EK34" i="17"/>
  <c r="EK35" i="17"/>
  <c r="EK36" i="17"/>
  <c r="EK37" i="17"/>
  <c r="EK38" i="17"/>
  <c r="EK39" i="17"/>
  <c r="EK40" i="17"/>
  <c r="EK41" i="17"/>
  <c r="EL29" i="17"/>
  <c r="EL30" i="17"/>
  <c r="BF16" i="17"/>
  <c r="EK16" i="17"/>
  <c r="BF17" i="17"/>
  <c r="EK17" i="17" s="1"/>
  <c r="BF19" i="17"/>
  <c r="EK19" i="17"/>
  <c r="EK20" i="17"/>
  <c r="EK22" i="17"/>
  <c r="BF24" i="17"/>
  <c r="EK24" i="17"/>
  <c r="EJ33" i="17"/>
  <c r="EJ34" i="17"/>
  <c r="EJ35" i="17"/>
  <c r="EJ36" i="17"/>
  <c r="EJ37" i="17"/>
  <c r="EJ38" i="17"/>
  <c r="EJ39" i="17"/>
  <c r="EJ40" i="17"/>
  <c r="EJ41" i="17"/>
  <c r="EK29" i="17"/>
  <c r="EK30" i="17"/>
  <c r="BE16" i="17"/>
  <c r="EJ16" i="17"/>
  <c r="BE17" i="17"/>
  <c r="EJ17" i="17" s="1"/>
  <c r="BE19" i="17"/>
  <c r="K19" i="17" s="1"/>
  <c r="EJ20" i="17"/>
  <c r="EJ22" i="17"/>
  <c r="BE24" i="17"/>
  <c r="EJ24" i="17"/>
  <c r="EI33" i="17"/>
  <c r="EI34" i="17"/>
  <c r="EI35" i="17"/>
  <c r="EI36" i="17"/>
  <c r="EI37" i="17"/>
  <c r="EI38" i="17"/>
  <c r="EI39" i="17"/>
  <c r="EI40" i="17"/>
  <c r="EI41" i="17"/>
  <c r="EJ29" i="17"/>
  <c r="EJ30" i="17"/>
  <c r="BD16" i="17"/>
  <c r="EI16" i="17" s="1"/>
  <c r="BD17" i="17"/>
  <c r="EI17" i="17" s="1"/>
  <c r="BD19" i="17"/>
  <c r="EI19" i="17"/>
  <c r="EI20" i="17"/>
  <c r="EI22" i="17"/>
  <c r="BD24" i="17"/>
  <c r="EI24" i="17" s="1"/>
  <c r="EH33" i="17"/>
  <c r="EH34" i="17"/>
  <c r="EH35" i="17"/>
  <c r="EH36" i="17"/>
  <c r="EH37" i="17"/>
  <c r="EH38" i="17"/>
  <c r="EH39" i="17"/>
  <c r="EH40" i="17"/>
  <c r="EH41" i="17"/>
  <c r="EI29" i="17"/>
  <c r="EI30" i="17"/>
  <c r="BC16" i="17"/>
  <c r="EH16" i="17" s="1"/>
  <c r="BC17" i="17"/>
  <c r="EH17" i="17" s="1"/>
  <c r="BC19" i="17"/>
  <c r="EH19" i="17" s="1"/>
  <c r="EH20" i="17"/>
  <c r="EH22" i="17"/>
  <c r="BC24" i="17"/>
  <c r="EH24" i="17" s="1"/>
  <c r="EG33" i="17"/>
  <c r="EG34" i="17"/>
  <c r="EG35" i="17"/>
  <c r="EG36" i="17"/>
  <c r="EG37" i="17"/>
  <c r="EG38" i="17"/>
  <c r="EG39" i="17"/>
  <c r="EG40" i="17"/>
  <c r="EG41" i="17"/>
  <c r="EH29" i="17"/>
  <c r="EH30" i="17"/>
  <c r="BB16" i="17"/>
  <c r="EG16" i="17"/>
  <c r="BB17" i="17"/>
  <c r="EG17" i="17"/>
  <c r="BB19" i="17"/>
  <c r="EG19" i="17"/>
  <c r="EG20" i="17"/>
  <c r="EG22" i="17"/>
  <c r="BB24" i="17"/>
  <c r="EG24" i="17"/>
  <c r="EF33" i="17"/>
  <c r="EF34" i="17"/>
  <c r="EF35" i="17"/>
  <c r="EF36" i="17"/>
  <c r="EF37" i="17"/>
  <c r="EF38" i="17"/>
  <c r="EF39" i="17"/>
  <c r="EF41" i="17"/>
  <c r="EG29" i="17"/>
  <c r="EG30" i="17"/>
  <c r="BA16" i="17"/>
  <c r="EF16" i="17"/>
  <c r="BA17" i="17"/>
  <c r="EF17" i="17" s="1"/>
  <c r="BA19" i="17"/>
  <c r="EF19" i="17"/>
  <c r="EF20" i="17"/>
  <c r="BA24" i="17"/>
  <c r="EF24" i="17" s="1"/>
  <c r="EE33" i="17"/>
  <c r="EE34" i="17"/>
  <c r="EE35" i="17"/>
  <c r="EE36" i="17"/>
  <c r="EE37" i="17"/>
  <c r="EE38" i="17"/>
  <c r="EE39" i="17"/>
  <c r="EE40" i="17"/>
  <c r="EE41" i="17"/>
  <c r="EF29" i="17"/>
  <c r="EF30" i="17"/>
  <c r="AZ16" i="17"/>
  <c r="EE16" i="17"/>
  <c r="AZ17" i="17"/>
  <c r="EE17" i="17"/>
  <c r="AZ19" i="17"/>
  <c r="EE19" i="17"/>
  <c r="EE20" i="17"/>
  <c r="EE22" i="17"/>
  <c r="AZ24" i="17"/>
  <c r="EE24" i="17"/>
  <c r="ED33" i="17"/>
  <c r="ED34" i="17"/>
  <c r="ED35" i="17"/>
  <c r="ED36" i="17"/>
  <c r="ED37" i="17"/>
  <c r="ED38" i="17"/>
  <c r="ED39" i="17"/>
  <c r="ED40" i="17"/>
  <c r="ED41" i="17"/>
  <c r="EE29" i="17"/>
  <c r="EE30" i="17"/>
  <c r="AY16" i="17"/>
  <c r="K16" i="17" s="1"/>
  <c r="AY17" i="17"/>
  <c r="ED17" i="17" s="1"/>
  <c r="AY19" i="17"/>
  <c r="ED19" i="17" s="1"/>
  <c r="ED20" i="17"/>
  <c r="ED22" i="17"/>
  <c r="AY24" i="17"/>
  <c r="ED24" i="17" s="1"/>
  <c r="EC33" i="17"/>
  <c r="EC34" i="17"/>
  <c r="EC35" i="17"/>
  <c r="EC36" i="17"/>
  <c r="EC37" i="17"/>
  <c r="EC38" i="17"/>
  <c r="EC39" i="17"/>
  <c r="EC40" i="17"/>
  <c r="EC41" i="17"/>
  <c r="ED29" i="17"/>
  <c r="ED30" i="17"/>
  <c r="AX16" i="17"/>
  <c r="EC16" i="17"/>
  <c r="AX17" i="17"/>
  <c r="EC17" i="17"/>
  <c r="AX19" i="17"/>
  <c r="EC19" i="17" s="1"/>
  <c r="EC22" i="17"/>
  <c r="AX24" i="17"/>
  <c r="EC24" i="17" s="1"/>
  <c r="EB33" i="17"/>
  <c r="EB34" i="17"/>
  <c r="EB35" i="17"/>
  <c r="EB36" i="17"/>
  <c r="EB37" i="17"/>
  <c r="EB38" i="17"/>
  <c r="EB39" i="17"/>
  <c r="EB40" i="17"/>
  <c r="EB41" i="17"/>
  <c r="EC29" i="17"/>
  <c r="EC30" i="17"/>
  <c r="AW16" i="17"/>
  <c r="EB16" i="17" s="1"/>
  <c r="AW17" i="17"/>
  <c r="EB17" i="17" s="1"/>
  <c r="AW19" i="17"/>
  <c r="EB19" i="17"/>
  <c r="EB20" i="17"/>
  <c r="EB22" i="17"/>
  <c r="AW24" i="17"/>
  <c r="EB24" i="17" s="1"/>
  <c r="EA33" i="17"/>
  <c r="EA34" i="17"/>
  <c r="EA35" i="17"/>
  <c r="EA36" i="17"/>
  <c r="EA37" i="17"/>
  <c r="EA38" i="17"/>
  <c r="EA39" i="17"/>
  <c r="EA40" i="17"/>
  <c r="EA41" i="17"/>
  <c r="EB29" i="17"/>
  <c r="EB30" i="17"/>
  <c r="AV16" i="17"/>
  <c r="EA16" i="17" s="1"/>
  <c r="AV17" i="17"/>
  <c r="J17" i="17" s="1"/>
  <c r="AV19" i="17"/>
  <c r="EA19" i="17" s="1"/>
  <c r="EA20" i="17"/>
  <c r="EA22" i="17"/>
  <c r="AV24" i="17"/>
  <c r="EA24" i="17" s="1"/>
  <c r="DZ33" i="17"/>
  <c r="DZ34" i="17"/>
  <c r="DZ35" i="17"/>
  <c r="DZ36" i="17"/>
  <c r="DZ37" i="17"/>
  <c r="DZ38" i="17"/>
  <c r="DZ39" i="17"/>
  <c r="DZ40" i="17"/>
  <c r="DZ41" i="17"/>
  <c r="EA29" i="17"/>
  <c r="EA30" i="17"/>
  <c r="AU16" i="17"/>
  <c r="DZ16" i="17" s="1"/>
  <c r="AU17" i="17"/>
  <c r="DZ17" i="17"/>
  <c r="AU19" i="17"/>
  <c r="DZ19" i="17"/>
  <c r="DZ20" i="17"/>
  <c r="DZ22" i="17"/>
  <c r="AU24" i="17"/>
  <c r="DZ24" i="17"/>
  <c r="DY33" i="17"/>
  <c r="DY34" i="17"/>
  <c r="DY35" i="17"/>
  <c r="DY36" i="17"/>
  <c r="DY37" i="17"/>
  <c r="DY38" i="17"/>
  <c r="DY39" i="17"/>
  <c r="DY40" i="17"/>
  <c r="DY41" i="17"/>
  <c r="DZ29" i="17"/>
  <c r="DZ30" i="17"/>
  <c r="AT16" i="17"/>
  <c r="DY16" i="17" s="1"/>
  <c r="AT17" i="17"/>
  <c r="DY17" i="17" s="1"/>
  <c r="AT19" i="17"/>
  <c r="DY19" i="17" s="1"/>
  <c r="DY20" i="17"/>
  <c r="DY22" i="17"/>
  <c r="AT24" i="17"/>
  <c r="J24" i="17" s="1"/>
  <c r="DX33" i="17"/>
  <c r="DX34" i="17"/>
  <c r="DX35" i="17"/>
  <c r="DX36" i="17"/>
  <c r="DX37" i="17"/>
  <c r="DX38" i="17"/>
  <c r="DX39" i="17"/>
  <c r="DX40" i="17"/>
  <c r="DX41" i="17"/>
  <c r="DY29" i="17"/>
  <c r="DY30" i="17"/>
  <c r="AS16" i="17"/>
  <c r="DX16" i="17"/>
  <c r="AS17" i="17"/>
  <c r="DX17" i="17"/>
  <c r="AS19" i="17"/>
  <c r="DX19" i="17" s="1"/>
  <c r="DX20" i="17"/>
  <c r="DX22" i="17"/>
  <c r="AS24" i="17"/>
  <c r="DX24" i="17"/>
  <c r="DW33" i="17"/>
  <c r="DW34" i="17"/>
  <c r="DW35" i="17"/>
  <c r="DW36" i="17"/>
  <c r="DW37" i="17"/>
  <c r="DW38" i="17"/>
  <c r="DW39" i="17"/>
  <c r="DW40" i="17"/>
  <c r="DW41" i="17"/>
  <c r="DX29" i="17"/>
  <c r="DX30" i="17"/>
  <c r="AR16" i="17"/>
  <c r="DW16" i="17" s="1"/>
  <c r="AR17" i="17"/>
  <c r="DW17" i="17" s="1"/>
  <c r="AR19" i="17"/>
  <c r="DW19" i="17" s="1"/>
  <c r="DW20" i="17"/>
  <c r="DW22" i="17"/>
  <c r="AR24" i="17"/>
  <c r="DW24" i="17" s="1"/>
  <c r="DV33" i="17"/>
  <c r="DV34" i="17"/>
  <c r="DV35" i="17"/>
  <c r="DV36" i="17"/>
  <c r="DV37" i="17"/>
  <c r="DV38" i="17"/>
  <c r="DV39" i="17"/>
  <c r="DV40" i="17"/>
  <c r="DV41" i="17"/>
  <c r="DW29" i="17"/>
  <c r="DW30" i="17"/>
  <c r="AQ16" i="17"/>
  <c r="DV16" i="17"/>
  <c r="AQ17" i="17"/>
  <c r="DV17" i="17" s="1"/>
  <c r="AQ19" i="17"/>
  <c r="DV19" i="17"/>
  <c r="DV20" i="17"/>
  <c r="DV22" i="17"/>
  <c r="AQ24" i="17"/>
  <c r="DV24" i="17"/>
  <c r="DU33" i="17"/>
  <c r="DU34" i="17"/>
  <c r="DU35" i="17"/>
  <c r="DU36" i="17"/>
  <c r="DU37" i="17"/>
  <c r="DU38" i="17"/>
  <c r="DU39" i="17"/>
  <c r="DU40" i="17"/>
  <c r="DU41" i="17"/>
  <c r="DV29" i="17"/>
  <c r="DV30" i="17"/>
  <c r="AP16" i="17"/>
  <c r="DU16" i="17" s="1"/>
  <c r="AP17" i="17"/>
  <c r="DU17" i="17" s="1"/>
  <c r="AP19" i="17"/>
  <c r="DU19" i="17" s="1"/>
  <c r="DU20" i="17"/>
  <c r="DU22" i="17"/>
  <c r="AP24" i="17"/>
  <c r="DU24" i="17"/>
  <c r="DT33" i="17"/>
  <c r="DT34" i="17"/>
  <c r="DT35" i="17"/>
  <c r="DT36" i="17"/>
  <c r="DT37" i="17"/>
  <c r="DT38" i="17"/>
  <c r="DT39" i="17"/>
  <c r="DT41" i="17"/>
  <c r="DU29" i="17"/>
  <c r="DU30" i="17"/>
  <c r="AO16" i="17"/>
  <c r="DT16" i="17" s="1"/>
  <c r="AO17" i="17"/>
  <c r="DT17" i="17" s="1"/>
  <c r="AO19" i="17"/>
  <c r="DT19" i="17" s="1"/>
  <c r="DT20" i="17"/>
  <c r="AO24" i="17"/>
  <c r="DT24" i="17"/>
  <c r="DS33" i="17"/>
  <c r="DS34" i="17"/>
  <c r="DS35" i="17"/>
  <c r="DS36" i="17"/>
  <c r="DS37" i="17"/>
  <c r="DS38" i="17"/>
  <c r="DS39" i="17"/>
  <c r="DS40" i="17"/>
  <c r="DS41" i="17"/>
  <c r="DT29" i="17"/>
  <c r="DT30" i="17"/>
  <c r="AN16" i="17"/>
  <c r="DS16" i="17"/>
  <c r="AN17" i="17"/>
  <c r="DS17" i="17" s="1"/>
  <c r="AN19" i="17"/>
  <c r="J19" i="17" s="1"/>
  <c r="DS20" i="17"/>
  <c r="DS22" i="17"/>
  <c r="AN24" i="17"/>
  <c r="DS24" i="17"/>
  <c r="DR33" i="17"/>
  <c r="DR34" i="17"/>
  <c r="DR35" i="17"/>
  <c r="DR36" i="17"/>
  <c r="DR37" i="17"/>
  <c r="DR38" i="17"/>
  <c r="DR39" i="17"/>
  <c r="DR40" i="17"/>
  <c r="DR41" i="17"/>
  <c r="DS29" i="17"/>
  <c r="DS30" i="17"/>
  <c r="AM16" i="17"/>
  <c r="DR16" i="17" s="1"/>
  <c r="AM17" i="17"/>
  <c r="DR17" i="17" s="1"/>
  <c r="AM19" i="17"/>
  <c r="DR19" i="17"/>
  <c r="DR20" i="17"/>
  <c r="DR22" i="17"/>
  <c r="AM24" i="17"/>
  <c r="DR24" i="17" s="1"/>
  <c r="DQ33" i="17"/>
  <c r="DQ34" i="17"/>
  <c r="DQ35" i="17"/>
  <c r="DQ36" i="17"/>
  <c r="DQ37" i="17"/>
  <c r="DQ38" i="17"/>
  <c r="DQ39" i="17"/>
  <c r="DQ40" i="17"/>
  <c r="DQ41" i="17"/>
  <c r="DR29" i="17"/>
  <c r="DR30" i="17"/>
  <c r="AL16" i="17"/>
  <c r="DQ16" i="17" s="1"/>
  <c r="AL17" i="17"/>
  <c r="DQ17" i="17" s="1"/>
  <c r="AL19" i="17"/>
  <c r="DQ19" i="17" s="1"/>
  <c r="DQ22" i="17"/>
  <c r="AL24" i="17"/>
  <c r="DQ24" i="17"/>
  <c r="DP33" i="17"/>
  <c r="DP34" i="17"/>
  <c r="DP35" i="17"/>
  <c r="DP36" i="17"/>
  <c r="DP37" i="17"/>
  <c r="DP38" i="17"/>
  <c r="DP39" i="17"/>
  <c r="DP40" i="17"/>
  <c r="DP41" i="17"/>
  <c r="DQ29" i="17"/>
  <c r="DQ30" i="17"/>
  <c r="AK16" i="17"/>
  <c r="DP16" i="17" s="1"/>
  <c r="AK17" i="17"/>
  <c r="DP17" i="17" s="1"/>
  <c r="AK19" i="17"/>
  <c r="DP19" i="17" s="1"/>
  <c r="DP20" i="17"/>
  <c r="DP22" i="17"/>
  <c r="AK24" i="17"/>
  <c r="DP24" i="17" s="1"/>
  <c r="DO33" i="17"/>
  <c r="DO34" i="17"/>
  <c r="DO35" i="17"/>
  <c r="DO36" i="17"/>
  <c r="DO37" i="17"/>
  <c r="DO38" i="17"/>
  <c r="DO39" i="17"/>
  <c r="DO40" i="17"/>
  <c r="DO41" i="17"/>
  <c r="DP29" i="17"/>
  <c r="DP30" i="17"/>
  <c r="AJ16" i="17"/>
  <c r="DO16" i="17"/>
  <c r="AJ17" i="17"/>
  <c r="DO17" i="17" s="1"/>
  <c r="AJ19" i="17"/>
  <c r="DO19" i="17" s="1"/>
  <c r="DO20" i="17"/>
  <c r="DO22" i="17"/>
  <c r="AJ24" i="17"/>
  <c r="DO24" i="17"/>
  <c r="DN33" i="17"/>
  <c r="DN34" i="17"/>
  <c r="DN35" i="17"/>
  <c r="DN36" i="17"/>
  <c r="DN37" i="17"/>
  <c r="DN38" i="17"/>
  <c r="DN39" i="17"/>
  <c r="DN40" i="17"/>
  <c r="DN41" i="17"/>
  <c r="DO29" i="17"/>
  <c r="DO30" i="17"/>
  <c r="AI16" i="17"/>
  <c r="DN16" i="17"/>
  <c r="AI17" i="17"/>
  <c r="DN17" i="17" s="1"/>
  <c r="AI19" i="17"/>
  <c r="I19" i="17" s="1"/>
  <c r="DN20" i="17"/>
  <c r="DN22" i="17"/>
  <c r="AI24" i="17"/>
  <c r="DN24" i="17" s="1"/>
  <c r="DM33" i="17"/>
  <c r="DM34" i="17"/>
  <c r="DM35" i="17"/>
  <c r="DM36" i="17"/>
  <c r="DM37" i="17"/>
  <c r="DM38" i="17"/>
  <c r="DM39" i="17"/>
  <c r="DM40" i="17"/>
  <c r="DM41" i="17"/>
  <c r="DN29" i="17"/>
  <c r="DN30" i="17"/>
  <c r="AH16" i="17"/>
  <c r="DM16" i="17" s="1"/>
  <c r="AH17" i="17"/>
  <c r="DM17" i="17" s="1"/>
  <c r="AH19" i="17"/>
  <c r="DM19" i="17"/>
  <c r="DM20" i="17"/>
  <c r="DM22" i="17"/>
  <c r="AH24" i="17"/>
  <c r="DM24" i="17" s="1"/>
  <c r="DL33" i="17"/>
  <c r="DL34" i="17"/>
  <c r="DL35" i="17"/>
  <c r="DL36" i="17"/>
  <c r="DL37" i="17"/>
  <c r="DL38" i="17"/>
  <c r="DL39" i="17"/>
  <c r="DL40" i="17"/>
  <c r="DL41" i="17"/>
  <c r="DM29" i="17"/>
  <c r="DM30" i="17"/>
  <c r="AG16" i="17"/>
  <c r="DL16" i="17" s="1"/>
  <c r="AG17" i="17"/>
  <c r="I17" i="17" s="1"/>
  <c r="AG19" i="17"/>
  <c r="DL19" i="17" s="1"/>
  <c r="DL20" i="17"/>
  <c r="DL22" i="17"/>
  <c r="AG24" i="17"/>
  <c r="DL24" i="17" s="1"/>
  <c r="DK33" i="17"/>
  <c r="DK34" i="17"/>
  <c r="DK35" i="17"/>
  <c r="DK36" i="17"/>
  <c r="DK37" i="17"/>
  <c r="DK38" i="17"/>
  <c r="DK39" i="17"/>
  <c r="DK40" i="17"/>
  <c r="DK41" i="17"/>
  <c r="DL29" i="17"/>
  <c r="DL30" i="17"/>
  <c r="AF16" i="17"/>
  <c r="DK16" i="17"/>
  <c r="AF17" i="17"/>
  <c r="DK17" i="17"/>
  <c r="AF19" i="17"/>
  <c r="DK19" i="17"/>
  <c r="DK20" i="17"/>
  <c r="DK22" i="17"/>
  <c r="AF24" i="17"/>
  <c r="DK24" i="17" s="1"/>
  <c r="DJ33" i="17"/>
  <c r="DJ34" i="17"/>
  <c r="DJ35" i="17"/>
  <c r="DJ36" i="17"/>
  <c r="DJ37" i="17"/>
  <c r="DJ38" i="17"/>
  <c r="DJ39" i="17"/>
  <c r="DJ40" i="17"/>
  <c r="DJ41" i="17"/>
  <c r="DK29" i="17"/>
  <c r="DK30" i="17"/>
  <c r="AE16" i="17"/>
  <c r="I16" i="17" s="1"/>
  <c r="AE17" i="17"/>
  <c r="DJ17" i="17" s="1"/>
  <c r="AE19" i="17"/>
  <c r="DJ19" i="17" s="1"/>
  <c r="DJ20" i="17"/>
  <c r="DJ22" i="17"/>
  <c r="AE24" i="17"/>
  <c r="DJ24" i="17" s="1"/>
  <c r="DI33" i="17"/>
  <c r="DI34" i="17"/>
  <c r="DI35" i="17"/>
  <c r="DI36" i="17"/>
  <c r="DI37" i="17"/>
  <c r="DI38" i="17"/>
  <c r="DI39" i="17"/>
  <c r="DI40" i="17"/>
  <c r="DI41" i="17"/>
  <c r="DJ29" i="17"/>
  <c r="DJ30" i="17"/>
  <c r="AD16" i="17"/>
  <c r="DI16" i="17"/>
  <c r="AD17" i="17"/>
  <c r="DI17" i="17"/>
  <c r="AD19" i="17"/>
  <c r="DI19" i="17" s="1"/>
  <c r="DI20" i="17"/>
  <c r="DI22" i="17"/>
  <c r="AD24" i="17"/>
  <c r="DI24" i="17"/>
  <c r="DH33" i="17"/>
  <c r="DH34" i="17"/>
  <c r="DH35" i="17"/>
  <c r="DH36" i="17"/>
  <c r="DH37" i="17"/>
  <c r="DH38" i="17"/>
  <c r="DH39" i="17"/>
  <c r="DH41" i="17"/>
  <c r="DI29" i="17"/>
  <c r="DI30" i="17"/>
  <c r="AC16" i="17"/>
  <c r="DH16" i="17" s="1"/>
  <c r="AC17" i="17"/>
  <c r="DH17" i="17" s="1"/>
  <c r="AC19" i="17"/>
  <c r="DH19" i="17"/>
  <c r="DH20" i="17"/>
  <c r="AC24" i="17"/>
  <c r="I24" i="17" s="1"/>
  <c r="DG33" i="17"/>
  <c r="DG34" i="17"/>
  <c r="DG35" i="17"/>
  <c r="DG36" i="17"/>
  <c r="DG37" i="17"/>
  <c r="DG38" i="17"/>
  <c r="DG39" i="17"/>
  <c r="DG40" i="17"/>
  <c r="DG41" i="17"/>
  <c r="DH29" i="17"/>
  <c r="DH30" i="17"/>
  <c r="AB16" i="17"/>
  <c r="DG16" i="17"/>
  <c r="AB17" i="17"/>
  <c r="DG17" i="17"/>
  <c r="AB19" i="17"/>
  <c r="DG19" i="17" s="1"/>
  <c r="DG20" i="17"/>
  <c r="DG22" i="17"/>
  <c r="AB24" i="17"/>
  <c r="DG24" i="17"/>
  <c r="DF33" i="17"/>
  <c r="DF34" i="17"/>
  <c r="DF35" i="17"/>
  <c r="DF36" i="17"/>
  <c r="DF37" i="17"/>
  <c r="DF38" i="17"/>
  <c r="DF39" i="17"/>
  <c r="DF40" i="17"/>
  <c r="DF41" i="17"/>
  <c r="DG29" i="17"/>
  <c r="DG30" i="17"/>
  <c r="AA16" i="17"/>
  <c r="DF16" i="17" s="1"/>
  <c r="AA17" i="17"/>
  <c r="DF17" i="17"/>
  <c r="AA19" i="17"/>
  <c r="DF19" i="17" s="1"/>
  <c r="DF20" i="17"/>
  <c r="DF22" i="17"/>
  <c r="AA24" i="17"/>
  <c r="DF24" i="17" s="1"/>
  <c r="Z26" i="17"/>
  <c r="DF26" i="17" s="1"/>
  <c r="Z27" i="17"/>
  <c r="DF27" i="17" s="1"/>
  <c r="DF29" i="17"/>
  <c r="DF30" i="17"/>
  <c r="Z31" i="17"/>
  <c r="DF31" i="17" s="1"/>
  <c r="CR99" i="18"/>
  <c r="CQ99" i="18"/>
  <c r="CP99" i="18"/>
  <c r="CO99" i="18"/>
  <c r="CN99" i="18"/>
  <c r="CM99" i="18"/>
  <c r="M99" i="18"/>
  <c r="L99" i="18"/>
  <c r="K99" i="18"/>
  <c r="J99" i="18"/>
  <c r="I99" i="18"/>
  <c r="H99" i="18"/>
  <c r="M98" i="18"/>
  <c r="L98" i="18"/>
  <c r="K98" i="18"/>
  <c r="J98" i="18"/>
  <c r="I98" i="18"/>
  <c r="H98" i="18"/>
  <c r="M97" i="18"/>
  <c r="L97" i="18"/>
  <c r="K97" i="18"/>
  <c r="J97" i="18"/>
  <c r="I97" i="18"/>
  <c r="H97" i="18"/>
  <c r="L96" i="18"/>
  <c r="K96" i="18"/>
  <c r="J96" i="18"/>
  <c r="I96" i="18"/>
  <c r="H96" i="18"/>
  <c r="M95" i="18"/>
  <c r="L95" i="18"/>
  <c r="K95" i="18"/>
  <c r="J95" i="18"/>
  <c r="I95" i="18"/>
  <c r="H95" i="18"/>
  <c r="CM94" i="18"/>
  <c r="M94" i="18"/>
  <c r="L94" i="18"/>
  <c r="K94" i="18"/>
  <c r="J94" i="18"/>
  <c r="I94" i="18"/>
  <c r="H94" i="18"/>
  <c r="M93" i="18"/>
  <c r="L93" i="18"/>
  <c r="K93" i="18"/>
  <c r="J93" i="18"/>
  <c r="I93" i="18"/>
  <c r="H93" i="18"/>
  <c r="M92" i="18"/>
  <c r="L92" i="18"/>
  <c r="K92" i="18"/>
  <c r="J92" i="18"/>
  <c r="I92" i="18"/>
  <c r="H92" i="18"/>
  <c r="M91" i="18"/>
  <c r="L91" i="18"/>
  <c r="K91" i="18"/>
  <c r="J91" i="18"/>
  <c r="I91" i="18"/>
  <c r="H91" i="18"/>
  <c r="M90" i="18"/>
  <c r="L90" i="18"/>
  <c r="K90" i="18"/>
  <c r="J90" i="18"/>
  <c r="I90" i="18"/>
  <c r="H90" i="18"/>
  <c r="M89" i="18"/>
  <c r="L89" i="18"/>
  <c r="K89" i="18"/>
  <c r="J89" i="18"/>
  <c r="I89" i="18"/>
  <c r="H89" i="18"/>
  <c r="M88" i="18"/>
  <c r="L88" i="18"/>
  <c r="K88" i="18"/>
  <c r="J88" i="18"/>
  <c r="I88" i="18"/>
  <c r="H88" i="18"/>
  <c r="M87" i="18"/>
  <c r="L87" i="18"/>
  <c r="K87" i="18"/>
  <c r="J87" i="18"/>
  <c r="I87" i="18"/>
  <c r="H87" i="18"/>
  <c r="M86" i="18"/>
  <c r="L86" i="18"/>
  <c r="K86" i="18"/>
  <c r="J86" i="18"/>
  <c r="I86" i="18"/>
  <c r="H86" i="18"/>
  <c r="M85" i="18"/>
  <c r="L85" i="18"/>
  <c r="K85" i="18"/>
  <c r="J85" i="18"/>
  <c r="I85" i="18"/>
  <c r="H85" i="18"/>
  <c r="M84" i="18"/>
  <c r="L84" i="18"/>
  <c r="K84" i="18"/>
  <c r="J84" i="18"/>
  <c r="I84" i="18"/>
  <c r="H84" i="18"/>
  <c r="M83" i="18"/>
  <c r="L83" i="18"/>
  <c r="K83" i="18"/>
  <c r="J83" i="18"/>
  <c r="I83" i="18"/>
  <c r="H83" i="18"/>
  <c r="M82" i="18"/>
  <c r="L82" i="18"/>
  <c r="K82" i="18"/>
  <c r="J82" i="18"/>
  <c r="I82" i="18"/>
  <c r="H82" i="18"/>
  <c r="M81" i="18"/>
  <c r="L81" i="18"/>
  <c r="K81" i="18"/>
  <c r="J81" i="18"/>
  <c r="I81" i="18"/>
  <c r="H81" i="18"/>
  <c r="M80" i="18"/>
  <c r="L80" i="18"/>
  <c r="K80" i="18"/>
  <c r="J80" i="18"/>
  <c r="I80" i="18"/>
  <c r="H80" i="18"/>
  <c r="M79" i="18"/>
  <c r="L79" i="18"/>
  <c r="K79" i="18"/>
  <c r="J79" i="18"/>
  <c r="I79" i="18"/>
  <c r="H79" i="18"/>
  <c r="M78" i="18"/>
  <c r="L78" i="18"/>
  <c r="K78" i="18"/>
  <c r="J78" i="18"/>
  <c r="I78" i="18"/>
  <c r="H78" i="18"/>
  <c r="M77" i="18"/>
  <c r="L77" i="18"/>
  <c r="K77" i="18"/>
  <c r="J77" i="18"/>
  <c r="I77" i="18"/>
  <c r="H77" i="18"/>
  <c r="M76" i="18"/>
  <c r="L76" i="18"/>
  <c r="K76" i="18"/>
  <c r="J76" i="18"/>
  <c r="I76" i="18"/>
  <c r="H76" i="18"/>
  <c r="M75" i="18"/>
  <c r="L75" i="18"/>
  <c r="K75" i="18"/>
  <c r="J75" i="18"/>
  <c r="I75" i="18"/>
  <c r="H75" i="18"/>
  <c r="M74" i="18"/>
  <c r="L74" i="18"/>
  <c r="K74" i="18"/>
  <c r="J74" i="18"/>
  <c r="I74" i="18"/>
  <c r="H74" i="18"/>
  <c r="M73" i="18"/>
  <c r="L73" i="18"/>
  <c r="K73" i="18"/>
  <c r="J73" i="18"/>
  <c r="I73" i="18"/>
  <c r="H73" i="18"/>
  <c r="M72" i="18"/>
  <c r="L72" i="18"/>
  <c r="K72" i="18"/>
  <c r="J72" i="18"/>
  <c r="I72" i="18"/>
  <c r="H72" i="18"/>
  <c r="M71" i="18"/>
  <c r="L71" i="18"/>
  <c r="K71" i="18"/>
  <c r="J71" i="18"/>
  <c r="I71" i="18"/>
  <c r="H71" i="18"/>
  <c r="M70" i="18"/>
  <c r="L70" i="18"/>
  <c r="K70" i="18"/>
  <c r="J70" i="18"/>
  <c r="I70" i="18"/>
  <c r="H70" i="18"/>
  <c r="M69" i="18"/>
  <c r="L69" i="18"/>
  <c r="K69" i="18"/>
  <c r="J69" i="18"/>
  <c r="I69" i="18"/>
  <c r="H69" i="18"/>
  <c r="M68" i="18"/>
  <c r="L68" i="18"/>
  <c r="K68" i="18"/>
  <c r="J68" i="18"/>
  <c r="I68" i="18"/>
  <c r="H68" i="18"/>
  <c r="M67" i="18"/>
  <c r="L67" i="18"/>
  <c r="K67" i="18"/>
  <c r="J67" i="18"/>
  <c r="I67" i="18"/>
  <c r="H67" i="18"/>
  <c r="M66" i="18"/>
  <c r="L66" i="18"/>
  <c r="K66" i="18"/>
  <c r="J66" i="18"/>
  <c r="I66" i="18"/>
  <c r="H66" i="18"/>
  <c r="M65" i="18"/>
  <c r="L65" i="18"/>
  <c r="K65" i="18"/>
  <c r="J65" i="18"/>
  <c r="I65" i="18"/>
  <c r="H65" i="18"/>
  <c r="M64" i="18"/>
  <c r="L64" i="18"/>
  <c r="K64" i="18"/>
  <c r="J64" i="18"/>
  <c r="I64" i="18"/>
  <c r="H64" i="18"/>
  <c r="M63" i="18"/>
  <c r="L63" i="18"/>
  <c r="K63" i="18"/>
  <c r="J63" i="18"/>
  <c r="I63" i="18"/>
  <c r="H63" i="18"/>
  <c r="M62" i="18"/>
  <c r="L62" i="18"/>
  <c r="K62" i="18"/>
  <c r="J62" i="18"/>
  <c r="I62" i="18"/>
  <c r="H62" i="18"/>
  <c r="M61" i="18"/>
  <c r="L61" i="18"/>
  <c r="K61" i="18"/>
  <c r="J61" i="18"/>
  <c r="I61" i="18"/>
  <c r="H61" i="18"/>
  <c r="CM60" i="18"/>
  <c r="CN60" i="18"/>
  <c r="CO60" i="18"/>
  <c r="CP60" i="18"/>
  <c r="CQ60" i="18"/>
  <c r="CR60" i="18"/>
  <c r="M60" i="18"/>
  <c r="L60" i="18"/>
  <c r="K60" i="18"/>
  <c r="J60" i="18"/>
  <c r="I60" i="18"/>
  <c r="H60" i="18"/>
  <c r="M59" i="18"/>
  <c r="L59" i="18"/>
  <c r="K59" i="18"/>
  <c r="J59" i="18"/>
  <c r="I59" i="18"/>
  <c r="H59" i="18"/>
  <c r="M58" i="18"/>
  <c r="L58" i="18"/>
  <c r="K58" i="18"/>
  <c r="J58" i="18"/>
  <c r="I58" i="18"/>
  <c r="H58" i="18"/>
  <c r="M57" i="18"/>
  <c r="L57" i="18"/>
  <c r="K57" i="18"/>
  <c r="J57" i="18"/>
  <c r="I57" i="18"/>
  <c r="H57" i="18"/>
  <c r="M56" i="18"/>
  <c r="L56" i="18"/>
  <c r="K56" i="18"/>
  <c r="J56" i="18"/>
  <c r="I56" i="18"/>
  <c r="H56" i="18"/>
  <c r="M55" i="18"/>
  <c r="L55" i="18"/>
  <c r="K55" i="18"/>
  <c r="J55" i="18"/>
  <c r="I55" i="18"/>
  <c r="H55" i="18"/>
  <c r="M54" i="18"/>
  <c r="L54" i="18"/>
  <c r="K54" i="18"/>
  <c r="J54" i="18"/>
  <c r="I54" i="18"/>
  <c r="H54" i="18"/>
  <c r="M53" i="18"/>
  <c r="L53" i="18"/>
  <c r="K53" i="18"/>
  <c r="J53" i="18"/>
  <c r="I53" i="18"/>
  <c r="H53" i="18"/>
  <c r="M52" i="18"/>
  <c r="L52" i="18"/>
  <c r="K52" i="18"/>
  <c r="J52" i="18"/>
  <c r="I52" i="18"/>
  <c r="H52" i="18"/>
  <c r="M51" i="18"/>
  <c r="L51" i="18"/>
  <c r="K51" i="18"/>
  <c r="J51" i="18"/>
  <c r="I51" i="18"/>
  <c r="H51" i="18"/>
  <c r="M50" i="18"/>
  <c r="L50" i="18"/>
  <c r="K50" i="18"/>
  <c r="J50" i="18"/>
  <c r="I50" i="18"/>
  <c r="H50" i="18"/>
  <c r="M49" i="18"/>
  <c r="L49" i="18"/>
  <c r="K49" i="18"/>
  <c r="J49" i="18"/>
  <c r="I49" i="18"/>
  <c r="H49" i="18"/>
  <c r="M48" i="18"/>
  <c r="L48" i="18"/>
  <c r="K48" i="18"/>
  <c r="J48" i="18"/>
  <c r="I48" i="18"/>
  <c r="H48" i="18"/>
  <c r="M47" i="18"/>
  <c r="L47" i="18"/>
  <c r="K47" i="18"/>
  <c r="J47" i="18"/>
  <c r="I47" i="18"/>
  <c r="H47" i="18"/>
  <c r="M46" i="18"/>
  <c r="L46" i="18"/>
  <c r="K46" i="18"/>
  <c r="J46" i="18"/>
  <c r="I46" i="18"/>
  <c r="H46" i="18"/>
  <c r="M45" i="18"/>
  <c r="L45" i="18"/>
  <c r="K45" i="18"/>
  <c r="J45" i="18"/>
  <c r="I45" i="18"/>
  <c r="H45" i="18"/>
  <c r="M44" i="18"/>
  <c r="L44" i="18"/>
  <c r="K44" i="18"/>
  <c r="J44" i="18"/>
  <c r="I44" i="18"/>
  <c r="H44" i="18"/>
  <c r="M43" i="18"/>
  <c r="L43" i="18"/>
  <c r="K43" i="18"/>
  <c r="J43" i="18"/>
  <c r="I43" i="18"/>
  <c r="H43" i="18"/>
  <c r="M42" i="18"/>
  <c r="L42" i="18"/>
  <c r="K42" i="18"/>
  <c r="J42" i="18"/>
  <c r="I42" i="18"/>
  <c r="H42" i="18"/>
  <c r="M41" i="18"/>
  <c r="L41" i="18"/>
  <c r="K41" i="18"/>
  <c r="J41" i="18"/>
  <c r="I41" i="18"/>
  <c r="H41" i="18"/>
  <c r="M40" i="18"/>
  <c r="L40" i="18"/>
  <c r="K40" i="18"/>
  <c r="J40" i="18"/>
  <c r="I40" i="18"/>
  <c r="H40" i="18"/>
  <c r="M39" i="18"/>
  <c r="L39" i="18"/>
  <c r="K39" i="18"/>
  <c r="J39" i="18"/>
  <c r="I39" i="18"/>
  <c r="H39" i="18"/>
  <c r="M38" i="18"/>
  <c r="L38" i="18"/>
  <c r="K38" i="18"/>
  <c r="J38" i="18"/>
  <c r="I38" i="18"/>
  <c r="H38" i="18"/>
  <c r="M37" i="18"/>
  <c r="L37" i="18"/>
  <c r="K37" i="18"/>
  <c r="J37" i="18"/>
  <c r="I37" i="18"/>
  <c r="H37" i="18"/>
  <c r="M36" i="18"/>
  <c r="L36" i="18"/>
  <c r="K36" i="18"/>
  <c r="J36" i="18"/>
  <c r="I36" i="18"/>
  <c r="H36" i="18"/>
  <c r="M35" i="18"/>
  <c r="L35" i="18"/>
  <c r="K35" i="18"/>
  <c r="J35" i="18"/>
  <c r="I35" i="18"/>
  <c r="H35" i="18"/>
  <c r="M34" i="18"/>
  <c r="L34" i="18"/>
  <c r="K34" i="18"/>
  <c r="J34" i="18"/>
  <c r="I34" i="18"/>
  <c r="H34" i="18"/>
  <c r="M33" i="18"/>
  <c r="L33" i="18"/>
  <c r="K33" i="18"/>
  <c r="J33" i="18"/>
  <c r="I33" i="18"/>
  <c r="H33" i="18"/>
  <c r="M32" i="18"/>
  <c r="L32" i="18"/>
  <c r="K32" i="18"/>
  <c r="J32" i="18"/>
  <c r="I32" i="18"/>
  <c r="H32" i="18"/>
  <c r="M31" i="18"/>
  <c r="L31" i="18"/>
  <c r="K31" i="18"/>
  <c r="J31" i="18"/>
  <c r="I31" i="18"/>
  <c r="H31" i="18"/>
  <c r="M30" i="18"/>
  <c r="L30" i="18"/>
  <c r="K30" i="18"/>
  <c r="J30" i="18"/>
  <c r="I30" i="18"/>
  <c r="H30" i="18"/>
  <c r="M29" i="18"/>
  <c r="L29" i="18"/>
  <c r="K29" i="18"/>
  <c r="J29" i="18"/>
  <c r="I29" i="18"/>
  <c r="H29" i="18"/>
  <c r="M28" i="18"/>
  <c r="L28" i="18"/>
  <c r="K28" i="18"/>
  <c r="J28" i="18"/>
  <c r="I28" i="18"/>
  <c r="H28" i="18"/>
  <c r="M27" i="18"/>
  <c r="L27" i="18"/>
  <c r="K27" i="18"/>
  <c r="J27" i="18"/>
  <c r="I27" i="18"/>
  <c r="H27" i="18"/>
  <c r="M26" i="18"/>
  <c r="L26" i="18"/>
  <c r="K26" i="18"/>
  <c r="J26" i="18"/>
  <c r="I26" i="18"/>
  <c r="H26" i="18"/>
  <c r="M25" i="18"/>
  <c r="L25" i="18"/>
  <c r="K25" i="18"/>
  <c r="J25" i="18"/>
  <c r="I25" i="18"/>
  <c r="H25" i="18"/>
  <c r="M24" i="18"/>
  <c r="L24" i="18"/>
  <c r="K24" i="18"/>
  <c r="J24" i="18"/>
  <c r="I24" i="18"/>
  <c r="H24" i="18"/>
  <c r="M23" i="18"/>
  <c r="L23" i="18"/>
  <c r="K23" i="18"/>
  <c r="J23" i="18"/>
  <c r="I23" i="18"/>
  <c r="H23" i="18"/>
  <c r="M22" i="18"/>
  <c r="L22" i="18"/>
  <c r="K22" i="18"/>
  <c r="J22" i="18"/>
  <c r="I22" i="18"/>
  <c r="H22" i="18"/>
  <c r="M21" i="18"/>
  <c r="L21" i="18"/>
  <c r="K21" i="18"/>
  <c r="J21" i="18"/>
  <c r="I21" i="18"/>
  <c r="H21" i="18"/>
  <c r="M20" i="18"/>
  <c r="L20" i="18"/>
  <c r="K20" i="18"/>
  <c r="J20" i="18"/>
  <c r="I20" i="18"/>
  <c r="H20" i="18"/>
  <c r="M19" i="18"/>
  <c r="L19" i="18"/>
  <c r="K19" i="18"/>
  <c r="J19" i="18"/>
  <c r="I19" i="18"/>
  <c r="H19" i="18"/>
  <c r="FN7" i="18"/>
  <c r="CI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AP7" i="18"/>
  <c r="AQ7" i="18"/>
  <c r="AR7" i="18"/>
  <c r="AS7" i="18"/>
  <c r="AT7" i="18"/>
  <c r="AU7" i="18"/>
  <c r="AV7" i="18"/>
  <c r="AW7" i="18"/>
  <c r="AX7" i="18"/>
  <c r="AY7" i="18"/>
  <c r="AZ7" i="18"/>
  <c r="BA7" i="18"/>
  <c r="BB7" i="18"/>
  <c r="BC7" i="18"/>
  <c r="BD7" i="18"/>
  <c r="BE7" i="18"/>
  <c r="BF7" i="18"/>
  <c r="BG7" i="18"/>
  <c r="BH7" i="18"/>
  <c r="BI7" i="18"/>
  <c r="BJ7" i="18"/>
  <c r="BK7" i="18"/>
  <c r="BL7" i="18"/>
  <c r="BM7" i="18"/>
  <c r="BN7" i="18"/>
  <c r="BO7" i="18"/>
  <c r="BP7" i="18"/>
  <c r="BQ7" i="18"/>
  <c r="BR7" i="18"/>
  <c r="BS7" i="18"/>
  <c r="BT7" i="18"/>
  <c r="BU7" i="18"/>
  <c r="BV7" i="18"/>
  <c r="BW7" i="18"/>
  <c r="BX7" i="18"/>
  <c r="BY7" i="18"/>
  <c r="BZ7" i="18"/>
  <c r="CA7" i="18"/>
  <c r="CB7" i="18"/>
  <c r="CC7" i="18"/>
  <c r="CD7" i="18"/>
  <c r="CE7" i="18"/>
  <c r="CF7" i="18"/>
  <c r="CG7" i="18"/>
  <c r="CH7" i="18"/>
  <c r="CM3" i="18"/>
  <c r="CN3" i="18"/>
  <c r="CO3" i="18"/>
  <c r="CP3" i="18"/>
  <c r="CQ3" i="18"/>
  <c r="CR3" i="18"/>
  <c r="H3" i="18"/>
  <c r="I3" i="18"/>
  <c r="J3" i="18"/>
  <c r="K3" i="18"/>
  <c r="L3" i="18"/>
  <c r="M3" i="18"/>
  <c r="CN42" i="17"/>
  <c r="CO42" i="17"/>
  <c r="CP42" i="17"/>
  <c r="CQ42" i="17"/>
  <c r="CR42" i="17"/>
  <c r="M42" i="17"/>
  <c r="L42" i="17"/>
  <c r="K42" i="17"/>
  <c r="J42" i="17"/>
  <c r="I42" i="17"/>
  <c r="H42" i="17"/>
  <c r="CM4" i="17"/>
  <c r="CM5" i="17"/>
  <c r="CN4" i="17"/>
  <c r="CN5" i="17"/>
  <c r="CO4" i="17"/>
  <c r="CO5" i="17"/>
  <c r="CP4" i="17"/>
  <c r="CP5" i="17"/>
  <c r="CQ4" i="17"/>
  <c r="CQ5" i="17"/>
  <c r="CR4" i="17"/>
  <c r="CR5" i="17"/>
  <c r="M41" i="17"/>
  <c r="L41" i="17"/>
  <c r="K41" i="17"/>
  <c r="J41" i="17"/>
  <c r="I41" i="17"/>
  <c r="H41" i="17"/>
  <c r="CN40" i="17"/>
  <c r="CO40" i="17"/>
  <c r="CP40" i="17"/>
  <c r="CQ40" i="17"/>
  <c r="CR40" i="17"/>
  <c r="M40" i="17"/>
  <c r="L40" i="17"/>
  <c r="K40" i="17"/>
  <c r="J40" i="17"/>
  <c r="I40" i="17"/>
  <c r="H40" i="17"/>
  <c r="L39" i="17"/>
  <c r="K39" i="17"/>
  <c r="J39" i="17"/>
  <c r="I39" i="17"/>
  <c r="H39" i="17"/>
  <c r="M38" i="17"/>
  <c r="L38" i="17"/>
  <c r="K38" i="17"/>
  <c r="J38" i="17"/>
  <c r="I38" i="17"/>
  <c r="H38" i="17"/>
  <c r="CM37" i="17"/>
  <c r="K37" i="17"/>
  <c r="J37" i="17"/>
  <c r="I37" i="17"/>
  <c r="H37" i="17"/>
  <c r="CM36" i="17"/>
  <c r="M36" i="17"/>
  <c r="L36" i="17"/>
  <c r="K36" i="17"/>
  <c r="J36" i="17"/>
  <c r="I36" i="17"/>
  <c r="H36" i="17"/>
  <c r="M35" i="17"/>
  <c r="L35" i="17"/>
  <c r="K35" i="17"/>
  <c r="J35" i="17"/>
  <c r="I35" i="17"/>
  <c r="H35" i="17"/>
  <c r="M34" i="17"/>
  <c r="L34" i="17"/>
  <c r="K34" i="17"/>
  <c r="J34" i="17"/>
  <c r="I34" i="17"/>
  <c r="H34" i="17"/>
  <c r="L33" i="17"/>
  <c r="K33" i="17"/>
  <c r="J33" i="17"/>
  <c r="I33" i="17"/>
  <c r="H33" i="17"/>
  <c r="CM32" i="17"/>
  <c r="H32" i="17"/>
  <c r="L30" i="17"/>
  <c r="K30" i="17"/>
  <c r="J30" i="17"/>
  <c r="I30" i="17"/>
  <c r="H30" i="17"/>
  <c r="L29" i="17"/>
  <c r="K29" i="17"/>
  <c r="J29" i="17"/>
  <c r="I29" i="17"/>
  <c r="H29" i="17"/>
  <c r="M28" i="17"/>
  <c r="L28" i="17"/>
  <c r="K28" i="17"/>
  <c r="J28" i="17"/>
  <c r="I28" i="17"/>
  <c r="H28" i="17"/>
  <c r="CM24" i="17"/>
  <c r="K24" i="17"/>
  <c r="H24" i="17"/>
  <c r="H21" i="17"/>
  <c r="CM19" i="17"/>
  <c r="L19" i="17"/>
  <c r="H19" i="17"/>
  <c r="K17" i="17"/>
  <c r="H17" i="17"/>
  <c r="M16" i="17"/>
  <c r="J16" i="17"/>
  <c r="H16" i="17"/>
  <c r="F4" i="15"/>
  <c r="F5" i="15"/>
  <c r="F19" i="15"/>
  <c r="G4" i="15"/>
  <c r="G5" i="15"/>
  <c r="G19" i="15"/>
  <c r="H4" i="15"/>
  <c r="H5" i="15"/>
  <c r="H19" i="15"/>
  <c r="I4" i="15"/>
  <c r="I5" i="15"/>
  <c r="I19" i="15"/>
  <c r="J4" i="15"/>
  <c r="J5" i="15"/>
  <c r="J19" i="15"/>
  <c r="K4" i="15"/>
  <c r="K5" i="15"/>
  <c r="K19" i="15"/>
  <c r="CK4" i="15"/>
  <c r="CK5" i="15"/>
  <c r="CL4" i="15"/>
  <c r="CL5" i="15"/>
  <c r="CM4" i="15"/>
  <c r="CM5" i="15"/>
  <c r="CN4" i="15"/>
  <c r="CN5" i="15"/>
  <c r="CO4" i="15"/>
  <c r="CO5" i="15"/>
  <c r="CO19" i="15"/>
  <c r="CP4" i="15"/>
  <c r="CP5" i="15"/>
  <c r="F20" i="15"/>
  <c r="G20" i="15"/>
  <c r="H20" i="15"/>
  <c r="I20" i="15"/>
  <c r="J20" i="15"/>
  <c r="K20" i="15"/>
  <c r="CM20" i="15"/>
  <c r="F21" i="15"/>
  <c r="G21" i="15"/>
  <c r="H21" i="15"/>
  <c r="I21" i="15"/>
  <c r="J21" i="15"/>
  <c r="K21" i="15"/>
  <c r="CO21" i="15"/>
  <c r="F22" i="15"/>
  <c r="G22" i="15"/>
  <c r="H22" i="15"/>
  <c r="I22" i="15"/>
  <c r="J22" i="15"/>
  <c r="K22" i="15"/>
  <c r="CK4" i="16"/>
  <c r="CK5" i="16"/>
  <c r="CL4" i="16"/>
  <c r="CL5" i="16"/>
  <c r="CM4" i="16"/>
  <c r="CM5" i="16"/>
  <c r="CN4" i="16"/>
  <c r="CN5" i="16"/>
  <c r="CO4" i="16"/>
  <c r="CO5" i="16"/>
  <c r="CP4" i="16"/>
  <c r="CP5" i="16"/>
  <c r="CO17" i="16"/>
  <c r="CK17" i="16"/>
  <c r="F4" i="16"/>
  <c r="F5" i="16"/>
  <c r="G4" i="16"/>
  <c r="G5" i="16"/>
  <c r="H4" i="16"/>
  <c r="H5" i="16"/>
  <c r="I4" i="16"/>
  <c r="I5" i="16"/>
  <c r="J4" i="16"/>
  <c r="J5" i="16"/>
  <c r="K4" i="16"/>
  <c r="K5" i="16"/>
  <c r="K17" i="16"/>
  <c r="J17" i="16"/>
  <c r="I17" i="16"/>
  <c r="H17" i="16"/>
  <c r="G17" i="16"/>
  <c r="F17" i="16"/>
  <c r="CO16" i="16"/>
  <c r="CM16" i="16"/>
  <c r="CK16" i="16"/>
  <c r="K16" i="16"/>
  <c r="J16" i="16"/>
  <c r="I16" i="16"/>
  <c r="H16" i="16"/>
  <c r="G16" i="16"/>
  <c r="F16" i="16"/>
  <c r="CO15" i="16"/>
  <c r="CN15" i="16"/>
  <c r="K15" i="16"/>
  <c r="J15" i="16"/>
  <c r="I15" i="16"/>
  <c r="H15" i="16"/>
  <c r="G15" i="16"/>
  <c r="F15" i="16"/>
  <c r="CO14" i="16"/>
  <c r="CM14" i="16"/>
  <c r="CK14" i="16"/>
  <c r="K14" i="16"/>
  <c r="J14" i="16"/>
  <c r="I14" i="16"/>
  <c r="H14" i="16"/>
  <c r="G14" i="16"/>
  <c r="F14" i="16"/>
  <c r="FL7" i="16"/>
  <c r="CG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AP7" i="16"/>
  <c r="AQ7" i="16"/>
  <c r="AR7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BH7" i="16"/>
  <c r="BI7" i="16"/>
  <c r="BJ7" i="16"/>
  <c r="BK7" i="16"/>
  <c r="BL7" i="16"/>
  <c r="BM7" i="16"/>
  <c r="BN7" i="16"/>
  <c r="BO7" i="16"/>
  <c r="BP7" i="16"/>
  <c r="BQ7" i="16"/>
  <c r="BR7" i="16"/>
  <c r="BS7" i="16"/>
  <c r="BT7" i="16"/>
  <c r="BU7" i="16"/>
  <c r="BV7" i="16"/>
  <c r="BW7" i="16"/>
  <c r="BX7" i="16"/>
  <c r="BY7" i="16"/>
  <c r="BZ7" i="16"/>
  <c r="CA7" i="16"/>
  <c r="CB7" i="16"/>
  <c r="CC7" i="16"/>
  <c r="CD7" i="16"/>
  <c r="CE7" i="16"/>
  <c r="CF7" i="16"/>
  <c r="CK3" i="16"/>
  <c r="CL3" i="16"/>
  <c r="CM3" i="16"/>
  <c r="CN3" i="16"/>
  <c r="CO3" i="16"/>
  <c r="CP3" i="16"/>
  <c r="F3" i="16"/>
  <c r="G3" i="16"/>
  <c r="H3" i="16"/>
  <c r="I3" i="16"/>
  <c r="J3" i="16"/>
  <c r="K3" i="16"/>
  <c r="CO18" i="15"/>
  <c r="K18" i="15"/>
  <c r="J18" i="15"/>
  <c r="I18" i="15"/>
  <c r="H18" i="15"/>
  <c r="G18" i="15"/>
  <c r="F18" i="15"/>
  <c r="K17" i="15"/>
  <c r="J17" i="15"/>
  <c r="I17" i="15"/>
  <c r="H17" i="15"/>
  <c r="G17" i="15"/>
  <c r="F17" i="15"/>
  <c r="CO16" i="15"/>
  <c r="CN16" i="15"/>
  <c r="K16" i="15"/>
  <c r="J16" i="15"/>
  <c r="I16" i="15"/>
  <c r="H16" i="15"/>
  <c r="G16" i="15"/>
  <c r="F16" i="15"/>
  <c r="CN15" i="15"/>
  <c r="CM15" i="15"/>
  <c r="K15" i="15"/>
  <c r="J15" i="15"/>
  <c r="I15" i="15"/>
  <c r="H15" i="15"/>
  <c r="G15" i="15"/>
  <c r="F15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K3" i="15"/>
  <c r="CL3" i="15"/>
  <c r="CM3" i="15"/>
  <c r="CN3" i="15"/>
  <c r="CO3" i="15"/>
  <c r="CP3" i="15"/>
  <c r="F3" i="15"/>
  <c r="G3" i="15"/>
  <c r="H3" i="15"/>
  <c r="I3" i="15"/>
  <c r="J3" i="15"/>
  <c r="K3" i="15"/>
  <c r="D28" i="13"/>
  <c r="D27" i="13"/>
  <c r="D26" i="13"/>
  <c r="D25" i="13"/>
  <c r="D24" i="13"/>
  <c r="D23" i="13"/>
  <c r="D22" i="13"/>
  <c r="D21" i="13"/>
  <c r="D20" i="13"/>
  <c r="D19" i="13"/>
  <c r="D18" i="13"/>
  <c r="D17" i="13"/>
  <c r="FQ28" i="13"/>
  <c r="FP28" i="13"/>
  <c r="FO28" i="13"/>
  <c r="FN28" i="13"/>
  <c r="FM28" i="13"/>
  <c r="FL28" i="13"/>
  <c r="CO28" i="13"/>
  <c r="CN28" i="13"/>
  <c r="CM28" i="13"/>
  <c r="CL28" i="13"/>
  <c r="CK28" i="13"/>
  <c r="CJ28" i="13"/>
  <c r="M28" i="13"/>
  <c r="L28" i="13"/>
  <c r="K28" i="13"/>
  <c r="J28" i="13"/>
  <c r="I28" i="13"/>
  <c r="H28" i="13"/>
  <c r="FQ27" i="13"/>
  <c r="FP27" i="13"/>
  <c r="FO27" i="13"/>
  <c r="FN27" i="13"/>
  <c r="FM27" i="13"/>
  <c r="FL27" i="13"/>
  <c r="CO27" i="13"/>
  <c r="CN27" i="13"/>
  <c r="CM27" i="13"/>
  <c r="CL27" i="13"/>
  <c r="CK27" i="13"/>
  <c r="CJ27" i="13"/>
  <c r="M27" i="13"/>
  <c r="L27" i="13"/>
  <c r="K27" i="13"/>
  <c r="J27" i="13"/>
  <c r="I27" i="13"/>
  <c r="H27" i="13"/>
  <c r="FQ26" i="13"/>
  <c r="FP26" i="13"/>
  <c r="FO26" i="13"/>
  <c r="FN26" i="13"/>
  <c r="FM26" i="13"/>
  <c r="FL26" i="13"/>
  <c r="CO26" i="13"/>
  <c r="CN26" i="13"/>
  <c r="CM26" i="13"/>
  <c r="CL26" i="13"/>
  <c r="CK26" i="13"/>
  <c r="CJ26" i="13"/>
  <c r="M26" i="13"/>
  <c r="L26" i="13"/>
  <c r="K26" i="13"/>
  <c r="J26" i="13"/>
  <c r="I26" i="13"/>
  <c r="H26" i="13"/>
  <c r="FQ17" i="13"/>
  <c r="FQ18" i="13"/>
  <c r="FQ19" i="13"/>
  <c r="FQ20" i="13"/>
  <c r="FQ21" i="13"/>
  <c r="FQ22" i="13"/>
  <c r="FQ23" i="13"/>
  <c r="FQ24" i="13"/>
  <c r="FQ25" i="13"/>
  <c r="FP17" i="13"/>
  <c r="FP18" i="13"/>
  <c r="FP19" i="13"/>
  <c r="FP20" i="13"/>
  <c r="FP21" i="13"/>
  <c r="FP22" i="13"/>
  <c r="FP23" i="13"/>
  <c r="FP24" i="13"/>
  <c r="FP25" i="13"/>
  <c r="FO17" i="13"/>
  <c r="FO18" i="13"/>
  <c r="FO19" i="13"/>
  <c r="FO20" i="13"/>
  <c r="FO21" i="13"/>
  <c r="FO22" i="13"/>
  <c r="FO23" i="13"/>
  <c r="FO24" i="13"/>
  <c r="FO25" i="13"/>
  <c r="FN17" i="13"/>
  <c r="FN18" i="13"/>
  <c r="FN19" i="13"/>
  <c r="FN20" i="13"/>
  <c r="FN21" i="13"/>
  <c r="FN22" i="13"/>
  <c r="FN23" i="13"/>
  <c r="FN24" i="13"/>
  <c r="FN25" i="13"/>
  <c r="FM17" i="13"/>
  <c r="FM18" i="13"/>
  <c r="FM19" i="13"/>
  <c r="FM20" i="13"/>
  <c r="FM21" i="13"/>
  <c r="FM22" i="13"/>
  <c r="FM23" i="13"/>
  <c r="FM24" i="13"/>
  <c r="FM25" i="13"/>
  <c r="FL17" i="13"/>
  <c r="FL18" i="13"/>
  <c r="FL19" i="13"/>
  <c r="FL20" i="13"/>
  <c r="FL21" i="13"/>
  <c r="FL22" i="13"/>
  <c r="FL23" i="13"/>
  <c r="FL24" i="13"/>
  <c r="FL25" i="13"/>
  <c r="CO28" i="14"/>
  <c r="CN28" i="14"/>
  <c r="CM28" i="14"/>
  <c r="CL28" i="14"/>
  <c r="CK28" i="14"/>
  <c r="CJ28" i="14"/>
  <c r="M28" i="14"/>
  <c r="L28" i="14"/>
  <c r="K28" i="14"/>
  <c r="J28" i="14"/>
  <c r="I28" i="14"/>
  <c r="H28" i="14"/>
  <c r="CO27" i="14"/>
  <c r="CN27" i="14"/>
  <c r="CM27" i="14"/>
  <c r="CL27" i="14"/>
  <c r="CK27" i="14"/>
  <c r="CJ27" i="14"/>
  <c r="M27" i="14"/>
  <c r="L27" i="14"/>
  <c r="K27" i="14"/>
  <c r="J27" i="14"/>
  <c r="I27" i="14"/>
  <c r="H27" i="14"/>
  <c r="CO26" i="14"/>
  <c r="CN26" i="14"/>
  <c r="CM26" i="14"/>
  <c r="CL26" i="14"/>
  <c r="CK26" i="14"/>
  <c r="CJ26" i="14"/>
  <c r="M26" i="14"/>
  <c r="L26" i="14"/>
  <c r="K26" i="14"/>
  <c r="J26" i="14"/>
  <c r="I26" i="14"/>
  <c r="H26" i="14"/>
  <c r="CO25" i="14"/>
  <c r="CN25" i="14"/>
  <c r="CM25" i="14"/>
  <c r="CL25" i="14"/>
  <c r="CK25" i="14"/>
  <c r="CJ25" i="14"/>
  <c r="M25" i="14"/>
  <c r="L25" i="14"/>
  <c r="K25" i="14"/>
  <c r="J25" i="14"/>
  <c r="I25" i="14"/>
  <c r="H25" i="14"/>
  <c r="FS7" i="13"/>
  <c r="FT7" i="13"/>
  <c r="FU7" i="13"/>
  <c r="FV7" i="13"/>
  <c r="FW7" i="13"/>
  <c r="FX7" i="13"/>
  <c r="FY7" i="13"/>
  <c r="FZ7" i="13"/>
  <c r="GA7" i="13"/>
  <c r="GB7" i="13"/>
  <c r="GC7" i="13"/>
  <c r="GD7" i="13"/>
  <c r="GE7" i="13"/>
  <c r="GF7" i="13"/>
  <c r="GG7" i="13"/>
  <c r="GH7" i="13"/>
  <c r="GI7" i="13"/>
  <c r="GJ7" i="13"/>
  <c r="GK7" i="13"/>
  <c r="GL7" i="13"/>
  <c r="GM7" i="13"/>
  <c r="GN7" i="13"/>
  <c r="GO7" i="13"/>
  <c r="GP7" i="13"/>
  <c r="GQ7" i="13"/>
  <c r="GR7" i="13"/>
  <c r="GS7" i="13"/>
  <c r="GT7" i="13"/>
  <c r="GU7" i="13"/>
  <c r="GV7" i="13"/>
  <c r="GW7" i="13"/>
  <c r="GX7" i="13"/>
  <c r="GY7" i="13"/>
  <c r="GZ7" i="13"/>
  <c r="HA7" i="13"/>
  <c r="HB7" i="13"/>
  <c r="HC7" i="13"/>
  <c r="HD7" i="13"/>
  <c r="HE7" i="13"/>
  <c r="HF7" i="13"/>
  <c r="HG7" i="13"/>
  <c r="HH7" i="13"/>
  <c r="HI7" i="13"/>
  <c r="HJ7" i="13"/>
  <c r="HK7" i="13"/>
  <c r="HL7" i="13"/>
  <c r="HM7" i="13"/>
  <c r="HN7" i="13"/>
  <c r="HO7" i="13"/>
  <c r="HP7" i="13"/>
  <c r="HQ7" i="13"/>
  <c r="HR7" i="13"/>
  <c r="HS7" i="13"/>
  <c r="HT7" i="13"/>
  <c r="HU7" i="13"/>
  <c r="HV7" i="13"/>
  <c r="HW7" i="13"/>
  <c r="HX7" i="13"/>
  <c r="HY7" i="13"/>
  <c r="HZ7" i="13"/>
  <c r="IA7" i="13"/>
  <c r="IB7" i="13"/>
  <c r="IC7" i="13"/>
  <c r="ID7" i="13"/>
  <c r="IE7" i="13"/>
  <c r="IF7" i="13"/>
  <c r="IG7" i="13"/>
  <c r="IH7" i="13"/>
  <c r="II7" i="13"/>
  <c r="IJ7" i="13"/>
  <c r="IK7" i="13"/>
  <c r="IL7" i="13"/>
  <c r="FL3" i="13"/>
  <c r="FM3" i="13"/>
  <c r="FN3" i="13"/>
  <c r="FO3" i="13"/>
  <c r="FP3" i="13"/>
  <c r="FQ3" i="13"/>
  <c r="CO24" i="14"/>
  <c r="CN24" i="14"/>
  <c r="CM24" i="14"/>
  <c r="CL24" i="14"/>
  <c r="CK24" i="14"/>
  <c r="CJ24" i="14"/>
  <c r="M24" i="14"/>
  <c r="L24" i="14"/>
  <c r="K24" i="14"/>
  <c r="J24" i="14"/>
  <c r="I24" i="14"/>
  <c r="H24" i="14"/>
  <c r="CO23" i="14"/>
  <c r="CN23" i="14"/>
  <c r="CM23" i="14"/>
  <c r="CL23" i="14"/>
  <c r="CK23" i="14"/>
  <c r="CJ23" i="14"/>
  <c r="M23" i="14"/>
  <c r="L23" i="14"/>
  <c r="K23" i="14"/>
  <c r="J23" i="14"/>
  <c r="I23" i="14"/>
  <c r="H23" i="14"/>
  <c r="CO22" i="14"/>
  <c r="CN22" i="14"/>
  <c r="CM22" i="14"/>
  <c r="CL22" i="14"/>
  <c r="CK22" i="14"/>
  <c r="CJ22" i="14"/>
  <c r="M22" i="14"/>
  <c r="L22" i="14"/>
  <c r="K22" i="14"/>
  <c r="J22" i="14"/>
  <c r="I22" i="14"/>
  <c r="H22" i="14"/>
  <c r="CO21" i="14"/>
  <c r="CN21" i="14"/>
  <c r="CM21" i="14"/>
  <c r="CL21" i="14"/>
  <c r="CK21" i="14"/>
  <c r="CJ21" i="14"/>
  <c r="M21" i="14"/>
  <c r="L21" i="14"/>
  <c r="K21" i="14"/>
  <c r="J21" i="14"/>
  <c r="I21" i="14"/>
  <c r="H21" i="14"/>
  <c r="CO20" i="14"/>
  <c r="CN20" i="14"/>
  <c r="CM20" i="14"/>
  <c r="CL20" i="14"/>
  <c r="CK20" i="14"/>
  <c r="CJ20" i="14"/>
  <c r="M20" i="14"/>
  <c r="L20" i="14"/>
  <c r="K20" i="14"/>
  <c r="J20" i="14"/>
  <c r="I20" i="14"/>
  <c r="H20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AP7" i="14"/>
  <c r="AQ7" i="14"/>
  <c r="AR7" i="14"/>
  <c r="AS7" i="14"/>
  <c r="AT7" i="14"/>
  <c r="AU7" i="14"/>
  <c r="AV7" i="14"/>
  <c r="AW7" i="14"/>
  <c r="AX7" i="14"/>
  <c r="AY7" i="14"/>
  <c r="AZ7" i="14"/>
  <c r="BA7" i="14"/>
  <c r="BB7" i="14"/>
  <c r="BC7" i="14"/>
  <c r="BD7" i="14"/>
  <c r="BE7" i="14"/>
  <c r="BF7" i="14"/>
  <c r="BG7" i="14"/>
  <c r="BH7" i="14"/>
  <c r="BI7" i="14"/>
  <c r="BJ7" i="14"/>
  <c r="BK7" i="14"/>
  <c r="BL7" i="14"/>
  <c r="BM7" i="14"/>
  <c r="BN7" i="14"/>
  <c r="BO7" i="14"/>
  <c r="BP7" i="14"/>
  <c r="BQ7" i="14"/>
  <c r="BR7" i="14"/>
  <c r="BS7" i="14"/>
  <c r="BT7" i="14"/>
  <c r="BU7" i="14"/>
  <c r="BV7" i="14"/>
  <c r="BW7" i="14"/>
  <c r="BX7" i="14"/>
  <c r="CO19" i="14"/>
  <c r="CN19" i="14"/>
  <c r="CM19" i="14"/>
  <c r="CL19" i="14"/>
  <c r="CK19" i="14"/>
  <c r="CJ19" i="14"/>
  <c r="M19" i="14"/>
  <c r="L19" i="14"/>
  <c r="K19" i="14"/>
  <c r="J19" i="14"/>
  <c r="I19" i="14"/>
  <c r="H19" i="14"/>
  <c r="CO18" i="14"/>
  <c r="CN18" i="14"/>
  <c r="CM18" i="14"/>
  <c r="CL18" i="14"/>
  <c r="CK18" i="14"/>
  <c r="CJ18" i="14"/>
  <c r="M18" i="14"/>
  <c r="L18" i="14"/>
  <c r="K18" i="14"/>
  <c r="J18" i="14"/>
  <c r="I18" i="14"/>
  <c r="H18" i="14"/>
  <c r="CO17" i="14"/>
  <c r="CN17" i="14"/>
  <c r="CM17" i="14"/>
  <c r="CL17" i="14"/>
  <c r="CK17" i="14"/>
  <c r="CJ17" i="14"/>
  <c r="M17" i="14"/>
  <c r="L17" i="14"/>
  <c r="K17" i="14"/>
  <c r="J17" i="14"/>
  <c r="I17" i="14"/>
  <c r="H17" i="14"/>
  <c r="CQ7" i="14"/>
  <c r="CR7" i="14"/>
  <c r="CS7" i="14"/>
  <c r="CT7" i="14"/>
  <c r="CU7" i="14"/>
  <c r="CV7" i="14"/>
  <c r="CW7" i="14"/>
  <c r="CX7" i="14"/>
  <c r="CY7" i="14"/>
  <c r="CZ7" i="14"/>
  <c r="DA7" i="14"/>
  <c r="DB7" i="14"/>
  <c r="DC7" i="14"/>
  <c r="DD7" i="14"/>
  <c r="DE7" i="14"/>
  <c r="DF7" i="14"/>
  <c r="DG7" i="14"/>
  <c r="DH7" i="14"/>
  <c r="DI7" i="14"/>
  <c r="DJ7" i="14"/>
  <c r="DK7" i="14"/>
  <c r="DL7" i="14"/>
  <c r="DM7" i="14"/>
  <c r="DN7" i="14"/>
  <c r="DO7" i="14"/>
  <c r="DP7" i="14"/>
  <c r="DQ7" i="14"/>
  <c r="DR7" i="14"/>
  <c r="DS7" i="14"/>
  <c r="DT7" i="14"/>
  <c r="DU7" i="14"/>
  <c r="DV7" i="14"/>
  <c r="DW7" i="14"/>
  <c r="DX7" i="14"/>
  <c r="DY7" i="14"/>
  <c r="DZ7" i="14"/>
  <c r="EA7" i="14"/>
  <c r="EB7" i="14"/>
  <c r="EC7" i="14"/>
  <c r="ED7" i="14"/>
  <c r="EE7" i="14"/>
  <c r="EF7" i="14"/>
  <c r="EG7" i="14"/>
  <c r="EH7" i="14"/>
  <c r="EI7" i="14"/>
  <c r="EJ7" i="14"/>
  <c r="EK7" i="14"/>
  <c r="EL7" i="14"/>
  <c r="EM7" i="14"/>
  <c r="EN7" i="14"/>
  <c r="EO7" i="14"/>
  <c r="EP7" i="14"/>
  <c r="EQ7" i="14"/>
  <c r="ER7" i="14"/>
  <c r="ES7" i="14"/>
  <c r="ET7" i="14"/>
  <c r="EU7" i="14"/>
  <c r="EV7" i="14"/>
  <c r="EW7" i="14"/>
  <c r="EX7" i="14"/>
  <c r="EY7" i="14"/>
  <c r="EZ7" i="14"/>
  <c r="FA7" i="14"/>
  <c r="FB7" i="14"/>
  <c r="FC7" i="14"/>
  <c r="FD7" i="14"/>
  <c r="FE7" i="14"/>
  <c r="FF7" i="14"/>
  <c r="FG7" i="14"/>
  <c r="FH7" i="14"/>
  <c r="FI7" i="14"/>
  <c r="FJ7" i="14"/>
  <c r="BY7" i="14"/>
  <c r="BZ7" i="14"/>
  <c r="CA7" i="14"/>
  <c r="CB7" i="14"/>
  <c r="CC7" i="14"/>
  <c r="CD7" i="14"/>
  <c r="CE7" i="14"/>
  <c r="CF7" i="14"/>
  <c r="CG7" i="14"/>
  <c r="CH7" i="14"/>
  <c r="CJ3" i="14"/>
  <c r="CK3" i="14"/>
  <c r="CL3" i="14"/>
  <c r="CM3" i="14"/>
  <c r="CN3" i="14"/>
  <c r="CO3" i="14"/>
  <c r="H3" i="14"/>
  <c r="I3" i="14"/>
  <c r="J3" i="14"/>
  <c r="K3" i="14"/>
  <c r="L3" i="14"/>
  <c r="M3" i="14"/>
  <c r="CO25" i="13"/>
  <c r="CN25" i="13"/>
  <c r="CM25" i="13"/>
  <c r="CL25" i="13"/>
  <c r="CK25" i="13"/>
  <c r="CJ25" i="13"/>
  <c r="M25" i="13"/>
  <c r="L25" i="13"/>
  <c r="K25" i="13"/>
  <c r="J25" i="13"/>
  <c r="I25" i="13"/>
  <c r="H25" i="13"/>
  <c r="CO24" i="13"/>
  <c r="CN24" i="13"/>
  <c r="CM24" i="13"/>
  <c r="CL24" i="13"/>
  <c r="CK24" i="13"/>
  <c r="CJ24" i="13"/>
  <c r="M24" i="13"/>
  <c r="L24" i="13"/>
  <c r="K24" i="13"/>
  <c r="J24" i="13"/>
  <c r="I24" i="13"/>
  <c r="H24" i="13"/>
  <c r="CO23" i="13"/>
  <c r="CN23" i="13"/>
  <c r="CM23" i="13"/>
  <c r="CL23" i="13"/>
  <c r="CK23" i="13"/>
  <c r="CJ23" i="13"/>
  <c r="M23" i="13"/>
  <c r="L23" i="13"/>
  <c r="K23" i="13"/>
  <c r="J23" i="13"/>
  <c r="I23" i="13"/>
  <c r="H23" i="13"/>
  <c r="CO22" i="13"/>
  <c r="CN22" i="13"/>
  <c r="CM22" i="13"/>
  <c r="CL22" i="13"/>
  <c r="CK22" i="13"/>
  <c r="CJ22" i="13"/>
  <c r="M22" i="13"/>
  <c r="L22" i="13"/>
  <c r="K22" i="13"/>
  <c r="J22" i="13"/>
  <c r="I22" i="13"/>
  <c r="H22" i="13"/>
  <c r="CO21" i="13"/>
  <c r="CN21" i="13"/>
  <c r="CM21" i="13"/>
  <c r="CL21" i="13"/>
  <c r="CK21" i="13"/>
  <c r="CJ21" i="13"/>
  <c r="M21" i="13"/>
  <c r="L21" i="13"/>
  <c r="K21" i="13"/>
  <c r="J21" i="13"/>
  <c r="I21" i="13"/>
  <c r="H21" i="13"/>
  <c r="CO20" i="13"/>
  <c r="CN20" i="13"/>
  <c r="CM20" i="13"/>
  <c r="CL20" i="13"/>
  <c r="CK20" i="13"/>
  <c r="CJ20" i="13"/>
  <c r="M20" i="13"/>
  <c r="L20" i="13"/>
  <c r="K20" i="13"/>
  <c r="J20" i="13"/>
  <c r="I20" i="13"/>
  <c r="H20" i="13"/>
  <c r="CO19" i="13"/>
  <c r="CN19" i="13"/>
  <c r="CM19" i="13"/>
  <c r="CL19" i="13"/>
  <c r="CK19" i="13"/>
  <c r="CJ19" i="13"/>
  <c r="M19" i="13"/>
  <c r="L19" i="13"/>
  <c r="K19" i="13"/>
  <c r="J19" i="13"/>
  <c r="I19" i="13"/>
  <c r="H19" i="13"/>
  <c r="CO18" i="13"/>
  <c r="CN18" i="13"/>
  <c r="CM18" i="13"/>
  <c r="CL18" i="13"/>
  <c r="CK18" i="13"/>
  <c r="CJ18" i="13"/>
  <c r="M18" i="13"/>
  <c r="L18" i="13"/>
  <c r="K18" i="13"/>
  <c r="J18" i="13"/>
  <c r="I18" i="13"/>
  <c r="H18" i="13"/>
  <c r="CO17" i="13"/>
  <c r="CN17" i="13"/>
  <c r="CM17" i="13"/>
  <c r="CL17" i="13"/>
  <c r="CK17" i="13"/>
  <c r="CJ17" i="13"/>
  <c r="M17" i="13"/>
  <c r="L17" i="13"/>
  <c r="K17" i="13"/>
  <c r="J17" i="13"/>
  <c r="I17" i="13"/>
  <c r="H17" i="13"/>
  <c r="CQ7" i="13"/>
  <c r="CR7" i="13"/>
  <c r="CS7" i="13"/>
  <c r="CT7" i="13"/>
  <c r="CU7" i="13"/>
  <c r="CV7" i="13"/>
  <c r="CW7" i="13"/>
  <c r="CX7" i="13"/>
  <c r="CY7" i="13"/>
  <c r="CZ7" i="13"/>
  <c r="DA7" i="13"/>
  <c r="DB7" i="13"/>
  <c r="DC7" i="13"/>
  <c r="DD7" i="13"/>
  <c r="DE7" i="13"/>
  <c r="DF7" i="13"/>
  <c r="DG7" i="13"/>
  <c r="DH7" i="13"/>
  <c r="DI7" i="13"/>
  <c r="DJ7" i="13"/>
  <c r="DK7" i="13"/>
  <c r="DL7" i="13"/>
  <c r="DM7" i="13"/>
  <c r="DN7" i="13"/>
  <c r="DO7" i="13"/>
  <c r="DP7" i="13"/>
  <c r="DQ7" i="13"/>
  <c r="DR7" i="13"/>
  <c r="DS7" i="13"/>
  <c r="DT7" i="13"/>
  <c r="DU7" i="13"/>
  <c r="DV7" i="13"/>
  <c r="DW7" i="13"/>
  <c r="DX7" i="13"/>
  <c r="DY7" i="13"/>
  <c r="DZ7" i="13"/>
  <c r="EA7" i="13"/>
  <c r="EB7" i="13"/>
  <c r="EC7" i="13"/>
  <c r="ED7" i="13"/>
  <c r="EE7" i="13"/>
  <c r="EF7" i="13"/>
  <c r="EG7" i="13"/>
  <c r="EH7" i="13"/>
  <c r="EI7" i="13"/>
  <c r="EJ7" i="13"/>
  <c r="EK7" i="13"/>
  <c r="EL7" i="13"/>
  <c r="EM7" i="13"/>
  <c r="EN7" i="13"/>
  <c r="EO7" i="13"/>
  <c r="EP7" i="13"/>
  <c r="EQ7" i="13"/>
  <c r="ER7" i="13"/>
  <c r="ES7" i="13"/>
  <c r="ET7" i="13"/>
  <c r="EU7" i="13"/>
  <c r="EV7" i="13"/>
  <c r="EW7" i="13"/>
  <c r="EX7" i="13"/>
  <c r="EY7" i="13"/>
  <c r="EZ7" i="13"/>
  <c r="FA7" i="13"/>
  <c r="FB7" i="13"/>
  <c r="FC7" i="13"/>
  <c r="FD7" i="13"/>
  <c r="FE7" i="13"/>
  <c r="FF7" i="13"/>
  <c r="FG7" i="13"/>
  <c r="FH7" i="13"/>
  <c r="FI7" i="13"/>
  <c r="FJ7" i="13"/>
  <c r="CI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BB7" i="13"/>
  <c r="BC7" i="13"/>
  <c r="BD7" i="13"/>
  <c r="BE7" i="13"/>
  <c r="BF7" i="13"/>
  <c r="BG7" i="13"/>
  <c r="BH7" i="13"/>
  <c r="BI7" i="13"/>
  <c r="BJ7" i="13"/>
  <c r="BK7" i="13"/>
  <c r="BL7" i="13"/>
  <c r="BM7" i="13"/>
  <c r="BN7" i="13"/>
  <c r="BO7" i="13"/>
  <c r="BP7" i="13"/>
  <c r="BQ7" i="13"/>
  <c r="BR7" i="13"/>
  <c r="BS7" i="13"/>
  <c r="BT7" i="13"/>
  <c r="BU7" i="13"/>
  <c r="BV7" i="13"/>
  <c r="BW7" i="13"/>
  <c r="BX7" i="13"/>
  <c r="BY7" i="13"/>
  <c r="BZ7" i="13"/>
  <c r="CA7" i="13"/>
  <c r="CB7" i="13"/>
  <c r="CC7" i="13"/>
  <c r="CD7" i="13"/>
  <c r="CE7" i="13"/>
  <c r="CF7" i="13"/>
  <c r="CG7" i="13"/>
  <c r="CH7" i="13"/>
  <c r="CJ3" i="13"/>
  <c r="CK3" i="13"/>
  <c r="CL3" i="13"/>
  <c r="CM3" i="13"/>
  <c r="CN3" i="13"/>
  <c r="CO3" i="13"/>
  <c r="H3" i="13"/>
  <c r="I3" i="13"/>
  <c r="J3" i="13"/>
  <c r="K3" i="13"/>
  <c r="L3" i="13"/>
  <c r="M3" i="13"/>
  <c r="K38" i="11"/>
  <c r="J38" i="11"/>
  <c r="I38" i="11"/>
  <c r="H38" i="11"/>
  <c r="G38" i="11"/>
  <c r="F38" i="11"/>
  <c r="CG7" i="5"/>
  <c r="CK3" i="5"/>
  <c r="CL3" i="5"/>
  <c r="CM3" i="5"/>
  <c r="CN3" i="5"/>
  <c r="CO3" i="5"/>
  <c r="CP3" i="5"/>
  <c r="FL7" i="5"/>
  <c r="K29" i="11"/>
  <c r="J29" i="11"/>
  <c r="I29" i="11"/>
  <c r="H29" i="11"/>
  <c r="G29" i="11"/>
  <c r="F29" i="11"/>
  <c r="W48" i="11"/>
  <c r="V48" i="11"/>
  <c r="U48" i="11"/>
  <c r="T48" i="11"/>
  <c r="S48" i="11"/>
  <c r="R48" i="11"/>
  <c r="Q48" i="11"/>
  <c r="P48" i="11"/>
  <c r="O48" i="11"/>
  <c r="N48" i="11"/>
  <c r="M48" i="11"/>
  <c r="W46" i="11"/>
  <c r="V28" i="11"/>
  <c r="V46" i="11"/>
  <c r="U46" i="11"/>
  <c r="T28" i="11"/>
  <c r="T46" i="11"/>
  <c r="S46" i="11"/>
  <c r="R28" i="11"/>
  <c r="R40" i="11" s="1"/>
  <c r="R46" i="11"/>
  <c r="Q28" i="11"/>
  <c r="Q40" i="11" s="1"/>
  <c r="Q46" i="11"/>
  <c r="P28" i="11"/>
  <c r="P40" i="11" s="1"/>
  <c r="P46" i="11"/>
  <c r="O46" i="11"/>
  <c r="N28" i="11"/>
  <c r="N40" i="11" s="1"/>
  <c r="N46" i="11"/>
  <c r="M28" i="11"/>
  <c r="M40" i="11" s="1"/>
  <c r="M46" i="11"/>
  <c r="L46" i="11"/>
  <c r="W44" i="11"/>
  <c r="V44" i="11"/>
  <c r="U44" i="11"/>
  <c r="T44" i="11"/>
  <c r="S44" i="11"/>
  <c r="R44" i="11"/>
  <c r="Q44" i="11"/>
  <c r="Q49" i="11" s="1"/>
  <c r="P44" i="11"/>
  <c r="O44" i="11"/>
  <c r="N44" i="11"/>
  <c r="M44" i="11"/>
  <c r="L44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L18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B13" i="11"/>
  <c r="C20" i="11"/>
  <c r="C21" i="11"/>
  <c r="F3" i="5"/>
  <c r="G3" i="5"/>
  <c r="H3" i="5"/>
  <c r="I3" i="5"/>
  <c r="J3" i="5"/>
  <c r="K3" i="5"/>
  <c r="BT30" i="5"/>
  <c r="AR30" i="5"/>
  <c r="BX19" i="5"/>
  <c r="BP19" i="5"/>
  <c r="BF19" i="5"/>
  <c r="AY19" i="5"/>
  <c r="AX19" i="5"/>
  <c r="AN19" i="5"/>
  <c r="AI19" i="5"/>
  <c r="R19" i="5"/>
  <c r="N19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X44" i="5"/>
  <c r="CG5" i="11" a="1"/>
  <c r="CG5" i="11"/>
  <c r="CH5" i="11" a="1"/>
  <c r="CH5" i="11"/>
  <c r="CI5" i="11" a="1"/>
  <c r="CI5" i="11"/>
  <c r="CJ5" i="11" a="1"/>
  <c r="CJ5" i="11"/>
  <c r="CK5" i="11" a="1"/>
  <c r="CK5" i="11"/>
  <c r="CL5" i="11" a="1"/>
  <c r="CL5" i="11"/>
  <c r="CM5" i="11" a="1"/>
  <c r="CM5" i="11"/>
  <c r="CN5" i="11" a="1"/>
  <c r="CN5" i="11"/>
  <c r="CO5" i="11" a="1"/>
  <c r="CO5" i="11"/>
  <c r="CP5" i="11" a="1"/>
  <c r="CP5" i="11"/>
  <c r="CQ5" i="11" a="1"/>
  <c r="CQ5" i="11"/>
  <c r="CR5" i="11" a="1"/>
  <c r="CR5" i="11"/>
  <c r="CS5" i="11" a="1"/>
  <c r="CS5" i="11"/>
  <c r="CT5" i="11" a="1"/>
  <c r="CT5" i="11"/>
  <c r="CU5" i="11" a="1"/>
  <c r="CU5" i="11"/>
  <c r="CV5" i="11" a="1"/>
  <c r="CV5" i="11"/>
  <c r="CW5" i="11" a="1"/>
  <c r="CW5" i="11"/>
  <c r="CX5" i="11" a="1"/>
  <c r="CX5" i="11"/>
  <c r="CY5" i="11" a="1"/>
  <c r="CY5" i="11"/>
  <c r="CZ5" i="11" a="1"/>
  <c r="CZ5" i="11"/>
  <c r="DA5" i="11" a="1"/>
  <c r="DA5" i="11"/>
  <c r="DB5" i="11" a="1"/>
  <c r="DB5" i="11"/>
  <c r="DC5" i="11" a="1"/>
  <c r="DC5" i="11"/>
  <c r="DD5" i="11" a="1"/>
  <c r="DD5" i="11"/>
  <c r="DE5" i="11" a="1"/>
  <c r="DE5" i="11"/>
  <c r="DF5" i="11" a="1"/>
  <c r="DF5" i="11"/>
  <c r="DG5" i="11" a="1"/>
  <c r="DG5" i="11"/>
  <c r="DH5" i="11" a="1"/>
  <c r="DH5" i="11"/>
  <c r="DI5" i="11" a="1"/>
  <c r="DI5" i="11"/>
  <c r="DJ5" i="11" a="1"/>
  <c r="DJ5" i="11"/>
  <c r="DK5" i="11" a="1"/>
  <c r="DK5" i="11"/>
  <c r="DL5" i="11" a="1"/>
  <c r="DL5" i="11"/>
  <c r="DM5" i="11" a="1"/>
  <c r="DM5" i="11"/>
  <c r="DN5" i="11" a="1"/>
  <c r="DN5" i="11"/>
  <c r="DO5" i="11" a="1"/>
  <c r="DO5" i="11"/>
  <c r="DP5" i="11" a="1"/>
  <c r="DP5" i="11"/>
  <c r="DQ5" i="11" a="1"/>
  <c r="DQ5" i="11"/>
  <c r="DR5" i="11" a="1"/>
  <c r="DR5" i="11"/>
  <c r="DS5" i="11" a="1"/>
  <c r="DS5" i="11"/>
  <c r="DT5" i="11" a="1"/>
  <c r="DT5" i="11"/>
  <c r="DU5" i="11" a="1"/>
  <c r="DU5" i="11"/>
  <c r="DV5" i="11" a="1"/>
  <c r="DV5" i="11"/>
  <c r="DW5" i="11" a="1"/>
  <c r="DW5" i="11"/>
  <c r="DX5" i="11" a="1"/>
  <c r="DX5" i="11"/>
  <c r="DY5" i="11" a="1"/>
  <c r="DY5" i="11"/>
  <c r="DZ5" i="11" a="1"/>
  <c r="DZ5" i="11"/>
  <c r="EA5" i="11" a="1"/>
  <c r="EA5" i="11"/>
  <c r="EB5" i="11" a="1"/>
  <c r="EB5" i="11"/>
  <c r="EC5" i="11" a="1"/>
  <c r="EC5" i="11"/>
  <c r="ED5" i="11" a="1"/>
  <c r="ED5" i="11"/>
  <c r="EE5" i="11" a="1"/>
  <c r="EE5" i="11"/>
  <c r="EF5" i="11" a="1"/>
  <c r="EF5" i="11"/>
  <c r="EG5" i="11" a="1"/>
  <c r="EG5" i="11"/>
  <c r="EH5" i="11" a="1"/>
  <c r="EH5" i="11"/>
  <c r="EI5" i="11" a="1"/>
  <c r="EI5" i="11"/>
  <c r="EJ5" i="11" a="1"/>
  <c r="EJ5" i="11"/>
  <c r="EK5" i="11" a="1"/>
  <c r="EK5" i="11"/>
  <c r="EL5" i="11" a="1"/>
  <c r="EL5" i="11"/>
  <c r="EM5" i="11" a="1"/>
  <c r="EM5" i="11"/>
  <c r="EN5" i="11" a="1"/>
  <c r="EN5" i="11"/>
  <c r="EO5" i="11" a="1"/>
  <c r="EO5" i="11"/>
  <c r="EP5" i="11" a="1"/>
  <c r="EP5" i="11"/>
  <c r="EQ5" i="11" a="1"/>
  <c r="EQ5" i="11"/>
  <c r="ER5" i="11" a="1"/>
  <c r="ER5" i="11"/>
  <c r="ES5" i="11" a="1"/>
  <c r="ES5" i="11"/>
  <c r="ET5" i="11" a="1"/>
  <c r="ET5" i="11"/>
  <c r="EU5" i="11" a="1"/>
  <c r="EU5" i="11"/>
  <c r="EV5" i="11" a="1"/>
  <c r="EV5" i="11"/>
  <c r="EW5" i="11" a="1"/>
  <c r="EW5" i="11"/>
  <c r="EX5" i="11" a="1"/>
  <c r="EX5" i="11"/>
  <c r="EY5" i="11" a="1"/>
  <c r="EY5" i="11"/>
  <c r="EZ5" i="11" a="1"/>
  <c r="EZ5" i="11"/>
  <c r="FA5" i="11" a="1"/>
  <c r="FA5" i="11"/>
  <c r="FB5" i="11" a="1"/>
  <c r="FB5" i="11"/>
  <c r="FC5" i="11" a="1"/>
  <c r="FC5" i="11"/>
  <c r="FD5" i="11" a="1"/>
  <c r="FD5" i="11"/>
  <c r="FE5" i="11" a="1"/>
  <c r="FE5" i="11"/>
  <c r="FF5" i="11" a="1"/>
  <c r="FF5" i="11"/>
  <c r="FG5" i="11" a="1"/>
  <c r="FG5" i="11"/>
  <c r="FH5" i="11" a="1"/>
  <c r="FH5" i="11"/>
  <c r="FI5" i="11" a="1"/>
  <c r="FI5" i="11"/>
  <c r="FJ5" i="11" a="1"/>
  <c r="FJ5" i="11"/>
  <c r="FK5" i="11" a="1"/>
  <c r="FK5" i="11"/>
  <c r="FL5" i="11" a="1"/>
  <c r="FL5" i="11"/>
  <c r="FM5" i="11" a="1"/>
  <c r="FM5" i="11"/>
  <c r="FN5" i="11" a="1"/>
  <c r="FN5" i="11"/>
  <c r="FO5" i="11" a="1"/>
  <c r="FO5" i="11"/>
  <c r="FP5" i="11" a="1"/>
  <c r="FP5" i="11"/>
  <c r="FQ5" i="11" a="1"/>
  <c r="FQ5" i="11"/>
  <c r="FR5" i="11" a="1"/>
  <c r="FR5" i="11"/>
  <c r="FS5" i="11" a="1"/>
  <c r="FS5" i="11"/>
  <c r="FT5" i="11" a="1"/>
  <c r="FT5" i="11"/>
  <c r="FU5" i="11" a="1"/>
  <c r="FU5" i="11"/>
  <c r="FV5" i="11" a="1"/>
  <c r="FV5" i="11"/>
  <c r="FW5" i="11" a="1"/>
  <c r="FW5" i="11"/>
  <c r="FX5" i="11" a="1"/>
  <c r="FX5" i="11"/>
  <c r="FY5" i="11" a="1"/>
  <c r="FY5" i="11"/>
  <c r="FZ5" i="11" a="1"/>
  <c r="FZ5" i="11"/>
  <c r="GA5" i="11" a="1"/>
  <c r="GA5" i="11"/>
  <c r="GB5" i="11" a="1"/>
  <c r="GB5" i="11"/>
  <c r="GC5" i="11" a="1"/>
  <c r="GC5" i="11"/>
  <c r="GD5" i="11" a="1"/>
  <c r="GD5" i="11"/>
  <c r="GE5" i="11" a="1"/>
  <c r="GE5" i="11"/>
  <c r="GF5" i="11" a="1"/>
  <c r="GF5" i="11"/>
  <c r="GG5" i="11" a="1"/>
  <c r="GG5" i="11"/>
  <c r="GH5" i="11" a="1"/>
  <c r="GH5" i="11"/>
  <c r="GI5" i="11" a="1"/>
  <c r="GI5" i="11"/>
  <c r="GJ5" i="11" a="1"/>
  <c r="GJ5" i="11"/>
  <c r="GK5" i="11" a="1"/>
  <c r="GK5" i="11"/>
  <c r="GL5" i="11" a="1"/>
  <c r="GL5" i="11"/>
  <c r="GM5" i="11" a="1"/>
  <c r="GM5" i="11"/>
  <c r="GN5" i="11" a="1"/>
  <c r="GN5" i="11"/>
  <c r="GO5" i="11" a="1"/>
  <c r="GO5" i="11"/>
  <c r="GP5" i="11" a="1"/>
  <c r="GP5" i="11"/>
  <c r="GQ5" i="11" a="1"/>
  <c r="GQ5" i="11"/>
  <c r="GR5" i="11" a="1"/>
  <c r="GR5" i="11"/>
  <c r="GS5" i="11" a="1"/>
  <c r="GS5" i="11"/>
  <c r="GT5" i="11" a="1"/>
  <c r="GT5" i="11"/>
  <c r="GU5" i="11" a="1"/>
  <c r="GU5" i="11"/>
  <c r="GV5" i="11" a="1"/>
  <c r="GV5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BB7" i="11"/>
  <c r="BC7" i="11"/>
  <c r="BD7" i="11"/>
  <c r="BE7" i="11"/>
  <c r="BF7" i="11"/>
  <c r="BG7" i="11"/>
  <c r="BH7" i="11"/>
  <c r="BI7" i="11"/>
  <c r="BJ7" i="11"/>
  <c r="BK7" i="11"/>
  <c r="BL7" i="11"/>
  <c r="BM7" i="11"/>
  <c r="BN7" i="11"/>
  <c r="BO7" i="11"/>
  <c r="BP7" i="11"/>
  <c r="BQ7" i="11"/>
  <c r="BR7" i="11"/>
  <c r="BS7" i="11"/>
  <c r="BT7" i="11"/>
  <c r="BU7" i="11"/>
  <c r="BV7" i="11"/>
  <c r="BW7" i="11"/>
  <c r="BX7" i="11"/>
  <c r="BY7" i="11"/>
  <c r="BZ7" i="11"/>
  <c r="CA7" i="11"/>
  <c r="CB7" i="11"/>
  <c r="CC7" i="11"/>
  <c r="CD7" i="11"/>
  <c r="CE7" i="11"/>
  <c r="CF7" i="11"/>
  <c r="CG7" i="11"/>
  <c r="CH7" i="11"/>
  <c r="CI7" i="11"/>
  <c r="CJ7" i="11"/>
  <c r="CK7" i="11"/>
  <c r="CL7" i="11"/>
  <c r="CM7" i="11"/>
  <c r="CN7" i="11"/>
  <c r="CO7" i="11"/>
  <c r="CP7" i="11"/>
  <c r="CQ7" i="11"/>
  <c r="CR7" i="11"/>
  <c r="CS7" i="11"/>
  <c r="CT7" i="11"/>
  <c r="CU7" i="11"/>
  <c r="CV7" i="11"/>
  <c r="CW7" i="11"/>
  <c r="CX7" i="11"/>
  <c r="CY7" i="11"/>
  <c r="CZ7" i="11"/>
  <c r="DA7" i="11"/>
  <c r="DB7" i="11"/>
  <c r="DC7" i="11"/>
  <c r="DD7" i="11"/>
  <c r="DE7" i="11"/>
  <c r="DF7" i="11"/>
  <c r="DG7" i="11"/>
  <c r="DH7" i="11"/>
  <c r="DI7" i="11"/>
  <c r="DJ7" i="11"/>
  <c r="DK7" i="11"/>
  <c r="DL7" i="11"/>
  <c r="DM7" i="11"/>
  <c r="DN7" i="11"/>
  <c r="DO7" i="11"/>
  <c r="DP7" i="11"/>
  <c r="DQ7" i="11"/>
  <c r="DR7" i="11"/>
  <c r="DS7" i="11"/>
  <c r="DT7" i="11"/>
  <c r="DU7" i="11"/>
  <c r="DV7" i="11"/>
  <c r="DW7" i="11"/>
  <c r="DX7" i="11"/>
  <c r="DY7" i="11"/>
  <c r="DZ7" i="11"/>
  <c r="EA7" i="11"/>
  <c r="EB7" i="11"/>
  <c r="EC7" i="11"/>
  <c r="ED7" i="11"/>
  <c r="EE7" i="11"/>
  <c r="EF7" i="11"/>
  <c r="EG7" i="11"/>
  <c r="EH7" i="11"/>
  <c r="EI7" i="11"/>
  <c r="EJ7" i="11"/>
  <c r="EK7" i="11"/>
  <c r="EL7" i="11"/>
  <c r="EM7" i="11"/>
  <c r="EN7" i="11"/>
  <c r="EO7" i="11"/>
  <c r="EP7" i="11"/>
  <c r="EQ7" i="11"/>
  <c r="ER7" i="11"/>
  <c r="ES7" i="11"/>
  <c r="ET7" i="11"/>
  <c r="EU7" i="11"/>
  <c r="EV7" i="11"/>
  <c r="EW7" i="11"/>
  <c r="EX7" i="11"/>
  <c r="EY7" i="11"/>
  <c r="EZ7" i="11"/>
  <c r="FA7" i="11"/>
  <c r="FB7" i="11"/>
  <c r="FC7" i="11"/>
  <c r="FD7" i="11"/>
  <c r="FE7" i="11"/>
  <c r="FF7" i="11"/>
  <c r="FG7" i="11"/>
  <c r="FH7" i="11"/>
  <c r="FI7" i="11"/>
  <c r="FJ7" i="11"/>
  <c r="FK7" i="11"/>
  <c r="FL7" i="11"/>
  <c r="FM7" i="11"/>
  <c r="FN7" i="11"/>
  <c r="FO7" i="11"/>
  <c r="FP7" i="11"/>
  <c r="FQ7" i="11"/>
  <c r="FR7" i="11"/>
  <c r="FS7" i="11"/>
  <c r="FT7" i="11"/>
  <c r="FU7" i="11"/>
  <c r="FV7" i="11"/>
  <c r="FW7" i="11"/>
  <c r="FX7" i="11"/>
  <c r="FY7" i="11"/>
  <c r="FZ7" i="11"/>
  <c r="GA7" i="11"/>
  <c r="GB7" i="11"/>
  <c r="GC7" i="11"/>
  <c r="GD7" i="11"/>
  <c r="GE7" i="11"/>
  <c r="GF7" i="11"/>
  <c r="GG7" i="11"/>
  <c r="GH7" i="11"/>
  <c r="GI7" i="11"/>
  <c r="GJ7" i="11"/>
  <c r="GK7" i="11"/>
  <c r="GL7" i="11"/>
  <c r="GM7" i="11"/>
  <c r="GN7" i="11"/>
  <c r="GO7" i="11"/>
  <c r="GP7" i="11"/>
  <c r="GQ7" i="11"/>
  <c r="GR7" i="11"/>
  <c r="GS7" i="11"/>
  <c r="GT7" i="11"/>
  <c r="GU7" i="11"/>
  <c r="GV7" i="11"/>
  <c r="F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G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H22" i="11"/>
  <c r="AW22" i="11"/>
  <c r="AX22" i="11"/>
  <c r="AY22" i="11"/>
  <c r="AZ22" i="11"/>
  <c r="BA22" i="11"/>
  <c r="BB22" i="11"/>
  <c r="BC22" i="11"/>
  <c r="BD22" i="11"/>
  <c r="BE22" i="11"/>
  <c r="BF22" i="11"/>
  <c r="BG22" i="11"/>
  <c r="BH22" i="11"/>
  <c r="I22" i="11"/>
  <c r="BI22" i="11"/>
  <c r="BJ22" i="11"/>
  <c r="BK22" i="11"/>
  <c r="BL22" i="11"/>
  <c r="BM22" i="11"/>
  <c r="BN22" i="11"/>
  <c r="BO22" i="11"/>
  <c r="BP22" i="11"/>
  <c r="BQ22" i="11"/>
  <c r="BR22" i="11"/>
  <c r="BS22" i="11"/>
  <c r="BT22" i="11"/>
  <c r="J22" i="11"/>
  <c r="BU22" i="11"/>
  <c r="BV22" i="11"/>
  <c r="BW22" i="11"/>
  <c r="BX22" i="11"/>
  <c r="BY22" i="11"/>
  <c r="BZ22" i="11"/>
  <c r="CA22" i="11"/>
  <c r="CB22" i="11"/>
  <c r="CC22" i="11"/>
  <c r="CD22" i="11"/>
  <c r="CE22" i="11"/>
  <c r="CF22" i="11"/>
  <c r="K22" i="11"/>
  <c r="M23" i="11"/>
  <c r="M24" i="11"/>
  <c r="M25" i="11"/>
  <c r="M26" i="11"/>
  <c r="M30" i="11"/>
  <c r="M41" i="11" s="1"/>
  <c r="N30" i="11"/>
  <c r="O30" i="11"/>
  <c r="O41" i="11" s="1"/>
  <c r="P30" i="11"/>
  <c r="P41" i="11" s="1"/>
  <c r="Q30" i="11"/>
  <c r="Q41" i="11" s="1"/>
  <c r="R30" i="11"/>
  <c r="R41" i="11" s="1"/>
  <c r="T30" i="11"/>
  <c r="U30" i="11"/>
  <c r="V30" i="11"/>
  <c r="W30" i="11"/>
  <c r="F32" i="11"/>
  <c r="G32" i="11"/>
  <c r="H32" i="11"/>
  <c r="I32" i="11"/>
  <c r="J32" i="11"/>
  <c r="K32" i="11"/>
  <c r="F33" i="11"/>
  <c r="M38" i="11"/>
  <c r="N38" i="11"/>
  <c r="O38" i="11"/>
  <c r="P38" i="11"/>
  <c r="Q38" i="11"/>
  <c r="R38" i="11"/>
  <c r="S38" i="11"/>
  <c r="N41" i="11"/>
  <c r="P42" i="11"/>
  <c r="R42" i="11"/>
  <c r="N43" i="11"/>
  <c r="O43" i="11"/>
  <c r="P43" i="11"/>
  <c r="Q43" i="11"/>
  <c r="R43" i="11"/>
  <c r="S43" i="11"/>
  <c r="M49" i="11"/>
  <c r="N49" i="11"/>
  <c r="O49" i="11"/>
  <c r="P49" i="11"/>
  <c r="R49" i="11"/>
  <c r="S49" i="11"/>
  <c r="T49" i="11"/>
  <c r="U49" i="11"/>
  <c r="V49" i="11"/>
  <c r="W49" i="11"/>
  <c r="M50" i="11"/>
  <c r="N50" i="11"/>
  <c r="O50" i="11"/>
  <c r="P50" i="11"/>
  <c r="Q50" i="11"/>
  <c r="R50" i="11"/>
  <c r="S50" i="11"/>
  <c r="T50" i="11"/>
  <c r="F50" i="11" s="1"/>
  <c r="U50" i="11"/>
  <c r="V50" i="11"/>
  <c r="W50" i="11"/>
  <c r="X50" i="11"/>
  <c r="S5" i="11" a="1"/>
  <c r="S5" i="11"/>
  <c r="R5" i="11" a="1"/>
  <c r="R5" i="11"/>
  <c r="Q5" i="11" a="1"/>
  <c r="Q5" i="11"/>
  <c r="P5" i="11" a="1"/>
  <c r="P5" i="11"/>
  <c r="O5" i="11" a="1"/>
  <c r="O5" i="11"/>
  <c r="N5" i="11" a="1"/>
  <c r="N5" i="11"/>
  <c r="M5" i="11" a="1"/>
  <c r="M5" i="11"/>
  <c r="FJ5" i="5" a="1"/>
  <c r="FJ5" i="5"/>
  <c r="FI5" i="5" a="1"/>
  <c r="FI5" i="5"/>
  <c r="FH5" i="5" a="1"/>
  <c r="FH5" i="5"/>
  <c r="FG5" i="5" a="1"/>
  <c r="FG5" i="5"/>
  <c r="FF5" i="5" a="1"/>
  <c r="FF5" i="5"/>
  <c r="FE5" i="5" a="1"/>
  <c r="FE5" i="5"/>
  <c r="FD5" i="5" a="1"/>
  <c r="FD5" i="5"/>
  <c r="FC5" i="5" a="1"/>
  <c r="FC5" i="5"/>
  <c r="FA5" i="5" a="1"/>
  <c r="FA5" i="5"/>
  <c r="EZ5" i="5" a="1"/>
  <c r="EZ5" i="5"/>
  <c r="EX5" i="5" a="1"/>
  <c r="EX5" i="5"/>
  <c r="EW5" i="5" a="1"/>
  <c r="EW5" i="5"/>
  <c r="EV5" i="5" a="1"/>
  <c r="EV5" i="5"/>
  <c r="EU5" i="5" a="1"/>
  <c r="EU5" i="5"/>
  <c r="ET5" i="5" a="1"/>
  <c r="ET5" i="5"/>
  <c r="ES5" i="5" a="1"/>
  <c r="ES5" i="5"/>
  <c r="ER5" i="5" a="1"/>
  <c r="ER5" i="5"/>
  <c r="EQ5" i="5" a="1"/>
  <c r="EQ5" i="5"/>
  <c r="EO5" i="5" a="1"/>
  <c r="EO5" i="5"/>
  <c r="EN5" i="5" a="1"/>
  <c r="EN5" i="5"/>
  <c r="EL5" i="5" a="1"/>
  <c r="EL5" i="5"/>
  <c r="EK5" i="5" a="1"/>
  <c r="EK5" i="5"/>
  <c r="EJ5" i="5" a="1"/>
  <c r="EJ5" i="5"/>
  <c r="EI5" i="5" a="1"/>
  <c r="EI5" i="5"/>
  <c r="EH5" i="5" a="1"/>
  <c r="EH5" i="5"/>
  <c r="EG5" i="5" a="1"/>
  <c r="EG5" i="5"/>
  <c r="EF5" i="5" a="1"/>
  <c r="EF5" i="5"/>
  <c r="EE5" i="5" a="1"/>
  <c r="EE5" i="5"/>
  <c r="EC5" i="5" a="1"/>
  <c r="EC5" i="5"/>
  <c r="EB5" i="5" a="1"/>
  <c r="EB5" i="5"/>
  <c r="DZ5" i="5" a="1"/>
  <c r="DZ5" i="5"/>
  <c r="DY5" i="5" a="1"/>
  <c r="DY5" i="5"/>
  <c r="DX5" i="5" a="1"/>
  <c r="DX5" i="5"/>
  <c r="DW5" i="5" a="1"/>
  <c r="DW5" i="5"/>
  <c r="DV5" i="5" a="1"/>
  <c r="DV5" i="5"/>
  <c r="DU5" i="5" a="1"/>
  <c r="DU5" i="5"/>
  <c r="DT5" i="5" a="1"/>
  <c r="DT5" i="5"/>
  <c r="DS5" i="5" a="1"/>
  <c r="DS5" i="5"/>
  <c r="DQ5" i="5" a="1"/>
  <c r="DQ5" i="5"/>
  <c r="DP5" i="5" a="1"/>
  <c r="DP5" i="5"/>
  <c r="DN5" i="5" a="1"/>
  <c r="DN5" i="5"/>
  <c r="DM5" i="5" a="1"/>
  <c r="DM5" i="5"/>
  <c r="DL5" i="5" a="1"/>
  <c r="DL5" i="5"/>
  <c r="DK5" i="5" a="1"/>
  <c r="DK5" i="5"/>
  <c r="DJ5" i="5" a="1"/>
  <c r="DJ5" i="5"/>
  <c r="DI5" i="5" a="1"/>
  <c r="DI5" i="5"/>
  <c r="DH5" i="5" a="1"/>
  <c r="DH5" i="5"/>
  <c r="DG5" i="5" a="1"/>
  <c r="DG5" i="5"/>
  <c r="DE5" i="5" a="1"/>
  <c r="DE5" i="5"/>
  <c r="DD5" i="5" a="1"/>
  <c r="DD5" i="5"/>
  <c r="DB5" i="5" a="1"/>
  <c r="DB5" i="5"/>
  <c r="DA5" i="5" a="1"/>
  <c r="DA5" i="5"/>
  <c r="CZ5" i="5" a="1"/>
  <c r="CZ5" i="5"/>
  <c r="CY5" i="5" a="1"/>
  <c r="CY5" i="5"/>
  <c r="CX5" i="5" a="1"/>
  <c r="CX5" i="5"/>
  <c r="CW5" i="5" a="1"/>
  <c r="CW5" i="5"/>
  <c r="CV5" i="5" a="1"/>
  <c r="CV5" i="5"/>
  <c r="CU5" i="5" a="1"/>
  <c r="CU5" i="5"/>
  <c r="CS5" i="5" a="1"/>
  <c r="CS5" i="5"/>
  <c r="CR5" i="5" a="1"/>
  <c r="CR5" i="5"/>
  <c r="CQ5" i="13" a="1"/>
  <c r="CQ5" i="13"/>
  <c r="CR5" i="13" a="1"/>
  <c r="CR5" i="13"/>
  <c r="CS5" i="13" a="1"/>
  <c r="CS5" i="13"/>
  <c r="CT5" i="13" a="1"/>
  <c r="CT5" i="13"/>
  <c r="CU5" i="13" a="1"/>
  <c r="CU5" i="13"/>
  <c r="CV5" i="13" a="1"/>
  <c r="CV5" i="13"/>
  <c r="CW5" i="13" a="1"/>
  <c r="CW5" i="13"/>
  <c r="CX5" i="13" a="1"/>
  <c r="CX5" i="13"/>
  <c r="CY5" i="13" a="1"/>
  <c r="CY5" i="13"/>
  <c r="CZ5" i="13" a="1"/>
  <c r="CZ5" i="13"/>
  <c r="DA5" i="13" a="1"/>
  <c r="DA5" i="13"/>
  <c r="DB5" i="13" a="1"/>
  <c r="DB5" i="13"/>
  <c r="DC5" i="13" a="1"/>
  <c r="DC5" i="13"/>
  <c r="DD5" i="13" a="1"/>
  <c r="DD5" i="13"/>
  <c r="DE5" i="13" a="1"/>
  <c r="DE5" i="13"/>
  <c r="DF5" i="13" a="1"/>
  <c r="DF5" i="13"/>
  <c r="DG5" i="13" a="1"/>
  <c r="DG5" i="13"/>
  <c r="DH5" i="13" a="1"/>
  <c r="DH5" i="13"/>
  <c r="DI5" i="13" a="1"/>
  <c r="DI5" i="13"/>
  <c r="DJ5" i="13" a="1"/>
  <c r="DJ5" i="13"/>
  <c r="DK5" i="13" a="1"/>
  <c r="DK5" i="13"/>
  <c r="DL5" i="13" a="1"/>
  <c r="DL5" i="13"/>
  <c r="DM5" i="13" a="1"/>
  <c r="DM5" i="13"/>
  <c r="DN5" i="13" a="1"/>
  <c r="DN5" i="13"/>
  <c r="DO5" i="13" a="1"/>
  <c r="DO5" i="13"/>
  <c r="DP5" i="13" a="1"/>
  <c r="DP5" i="13"/>
  <c r="DQ5" i="13" a="1"/>
  <c r="DQ5" i="13"/>
  <c r="DR5" i="13" a="1"/>
  <c r="DR5" i="13"/>
  <c r="DS5" i="13" a="1"/>
  <c r="DS5" i="13"/>
  <c r="DT5" i="13" a="1"/>
  <c r="DT5" i="13"/>
  <c r="DU5" i="13" a="1"/>
  <c r="DU5" i="13"/>
  <c r="DV5" i="13" a="1"/>
  <c r="DV5" i="13"/>
  <c r="DW5" i="13" a="1"/>
  <c r="DW5" i="13"/>
  <c r="DX5" i="13" a="1"/>
  <c r="DX5" i="13"/>
  <c r="DY5" i="13" a="1"/>
  <c r="DY5" i="13"/>
  <c r="DZ5" i="13" a="1"/>
  <c r="DZ5" i="13"/>
  <c r="EA5" i="13" a="1"/>
  <c r="EA5" i="13"/>
  <c r="EB5" i="13" a="1"/>
  <c r="EB5" i="13"/>
  <c r="EC5" i="13" a="1"/>
  <c r="EC5" i="13"/>
  <c r="ED5" i="13" a="1"/>
  <c r="ED5" i="13"/>
  <c r="EE5" i="13" a="1"/>
  <c r="EE5" i="13"/>
  <c r="EF5" i="13" a="1"/>
  <c r="EF5" i="13"/>
  <c r="EG5" i="13" a="1"/>
  <c r="EG5" i="13"/>
  <c r="EH5" i="13" a="1"/>
  <c r="EH5" i="13"/>
  <c r="EI5" i="13" a="1"/>
  <c r="EI5" i="13"/>
  <c r="EJ5" i="13" a="1"/>
  <c r="EJ5" i="13"/>
  <c r="EK5" i="13" a="1"/>
  <c r="EK5" i="13"/>
  <c r="EL5" i="13" a="1"/>
  <c r="EL5" i="13"/>
  <c r="EM5" i="13" a="1"/>
  <c r="EM5" i="13"/>
  <c r="EN5" i="13" a="1"/>
  <c r="EN5" i="13"/>
  <c r="EO5" i="13" a="1"/>
  <c r="EO5" i="13"/>
  <c r="EP5" i="13" a="1"/>
  <c r="EP5" i="13"/>
  <c r="EQ5" i="13" a="1"/>
  <c r="EQ5" i="13"/>
  <c r="ER5" i="13" a="1"/>
  <c r="ER5" i="13"/>
  <c r="ES5" i="13" a="1"/>
  <c r="ES5" i="13"/>
  <c r="ET5" i="13" a="1"/>
  <c r="ET5" i="13"/>
  <c r="EU5" i="13" a="1"/>
  <c r="EU5" i="13"/>
  <c r="EV5" i="13" a="1"/>
  <c r="EV5" i="13"/>
  <c r="EW5" i="13" a="1"/>
  <c r="EW5" i="13"/>
  <c r="EX5" i="13" a="1"/>
  <c r="EX5" i="13"/>
  <c r="EY5" i="13" a="1"/>
  <c r="EY5" i="13"/>
  <c r="EZ5" i="13" a="1"/>
  <c r="EZ5" i="13"/>
  <c r="FA5" i="13" a="1"/>
  <c r="FA5" i="13"/>
  <c r="FB5" i="13" a="1"/>
  <c r="FB5" i="13"/>
  <c r="FC5" i="13" a="1"/>
  <c r="FC5" i="13"/>
  <c r="FD5" i="13" a="1"/>
  <c r="FD5" i="13"/>
  <c r="FE5" i="13" a="1"/>
  <c r="FE5" i="13"/>
  <c r="FF5" i="13" a="1"/>
  <c r="FF5" i="13"/>
  <c r="FG5" i="13" a="1"/>
  <c r="FG5" i="13"/>
  <c r="FH5" i="13" a="1"/>
  <c r="FH5" i="13"/>
  <c r="FI5" i="13" a="1"/>
  <c r="FI5" i="13"/>
  <c r="FJ5" i="13" a="1"/>
  <c r="FJ5" i="13"/>
  <c r="O5" i="14" a="1"/>
  <c r="O5" i="14"/>
  <c r="P5" i="14" a="1"/>
  <c r="P5" i="14"/>
  <c r="Q5" i="14" a="1"/>
  <c r="Q5" i="14"/>
  <c r="R5" i="14" a="1"/>
  <c r="R5" i="14"/>
  <c r="S5" i="14" a="1"/>
  <c r="S5" i="14"/>
  <c r="T5" i="14" a="1"/>
  <c r="T5" i="14"/>
  <c r="U5" i="14" a="1"/>
  <c r="U5" i="14"/>
  <c r="V5" i="14" a="1"/>
  <c r="V5" i="14"/>
  <c r="W5" i="14" a="1"/>
  <c r="W5" i="14"/>
  <c r="X5" i="14" a="1"/>
  <c r="X5" i="14"/>
  <c r="Y5" i="14" a="1"/>
  <c r="Y5" i="14"/>
  <c r="Z5" i="14" a="1"/>
  <c r="Z5" i="14"/>
  <c r="AA5" i="14" a="1"/>
  <c r="AA5" i="14"/>
  <c r="AB5" i="14" a="1"/>
  <c r="AB5" i="14"/>
  <c r="AC5" i="14" a="1"/>
  <c r="AC5" i="14"/>
  <c r="AD5" i="14" a="1"/>
  <c r="AD5" i="14"/>
  <c r="AE5" i="14" a="1"/>
  <c r="AE5" i="14"/>
  <c r="AF5" i="14" a="1"/>
  <c r="AF5" i="14"/>
  <c r="AG5" i="14" a="1"/>
  <c r="AG5" i="14"/>
  <c r="AH5" i="14" a="1"/>
  <c r="AH5" i="14"/>
  <c r="AI5" i="14" a="1"/>
  <c r="AI5" i="14"/>
  <c r="AJ5" i="14" a="1"/>
  <c r="AJ5" i="14"/>
  <c r="AK5" i="14" a="1"/>
  <c r="AK5" i="14"/>
  <c r="AL5" i="14" a="1"/>
  <c r="AL5" i="14"/>
  <c r="AM5" i="14" a="1"/>
  <c r="AM5" i="14"/>
  <c r="AN5" i="14" a="1"/>
  <c r="AN5" i="14"/>
  <c r="AO5" i="14" a="1"/>
  <c r="AO5" i="14"/>
  <c r="AP5" i="14" a="1"/>
  <c r="AP5" i="14"/>
  <c r="AQ5" i="14" a="1"/>
  <c r="AQ5" i="14"/>
  <c r="AR5" i="14" a="1"/>
  <c r="AR5" i="14"/>
  <c r="AS5" i="14" a="1"/>
  <c r="AS5" i="14"/>
  <c r="AT5" i="14" a="1"/>
  <c r="AT5" i="14"/>
  <c r="AU5" i="14" a="1"/>
  <c r="AU5" i="14"/>
  <c r="AV5" i="14" a="1"/>
  <c r="AV5" i="14"/>
  <c r="AW5" i="14" a="1"/>
  <c r="AW5" i="14"/>
  <c r="AX5" i="14" a="1"/>
  <c r="AX5" i="14"/>
  <c r="AY5" i="14" a="1"/>
  <c r="AY5" i="14"/>
  <c r="AZ5" i="14" a="1"/>
  <c r="AZ5" i="14"/>
  <c r="BA5" i="14" a="1"/>
  <c r="BA5" i="14"/>
  <c r="BB5" i="14" a="1"/>
  <c r="BB5" i="14"/>
  <c r="BC5" i="14" a="1"/>
  <c r="BC5" i="14"/>
  <c r="BD5" i="14" a="1"/>
  <c r="BD5" i="14"/>
  <c r="BE5" i="14" a="1"/>
  <c r="BE5" i="14"/>
  <c r="BF5" i="14" a="1"/>
  <c r="BF5" i="14"/>
  <c r="BG5" i="14" a="1"/>
  <c r="BG5" i="14"/>
  <c r="BH5" i="14" a="1"/>
  <c r="BH5" i="14"/>
  <c r="BI5" i="14" a="1"/>
  <c r="BI5" i="14"/>
  <c r="BJ5" i="14" a="1"/>
  <c r="BJ5" i="14"/>
  <c r="BK5" i="14" a="1"/>
  <c r="BK5" i="14"/>
  <c r="BL5" i="14" a="1"/>
  <c r="BL5" i="14"/>
  <c r="BM5" i="14" a="1"/>
  <c r="BM5" i="14"/>
  <c r="BN5" i="14" a="1"/>
  <c r="BN5" i="14"/>
  <c r="BO5" i="14" a="1"/>
  <c r="BO5" i="14"/>
  <c r="BP5" i="14" a="1"/>
  <c r="BP5" i="14"/>
  <c r="BQ5" i="14" a="1"/>
  <c r="BQ5" i="14"/>
  <c r="BR5" i="14" a="1"/>
  <c r="BR5" i="14"/>
  <c r="BS5" i="14" a="1"/>
  <c r="BS5" i="14"/>
  <c r="BT5" i="14" a="1"/>
  <c r="BT5" i="14"/>
  <c r="BU5" i="14" a="1"/>
  <c r="BU5" i="14"/>
  <c r="BV5" i="14" a="1"/>
  <c r="BV5" i="14"/>
  <c r="BW5" i="14" a="1"/>
  <c r="BW5" i="14"/>
  <c r="BX5" i="14" a="1"/>
  <c r="BX5" i="14"/>
  <c r="BY5" i="14" a="1"/>
  <c r="BY5" i="14"/>
  <c r="BZ5" i="14" a="1"/>
  <c r="BZ5" i="14"/>
  <c r="CA5" i="14" a="1"/>
  <c r="CA5" i="14"/>
  <c r="CB5" i="14" a="1"/>
  <c r="CB5" i="14"/>
  <c r="CC5" i="14" a="1"/>
  <c r="CC5" i="14"/>
  <c r="CD5" i="14" a="1"/>
  <c r="CD5" i="14"/>
  <c r="CE5" i="14" a="1"/>
  <c r="CE5" i="14"/>
  <c r="CF5" i="14" a="1"/>
  <c r="CF5" i="14"/>
  <c r="CG5" i="14" a="1"/>
  <c r="CG5" i="14"/>
  <c r="CH5" i="14" a="1"/>
  <c r="CH5" i="14"/>
  <c r="CQ5" i="14" a="1"/>
  <c r="CQ5" i="14"/>
  <c r="CR5" i="14" a="1"/>
  <c r="CR5" i="14"/>
  <c r="CS5" i="14" a="1"/>
  <c r="CS5" i="14"/>
  <c r="CT5" i="14" a="1"/>
  <c r="CT5" i="14"/>
  <c r="CU5" i="14" a="1"/>
  <c r="CU5" i="14"/>
  <c r="CV5" i="14" a="1"/>
  <c r="CV5" i="14"/>
  <c r="CW5" i="14" a="1"/>
  <c r="CW5" i="14"/>
  <c r="CX5" i="14" a="1"/>
  <c r="CX5" i="14"/>
  <c r="CY5" i="14" a="1"/>
  <c r="CY5" i="14"/>
  <c r="CZ5" i="14" a="1"/>
  <c r="CZ5" i="14"/>
  <c r="DA5" i="14" a="1"/>
  <c r="DA5" i="14"/>
  <c r="DB5" i="14" a="1"/>
  <c r="DB5" i="14"/>
  <c r="DC5" i="14" a="1"/>
  <c r="DC5" i="14"/>
  <c r="DD5" i="14" a="1"/>
  <c r="DD5" i="14"/>
  <c r="DE5" i="14" a="1"/>
  <c r="DE5" i="14"/>
  <c r="DF5" i="14" a="1"/>
  <c r="DF5" i="14"/>
  <c r="DG5" i="14" a="1"/>
  <c r="DG5" i="14"/>
  <c r="DH5" i="14" a="1"/>
  <c r="DH5" i="14"/>
  <c r="DI5" i="14" a="1"/>
  <c r="DI5" i="14"/>
  <c r="DJ5" i="14" a="1"/>
  <c r="DJ5" i="14"/>
  <c r="DK5" i="14" a="1"/>
  <c r="DK5" i="14"/>
  <c r="DL5" i="14" a="1"/>
  <c r="DL5" i="14"/>
  <c r="DM5" i="14" a="1"/>
  <c r="DM5" i="14"/>
  <c r="DN5" i="14" a="1"/>
  <c r="DN5" i="14"/>
  <c r="DO5" i="14" a="1"/>
  <c r="DO5" i="14"/>
  <c r="DP5" i="14" a="1"/>
  <c r="DP5" i="14"/>
  <c r="DQ5" i="14" a="1"/>
  <c r="DQ5" i="14"/>
  <c r="DR5" i="14" a="1"/>
  <c r="DR5" i="14"/>
  <c r="DS5" i="14" a="1"/>
  <c r="DS5" i="14"/>
  <c r="DT5" i="14" a="1"/>
  <c r="DT5" i="14"/>
  <c r="DU5" i="14" a="1"/>
  <c r="DU5" i="14"/>
  <c r="DV5" i="14" a="1"/>
  <c r="DV5" i="14"/>
  <c r="DW5" i="14" a="1"/>
  <c r="DW5" i="14"/>
  <c r="DX5" i="14" a="1"/>
  <c r="DX5" i="14"/>
  <c r="DY5" i="14" a="1"/>
  <c r="DY5" i="14"/>
  <c r="DZ5" i="14" a="1"/>
  <c r="DZ5" i="14"/>
  <c r="EA5" i="14" a="1"/>
  <c r="EA5" i="14"/>
  <c r="EB5" i="14" a="1"/>
  <c r="EB5" i="14"/>
  <c r="EC5" i="14" a="1"/>
  <c r="EC5" i="14"/>
  <c r="ED5" i="14" a="1"/>
  <c r="ED5" i="14"/>
  <c r="EE5" i="14" a="1"/>
  <c r="EE5" i="14"/>
  <c r="EF5" i="14" a="1"/>
  <c r="EF5" i="14"/>
  <c r="EG5" i="14" a="1"/>
  <c r="EG5" i="14"/>
  <c r="EH5" i="14" a="1"/>
  <c r="EH5" i="14"/>
  <c r="EI5" i="14" a="1"/>
  <c r="EI5" i="14"/>
  <c r="EJ5" i="14" a="1"/>
  <c r="EJ5" i="14"/>
  <c r="EK5" i="14" a="1"/>
  <c r="EK5" i="14"/>
  <c r="EL5" i="14" a="1"/>
  <c r="EL5" i="14"/>
  <c r="EM5" i="14" a="1"/>
  <c r="EM5" i="14"/>
  <c r="EN5" i="14" a="1"/>
  <c r="EN5" i="14"/>
  <c r="EO5" i="14" a="1"/>
  <c r="EO5" i="14"/>
  <c r="EP5" i="14" a="1"/>
  <c r="EP5" i="14"/>
  <c r="EQ5" i="14" a="1"/>
  <c r="EQ5" i="14"/>
  <c r="ER5" i="14" a="1"/>
  <c r="ER5" i="14"/>
  <c r="ES5" i="14" a="1"/>
  <c r="ES5" i="14"/>
  <c r="ET5" i="14" a="1"/>
  <c r="ET5" i="14"/>
  <c r="EU5" i="14" a="1"/>
  <c r="EU5" i="14"/>
  <c r="EV5" i="14" a="1"/>
  <c r="EV5" i="14"/>
  <c r="EW5" i="14" a="1"/>
  <c r="EW5" i="14"/>
  <c r="EX5" i="14" a="1"/>
  <c r="EX5" i="14"/>
  <c r="EY5" i="14" a="1"/>
  <c r="EY5" i="14"/>
  <c r="EZ5" i="14" a="1"/>
  <c r="EZ5" i="14"/>
  <c r="FA5" i="14" a="1"/>
  <c r="FA5" i="14"/>
  <c r="FB5" i="14" a="1"/>
  <c r="FB5" i="14"/>
  <c r="FC5" i="14" a="1"/>
  <c r="FC5" i="14"/>
  <c r="FD5" i="14" a="1"/>
  <c r="FD5" i="14"/>
  <c r="FE5" i="14" a="1"/>
  <c r="FE5" i="14"/>
  <c r="FF5" i="14" a="1"/>
  <c r="FF5" i="14"/>
  <c r="FG5" i="14" a="1"/>
  <c r="FG5" i="14"/>
  <c r="FH5" i="14" a="1"/>
  <c r="FH5" i="14"/>
  <c r="FI5" i="14" a="1"/>
  <c r="FI5" i="14"/>
  <c r="FJ5" i="14" a="1"/>
  <c r="FJ5" i="14"/>
  <c r="FS5" i="13" a="1"/>
  <c r="FS5" i="13"/>
  <c r="FT5" i="13" a="1"/>
  <c r="FT5" i="13"/>
  <c r="FU5" i="13" a="1"/>
  <c r="FU5" i="13"/>
  <c r="FV5" i="13" a="1"/>
  <c r="FV5" i="13"/>
  <c r="FW5" i="13" a="1"/>
  <c r="FW5" i="13"/>
  <c r="FX5" i="13" a="1"/>
  <c r="FX5" i="13"/>
  <c r="FY5" i="13" a="1"/>
  <c r="FY5" i="13"/>
  <c r="FZ5" i="13" a="1"/>
  <c r="FZ5" i="13"/>
  <c r="GA5" i="13" a="1"/>
  <c r="GA5" i="13"/>
  <c r="GB5" i="13" a="1"/>
  <c r="GB5" i="13"/>
  <c r="GC5" i="13" a="1"/>
  <c r="GC5" i="13"/>
  <c r="GD5" i="13" a="1"/>
  <c r="GD5" i="13"/>
  <c r="GE5" i="13" a="1"/>
  <c r="GE5" i="13"/>
  <c r="GF5" i="13" a="1"/>
  <c r="GF5" i="13"/>
  <c r="GG5" i="13" a="1"/>
  <c r="GG5" i="13"/>
  <c r="GH5" i="13" a="1"/>
  <c r="GH5" i="13"/>
  <c r="GI5" i="13" a="1"/>
  <c r="GI5" i="13"/>
  <c r="GJ5" i="13" a="1"/>
  <c r="GJ5" i="13"/>
  <c r="GK5" i="13" a="1"/>
  <c r="GK5" i="13"/>
  <c r="GL5" i="13" a="1"/>
  <c r="GL5" i="13"/>
  <c r="GM5" i="13" a="1"/>
  <c r="GM5" i="13"/>
  <c r="GN5" i="13" a="1"/>
  <c r="GN5" i="13"/>
  <c r="GO5" i="13" a="1"/>
  <c r="GO5" i="13"/>
  <c r="GP5" i="13" a="1"/>
  <c r="GP5" i="13"/>
  <c r="GQ5" i="13" a="1"/>
  <c r="GQ5" i="13"/>
  <c r="GR5" i="13" a="1"/>
  <c r="GR5" i="13"/>
  <c r="GS5" i="13" a="1"/>
  <c r="GS5" i="13"/>
  <c r="GT5" i="13" a="1"/>
  <c r="GT5" i="13"/>
  <c r="GU5" i="13" a="1"/>
  <c r="GU5" i="13"/>
  <c r="GV5" i="13" a="1"/>
  <c r="GV5" i="13"/>
  <c r="GW5" i="13" a="1"/>
  <c r="GW5" i="13"/>
  <c r="GX5" i="13" a="1"/>
  <c r="GX5" i="13"/>
  <c r="GY5" i="13" a="1"/>
  <c r="GY5" i="13"/>
  <c r="GZ5" i="13" a="1"/>
  <c r="GZ5" i="13"/>
  <c r="HA5" i="13" a="1"/>
  <c r="HA5" i="13"/>
  <c r="HB5" i="13" a="1"/>
  <c r="HB5" i="13"/>
  <c r="HC5" i="13" a="1"/>
  <c r="HC5" i="13"/>
  <c r="HD5" i="13" a="1"/>
  <c r="HD5" i="13"/>
  <c r="HE5" i="13" a="1"/>
  <c r="HE5" i="13"/>
  <c r="HF5" i="13" a="1"/>
  <c r="HF5" i="13"/>
  <c r="HG5" i="13" a="1"/>
  <c r="HG5" i="13"/>
  <c r="HH5" i="13" a="1"/>
  <c r="HH5" i="13"/>
  <c r="HI5" i="13" a="1"/>
  <c r="HI5" i="13"/>
  <c r="HJ5" i="13" a="1"/>
  <c r="HJ5" i="13"/>
  <c r="HK5" i="13" a="1"/>
  <c r="HK5" i="13"/>
  <c r="HL5" i="13" a="1"/>
  <c r="HL5" i="13"/>
  <c r="HM5" i="13" a="1"/>
  <c r="HM5" i="13"/>
  <c r="HN5" i="13" a="1"/>
  <c r="HN5" i="13"/>
  <c r="HO5" i="13" a="1"/>
  <c r="HO5" i="13"/>
  <c r="HP5" i="13" a="1"/>
  <c r="HP5" i="13"/>
  <c r="HQ5" i="13" a="1"/>
  <c r="HQ5" i="13"/>
  <c r="HR5" i="13" a="1"/>
  <c r="HR5" i="13"/>
  <c r="HS5" i="13" a="1"/>
  <c r="HS5" i="13"/>
  <c r="HT5" i="13" a="1"/>
  <c r="HT5" i="13"/>
  <c r="HU5" i="13" a="1"/>
  <c r="HU5" i="13"/>
  <c r="HV5" i="13" a="1"/>
  <c r="HV5" i="13"/>
  <c r="HW5" i="13" a="1"/>
  <c r="HW5" i="13"/>
  <c r="HX5" i="13" a="1"/>
  <c r="HX5" i="13"/>
  <c r="HY5" i="13" a="1"/>
  <c r="HY5" i="13"/>
  <c r="HZ5" i="13" a="1"/>
  <c r="HZ5" i="13"/>
  <c r="IA5" i="13" a="1"/>
  <c r="IA5" i="13"/>
  <c r="IB5" i="13" a="1"/>
  <c r="IB5" i="13"/>
  <c r="IC5" i="13" a="1"/>
  <c r="IC5" i="13"/>
  <c r="ID5" i="13" a="1"/>
  <c r="ID5" i="13"/>
  <c r="IE5" i="13" a="1"/>
  <c r="IE5" i="13"/>
  <c r="IF5" i="13" a="1"/>
  <c r="IF5" i="13"/>
  <c r="IG5" i="13" a="1"/>
  <c r="IG5" i="13"/>
  <c r="IH5" i="13" a="1"/>
  <c r="IH5" i="13"/>
  <c r="II5" i="13" a="1"/>
  <c r="II5" i="13"/>
  <c r="IJ5" i="13" a="1"/>
  <c r="IJ5" i="13"/>
  <c r="IK5" i="13" a="1"/>
  <c r="IK5" i="13"/>
  <c r="IL5" i="13" a="1"/>
  <c r="IL5" i="13"/>
  <c r="CR5" i="15" a="1"/>
  <c r="CR5" i="15"/>
  <c r="CS5" i="15" a="1"/>
  <c r="CS5" i="15"/>
  <c r="CU5" i="15" a="1"/>
  <c r="CU5" i="15"/>
  <c r="CV5" i="15" a="1"/>
  <c r="CV5" i="15"/>
  <c r="CW5" i="15" a="1"/>
  <c r="CW5" i="15"/>
  <c r="CX5" i="15" a="1"/>
  <c r="CX5" i="15"/>
  <c r="CY5" i="15" a="1"/>
  <c r="CY5" i="15"/>
  <c r="CZ5" i="15" a="1"/>
  <c r="CZ5" i="15"/>
  <c r="DA5" i="15" a="1"/>
  <c r="DA5" i="15"/>
  <c r="DB5" i="15" a="1"/>
  <c r="DB5" i="15"/>
  <c r="DD5" i="15" a="1"/>
  <c r="DD5" i="15"/>
  <c r="DE5" i="15" a="1"/>
  <c r="DE5" i="15"/>
  <c r="DG5" i="15" a="1"/>
  <c r="DG5" i="15"/>
  <c r="DH5" i="15" a="1"/>
  <c r="DH5" i="15"/>
  <c r="DI5" i="15" a="1"/>
  <c r="DI5" i="15"/>
  <c r="DJ5" i="15" a="1"/>
  <c r="DJ5" i="15"/>
  <c r="DK5" i="15" a="1"/>
  <c r="DK5" i="15"/>
  <c r="DL5" i="15" a="1"/>
  <c r="DL5" i="15"/>
  <c r="DM5" i="15" a="1"/>
  <c r="DM5" i="15"/>
  <c r="DN5" i="15" a="1"/>
  <c r="DN5" i="15"/>
  <c r="DP5" i="15" a="1"/>
  <c r="DP5" i="15"/>
  <c r="DQ5" i="15" a="1"/>
  <c r="DQ5" i="15"/>
  <c r="DS5" i="15" a="1"/>
  <c r="DS5" i="15"/>
  <c r="DT5" i="15" a="1"/>
  <c r="DT5" i="15"/>
  <c r="DU5" i="15" a="1"/>
  <c r="DU5" i="15"/>
  <c r="DV5" i="15" a="1"/>
  <c r="DV5" i="15"/>
  <c r="DW5" i="15" a="1"/>
  <c r="DW5" i="15"/>
  <c r="DX5" i="15" a="1"/>
  <c r="DX5" i="15"/>
  <c r="DY5" i="15" a="1"/>
  <c r="DY5" i="15"/>
  <c r="DZ5" i="15" a="1"/>
  <c r="DZ5" i="15"/>
  <c r="EB5" i="15" a="1"/>
  <c r="EB5" i="15"/>
  <c r="EC5" i="15" a="1"/>
  <c r="EC5" i="15"/>
  <c r="EE5" i="15" a="1"/>
  <c r="EE5" i="15"/>
  <c r="EF5" i="15" a="1"/>
  <c r="EF5" i="15"/>
  <c r="EG5" i="15" a="1"/>
  <c r="EG5" i="15"/>
  <c r="EH5" i="15" a="1"/>
  <c r="EH5" i="15"/>
  <c r="EI5" i="15" a="1"/>
  <c r="EI5" i="15"/>
  <c r="EJ5" i="15" a="1"/>
  <c r="EJ5" i="15"/>
  <c r="EK5" i="15" a="1"/>
  <c r="EK5" i="15"/>
  <c r="EL5" i="15" a="1"/>
  <c r="EL5" i="15"/>
  <c r="EN5" i="15" a="1"/>
  <c r="EN5" i="15"/>
  <c r="EO5" i="15" a="1"/>
  <c r="EO5" i="15"/>
  <c r="EQ5" i="15" a="1"/>
  <c r="EQ5" i="15"/>
  <c r="ER5" i="15" a="1"/>
  <c r="ER5" i="15"/>
  <c r="ES5" i="15" a="1"/>
  <c r="ES5" i="15"/>
  <c r="ET5" i="15" a="1"/>
  <c r="ET5" i="15"/>
  <c r="EU5" i="15" a="1"/>
  <c r="EU5" i="15"/>
  <c r="EV5" i="15" a="1"/>
  <c r="EV5" i="15"/>
  <c r="EW5" i="15" a="1"/>
  <c r="EW5" i="15"/>
  <c r="EX5" i="15" a="1"/>
  <c r="EX5" i="15"/>
  <c r="EZ5" i="15" a="1"/>
  <c r="EZ5" i="15"/>
  <c r="FA5" i="15" a="1"/>
  <c r="FA5" i="15"/>
  <c r="FC5" i="15" a="1"/>
  <c r="FC5" i="15"/>
  <c r="FD5" i="15" a="1"/>
  <c r="FD5" i="15"/>
  <c r="FE5" i="15" a="1"/>
  <c r="FE5" i="15"/>
  <c r="FF5" i="15" a="1"/>
  <c r="FF5" i="15"/>
  <c r="FG5" i="15" a="1"/>
  <c r="FG5" i="15"/>
  <c r="FH5" i="15" a="1"/>
  <c r="FH5" i="15"/>
  <c r="FI5" i="15" a="1"/>
  <c r="FI5" i="15"/>
  <c r="FJ5" i="15" a="1"/>
  <c r="FJ5" i="15"/>
  <c r="DC5" i="15" a="1"/>
  <c r="DC5" i="15"/>
  <c r="DF5" i="15" a="1"/>
  <c r="DF5" i="15"/>
  <c r="DO5" i="15" a="1"/>
  <c r="DO5" i="15"/>
  <c r="DR5" i="15" a="1"/>
  <c r="DR5" i="15"/>
  <c r="EA5" i="15" a="1"/>
  <c r="EA5" i="15"/>
  <c r="ED5" i="15" a="1"/>
  <c r="ED5" i="15"/>
  <c r="EM5" i="15" a="1"/>
  <c r="EM5" i="15"/>
  <c r="EP5" i="15" a="1"/>
  <c r="EP5" i="15"/>
  <c r="EY5" i="15" a="1"/>
  <c r="EY5" i="15"/>
  <c r="FB5" i="15" a="1"/>
  <c r="FB5" i="15"/>
  <c r="FK5" i="15" a="1"/>
  <c r="FK5" i="15"/>
  <c r="CT5" i="15" a="1"/>
  <c r="CT5" i="15"/>
  <c r="CR5" i="16" a="1"/>
  <c r="CR5" i="16"/>
  <c r="CS5" i="16" a="1"/>
  <c r="CS5" i="16"/>
  <c r="CT5" i="16" a="1"/>
  <c r="CT5" i="16"/>
  <c r="CU5" i="16" a="1"/>
  <c r="CU5" i="16"/>
  <c r="CV5" i="16" a="1"/>
  <c r="CV5" i="16"/>
  <c r="CW5" i="16" a="1"/>
  <c r="CW5" i="16"/>
  <c r="CX5" i="16" a="1"/>
  <c r="CX5" i="16"/>
  <c r="CY5" i="16" a="1"/>
  <c r="CY5" i="16"/>
  <c r="CZ5" i="16" a="1"/>
  <c r="CZ5" i="16"/>
  <c r="DA5" i="16" a="1"/>
  <c r="DA5" i="16"/>
  <c r="DB5" i="16" a="1"/>
  <c r="DB5" i="16"/>
  <c r="DC5" i="16" a="1"/>
  <c r="DC5" i="16"/>
  <c r="DD5" i="16" a="1"/>
  <c r="DD5" i="16"/>
  <c r="DE5" i="16" a="1"/>
  <c r="DE5" i="16"/>
  <c r="DF5" i="16" a="1"/>
  <c r="DF5" i="16"/>
  <c r="DG5" i="16" a="1"/>
  <c r="DG5" i="16"/>
  <c r="DH5" i="16" a="1"/>
  <c r="DH5" i="16"/>
  <c r="DI5" i="16" a="1"/>
  <c r="DI5" i="16"/>
  <c r="DJ5" i="16" a="1"/>
  <c r="DJ5" i="16"/>
  <c r="DK5" i="16" a="1"/>
  <c r="DK5" i="16"/>
  <c r="DL5" i="16" a="1"/>
  <c r="DL5" i="16"/>
  <c r="DM5" i="16" a="1"/>
  <c r="DM5" i="16"/>
  <c r="DN5" i="16" a="1"/>
  <c r="DN5" i="16"/>
  <c r="DO5" i="16" a="1"/>
  <c r="DO5" i="16"/>
  <c r="DP5" i="16" a="1"/>
  <c r="DP5" i="16"/>
  <c r="DQ5" i="16" a="1"/>
  <c r="DQ5" i="16"/>
  <c r="DR5" i="16" a="1"/>
  <c r="DR5" i="16"/>
  <c r="DS5" i="16" a="1"/>
  <c r="DS5" i="16"/>
  <c r="DT5" i="16" a="1"/>
  <c r="DT5" i="16"/>
  <c r="DU5" i="16" a="1"/>
  <c r="DU5" i="16"/>
  <c r="DV5" i="16" a="1"/>
  <c r="DV5" i="16"/>
  <c r="DW5" i="16" a="1"/>
  <c r="DW5" i="16"/>
  <c r="DX5" i="16" a="1"/>
  <c r="DX5" i="16"/>
  <c r="DY5" i="16" a="1"/>
  <c r="DY5" i="16"/>
  <c r="DZ5" i="16" a="1"/>
  <c r="DZ5" i="16"/>
  <c r="EA5" i="16" a="1"/>
  <c r="EA5" i="16"/>
  <c r="EB5" i="16" a="1"/>
  <c r="EB5" i="16"/>
  <c r="EC5" i="16" a="1"/>
  <c r="EC5" i="16"/>
  <c r="ED5" i="16" a="1"/>
  <c r="ED5" i="16"/>
  <c r="EE5" i="16" a="1"/>
  <c r="EE5" i="16"/>
  <c r="EF5" i="16" a="1"/>
  <c r="EF5" i="16"/>
  <c r="EG5" i="16" a="1"/>
  <c r="EG5" i="16"/>
  <c r="EH5" i="16" a="1"/>
  <c r="EH5" i="16"/>
  <c r="EI5" i="16" a="1"/>
  <c r="EI5" i="16"/>
  <c r="EJ5" i="16" a="1"/>
  <c r="EJ5" i="16"/>
  <c r="EK5" i="16" a="1"/>
  <c r="EK5" i="16"/>
  <c r="EL5" i="16" a="1"/>
  <c r="EL5" i="16"/>
  <c r="EM5" i="16" a="1"/>
  <c r="EM5" i="16"/>
  <c r="EN5" i="16" a="1"/>
  <c r="EN5" i="16"/>
  <c r="EO5" i="16" a="1"/>
  <c r="EO5" i="16"/>
  <c r="EP5" i="16" a="1"/>
  <c r="EP5" i="16"/>
  <c r="EQ5" i="16" a="1"/>
  <c r="EQ5" i="16"/>
  <c r="ER5" i="16" a="1"/>
  <c r="ER5" i="16"/>
  <c r="ES5" i="16" a="1"/>
  <c r="ES5" i="16"/>
  <c r="ET5" i="16" a="1"/>
  <c r="ET5" i="16"/>
  <c r="EU5" i="16" a="1"/>
  <c r="EU5" i="16"/>
  <c r="EV5" i="16" a="1"/>
  <c r="EV5" i="16"/>
  <c r="EW5" i="16" a="1"/>
  <c r="EW5" i="16"/>
  <c r="EX5" i="16" a="1"/>
  <c r="EX5" i="16"/>
  <c r="EY5" i="16" a="1"/>
  <c r="EY5" i="16"/>
  <c r="EZ5" i="16" a="1"/>
  <c r="EZ5" i="16"/>
  <c r="FA5" i="16" a="1"/>
  <c r="FA5" i="16"/>
  <c r="FB5" i="16" a="1"/>
  <c r="FB5" i="16"/>
  <c r="FC5" i="16" a="1"/>
  <c r="FC5" i="16"/>
  <c r="FD5" i="16" a="1"/>
  <c r="FD5" i="16"/>
  <c r="FE5" i="16" a="1"/>
  <c r="FE5" i="16"/>
  <c r="FF5" i="16" a="1"/>
  <c r="FF5" i="16"/>
  <c r="FG5" i="16" a="1"/>
  <c r="FG5" i="16"/>
  <c r="FH5" i="16" a="1"/>
  <c r="FH5" i="16"/>
  <c r="FI5" i="16" a="1"/>
  <c r="FI5" i="16"/>
  <c r="FJ5" i="16" a="1"/>
  <c r="FJ5" i="16"/>
  <c r="FK5" i="16" a="1"/>
  <c r="FK5" i="16"/>
  <c r="H3" i="17"/>
  <c r="I3" i="17"/>
  <c r="J3" i="17"/>
  <c r="K3" i="17"/>
  <c r="L3" i="17"/>
  <c r="M3" i="17"/>
  <c r="CM3" i="17"/>
  <c r="CN3" i="17"/>
  <c r="CO3" i="17"/>
  <c r="CP3" i="17"/>
  <c r="CQ3" i="17"/>
  <c r="CR3" i="17"/>
  <c r="CT5" i="17" a="1"/>
  <c r="CT5" i="17"/>
  <c r="CU5" i="17" a="1"/>
  <c r="CU5" i="17"/>
  <c r="CW5" i="17" a="1"/>
  <c r="CW5" i="17"/>
  <c r="CX5" i="17" a="1"/>
  <c r="CX5" i="17"/>
  <c r="CY5" i="17" a="1"/>
  <c r="CY5" i="17"/>
  <c r="CZ5" i="17" a="1"/>
  <c r="CZ5" i="17"/>
  <c r="DA5" i="17" a="1"/>
  <c r="DA5" i="17"/>
  <c r="DB5" i="17" a="1"/>
  <c r="DB5" i="17"/>
  <c r="DC5" i="17" a="1"/>
  <c r="DC5" i="17"/>
  <c r="DD5" i="17" a="1"/>
  <c r="DD5" i="17"/>
  <c r="DF5" i="17" a="1"/>
  <c r="DF5" i="17"/>
  <c r="DG5" i="17" a="1"/>
  <c r="DG5" i="17"/>
  <c r="DI5" i="17" a="1"/>
  <c r="DI5" i="17"/>
  <c r="DJ5" i="17" a="1"/>
  <c r="DJ5" i="17"/>
  <c r="DK5" i="17" a="1"/>
  <c r="DK5" i="17"/>
  <c r="DL5" i="17" a="1"/>
  <c r="DL5" i="17"/>
  <c r="DM5" i="17" a="1"/>
  <c r="DM5" i="17"/>
  <c r="DN5" i="17" a="1"/>
  <c r="DN5" i="17"/>
  <c r="DO5" i="17" a="1"/>
  <c r="DO5" i="17"/>
  <c r="DP5" i="17" a="1"/>
  <c r="DP5" i="17"/>
  <c r="DR5" i="17" a="1"/>
  <c r="DR5" i="17"/>
  <c r="DS5" i="17" a="1"/>
  <c r="DS5" i="17"/>
  <c r="DU5" i="17" a="1"/>
  <c r="DU5" i="17"/>
  <c r="DV5" i="17" a="1"/>
  <c r="DV5" i="17"/>
  <c r="DW5" i="17" a="1"/>
  <c r="DW5" i="17"/>
  <c r="DX5" i="17" a="1"/>
  <c r="DX5" i="17"/>
  <c r="DY5" i="17" a="1"/>
  <c r="DY5" i="17"/>
  <c r="DZ5" i="17" a="1"/>
  <c r="DZ5" i="17"/>
  <c r="EA5" i="17" a="1"/>
  <c r="EA5" i="17"/>
  <c r="EB5" i="17" a="1"/>
  <c r="EB5" i="17"/>
  <c r="ED5" i="17" a="1"/>
  <c r="ED5" i="17"/>
  <c r="EE5" i="17" a="1"/>
  <c r="EE5" i="17"/>
  <c r="EG5" i="17" a="1"/>
  <c r="EG5" i="17"/>
  <c r="EH5" i="17" a="1"/>
  <c r="EH5" i="17"/>
  <c r="EI5" i="17" a="1"/>
  <c r="EI5" i="17"/>
  <c r="EJ5" i="17" a="1"/>
  <c r="EJ5" i="17"/>
  <c r="EK5" i="17" a="1"/>
  <c r="EK5" i="17"/>
  <c r="EL5" i="17" a="1"/>
  <c r="EL5" i="17"/>
  <c r="EM5" i="17" a="1"/>
  <c r="EM5" i="17"/>
  <c r="EN5" i="17" a="1"/>
  <c r="EN5" i="17"/>
  <c r="EP5" i="17" a="1"/>
  <c r="EP5" i="17"/>
  <c r="EQ5" i="17" a="1"/>
  <c r="EQ5" i="17"/>
  <c r="ES5" i="17" a="1"/>
  <c r="ES5" i="17"/>
  <c r="ET5" i="17" a="1"/>
  <c r="ET5" i="17"/>
  <c r="EU5" i="17" a="1"/>
  <c r="EU5" i="17"/>
  <c r="EV5" i="17" a="1"/>
  <c r="EV5" i="17"/>
  <c r="EW5" i="17" a="1"/>
  <c r="EW5" i="17"/>
  <c r="EX5" i="17" a="1"/>
  <c r="EX5" i="17"/>
  <c r="EY5" i="17" a="1"/>
  <c r="EY5" i="17"/>
  <c r="EZ5" i="17" a="1"/>
  <c r="EZ5" i="17"/>
  <c r="FB5" i="17" a="1"/>
  <c r="FB5" i="17"/>
  <c r="FC5" i="17" a="1"/>
  <c r="FC5" i="17"/>
  <c r="FE5" i="17" a="1"/>
  <c r="FE5" i="17"/>
  <c r="FF5" i="17" a="1"/>
  <c r="FF5" i="17"/>
  <c r="FG5" i="17" a="1"/>
  <c r="FG5" i="17"/>
  <c r="FH5" i="17" a="1"/>
  <c r="FH5" i="17"/>
  <c r="FI5" i="17" a="1"/>
  <c r="FI5" i="17"/>
  <c r="FJ5" i="17" a="1"/>
  <c r="FJ5" i="17"/>
  <c r="FK5" i="17" a="1"/>
  <c r="FK5" i="17"/>
  <c r="FL5" i="17" a="1"/>
  <c r="FL5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AL7" i="17"/>
  <c r="AM7" i="17"/>
  <c r="AN7" i="17"/>
  <c r="AO7" i="17"/>
  <c r="AP7" i="17"/>
  <c r="AQ7" i="17"/>
  <c r="AR7" i="17"/>
  <c r="AS7" i="17"/>
  <c r="AT7" i="17"/>
  <c r="AU7" i="17"/>
  <c r="AV7" i="17"/>
  <c r="AW7" i="17"/>
  <c r="AX7" i="17"/>
  <c r="AY7" i="17"/>
  <c r="AZ7" i="17"/>
  <c r="BA7" i="17"/>
  <c r="BB7" i="17"/>
  <c r="BC7" i="17"/>
  <c r="BD7" i="17"/>
  <c r="BE7" i="17"/>
  <c r="BF7" i="17"/>
  <c r="BG7" i="17"/>
  <c r="BH7" i="17"/>
  <c r="BI7" i="17"/>
  <c r="BJ7" i="17"/>
  <c r="BK7" i="17"/>
  <c r="BL7" i="17"/>
  <c r="BM7" i="17"/>
  <c r="BN7" i="17"/>
  <c r="BO7" i="17"/>
  <c r="BP7" i="17"/>
  <c r="BQ7" i="17"/>
  <c r="BR7" i="17"/>
  <c r="BS7" i="17"/>
  <c r="BT7" i="17"/>
  <c r="BU7" i="17"/>
  <c r="BV7" i="17"/>
  <c r="BW7" i="17"/>
  <c r="BX7" i="17"/>
  <c r="BY7" i="17"/>
  <c r="BZ7" i="17"/>
  <c r="CA7" i="17"/>
  <c r="CB7" i="17"/>
  <c r="CC7" i="17"/>
  <c r="CD7" i="17"/>
  <c r="CE7" i="17"/>
  <c r="CF7" i="17"/>
  <c r="CG7" i="17"/>
  <c r="CH7" i="17"/>
  <c r="CI7" i="17"/>
  <c r="FN7" i="17"/>
  <c r="CT5" i="18" a="1"/>
  <c r="CT5" i="18"/>
  <c r="CU5" i="18" a="1"/>
  <c r="CU5" i="18"/>
  <c r="CW5" i="18" a="1"/>
  <c r="CW5" i="18"/>
  <c r="CX5" i="18" a="1"/>
  <c r="CX5" i="18"/>
  <c r="CY5" i="18" a="1"/>
  <c r="CY5" i="18"/>
  <c r="CZ5" i="18" a="1"/>
  <c r="CZ5" i="18"/>
  <c r="DA5" i="18" a="1"/>
  <c r="DA5" i="18"/>
  <c r="DB5" i="18" a="1"/>
  <c r="DB5" i="18"/>
  <c r="DC5" i="18" a="1"/>
  <c r="DC5" i="18"/>
  <c r="DD5" i="18" a="1"/>
  <c r="DD5" i="18"/>
  <c r="DF5" i="18" a="1"/>
  <c r="DF5" i="18"/>
  <c r="DG5" i="18" a="1"/>
  <c r="DG5" i="18"/>
  <c r="DI5" i="18" a="1"/>
  <c r="DI5" i="18"/>
  <c r="DJ5" i="18" a="1"/>
  <c r="DJ5" i="18"/>
  <c r="DK5" i="18" a="1"/>
  <c r="DK5" i="18"/>
  <c r="DL5" i="18" a="1"/>
  <c r="DL5" i="18"/>
  <c r="DM5" i="18" a="1"/>
  <c r="DM5" i="18"/>
  <c r="DN5" i="18" a="1"/>
  <c r="DN5" i="18"/>
  <c r="DO5" i="18" a="1"/>
  <c r="DO5" i="18"/>
  <c r="DP5" i="18" a="1"/>
  <c r="DP5" i="18"/>
  <c r="DR5" i="18" a="1"/>
  <c r="DR5" i="18"/>
  <c r="DS5" i="18" a="1"/>
  <c r="DS5" i="18"/>
  <c r="DU5" i="18" a="1"/>
  <c r="DU5" i="18"/>
  <c r="DV5" i="18" a="1"/>
  <c r="DV5" i="18"/>
  <c r="DW5" i="18" a="1"/>
  <c r="DW5" i="18"/>
  <c r="DX5" i="18" a="1"/>
  <c r="DX5" i="18"/>
  <c r="DY5" i="18" a="1"/>
  <c r="DY5" i="18"/>
  <c r="DZ5" i="18" a="1"/>
  <c r="DZ5" i="18"/>
  <c r="EA5" i="18" a="1"/>
  <c r="EA5" i="18"/>
  <c r="EB5" i="18" a="1"/>
  <c r="EB5" i="18"/>
  <c r="ED5" i="18" a="1"/>
  <c r="ED5" i="18"/>
  <c r="EE5" i="18" a="1"/>
  <c r="EE5" i="18"/>
  <c r="EG5" i="18" a="1"/>
  <c r="EG5" i="18"/>
  <c r="EH5" i="18" a="1"/>
  <c r="EH5" i="18"/>
  <c r="EI5" i="18" a="1"/>
  <c r="EI5" i="18"/>
  <c r="EJ5" i="18" a="1"/>
  <c r="EJ5" i="18"/>
  <c r="EK5" i="18" a="1"/>
  <c r="EK5" i="18"/>
  <c r="EL5" i="18" a="1"/>
  <c r="EL5" i="18"/>
  <c r="EM5" i="18" a="1"/>
  <c r="EM5" i="18"/>
  <c r="EN5" i="18" a="1"/>
  <c r="EN5" i="18"/>
  <c r="EP5" i="18" a="1"/>
  <c r="EP5" i="18"/>
  <c r="EQ5" i="18" a="1"/>
  <c r="EQ5" i="18"/>
  <c r="ES5" i="18" a="1"/>
  <c r="ES5" i="18"/>
  <c r="ET5" i="18" a="1"/>
  <c r="ET5" i="18"/>
  <c r="EU5" i="18" a="1"/>
  <c r="EU5" i="18"/>
  <c r="EV5" i="18" a="1"/>
  <c r="EV5" i="18"/>
  <c r="EW5" i="18" a="1"/>
  <c r="EW5" i="18"/>
  <c r="EX5" i="18" a="1"/>
  <c r="EX5" i="18"/>
  <c r="EY5" i="18" a="1"/>
  <c r="EY5" i="18"/>
  <c r="EZ5" i="18" a="1"/>
  <c r="EZ5" i="18"/>
  <c r="FB5" i="18" a="1"/>
  <c r="FB5" i="18"/>
  <c r="FC5" i="18" a="1"/>
  <c r="FC5" i="18"/>
  <c r="FE5" i="18" a="1"/>
  <c r="FE5" i="18"/>
  <c r="FF5" i="18" a="1"/>
  <c r="FF5" i="18"/>
  <c r="FG5" i="18" a="1"/>
  <c r="FG5" i="18"/>
  <c r="FH5" i="18" a="1"/>
  <c r="FH5" i="18"/>
  <c r="FI5" i="18" a="1"/>
  <c r="FI5" i="18"/>
  <c r="FJ5" i="18" a="1"/>
  <c r="FJ5" i="18"/>
  <c r="FK5" i="18" a="1"/>
  <c r="FK5" i="18"/>
  <c r="FL5" i="18" a="1"/>
  <c r="FL5" i="18"/>
  <c r="DQ5" i="18" a="1"/>
  <c r="DQ5" i="18"/>
  <c r="EC5" i="18" a="1"/>
  <c r="EC5" i="18"/>
  <c r="EO5" i="18" a="1"/>
  <c r="EO5" i="18"/>
  <c r="FA5" i="18" a="1"/>
  <c r="FA5" i="18"/>
  <c r="FM5" i="18" a="1"/>
  <c r="FM5" i="18"/>
  <c r="DE5" i="18" a="1"/>
  <c r="DE5" i="18"/>
  <c r="FD5" i="17" a="1"/>
  <c r="FD5" i="17"/>
  <c r="ER5" i="17" a="1"/>
  <c r="ER5" i="17"/>
  <c r="EF5" i="17" a="1"/>
  <c r="EF5" i="17"/>
  <c r="DT5" i="17" a="1"/>
  <c r="DT5" i="17"/>
  <c r="DH5" i="17" a="1"/>
  <c r="DH5" i="17"/>
  <c r="DH22" i="17"/>
  <c r="DH40" i="17"/>
  <c r="DT40" i="17"/>
  <c r="EF40" i="17"/>
  <c r="ER40" i="17"/>
  <c r="FD40" i="17"/>
  <c r="CR5" i="19" a="1"/>
  <c r="CR5" i="19"/>
  <c r="CS5" i="19" a="1"/>
  <c r="CS5" i="19"/>
  <c r="CU5" i="19" a="1"/>
  <c r="CU5" i="19"/>
  <c r="CV5" i="19" a="1"/>
  <c r="CV5" i="19"/>
  <c r="CW5" i="19" a="1"/>
  <c r="CW5" i="19"/>
  <c r="CX5" i="19" a="1"/>
  <c r="CX5" i="19"/>
  <c r="CY5" i="19" a="1"/>
  <c r="CY5" i="19"/>
  <c r="CZ5" i="19" a="1"/>
  <c r="CZ5" i="19"/>
  <c r="DA5" i="19" a="1"/>
  <c r="DA5" i="19"/>
  <c r="DB5" i="19" a="1"/>
  <c r="DB5" i="19"/>
  <c r="DC5" i="19" a="1"/>
  <c r="DC5" i="19"/>
  <c r="DD5" i="19" a="1"/>
  <c r="DD5" i="19"/>
  <c r="DE5" i="19" a="1"/>
  <c r="DE5" i="19"/>
  <c r="DG5" i="19" a="1"/>
  <c r="DG5" i="19"/>
  <c r="DH5" i="19" a="1"/>
  <c r="DH5" i="19"/>
  <c r="DI5" i="19" a="1"/>
  <c r="DI5" i="19"/>
  <c r="DJ5" i="19" a="1"/>
  <c r="DJ5" i="19"/>
  <c r="DK5" i="19" a="1"/>
  <c r="DK5" i="19"/>
  <c r="DL5" i="19" a="1"/>
  <c r="DL5" i="19"/>
  <c r="DM5" i="19" a="1"/>
  <c r="DM5" i="19"/>
  <c r="DN5" i="19" a="1"/>
  <c r="DN5" i="19"/>
  <c r="DO5" i="19" a="1"/>
  <c r="DO5" i="19"/>
  <c r="DP5" i="19" a="1"/>
  <c r="DP5" i="19"/>
  <c r="DQ5" i="19" a="1"/>
  <c r="DQ5" i="19"/>
  <c r="DS5" i="19" a="1"/>
  <c r="DS5" i="19"/>
  <c r="DT5" i="19" a="1"/>
  <c r="DT5" i="19"/>
  <c r="DU5" i="19" a="1"/>
  <c r="DU5" i="19"/>
  <c r="DV5" i="19" a="1"/>
  <c r="DV5" i="19"/>
  <c r="DW5" i="19" a="1"/>
  <c r="DW5" i="19"/>
  <c r="DX5" i="19" a="1"/>
  <c r="DX5" i="19"/>
  <c r="DY5" i="19" a="1"/>
  <c r="DY5" i="19"/>
  <c r="DZ5" i="19" a="1"/>
  <c r="DZ5" i="19"/>
  <c r="EA5" i="19" a="1"/>
  <c r="EA5" i="19"/>
  <c r="EB5" i="19" a="1"/>
  <c r="EB5" i="19"/>
  <c r="EC5" i="19" a="1"/>
  <c r="EC5" i="19"/>
  <c r="EE5" i="19" a="1"/>
  <c r="EE5" i="19"/>
  <c r="EF5" i="19" a="1"/>
  <c r="EF5" i="19"/>
  <c r="EG5" i="19" a="1"/>
  <c r="EG5" i="19"/>
  <c r="EH5" i="19" a="1"/>
  <c r="EH5" i="19"/>
  <c r="EI5" i="19" a="1"/>
  <c r="EI5" i="19"/>
  <c r="EJ5" i="19" a="1"/>
  <c r="EJ5" i="19"/>
  <c r="EK5" i="19" a="1"/>
  <c r="EK5" i="19"/>
  <c r="EL5" i="19" a="1"/>
  <c r="EL5" i="19"/>
  <c r="EM5" i="19" a="1"/>
  <c r="EM5" i="19"/>
  <c r="EN5" i="19" a="1"/>
  <c r="EN5" i="19"/>
  <c r="EO5" i="19" a="1"/>
  <c r="EO5" i="19"/>
  <c r="EQ5" i="19" a="1"/>
  <c r="EQ5" i="19"/>
  <c r="ER5" i="19" a="1"/>
  <c r="ER5" i="19"/>
  <c r="ES5" i="19" a="1"/>
  <c r="ES5" i="19"/>
  <c r="ET5" i="19" a="1"/>
  <c r="ET5" i="19"/>
  <c r="EU5" i="19" a="1"/>
  <c r="EU5" i="19"/>
  <c r="EV5" i="19" a="1"/>
  <c r="EV5" i="19"/>
  <c r="EW5" i="19" a="1"/>
  <c r="EW5" i="19"/>
  <c r="EX5" i="19" a="1"/>
  <c r="EX5" i="19"/>
  <c r="EY5" i="19" a="1"/>
  <c r="EY5" i="19"/>
  <c r="EZ5" i="19" a="1"/>
  <c r="EZ5" i="19"/>
  <c r="FA5" i="19" a="1"/>
  <c r="FA5" i="19"/>
  <c r="FC5" i="19" a="1"/>
  <c r="FC5" i="19"/>
  <c r="FD5" i="19" a="1"/>
  <c r="FD5" i="19"/>
  <c r="FE5" i="19" a="1"/>
  <c r="FE5" i="19"/>
  <c r="FF5" i="19" a="1"/>
  <c r="FF5" i="19"/>
  <c r="FG5" i="19" a="1"/>
  <c r="FG5" i="19"/>
  <c r="FH5" i="19" a="1"/>
  <c r="FH5" i="19"/>
  <c r="FI5" i="19" a="1"/>
  <c r="FI5" i="19"/>
  <c r="FJ5" i="19" a="1"/>
  <c r="FJ5" i="19"/>
  <c r="FK5" i="19" a="1"/>
  <c r="FK5" i="19"/>
  <c r="CT5" i="19" a="1"/>
  <c r="CT5" i="19"/>
  <c r="DF5" i="19" a="1"/>
  <c r="DF5" i="19"/>
  <c r="DR5" i="19" a="1"/>
  <c r="DR5" i="19"/>
  <c r="ED5" i="19" a="1"/>
  <c r="ED5" i="19"/>
  <c r="EP5" i="19" a="1"/>
  <c r="EP5" i="19"/>
  <c r="FB5" i="19" a="1"/>
  <c r="FB5" i="19"/>
  <c r="DH5" i="18" a="1"/>
  <c r="DH5" i="18"/>
  <c r="DH60" i="18"/>
  <c r="DJ18" i="18" a="1"/>
  <c r="DJ18" i="18" s="1"/>
  <c r="DK18" i="18" a="1"/>
  <c r="DK18" i="18" s="1"/>
  <c r="DL18" i="18" a="1"/>
  <c r="DL18" i="18" s="1"/>
  <c r="DN18" i="18" a="1"/>
  <c r="DN18" i="18" s="1"/>
  <c r="DO18" i="18" a="1"/>
  <c r="DO18" i="18" s="1"/>
  <c r="DR18" i="18" a="1"/>
  <c r="DR18" i="18" s="1"/>
  <c r="DS18" i="18" a="1"/>
  <c r="DS18" i="18" s="1"/>
  <c r="DV18" i="18" a="1"/>
  <c r="DV18" i="18" s="1"/>
  <c r="DX18" i="18" a="1"/>
  <c r="DX18" i="18" s="1"/>
  <c r="DY18" i="18" a="1"/>
  <c r="DY18" i="18" s="1"/>
  <c r="DY14" i="18" s="1"/>
  <c r="DW27" i="5" s="1"/>
  <c r="EA18" i="18" a="1"/>
  <c r="EA18" i="18" s="1"/>
  <c r="EB18" i="18" a="1"/>
  <c r="EB18" i="18" s="1"/>
  <c r="ED18" i="18" a="1"/>
  <c r="ED18" i="18" s="1"/>
  <c r="EE18" i="18" a="1"/>
  <c r="EE18" i="18" s="1"/>
  <c r="EH18" i="18" a="1"/>
  <c r="EH18" i="18" s="1"/>
  <c r="EI18" i="18" a="1"/>
  <c r="EI18" i="18" s="1"/>
  <c r="EJ18" i="18" a="1"/>
  <c r="EJ18" i="18" s="1"/>
  <c r="EK18" i="18" a="1"/>
  <c r="EK18" i="18" s="1"/>
  <c r="EL18" i="18" a="1"/>
  <c r="EL18" i="18" s="1"/>
  <c r="EM18" i="18" a="1"/>
  <c r="EM18" i="18" s="1"/>
  <c r="EQ18" i="18" a="1"/>
  <c r="EQ18" i="18" s="1"/>
  <c r="ES18" i="18" a="1"/>
  <c r="ES18" i="18" s="1"/>
  <c r="ET18" i="18" a="1"/>
  <c r="ET18" i="18" s="1"/>
  <c r="EU18" i="18" a="1"/>
  <c r="EU18" i="18" s="1"/>
  <c r="EW18" i="18" a="1"/>
  <c r="EW18" i="18" s="1"/>
  <c r="EX18" i="18" a="1"/>
  <c r="EX18" i="18" s="1"/>
  <c r="FE18" i="18" a="1"/>
  <c r="FE18" i="18" s="1"/>
  <c r="FF18" i="18" a="1"/>
  <c r="FF18" i="18" s="1"/>
  <c r="FG18" i="18" a="1"/>
  <c r="FG18" i="18" s="1"/>
  <c r="FH18" i="18" a="1"/>
  <c r="FH18" i="18" s="1"/>
  <c r="FJ18" i="18" a="1"/>
  <c r="FJ18" i="18" s="1"/>
  <c r="FK18" i="18" a="1"/>
  <c r="FK18" i="18" s="1"/>
  <c r="FB18" i="18" a="1"/>
  <c r="FB18" i="18" s="1"/>
  <c r="DD18" i="18" a="1"/>
  <c r="DD18" i="18" s="1"/>
  <c r="CV5" i="18" a="1"/>
  <c r="CV5" i="18"/>
  <c r="CV60" i="18"/>
  <c r="CX18" i="18" a="1"/>
  <c r="CX18" i="18" s="1"/>
  <c r="CY18" i="18" a="1"/>
  <c r="CY18" i="18" s="1"/>
  <c r="DA18" i="18" a="1"/>
  <c r="DA18" i="18" s="1"/>
  <c r="DB18" i="18" a="1"/>
  <c r="DB18" i="18" s="1"/>
  <c r="DT5" i="18" a="1"/>
  <c r="DT5" i="18"/>
  <c r="DT60" i="18"/>
  <c r="EF5" i="18" a="1"/>
  <c r="EF5" i="18"/>
  <c r="EF60" i="18"/>
  <c r="ER5" i="18" a="1"/>
  <c r="ER5" i="18"/>
  <c r="ER60" i="18"/>
  <c r="FD5" i="18" a="1"/>
  <c r="FD5" i="18"/>
  <c r="FD60" i="18"/>
  <c r="FD13" i="18" s="1"/>
  <c r="FA5" i="17" a="1"/>
  <c r="FA5" i="17"/>
  <c r="FA42" i="17"/>
  <c r="EO5" i="17" a="1"/>
  <c r="EO5" i="17"/>
  <c r="EO42" i="17"/>
  <c r="EC5" i="17" a="1"/>
  <c r="EC5" i="17"/>
  <c r="EC42" i="17"/>
  <c r="DQ5" i="17" a="1"/>
  <c r="DQ5" i="17"/>
  <c r="DQ42" i="17"/>
  <c r="FM5" i="17" a="1"/>
  <c r="FM5" i="17"/>
  <c r="FM42" i="17"/>
  <c r="FM18" i="18" s="1" a="1"/>
  <c r="FM18" i="18" s="1"/>
  <c r="CT18" i="18" a="1"/>
  <c r="CT18" i="18" s="1"/>
  <c r="S48" i="5"/>
  <c r="U48" i="5"/>
  <c r="V48" i="5"/>
  <c r="W48" i="5"/>
  <c r="T48" i="5"/>
  <c r="X48" i="5"/>
  <c r="FB5" i="5" a="1"/>
  <c r="FB5" i="5"/>
  <c r="EP5" i="5" a="1"/>
  <c r="EP5" i="5"/>
  <c r="ED5" i="5" a="1"/>
  <c r="ED5" i="5"/>
  <c r="DR5" i="5" a="1"/>
  <c r="DR5" i="5"/>
  <c r="EY5" i="5" a="1"/>
  <c r="EY5" i="5"/>
  <c r="EM5" i="5" a="1"/>
  <c r="EM5" i="5"/>
  <c r="EA5" i="5" a="1"/>
  <c r="EA5" i="5"/>
  <c r="DO5" i="5" a="1"/>
  <c r="DO5" i="5"/>
  <c r="FK5" i="5" a="1"/>
  <c r="FK5" i="5"/>
  <c r="DC5" i="5" a="1"/>
  <c r="DC5" i="5"/>
  <c r="DF5" i="5" a="1"/>
  <c r="DF5" i="5"/>
  <c r="CT5" i="5" a="1"/>
  <c r="CT5" i="5"/>
  <c r="CT96" i="18"/>
  <c r="FM96" i="18"/>
  <c r="EO96" i="18"/>
  <c r="FF96" i="18"/>
  <c r="FE96" i="18"/>
  <c r="DF96" i="18"/>
  <c r="DH96" i="18"/>
  <c r="DJ96" i="18"/>
  <c r="DL96" i="18"/>
  <c r="DN96" i="18"/>
  <c r="DP96" i="18"/>
  <c r="CF5" i="11" a="1"/>
  <c r="CF5" i="11"/>
  <c r="BT5" i="11" a="1"/>
  <c r="BT5" i="11"/>
  <c r="BH5" i="11" a="1"/>
  <c r="BH5" i="11"/>
  <c r="AV5" i="11" a="1"/>
  <c r="AV5" i="11"/>
  <c r="AJ5" i="11" a="1"/>
  <c r="AJ5" i="11"/>
  <c r="X5" i="11" a="1"/>
  <c r="X5" i="11"/>
  <c r="AI5" i="11" a="1"/>
  <c r="AI5" i="11"/>
  <c r="AH5" i="11" a="1"/>
  <c r="AH5" i="11"/>
  <c r="AG5" i="11" a="1"/>
  <c r="AG5" i="11"/>
  <c r="AF5" i="11" a="1"/>
  <c r="AF5" i="11"/>
  <c r="AE5" i="11" a="1"/>
  <c r="AE5" i="11"/>
  <c r="AD5" i="11" a="1"/>
  <c r="AD5" i="11"/>
  <c r="AC5" i="11" a="1"/>
  <c r="AC5" i="11"/>
  <c r="AB5" i="11" a="1"/>
  <c r="AB5" i="11"/>
  <c r="AA5" i="11" a="1"/>
  <c r="AA5" i="11"/>
  <c r="Z5" i="11" a="1"/>
  <c r="Z5" i="11"/>
  <c r="Y5" i="11" a="1"/>
  <c r="Y5" i="11"/>
  <c r="AU5" i="11" a="1"/>
  <c r="AU5" i="11"/>
  <c r="AT5" i="11" a="1"/>
  <c r="AT5" i="11"/>
  <c r="AS5" i="11" a="1"/>
  <c r="AS5" i="11"/>
  <c r="AR5" i="11" a="1"/>
  <c r="AR5" i="11"/>
  <c r="AQ5" i="11" a="1"/>
  <c r="AQ5" i="11"/>
  <c r="AP5" i="11" a="1"/>
  <c r="AP5" i="11"/>
  <c r="AO5" i="11" a="1"/>
  <c r="AO5" i="11"/>
  <c r="AN5" i="11" a="1"/>
  <c r="AN5" i="11"/>
  <c r="AM5" i="11" a="1"/>
  <c r="AM5" i="11"/>
  <c r="AL5" i="11" a="1"/>
  <c r="AL5" i="11"/>
  <c r="AK5" i="11" a="1"/>
  <c r="AK5" i="11"/>
  <c r="BG5" i="11" a="1"/>
  <c r="BG5" i="11"/>
  <c r="BF5" i="11" a="1"/>
  <c r="BF5" i="11"/>
  <c r="BE5" i="11" a="1"/>
  <c r="BE5" i="11"/>
  <c r="BD5" i="11" a="1"/>
  <c r="BD5" i="11"/>
  <c r="BC5" i="11" a="1"/>
  <c r="BC5" i="11"/>
  <c r="BB5" i="11" a="1"/>
  <c r="BB5" i="11"/>
  <c r="BA5" i="11" a="1"/>
  <c r="BA5" i="11"/>
  <c r="AZ5" i="11" a="1"/>
  <c r="AZ5" i="11"/>
  <c r="AY5" i="11" a="1"/>
  <c r="AY5" i="11"/>
  <c r="AX5" i="11" a="1"/>
  <c r="AX5" i="11"/>
  <c r="AW5" i="11" a="1"/>
  <c r="AW5" i="11"/>
  <c r="BS5" i="11" a="1"/>
  <c r="BS5" i="11"/>
  <c r="BR5" i="11" a="1"/>
  <c r="BR5" i="11"/>
  <c r="BQ5" i="11" a="1"/>
  <c r="BQ5" i="11"/>
  <c r="BP5" i="11" a="1"/>
  <c r="BP5" i="11"/>
  <c r="BO5" i="11" a="1"/>
  <c r="BO5" i="11"/>
  <c r="BN5" i="11" a="1"/>
  <c r="BN5" i="11"/>
  <c r="BM5" i="11" a="1"/>
  <c r="BM5" i="11"/>
  <c r="BL5" i="11" a="1"/>
  <c r="BL5" i="11"/>
  <c r="BK5" i="11" a="1"/>
  <c r="BK5" i="11"/>
  <c r="BJ5" i="11" a="1"/>
  <c r="BJ5" i="11"/>
  <c r="BI5" i="11" a="1"/>
  <c r="BI5" i="11"/>
  <c r="CE5" i="11" a="1"/>
  <c r="CE5" i="11"/>
  <c r="CD5" i="11" a="1"/>
  <c r="CD5" i="11"/>
  <c r="CC5" i="11" a="1"/>
  <c r="CC5" i="11"/>
  <c r="CB5" i="11" a="1"/>
  <c r="CB5" i="11"/>
  <c r="CA5" i="11" a="1"/>
  <c r="CA5" i="11"/>
  <c r="BZ5" i="11" a="1"/>
  <c r="BZ5" i="11"/>
  <c r="BY5" i="11" a="1"/>
  <c r="BY5" i="11"/>
  <c r="BX5" i="11" a="1"/>
  <c r="BX5" i="11"/>
  <c r="BW5" i="11" a="1"/>
  <c r="BW5" i="11"/>
  <c r="BV5" i="11" a="1"/>
  <c r="BV5" i="11"/>
  <c r="BU5" i="11" a="1"/>
  <c r="BU5" i="11"/>
  <c r="DE5" i="17" a="1"/>
  <c r="DE5" i="17"/>
  <c r="DE42" i="17"/>
  <c r="Z15" i="17"/>
  <c r="CV5" i="17" a="1"/>
  <c r="CV5" i="17"/>
  <c r="CV22" i="17"/>
  <c r="CV40" i="17"/>
  <c r="W5" i="11" a="1"/>
  <c r="W5" i="11"/>
  <c r="V5" i="11" a="1"/>
  <c r="V5" i="11"/>
  <c r="U5" i="11" a="1"/>
  <c r="U5" i="11"/>
  <c r="T5" i="11" a="1"/>
  <c r="T5" i="11"/>
  <c r="T37" i="11" a="1"/>
  <c r="T37" i="11" s="1"/>
  <c r="T43" i="11" s="1"/>
  <c r="CK20" i="15" l="1"/>
  <c r="ES13" i="15"/>
  <c r="ES13" i="5" s="1"/>
  <c r="ES14" i="18"/>
  <c r="EQ27" i="5" s="1"/>
  <c r="EI14" i="18"/>
  <c r="EG27" i="5" s="1"/>
  <c r="CM18" i="19"/>
  <c r="CN18" i="19"/>
  <c r="CO18" i="19"/>
  <c r="CP18" i="19"/>
  <c r="FF15" i="18"/>
  <c r="FD28" i="5" s="1"/>
  <c r="DO14" i="18"/>
  <c r="DM27" i="5" s="1"/>
  <c r="CN21" i="15"/>
  <c r="CN18" i="15"/>
  <c r="FE14" i="18"/>
  <c r="FC27" i="5" s="1"/>
  <c r="CY14" i="18"/>
  <c r="CW27" i="5" s="1"/>
  <c r="BA30" i="5"/>
  <c r="BI30" i="5"/>
  <c r="BS30" i="5"/>
  <c r="CC30" i="5"/>
  <c r="DC14" i="18"/>
  <c r="DA27" i="5" s="1"/>
  <c r="DU14" i="18"/>
  <c r="DS27" i="5" s="1"/>
  <c r="CQ62" i="18"/>
  <c r="CQ54" i="18"/>
  <c r="CQ22" i="18"/>
  <c r="CQ76" i="18"/>
  <c r="EV14" i="18"/>
  <c r="ET27" i="5" s="1"/>
  <c r="EZ14" i="18"/>
  <c r="EX27" i="5" s="1"/>
  <c r="CR38" i="18"/>
  <c r="CR97" i="18"/>
  <c r="CR68" i="18"/>
  <c r="CR43" i="18"/>
  <c r="CR21" i="18"/>
  <c r="CL16" i="16"/>
  <c r="CL14" i="16"/>
  <c r="CL22" i="15"/>
  <c r="CL16" i="15"/>
  <c r="CM35" i="17"/>
  <c r="CU18" i="18" a="1"/>
  <c r="CU18" i="18" s="1"/>
  <c r="CU14" i="18" s="1"/>
  <c r="CS27" i="5" s="1"/>
  <c r="CM17" i="17"/>
  <c r="CM30" i="17"/>
  <c r="CM21" i="17"/>
  <c r="CK15" i="16"/>
  <c r="CK19" i="15"/>
  <c r="U19" i="5"/>
  <c r="DK15" i="14"/>
  <c r="BJ14" i="5"/>
  <c r="DM18" i="18" a="1"/>
  <c r="DM18" i="18" s="1"/>
  <c r="DM14" i="18" s="1"/>
  <c r="DK27" i="5" s="1"/>
  <c r="DW18" i="18" a="1"/>
  <c r="DW18" i="18" s="1"/>
  <c r="DW14" i="18" s="1"/>
  <c r="DU27" i="5" s="1"/>
  <c r="EG18" i="18" a="1"/>
  <c r="EG18" i="18" s="1"/>
  <c r="EG14" i="18" s="1"/>
  <c r="EE27" i="5" s="1"/>
  <c r="EP18" i="18" a="1"/>
  <c r="EP18" i="18" s="1"/>
  <c r="EY18" i="18" a="1"/>
  <c r="EY18" i="18" s="1"/>
  <c r="EY14" i="18" s="1"/>
  <c r="EW27" i="5" s="1"/>
  <c r="FI18" i="18" a="1"/>
  <c r="FI18" i="18" s="1"/>
  <c r="FI14" i="18" s="1"/>
  <c r="FG27" i="5" s="1"/>
  <c r="AO19" i="5"/>
  <c r="BI19" i="5"/>
  <c r="CM19" i="15"/>
  <c r="CN16" i="16"/>
  <c r="CO22" i="15"/>
  <c r="CO17" i="15"/>
  <c r="CP15" i="16"/>
  <c r="CP17" i="16"/>
  <c r="CP14" i="16"/>
  <c r="CP16" i="16"/>
  <c r="CP17" i="15"/>
  <c r="CP18" i="15"/>
  <c r="CP19" i="15"/>
  <c r="AG19" i="5"/>
  <c r="FM14" i="18"/>
  <c r="FK27" i="5" s="1"/>
  <c r="DT13" i="18"/>
  <c r="CX14" i="18"/>
  <c r="CV27" i="5" s="1"/>
  <c r="FL14" i="18"/>
  <c r="FJ27" i="5" s="1"/>
  <c r="EQ14" i="18"/>
  <c r="EO27" i="5" s="1"/>
  <c r="EH14" i="18"/>
  <c r="EF27" i="5" s="1"/>
  <c r="DX14" i="18"/>
  <c r="DV27" i="5" s="1"/>
  <c r="DN14" i="18"/>
  <c r="DL27" i="5" s="1"/>
  <c r="DH13" i="18"/>
  <c r="H12" i="16"/>
  <c r="P15" i="14"/>
  <c r="N36" i="5" s="1"/>
  <c r="X15" i="14"/>
  <c r="V36" i="5" s="1"/>
  <c r="AF15" i="14"/>
  <c r="AD36" i="5" s="1"/>
  <c r="AN15" i="14"/>
  <c r="AL36" i="5" s="1"/>
  <c r="AV15" i="14"/>
  <c r="AT36" i="5" s="1"/>
  <c r="BD15" i="14"/>
  <c r="BB36" i="5" s="1"/>
  <c r="BL15" i="14"/>
  <c r="BJ36" i="5" s="1"/>
  <c r="BT15" i="14"/>
  <c r="BR36" i="5" s="1"/>
  <c r="CB15" i="14"/>
  <c r="BZ36" i="5" s="1"/>
  <c r="CW15" i="13"/>
  <c r="EC15" i="13"/>
  <c r="EK15" i="13"/>
  <c r="EO15" i="13"/>
  <c r="ES15" i="13"/>
  <c r="EW15" i="13"/>
  <c r="EO15" i="18"/>
  <c r="EM28" i="5" s="1"/>
  <c r="DN15" i="18"/>
  <c r="DL28" i="5" s="1"/>
  <c r="FM15" i="18"/>
  <c r="FK28" i="5" s="1"/>
  <c r="EP28" i="17"/>
  <c r="FK14" i="18"/>
  <c r="FI27" i="5" s="1"/>
  <c r="G12" i="15"/>
  <c r="H13" i="15"/>
  <c r="I12" i="16"/>
  <c r="EC12" i="16"/>
  <c r="EC16" i="5" s="1"/>
  <c r="EC17" i="5" s="1"/>
  <c r="EM13" i="15"/>
  <c r="EM13" i="5" s="1"/>
  <c r="EL13" i="15"/>
  <c r="EL13" i="5" s="1"/>
  <c r="EK13" i="15"/>
  <c r="EK13" i="5" s="1"/>
  <c r="BW14" i="5"/>
  <c r="DP15" i="18"/>
  <c r="DN28" i="5" s="1"/>
  <c r="ER13" i="18"/>
  <c r="CV13" i="18"/>
  <c r="FJ14" i="18"/>
  <c r="FH27" i="5" s="1"/>
  <c r="EX14" i="18"/>
  <c r="EV27" i="5" s="1"/>
  <c r="EN14" i="18"/>
  <c r="EL27" i="5" s="1"/>
  <c r="EE14" i="18"/>
  <c r="EC27" i="5" s="1"/>
  <c r="DV14" i="18"/>
  <c r="DT27" i="5" s="1"/>
  <c r="DL14" i="18"/>
  <c r="DJ27" i="5" s="1"/>
  <c r="S28" i="11"/>
  <c r="S40" i="11" s="1"/>
  <c r="H12" i="15"/>
  <c r="HT15" i="13"/>
  <c r="IF15" i="13"/>
  <c r="DL15" i="18"/>
  <c r="DJ28" i="5" s="1"/>
  <c r="DF28" i="17"/>
  <c r="DJ15" i="18"/>
  <c r="DH28" i="5" s="1"/>
  <c r="DR28" i="17"/>
  <c r="EW14" i="18"/>
  <c r="EU27" i="5" s="1"/>
  <c r="EM14" i="18"/>
  <c r="EK27" i="5" s="1"/>
  <c r="DK14" i="18"/>
  <c r="DI27" i="5" s="1"/>
  <c r="FE28" i="17"/>
  <c r="DH15" i="18"/>
  <c r="DF28" i="5" s="1"/>
  <c r="FB28" i="17"/>
  <c r="DB14" i="18"/>
  <c r="CZ27" i="5" s="1"/>
  <c r="FH14" i="18"/>
  <c r="FF27" i="5" s="1"/>
  <c r="EL14" i="18"/>
  <c r="EJ27" i="5" s="1"/>
  <c r="EB14" i="18"/>
  <c r="DZ27" i="5" s="1"/>
  <c r="DS14" i="18"/>
  <c r="DQ27" i="5" s="1"/>
  <c r="DJ14" i="18"/>
  <c r="DH27" i="5" s="1"/>
  <c r="ES28" i="17"/>
  <c r="CP98" i="18"/>
  <c r="EF13" i="18"/>
  <c r="DA14" i="18"/>
  <c r="CY27" i="5" s="1"/>
  <c r="DD14" i="18"/>
  <c r="DB27" i="5" s="1"/>
  <c r="FG14" i="18"/>
  <c r="FE27" i="5" s="1"/>
  <c r="EU14" i="18"/>
  <c r="ES27" i="5" s="1"/>
  <c r="EK14" i="18"/>
  <c r="EI27" i="5" s="1"/>
  <c r="EA14" i="18"/>
  <c r="DY27" i="5" s="1"/>
  <c r="DI14" i="18"/>
  <c r="DG27" i="5" s="1"/>
  <c r="EG28" i="17"/>
  <c r="AU14" i="5"/>
  <c r="AU19" i="5" s="1"/>
  <c r="AM14" i="5"/>
  <c r="AM19" i="5" s="1"/>
  <c r="BC14" i="5"/>
  <c r="BC19" i="5" s="1"/>
  <c r="BS14" i="5"/>
  <c r="BS19" i="5" s="1"/>
  <c r="CW28" i="17"/>
  <c r="CW13" i="17" s="1"/>
  <c r="CU22" i="5" s="1"/>
  <c r="FE15" i="18"/>
  <c r="FC28" i="5" s="1"/>
  <c r="ED28" i="17"/>
  <c r="CZ14" i="18"/>
  <c r="CX27" i="5" s="1"/>
  <c r="FF14" i="18"/>
  <c r="FD27" i="5" s="1"/>
  <c r="ET14" i="18"/>
  <c r="ER27" i="5" s="1"/>
  <c r="EJ14" i="18"/>
  <c r="EH27" i="5" s="1"/>
  <c r="DZ14" i="18"/>
  <c r="DX27" i="5" s="1"/>
  <c r="DP14" i="18"/>
  <c r="DN27" i="5" s="1"/>
  <c r="DG14" i="18"/>
  <c r="DE27" i="5" s="1"/>
  <c r="DU28" i="17"/>
  <c r="O15" i="14"/>
  <c r="M36" i="5" s="1"/>
  <c r="O48" i="5"/>
  <c r="R48" i="5"/>
  <c r="F17" i="11"/>
  <c r="F18" i="11" s="1"/>
  <c r="F35" i="11" s="1"/>
  <c r="CP33" i="17"/>
  <c r="EG15" i="14"/>
  <c r="EO15" i="14"/>
  <c r="ED13" i="15"/>
  <c r="ED13" i="5" s="1"/>
  <c r="EH13" i="15"/>
  <c r="EH13" i="5" s="1"/>
  <c r="DU13" i="15"/>
  <c r="DU13" i="5" s="1"/>
  <c r="CP30" i="17"/>
  <c r="CR37" i="17"/>
  <c r="CN52" i="18"/>
  <c r="CN44" i="18"/>
  <c r="CN36" i="18"/>
  <c r="CN28" i="18"/>
  <c r="BJ19" i="5"/>
  <c r="L16" i="17"/>
  <c r="M17" i="17"/>
  <c r="M24" i="17"/>
  <c r="DH24" i="17"/>
  <c r="DJ16" i="17"/>
  <c r="DL17" i="17"/>
  <c r="DN19" i="17"/>
  <c r="DS19" i="17"/>
  <c r="DY24" i="17"/>
  <c r="EA17" i="17"/>
  <c r="ED16" i="17"/>
  <c r="EJ19" i="17"/>
  <c r="ER17" i="17"/>
  <c r="EU24" i="17"/>
  <c r="FF19" i="17"/>
  <c r="F45" i="11"/>
  <c r="CR36" i="17"/>
  <c r="CM84" i="18"/>
  <c r="CM76" i="18"/>
  <c r="CM68" i="18"/>
  <c r="CM59" i="18"/>
  <c r="CM43" i="18"/>
  <c r="CM35" i="18"/>
  <c r="CM27" i="18"/>
  <c r="CQ33" i="17"/>
  <c r="CN37" i="17"/>
  <c r="CP29" i="17"/>
  <c r="CQ39" i="17"/>
  <c r="CM88" i="18"/>
  <c r="CM80" i="18"/>
  <c r="CM72" i="18"/>
  <c r="CM64" i="18"/>
  <c r="CM48" i="18"/>
  <c r="CM40" i="18"/>
  <c r="CM32" i="18"/>
  <c r="CM92" i="18"/>
  <c r="CM85" i="18"/>
  <c r="CM77" i="18"/>
  <c r="CM69" i="18"/>
  <c r="CM61" i="18"/>
  <c r="CM52" i="18"/>
  <c r="CM44" i="18"/>
  <c r="CM36" i="18"/>
  <c r="CM28" i="18"/>
  <c r="CM89" i="18"/>
  <c r="CM81" i="18"/>
  <c r="CM73" i="18"/>
  <c r="CM65" i="18"/>
  <c r="CM45" i="18"/>
  <c r="CM37" i="18"/>
  <c r="CM29" i="18"/>
  <c r="CM90" i="18"/>
  <c r="CM82" i="18"/>
  <c r="CM74" i="18"/>
  <c r="CM66" i="18"/>
  <c r="CM58" i="18"/>
  <c r="CM42" i="18"/>
  <c r="CM34" i="18"/>
  <c r="CM95" i="18"/>
  <c r="CM87" i="18"/>
  <c r="CM79" i="18"/>
  <c r="CM71" i="18"/>
  <c r="CM63" i="18"/>
  <c r="CM47" i="18"/>
  <c r="CM39" i="18"/>
  <c r="CM31" i="18"/>
  <c r="CM91" i="18"/>
  <c r="CN86" i="18"/>
  <c r="CN78" i="18"/>
  <c r="CN70" i="18"/>
  <c r="CN62" i="18"/>
  <c r="CN54" i="18"/>
  <c r="CN46" i="18"/>
  <c r="CN38" i="18"/>
  <c r="CN30" i="18"/>
  <c r="CN97" i="18"/>
  <c r="CN84" i="18"/>
  <c r="CN76" i="18"/>
  <c r="CN68" i="18"/>
  <c r="CN90" i="18"/>
  <c r="CN82" i="18"/>
  <c r="CN74" i="18"/>
  <c r="CN66" i="18"/>
  <c r="CN57" i="18"/>
  <c r="CN49" i="18"/>
  <c r="CN41" i="18"/>
  <c r="CN33" i="18"/>
  <c r="CN93" i="18"/>
  <c r="CO85" i="18"/>
  <c r="CO77" i="18"/>
  <c r="CO69" i="18"/>
  <c r="CO61" i="18"/>
  <c r="CO53" i="18"/>
  <c r="CO45" i="18"/>
  <c r="CO37" i="18"/>
  <c r="CO29" i="18"/>
  <c r="CO95" i="18"/>
  <c r="CO83" i="18"/>
  <c r="CO75" i="18"/>
  <c r="CO67" i="18"/>
  <c r="CO59" i="18"/>
  <c r="CO51" i="18"/>
  <c r="CQ27" i="18"/>
  <c r="CQ19" i="18"/>
  <c r="CQ33" i="18"/>
  <c r="CQ25" i="18"/>
  <c r="CR90" i="18"/>
  <c r="CR82" i="18"/>
  <c r="CR74" i="18"/>
  <c r="CR66" i="18"/>
  <c r="BR19" i="5"/>
  <c r="R13" i="17"/>
  <c r="P22" i="5" s="1"/>
  <c r="DO15" i="14"/>
  <c r="DS15" i="14"/>
  <c r="FC15" i="14"/>
  <c r="GG15" i="13"/>
  <c r="GK15" i="13"/>
  <c r="AS14" i="5"/>
  <c r="AS19" i="5" s="1"/>
  <c r="Q13" i="17"/>
  <c r="O22" i="5" s="1"/>
  <c r="W12" i="17"/>
  <c r="U21" i="5" s="1"/>
  <c r="S12" i="17"/>
  <c r="Q21" i="5" s="1"/>
  <c r="O12" i="17"/>
  <c r="M21" i="5" s="1"/>
  <c r="EB13" i="15"/>
  <c r="EB13" i="5" s="1"/>
  <c r="FC13" i="15"/>
  <c r="FC13" i="5" s="1"/>
  <c r="CL18" i="19"/>
  <c r="W15" i="14"/>
  <c r="U36" i="5" s="1"/>
  <c r="AE15" i="14"/>
  <c r="AC36" i="5" s="1"/>
  <c r="AM15" i="14"/>
  <c r="AK36" i="5" s="1"/>
  <c r="AU15" i="14"/>
  <c r="AS36" i="5" s="1"/>
  <c r="BC15" i="14"/>
  <c r="BA36" i="5" s="1"/>
  <c r="BK15" i="14"/>
  <c r="BI36" i="5" s="1"/>
  <c r="CA15" i="14"/>
  <c r="BY36" i="5" s="1"/>
  <c r="FJ15" i="14"/>
  <c r="W13" i="17"/>
  <c r="U22" i="5" s="1"/>
  <c r="V12" i="17"/>
  <c r="T21" i="5" s="1"/>
  <c r="R12" i="17"/>
  <c r="P21" i="5" s="1"/>
  <c r="P23" i="5" s="1"/>
  <c r="CR13" i="19"/>
  <c r="CR43" i="5" s="1"/>
  <c r="V13" i="17"/>
  <c r="T22" i="5" s="1"/>
  <c r="O13" i="17"/>
  <c r="M22" i="5" s="1"/>
  <c r="U13" i="17"/>
  <c r="S22" i="5" s="1"/>
  <c r="U12" i="17"/>
  <c r="S21" i="5" s="1"/>
  <c r="Q12" i="17"/>
  <c r="O21" i="5" s="1"/>
  <c r="T13" i="17"/>
  <c r="R22" i="5" s="1"/>
  <c r="CN58" i="18"/>
  <c r="CN50" i="18"/>
  <c r="CN42" i="18"/>
  <c r="CN34" i="18"/>
  <c r="CQ66" i="18"/>
  <c r="CR59" i="18"/>
  <c r="CY15" i="14"/>
  <c r="FD15" i="14"/>
  <c r="BL15" i="13"/>
  <c r="EO36" i="5" s="1"/>
  <c r="FX15" i="13"/>
  <c r="BD14" i="5"/>
  <c r="BD19" i="5" s="1"/>
  <c r="S13" i="17"/>
  <c r="Q22" i="5" s="1"/>
  <c r="Q23" i="5" s="1"/>
  <c r="X12" i="17"/>
  <c r="V21" i="5" s="1"/>
  <c r="T12" i="17"/>
  <c r="R21" i="5" s="1"/>
  <c r="FD18" i="18" a="1"/>
  <c r="FD18" i="18" s="1"/>
  <c r="FD14" i="18" s="1"/>
  <c r="FB27" i="5" s="1"/>
  <c r="DH18" i="18" a="1"/>
  <c r="DH18" i="18" s="1"/>
  <c r="DH14" i="18" s="1"/>
  <c r="DF27" i="5" s="1"/>
  <c r="CP24" i="17"/>
  <c r="U37" i="11" a="1"/>
  <c r="U37" i="11" s="1"/>
  <c r="CM49" i="18"/>
  <c r="CM41" i="18"/>
  <c r="CM33" i="18"/>
  <c r="CM93" i="18"/>
  <c r="CM86" i="18"/>
  <c r="CM78" i="18"/>
  <c r="CM70" i="18"/>
  <c r="CM62" i="18"/>
  <c r="CM46" i="18"/>
  <c r="CM38" i="18"/>
  <c r="CM30" i="18"/>
  <c r="CM97" i="18"/>
  <c r="CM83" i="18"/>
  <c r="CM75" i="18"/>
  <c r="CM67" i="18"/>
  <c r="CN87" i="18"/>
  <c r="CN79" i="18"/>
  <c r="CN71" i="18"/>
  <c r="CN63" i="18"/>
  <c r="CN47" i="18"/>
  <c r="CN39" i="18"/>
  <c r="CN31" i="18"/>
  <c r="CN91" i="18"/>
  <c r="CN85" i="18"/>
  <c r="CO24" i="17"/>
  <c r="CP19" i="17"/>
  <c r="CP35" i="17"/>
  <c r="CQ17" i="17"/>
  <c r="AL30" i="5"/>
  <c r="AT30" i="5"/>
  <c r="BB30" i="5"/>
  <c r="BJ30" i="5"/>
  <c r="BR30" i="5"/>
  <c r="Z30" i="5"/>
  <c r="AH30" i="5"/>
  <c r="BF30" i="5"/>
  <c r="BN30" i="5"/>
  <c r="CD30" i="5"/>
  <c r="AZ30" i="5"/>
  <c r="BH30" i="5"/>
  <c r="BP30" i="5"/>
  <c r="EY13" i="15"/>
  <c r="EY13" i="5" s="1"/>
  <c r="EQ13" i="15"/>
  <c r="EQ13" i="5" s="1"/>
  <c r="Q15" i="14"/>
  <c r="O36" i="5" s="1"/>
  <c r="Y15" i="14"/>
  <c r="W36" i="5" s="1"/>
  <c r="AG15" i="14"/>
  <c r="AE36" i="5" s="1"/>
  <c r="AO15" i="14"/>
  <c r="AM36" i="5" s="1"/>
  <c r="AW15" i="14"/>
  <c r="AU36" i="5" s="1"/>
  <c r="BE15" i="14"/>
  <c r="BC36" i="5" s="1"/>
  <c r="BU15" i="14"/>
  <c r="BS36" i="5" s="1"/>
  <c r="CC15" i="14"/>
  <c r="CA36" i="5" s="1"/>
  <c r="EB15" i="14"/>
  <c r="EJ15" i="14"/>
  <c r="EZ15" i="14"/>
  <c r="FV15" i="13"/>
  <c r="Q14" i="5"/>
  <c r="EJ12" i="15"/>
  <c r="EJ12" i="5" s="1"/>
  <c r="EI12" i="15"/>
  <c r="EI12" i="5" s="1"/>
  <c r="EE12" i="15"/>
  <c r="EE12" i="5" s="1"/>
  <c r="CP22" i="15"/>
  <c r="CP20" i="15"/>
  <c r="CP16" i="15"/>
  <c r="FF13" i="15"/>
  <c r="FF13" i="5" s="1"/>
  <c r="CP21" i="15"/>
  <c r="CP15" i="15"/>
  <c r="Z14" i="5"/>
  <c r="Z19" i="5" s="1"/>
  <c r="W19" i="5"/>
  <c r="S19" i="5"/>
  <c r="DX13" i="15"/>
  <c r="DX13" i="5" s="1"/>
  <c r="DW13" i="15"/>
  <c r="DW13" i="5" s="1"/>
  <c r="DV13" i="15"/>
  <c r="DV13" i="5" s="1"/>
  <c r="DS13" i="15"/>
  <c r="DS13" i="5" s="1"/>
  <c r="EY15" i="14"/>
  <c r="P15" i="13"/>
  <c r="CS36" i="5" s="1"/>
  <c r="X15" i="13"/>
  <c r="DA36" i="5" s="1"/>
  <c r="AF15" i="13"/>
  <c r="DI36" i="5" s="1"/>
  <c r="AZ15" i="13"/>
  <c r="EC36" i="5" s="1"/>
  <c r="FA15" i="13"/>
  <c r="Y14" i="5"/>
  <c r="Y19" i="5" s="1"/>
  <c r="S23" i="5"/>
  <c r="CN26" i="18"/>
  <c r="CN94" i="18"/>
  <c r="CN88" i="18"/>
  <c r="CN80" i="18"/>
  <c r="CN72" i="18"/>
  <c r="CN64" i="18"/>
  <c r="CN56" i="18"/>
  <c r="CN48" i="18"/>
  <c r="CN40" i="18"/>
  <c r="CN32" i="18"/>
  <c r="CN24" i="18"/>
  <c r="CN92" i="18"/>
  <c r="CO57" i="18"/>
  <c r="CO49" i="18"/>
  <c r="CO41" i="18"/>
  <c r="CO33" i="18"/>
  <c r="CO25" i="18"/>
  <c r="CO93" i="18"/>
  <c r="CO87" i="18"/>
  <c r="CO79" i="18"/>
  <c r="CO71" i="18"/>
  <c r="CO63" i="18"/>
  <c r="CO55" i="18"/>
  <c r="CO47" i="18"/>
  <c r="CO39" i="18"/>
  <c r="CO31" i="18"/>
  <c r="CO91" i="18"/>
  <c r="CP56" i="18"/>
  <c r="CP48" i="18"/>
  <c r="CP40" i="18"/>
  <c r="CP32" i="18"/>
  <c r="CP24" i="18"/>
  <c r="CP92" i="18"/>
  <c r="CP86" i="18"/>
  <c r="CP78" i="18"/>
  <c r="CP70" i="18"/>
  <c r="CP62" i="18"/>
  <c r="CP54" i="18"/>
  <c r="CP46" i="18"/>
  <c r="CP38" i="18"/>
  <c r="CP30" i="18"/>
  <c r="CQ84" i="18"/>
  <c r="CQ55" i="18"/>
  <c r="CQ47" i="18"/>
  <c r="CQ31" i="18"/>
  <c r="CQ23" i="18"/>
  <c r="CQ91" i="18"/>
  <c r="CQ61" i="18"/>
  <c r="CQ53" i="18"/>
  <c r="CQ45" i="18"/>
  <c r="CQ37" i="18"/>
  <c r="CQ29" i="18"/>
  <c r="CR67" i="18"/>
  <c r="CR41" i="18"/>
  <c r="CR54" i="18"/>
  <c r="CR46" i="18"/>
  <c r="CR30" i="18"/>
  <c r="CR22" i="18"/>
  <c r="CR84" i="18"/>
  <c r="CR76" i="18"/>
  <c r="CR52" i="18"/>
  <c r="CR36" i="18"/>
  <c r="CR28" i="18"/>
  <c r="ET15" i="13"/>
  <c r="AJ14" i="5"/>
  <c r="AJ19" i="5" s="1"/>
  <c r="AB14" i="5"/>
  <c r="AB19" i="5" s="1"/>
  <c r="AF14" i="5"/>
  <c r="AF19" i="5" s="1"/>
  <c r="CE14" i="5"/>
  <c r="CE19" i="5" s="1"/>
  <c r="CN77" i="18"/>
  <c r="CN69" i="18"/>
  <c r="CN61" i="18"/>
  <c r="CN45" i="18"/>
  <c r="CN37" i="18"/>
  <c r="CN29" i="18"/>
  <c r="CN95" i="18"/>
  <c r="CN83" i="18"/>
  <c r="CN75" i="18"/>
  <c r="CN67" i="18"/>
  <c r="CN59" i="18"/>
  <c r="CN43" i="18"/>
  <c r="CN35" i="18"/>
  <c r="CN27" i="18"/>
  <c r="CN89" i="18"/>
  <c r="CN81" i="18"/>
  <c r="CN73" i="18"/>
  <c r="CN65" i="18"/>
  <c r="CO43" i="18"/>
  <c r="CO35" i="18"/>
  <c r="CO27" i="18"/>
  <c r="CO89" i="18"/>
  <c r="CO81" i="18"/>
  <c r="CO73" i="18"/>
  <c r="CO65" i="18"/>
  <c r="CO56" i="18"/>
  <c r="CQ46" i="18"/>
  <c r="CQ38" i="18"/>
  <c r="CQ30" i="18"/>
  <c r="CQ20" i="18"/>
  <c r="CQ58" i="18"/>
  <c r="CQ56" i="18"/>
  <c r="CQ48" i="18"/>
  <c r="CQ40" i="18"/>
  <c r="CQ32" i="18"/>
  <c r="CQ92" i="18"/>
  <c r="CQ86" i="18"/>
  <c r="CQ78" i="18"/>
  <c r="CQ70" i="18"/>
  <c r="CR58" i="18"/>
  <c r="CR50" i="18"/>
  <c r="CR42" i="18"/>
  <c r="CR34" i="18"/>
  <c r="CR26" i="18"/>
  <c r="CR94" i="18"/>
  <c r="CR88" i="18"/>
  <c r="CR72" i="18"/>
  <c r="CR64" i="18"/>
  <c r="CR56" i="18"/>
  <c r="CR48" i="18"/>
  <c r="CR40" i="18"/>
  <c r="CR32" i="18"/>
  <c r="CR24" i="18"/>
  <c r="CR92" i="18"/>
  <c r="CR86" i="18"/>
  <c r="CR78" i="18"/>
  <c r="CR70" i="18"/>
  <c r="CR62" i="18"/>
  <c r="CR53" i="18"/>
  <c r="CR45" i="18"/>
  <c r="CR37" i="18"/>
  <c r="CR29" i="18"/>
  <c r="CR57" i="18"/>
  <c r="CR55" i="18"/>
  <c r="CR47" i="18"/>
  <c r="CR39" i="18"/>
  <c r="CR31" i="18"/>
  <c r="CR23" i="18"/>
  <c r="CR91" i="18"/>
  <c r="CR85" i="18"/>
  <c r="CR77" i="18"/>
  <c r="CR69" i="18"/>
  <c r="CR61" i="18"/>
  <c r="EU12" i="15"/>
  <c r="EU12" i="5" s="1"/>
  <c r="EQ12" i="15"/>
  <c r="EQ12" i="5" s="1"/>
  <c r="EQ14" i="5" s="1"/>
  <c r="FJ13" i="15"/>
  <c r="FJ13" i="5" s="1"/>
  <c r="DZ15" i="14"/>
  <c r="EH15" i="14"/>
  <c r="AG15" i="13"/>
  <c r="DJ36" i="5" s="1"/>
  <c r="AO15" i="13"/>
  <c r="DR36" i="5" s="1"/>
  <c r="BE14" i="5"/>
  <c r="BE19" i="5" s="1"/>
  <c r="CD14" i="5"/>
  <c r="CD19" i="5" s="1"/>
  <c r="I13" i="15"/>
  <c r="CL17" i="16"/>
  <c r="CL15" i="16"/>
  <c r="CL21" i="15"/>
  <c r="CL15" i="15"/>
  <c r="CL17" i="15"/>
  <c r="CL19" i="15"/>
  <c r="CL18" i="15"/>
  <c r="CM34" i="17"/>
  <c r="CK22" i="15"/>
  <c r="DU12" i="16"/>
  <c r="DU16" i="5" s="1"/>
  <c r="DU17" i="5" s="1"/>
  <c r="CM17" i="16"/>
  <c r="CM21" i="15"/>
  <c r="DX12" i="15"/>
  <c r="DX12" i="5" s="1"/>
  <c r="CM16" i="15"/>
  <c r="DQ12" i="15"/>
  <c r="DQ12" i="5" s="1"/>
  <c r="CN17" i="16"/>
  <c r="FH13" i="15"/>
  <c r="FH13" i="5" s="1"/>
  <c r="FG13" i="15"/>
  <c r="FG13" i="5" s="1"/>
  <c r="GW15" i="13"/>
  <c r="HA15" i="13"/>
  <c r="AT14" i="5"/>
  <c r="AT19" i="5" s="1"/>
  <c r="EM29" i="5"/>
  <c r="CN29" i="5" s="1"/>
  <c r="CP16" i="18"/>
  <c r="EC18" i="18" a="1"/>
  <c r="EC18" i="18" s="1"/>
  <c r="EC14" i="18" s="1"/>
  <c r="EA27" i="5" s="1"/>
  <c r="J13" i="15"/>
  <c r="CQ97" i="18"/>
  <c r="CQ68" i="18"/>
  <c r="CQ52" i="18"/>
  <c r="CQ44" i="18"/>
  <c r="CQ36" i="18"/>
  <c r="CQ28" i="18"/>
  <c r="CQ90" i="18"/>
  <c r="CQ82" i="18"/>
  <c r="CQ74" i="18"/>
  <c r="CQ50" i="18"/>
  <c r="CQ34" i="18"/>
  <c r="CQ26" i="18"/>
  <c r="CQ94" i="18"/>
  <c r="CQ88" i="18"/>
  <c r="CQ80" i="18"/>
  <c r="CQ72" i="18"/>
  <c r="CQ64" i="18"/>
  <c r="CR95" i="18"/>
  <c r="CR83" i="18"/>
  <c r="CR75" i="18"/>
  <c r="CR51" i="18"/>
  <c r="CR35" i="18"/>
  <c r="CR27" i="18"/>
  <c r="CR89" i="18"/>
  <c r="CR81" i="18"/>
  <c r="CR73" i="18"/>
  <c r="CR65" i="18"/>
  <c r="CR49" i="18"/>
  <c r="CR33" i="18"/>
  <c r="CR25" i="18"/>
  <c r="CR93" i="18"/>
  <c r="CR87" i="18"/>
  <c r="CR79" i="18"/>
  <c r="CR71" i="18"/>
  <c r="CR63" i="18"/>
  <c r="FJ13" i="18"/>
  <c r="FH26" i="5" s="1"/>
  <c r="BN14" i="5"/>
  <c r="BN19" i="5" s="1"/>
  <c r="CQ24" i="18"/>
  <c r="EU12" i="18"/>
  <c r="ES25" i="5" s="1"/>
  <c r="FL12" i="18"/>
  <c r="FJ25" i="5" s="1"/>
  <c r="EU16" i="18"/>
  <c r="ES29" i="5" s="1"/>
  <c r="CQ98" i="18"/>
  <c r="FC16" i="18"/>
  <c r="CR98" i="18"/>
  <c r="X19" i="5"/>
  <c r="CO98" i="18"/>
  <c r="DP13" i="15"/>
  <c r="DP13" i="5" s="1"/>
  <c r="AD15" i="13"/>
  <c r="DG36" i="5" s="1"/>
  <c r="AH15" i="13"/>
  <c r="DK36" i="5" s="1"/>
  <c r="AL15" i="13"/>
  <c r="DO36" i="5" s="1"/>
  <c r="BT14" i="5"/>
  <c r="BT19" i="5" s="1"/>
  <c r="G12" i="16"/>
  <c r="AZ13" i="5"/>
  <c r="AZ14" i="5" s="1"/>
  <c r="AZ19" i="5" s="1"/>
  <c r="CM38" i="17"/>
  <c r="BX30" i="5"/>
  <c r="CF30" i="5"/>
  <c r="CW14" i="18"/>
  <c r="CU27" i="5" s="1"/>
  <c r="CM41" i="17"/>
  <c r="CX28" i="17"/>
  <c r="CM39" i="17"/>
  <c r="DB13" i="15"/>
  <c r="DB13" i="5" s="1"/>
  <c r="CK18" i="15"/>
  <c r="O23" i="5"/>
  <c r="G13" i="15"/>
  <c r="M28" i="5"/>
  <c r="F28" i="5" s="1"/>
  <c r="H15" i="18"/>
  <c r="FE13" i="15"/>
  <c r="FE13" i="5" s="1"/>
  <c r="AX15" i="14"/>
  <c r="AV36" i="5" s="1"/>
  <c r="BF15" i="14"/>
  <c r="BD36" i="5" s="1"/>
  <c r="BN15" i="14"/>
  <c r="BL36" i="5" s="1"/>
  <c r="BV15" i="14"/>
  <c r="BT36" i="5" s="1"/>
  <c r="CD15" i="14"/>
  <c r="CB36" i="5" s="1"/>
  <c r="BU14" i="5"/>
  <c r="BU19" i="5" s="1"/>
  <c r="I12" i="15"/>
  <c r="CM17" i="15"/>
  <c r="J12" i="16"/>
  <c r="J12" i="15"/>
  <c r="CU16" i="18"/>
  <c r="CS29" i="5" s="1"/>
  <c r="CM98" i="18"/>
  <c r="CN33" i="17"/>
  <c r="W30" i="5"/>
  <c r="AE30" i="5"/>
  <c r="AM30" i="5"/>
  <c r="AU30" i="5"/>
  <c r="AG30" i="5"/>
  <c r="BU30" i="5"/>
  <c r="BG30" i="5"/>
  <c r="BW30" i="5"/>
  <c r="CE30" i="5"/>
  <c r="AC30" i="5"/>
  <c r="AK30" i="5"/>
  <c r="AS30" i="5"/>
  <c r="BQ30" i="5"/>
  <c r="EF12" i="16"/>
  <c r="EF16" i="5" s="1"/>
  <c r="EF17" i="5" s="1"/>
  <c r="EY12" i="15"/>
  <c r="EY12" i="5" s="1"/>
  <c r="EY14" i="5" s="1"/>
  <c r="EV12" i="15"/>
  <c r="EV12" i="5" s="1"/>
  <c r="S15" i="14"/>
  <c r="Q36" i="5" s="1"/>
  <c r="AA15" i="14"/>
  <c r="Y36" i="5" s="1"/>
  <c r="AI15" i="14"/>
  <c r="AG36" i="5" s="1"/>
  <c r="AQ15" i="14"/>
  <c r="AO36" i="5" s="1"/>
  <c r="BG15" i="14"/>
  <c r="BE36" i="5" s="1"/>
  <c r="BO15" i="14"/>
  <c r="BM36" i="5" s="1"/>
  <c r="CE15" i="14"/>
  <c r="CC36" i="5" s="1"/>
  <c r="AB15" i="14"/>
  <c r="Z36" i="5" s="1"/>
  <c r="AJ15" i="14"/>
  <c r="AH36" i="5" s="1"/>
  <c r="AR15" i="14"/>
  <c r="AP36" i="5" s="1"/>
  <c r="BH15" i="14"/>
  <c r="BF36" i="5" s="1"/>
  <c r="BP15" i="14"/>
  <c r="BN36" i="5" s="1"/>
  <c r="BX15" i="14"/>
  <c r="BV36" i="5" s="1"/>
  <c r="CQ15" i="14"/>
  <c r="EN15" i="14"/>
  <c r="O15" i="13"/>
  <c r="CR36" i="5" s="1"/>
  <c r="W15" i="13"/>
  <c r="CZ36" i="5" s="1"/>
  <c r="AI15" i="13"/>
  <c r="DL36" i="5" s="1"/>
  <c r="AQ15" i="13"/>
  <c r="DT36" i="5" s="1"/>
  <c r="DT15" i="13"/>
  <c r="EJ15" i="13"/>
  <c r="EN15" i="13"/>
  <c r="GB15" i="13"/>
  <c r="GR15" i="13"/>
  <c r="GY15" i="13"/>
  <c r="BM14" i="5"/>
  <c r="BM19" i="5" s="1"/>
  <c r="CA14" i="5"/>
  <c r="CA19" i="5" s="1"/>
  <c r="CS12" i="16"/>
  <c r="CS16" i="5" s="1"/>
  <c r="CS17" i="5" s="1"/>
  <c r="R23" i="5"/>
  <c r="N23" i="5"/>
  <c r="FG12" i="16"/>
  <c r="FG16" i="5" s="1"/>
  <c r="FG17" i="5" s="1"/>
  <c r="BB14" i="5"/>
  <c r="BB19" i="5" s="1"/>
  <c r="BL14" i="5"/>
  <c r="BL19" i="5" s="1"/>
  <c r="N44" i="5"/>
  <c r="EW12" i="16"/>
  <c r="EW16" i="5" s="1"/>
  <c r="EW17" i="5" s="1"/>
  <c r="ES12" i="16"/>
  <c r="ES16" i="5" s="1"/>
  <c r="ES17" i="5" s="1"/>
  <c r="EU13" i="15"/>
  <c r="EU13" i="5" s="1"/>
  <c r="EU14" i="5" s="1"/>
  <c r="AC15" i="14"/>
  <c r="AA36" i="5" s="1"/>
  <c r="AS15" i="14"/>
  <c r="AQ36" i="5" s="1"/>
  <c r="BA15" i="14"/>
  <c r="AY36" i="5" s="1"/>
  <c r="BI15" i="14"/>
  <c r="BG36" i="5" s="1"/>
  <c r="BQ15" i="14"/>
  <c r="BO36" i="5" s="1"/>
  <c r="CG15" i="14"/>
  <c r="CE36" i="5" s="1"/>
  <c r="EE15" i="14"/>
  <c r="EI15" i="14"/>
  <c r="FG15" i="14"/>
  <c r="AR15" i="13"/>
  <c r="DU36" i="5" s="1"/>
  <c r="BS15" i="13"/>
  <c r="EV36" i="5" s="1"/>
  <c r="CA15" i="13"/>
  <c r="FD36" i="5" s="1"/>
  <c r="DA15" i="13"/>
  <c r="DI15" i="13"/>
  <c r="DM15" i="13"/>
  <c r="FD15" i="13"/>
  <c r="GC15" i="13"/>
  <c r="GZ15" i="13"/>
  <c r="HX15" i="13"/>
  <c r="IJ15" i="13"/>
  <c r="BA14" i="5"/>
  <c r="BA19" i="5" s="1"/>
  <c r="BY14" i="5"/>
  <c r="BY19" i="5" s="1"/>
  <c r="DB12" i="16"/>
  <c r="DB16" i="5" s="1"/>
  <c r="DB17" i="5" s="1"/>
  <c r="CK17" i="19"/>
  <c r="CK15" i="19"/>
  <c r="CV12" i="19"/>
  <c r="CV42" i="5" s="1"/>
  <c r="CX12" i="19"/>
  <c r="CX42" i="5" s="1"/>
  <c r="DB12" i="19"/>
  <c r="DB42" i="5" s="1"/>
  <c r="CL17" i="19"/>
  <c r="CM17" i="19"/>
  <c r="CN17" i="19"/>
  <c r="CO17" i="19"/>
  <c r="CP17" i="19"/>
  <c r="CM13" i="14"/>
  <c r="CP16" i="17"/>
  <c r="CK24" i="19"/>
  <c r="CK16" i="19"/>
  <c r="CK18" i="19"/>
  <c r="CN16" i="19"/>
  <c r="CO16" i="19"/>
  <c r="CP16" i="19"/>
  <c r="EN12" i="16"/>
  <c r="EN16" i="5" s="1"/>
  <c r="EN17" i="5" s="1"/>
  <c r="BD15" i="13"/>
  <c r="EG36" i="5" s="1"/>
  <c r="BH15" i="13"/>
  <c r="EK36" i="5" s="1"/>
  <c r="BP15" i="13"/>
  <c r="ES36" i="5" s="1"/>
  <c r="BT15" i="13"/>
  <c r="EW36" i="5" s="1"/>
  <c r="CB15" i="13"/>
  <c r="FE36" i="5" s="1"/>
  <c r="CF15" i="13"/>
  <c r="FI36" i="5" s="1"/>
  <c r="FM12" i="13"/>
  <c r="GL15" i="13"/>
  <c r="HI15" i="13"/>
  <c r="HM15" i="13"/>
  <c r="AD14" i="5"/>
  <c r="AD19" i="5" s="1"/>
  <c r="AH14" i="5"/>
  <c r="AH19" i="5" s="1"/>
  <c r="AA14" i="5"/>
  <c r="AA19" i="5" s="1"/>
  <c r="BH14" i="5"/>
  <c r="BH19" i="5" s="1"/>
  <c r="BO14" i="5"/>
  <c r="BO19" i="5" s="1"/>
  <c r="DN12" i="16"/>
  <c r="DN16" i="5" s="1"/>
  <c r="DN17" i="5" s="1"/>
  <c r="DH13" i="15"/>
  <c r="DH13" i="5" s="1"/>
  <c r="DC12" i="16"/>
  <c r="DC16" i="5" s="1"/>
  <c r="DC17" i="5" s="1"/>
  <c r="CR12" i="16"/>
  <c r="CR16" i="5" s="1"/>
  <c r="CR17" i="5" s="1"/>
  <c r="DC13" i="19"/>
  <c r="DC43" i="5" s="1"/>
  <c r="EZ12" i="16"/>
  <c r="EZ16" i="5" s="1"/>
  <c r="EZ17" i="5" s="1"/>
  <c r="CV15" i="14"/>
  <c r="BQ15" i="13"/>
  <c r="ET36" i="5" s="1"/>
  <c r="BU15" i="13"/>
  <c r="EX36" i="5" s="1"/>
  <c r="CS13" i="15"/>
  <c r="CS13" i="5" s="1"/>
  <c r="F12" i="19"/>
  <c r="R42" i="5"/>
  <c r="F42" i="5" s="1"/>
  <c r="Q19" i="5"/>
  <c r="CV18" i="18" a="1"/>
  <c r="CV18" i="18" s="1"/>
  <c r="CV14" i="18" s="1"/>
  <c r="CT27" i="5" s="1"/>
  <c r="DI28" i="17"/>
  <c r="CN22" i="17"/>
  <c r="BV28" i="5"/>
  <c r="BV30" i="5" s="1"/>
  <c r="M15" i="18"/>
  <c r="BW16" i="5"/>
  <c r="BW17" i="5" s="1"/>
  <c r="BW19" i="5" s="1"/>
  <c r="K12" i="16"/>
  <c r="CB13" i="5"/>
  <c r="CB14" i="5" s="1"/>
  <c r="CB19" i="5" s="1"/>
  <c r="K13" i="15"/>
  <c r="CC12" i="5"/>
  <c r="CC14" i="5" s="1"/>
  <c r="CC19" i="5" s="1"/>
  <c r="K12" i="15"/>
  <c r="CX13" i="15"/>
  <c r="CX13" i="5" s="1"/>
  <c r="CK21" i="15"/>
  <c r="CK15" i="15"/>
  <c r="CK17" i="15"/>
  <c r="M16" i="5"/>
  <c r="M17" i="5" s="1"/>
  <c r="M19" i="5" s="1"/>
  <c r="F12" i="16"/>
  <c r="P13" i="5"/>
  <c r="P14" i="5" s="1"/>
  <c r="P19" i="5" s="1"/>
  <c r="F13" i="15"/>
  <c r="O12" i="5"/>
  <c r="O14" i="5" s="1"/>
  <c r="O19" i="5" s="1"/>
  <c r="F12" i="15"/>
  <c r="BZ30" i="5"/>
  <c r="BD30" i="5"/>
  <c r="BL30" i="5"/>
  <c r="CA30" i="5"/>
  <c r="X30" i="5"/>
  <c r="AF30" i="5"/>
  <c r="AN30" i="5"/>
  <c r="AV30" i="5"/>
  <c r="AP30" i="5"/>
  <c r="AW30" i="5"/>
  <c r="BE30" i="5"/>
  <c r="BM30" i="5"/>
  <c r="AB30" i="5"/>
  <c r="AJ30" i="5"/>
  <c r="AX30" i="5"/>
  <c r="DS28" i="17"/>
  <c r="DQ28" i="17"/>
  <c r="CO30" i="17"/>
  <c r="CO19" i="17"/>
  <c r="CQ35" i="17"/>
  <c r="CR29" i="17"/>
  <c r="DH28" i="17"/>
  <c r="CO17" i="17"/>
  <c r="CO34" i="17"/>
  <c r="CO29" i="17"/>
  <c r="DP15" i="13"/>
  <c r="DX15" i="13"/>
  <c r="EF15" i="13"/>
  <c r="F25" i="5"/>
  <c r="EQ15" i="14"/>
  <c r="EU15" i="14"/>
  <c r="EC12" i="15"/>
  <c r="EC12" i="5" s="1"/>
  <c r="CN24" i="17"/>
  <c r="CN38" i="17"/>
  <c r="CO16" i="17"/>
  <c r="J26" i="5"/>
  <c r="H27" i="5"/>
  <c r="J28" i="5"/>
  <c r="H29" i="5"/>
  <c r="F26" i="5"/>
  <c r="EZ12" i="15"/>
  <c r="EZ12" i="5" s="1"/>
  <c r="HD15" i="13"/>
  <c r="V23" i="5"/>
  <c r="N20" i="11" a="1"/>
  <c r="N20" i="11" s="1"/>
  <c r="N31" i="11"/>
  <c r="N42" i="11" s="1"/>
  <c r="DZ12" i="16"/>
  <c r="DZ16" i="5" s="1"/>
  <c r="DZ17" i="5" s="1"/>
  <c r="FK12" i="15"/>
  <c r="FK12" i="5" s="1"/>
  <c r="DA15" i="14"/>
  <c r="DI15" i="14"/>
  <c r="DE15" i="13"/>
  <c r="BQ14" i="5"/>
  <c r="BQ19" i="5" s="1"/>
  <c r="CX12" i="16"/>
  <c r="CX16" i="5" s="1"/>
  <c r="CX17" i="5" s="1"/>
  <c r="CT12" i="16"/>
  <c r="CT16" i="5" s="1"/>
  <c r="CT17" i="5" s="1"/>
  <c r="CO48" i="18"/>
  <c r="CO40" i="18"/>
  <c r="CO32" i="18"/>
  <c r="CO92" i="18"/>
  <c r="CO86" i="18"/>
  <c r="CO78" i="18"/>
  <c r="CO70" i="18"/>
  <c r="CO62" i="18"/>
  <c r="CO46" i="18"/>
  <c r="CO38" i="18"/>
  <c r="CO30" i="18"/>
  <c r="CO97" i="18"/>
  <c r="CO84" i="18"/>
  <c r="CO76" i="18"/>
  <c r="CO68" i="18"/>
  <c r="CO44" i="18"/>
  <c r="CO36" i="18"/>
  <c r="CO28" i="18"/>
  <c r="CO90" i="18"/>
  <c r="CO82" i="18"/>
  <c r="CO74" i="18"/>
  <c r="CO66" i="18"/>
  <c r="CO58" i="18"/>
  <c r="CO42" i="18"/>
  <c r="CO34" i="18"/>
  <c r="CO94" i="18"/>
  <c r="CO88" i="18"/>
  <c r="CO80" i="18"/>
  <c r="CO72" i="18"/>
  <c r="CO64" i="18"/>
  <c r="CP97" i="18"/>
  <c r="CP84" i="18"/>
  <c r="CP76" i="18"/>
  <c r="CP68" i="18"/>
  <c r="CP44" i="18"/>
  <c r="CP36" i="18"/>
  <c r="CP28" i="18"/>
  <c r="CP90" i="18"/>
  <c r="CP82" i="18"/>
  <c r="CP74" i="18"/>
  <c r="CP66" i="18"/>
  <c r="CP58" i="18"/>
  <c r="CP42" i="18"/>
  <c r="CP34" i="18"/>
  <c r="CP94" i="18"/>
  <c r="CP88" i="18"/>
  <c r="CP80" i="18"/>
  <c r="CP72" i="18"/>
  <c r="CP64" i="18"/>
  <c r="CP55" i="18"/>
  <c r="CP47" i="18"/>
  <c r="CP39" i="18"/>
  <c r="CP31" i="18"/>
  <c r="CP91" i="18"/>
  <c r="CP85" i="18"/>
  <c r="CP77" i="18"/>
  <c r="CP69" i="18"/>
  <c r="CP61" i="18"/>
  <c r="CP45" i="18"/>
  <c r="CP37" i="18"/>
  <c r="CP29" i="18"/>
  <c r="CP95" i="18"/>
  <c r="CP83" i="18"/>
  <c r="CP75" i="18"/>
  <c r="CP67" i="18"/>
  <c r="CP59" i="18"/>
  <c r="CP43" i="18"/>
  <c r="CP35" i="18"/>
  <c r="CP27" i="18"/>
  <c r="CP89" i="18"/>
  <c r="CP81" i="18"/>
  <c r="CP73" i="18"/>
  <c r="CP65" i="18"/>
  <c r="CP49" i="18"/>
  <c r="CP41" i="18"/>
  <c r="CP33" i="18"/>
  <c r="CP93" i="18"/>
  <c r="CP87" i="18"/>
  <c r="CP79" i="18"/>
  <c r="CP71" i="18"/>
  <c r="CK22" i="19"/>
  <c r="DT12" i="15"/>
  <c r="DT12" i="5" s="1"/>
  <c r="CY12" i="16"/>
  <c r="CY16" i="5" s="1"/>
  <c r="CY17" i="5" s="1"/>
  <c r="L13" i="14"/>
  <c r="CL12" i="14"/>
  <c r="AW14" i="5"/>
  <c r="AW19" i="5" s="1"/>
  <c r="DR13" i="15"/>
  <c r="DR13" i="5" s="1"/>
  <c r="AX15" i="13"/>
  <c r="EA36" i="5" s="1"/>
  <c r="FF15" i="13"/>
  <c r="FJ15" i="13"/>
  <c r="AR14" i="5"/>
  <c r="AR19" i="5" s="1"/>
  <c r="BV14" i="5"/>
  <c r="BV19" i="5" s="1"/>
  <c r="CK20" i="19"/>
  <c r="CU12" i="19"/>
  <c r="CU42" i="5" s="1"/>
  <c r="CU44" i="5" s="1"/>
  <c r="CL15" i="19"/>
  <c r="CM15" i="19"/>
  <c r="CN15" i="19"/>
  <c r="CO15" i="19"/>
  <c r="CP15" i="19"/>
  <c r="CU13" i="19"/>
  <c r="CU43" i="5" s="1"/>
  <c r="S44" i="5"/>
  <c r="DR12" i="16"/>
  <c r="DR16" i="5" s="1"/>
  <c r="DR17" i="5" s="1"/>
  <c r="DZ13" i="15"/>
  <c r="DZ13" i="5" s="1"/>
  <c r="EI13" i="15"/>
  <c r="EI13" i="5" s="1"/>
  <c r="EI14" i="5" s="1"/>
  <c r="EG13" i="15"/>
  <c r="EG13" i="5" s="1"/>
  <c r="EO12" i="16"/>
  <c r="EO16" i="5" s="1"/>
  <c r="EO17" i="5" s="1"/>
  <c r="EP13" i="15"/>
  <c r="EP13" i="5" s="1"/>
  <c r="ER12" i="15"/>
  <c r="ER12" i="5" s="1"/>
  <c r="DD15" i="14"/>
  <c r="DH15" i="14"/>
  <c r="DU15" i="14"/>
  <c r="T15" i="13"/>
  <c r="CW36" i="5" s="1"/>
  <c r="AE15" i="13"/>
  <c r="DH36" i="5" s="1"/>
  <c r="AM15" i="13"/>
  <c r="DP36" i="5" s="1"/>
  <c r="AU15" i="13"/>
  <c r="DX36" i="5" s="1"/>
  <c r="BF15" i="13"/>
  <c r="EI36" i="5" s="1"/>
  <c r="CC15" i="13"/>
  <c r="FF36" i="5" s="1"/>
  <c r="CL13" i="13"/>
  <c r="DY15" i="13"/>
  <c r="ER15" i="13"/>
  <c r="FT15" i="13"/>
  <c r="IH15" i="13"/>
  <c r="AV14" i="5"/>
  <c r="AV19" i="5" s="1"/>
  <c r="BK14" i="5"/>
  <c r="BK19" i="5" s="1"/>
  <c r="DK12" i="16"/>
  <c r="DK16" i="5" s="1"/>
  <c r="DK17" i="5" s="1"/>
  <c r="DG12" i="16"/>
  <c r="DG16" i="5" s="1"/>
  <c r="DG17" i="5" s="1"/>
  <c r="DL13" i="15"/>
  <c r="DL13" i="5" s="1"/>
  <c r="CZ12" i="16"/>
  <c r="CZ16" i="5" s="1"/>
  <c r="CZ17" i="5" s="1"/>
  <c r="CT13" i="15"/>
  <c r="CT13" i="5" s="1"/>
  <c r="CP63" i="18"/>
  <c r="EJ13" i="18"/>
  <c r="EH26" i="5" s="1"/>
  <c r="EN12" i="18"/>
  <c r="EL25" i="5" s="1"/>
  <c r="CQ95" i="18"/>
  <c r="CQ83" i="18"/>
  <c r="CQ75" i="18"/>
  <c r="CQ67" i="18"/>
  <c r="CQ59" i="18"/>
  <c r="CQ43" i="18"/>
  <c r="CQ35" i="18"/>
  <c r="CQ89" i="18"/>
  <c r="CQ81" i="18"/>
  <c r="CQ73" i="18"/>
  <c r="CQ65" i="18"/>
  <c r="CQ49" i="18"/>
  <c r="CQ41" i="18"/>
  <c r="CQ93" i="18"/>
  <c r="CQ87" i="18"/>
  <c r="CQ79" i="18"/>
  <c r="CQ71" i="18"/>
  <c r="CQ63" i="18"/>
  <c r="ES13" i="18"/>
  <c r="EQ26" i="5" s="1"/>
  <c r="FA13" i="18"/>
  <c r="EY26" i="5" s="1"/>
  <c r="FA12" i="18"/>
  <c r="EY25" i="5" s="1"/>
  <c r="EA13" i="15"/>
  <c r="EA13" i="5" s="1"/>
  <c r="DY13" i="15"/>
  <c r="DY13" i="5" s="1"/>
  <c r="DT13" i="15"/>
  <c r="DT13" i="5" s="1"/>
  <c r="EJ13" i="15"/>
  <c r="EJ13" i="5" s="1"/>
  <c r="EJ14" i="5" s="1"/>
  <c r="EV12" i="16"/>
  <c r="EV16" i="5" s="1"/>
  <c r="EV17" i="5" s="1"/>
  <c r="CU15" i="14"/>
  <c r="DT15" i="14"/>
  <c r="FF15" i="14"/>
  <c r="AJ15" i="13"/>
  <c r="DM36" i="5" s="1"/>
  <c r="AN15" i="13"/>
  <c r="DQ36" i="5" s="1"/>
  <c r="BG15" i="13"/>
  <c r="EJ36" i="5" s="1"/>
  <c r="CN13" i="13"/>
  <c r="EZ15" i="13"/>
  <c r="FC15" i="13"/>
  <c r="FG15" i="13"/>
  <c r="FU15" i="13"/>
  <c r="GI15" i="13"/>
  <c r="FN13" i="13"/>
  <c r="HE15" i="13"/>
  <c r="HP15" i="13"/>
  <c r="CV28" i="17"/>
  <c r="CV13" i="17" s="1"/>
  <c r="CT22" i="5" s="1"/>
  <c r="CU12" i="16"/>
  <c r="CU16" i="5" s="1"/>
  <c r="CU17" i="5" s="1"/>
  <c r="DC12" i="15"/>
  <c r="DC12" i="5" s="1"/>
  <c r="DA13" i="15"/>
  <c r="DA13" i="5" s="1"/>
  <c r="CZ13" i="15"/>
  <c r="CZ13" i="5" s="1"/>
  <c r="CY12" i="15"/>
  <c r="CY12" i="5" s="1"/>
  <c r="CW13" i="15"/>
  <c r="CW13" i="5" s="1"/>
  <c r="CV13" i="15"/>
  <c r="CV13" i="5" s="1"/>
  <c r="CU12" i="15"/>
  <c r="CU12" i="5" s="1"/>
  <c r="CL24" i="19"/>
  <c r="CM23" i="19"/>
  <c r="CM24" i="19"/>
  <c r="CN24" i="19"/>
  <c r="CO23" i="19"/>
  <c r="CO21" i="19"/>
  <c r="CP24" i="19"/>
  <c r="CP21" i="19"/>
  <c r="O44" i="5"/>
  <c r="DL12" i="16"/>
  <c r="DL16" i="5" s="1"/>
  <c r="DL17" i="5" s="1"/>
  <c r="DH12" i="16"/>
  <c r="DH16" i="5" s="1"/>
  <c r="DH17" i="5" s="1"/>
  <c r="DD12" i="16"/>
  <c r="DD16" i="5" s="1"/>
  <c r="DD17" i="5" s="1"/>
  <c r="DC28" i="17"/>
  <c r="EG12" i="15"/>
  <c r="EG12" i="5" s="1"/>
  <c r="FK13" i="15"/>
  <c r="FK13" i="5" s="1"/>
  <c r="FH12" i="15"/>
  <c r="FH12" i="5" s="1"/>
  <c r="FH14" i="5" s="1"/>
  <c r="FD13" i="15"/>
  <c r="FD13" i="5" s="1"/>
  <c r="DC15" i="14"/>
  <c r="EW15" i="14"/>
  <c r="Q15" i="13"/>
  <c r="CT36" i="5" s="1"/>
  <c r="U15" i="13"/>
  <c r="CX36" i="5" s="1"/>
  <c r="AV15" i="13"/>
  <c r="DY36" i="5" s="1"/>
  <c r="BK15" i="13"/>
  <c r="EN36" i="5" s="1"/>
  <c r="CR15" i="13"/>
  <c r="DC15" i="13"/>
  <c r="DG15" i="13"/>
  <c r="EH15" i="13"/>
  <c r="FY15" i="13"/>
  <c r="GJ15" i="13"/>
  <c r="HQ15" i="13"/>
  <c r="DL12" i="15"/>
  <c r="DL12" i="5" s="1"/>
  <c r="DH12" i="15"/>
  <c r="DH12" i="5" s="1"/>
  <c r="DH14" i="5" s="1"/>
  <c r="DF12" i="15"/>
  <c r="DF12" i="5" s="1"/>
  <c r="CV13" i="19"/>
  <c r="CV43" i="5" s="1"/>
  <c r="CV44" i="5" s="1"/>
  <c r="CX13" i="19"/>
  <c r="CX43" i="5" s="1"/>
  <c r="U44" i="5"/>
  <c r="EW12" i="15"/>
  <c r="EW12" i="5" s="1"/>
  <c r="ET13" i="15"/>
  <c r="ET13" i="5" s="1"/>
  <c r="H13" i="14"/>
  <c r="J13" i="14"/>
  <c r="BM15" i="14"/>
  <c r="CX15" i="14"/>
  <c r="DM12" i="16"/>
  <c r="DM16" i="5" s="1"/>
  <c r="DM17" i="5" s="1"/>
  <c r="DA12" i="16"/>
  <c r="DA16" i="5" s="1"/>
  <c r="DA17" i="5" s="1"/>
  <c r="CY13" i="19"/>
  <c r="CY43" i="5" s="1"/>
  <c r="DZ12" i="15"/>
  <c r="DZ12" i="5" s="1"/>
  <c r="DY12" i="15"/>
  <c r="DY12" i="5" s="1"/>
  <c r="DS12" i="15"/>
  <c r="DS12" i="5" s="1"/>
  <c r="DS14" i="5" s="1"/>
  <c r="EK12" i="16"/>
  <c r="EK16" i="5" s="1"/>
  <c r="EK17" i="5" s="1"/>
  <c r="EM12" i="15"/>
  <c r="EM12" i="5" s="1"/>
  <c r="EM14" i="5" s="1"/>
  <c r="EL12" i="15"/>
  <c r="EL12" i="5" s="1"/>
  <c r="EL14" i="5" s="1"/>
  <c r="EF12" i="15"/>
  <c r="EF12" i="5" s="1"/>
  <c r="FC12" i="15"/>
  <c r="FC12" i="5" s="1"/>
  <c r="FC14" i="5" s="1"/>
  <c r="CJ13" i="14"/>
  <c r="CN13" i="14"/>
  <c r="FH15" i="14"/>
  <c r="AW15" i="13"/>
  <c r="DZ36" i="5" s="1"/>
  <c r="M13" i="13"/>
  <c r="DD15" i="13"/>
  <c r="DS15" i="13"/>
  <c r="DW15" i="13"/>
  <c r="EE15" i="13"/>
  <c r="FI15" i="13"/>
  <c r="HR15" i="13"/>
  <c r="IC15" i="13"/>
  <c r="DO12" i="16"/>
  <c r="DO16" i="5" s="1"/>
  <c r="DO17" i="5" s="1"/>
  <c r="Y15" i="17"/>
  <c r="H15" i="17" s="1"/>
  <c r="CM22" i="17"/>
  <c r="FA18" i="18" a="1"/>
  <c r="FA18" i="18" s="1"/>
  <c r="FA14" i="18" s="1"/>
  <c r="EY27" i="5" s="1"/>
  <c r="F16" i="11"/>
  <c r="DT18" i="18" a="1"/>
  <c r="DT18" i="18" s="1"/>
  <c r="DT14" i="18" s="1"/>
  <c r="DR27" i="5" s="1"/>
  <c r="CT13" i="18"/>
  <c r="CR26" i="5" s="1"/>
  <c r="CM51" i="18"/>
  <c r="CT12" i="18"/>
  <c r="CM19" i="18"/>
  <c r="CU13" i="18"/>
  <c r="CS26" i="5" s="1"/>
  <c r="CM56" i="18"/>
  <c r="CU12" i="18"/>
  <c r="CS25" i="5" s="1"/>
  <c r="CM24" i="18"/>
  <c r="CN16" i="17"/>
  <c r="BY26" i="5"/>
  <c r="BY30" i="5" s="1"/>
  <c r="M13" i="18"/>
  <c r="BC27" i="5"/>
  <c r="BC30" i="5" s="1"/>
  <c r="K14" i="18"/>
  <c r="BK27" i="5"/>
  <c r="BK30" i="5" s="1"/>
  <c r="L14" i="18"/>
  <c r="Y28" i="5"/>
  <c r="I15" i="18"/>
  <c r="AO28" i="5"/>
  <c r="J15" i="18"/>
  <c r="AY29" i="5"/>
  <c r="AY30" i="5" s="1"/>
  <c r="K16" i="18"/>
  <c r="BO29" i="5"/>
  <c r="L16" i="18"/>
  <c r="CV12" i="18"/>
  <c r="CT25" i="5" s="1"/>
  <c r="CM20" i="18"/>
  <c r="CW13" i="18"/>
  <c r="CU26" i="5" s="1"/>
  <c r="CW12" i="18"/>
  <c r="CU25" i="5" s="1"/>
  <c r="CX13" i="18"/>
  <c r="CV26" i="5" s="1"/>
  <c r="CM53" i="18"/>
  <c r="CX12" i="18"/>
  <c r="CV25" i="5" s="1"/>
  <c r="CM21" i="18"/>
  <c r="CY13" i="18"/>
  <c r="CW26" i="5" s="1"/>
  <c r="CM50" i="18"/>
  <c r="CY12" i="18"/>
  <c r="CW25" i="5" s="1"/>
  <c r="CM26" i="18"/>
  <c r="CZ13" i="18"/>
  <c r="CX26" i="5" s="1"/>
  <c r="CM55" i="18"/>
  <c r="CZ12" i="18"/>
  <c r="CX25" i="5" s="1"/>
  <c r="CM23" i="18"/>
  <c r="DA13" i="18"/>
  <c r="CY26" i="5" s="1"/>
  <c r="DA12" i="18"/>
  <c r="CY25" i="5" s="1"/>
  <c r="DB13" i="18"/>
  <c r="CZ26" i="5" s="1"/>
  <c r="CM57" i="18"/>
  <c r="DB12" i="18"/>
  <c r="CZ25" i="5" s="1"/>
  <c r="CM25" i="18"/>
  <c r="DC13" i="18"/>
  <c r="DA26" i="5" s="1"/>
  <c r="CM54" i="18"/>
  <c r="DC12" i="18"/>
  <c r="DA25" i="5" s="1"/>
  <c r="CM22" i="18"/>
  <c r="DD13" i="18"/>
  <c r="DB26" i="5" s="1"/>
  <c r="DD12" i="18"/>
  <c r="DB25" i="5" s="1"/>
  <c r="DE13" i="18"/>
  <c r="DC26" i="5" s="1"/>
  <c r="DE12" i="18"/>
  <c r="DC25" i="5" s="1"/>
  <c r="DF13" i="18"/>
  <c r="DD26" i="5" s="1"/>
  <c r="DF12" i="18"/>
  <c r="DD25" i="5" s="1"/>
  <c r="DG13" i="18"/>
  <c r="DE26" i="5" s="1"/>
  <c r="DG12" i="18"/>
  <c r="DE25" i="5" s="1"/>
  <c r="CN20" i="18"/>
  <c r="CN25" i="18"/>
  <c r="DH12" i="18"/>
  <c r="DF25" i="5" s="1"/>
  <c r="DI13" i="18"/>
  <c r="DG26" i="5" s="1"/>
  <c r="CN55" i="18"/>
  <c r="DI12" i="18"/>
  <c r="DG25" i="5" s="1"/>
  <c r="CN23" i="18"/>
  <c r="CN53" i="18"/>
  <c r="DJ13" i="18"/>
  <c r="DH26" i="5" s="1"/>
  <c r="DJ12" i="18"/>
  <c r="DH25" i="5" s="1"/>
  <c r="CN21" i="18"/>
  <c r="DK13" i="18"/>
  <c r="DI26" i="5" s="1"/>
  <c r="CN51" i="18"/>
  <c r="DK12" i="18"/>
  <c r="DI25" i="5" s="1"/>
  <c r="CN19" i="18"/>
  <c r="DL13" i="18"/>
  <c r="DJ26" i="5" s="1"/>
  <c r="DL12" i="18"/>
  <c r="DJ25" i="5" s="1"/>
  <c r="DM13" i="18"/>
  <c r="DK26" i="5" s="1"/>
  <c r="DM12" i="18"/>
  <c r="DK25" i="5" s="1"/>
  <c r="Y26" i="5"/>
  <c r="I13" i="18"/>
  <c r="AO26" i="5"/>
  <c r="AO30" i="5" s="1"/>
  <c r="J13" i="18"/>
  <c r="I26" i="5"/>
  <c r="DG28" i="17"/>
  <c r="CN35" i="17"/>
  <c r="CN19" i="17"/>
  <c r="CN30" i="17"/>
  <c r="DM28" i="17"/>
  <c r="CN41" i="17"/>
  <c r="DN28" i="17"/>
  <c r="DP28" i="17"/>
  <c r="CN22" i="18"/>
  <c r="EV28" i="17"/>
  <c r="CO38" i="17"/>
  <c r="CP37" i="17"/>
  <c r="EI28" i="17"/>
  <c r="DN13" i="18"/>
  <c r="DL26" i="5" s="1"/>
  <c r="DN12" i="18"/>
  <c r="DL25" i="5" s="1"/>
  <c r="DO13" i="18"/>
  <c r="DM26" i="5" s="1"/>
  <c r="DO12" i="18"/>
  <c r="DM25" i="5" s="1"/>
  <c r="DP13" i="18"/>
  <c r="DN26" i="5" s="1"/>
  <c r="DP12" i="18"/>
  <c r="DN25" i="5" s="1"/>
  <c r="DQ13" i="18"/>
  <c r="DO26" i="5" s="1"/>
  <c r="DQ12" i="18"/>
  <c r="DO25" i="5" s="1"/>
  <c r="DR13" i="18"/>
  <c r="DP26" i="5" s="1"/>
  <c r="DR12" i="18"/>
  <c r="DS13" i="18"/>
  <c r="DQ26" i="5" s="1"/>
  <c r="DS12" i="18"/>
  <c r="DQ25" i="5" s="1"/>
  <c r="DT12" i="18"/>
  <c r="DR25" i="5" s="1"/>
  <c r="CO24" i="18"/>
  <c r="DU13" i="18"/>
  <c r="DS26" i="5" s="1"/>
  <c r="CO54" i="18"/>
  <c r="DU12" i="18"/>
  <c r="DS25" i="5" s="1"/>
  <c r="CO22" i="18"/>
  <c r="DV13" i="18"/>
  <c r="DT26" i="5" s="1"/>
  <c r="CO52" i="18"/>
  <c r="DV12" i="18"/>
  <c r="DT25" i="5" s="1"/>
  <c r="CO20" i="18"/>
  <c r="DW13" i="18"/>
  <c r="DU26" i="5" s="1"/>
  <c r="CO50" i="18"/>
  <c r="DW12" i="18"/>
  <c r="DU25" i="5" s="1"/>
  <c r="CO26" i="18"/>
  <c r="DX13" i="18"/>
  <c r="DV26" i="5" s="1"/>
  <c r="DX12" i="18"/>
  <c r="DV25" i="5" s="1"/>
  <c r="DY13" i="18"/>
  <c r="DW26" i="5" s="1"/>
  <c r="DY12" i="18"/>
  <c r="DW25" i="5" s="1"/>
  <c r="DZ13" i="18"/>
  <c r="DX26" i="5" s="1"/>
  <c r="DZ12" i="18"/>
  <c r="DX25" i="5" s="1"/>
  <c r="EA13" i="18"/>
  <c r="DY26" i="5" s="1"/>
  <c r="EA12" i="18"/>
  <c r="DY25" i="5" s="1"/>
  <c r="EB13" i="18"/>
  <c r="DZ26" i="5" s="1"/>
  <c r="EB12" i="18"/>
  <c r="DZ25" i="5" s="1"/>
  <c r="EC13" i="18"/>
  <c r="EA26" i="5" s="1"/>
  <c r="EC12" i="18"/>
  <c r="EA25" i="5" s="1"/>
  <c r="ED13" i="18"/>
  <c r="EB26" i="5" s="1"/>
  <c r="CP52" i="18"/>
  <c r="ED12" i="18"/>
  <c r="CP20" i="18"/>
  <c r="EE13" i="18"/>
  <c r="EC26" i="5" s="1"/>
  <c r="CP50" i="18"/>
  <c r="EE12" i="18"/>
  <c r="EC25" i="5" s="1"/>
  <c r="CP26" i="18"/>
  <c r="CP23" i="18"/>
  <c r="EF12" i="18"/>
  <c r="ED25" i="5" s="1"/>
  <c r="EG13" i="18"/>
  <c r="EE26" i="5" s="1"/>
  <c r="CP53" i="18"/>
  <c r="EG12" i="18"/>
  <c r="EE25" i="5" s="1"/>
  <c r="CP21" i="18"/>
  <c r="EH13" i="18"/>
  <c r="EF26" i="5" s="1"/>
  <c r="CP51" i="18"/>
  <c r="EH12" i="18"/>
  <c r="EF25" i="5" s="1"/>
  <c r="CP19" i="18"/>
  <c r="EI13" i="18"/>
  <c r="EG26" i="5" s="1"/>
  <c r="CP57" i="18"/>
  <c r="EI12" i="18"/>
  <c r="EG25" i="5" s="1"/>
  <c r="CP25" i="18"/>
  <c r="CO19" i="18"/>
  <c r="EO28" i="17"/>
  <c r="EF28" i="17"/>
  <c r="FI28" i="17"/>
  <c r="DQ16" i="18"/>
  <c r="DO29" i="5" s="1"/>
  <c r="CN98" i="18"/>
  <c r="CO21" i="18"/>
  <c r="DV28" i="17"/>
  <c r="DY28" i="17"/>
  <c r="DZ28" i="17"/>
  <c r="EA28" i="17"/>
  <c r="EC28" i="17"/>
  <c r="EW28" i="17"/>
  <c r="EX28" i="17"/>
  <c r="EY28" i="17"/>
  <c r="CR34" i="17"/>
  <c r="CR41" i="17"/>
  <c r="FG28" i="17"/>
  <c r="F27" i="5"/>
  <c r="CO37" i="17"/>
  <c r="EU28" i="17"/>
  <c r="CQ34" i="17"/>
  <c r="FC28" i="17"/>
  <c r="CR17" i="17"/>
  <c r="FA29" i="5"/>
  <c r="CP29" i="5" s="1"/>
  <c r="CR16" i="18"/>
  <c r="CP36" i="17"/>
  <c r="EJ28" i="17"/>
  <c r="EK28" i="17"/>
  <c r="CQ29" i="17"/>
  <c r="ET28" i="17"/>
  <c r="EZ28" i="17"/>
  <c r="FA28" i="17"/>
  <c r="CR24" i="17"/>
  <c r="FD28" i="17"/>
  <c r="DE29" i="5"/>
  <c r="CN16" i="18"/>
  <c r="N29" i="5"/>
  <c r="F29" i="5" s="1"/>
  <c r="H16" i="18"/>
  <c r="M43" i="5"/>
  <c r="F43" i="5" s="1"/>
  <c r="F44" i="5" s="1"/>
  <c r="F13" i="19"/>
  <c r="EO12" i="15"/>
  <c r="EO12" i="5" s="1"/>
  <c r="H13" i="5"/>
  <c r="AK14" i="5"/>
  <c r="AK19" i="5" s="1"/>
  <c r="DJ28" i="17"/>
  <c r="DK28" i="17"/>
  <c r="DL28" i="17"/>
  <c r="CO36" i="17"/>
  <c r="DW28" i="17"/>
  <c r="DX28" i="17"/>
  <c r="EH28" i="17"/>
  <c r="CQ41" i="17"/>
  <c r="ER28" i="17"/>
  <c r="CR39" i="17"/>
  <c r="CN36" i="17"/>
  <c r="CO35" i="17"/>
  <c r="CP41" i="17"/>
  <c r="EE28" i="17"/>
  <c r="CP17" i="17"/>
  <c r="CP34" i="17"/>
  <c r="EL28" i="17"/>
  <c r="EM28" i="17"/>
  <c r="EN28" i="17"/>
  <c r="EQ28" i="17"/>
  <c r="CQ24" i="17"/>
  <c r="CQ38" i="17"/>
  <c r="CR16" i="17"/>
  <c r="CR38" i="17"/>
  <c r="H14" i="18"/>
  <c r="EP29" i="5"/>
  <c r="CO29" i="5" s="1"/>
  <c r="CQ16" i="18"/>
  <c r="Z18" i="11"/>
  <c r="Y17" i="11"/>
  <c r="EE13" i="15"/>
  <c r="EE13" i="5" s="1"/>
  <c r="EE14" i="5" s="1"/>
  <c r="FB13" i="15"/>
  <c r="FB13" i="5" s="1"/>
  <c r="EJ12" i="18"/>
  <c r="EH25" i="5" s="1"/>
  <c r="EK13" i="18"/>
  <c r="EI26" i="5" s="1"/>
  <c r="EK12" i="18"/>
  <c r="EI25" i="5" s="1"/>
  <c r="EL13" i="18"/>
  <c r="EJ26" i="5" s="1"/>
  <c r="EL12" i="18"/>
  <c r="EJ25" i="5" s="1"/>
  <c r="EM13" i="18"/>
  <c r="EK26" i="5" s="1"/>
  <c r="EM12" i="18"/>
  <c r="EK25" i="5" s="1"/>
  <c r="EN13" i="18"/>
  <c r="EL26" i="5" s="1"/>
  <c r="EO13" i="18"/>
  <c r="EM26" i="5" s="1"/>
  <c r="EO12" i="18"/>
  <c r="EM25" i="5" s="1"/>
  <c r="EP13" i="18"/>
  <c r="EN26" i="5" s="1"/>
  <c r="EP12" i="18"/>
  <c r="EQ13" i="18"/>
  <c r="EO26" i="5" s="1"/>
  <c r="EQ12" i="18"/>
  <c r="EO25" i="5" s="1"/>
  <c r="ER12" i="18"/>
  <c r="EP25" i="5" s="1"/>
  <c r="ES12" i="18"/>
  <c r="EQ25" i="5" s="1"/>
  <c r="ET13" i="18"/>
  <c r="ER26" i="5" s="1"/>
  <c r="ET12" i="18"/>
  <c r="ER25" i="5" s="1"/>
  <c r="EU13" i="18"/>
  <c r="ES26" i="5" s="1"/>
  <c r="EV13" i="18"/>
  <c r="ET26" i="5" s="1"/>
  <c r="EV12" i="18"/>
  <c r="ET25" i="5" s="1"/>
  <c r="EW13" i="18"/>
  <c r="EU26" i="5" s="1"/>
  <c r="EW12" i="18"/>
  <c r="EU25" i="5" s="1"/>
  <c r="EX13" i="18"/>
  <c r="EV26" i="5" s="1"/>
  <c r="EX12" i="18"/>
  <c r="EV25" i="5" s="1"/>
  <c r="EY13" i="18"/>
  <c r="EW26" i="5" s="1"/>
  <c r="EY12" i="18"/>
  <c r="EW25" i="5" s="1"/>
  <c r="EZ13" i="18"/>
  <c r="EX26" i="5" s="1"/>
  <c r="EZ12" i="18"/>
  <c r="EX25" i="5" s="1"/>
  <c r="FB13" i="18"/>
  <c r="EZ26" i="5" s="1"/>
  <c r="FB12" i="18"/>
  <c r="FC13" i="18"/>
  <c r="FA26" i="5" s="1"/>
  <c r="FC12" i="18"/>
  <c r="FA25" i="5" s="1"/>
  <c r="FD12" i="18"/>
  <c r="FB25" i="5" s="1"/>
  <c r="FE13" i="18"/>
  <c r="FC26" i="5" s="1"/>
  <c r="FE12" i="18"/>
  <c r="FC25" i="5" s="1"/>
  <c r="FC30" i="5" s="1"/>
  <c r="FF13" i="18"/>
  <c r="FD26" i="5" s="1"/>
  <c r="FF12" i="18"/>
  <c r="FD25" i="5" s="1"/>
  <c r="FG13" i="18"/>
  <c r="FE26" i="5" s="1"/>
  <c r="FG12" i="18"/>
  <c r="FE25" i="5" s="1"/>
  <c r="FH13" i="18"/>
  <c r="FF26" i="5" s="1"/>
  <c r="FH12" i="18"/>
  <c r="FF25" i="5" s="1"/>
  <c r="FI13" i="18"/>
  <c r="FG26" i="5" s="1"/>
  <c r="FI12" i="18"/>
  <c r="FG25" i="5" s="1"/>
  <c r="FJ12" i="18"/>
  <c r="FH25" i="5" s="1"/>
  <c r="FK13" i="18"/>
  <c r="FI26" i="5" s="1"/>
  <c r="FK12" i="18"/>
  <c r="FI25" i="5" s="1"/>
  <c r="FL13" i="18"/>
  <c r="FJ26" i="5" s="1"/>
  <c r="FM13" i="18"/>
  <c r="FK26" i="5" s="1"/>
  <c r="FM12" i="18"/>
  <c r="FK25" i="5" s="1"/>
  <c r="CT29" i="5"/>
  <c r="CM16" i="18"/>
  <c r="DS29" i="5"/>
  <c r="CM29" i="5" s="1"/>
  <c r="CO16" i="18"/>
  <c r="CZ13" i="19"/>
  <c r="CZ43" i="5" s="1"/>
  <c r="CL21" i="19"/>
  <c r="CL23" i="19"/>
  <c r="CM21" i="19"/>
  <c r="CN21" i="19"/>
  <c r="CN23" i="19"/>
  <c r="CO24" i="19"/>
  <c r="CP23" i="19"/>
  <c r="EX13" i="15"/>
  <c r="EX13" i="5" s="1"/>
  <c r="EW13" i="15"/>
  <c r="EW13" i="5" s="1"/>
  <c r="EW14" i="5" s="1"/>
  <c r="EW19" i="5" s="1"/>
  <c r="CN29" i="17"/>
  <c r="CN34" i="17"/>
  <c r="DO28" i="17"/>
  <c r="CO41" i="17"/>
  <c r="CO33" i="17"/>
  <c r="EB28" i="17"/>
  <c r="CP39" i="17"/>
  <c r="CQ16" i="17"/>
  <c r="CQ37" i="17"/>
  <c r="FJ28" i="17"/>
  <c r="FK28" i="17"/>
  <c r="FL28" i="17"/>
  <c r="DW12" i="16"/>
  <c r="DW16" i="5" s="1"/>
  <c r="DW17" i="5" s="1"/>
  <c r="CQ51" i="18"/>
  <c r="CQ57" i="18"/>
  <c r="CN17" i="17"/>
  <c r="CN39" i="17"/>
  <c r="CO39" i="17"/>
  <c r="CP38" i="17"/>
  <c r="CQ19" i="17"/>
  <c r="CQ30" i="17"/>
  <c r="CQ36" i="17"/>
  <c r="FF28" i="17"/>
  <c r="FH28" i="17"/>
  <c r="CK23" i="19"/>
  <c r="EG12" i="16"/>
  <c r="EG16" i="5" s="1"/>
  <c r="EG17" i="5" s="1"/>
  <c r="CR12" i="19"/>
  <c r="EA12" i="16"/>
  <c r="EA16" i="5" s="1"/>
  <c r="EA17" i="5" s="1"/>
  <c r="DP12" i="16"/>
  <c r="DQ13" i="15"/>
  <c r="EM12" i="16"/>
  <c r="EM16" i="5" s="1"/>
  <c r="EM17" i="5" s="1"/>
  <c r="EM19" i="5" s="1"/>
  <c r="EB12" i="15"/>
  <c r="EX12" i="16"/>
  <c r="EX16" i="5" s="1"/>
  <c r="EX17" i="5" s="1"/>
  <c r="ER12" i="16"/>
  <c r="ER16" i="5" s="1"/>
  <c r="ER17" i="5" s="1"/>
  <c r="EV13" i="15"/>
  <c r="EV13" i="5" s="1"/>
  <c r="EV14" i="5" s="1"/>
  <c r="EV19" i="5" s="1"/>
  <c r="FK12" i="16"/>
  <c r="FK16" i="5" s="1"/>
  <c r="FK17" i="5" s="1"/>
  <c r="FA12" i="15"/>
  <c r="DG15" i="14"/>
  <c r="FA15" i="14"/>
  <c r="CO12" i="14"/>
  <c r="AB15" i="13"/>
  <c r="DE36" i="5" s="1"/>
  <c r="BC15" i="13"/>
  <c r="EF36" i="5" s="1"/>
  <c r="DU15" i="13"/>
  <c r="HL15" i="13"/>
  <c r="J13" i="5"/>
  <c r="CU28" i="17"/>
  <c r="FM28" i="17"/>
  <c r="G27" i="5"/>
  <c r="I27" i="5"/>
  <c r="J27" i="5"/>
  <c r="K27" i="5"/>
  <c r="G28" i="5"/>
  <c r="H28" i="5"/>
  <c r="I28" i="5"/>
  <c r="K28" i="5"/>
  <c r="G29" i="5"/>
  <c r="I29" i="5"/>
  <c r="K29" i="5"/>
  <c r="CW12" i="19"/>
  <c r="CW42" i="5" s="1"/>
  <c r="DA12" i="19"/>
  <c r="DA42" i="5" s="1"/>
  <c r="CS13" i="19"/>
  <c r="DB13" i="19"/>
  <c r="DB43" i="5" s="1"/>
  <c r="DB44" i="5" s="1"/>
  <c r="T44" i="5"/>
  <c r="P44" i="5"/>
  <c r="DY12" i="16"/>
  <c r="DY16" i="5" s="1"/>
  <c r="DY17" i="5" s="1"/>
  <c r="EI12" i="16"/>
  <c r="EI16" i="5" s="1"/>
  <c r="EI17" i="5" s="1"/>
  <c r="EH12" i="15"/>
  <c r="EH12" i="5" s="1"/>
  <c r="EH14" i="5" s="1"/>
  <c r="ED12" i="15"/>
  <c r="ED12" i="5" s="1"/>
  <c r="ED14" i="5" s="1"/>
  <c r="ET12" i="16"/>
  <c r="ET16" i="5" s="1"/>
  <c r="ET17" i="5" s="1"/>
  <c r="EO13" i="15"/>
  <c r="EO13" i="5" s="1"/>
  <c r="FF12" i="16"/>
  <c r="FF16" i="5" s="1"/>
  <c r="FF17" i="5" s="1"/>
  <c r="FC12" i="16"/>
  <c r="FC16" i="5" s="1"/>
  <c r="FC17" i="5" s="1"/>
  <c r="FC19" i="5" s="1"/>
  <c r="K13" i="13"/>
  <c r="IE15" i="13"/>
  <c r="FQ12" i="13"/>
  <c r="CX13" i="17"/>
  <c r="CV22" i="5" s="1"/>
  <c r="CK19" i="19"/>
  <c r="U30" i="5"/>
  <c r="Q30" i="5"/>
  <c r="Q32" i="5" s="1"/>
  <c r="Q38" i="5" s="1"/>
  <c r="EA12" i="15"/>
  <c r="EA12" i="5" s="1"/>
  <c r="EA14" i="5" s="1"/>
  <c r="EE12" i="16"/>
  <c r="EE16" i="5" s="1"/>
  <c r="EE17" i="5" s="1"/>
  <c r="EP12" i="16"/>
  <c r="ER13" i="15"/>
  <c r="ER13" i="5" s="1"/>
  <c r="ER14" i="5" s="1"/>
  <c r="FI12" i="16"/>
  <c r="FI16" i="5" s="1"/>
  <c r="FI17" i="5" s="1"/>
  <c r="FH15" i="13"/>
  <c r="CO12" i="13"/>
  <c r="GF15" i="13"/>
  <c r="CK21" i="19"/>
  <c r="CT12" i="19"/>
  <c r="CT42" i="5" s="1"/>
  <c r="CZ12" i="19"/>
  <c r="CZ42" i="5" s="1"/>
  <c r="CW13" i="19"/>
  <c r="CW43" i="5" s="1"/>
  <c r="N30" i="5"/>
  <c r="N32" i="5" s="1"/>
  <c r="DS12" i="16"/>
  <c r="DS16" i="5" s="1"/>
  <c r="DS17" i="5" s="1"/>
  <c r="DU12" i="15"/>
  <c r="DU12" i="5" s="1"/>
  <c r="DU14" i="5" s="1"/>
  <c r="DU19" i="5" s="1"/>
  <c r="EJ12" i="16"/>
  <c r="EJ16" i="5" s="1"/>
  <c r="EJ17" i="5" s="1"/>
  <c r="EN13" i="15"/>
  <c r="EX12" i="15"/>
  <c r="EX12" i="5" s="1"/>
  <c r="EX14" i="5" s="1"/>
  <c r="ES12" i="15"/>
  <c r="ES12" i="5" s="1"/>
  <c r="ES14" i="5" s="1"/>
  <c r="ES19" i="5" s="1"/>
  <c r="FD12" i="16"/>
  <c r="FD16" i="5" s="1"/>
  <c r="FD17" i="5" s="1"/>
  <c r="FA12" i="16"/>
  <c r="FA13" i="15"/>
  <c r="FA13" i="5" s="1"/>
  <c r="FI13" i="15"/>
  <c r="FI13" i="5" s="1"/>
  <c r="FF12" i="15"/>
  <c r="FF12" i="5" s="1"/>
  <c r="FF14" i="5" s="1"/>
  <c r="FE12" i="15"/>
  <c r="FE12" i="5" s="1"/>
  <c r="FE14" i="5" s="1"/>
  <c r="H12" i="14"/>
  <c r="EM15" i="14"/>
  <c r="CE15" i="13"/>
  <c r="FH36" i="5" s="1"/>
  <c r="M12" i="13"/>
  <c r="IB15" i="13"/>
  <c r="DI12" i="16"/>
  <c r="DI16" i="5" s="1"/>
  <c r="DI17" i="5" s="1"/>
  <c r="DE12" i="16"/>
  <c r="DE28" i="17"/>
  <c r="CV12" i="16"/>
  <c r="K26" i="5"/>
  <c r="DQ12" i="16"/>
  <c r="DQ16" i="5" s="1"/>
  <c r="DQ17" i="5" s="1"/>
  <c r="DP12" i="15"/>
  <c r="EL12" i="16"/>
  <c r="EL16" i="5" s="1"/>
  <c r="EL17" i="5" s="1"/>
  <c r="EY12" i="16"/>
  <c r="EY16" i="5" s="1"/>
  <c r="EY17" i="5" s="1"/>
  <c r="EY19" i="5" s="1"/>
  <c r="EN12" i="15"/>
  <c r="FJ12" i="16"/>
  <c r="FJ16" i="5" s="1"/>
  <c r="FJ17" i="5" s="1"/>
  <c r="L12" i="14"/>
  <c r="AY15" i="14"/>
  <c r="K12" i="14"/>
  <c r="M12" i="14"/>
  <c r="BW15" i="14"/>
  <c r="K13" i="14"/>
  <c r="M13" i="14"/>
  <c r="ED15" i="14"/>
  <c r="CM12" i="14"/>
  <c r="BX15" i="13"/>
  <c r="FA36" i="5" s="1"/>
  <c r="FE15" i="13"/>
  <c r="CW12" i="16"/>
  <c r="CW16" i="5" s="1"/>
  <c r="CW17" i="5" s="1"/>
  <c r="CR35" i="17"/>
  <c r="CR19" i="17"/>
  <c r="CR30" i="17"/>
  <c r="K12" i="18"/>
  <c r="CS12" i="19"/>
  <c r="CS42" i="5" s="1"/>
  <c r="CY12" i="19"/>
  <c r="CY42" i="5" s="1"/>
  <c r="CY44" i="5" s="1"/>
  <c r="DC12" i="19"/>
  <c r="DC42" i="5" s="1"/>
  <c r="DC44" i="5" s="1"/>
  <c r="CT13" i="19"/>
  <c r="CT43" i="5" s="1"/>
  <c r="DA13" i="19"/>
  <c r="DA43" i="5" s="1"/>
  <c r="V44" i="5"/>
  <c r="R44" i="5"/>
  <c r="DX12" i="16"/>
  <c r="DX16" i="5" s="1"/>
  <c r="DX17" i="5" s="1"/>
  <c r="DT12" i="16"/>
  <c r="DT16" i="5" s="1"/>
  <c r="DT17" i="5" s="1"/>
  <c r="DW12" i="15"/>
  <c r="DW12" i="5" s="1"/>
  <c r="DW14" i="5" s="1"/>
  <c r="DV12" i="15"/>
  <c r="DV12" i="5" s="1"/>
  <c r="DR12" i="15"/>
  <c r="DR12" i="5" s="1"/>
  <c r="DR14" i="5" s="1"/>
  <c r="DR19" i="5" s="1"/>
  <c r="EH12" i="16"/>
  <c r="EH16" i="5" s="1"/>
  <c r="EH17" i="5" s="1"/>
  <c r="EB12" i="16"/>
  <c r="EC13" i="15"/>
  <c r="EK12" i="15"/>
  <c r="EK12" i="5" s="1"/>
  <c r="EK14" i="5" s="1"/>
  <c r="EK19" i="5" s="1"/>
  <c r="EU12" i="16"/>
  <c r="EU16" i="5" s="1"/>
  <c r="EU17" i="5" s="1"/>
  <c r="EU19" i="5" s="1"/>
  <c r="ET12" i="15"/>
  <c r="ET12" i="5" s="1"/>
  <c r="ET14" i="5" s="1"/>
  <c r="EP12" i="15"/>
  <c r="EP12" i="5" s="1"/>
  <c r="EP14" i="5" s="1"/>
  <c r="FE12" i="16"/>
  <c r="FE16" i="5" s="1"/>
  <c r="FE17" i="5" s="1"/>
  <c r="FB12" i="16"/>
  <c r="FB16" i="5" s="1"/>
  <c r="FB17" i="5" s="1"/>
  <c r="EZ13" i="15"/>
  <c r="FJ12" i="15"/>
  <c r="FJ12" i="5" s="1"/>
  <c r="FJ14" i="5" s="1"/>
  <c r="FD12" i="15"/>
  <c r="FD12" i="5" s="1"/>
  <c r="FD14" i="5" s="1"/>
  <c r="I13" i="14"/>
  <c r="AZ15" i="14"/>
  <c r="AX36" i="5" s="1"/>
  <c r="CN12" i="14"/>
  <c r="CO13" i="13"/>
  <c r="FS15" i="13"/>
  <c r="FL12" i="13"/>
  <c r="GV15" i="13"/>
  <c r="DJ12" i="16"/>
  <c r="DJ16" i="5" s="1"/>
  <c r="DJ17" i="5" s="1"/>
  <c r="DF12" i="16"/>
  <c r="DF16" i="5" s="1"/>
  <c r="DF17" i="5" s="1"/>
  <c r="K25" i="5"/>
  <c r="O30" i="5"/>
  <c r="DV12" i="16"/>
  <c r="DV16" i="5" s="1"/>
  <c r="DV17" i="5" s="1"/>
  <c r="ED12" i="16"/>
  <c r="ED16" i="5" s="1"/>
  <c r="ED17" i="5" s="1"/>
  <c r="EF13" i="15"/>
  <c r="EF13" i="5" s="1"/>
  <c r="EF14" i="5" s="1"/>
  <c r="EQ12" i="16"/>
  <c r="EQ16" i="5" s="1"/>
  <c r="EQ17" i="5" s="1"/>
  <c r="FH12" i="16"/>
  <c r="FH16" i="5" s="1"/>
  <c r="FH17" i="5" s="1"/>
  <c r="DP15" i="14"/>
  <c r="CL13" i="14"/>
  <c r="L13" i="13"/>
  <c r="CJ12" i="13"/>
  <c r="EB15" i="13"/>
  <c r="HO15" i="13"/>
  <c r="FP12" i="13"/>
  <c r="CS15" i="14"/>
  <c r="DY15" i="14"/>
  <c r="EV15" i="14"/>
  <c r="FE15" i="14"/>
  <c r="I12" i="13"/>
  <c r="R15" i="13"/>
  <c r="AS15" i="13"/>
  <c r="DV36" i="5" s="1"/>
  <c r="CQ15" i="13"/>
  <c r="DR15" i="13"/>
  <c r="EI15" i="13"/>
  <c r="EY15" i="13"/>
  <c r="FB15" i="13"/>
  <c r="FO13" i="13"/>
  <c r="DD13" i="15"/>
  <c r="CZ28" i="17"/>
  <c r="CY28" i="17"/>
  <c r="CY13" i="17" s="1"/>
  <c r="CW22" i="5" s="1"/>
  <c r="CR12" i="15"/>
  <c r="R15" i="14"/>
  <c r="Z15" i="14"/>
  <c r="X36" i="5" s="1"/>
  <c r="AH15" i="14"/>
  <c r="AF36" i="5" s="1"/>
  <c r="AP15" i="14"/>
  <c r="AN36" i="5" s="1"/>
  <c r="CO13" i="14"/>
  <c r="CR15" i="14"/>
  <c r="CW15" i="14"/>
  <c r="DF15" i="14"/>
  <c r="DJ15" i="14"/>
  <c r="DX15" i="14"/>
  <c r="EC15" i="14"/>
  <c r="EL15" i="14"/>
  <c r="EP15" i="14"/>
  <c r="FI15" i="14"/>
  <c r="L12" i="13"/>
  <c r="H12" i="13"/>
  <c r="S15" i="13"/>
  <c r="CV36" i="5" s="1"/>
  <c r="V15" i="13"/>
  <c r="CY36" i="5" s="1"/>
  <c r="Y15" i="13"/>
  <c r="DB36" i="5" s="1"/>
  <c r="AP15" i="13"/>
  <c r="DS36" i="5" s="1"/>
  <c r="BY15" i="13"/>
  <c r="FB36" i="5" s="1"/>
  <c r="CN12" i="13"/>
  <c r="CU15" i="13"/>
  <c r="FW15" i="13"/>
  <c r="FZ15" i="13"/>
  <c r="GM15" i="13"/>
  <c r="GP15" i="13"/>
  <c r="HC15" i="13"/>
  <c r="HF15" i="13"/>
  <c r="HS15" i="13"/>
  <c r="HV15" i="13"/>
  <c r="II15" i="13"/>
  <c r="IL15" i="13"/>
  <c r="DO12" i="15"/>
  <c r="DO12" i="5" s="1"/>
  <c r="DM13" i="15"/>
  <c r="DM13" i="5" s="1"/>
  <c r="DK12" i="15"/>
  <c r="DK12" i="5" s="1"/>
  <c r="DI13" i="15"/>
  <c r="DI13" i="5" s="1"/>
  <c r="DG12" i="15"/>
  <c r="DG12" i="5" s="1"/>
  <c r="DB12" i="15"/>
  <c r="DB12" i="5" s="1"/>
  <c r="DB14" i="5" s="1"/>
  <c r="DB19" i="5" s="1"/>
  <c r="CX12" i="15"/>
  <c r="CX12" i="5" s="1"/>
  <c r="CX14" i="5" s="1"/>
  <c r="CX19" i="5" s="1"/>
  <c r="J12" i="13"/>
  <c r="FM13" i="13"/>
  <c r="FB12" i="15"/>
  <c r="FB12" i="5" s="1"/>
  <c r="T15" i="14"/>
  <c r="R36" i="5" s="1"/>
  <c r="CZ15" i="14"/>
  <c r="DE15" i="14"/>
  <c r="DN15" i="14"/>
  <c r="DR15" i="14"/>
  <c r="EF15" i="14"/>
  <c r="EK15" i="14"/>
  <c r="ET15" i="14"/>
  <c r="EX15" i="14"/>
  <c r="Z15" i="13"/>
  <c r="DC36" i="5" s="1"/>
  <c r="BA15" i="13"/>
  <c r="ED36" i="5" s="1"/>
  <c r="BO15" i="13"/>
  <c r="ER36" i="5" s="1"/>
  <c r="CG15" i="13"/>
  <c r="FJ36" i="5" s="1"/>
  <c r="CY15" i="13"/>
  <c r="DZ15" i="13"/>
  <c r="EG15" i="13"/>
  <c r="GA15" i="13"/>
  <c r="GD15" i="13"/>
  <c r="GQ15" i="13"/>
  <c r="GT15" i="13"/>
  <c r="HG15" i="13"/>
  <c r="HJ15" i="13"/>
  <c r="HW15" i="13"/>
  <c r="HZ15" i="13"/>
  <c r="DF13" i="15"/>
  <c r="DF13" i="5" s="1"/>
  <c r="DF14" i="5" s="1"/>
  <c r="DF19" i="5" s="1"/>
  <c r="DN12" i="15"/>
  <c r="DN12" i="5" s="1"/>
  <c r="DJ12" i="15"/>
  <c r="DJ12" i="5" s="1"/>
  <c r="DD12" i="15"/>
  <c r="DD28" i="17"/>
  <c r="DC13" i="17"/>
  <c r="DA22" i="5" s="1"/>
  <c r="DB28" i="17"/>
  <c r="DB13" i="17" s="1"/>
  <c r="CZ22" i="5" s="1"/>
  <c r="CT13" i="17"/>
  <c r="CR22" i="5" s="1"/>
  <c r="DC13" i="15"/>
  <c r="DC13" i="5" s="1"/>
  <c r="DC14" i="5" s="1"/>
  <c r="DC19" i="5" s="1"/>
  <c r="DA12" i="15"/>
  <c r="DA12" i="5" s="1"/>
  <c r="DA14" i="5" s="1"/>
  <c r="DA19" i="5" s="1"/>
  <c r="CY13" i="15"/>
  <c r="CY13" i="5" s="1"/>
  <c r="CY14" i="5" s="1"/>
  <c r="CY19" i="5" s="1"/>
  <c r="CW12" i="15"/>
  <c r="CW12" i="5" s="1"/>
  <c r="CW14" i="5" s="1"/>
  <c r="CU13" i="15"/>
  <c r="CU13" i="5" s="1"/>
  <c r="CS12" i="15"/>
  <c r="CS12" i="5" s="1"/>
  <c r="CS14" i="5" s="1"/>
  <c r="CS19" i="5" s="1"/>
  <c r="I13" i="13"/>
  <c r="CM13" i="13"/>
  <c r="FL13" i="13"/>
  <c r="FP13" i="13"/>
  <c r="FQ13" i="13"/>
  <c r="I12" i="14"/>
  <c r="J12" i="14"/>
  <c r="DM15" i="14"/>
  <c r="DV15" i="14"/>
  <c r="ES15" i="14"/>
  <c r="FB15" i="14"/>
  <c r="H13" i="13"/>
  <c r="AK15" i="13"/>
  <c r="DN36" i="5" s="1"/>
  <c r="AY15" i="13"/>
  <c r="EB36" i="5" s="1"/>
  <c r="K12" i="13"/>
  <c r="BE15" i="13"/>
  <c r="EH36" i="5" s="1"/>
  <c r="BI15" i="13"/>
  <c r="EL36" i="5" s="1"/>
  <c r="BW15" i="13"/>
  <c r="EZ36" i="5" s="1"/>
  <c r="DQ15" i="13"/>
  <c r="GE15" i="13"/>
  <c r="GH15" i="13"/>
  <c r="GU15" i="13"/>
  <c r="GX15" i="13"/>
  <c r="HK15" i="13"/>
  <c r="HN15" i="13"/>
  <c r="IA15" i="13"/>
  <c r="ID15" i="13"/>
  <c r="DO13" i="15"/>
  <c r="DO13" i="5" s="1"/>
  <c r="DM12" i="15"/>
  <c r="DM12" i="5" s="1"/>
  <c r="DK13" i="15"/>
  <c r="DK13" i="5" s="1"/>
  <c r="DI12" i="15"/>
  <c r="DI12" i="5" s="1"/>
  <c r="DG13" i="15"/>
  <c r="DG13" i="5" s="1"/>
  <c r="DE12" i="15"/>
  <c r="DE12" i="5" s="1"/>
  <c r="CZ12" i="15"/>
  <c r="CZ12" i="5" s="1"/>
  <c r="CZ14" i="5" s="1"/>
  <c r="CZ19" i="5" s="1"/>
  <c r="CV12" i="15"/>
  <c r="CV12" i="5" s="1"/>
  <c r="CV14" i="5" s="1"/>
  <c r="CT12" i="15"/>
  <c r="CT12" i="5" s="1"/>
  <c r="CT14" i="5" s="1"/>
  <c r="CT19" i="5" s="1"/>
  <c r="FI12" i="15"/>
  <c r="FI12" i="5" s="1"/>
  <c r="FG12" i="15"/>
  <c r="FG12" i="5" s="1"/>
  <c r="FG14" i="5" s="1"/>
  <c r="FG19" i="5" s="1"/>
  <c r="DL15" i="14"/>
  <c r="DQ15" i="14"/>
  <c r="ER15" i="14"/>
  <c r="J13" i="13"/>
  <c r="BM15" i="13"/>
  <c r="EP36" i="5" s="1"/>
  <c r="DE13" i="15"/>
  <c r="DE13" i="5" s="1"/>
  <c r="DN13" i="15"/>
  <c r="DN13" i="5" s="1"/>
  <c r="DJ13" i="15"/>
  <c r="DJ13" i="5" s="1"/>
  <c r="DA28" i="17"/>
  <c r="CU13" i="17"/>
  <c r="CS22" i="5" s="1"/>
  <c r="CR13" i="15"/>
  <c r="U43" i="11"/>
  <c r="V37" i="11" a="1"/>
  <c r="V37" i="11" s="1"/>
  <c r="U38" i="11"/>
  <c r="U41" i="11"/>
  <c r="U40" i="11"/>
  <c r="DU96" i="18"/>
  <c r="DU15" i="18" s="1"/>
  <c r="DS28" i="5" s="1"/>
  <c r="EG96" i="18"/>
  <c r="EG15" i="18" s="1"/>
  <c r="EE28" i="5" s="1"/>
  <c r="ES96" i="18"/>
  <c r="ES15" i="18" s="1"/>
  <c r="EQ28" i="5" s="1"/>
  <c r="FG96" i="18"/>
  <c r="FG15" i="18" s="1"/>
  <c r="FE28" i="5" s="1"/>
  <c r="DK96" i="18"/>
  <c r="DK15" i="18" s="1"/>
  <c r="DI28" i="5" s="1"/>
  <c r="CZ96" i="18"/>
  <c r="CZ15" i="18" s="1"/>
  <c r="CX28" i="5" s="1"/>
  <c r="CX30" i="5" s="1"/>
  <c r="EE96" i="18"/>
  <c r="EE15" i="18" s="1"/>
  <c r="EC28" i="5" s="1"/>
  <c r="DF14" i="18"/>
  <c r="DV96" i="18"/>
  <c r="DV15" i="18" s="1"/>
  <c r="DT28" i="5" s="1"/>
  <c r="EH96" i="18"/>
  <c r="EH15" i="18" s="1"/>
  <c r="EF28" i="5" s="1"/>
  <c r="ET96" i="18"/>
  <c r="ET15" i="18" s="1"/>
  <c r="ER28" i="5" s="1"/>
  <c r="FH96" i="18"/>
  <c r="FH15" i="18" s="1"/>
  <c r="FF28" i="5" s="1"/>
  <c r="CY96" i="18"/>
  <c r="CY15" i="18" s="1"/>
  <c r="CW28" i="5" s="1"/>
  <c r="ED96" i="18"/>
  <c r="EP14" i="18"/>
  <c r="DF26" i="5"/>
  <c r="DW96" i="18"/>
  <c r="DW15" i="18" s="1"/>
  <c r="DU28" i="5" s="1"/>
  <c r="EI96" i="18"/>
  <c r="EI15" i="18" s="1"/>
  <c r="EG28" i="5" s="1"/>
  <c r="EU96" i="18"/>
  <c r="EU15" i="18" s="1"/>
  <c r="ES28" i="5" s="1"/>
  <c r="ES30" i="5" s="1"/>
  <c r="FI96" i="18"/>
  <c r="FI15" i="18" s="1"/>
  <c r="FG28" i="5" s="1"/>
  <c r="DO96" i="18"/>
  <c r="DO15" i="18" s="1"/>
  <c r="DM28" i="5" s="1"/>
  <c r="CX96" i="18"/>
  <c r="CX15" i="18" s="1"/>
  <c r="CV28" i="5" s="1"/>
  <c r="CV30" i="5" s="1"/>
  <c r="EQ96" i="18"/>
  <c r="EQ15" i="18" s="1"/>
  <c r="EO28" i="5" s="1"/>
  <c r="CT14" i="18"/>
  <c r="ED26" i="5"/>
  <c r="CT26" i="5"/>
  <c r="DJ30" i="5"/>
  <c r="FB96" i="18"/>
  <c r="DX96" i="18"/>
  <c r="DX15" i="18" s="1"/>
  <c r="DV28" i="5" s="1"/>
  <c r="EJ96" i="18"/>
  <c r="EJ15" i="18" s="1"/>
  <c r="EH28" i="5" s="1"/>
  <c r="EH30" i="5" s="1"/>
  <c r="EV96" i="18"/>
  <c r="EV15" i="18" s="1"/>
  <c r="ET28" i="5" s="1"/>
  <c r="FJ96" i="18"/>
  <c r="FJ15" i="18" s="1"/>
  <c r="FH28" i="5" s="1"/>
  <c r="DI96" i="18"/>
  <c r="DI15" i="18" s="1"/>
  <c r="DG28" i="5" s="1"/>
  <c r="DE96" i="18"/>
  <c r="DE15" i="18" s="1"/>
  <c r="DC28" i="5" s="1"/>
  <c r="CW96" i="18"/>
  <c r="CW15" i="18" s="1"/>
  <c r="CU28" i="5" s="1"/>
  <c r="EP96" i="18"/>
  <c r="ED14" i="18"/>
  <c r="FD96" i="18"/>
  <c r="FD15" i="18" s="1"/>
  <c r="FB28" i="5" s="1"/>
  <c r="DY96" i="18"/>
  <c r="DY15" i="18" s="1"/>
  <c r="DW28" i="5" s="1"/>
  <c r="EK96" i="18"/>
  <c r="EK15" i="18" s="1"/>
  <c r="EI28" i="5" s="1"/>
  <c r="EW96" i="18"/>
  <c r="EW15" i="18" s="1"/>
  <c r="EU28" i="5" s="1"/>
  <c r="FK96" i="18"/>
  <c r="FK15" i="18" s="1"/>
  <c r="FI28" i="5" s="1"/>
  <c r="DD96" i="18"/>
  <c r="DD15" i="18" s="1"/>
  <c r="DB28" i="5" s="1"/>
  <c r="CV96" i="18"/>
  <c r="CV15" i="18" s="1"/>
  <c r="CT28" i="5" s="1"/>
  <c r="FC96" i="18"/>
  <c r="FC15" i="18" s="1"/>
  <c r="FA28" i="5" s="1"/>
  <c r="FB26" i="5"/>
  <c r="ER96" i="18"/>
  <c r="ER15" i="18" s="1"/>
  <c r="EP28" i="5" s="1"/>
  <c r="DZ96" i="18"/>
  <c r="DZ15" i="18" s="1"/>
  <c r="DX28" i="5" s="1"/>
  <c r="DX30" i="5" s="1"/>
  <c r="EL96" i="18"/>
  <c r="EL15" i="18" s="1"/>
  <c r="EJ28" i="5" s="1"/>
  <c r="EX96" i="18"/>
  <c r="EX15" i="18" s="1"/>
  <c r="EV28" i="5" s="1"/>
  <c r="FL96" i="18"/>
  <c r="FL15" i="18" s="1"/>
  <c r="FJ28" i="5" s="1"/>
  <c r="DM96" i="18"/>
  <c r="DM15" i="18" s="1"/>
  <c r="DK28" i="5" s="1"/>
  <c r="DC96" i="18"/>
  <c r="DC15" i="18" s="1"/>
  <c r="DA28" i="5" s="1"/>
  <c r="CU96" i="18"/>
  <c r="CU15" i="18" s="1"/>
  <c r="CS28" i="5" s="1"/>
  <c r="CT15" i="18"/>
  <c r="DR14" i="18"/>
  <c r="CO18" i="18"/>
  <c r="EF96" i="18"/>
  <c r="EF15" i="18" s="1"/>
  <c r="ED28" i="5" s="1"/>
  <c r="EA96" i="18"/>
  <c r="EA15" i="18" s="1"/>
  <c r="DY28" i="5" s="1"/>
  <c r="EM96" i="18"/>
  <c r="EM15" i="18" s="1"/>
  <c r="EK28" i="5" s="1"/>
  <c r="EK30" i="5" s="1"/>
  <c r="EY96" i="18"/>
  <c r="EY15" i="18" s="1"/>
  <c r="EW28" i="5" s="1"/>
  <c r="EC96" i="18"/>
  <c r="EC15" i="18" s="1"/>
  <c r="EA28" i="5" s="1"/>
  <c r="EA30" i="5" s="1"/>
  <c r="DG96" i="18"/>
  <c r="DG15" i="18" s="1"/>
  <c r="DE28" i="5" s="1"/>
  <c r="DB96" i="18"/>
  <c r="DB15" i="18" s="1"/>
  <c r="CZ28" i="5" s="1"/>
  <c r="CZ30" i="5" s="1"/>
  <c r="DS96" i="18"/>
  <c r="DS15" i="18" s="1"/>
  <c r="DQ28" i="5" s="1"/>
  <c r="DR26" i="5"/>
  <c r="FB14" i="18"/>
  <c r="CR18" i="18"/>
  <c r="T42" i="11"/>
  <c r="T38" i="11"/>
  <c r="T41" i="11"/>
  <c r="T40" i="11"/>
  <c r="DT96" i="18"/>
  <c r="DT15" i="18" s="1"/>
  <c r="DR28" i="5" s="1"/>
  <c r="EB96" i="18"/>
  <c r="EB15" i="18" s="1"/>
  <c r="DZ28" i="5" s="1"/>
  <c r="EN96" i="18"/>
  <c r="EN15" i="18" s="1"/>
  <c r="EL28" i="5" s="1"/>
  <c r="EZ96" i="18"/>
  <c r="EZ15" i="18" s="1"/>
  <c r="EX28" i="5" s="1"/>
  <c r="DQ96" i="18"/>
  <c r="DQ15" i="18" s="1"/>
  <c r="DO28" i="5" s="1"/>
  <c r="DF15" i="18"/>
  <c r="DA96" i="18"/>
  <c r="DA15" i="18" s="1"/>
  <c r="CY28" i="5" s="1"/>
  <c r="DR96" i="18"/>
  <c r="EP26" i="5"/>
  <c r="EQ30" i="5"/>
  <c r="FA96" i="18"/>
  <c r="FA15" i="18" s="1"/>
  <c r="EY28" i="5" s="1"/>
  <c r="EY30" i="5" s="1"/>
  <c r="ER18" i="18" a="1"/>
  <c r="ER18" i="18" s="1"/>
  <c r="ER14" i="18" s="1"/>
  <c r="EP27" i="5" s="1"/>
  <c r="EF18" i="18" a="1"/>
  <c r="EF18" i="18" s="1"/>
  <c r="EF14" i="18" s="1"/>
  <c r="ED27" i="5" s="1"/>
  <c r="EO18" i="18" a="1"/>
  <c r="EO18" i="18" s="1"/>
  <c r="EO14" i="18" s="1"/>
  <c r="EM27" i="5" s="1"/>
  <c r="EM30" i="5" s="1"/>
  <c r="DE18" i="18" a="1"/>
  <c r="DE18" i="18" s="1"/>
  <c r="DE14" i="18" s="1"/>
  <c r="DC27" i="5" s="1"/>
  <c r="DQ18" i="18" a="1"/>
  <c r="DQ18" i="18" s="1"/>
  <c r="DQ14" i="18" s="1"/>
  <c r="DO27" i="5" s="1"/>
  <c r="J25" i="5"/>
  <c r="DH19" i="5"/>
  <c r="G25" i="5"/>
  <c r="EL19" i="5"/>
  <c r="H25" i="5"/>
  <c r="I25" i="5"/>
  <c r="DT28" i="17"/>
  <c r="CR33" i="17"/>
  <c r="J16" i="18"/>
  <c r="L15" i="18"/>
  <c r="J14" i="18"/>
  <c r="L13" i="18"/>
  <c r="H13" i="18"/>
  <c r="J12" i="18"/>
  <c r="M16" i="18"/>
  <c r="I16" i="18"/>
  <c r="K15" i="18"/>
  <c r="M14" i="18"/>
  <c r="I14" i="18"/>
  <c r="K13" i="18"/>
  <c r="M12" i="18"/>
  <c r="I12" i="18"/>
  <c r="L12" i="18"/>
  <c r="H12" i="18"/>
  <c r="Q44" i="5"/>
  <c r="V30" i="5"/>
  <c r="R30" i="5"/>
  <c r="R32" i="5" s="1"/>
  <c r="S30" i="5"/>
  <c r="S32" i="5" s="1"/>
  <c r="M30" i="5"/>
  <c r="T30" i="5"/>
  <c r="P30" i="5"/>
  <c r="P32" i="5" s="1"/>
  <c r="S31" i="11"/>
  <c r="S42" i="11" s="1"/>
  <c r="CR42" i="5"/>
  <c r="U31" i="11"/>
  <c r="U42" i="11" s="1"/>
  <c r="O20" i="11" a="1"/>
  <c r="O20" i="11" s="1"/>
  <c r="O31" i="11"/>
  <c r="W31" i="11"/>
  <c r="Q31" i="11"/>
  <c r="Q42" i="11" s="1"/>
  <c r="CJ13" i="13"/>
  <c r="I16" i="5"/>
  <c r="I17" i="5" s="1"/>
  <c r="AA15" i="13"/>
  <c r="BV15" i="13"/>
  <c r="EY36" i="5" s="1"/>
  <c r="DF15" i="13"/>
  <c r="DV15" i="13"/>
  <c r="EL15" i="13"/>
  <c r="G16" i="5"/>
  <c r="G17" i="5" s="1"/>
  <c r="I12" i="5"/>
  <c r="F13" i="5"/>
  <c r="CJ12" i="14"/>
  <c r="AT15" i="13"/>
  <c r="BB15" i="13"/>
  <c r="G13" i="5"/>
  <c r="G12" i="5"/>
  <c r="J16" i="5"/>
  <c r="J17" i="5" s="1"/>
  <c r="K16" i="5"/>
  <c r="K17" i="5" s="1"/>
  <c r="F16" i="5"/>
  <c r="F17" i="5" s="1"/>
  <c r="AD15" i="14"/>
  <c r="AT15" i="14"/>
  <c r="CK12" i="14"/>
  <c r="BJ15" i="13"/>
  <c r="EM36" i="5" s="1"/>
  <c r="BZ15" i="13"/>
  <c r="CK12" i="13"/>
  <c r="CT15" i="13"/>
  <c r="DJ15" i="13"/>
  <c r="I13" i="5"/>
  <c r="K13" i="5"/>
  <c r="Z23" i="17"/>
  <c r="DF23" i="17" s="1"/>
  <c r="H16" i="5"/>
  <c r="H17" i="5" s="1"/>
  <c r="CK13" i="14"/>
  <c r="BN15" i="13"/>
  <c r="CD15" i="13"/>
  <c r="FG36" i="5" s="1"/>
  <c r="CX15" i="13"/>
  <c r="DN15" i="13"/>
  <c r="EA15" i="13"/>
  <c r="CM12" i="13"/>
  <c r="ED15" i="13"/>
  <c r="CZ13" i="17"/>
  <c r="CX22" i="5" s="1"/>
  <c r="Y26" i="17"/>
  <c r="Y23" i="17"/>
  <c r="Y31" i="17"/>
  <c r="Y27" i="17"/>
  <c r="F12" i="5"/>
  <c r="CK13" i="13"/>
  <c r="DA13" i="17"/>
  <c r="CY22" i="5" s="1"/>
  <c r="BR15" i="13"/>
  <c r="EU36" i="5" s="1"/>
  <c r="CH15" i="13"/>
  <c r="FK36" i="5" s="1"/>
  <c r="CS15" i="13"/>
  <c r="DB15" i="13"/>
  <c r="DO15" i="13"/>
  <c r="CL12" i="13"/>
  <c r="H12" i="5"/>
  <c r="H14" i="5" s="1"/>
  <c r="J12" i="5"/>
  <c r="FN12" i="13"/>
  <c r="FO12" i="13"/>
  <c r="F48" i="5" l="1"/>
  <c r="DY14" i="5"/>
  <c r="U23" i="5"/>
  <c r="U32" i="5" s="1"/>
  <c r="U38" i="5" s="1"/>
  <c r="T23" i="5"/>
  <c r="T32" i="5" s="1"/>
  <c r="DN14" i="5"/>
  <c r="DN19" i="5" s="1"/>
  <c r="ET19" i="5"/>
  <c r="EE30" i="5"/>
  <c r="FD19" i="5"/>
  <c r="DE30" i="5"/>
  <c r="CW30" i="5"/>
  <c r="DL14" i="5"/>
  <c r="DL19" i="5" s="1"/>
  <c r="M23" i="5"/>
  <c r="M32" i="5" s="1"/>
  <c r="DX14" i="5"/>
  <c r="DX19" i="5" s="1"/>
  <c r="K12" i="5"/>
  <c r="DY19" i="5"/>
  <c r="DK30" i="5"/>
  <c r="F30" i="5"/>
  <c r="EQ19" i="5"/>
  <c r="EJ19" i="5"/>
  <c r="CN15" i="13"/>
  <c r="CO13" i="18"/>
  <c r="EV30" i="5"/>
  <c r="EF19" i="5"/>
  <c r="FI30" i="5"/>
  <c r="DN30" i="5"/>
  <c r="J14" i="5"/>
  <c r="O32" i="5"/>
  <c r="O38" i="5" s="1"/>
  <c r="DV14" i="5"/>
  <c r="DV19" i="5" s="1"/>
  <c r="EH19" i="5"/>
  <c r="CK29" i="5"/>
  <c r="DG30" i="5"/>
  <c r="FK30" i="5"/>
  <c r="DL30" i="5"/>
  <c r="V32" i="5"/>
  <c r="FF30" i="5"/>
  <c r="DI30" i="5"/>
  <c r="DW19" i="5"/>
  <c r="CZ44" i="5"/>
  <c r="M44" i="5"/>
  <c r="DZ30" i="5"/>
  <c r="CN13" i="18"/>
  <c r="DY30" i="5"/>
  <c r="DM30" i="5"/>
  <c r="FH30" i="5"/>
  <c r="DI14" i="5"/>
  <c r="CU14" i="5"/>
  <c r="CU19" i="5" s="1"/>
  <c r="FH19" i="5"/>
  <c r="FE19" i="5"/>
  <c r="EA19" i="5"/>
  <c r="DT14" i="5"/>
  <c r="DT19" i="5" s="1"/>
  <c r="CW19" i="5"/>
  <c r="FE30" i="5"/>
  <c r="FA30" i="5"/>
  <c r="CX44" i="5"/>
  <c r="CK12" i="19"/>
  <c r="CK15" i="13"/>
  <c r="CS30" i="5"/>
  <c r="CM13" i="18"/>
  <c r="EI19" i="5"/>
  <c r="H26" i="5"/>
  <c r="DA30" i="5"/>
  <c r="ED19" i="5"/>
  <c r="DS19" i="5"/>
  <c r="FD30" i="5"/>
  <c r="EU30" i="5"/>
  <c r="EC30" i="5"/>
  <c r="DS30" i="5"/>
  <c r="CN12" i="18"/>
  <c r="EJ30" i="5"/>
  <c r="DW30" i="5"/>
  <c r="DT30" i="5"/>
  <c r="FJ19" i="5"/>
  <c r="DM14" i="5"/>
  <c r="DM19" i="5" s="1"/>
  <c r="CL25" i="5"/>
  <c r="CU30" i="5"/>
  <c r="DZ14" i="5"/>
  <c r="DZ19" i="5" s="1"/>
  <c r="EG14" i="5"/>
  <c r="EG19" i="5" s="1"/>
  <c r="EX30" i="5"/>
  <c r="FG30" i="5"/>
  <c r="CL15" i="13"/>
  <c r="DC30" i="5"/>
  <c r="CQ13" i="18"/>
  <c r="FM15" i="13"/>
  <c r="DJ14" i="5"/>
  <c r="DJ19" i="5" s="1"/>
  <c r="FN15" i="13"/>
  <c r="CK15" i="14"/>
  <c r="DG14" i="5"/>
  <c r="DG19" i="5" s="1"/>
  <c r="CJ15" i="14"/>
  <c r="CP28" i="17"/>
  <c r="FK14" i="5"/>
  <c r="FK19" i="5" s="1"/>
  <c r="DB30" i="5"/>
  <c r="FQ15" i="13"/>
  <c r="CQ28" i="17"/>
  <c r="CW44" i="5"/>
  <c r="CR28" i="17"/>
  <c r="EG30" i="5"/>
  <c r="DQ30" i="5"/>
  <c r="CO28" i="17"/>
  <c r="CY30" i="5"/>
  <c r="EW30" i="5"/>
  <c r="DH30" i="5"/>
  <c r="ET30" i="5"/>
  <c r="ER30" i="5"/>
  <c r="CO15" i="13"/>
  <c r="BK36" i="5"/>
  <c r="J36" i="5" s="1"/>
  <c r="L15" i="14"/>
  <c r="N21" i="11"/>
  <c r="N23" i="11"/>
  <c r="DO30" i="5"/>
  <c r="FP15" i="13"/>
  <c r="EZ13" i="5"/>
  <c r="CP13" i="15"/>
  <c r="EB16" i="5"/>
  <c r="CN12" i="16"/>
  <c r="CO15" i="14"/>
  <c r="CN96" i="18"/>
  <c r="FJ30" i="5"/>
  <c r="CR13" i="18"/>
  <c r="EI30" i="5"/>
  <c r="EF30" i="5"/>
  <c r="DD13" i="5"/>
  <c r="CL13" i="5" s="1"/>
  <c r="CL13" i="15"/>
  <c r="CU36" i="5"/>
  <c r="CK36" i="5" s="1"/>
  <c r="H15" i="13"/>
  <c r="FL15" i="13"/>
  <c r="BU36" i="5"/>
  <c r="K36" i="5" s="1"/>
  <c r="M15" i="14"/>
  <c r="CM28" i="17"/>
  <c r="DQ13" i="5"/>
  <c r="CM13" i="15"/>
  <c r="EZ25" i="5"/>
  <c r="CP25" i="5" s="1"/>
  <c r="CR12" i="18"/>
  <c r="EE19" i="5"/>
  <c r="EO14" i="5"/>
  <c r="EO19" i="5" s="1"/>
  <c r="DK14" i="5"/>
  <c r="DK19" i="5" s="1"/>
  <c r="FO15" i="13"/>
  <c r="DP12" i="5"/>
  <c r="CM12" i="15"/>
  <c r="FA16" i="5"/>
  <c r="CP12" i="16"/>
  <c r="CS43" i="5"/>
  <c r="CK43" i="5" s="1"/>
  <c r="CK13" i="19"/>
  <c r="FA12" i="5"/>
  <c r="CP12" i="15"/>
  <c r="DP16" i="5"/>
  <c r="CM12" i="16"/>
  <c r="CR13" i="5"/>
  <c r="CK13" i="5" s="1"/>
  <c r="CK13" i="15"/>
  <c r="DE14" i="5"/>
  <c r="FB14" i="5"/>
  <c r="FB19" i="5" s="1"/>
  <c r="CM15" i="14"/>
  <c r="ER19" i="5"/>
  <c r="DA44" i="5"/>
  <c r="Z17" i="11"/>
  <c r="AA18" i="11"/>
  <c r="DO14" i="5"/>
  <c r="DO19" i="5" s="1"/>
  <c r="K30" i="5"/>
  <c r="AW36" i="5"/>
  <c r="I36" i="5" s="1"/>
  <c r="K15" i="14"/>
  <c r="CN15" i="14"/>
  <c r="EP16" i="5"/>
  <c r="CO12" i="16"/>
  <c r="EN25" i="5"/>
  <c r="CO25" i="5" s="1"/>
  <c r="CQ12" i="18"/>
  <c r="G14" i="5"/>
  <c r="G19" i="5" s="1"/>
  <c r="I30" i="5"/>
  <c r="EL30" i="5"/>
  <c r="DV30" i="5"/>
  <c r="DU30" i="5"/>
  <c r="DI19" i="5"/>
  <c r="P36" i="5"/>
  <c r="F36" i="5" s="1"/>
  <c r="H15" i="14"/>
  <c r="CL15" i="14"/>
  <c r="CS44" i="5"/>
  <c r="CV16" i="5"/>
  <c r="CK12" i="16"/>
  <c r="EX19" i="5"/>
  <c r="CT44" i="5"/>
  <c r="DP25" i="5"/>
  <c r="CM25" i="5" s="1"/>
  <c r="CO12" i="18"/>
  <c r="CN28" i="17"/>
  <c r="J29" i="5"/>
  <c r="J30" i="5" s="1"/>
  <c r="BO30" i="5"/>
  <c r="CR25" i="5"/>
  <c r="CK25" i="5" s="1"/>
  <c r="CM12" i="18"/>
  <c r="EB25" i="5"/>
  <c r="CN25" i="5" s="1"/>
  <c r="CP12" i="18"/>
  <c r="G26" i="5"/>
  <c r="G30" i="5" s="1"/>
  <c r="Y30" i="5"/>
  <c r="H30" i="5"/>
  <c r="CR12" i="5"/>
  <c r="CK12" i="15"/>
  <c r="EN13" i="5"/>
  <c r="CO13" i="5" s="1"/>
  <c r="CO13" i="15"/>
  <c r="CP13" i="18"/>
  <c r="EO30" i="5"/>
  <c r="FI14" i="5"/>
  <c r="FI19" i="5" s="1"/>
  <c r="DD12" i="5"/>
  <c r="CL12" i="15"/>
  <c r="EC13" i="5"/>
  <c r="CN13" i="15"/>
  <c r="EN12" i="5"/>
  <c r="CO12" i="15"/>
  <c r="DE16" i="5"/>
  <c r="CL12" i="16"/>
  <c r="FF19" i="5"/>
  <c r="EB12" i="5"/>
  <c r="CN12" i="15"/>
  <c r="CL29" i="5"/>
  <c r="P34" i="5"/>
  <c r="P38" i="5"/>
  <c r="R34" i="5"/>
  <c r="R40" i="5" s="1"/>
  <c r="R46" i="5" s="1"/>
  <c r="R38" i="5"/>
  <c r="V34" i="5"/>
  <c r="V40" i="5" s="1"/>
  <c r="V46" i="5" s="1"/>
  <c r="V38" i="5"/>
  <c r="CK42" i="5"/>
  <c r="CK44" i="5" s="1"/>
  <c r="CR44" i="5"/>
  <c r="H19" i="5"/>
  <c r="EQ36" i="5"/>
  <c r="CO36" i="5" s="1"/>
  <c r="L15" i="13"/>
  <c r="DD28" i="5"/>
  <c r="CL28" i="5" s="1"/>
  <c r="CN15" i="18"/>
  <c r="EZ27" i="5"/>
  <c r="CR14" i="18"/>
  <c r="F14" i="5"/>
  <c r="DD36" i="5"/>
  <c r="CL36" i="5" s="1"/>
  <c r="I15" i="13"/>
  <c r="DF30" i="5"/>
  <c r="CL26" i="5"/>
  <c r="AR36" i="5"/>
  <c r="H36" i="5" s="1"/>
  <c r="J15" i="14"/>
  <c r="DE27" i="17"/>
  <c r="CM27" i="17" s="1"/>
  <c r="H27" i="17"/>
  <c r="FC36" i="5"/>
  <c r="CP36" i="5" s="1"/>
  <c r="M15" i="13"/>
  <c r="DP27" i="5"/>
  <c r="CO14" i="18"/>
  <c r="CT30" i="5"/>
  <c r="CK26" i="5"/>
  <c r="CM18" i="18"/>
  <c r="P20" i="11" a="1"/>
  <c r="P20" i="11" s="1"/>
  <c r="O23" i="11"/>
  <c r="O21" i="11"/>
  <c r="Q34" i="5"/>
  <c r="Q40" i="5" s="1"/>
  <c r="Q46" i="5" s="1"/>
  <c r="CJ15" i="13"/>
  <c r="DE31" i="17"/>
  <c r="CM31" i="17" s="1"/>
  <c r="H31" i="17"/>
  <c r="I14" i="5"/>
  <c r="EP30" i="5"/>
  <c r="CO26" i="5"/>
  <c r="DR15" i="18"/>
  <c r="CO96" i="18"/>
  <c r="CM26" i="5"/>
  <c r="DR30" i="5"/>
  <c r="CP18" i="18"/>
  <c r="CR27" i="5"/>
  <c r="CM14" i="18"/>
  <c r="DD27" i="5"/>
  <c r="CN14" i="18"/>
  <c r="K14" i="5"/>
  <c r="S34" i="5"/>
  <c r="S40" i="5" s="1"/>
  <c r="S46" i="5" s="1"/>
  <c r="S38" i="5"/>
  <c r="CM15" i="13"/>
  <c r="U34" i="5"/>
  <c r="U40" i="5" s="1"/>
  <c r="U46" i="5" s="1"/>
  <c r="DE23" i="17"/>
  <c r="CM23" i="17" s="1"/>
  <c r="H23" i="17"/>
  <c r="EE36" i="5"/>
  <c r="CN36" i="5" s="1"/>
  <c r="K15" i="13"/>
  <c r="CM96" i="18"/>
  <c r="EB27" i="5"/>
  <c r="CP14" i="18"/>
  <c r="ED15" i="18"/>
  <c r="CP96" i="18"/>
  <c r="CN18" i="18"/>
  <c r="CM15" i="18"/>
  <c r="CR28" i="5"/>
  <c r="CK28" i="5" s="1"/>
  <c r="CR96" i="18"/>
  <c r="FB15" i="18"/>
  <c r="CQ18" i="18"/>
  <c r="V40" i="11"/>
  <c r="V42" i="11"/>
  <c r="W37" i="11" a="1"/>
  <c r="W37" i="11" s="1"/>
  <c r="W42" i="11" s="1"/>
  <c r="V43" i="11"/>
  <c r="V38" i="11"/>
  <c r="V41" i="11"/>
  <c r="J19" i="5"/>
  <c r="DE26" i="17"/>
  <c r="CM26" i="17" s="1"/>
  <c r="H26" i="17"/>
  <c r="AB36" i="5"/>
  <c r="G36" i="5" s="1"/>
  <c r="I15" i="14"/>
  <c r="O42" i="11"/>
  <c r="FB30" i="5"/>
  <c r="CP26" i="5"/>
  <c r="EP15" i="18"/>
  <c r="CQ96" i="18"/>
  <c r="ED30" i="5"/>
  <c r="CN26" i="5"/>
  <c r="EN27" i="5"/>
  <c r="CQ14" i="18"/>
  <c r="DW36" i="5"/>
  <c r="CM36" i="5" s="1"/>
  <c r="J15" i="13"/>
  <c r="N34" i="5"/>
  <c r="N40" i="5" s="1"/>
  <c r="N46" i="5" s="1"/>
  <c r="N38" i="5"/>
  <c r="P40" i="5" l="1"/>
  <c r="P46" i="5" s="1"/>
  <c r="T34" i="5"/>
  <c r="T40" i="5" s="1"/>
  <c r="T46" i="5" s="1"/>
  <c r="T38" i="5"/>
  <c r="M34" i="5"/>
  <c r="M40" i="5" s="1"/>
  <c r="M46" i="5" s="1"/>
  <c r="M38" i="5"/>
  <c r="O34" i="5"/>
  <c r="O40" i="5" s="1"/>
  <c r="O46" i="5" s="1"/>
  <c r="CZ48" i="5"/>
  <c r="CY48" i="5"/>
  <c r="CV48" i="5"/>
  <c r="N24" i="11"/>
  <c r="N25" i="11"/>
  <c r="N26" i="11" s="1"/>
  <c r="EB14" i="5"/>
  <c r="CN12" i="5"/>
  <c r="CR14" i="5"/>
  <c r="CR19" i="5" s="1"/>
  <c r="CK12" i="5"/>
  <c r="CK14" i="5" s="1"/>
  <c r="CV17" i="5"/>
  <c r="CV19" i="5" s="1"/>
  <c r="CK16" i="5"/>
  <c r="CK17" i="5" s="1"/>
  <c r="EP17" i="5"/>
  <c r="EP19" i="5" s="1"/>
  <c r="CO16" i="5"/>
  <c r="CO17" i="5" s="1"/>
  <c r="FA14" i="5"/>
  <c r="CP12" i="5"/>
  <c r="EC14" i="5"/>
  <c r="EC19" i="5" s="1"/>
  <c r="CN13" i="5"/>
  <c r="DD14" i="5"/>
  <c r="DD19" i="5" s="1"/>
  <c r="CL12" i="5"/>
  <c r="CL14" i="5" s="1"/>
  <c r="CV15" i="17"/>
  <c r="CV12" i="17" s="1"/>
  <c r="CT21" i="5" s="1"/>
  <c r="CT23" i="5" s="1"/>
  <c r="CT32" i="5" s="1"/>
  <c r="CU48" i="5"/>
  <c r="CX15" i="17"/>
  <c r="CX12" i="17" s="1"/>
  <c r="CV21" i="5" s="1"/>
  <c r="CV23" i="5" s="1"/>
  <c r="CW15" i="17"/>
  <c r="CW12" i="17" s="1"/>
  <c r="CU21" i="5" s="1"/>
  <c r="CU23" i="5" s="1"/>
  <c r="CU32" i="5" s="1"/>
  <c r="DE17" i="5"/>
  <c r="DE19" i="5" s="1"/>
  <c r="CL16" i="5"/>
  <c r="CL17" i="5" s="1"/>
  <c r="CL19" i="5" s="1"/>
  <c r="EB17" i="5"/>
  <c r="CN16" i="5"/>
  <c r="CN17" i="5" s="1"/>
  <c r="CW48" i="5"/>
  <c r="AB18" i="11"/>
  <c r="AA17" i="11"/>
  <c r="FA17" i="5"/>
  <c r="CP16" i="5"/>
  <c r="CP17" i="5" s="1"/>
  <c r="CM13" i="5"/>
  <c r="DQ14" i="5"/>
  <c r="DQ19" i="5" s="1"/>
  <c r="CO12" i="5"/>
  <c r="CO14" i="5" s="1"/>
  <c r="EN14" i="5"/>
  <c r="EN19" i="5" s="1"/>
  <c r="EZ14" i="5"/>
  <c r="EZ19" i="5" s="1"/>
  <c r="CP13" i="5"/>
  <c r="DP17" i="5"/>
  <c r="CM16" i="5"/>
  <c r="CM17" i="5" s="1"/>
  <c r="DP14" i="5"/>
  <c r="CM12" i="5"/>
  <c r="CZ15" i="17"/>
  <c r="CZ12" i="17" s="1"/>
  <c r="CX21" i="5" s="1"/>
  <c r="CX23" i="5" s="1"/>
  <c r="CX32" i="5" s="1"/>
  <c r="K19" i="5"/>
  <c r="CR30" i="5"/>
  <c r="CK27" i="5"/>
  <c r="O24" i="11"/>
  <c r="O25" i="11"/>
  <c r="AB15" i="17"/>
  <c r="CM27" i="5"/>
  <c r="AA23" i="17"/>
  <c r="N50" i="5"/>
  <c r="EZ28" i="5"/>
  <c r="CP28" i="5" s="1"/>
  <c r="CR15" i="18"/>
  <c r="S50" i="5"/>
  <c r="P23" i="11"/>
  <c r="P21" i="11"/>
  <c r="Q20" i="11" a="1"/>
  <c r="Q20" i="11" s="1"/>
  <c r="CO15" i="18"/>
  <c r="DP28" i="5"/>
  <c r="CM28" i="5" s="1"/>
  <c r="Q50" i="5"/>
  <c r="AB27" i="17"/>
  <c r="DH27" i="17" s="1"/>
  <c r="AB23" i="17"/>
  <c r="DH23" i="17" s="1"/>
  <c r="AB31" i="17"/>
  <c r="DH31" i="17" s="1"/>
  <c r="AB26" i="17"/>
  <c r="DH26" i="17" s="1"/>
  <c r="F19" i="5"/>
  <c r="AA15" i="17"/>
  <c r="CO27" i="5"/>
  <c r="U50" i="5"/>
  <c r="I19" i="5"/>
  <c r="AA27" i="17"/>
  <c r="V50" i="5"/>
  <c r="EB28" i="5"/>
  <c r="CN28" i="5" s="1"/>
  <c r="CP15" i="18"/>
  <c r="CP27" i="5"/>
  <c r="W38" i="11"/>
  <c r="W41" i="11"/>
  <c r="W43" i="11"/>
  <c r="X37" i="11" a="1"/>
  <c r="X37" i="11" s="1"/>
  <c r="F37" i="11" s="1"/>
  <c r="W40" i="11"/>
  <c r="M50" i="5"/>
  <c r="AA26" i="17"/>
  <c r="T50" i="5"/>
  <c r="DD30" i="5"/>
  <c r="CL27" i="5"/>
  <c r="CL30" i="5" s="1"/>
  <c r="CK30" i="5"/>
  <c r="R50" i="5"/>
  <c r="EN28" i="5"/>
  <c r="CO28" i="5" s="1"/>
  <c r="CQ15" i="18"/>
  <c r="CN27" i="5"/>
  <c r="CK19" i="5"/>
  <c r="AA31" i="17"/>
  <c r="P50" i="5"/>
  <c r="CV32" i="5" l="1"/>
  <c r="CO30" i="5"/>
  <c r="CP30" i="5"/>
  <c r="CM14" i="5"/>
  <c r="CO19" i="5"/>
  <c r="CT34" i="5"/>
  <c r="CT40" i="5" s="1"/>
  <c r="CT46" i="5" s="1"/>
  <c r="CT38" i="5"/>
  <c r="O50" i="5"/>
  <c r="DA15" i="17"/>
  <c r="DA12" i="17" s="1"/>
  <c r="CY21" i="5" s="1"/>
  <c r="CY23" i="5" s="1"/>
  <c r="CY32" i="5" s="1"/>
  <c r="CU15" i="17"/>
  <c r="CU12" i="17" s="1"/>
  <c r="CS21" i="5" s="1"/>
  <c r="CS23" i="5" s="1"/>
  <c r="CS32" i="5" s="1"/>
  <c r="CS34" i="5" s="1"/>
  <c r="CS40" i="5" s="1"/>
  <c r="CS46" i="5" s="1"/>
  <c r="CM19" i="5"/>
  <c r="EZ30" i="5"/>
  <c r="CS48" i="5"/>
  <c r="CY15" i="17"/>
  <c r="CY12" i="17" s="1"/>
  <c r="CW21" i="5" s="1"/>
  <c r="CW23" i="5" s="1"/>
  <c r="CW32" i="5" s="1"/>
  <c r="CN30" i="5"/>
  <c r="CX38" i="5"/>
  <c r="CX34" i="5"/>
  <c r="CX40" i="5" s="1"/>
  <c r="CX46" i="5" s="1"/>
  <c r="DP19" i="5"/>
  <c r="EB30" i="5"/>
  <c r="CT48" i="5"/>
  <c r="CV34" i="5"/>
  <c r="CV40" i="5" s="1"/>
  <c r="CV46" i="5" s="1"/>
  <c r="CV50" i="5" s="1"/>
  <c r="CV38" i="5"/>
  <c r="CT15" i="17"/>
  <c r="CT12" i="17" s="1"/>
  <c r="CR21" i="5" s="1"/>
  <c r="CR23" i="5" s="1"/>
  <c r="CR32" i="5" s="1"/>
  <c r="CM30" i="5"/>
  <c r="AC18" i="11"/>
  <c r="AB17" i="11"/>
  <c r="CP14" i="5"/>
  <c r="CP19" i="5" s="1"/>
  <c r="CX48" i="5"/>
  <c r="CU38" i="5"/>
  <c r="CU34" i="5"/>
  <c r="CU40" i="5" s="1"/>
  <c r="CU46" i="5" s="1"/>
  <c r="CU50" i="5" s="1"/>
  <c r="FA19" i="5"/>
  <c r="CN14" i="5"/>
  <c r="CN19" i="5" s="1"/>
  <c r="EB19" i="5"/>
  <c r="DG23" i="17"/>
  <c r="AC23" i="17"/>
  <c r="DI23" i="17" s="1"/>
  <c r="Y20" i="17"/>
  <c r="Y18" i="17"/>
  <c r="DP30" i="5"/>
  <c r="DG31" i="17"/>
  <c r="R20" i="11" a="1"/>
  <c r="R20" i="11" s="1"/>
  <c r="Q23" i="11"/>
  <c r="Q21" i="11"/>
  <c r="DG26" i="17"/>
  <c r="DG27" i="17"/>
  <c r="X43" i="11"/>
  <c r="F43" i="11" s="1"/>
  <c r="X38" i="11"/>
  <c r="Y37" i="11" a="1"/>
  <c r="Y37" i="11" s="1"/>
  <c r="Z37" i="11" s="1" a="1"/>
  <c r="Z37" i="11" s="1"/>
  <c r="AA37" i="11" s="1" a="1"/>
  <c r="AA37" i="11" s="1"/>
  <c r="EN30" i="5"/>
  <c r="P24" i="11"/>
  <c r="P25" i="11"/>
  <c r="P26" i="11" s="1"/>
  <c r="O26" i="11"/>
  <c r="CT50" i="5" l="1"/>
  <c r="CS38" i="5"/>
  <c r="CY34" i="5"/>
  <c r="CY40" i="5" s="1"/>
  <c r="CY46" i="5" s="1"/>
  <c r="CY50" i="5" s="1"/>
  <c r="CY38" i="5"/>
  <c r="CW34" i="5"/>
  <c r="CW40" i="5" s="1"/>
  <c r="CW46" i="5" s="1"/>
  <c r="CW50" i="5" s="1"/>
  <c r="CW38" i="5"/>
  <c r="CX50" i="5"/>
  <c r="AD18" i="11"/>
  <c r="AC17" i="11"/>
  <c r="Y43" i="11"/>
  <c r="X44" i="11"/>
  <c r="X48" i="11"/>
  <c r="F48" i="11" s="1"/>
  <c r="Y38" i="11"/>
  <c r="CS50" i="5"/>
  <c r="AC26" i="17"/>
  <c r="CR38" i="5"/>
  <c r="CR34" i="5"/>
  <c r="CR40" i="5" s="1"/>
  <c r="CR46" i="5" s="1"/>
  <c r="CR50" i="5" s="1"/>
  <c r="DB15" i="17"/>
  <c r="AC15" i="17"/>
  <c r="Z43" i="11"/>
  <c r="Z38" i="11"/>
  <c r="AD15" i="17"/>
  <c r="DB48" i="5"/>
  <c r="Q25" i="11"/>
  <c r="Q24" i="11"/>
  <c r="AD26" i="17"/>
  <c r="DJ26" i="17" s="1"/>
  <c r="AD27" i="17"/>
  <c r="DJ27" i="17" s="1"/>
  <c r="AD31" i="17"/>
  <c r="DJ31" i="17" s="1"/>
  <c r="AC31" i="17"/>
  <c r="R23" i="11"/>
  <c r="R21" i="11"/>
  <c r="S20" i="11" a="1"/>
  <c r="S20" i="11" s="1"/>
  <c r="AA43" i="11"/>
  <c r="AA38" i="11"/>
  <c r="AB37" i="11" a="1"/>
  <c r="AB37" i="11" s="1"/>
  <c r="DD18" i="17"/>
  <c r="Y12" i="17"/>
  <c r="AC27" i="17"/>
  <c r="Z18" i="17"/>
  <c r="AD17" i="11" l="1"/>
  <c r="AE18" i="11"/>
  <c r="DE18" i="17"/>
  <c r="CM18" i="17" s="1"/>
  <c r="Z12" i="17"/>
  <c r="X21" i="5" s="1"/>
  <c r="DI27" i="17"/>
  <c r="DB12" i="17"/>
  <c r="T20" i="11" a="1"/>
  <c r="T20" i="11" s="1"/>
  <c r="S23" i="11"/>
  <c r="S21" i="11"/>
  <c r="Q26" i="11"/>
  <c r="AB32" i="17"/>
  <c r="DG32" i="17" s="1"/>
  <c r="DC15" i="17"/>
  <c r="DC12" i="17" s="1"/>
  <c r="DA21" i="5" s="1"/>
  <c r="DA23" i="5" s="1"/>
  <c r="DA32" i="5" s="1"/>
  <c r="Z20" i="17"/>
  <c r="W21" i="5"/>
  <c r="R25" i="11"/>
  <c r="R26" i="11" s="1"/>
  <c r="R24" i="11"/>
  <c r="DI31" i="17"/>
  <c r="AD23" i="17"/>
  <c r="AA18" i="17"/>
  <c r="X49" i="11"/>
  <c r="F49" i="11" s="1"/>
  <c r="X46" i="11"/>
  <c r="F46" i="11" s="1"/>
  <c r="F44" i="11"/>
  <c r="H18" i="17"/>
  <c r="AA32" i="17"/>
  <c r="AB38" i="11"/>
  <c r="AB43" i="11"/>
  <c r="AC37" i="11" a="1"/>
  <c r="AC37" i="11" s="1"/>
  <c r="AE31" i="17"/>
  <c r="DK31" i="17" s="1"/>
  <c r="AE26" i="17"/>
  <c r="DK26" i="17" s="1"/>
  <c r="AE15" i="17"/>
  <c r="AE23" i="17"/>
  <c r="DK23" i="17" s="1"/>
  <c r="DI26" i="17"/>
  <c r="H12" i="17" l="1"/>
  <c r="DD15" i="17"/>
  <c r="DD12" i="17" s="1"/>
  <c r="DB21" i="5" s="1"/>
  <c r="AE17" i="11"/>
  <c r="AF18" i="11"/>
  <c r="F21" i="5"/>
  <c r="DA38" i="5"/>
  <c r="DA34" i="5"/>
  <c r="DA40" i="5" s="1"/>
  <c r="DA46" i="5" s="1"/>
  <c r="AE27" i="17"/>
  <c r="H20" i="17"/>
  <c r="DE20" i="17" s="1"/>
  <c r="DF32" i="17"/>
  <c r="DA48" i="5"/>
  <c r="AA20" i="17"/>
  <c r="DJ23" i="17"/>
  <c r="AB18" i="17"/>
  <c r="AB20" i="17"/>
  <c r="S25" i="11"/>
  <c r="S26" i="11" s="1"/>
  <c r="S24" i="11"/>
  <c r="CZ21" i="5"/>
  <c r="DF18" i="17"/>
  <c r="AA12" i="17"/>
  <c r="T21" i="11"/>
  <c r="T23" i="11"/>
  <c r="U20" i="11" a="1"/>
  <c r="U20" i="11" s="1"/>
  <c r="AF23" i="17"/>
  <c r="DL23" i="17" s="1"/>
  <c r="AF31" i="17"/>
  <c r="DL31" i="17" s="1"/>
  <c r="AF26" i="17"/>
  <c r="AF15" i="17"/>
  <c r="AF27" i="17"/>
  <c r="DL27" i="17" s="1"/>
  <c r="AC38" i="11"/>
  <c r="AC43" i="11"/>
  <c r="AD37" i="11" a="1"/>
  <c r="AD37" i="11" s="1"/>
  <c r="AF17" i="11" l="1"/>
  <c r="AG18" i="11"/>
  <c r="AD38" i="11"/>
  <c r="AD43" i="11"/>
  <c r="AE37" i="11" a="1"/>
  <c r="AE37" i="11" s="1"/>
  <c r="V20" i="11" a="1"/>
  <c r="V20" i="11" s="1"/>
  <c r="U21" i="11"/>
  <c r="U23" i="11"/>
  <c r="AC18" i="17"/>
  <c r="AC20" i="17"/>
  <c r="DE48" i="5"/>
  <c r="DL26" i="17"/>
  <c r="T24" i="11"/>
  <c r="T25" i="11"/>
  <c r="AC32" i="17"/>
  <c r="DA50" i="5"/>
  <c r="CZ23" i="5"/>
  <c r="CZ32" i="5" s="1"/>
  <c r="DG18" i="17"/>
  <c r="AB12" i="17"/>
  <c r="Z21" i="5" s="1"/>
  <c r="Y21" i="5"/>
  <c r="DK27" i="17"/>
  <c r="DE15" i="17"/>
  <c r="AG23" i="17"/>
  <c r="DM23" i="17" s="1"/>
  <c r="AG31" i="17"/>
  <c r="DM31" i="17" s="1"/>
  <c r="AG15" i="17"/>
  <c r="AG26" i="17"/>
  <c r="DM26" i="17" s="1"/>
  <c r="AG27" i="17"/>
  <c r="DM27" i="17" s="1"/>
  <c r="CM20" i="17"/>
  <c r="AD32" i="17"/>
  <c r="DI32" i="17" s="1"/>
  <c r="AH18" i="11" l="1"/>
  <c r="AG17" i="11"/>
  <c r="DF48" i="5"/>
  <c r="DC48" i="5"/>
  <c r="CK48" i="5" s="1"/>
  <c r="DE12" i="17"/>
  <c r="CM15" i="17"/>
  <c r="CZ34" i="5"/>
  <c r="CZ40" i="5" s="1"/>
  <c r="CZ46" i="5" s="1"/>
  <c r="CZ50" i="5" s="1"/>
  <c r="CZ38" i="5"/>
  <c r="V21" i="11"/>
  <c r="V23" i="11"/>
  <c r="W20" i="11" a="1"/>
  <c r="W20" i="11" s="1"/>
  <c r="AE32" i="17"/>
  <c r="DJ32" i="17" s="1"/>
  <c r="AH15" i="17"/>
  <c r="AE38" i="11"/>
  <c r="AE43" i="11"/>
  <c r="AF37" i="11" a="1"/>
  <c r="AF37" i="11" s="1"/>
  <c r="DH32" i="17"/>
  <c r="DF15" i="17"/>
  <c r="AD18" i="17"/>
  <c r="T26" i="11"/>
  <c r="AH27" i="17"/>
  <c r="DN27" i="17" s="1"/>
  <c r="AH23" i="17"/>
  <c r="AH31" i="17"/>
  <c r="DN31" i="17" s="1"/>
  <c r="AH26" i="17"/>
  <c r="DN26" i="17" s="1"/>
  <c r="DH18" i="17"/>
  <c r="AC12" i="17"/>
  <c r="U24" i="11"/>
  <c r="U25" i="11"/>
  <c r="U26" i="11" s="1"/>
  <c r="DG15" i="17" l="1"/>
  <c r="DG12" i="17" s="1"/>
  <c r="DE21" i="5" s="1"/>
  <c r="AI18" i="11"/>
  <c r="AH17" i="11"/>
  <c r="AI27" i="17"/>
  <c r="DO27" i="17" s="1"/>
  <c r="AI23" i="17"/>
  <c r="DO23" i="17" s="1"/>
  <c r="AI31" i="17"/>
  <c r="DO31" i="17" s="1"/>
  <c r="AI26" i="17"/>
  <c r="DO26" i="17" s="1"/>
  <c r="X20" i="11" a="1"/>
  <c r="X20" i="11" s="1"/>
  <c r="W23" i="11"/>
  <c r="W21" i="11"/>
  <c r="AD20" i="17"/>
  <c r="DF12" i="17"/>
  <c r="V24" i="11"/>
  <c r="V25" i="11"/>
  <c r="V26" i="11" s="1"/>
  <c r="AA21" i="5"/>
  <c r="DI18" i="17"/>
  <c r="AD12" i="17"/>
  <c r="AB21" i="5" s="1"/>
  <c r="DD48" i="5"/>
  <c r="DN23" i="17"/>
  <c r="DC21" i="5"/>
  <c r="CM12" i="17"/>
  <c r="AE18" i="17"/>
  <c r="AE20" i="17"/>
  <c r="AI15" i="17"/>
  <c r="AF38" i="11"/>
  <c r="AF43" i="11"/>
  <c r="AG37" i="11" a="1"/>
  <c r="AG37" i="11" s="1"/>
  <c r="DH48" i="5" l="1"/>
  <c r="AJ18" i="11"/>
  <c r="AI17" i="11"/>
  <c r="AG32" i="17"/>
  <c r="DL32" i="17" s="1"/>
  <c r="DH15" i="17"/>
  <c r="DJ18" i="17"/>
  <c r="AE12" i="17"/>
  <c r="AC21" i="5" s="1"/>
  <c r="AJ27" i="17"/>
  <c r="DP27" i="17" s="1"/>
  <c r="AJ23" i="17"/>
  <c r="DP23" i="17" s="1"/>
  <c r="AJ31" i="17"/>
  <c r="DP31" i="17" s="1"/>
  <c r="AJ26" i="17"/>
  <c r="DP26" i="17" s="1"/>
  <c r="DD21" i="5"/>
  <c r="CK21" i="5"/>
  <c r="AF32" i="17"/>
  <c r="AF18" i="17"/>
  <c r="AF20" i="17"/>
  <c r="AG43" i="11"/>
  <c r="AG38" i="11"/>
  <c r="AH37" i="11" a="1"/>
  <c r="AH37" i="11" s="1"/>
  <c r="W24" i="11"/>
  <c r="W25" i="11"/>
  <c r="W26" i="11" s="1"/>
  <c r="X23" i="11"/>
  <c r="Y20" i="11" a="1"/>
  <c r="Y20" i="11" s="1"/>
  <c r="X21" i="11"/>
  <c r="F20" i="11"/>
  <c r="AJ17" i="11" l="1"/>
  <c r="G17" i="11" s="1"/>
  <c r="AK18" i="11"/>
  <c r="AK31" i="17"/>
  <c r="DQ31" i="17" s="1"/>
  <c r="CN31" i="17" s="1"/>
  <c r="AK26" i="17"/>
  <c r="DQ26" i="17" s="1"/>
  <c r="CN26" i="17" s="1"/>
  <c r="AK27" i="17"/>
  <c r="DQ27" i="17" s="1"/>
  <c r="CN27" i="17" s="1"/>
  <c r="AK23" i="17"/>
  <c r="DQ23" i="17" s="1"/>
  <c r="CN23" i="17" s="1"/>
  <c r="DK18" i="17"/>
  <c r="AF12" i="17"/>
  <c r="DI15" i="17"/>
  <c r="DI12" i="17" s="1"/>
  <c r="DG21" i="5" s="1"/>
  <c r="AG18" i="17"/>
  <c r="AG20" i="17"/>
  <c r="Z20" i="11" a="1"/>
  <c r="Z20" i="11" s="1"/>
  <c r="Y21" i="11"/>
  <c r="Y23" i="11"/>
  <c r="DK32" i="17"/>
  <c r="X24" i="11"/>
  <c r="X25" i="11"/>
  <c r="F23" i="11"/>
  <c r="AJ15" i="17"/>
  <c r="DH12" i="17"/>
  <c r="AK15" i="17"/>
  <c r="AH43" i="11"/>
  <c r="AH38" i="11"/>
  <c r="AI37" i="11" a="1"/>
  <c r="AI37" i="11" s="1"/>
  <c r="DJ48" i="5" l="1"/>
  <c r="AK17" i="11"/>
  <c r="AL18" i="11"/>
  <c r="G18" i="11"/>
  <c r="G16" i="11"/>
  <c r="DG48" i="5"/>
  <c r="Z21" i="11"/>
  <c r="AA20" i="11" a="1"/>
  <c r="AA20" i="11" s="1"/>
  <c r="Z23" i="11"/>
  <c r="X26" i="11"/>
  <c r="F26" i="11" s="1"/>
  <c r="F25" i="11"/>
  <c r="AH32" i="17"/>
  <c r="X28" i="11"/>
  <c r="X30" i="11"/>
  <c r="F24" i="11"/>
  <c r="AH18" i="17"/>
  <c r="AH20" i="17"/>
  <c r="DL18" i="17"/>
  <c r="AG12" i="17"/>
  <c r="AE21" i="5" s="1"/>
  <c r="AD21" i="5"/>
  <c r="AI32" i="17"/>
  <c r="DN32" i="17" s="1"/>
  <c r="Y25" i="11"/>
  <c r="Y24" i="11"/>
  <c r="AL15" i="17"/>
  <c r="AI43" i="11"/>
  <c r="AI38" i="11"/>
  <c r="AJ37" i="11" a="1"/>
  <c r="AJ37" i="11" s="1"/>
  <c r="DF21" i="5"/>
  <c r="DJ15" i="17"/>
  <c r="AM18" i="11" l="1"/>
  <c r="AL17" i="11"/>
  <c r="AL26" i="17"/>
  <c r="AI18" i="17"/>
  <c r="AI20" i="17"/>
  <c r="X31" i="11"/>
  <c r="F28" i="11"/>
  <c r="X40" i="11"/>
  <c r="F40" i="11" s="1"/>
  <c r="Y28" i="11"/>
  <c r="Y30" i="11"/>
  <c r="DM32" i="17"/>
  <c r="Y26" i="11"/>
  <c r="AL23" i="17"/>
  <c r="DM18" i="17"/>
  <c r="AH12" i="17"/>
  <c r="AJ38" i="11"/>
  <c r="AK37" i="11" a="1"/>
  <c r="AK37" i="11" s="1"/>
  <c r="AL37" i="11" s="1" a="1"/>
  <c r="AL37" i="11" s="1"/>
  <c r="AM37" i="11" s="1" a="1"/>
  <c r="AM37" i="11" s="1"/>
  <c r="AJ43" i="11"/>
  <c r="G43" i="11" s="1"/>
  <c r="G37" i="11"/>
  <c r="I15" i="17"/>
  <c r="AJ32" i="17"/>
  <c r="DO32" i="17" s="1"/>
  <c r="DK15" i="17"/>
  <c r="DK12" i="17" s="1"/>
  <c r="DI21" i="5" s="1"/>
  <c r="Z25" i="11"/>
  <c r="Z26" i="11" s="1"/>
  <c r="Z24" i="11"/>
  <c r="DJ12" i="17"/>
  <c r="AL31" i="17"/>
  <c r="AA23" i="11"/>
  <c r="AA21" i="11"/>
  <c r="AB20" i="11" a="1"/>
  <c r="AB20" i="11" s="1"/>
  <c r="AL27" i="17"/>
  <c r="F30" i="11"/>
  <c r="X41" i="11"/>
  <c r="F41" i="11" s="1"/>
  <c r="AM15" i="17"/>
  <c r="AM17" i="11" l="1"/>
  <c r="AN18" i="11"/>
  <c r="AM43" i="11"/>
  <c r="AM38" i="11"/>
  <c r="AN37" i="11" a="1"/>
  <c r="AN37" i="11" s="1"/>
  <c r="DH21" i="5"/>
  <c r="AN27" i="17"/>
  <c r="DT27" i="17" s="1"/>
  <c r="AN23" i="17"/>
  <c r="DT23" i="17" s="1"/>
  <c r="AN31" i="17"/>
  <c r="DT31" i="17" s="1"/>
  <c r="AN26" i="17"/>
  <c r="DT26" i="17" s="1"/>
  <c r="DL48" i="5"/>
  <c r="DR26" i="17"/>
  <c r="I26" i="17"/>
  <c r="DL15" i="17"/>
  <c r="AK32" i="17"/>
  <c r="DP32" i="17" s="1"/>
  <c r="AK38" i="11"/>
  <c r="AK43" i="11"/>
  <c r="AM23" i="17"/>
  <c r="AB23" i="11"/>
  <c r="AB21" i="11"/>
  <c r="AC20" i="11" a="1"/>
  <c r="AC20" i="11" s="1"/>
  <c r="Y41" i="11"/>
  <c r="DN18" i="17"/>
  <c r="AI12" i="17"/>
  <c r="AG21" i="5" s="1"/>
  <c r="AM27" i="17"/>
  <c r="Y35" i="11"/>
  <c r="Y31" i="11"/>
  <c r="Y40" i="11"/>
  <c r="AA24" i="11"/>
  <c r="AA25" i="11"/>
  <c r="AA26" i="11" s="1"/>
  <c r="AJ18" i="17"/>
  <c r="AJ20" i="17"/>
  <c r="DI48" i="5"/>
  <c r="X42" i="11"/>
  <c r="F42" i="11" s="1"/>
  <c r="F31" i="11"/>
  <c r="AM26" i="17"/>
  <c r="DR27" i="17"/>
  <c r="I27" i="17"/>
  <c r="AM31" i="17"/>
  <c r="AF21" i="5"/>
  <c r="DR31" i="17"/>
  <c r="I31" i="17"/>
  <c r="AL43" i="11"/>
  <c r="AL38" i="11"/>
  <c r="DR23" i="17"/>
  <c r="I23" i="17"/>
  <c r="AN17" i="11" l="1"/>
  <c r="AO18" i="11"/>
  <c r="AC23" i="11"/>
  <c r="AC21" i="11"/>
  <c r="AD20" i="11" a="1"/>
  <c r="AD20" i="11" s="1"/>
  <c r="DS26" i="17"/>
  <c r="DM48" i="5"/>
  <c r="AN38" i="11"/>
  <c r="AN43" i="11"/>
  <c r="AO37" i="11" a="1"/>
  <c r="AO37" i="11" s="1"/>
  <c r="DS31" i="17"/>
  <c r="DO18" i="17"/>
  <c r="AJ12" i="17"/>
  <c r="AH21" i="5" s="1"/>
  <c r="DS23" i="17"/>
  <c r="DM15" i="17"/>
  <c r="DM12" i="17" s="1"/>
  <c r="DK21" i="5" s="1"/>
  <c r="Y46" i="11"/>
  <c r="DS27" i="17"/>
  <c r="DL12" i="17"/>
  <c r="AN15" i="17"/>
  <c r="AB24" i="11"/>
  <c r="AB25" i="11"/>
  <c r="AB26" i="11" s="1"/>
  <c r="Y33" i="11"/>
  <c r="Y34" i="11"/>
  <c r="Y42" i="11"/>
  <c r="Y19" i="19"/>
  <c r="AK18" i="17"/>
  <c r="AK20" i="17"/>
  <c r="DN48" i="5" l="1"/>
  <c r="AP18" i="11"/>
  <c r="AO17" i="11"/>
  <c r="DN15" i="17"/>
  <c r="DN12" i="17" s="1"/>
  <c r="DL21" i="5" s="1"/>
  <c r="AO26" i="17"/>
  <c r="DP18" i="17"/>
  <c r="AK12" i="17"/>
  <c r="AI21" i="5" s="1"/>
  <c r="Y45" i="11"/>
  <c r="Y44" i="11"/>
  <c r="AO31" i="17"/>
  <c r="DK48" i="5"/>
  <c r="DJ21" i="5"/>
  <c r="AO23" i="17"/>
  <c r="DD19" i="19"/>
  <c r="AO43" i="11"/>
  <c r="AO38" i="11"/>
  <c r="AP37" i="11" a="1"/>
  <c r="AP37" i="11" s="1"/>
  <c r="Y48" i="11"/>
  <c r="Z30" i="11"/>
  <c r="Z28" i="11"/>
  <c r="AL32" i="17"/>
  <c r="AD23" i="11"/>
  <c r="AD21" i="11"/>
  <c r="AE20" i="11" a="1"/>
  <c r="AE20" i="11" s="1"/>
  <c r="AO27" i="17"/>
  <c r="AP27" i="17"/>
  <c r="DV27" i="17" s="1"/>
  <c r="AP15" i="17"/>
  <c r="AP23" i="17"/>
  <c r="DV23" i="17" s="1"/>
  <c r="AP31" i="17"/>
  <c r="DV31" i="17" s="1"/>
  <c r="AP26" i="17"/>
  <c r="DV26" i="17" s="1"/>
  <c r="AL18" i="17"/>
  <c r="AO15" i="17"/>
  <c r="AC25" i="11"/>
  <c r="AC26" i="11" s="1"/>
  <c r="AC24" i="11"/>
  <c r="AP17" i="11" l="1"/>
  <c r="AQ18" i="11"/>
  <c r="AD25" i="11"/>
  <c r="AD26" i="11" s="1"/>
  <c r="AD24" i="11"/>
  <c r="AQ23" i="17"/>
  <c r="DW23" i="17" s="1"/>
  <c r="AQ31" i="17"/>
  <c r="DW31" i="17" s="1"/>
  <c r="AQ26" i="17"/>
  <c r="DW26" i="17" s="1"/>
  <c r="Z35" i="11"/>
  <c r="Z40" i="11"/>
  <c r="DU26" i="17"/>
  <c r="AN32" i="17"/>
  <c r="DS32" i="17" s="1"/>
  <c r="Y49" i="11"/>
  <c r="Y50" i="11" s="1"/>
  <c r="Z31" i="11"/>
  <c r="AM32" i="17"/>
  <c r="AQ15" i="17"/>
  <c r="DQ32" i="17"/>
  <c r="CN32" i="17" s="1"/>
  <c r="I32" i="17"/>
  <c r="Z41" i="11"/>
  <c r="AM18" i="17"/>
  <c r="DO15" i="17"/>
  <c r="DO12" i="17" s="1"/>
  <c r="AL20" i="17"/>
  <c r="DU27" i="17"/>
  <c r="AE23" i="11"/>
  <c r="AE21" i="11"/>
  <c r="AF20" i="11" a="1"/>
  <c r="AF20" i="11" s="1"/>
  <c r="DU31" i="17"/>
  <c r="DQ18" i="17"/>
  <c r="CN18" i="17" s="1"/>
  <c r="I18" i="17"/>
  <c r="AL12" i="17"/>
  <c r="AP43" i="11"/>
  <c r="AP38" i="11"/>
  <c r="AQ37" i="11" a="1"/>
  <c r="AQ37" i="11" s="1"/>
  <c r="DU23" i="17"/>
  <c r="DP15" i="17" l="1"/>
  <c r="DP12" i="17" s="1"/>
  <c r="DN21" i="5" s="1"/>
  <c r="AQ17" i="11"/>
  <c r="AR18" i="11"/>
  <c r="AQ43" i="11"/>
  <c r="AQ38" i="11"/>
  <c r="AR37" i="11" a="1"/>
  <c r="AR37" i="11" s="1"/>
  <c r="I20" i="17"/>
  <c r="DQ20" i="17" s="1"/>
  <c r="AM20" i="17"/>
  <c r="Y22" i="19"/>
  <c r="AO32" i="17"/>
  <c r="DT32" i="17" s="1"/>
  <c r="AQ27" i="17"/>
  <c r="AE24" i="11"/>
  <c r="AE25" i="11"/>
  <c r="AE26" i="11" s="1"/>
  <c r="DR18" i="17"/>
  <c r="AM12" i="17"/>
  <c r="AN18" i="17"/>
  <c r="AN20" i="17"/>
  <c r="AJ21" i="5"/>
  <c r="I12" i="17"/>
  <c r="Z19" i="19"/>
  <c r="AR15" i="17"/>
  <c r="AR27" i="17"/>
  <c r="DX27" i="17" s="1"/>
  <c r="Z42" i="11"/>
  <c r="Z34" i="11"/>
  <c r="Z33" i="11"/>
  <c r="DR32" i="17"/>
  <c r="AF21" i="11"/>
  <c r="AF23" i="11"/>
  <c r="AG20" i="11" a="1"/>
  <c r="AG20" i="11" s="1"/>
  <c r="DM21" i="5"/>
  <c r="Z46" i="11"/>
  <c r="AR17" i="11" l="1"/>
  <c r="AS18" i="11"/>
  <c r="AR23" i="17"/>
  <c r="AK21" i="5"/>
  <c r="DQ48" i="5"/>
  <c r="AO18" i="17"/>
  <c r="AO20" i="17"/>
  <c r="AR38" i="11"/>
  <c r="AR43" i="11"/>
  <c r="AS37" i="11" a="1"/>
  <c r="AS37" i="11" s="1"/>
  <c r="Z48" i="11"/>
  <c r="AA30" i="11"/>
  <c r="AA28" i="11"/>
  <c r="DE19" i="19"/>
  <c r="AS15" i="17"/>
  <c r="DW27" i="17"/>
  <c r="AG21" i="11"/>
  <c r="AG23" i="11"/>
  <c r="AH20" i="11" a="1"/>
  <c r="AH20" i="11" s="1"/>
  <c r="AS23" i="17"/>
  <c r="DY23" i="17" s="1"/>
  <c r="AS31" i="17"/>
  <c r="DY31" i="17" s="1"/>
  <c r="AS26" i="17"/>
  <c r="DY26" i="17" s="1"/>
  <c r="AS27" i="17"/>
  <c r="DY27" i="17" s="1"/>
  <c r="CN20" i="17"/>
  <c r="Z45" i="11"/>
  <c r="Z44" i="11"/>
  <c r="G21" i="5"/>
  <c r="DS18" i="17"/>
  <c r="AN12" i="17"/>
  <c r="AL21" i="5" s="1"/>
  <c r="DD22" i="19"/>
  <c r="Y13" i="19"/>
  <c r="AR26" i="17"/>
  <c r="AF24" i="11"/>
  <c r="AF25" i="11"/>
  <c r="AF26" i="11" s="1"/>
  <c r="DQ15" i="17"/>
  <c r="AR31" i="17"/>
  <c r="AA31" i="11" l="1"/>
  <c r="AS17" i="11"/>
  <c r="AT18" i="11"/>
  <c r="AA42" i="11"/>
  <c r="AA45" i="11" s="1"/>
  <c r="AA33" i="11"/>
  <c r="AA34" i="11"/>
  <c r="AT27" i="17"/>
  <c r="DO48" i="5"/>
  <c r="CL48" i="5" s="1"/>
  <c r="AH21" i="11"/>
  <c r="AH23" i="11"/>
  <c r="AI20" i="11" a="1"/>
  <c r="AI20" i="11" s="1"/>
  <c r="DX26" i="17"/>
  <c r="AG25" i="11"/>
  <c r="AG26" i="11" s="1"/>
  <c r="AG24" i="11"/>
  <c r="DX31" i="17"/>
  <c r="AP32" i="17"/>
  <c r="DX23" i="17"/>
  <c r="DD13" i="19"/>
  <c r="DT18" i="17"/>
  <c r="AO12" i="17"/>
  <c r="AM21" i="5" s="1"/>
  <c r="AA41" i="11"/>
  <c r="AP18" i="17"/>
  <c r="Y43" i="5"/>
  <c r="DQ12" i="17"/>
  <c r="CN15" i="17"/>
  <c r="DR15" i="17"/>
  <c r="Z49" i="11"/>
  <c r="Z50" i="11" s="1"/>
  <c r="AA35" i="11"/>
  <c r="AA40" i="11"/>
  <c r="AS38" i="11"/>
  <c r="AS43" i="11"/>
  <c r="AT37" i="11" a="1"/>
  <c r="AT37" i="11" s="1"/>
  <c r="AQ32" i="17"/>
  <c r="DV32" i="17" s="1"/>
  <c r="AT17" i="11" l="1"/>
  <c r="AU18" i="11"/>
  <c r="DS15" i="17"/>
  <c r="DS12" i="17" s="1"/>
  <c r="DQ21" i="5" s="1"/>
  <c r="Z22" i="19"/>
  <c r="AT15" i="17"/>
  <c r="AR32" i="17"/>
  <c r="DW32" i="17" s="1"/>
  <c r="AU23" i="17"/>
  <c r="EA23" i="17" s="1"/>
  <c r="AU31" i="17"/>
  <c r="EA31" i="17" s="1"/>
  <c r="AU26" i="17"/>
  <c r="EA26" i="17" s="1"/>
  <c r="AU27" i="17"/>
  <c r="EA27" i="17" s="1"/>
  <c r="AI23" i="11"/>
  <c r="AI21" i="11"/>
  <c r="AJ20" i="11" a="1"/>
  <c r="AJ20" i="11" s="1"/>
  <c r="AA48" i="11"/>
  <c r="AB30" i="11"/>
  <c r="AB28" i="11"/>
  <c r="AQ18" i="17"/>
  <c r="AQ20" i="17"/>
  <c r="DO21" i="5"/>
  <c r="CN12" i="17"/>
  <c r="DU32" i="17"/>
  <c r="DP48" i="5"/>
  <c r="DS48" i="5"/>
  <c r="AH25" i="11"/>
  <c r="AH26" i="11" s="1"/>
  <c r="AH24" i="11"/>
  <c r="AA46" i="11"/>
  <c r="DR12" i="17"/>
  <c r="AP20" i="17"/>
  <c r="AA19" i="19"/>
  <c r="AT26" i="17"/>
  <c r="AA44" i="11"/>
  <c r="AA49" i="11" s="1"/>
  <c r="AA50" i="11" s="1"/>
  <c r="AA22" i="19" s="1"/>
  <c r="DD43" i="5"/>
  <c r="AT31" i="17"/>
  <c r="DU18" i="17"/>
  <c r="AP12" i="17"/>
  <c r="AN21" i="5" s="1"/>
  <c r="AT38" i="11"/>
  <c r="AT43" i="11"/>
  <c r="AU37" i="11" a="1"/>
  <c r="AU37" i="11" s="1"/>
  <c r="AT23" i="17"/>
  <c r="DZ27" i="17"/>
  <c r="AU17" i="11" l="1"/>
  <c r="AV18" i="11"/>
  <c r="AB31" i="11"/>
  <c r="AB42" i="11" s="1"/>
  <c r="AB44" i="11" s="1"/>
  <c r="DV18" i="17"/>
  <c r="AQ12" i="17"/>
  <c r="AO21" i="5" s="1"/>
  <c r="AR18" i="17"/>
  <c r="DE22" i="19"/>
  <c r="Z13" i="19"/>
  <c r="DT15" i="17"/>
  <c r="AB40" i="11"/>
  <c r="AB35" i="11"/>
  <c r="AJ23" i="11"/>
  <c r="AJ21" i="11"/>
  <c r="AK20" i="11" a="1"/>
  <c r="AK20" i="11" s="1"/>
  <c r="G20" i="11"/>
  <c r="AU43" i="11"/>
  <c r="AU38" i="11"/>
  <c r="AV37" i="11" a="1"/>
  <c r="AV37" i="11" s="1"/>
  <c r="DZ26" i="17"/>
  <c r="CL21" i="5"/>
  <c r="AB41" i="11"/>
  <c r="AI24" i="11"/>
  <c r="AI25" i="11"/>
  <c r="AI26" i="11" s="1"/>
  <c r="AS32" i="17"/>
  <c r="DX32" i="17" s="1"/>
  <c r="AV27" i="17"/>
  <c r="AV23" i="17"/>
  <c r="EB23" i="17" s="1"/>
  <c r="AV31" i="17"/>
  <c r="EB31" i="17" s="1"/>
  <c r="AV15" i="17"/>
  <c r="AV26" i="17"/>
  <c r="EB26" i="17" s="1"/>
  <c r="DP21" i="5"/>
  <c r="DZ31" i="17"/>
  <c r="DZ23" i="17"/>
  <c r="DF22" i="19"/>
  <c r="DF13" i="19" s="1"/>
  <c r="DF43" i="5" s="1"/>
  <c r="AA13" i="19"/>
  <c r="AA43" i="5" s="1"/>
  <c r="DF19" i="19"/>
  <c r="AU15" i="17"/>
  <c r="AB34" i="11" l="1"/>
  <c r="AB33" i="11"/>
  <c r="AB48" i="11" s="1"/>
  <c r="AB49" i="11" s="1"/>
  <c r="AB50" i="11" s="1"/>
  <c r="AV17" i="11"/>
  <c r="H17" i="11" s="1"/>
  <c r="AW18" i="11"/>
  <c r="AV38" i="11"/>
  <c r="AW37" i="11" a="1"/>
  <c r="AW37" i="11" s="1"/>
  <c r="AV43" i="11"/>
  <c r="H43" i="11" s="1"/>
  <c r="H37" i="11"/>
  <c r="AT32" i="17"/>
  <c r="DU15" i="17"/>
  <c r="DU12" i="17" s="1"/>
  <c r="DS21" i="5" s="1"/>
  <c r="DU48" i="5"/>
  <c r="AB46" i="11"/>
  <c r="DT12" i="17"/>
  <c r="AC30" i="11"/>
  <c r="AC28" i="11"/>
  <c r="EB27" i="17"/>
  <c r="DR48" i="5"/>
  <c r="Z43" i="5"/>
  <c r="AS18" i="17"/>
  <c r="AS20" i="17"/>
  <c r="AK23" i="11"/>
  <c r="AK21" i="11"/>
  <c r="AL20" i="11" a="1"/>
  <c r="AL20" i="11" s="1"/>
  <c r="DE13" i="19"/>
  <c r="AR20" i="17"/>
  <c r="AB45" i="11"/>
  <c r="AB19" i="19"/>
  <c r="DW18" i="17"/>
  <c r="AR12" i="17"/>
  <c r="AW26" i="17"/>
  <c r="EC26" i="17" s="1"/>
  <c r="CO26" i="17" s="1"/>
  <c r="AW27" i="17"/>
  <c r="EC27" i="17" s="1"/>
  <c r="AW15" i="17"/>
  <c r="AW23" i="17"/>
  <c r="AW31" i="17"/>
  <c r="AJ24" i="11"/>
  <c r="AJ25" i="11"/>
  <c r="G23" i="11"/>
  <c r="CO27" i="17" l="1"/>
  <c r="DV15" i="17"/>
  <c r="DV12" i="17" s="1"/>
  <c r="DT21" i="5" s="1"/>
  <c r="AW17" i="11"/>
  <c r="AX18" i="11"/>
  <c r="H16" i="11"/>
  <c r="H18" i="11"/>
  <c r="AB22" i="19"/>
  <c r="EC31" i="17"/>
  <c r="CO31" i="17" s="1"/>
  <c r="AP21" i="5"/>
  <c r="AL23" i="11"/>
  <c r="AL21" i="11"/>
  <c r="AM20" i="11" a="1"/>
  <c r="AM20" i="11" s="1"/>
  <c r="AJ26" i="11"/>
  <c r="G26" i="11" s="1"/>
  <c r="G25" i="11"/>
  <c r="AT18" i="17"/>
  <c r="AT20" i="17"/>
  <c r="EC23" i="17"/>
  <c r="CO23" i="17" s="1"/>
  <c r="AW43" i="11"/>
  <c r="AW38" i="11"/>
  <c r="AX37" i="11" a="1"/>
  <c r="AX37" i="11" s="1"/>
  <c r="G24" i="11"/>
  <c r="AK24" i="11"/>
  <c r="AK25" i="11"/>
  <c r="AC35" i="11"/>
  <c r="AC40" i="11"/>
  <c r="DR21" i="5"/>
  <c r="DY32" i="17"/>
  <c r="DV48" i="5"/>
  <c r="AC31" i="11"/>
  <c r="DE43" i="5"/>
  <c r="AC41" i="11"/>
  <c r="AX15" i="17"/>
  <c r="AU32" i="17"/>
  <c r="DZ32" i="17" s="1"/>
  <c r="DG19" i="19"/>
  <c r="DX18" i="17"/>
  <c r="AS12" i="17"/>
  <c r="AQ21" i="5" s="1"/>
  <c r="AX17" i="11" l="1"/>
  <c r="AY18" i="11"/>
  <c r="DW15" i="17"/>
  <c r="AC46" i="11"/>
  <c r="AK26" i="11"/>
  <c r="AU18" i="17"/>
  <c r="AU20" i="17"/>
  <c r="AX27" i="17"/>
  <c r="AX26" i="17"/>
  <c r="AX43" i="11"/>
  <c r="AX38" i="11"/>
  <c r="AY37" i="11" a="1"/>
  <c r="AY37" i="11" s="1"/>
  <c r="DT48" i="5"/>
  <c r="AV32" i="17"/>
  <c r="EA32" i="17" s="1"/>
  <c r="AX23" i="17"/>
  <c r="AC42" i="11"/>
  <c r="AC33" i="11"/>
  <c r="AC34" i="11"/>
  <c r="AM23" i="11"/>
  <c r="AM21" i="11"/>
  <c r="AN20" i="11" a="1"/>
  <c r="AN20" i="11" s="1"/>
  <c r="DG22" i="19"/>
  <c r="AB13" i="19"/>
  <c r="J15" i="17"/>
  <c r="AX31" i="17"/>
  <c r="AY15" i="17"/>
  <c r="AC19" i="19"/>
  <c r="DY18" i="17"/>
  <c r="AT12" i="17"/>
  <c r="AR21" i="5" s="1"/>
  <c r="AL25" i="11"/>
  <c r="AL26" i="11" s="1"/>
  <c r="AL24" i="11"/>
  <c r="AZ18" i="11" l="1"/>
  <c r="AY17" i="11"/>
  <c r="DH19" i="19"/>
  <c r="AC44" i="11"/>
  <c r="AC45" i="11"/>
  <c r="ED27" i="17"/>
  <c r="J27" i="17"/>
  <c r="AZ23" i="17"/>
  <c r="EF23" i="17" s="1"/>
  <c r="AZ27" i="17"/>
  <c r="EF27" i="17" s="1"/>
  <c r="AZ26" i="17"/>
  <c r="EF26" i="17" s="1"/>
  <c r="AZ31" i="17"/>
  <c r="EF31" i="17" s="1"/>
  <c r="ED23" i="17"/>
  <c r="J23" i="17"/>
  <c r="AW32" i="17"/>
  <c r="EB32" i="17" s="1"/>
  <c r="AY31" i="17"/>
  <c r="DX15" i="17"/>
  <c r="DX12" i="17" s="1"/>
  <c r="DV21" i="5" s="1"/>
  <c r="AB43" i="5"/>
  <c r="ED31" i="17"/>
  <c r="J31" i="17"/>
  <c r="DG13" i="19"/>
  <c r="AY26" i="17"/>
  <c r="AN21" i="11"/>
  <c r="AN23" i="11"/>
  <c r="AO20" i="11" a="1"/>
  <c r="AO20" i="11" s="1"/>
  <c r="DX48" i="5"/>
  <c r="ED26" i="17"/>
  <c r="J26" i="17"/>
  <c r="AY27" i="17"/>
  <c r="AC48" i="11"/>
  <c r="AD30" i="11"/>
  <c r="AD41" i="11" s="1"/>
  <c r="AD19" i="19" s="1"/>
  <c r="AD28" i="11"/>
  <c r="AV18" i="17"/>
  <c r="AV20" i="17"/>
  <c r="AY43" i="11"/>
  <c r="AY38" i="11"/>
  <c r="AZ37" i="11" a="1"/>
  <c r="AZ37" i="11" s="1"/>
  <c r="AY23" i="17"/>
  <c r="DW12" i="17"/>
  <c r="AM25" i="11"/>
  <c r="AM26" i="11" s="1"/>
  <c r="AM24" i="11"/>
  <c r="DZ18" i="17"/>
  <c r="AU12" i="17"/>
  <c r="AS21" i="5" s="1"/>
  <c r="AD31" i="11" l="1"/>
  <c r="AD42" i="11" s="1"/>
  <c r="AD45" i="11" s="1"/>
  <c r="DY48" i="5"/>
  <c r="AZ17" i="11"/>
  <c r="BA18" i="11"/>
  <c r="DI19" i="19"/>
  <c r="AD34" i="11"/>
  <c r="EE27" i="17"/>
  <c r="DG43" i="5"/>
  <c r="AZ38" i="11"/>
  <c r="AZ43" i="11"/>
  <c r="BA37" i="11" a="1"/>
  <c r="BA37" i="11" s="1"/>
  <c r="DY15" i="17"/>
  <c r="EE23" i="17"/>
  <c r="AD44" i="11"/>
  <c r="AD35" i="11"/>
  <c r="AD40" i="11"/>
  <c r="AD46" i="11" s="1"/>
  <c r="AD33" i="11"/>
  <c r="AO21" i="11"/>
  <c r="AO23" i="11"/>
  <c r="AP20" i="11" a="1"/>
  <c r="AP20" i="11" s="1"/>
  <c r="AN24" i="11"/>
  <c r="AN25" i="11"/>
  <c r="AN26" i="11" s="1"/>
  <c r="AZ15" i="17"/>
  <c r="EE31" i="17"/>
  <c r="AC49" i="11"/>
  <c r="AC50" i="11" s="1"/>
  <c r="AW18" i="17"/>
  <c r="AW20" i="17"/>
  <c r="DU21" i="5"/>
  <c r="EA18" i="17"/>
  <c r="AV12" i="17"/>
  <c r="AT21" i="5" s="1"/>
  <c r="EE26" i="17"/>
  <c r="BB18" i="11" l="1"/>
  <c r="BA17" i="11"/>
  <c r="AC22" i="19"/>
  <c r="DZ15" i="17"/>
  <c r="DZ12" i="17" s="1"/>
  <c r="DX21" i="5" s="1"/>
  <c r="BA27" i="17"/>
  <c r="EB18" i="17"/>
  <c r="AW12" i="17"/>
  <c r="AU21" i="5" s="1"/>
  <c r="DW48" i="5"/>
  <c r="BA38" i="11"/>
  <c r="BA43" i="11"/>
  <c r="BB37" i="11" a="1"/>
  <c r="BB37" i="11" s="1"/>
  <c r="BA26" i="17"/>
  <c r="AD48" i="11"/>
  <c r="AD49" i="11" s="1"/>
  <c r="AD50" i="11" s="1"/>
  <c r="AD22" i="19" s="1"/>
  <c r="AE30" i="11"/>
  <c r="AE41" i="11" s="1"/>
  <c r="AE19" i="19" s="1"/>
  <c r="AE28" i="11"/>
  <c r="AX18" i="17"/>
  <c r="BA31" i="17"/>
  <c r="BB15" i="17"/>
  <c r="AX32" i="17"/>
  <c r="BA15" i="17"/>
  <c r="AP21" i="11"/>
  <c r="AP23" i="11"/>
  <c r="AQ20" i="11" a="1"/>
  <c r="AQ20" i="11" s="1"/>
  <c r="BA23" i="17"/>
  <c r="AO24" i="11"/>
  <c r="AO25" i="11"/>
  <c r="AO26" i="11" s="1"/>
  <c r="BB27" i="17"/>
  <c r="EH27" i="17" s="1"/>
  <c r="BB23" i="17"/>
  <c r="EH23" i="17" s="1"/>
  <c r="BB31" i="17"/>
  <c r="EH31" i="17" s="1"/>
  <c r="BB26" i="17"/>
  <c r="EH26" i="17" s="1"/>
  <c r="DY12" i="17"/>
  <c r="EA15" i="17" l="1"/>
  <c r="EA12" i="17" s="1"/>
  <c r="DY21" i="5" s="1"/>
  <c r="BB17" i="11"/>
  <c r="BC18" i="11"/>
  <c r="AD13" i="19"/>
  <c r="AD43" i="5" s="1"/>
  <c r="DI22" i="19"/>
  <c r="DI13" i="19" s="1"/>
  <c r="DI43" i="5" s="1"/>
  <c r="EG26" i="17"/>
  <c r="AY18" i="17"/>
  <c r="EC18" i="17"/>
  <c r="CO18" i="17" s="1"/>
  <c r="J18" i="17"/>
  <c r="AX12" i="17"/>
  <c r="AZ32" i="17"/>
  <c r="EE32" i="17" s="1"/>
  <c r="AQ23" i="11"/>
  <c r="AQ21" i="11"/>
  <c r="AR20" i="11" a="1"/>
  <c r="AR20" i="11" s="1"/>
  <c r="AY32" i="17"/>
  <c r="AP25" i="11"/>
  <c r="AP26" i="11" s="1"/>
  <c r="AP24" i="11"/>
  <c r="EA48" i="5"/>
  <c r="AE35" i="11"/>
  <c r="AE40" i="11"/>
  <c r="AE46" i="11" s="1"/>
  <c r="EG27" i="17"/>
  <c r="EG23" i="17"/>
  <c r="DJ19" i="19"/>
  <c r="BC31" i="17"/>
  <c r="EI31" i="17" s="1"/>
  <c r="BC26" i="17"/>
  <c r="EI26" i="17" s="1"/>
  <c r="BC27" i="17"/>
  <c r="EI27" i="17" s="1"/>
  <c r="BC15" i="17"/>
  <c r="DW21" i="5"/>
  <c r="AE31" i="11"/>
  <c r="EG31" i="17"/>
  <c r="AC13" i="19"/>
  <c r="DH22" i="19"/>
  <c r="EC32" i="17"/>
  <c r="CO32" i="17" s="1"/>
  <c r="J32" i="17"/>
  <c r="AX20" i="17"/>
  <c r="BB43" i="11"/>
  <c r="BB38" i="11"/>
  <c r="BC37" i="11" a="1"/>
  <c r="BC37" i="11" s="1"/>
  <c r="BC17" i="11" l="1"/>
  <c r="BD18" i="11"/>
  <c r="ED18" i="17"/>
  <c r="AY12" i="17"/>
  <c r="BC43" i="11"/>
  <c r="BC38" i="11"/>
  <c r="BD37" i="11" a="1"/>
  <c r="BD37" i="11" s="1"/>
  <c r="BC23" i="17"/>
  <c r="ED32" i="17"/>
  <c r="AZ18" i="17"/>
  <c r="AZ20" i="17"/>
  <c r="DH13" i="19"/>
  <c r="AR23" i="11"/>
  <c r="AR21" i="11"/>
  <c r="AS20" i="11" a="1"/>
  <c r="AS20" i="11" s="1"/>
  <c r="BD27" i="17"/>
  <c r="EJ27" i="17" s="1"/>
  <c r="BD23" i="17"/>
  <c r="EJ23" i="17" s="1"/>
  <c r="AV21" i="5"/>
  <c r="J12" i="17"/>
  <c r="AQ25" i="11"/>
  <c r="AQ26" i="11" s="1"/>
  <c r="AQ24" i="11"/>
  <c r="AE42" i="11"/>
  <c r="AE33" i="11"/>
  <c r="AE34" i="11"/>
  <c r="AY20" i="17"/>
  <c r="EB15" i="17"/>
  <c r="EB12" i="17" s="1"/>
  <c r="AC43" i="5"/>
  <c r="DZ48" i="5"/>
  <c r="CM48" i="5" s="1"/>
  <c r="J20" i="17"/>
  <c r="EC20" i="17" s="1"/>
  <c r="BE18" i="11" l="1"/>
  <c r="BD17" i="11"/>
  <c r="AE48" i="11"/>
  <c r="AF30" i="11"/>
  <c r="AF41" i="11" s="1"/>
  <c r="AF19" i="19" s="1"/>
  <c r="AF28" i="11"/>
  <c r="AE45" i="11"/>
  <c r="AE44" i="11"/>
  <c r="AS23" i="11"/>
  <c r="AS21" i="11"/>
  <c r="AT20" i="11" a="1"/>
  <c r="AT20" i="11" s="1"/>
  <c r="BB32" i="17"/>
  <c r="EG32" i="17" s="1"/>
  <c r="H21" i="5"/>
  <c r="BD26" i="17"/>
  <c r="BA18" i="17"/>
  <c r="AR24" i="11"/>
  <c r="AR25" i="11"/>
  <c r="AR26" i="11" s="1"/>
  <c r="AW21" i="5"/>
  <c r="DZ21" i="5"/>
  <c r="EE18" i="17"/>
  <c r="AZ12" i="17"/>
  <c r="AX21" i="5" s="1"/>
  <c r="EI23" i="17"/>
  <c r="BD38" i="11"/>
  <c r="BD43" i="11"/>
  <c r="BE37" i="11" a="1"/>
  <c r="BE37" i="11" s="1"/>
  <c r="EC48" i="5"/>
  <c r="BA32" i="17"/>
  <c r="BD15" i="17"/>
  <c r="DH43" i="5"/>
  <c r="CO20" i="17"/>
  <c r="BE23" i="17"/>
  <c r="EK23" i="17" s="1"/>
  <c r="BE31" i="17"/>
  <c r="EK31" i="17" s="1"/>
  <c r="BE26" i="17"/>
  <c r="EK26" i="17" s="1"/>
  <c r="BE15" i="17"/>
  <c r="BE27" i="17"/>
  <c r="EK27" i="17" s="1"/>
  <c r="BD31" i="17"/>
  <c r="EC15" i="17"/>
  <c r="BE17" i="11" l="1"/>
  <c r="BF18" i="11"/>
  <c r="EF32" i="17"/>
  <c r="EJ26" i="17"/>
  <c r="AT23" i="11"/>
  <c r="AT21" i="11"/>
  <c r="AU20" i="11" a="1"/>
  <c r="AU20" i="11" s="1"/>
  <c r="DK19" i="19"/>
  <c r="EJ31" i="17"/>
  <c r="ED48" i="5"/>
  <c r="AE49" i="11"/>
  <c r="AE50" i="11" s="1"/>
  <c r="AE22" i="19" s="1"/>
  <c r="AS24" i="11"/>
  <c r="AS25" i="11"/>
  <c r="AS26" i="11" s="1"/>
  <c r="BB18" i="17"/>
  <c r="BB20" i="17"/>
  <c r="BE43" i="11"/>
  <c r="BE38" i="11"/>
  <c r="BF37" i="11" a="1"/>
  <c r="BF37" i="11" s="1"/>
  <c r="BF27" i="17"/>
  <c r="BF15" i="17"/>
  <c r="BF23" i="17"/>
  <c r="BF26" i="17"/>
  <c r="EL26" i="17" s="1"/>
  <c r="EC12" i="17"/>
  <c r="CO15" i="17"/>
  <c r="BA20" i="17"/>
  <c r="AF40" i="11"/>
  <c r="AF46" i="11" s="1"/>
  <c r="AF35" i="11"/>
  <c r="ED15" i="17"/>
  <c r="EF18" i="17"/>
  <c r="BA12" i="17"/>
  <c r="AY21" i="5" s="1"/>
  <c r="AF31" i="11"/>
  <c r="BF17" i="11" l="1"/>
  <c r="BG18" i="11"/>
  <c r="EA21" i="5"/>
  <c r="CO12" i="17"/>
  <c r="ED12" i="17"/>
  <c r="BC18" i="17"/>
  <c r="EL27" i="17"/>
  <c r="EE15" i="17"/>
  <c r="EE12" i="17" s="1"/>
  <c r="EC21" i="5" s="1"/>
  <c r="EB48" i="5"/>
  <c r="AU23" i="11"/>
  <c r="AU21" i="11"/>
  <c r="AV20" i="11" a="1"/>
  <c r="AV20" i="11" s="1"/>
  <c r="BG23" i="17"/>
  <c r="EM23" i="17" s="1"/>
  <c r="BG31" i="17"/>
  <c r="EM31" i="17" s="1"/>
  <c r="BG26" i="17"/>
  <c r="EM26" i="17" s="1"/>
  <c r="BG27" i="17"/>
  <c r="EM27" i="17" s="1"/>
  <c r="EG18" i="17"/>
  <c r="BB12" i="17"/>
  <c r="AZ21" i="5" s="1"/>
  <c r="AT25" i="11"/>
  <c r="AT26" i="11" s="1"/>
  <c r="AT24" i="11"/>
  <c r="AF42" i="11"/>
  <c r="AF33" i="11"/>
  <c r="AF34" i="11"/>
  <c r="BF31" i="17"/>
  <c r="BF43" i="11"/>
  <c r="BF38" i="11"/>
  <c r="BG37" i="11" a="1"/>
  <c r="BG37" i="11" s="1"/>
  <c r="AE13" i="19"/>
  <c r="DJ22" i="19"/>
  <c r="BD32" i="17"/>
  <c r="EI32" i="17" s="1"/>
  <c r="BC32" i="17"/>
  <c r="EL23" i="17"/>
  <c r="BG17" i="11" l="1"/>
  <c r="BH18" i="11"/>
  <c r="AV21" i="11"/>
  <c r="AV23" i="11"/>
  <c r="AW20" i="11" a="1"/>
  <c r="AW20" i="11" s="1"/>
  <c r="H20" i="11"/>
  <c r="BC20" i="17"/>
  <c r="DJ13" i="19"/>
  <c r="EL31" i="17"/>
  <c r="EF15" i="17"/>
  <c r="EF12" i="17" s="1"/>
  <c r="ED21" i="5" s="1"/>
  <c r="EH18" i="17"/>
  <c r="BC12" i="17"/>
  <c r="BH15" i="17"/>
  <c r="AE43" i="5"/>
  <c r="BH27" i="17"/>
  <c r="EN27" i="17" s="1"/>
  <c r="BH23" i="17"/>
  <c r="BH31" i="17"/>
  <c r="EN31" i="17" s="1"/>
  <c r="BH26" i="17"/>
  <c r="EN26" i="17" s="1"/>
  <c r="AU25" i="11"/>
  <c r="AU26" i="11" s="1"/>
  <c r="AU24" i="11"/>
  <c r="CM21" i="5"/>
  <c r="BG43" i="11"/>
  <c r="BG38" i="11"/>
  <c r="BH37" i="11" a="1"/>
  <c r="BH37" i="11" s="1"/>
  <c r="AF48" i="11"/>
  <c r="AG30" i="11"/>
  <c r="AG41" i="11" s="1"/>
  <c r="AG19" i="19" s="1"/>
  <c r="AG28" i="11"/>
  <c r="BD18" i="17"/>
  <c r="BD20" i="17"/>
  <c r="EF48" i="5"/>
  <c r="AF44" i="11"/>
  <c r="AF45" i="11"/>
  <c r="EB21" i="5"/>
  <c r="BG15" i="17"/>
  <c r="EH32" i="17"/>
  <c r="AF49" i="11" l="1"/>
  <c r="AF50" i="11" s="1"/>
  <c r="AF22" i="19" s="1"/>
  <c r="AG31" i="11"/>
  <c r="AG42" i="11" s="1"/>
  <c r="AG45" i="11" s="1"/>
  <c r="BI18" i="11"/>
  <c r="BH17" i="11"/>
  <c r="I17" i="11" s="1"/>
  <c r="AG44" i="11"/>
  <c r="BA21" i="5"/>
  <c r="BF32" i="17"/>
  <c r="EK32" i="17" s="1"/>
  <c r="EN23" i="17"/>
  <c r="DJ43" i="5"/>
  <c r="DK22" i="19"/>
  <c r="DK13" i="19" s="1"/>
  <c r="DK43" i="5" s="1"/>
  <c r="AF13" i="19"/>
  <c r="AF43" i="5" s="1"/>
  <c r="EI18" i="17"/>
  <c r="BD12" i="17"/>
  <c r="BB21" i="5" s="1"/>
  <c r="AG34" i="11"/>
  <c r="BH38" i="11"/>
  <c r="BI37" i="11" a="1"/>
  <c r="BI37" i="11" s="1"/>
  <c r="BJ37" i="11" s="1" a="1"/>
  <c r="BJ37" i="11" s="1"/>
  <c r="BK37" i="11" s="1" a="1"/>
  <c r="BK37" i="11" s="1"/>
  <c r="BL37" i="11" s="1" a="1"/>
  <c r="BL37" i="11" s="1"/>
  <c r="BH43" i="11"/>
  <c r="I43" i="11" s="1"/>
  <c r="I37" i="11"/>
  <c r="BE32" i="17"/>
  <c r="AW21" i="11"/>
  <c r="AW23" i="11"/>
  <c r="AX20" i="11" a="1"/>
  <c r="AX20" i="11" s="1"/>
  <c r="BI15" i="17"/>
  <c r="AG35" i="11"/>
  <c r="AG40" i="11"/>
  <c r="AG46" i="11" s="1"/>
  <c r="AG33" i="11"/>
  <c r="EG15" i="17"/>
  <c r="AV24" i="11"/>
  <c r="AV25" i="11"/>
  <c r="H23" i="11"/>
  <c r="BE18" i="17"/>
  <c r="BE20" i="17"/>
  <c r="BI27" i="17"/>
  <c r="EO27" i="17" s="1"/>
  <c r="CP27" i="17" s="1"/>
  <c r="BI23" i="17"/>
  <c r="EO23" i="17" s="1"/>
  <c r="BI31" i="17"/>
  <c r="EO31" i="17" s="1"/>
  <c r="CP31" i="17" s="1"/>
  <c r="BI26" i="17"/>
  <c r="EO26" i="17" s="1"/>
  <c r="CP26" i="17" s="1"/>
  <c r="DL19" i="19"/>
  <c r="EG48" i="5"/>
  <c r="CP23" i="17" l="1"/>
  <c r="BI17" i="11"/>
  <c r="BJ18" i="11"/>
  <c r="I16" i="11"/>
  <c r="I18" i="11"/>
  <c r="BL38" i="11"/>
  <c r="BL43" i="11"/>
  <c r="BM37" i="11" a="1"/>
  <c r="BM37" i="11" s="1"/>
  <c r="EG12" i="17"/>
  <c r="BF18" i="17"/>
  <c r="EJ32" i="17"/>
  <c r="EJ18" i="17"/>
  <c r="BE12" i="17"/>
  <c r="BC21" i="5" s="1"/>
  <c r="AX21" i="11"/>
  <c r="AX23" i="11"/>
  <c r="AY20" i="11" a="1"/>
  <c r="AY20" i="11" s="1"/>
  <c r="EH48" i="5"/>
  <c r="BI38" i="11"/>
  <c r="BI43" i="11"/>
  <c r="EH15" i="17"/>
  <c r="EH12" i="17" s="1"/>
  <c r="EF21" i="5" s="1"/>
  <c r="AW24" i="11"/>
  <c r="AW25" i="11"/>
  <c r="AV26" i="11"/>
  <c r="H26" i="11" s="1"/>
  <c r="H25" i="11"/>
  <c r="H24" i="11"/>
  <c r="AG48" i="11"/>
  <c r="AG49" i="11" s="1"/>
  <c r="AG50" i="11" s="1"/>
  <c r="AG22" i="19" s="1"/>
  <c r="AH30" i="11"/>
  <c r="AH41" i="11" s="1"/>
  <c r="AH19" i="19" s="1"/>
  <c r="AH28" i="11"/>
  <c r="BJ15" i="17"/>
  <c r="EE48" i="5"/>
  <c r="BK38" i="11"/>
  <c r="BK43" i="11"/>
  <c r="BJ38" i="11"/>
  <c r="BJ43" i="11"/>
  <c r="AH31" i="11" l="1"/>
  <c r="AH42" i="11" s="1"/>
  <c r="AH45" i="11" s="1"/>
  <c r="EI15" i="17"/>
  <c r="EI12" i="17" s="1"/>
  <c r="EG21" i="5" s="1"/>
  <c r="EI48" i="5"/>
  <c r="BJ17" i="11"/>
  <c r="BK18" i="11"/>
  <c r="AG13" i="19"/>
  <c r="AG43" i="5" s="1"/>
  <c r="DL22" i="19"/>
  <c r="DL13" i="19" s="1"/>
  <c r="DL43" i="5" s="1"/>
  <c r="BJ31" i="17"/>
  <c r="AH34" i="11"/>
  <c r="BJ23" i="17"/>
  <c r="K15" i="17"/>
  <c r="AH35" i="11"/>
  <c r="AH40" i="11"/>
  <c r="AH46" i="11" s="1"/>
  <c r="AH33" i="11"/>
  <c r="BH32" i="17"/>
  <c r="EM32" i="17" s="1"/>
  <c r="BM43" i="11"/>
  <c r="BM38" i="11"/>
  <c r="BN37" i="11" a="1"/>
  <c r="BN37" i="11" s="1"/>
  <c r="BJ27" i="17"/>
  <c r="DM19" i="19"/>
  <c r="AY23" i="11"/>
  <c r="AY21" i="11"/>
  <c r="AZ20" i="11" a="1"/>
  <c r="AZ20" i="11" s="1"/>
  <c r="BJ26" i="17"/>
  <c r="AW26" i="11"/>
  <c r="BG18" i="17"/>
  <c r="BG20" i="17"/>
  <c r="AX25" i="11"/>
  <c r="AX26" i="11" s="1"/>
  <c r="AX24" i="11"/>
  <c r="BF20" i="17"/>
  <c r="AH44" i="11"/>
  <c r="BG32" i="17"/>
  <c r="EK18" i="17"/>
  <c r="BF12" i="17"/>
  <c r="BD21" i="5" s="1"/>
  <c r="EE21" i="5"/>
  <c r="BK15" i="17"/>
  <c r="BK17" i="11" l="1"/>
  <c r="BL18" i="11"/>
  <c r="EP31" i="17"/>
  <c r="K31" i="17"/>
  <c r="BK26" i="17"/>
  <c r="AH48" i="11"/>
  <c r="AH49" i="11" s="1"/>
  <c r="AH50" i="11" s="1"/>
  <c r="AH22" i="19" s="1"/>
  <c r="AI30" i="11"/>
  <c r="AI41" i="11" s="1"/>
  <c r="AI19" i="19" s="1"/>
  <c r="AI28" i="11"/>
  <c r="AI31" i="11" s="1"/>
  <c r="AI42" i="11" s="1"/>
  <c r="AI45" i="11" s="1"/>
  <c r="EP27" i="17"/>
  <c r="K27" i="17"/>
  <c r="BL31" i="17"/>
  <c r="ER31" i="17" s="1"/>
  <c r="BL26" i="17"/>
  <c r="ER26" i="17" s="1"/>
  <c r="BL15" i="17"/>
  <c r="BL27" i="17"/>
  <c r="ER27" i="17" s="1"/>
  <c r="BL23" i="17"/>
  <c r="ER23" i="17" s="1"/>
  <c r="BK23" i="17"/>
  <c r="BN43" i="11"/>
  <c r="BN38" i="11"/>
  <c r="BO37" i="11" a="1"/>
  <c r="BO37" i="11" s="1"/>
  <c r="BH18" i="17"/>
  <c r="BH20" i="17"/>
  <c r="BK27" i="17"/>
  <c r="EL32" i="17"/>
  <c r="AZ23" i="11"/>
  <c r="AZ21" i="11"/>
  <c r="BA20" i="11" a="1"/>
  <c r="BA20" i="11" s="1"/>
  <c r="BK31" i="17"/>
  <c r="EP26" i="17"/>
  <c r="K26" i="17"/>
  <c r="EJ15" i="17"/>
  <c r="EP23" i="17"/>
  <c r="K23" i="17"/>
  <c r="EL18" i="17"/>
  <c r="BG12" i="17"/>
  <c r="BE21" i="5" s="1"/>
  <c r="AY25" i="11"/>
  <c r="AY26" i="11" s="1"/>
  <c r="AY24" i="11"/>
  <c r="BI32" i="17"/>
  <c r="EN32" i="17" s="1"/>
  <c r="BL17" i="11" l="1"/>
  <c r="BM18" i="11"/>
  <c r="EK48" i="5"/>
  <c r="AH13" i="19"/>
  <c r="AH43" i="5" s="1"/>
  <c r="DM22" i="19"/>
  <c r="DM13" i="19" s="1"/>
  <c r="DM43" i="5" s="1"/>
  <c r="BI18" i="17"/>
  <c r="BI20" i="17"/>
  <c r="BO43" i="11"/>
  <c r="BO38" i="11"/>
  <c r="BP37" i="11" a="1"/>
  <c r="BP37" i="11" s="1"/>
  <c r="AI35" i="11"/>
  <c r="AI40" i="11"/>
  <c r="AI46" i="11" s="1"/>
  <c r="AI33" i="11"/>
  <c r="AZ24" i="11"/>
  <c r="AZ25" i="11"/>
  <c r="AZ26" i="11" s="1"/>
  <c r="EQ23" i="17"/>
  <c r="EJ48" i="5"/>
  <c r="EQ26" i="17"/>
  <c r="BM26" i="17"/>
  <c r="ES26" i="17" s="1"/>
  <c r="EQ27" i="17"/>
  <c r="DN19" i="19"/>
  <c r="EK15" i="17"/>
  <c r="EK12" i="17" s="1"/>
  <c r="EI21" i="5" s="1"/>
  <c r="AI44" i="11"/>
  <c r="BM15" i="17"/>
  <c r="EM18" i="17"/>
  <c r="BH12" i="17"/>
  <c r="BF21" i="5" s="1"/>
  <c r="EJ12" i="17"/>
  <c r="EQ31" i="17"/>
  <c r="BA23" i="11"/>
  <c r="BA21" i="11"/>
  <c r="BB20" i="11" a="1"/>
  <c r="BB20" i="11" s="1"/>
  <c r="AI34" i="11"/>
  <c r="EL48" i="5" l="1"/>
  <c r="BM17" i="11"/>
  <c r="BN18" i="11"/>
  <c r="BM27" i="17"/>
  <c r="BJ32" i="17"/>
  <c r="BJ18" i="17"/>
  <c r="BN27" i="17"/>
  <c r="ET27" i="17" s="1"/>
  <c r="BN23" i="17"/>
  <c r="ET23" i="17" s="1"/>
  <c r="BN31" i="17"/>
  <c r="ET31" i="17" s="1"/>
  <c r="BN26" i="17"/>
  <c r="AI48" i="11"/>
  <c r="AI49" i="11" s="1"/>
  <c r="AI50" i="11" s="1"/>
  <c r="AI22" i="19" s="1"/>
  <c r="AJ30" i="11"/>
  <c r="AJ28" i="11"/>
  <c r="AJ31" i="11" s="1"/>
  <c r="EL15" i="17"/>
  <c r="EL12" i="17" s="1"/>
  <c r="EJ21" i="5" s="1"/>
  <c r="BM31" i="17"/>
  <c r="BP38" i="11"/>
  <c r="BP43" i="11"/>
  <c r="BQ37" i="11" a="1"/>
  <c r="BQ37" i="11" s="1"/>
  <c r="BB23" i="11"/>
  <c r="BB21" i="11"/>
  <c r="BC20" i="11" a="1"/>
  <c r="BC20" i="11" s="1"/>
  <c r="BM23" i="17"/>
  <c r="EN18" i="17"/>
  <c r="BI12" i="17"/>
  <c r="BG21" i="5" s="1"/>
  <c r="BA24" i="11"/>
  <c r="BA25" i="11"/>
  <c r="EH21" i="5"/>
  <c r="BN17" i="11" l="1"/>
  <c r="BO18" i="11"/>
  <c r="BN18" i="17"/>
  <c r="ES18" i="17" s="1"/>
  <c r="BN32" i="17"/>
  <c r="ES32" i="17" s="1"/>
  <c r="BC23" i="11"/>
  <c r="BC21" i="11"/>
  <c r="BD20" i="11" a="1"/>
  <c r="BD20" i="11" s="1"/>
  <c r="AJ42" i="11"/>
  <c r="G31" i="11"/>
  <c r="EM15" i="17"/>
  <c r="EM12" i="17" s="1"/>
  <c r="DN22" i="19"/>
  <c r="DN13" i="19" s="1"/>
  <c r="DN43" i="5" s="1"/>
  <c r="AI13" i="19"/>
  <c r="AI43" i="5" s="1"/>
  <c r="BB25" i="11"/>
  <c r="BB26" i="11" s="1"/>
  <c r="BB24" i="11"/>
  <c r="ES31" i="17"/>
  <c r="BL32" i="17"/>
  <c r="EQ32" i="17" s="1"/>
  <c r="BJ20" i="17"/>
  <c r="BA26" i="11"/>
  <c r="ES23" i="17"/>
  <c r="BK18" i="17"/>
  <c r="BO31" i="17"/>
  <c r="EU31" i="17" s="1"/>
  <c r="BO15" i="17"/>
  <c r="BO27" i="17"/>
  <c r="EU27" i="17" s="1"/>
  <c r="ET26" i="17"/>
  <c r="BN20" i="17"/>
  <c r="ES27" i="17"/>
  <c r="BK32" i="17"/>
  <c r="AJ34" i="11"/>
  <c r="G34" i="11" s="1"/>
  <c r="EO18" i="17"/>
  <c r="CP18" i="17" s="1"/>
  <c r="K18" i="17"/>
  <c r="BJ12" i="17"/>
  <c r="BQ38" i="11"/>
  <c r="BQ43" i="11"/>
  <c r="BR37" i="11" a="1"/>
  <c r="BR37" i="11" s="1"/>
  <c r="BM32" i="17"/>
  <c r="ER32" i="17" s="1"/>
  <c r="BO32" i="17"/>
  <c r="ET32" i="17" s="1"/>
  <c r="AJ40" i="11"/>
  <c r="AJ35" i="11"/>
  <c r="G35" i="11" s="1"/>
  <c r="G28" i="11"/>
  <c r="AJ33" i="11"/>
  <c r="EO32" i="17"/>
  <c r="CP32" i="17" s="1"/>
  <c r="K32" i="17"/>
  <c r="AJ41" i="11"/>
  <c r="G30" i="11"/>
  <c r="BN15" i="17"/>
  <c r="BO17" i="11" l="1"/>
  <c r="BP18" i="11"/>
  <c r="BO18" i="17"/>
  <c r="ET18" i="17" s="1"/>
  <c r="AJ19" i="19"/>
  <c r="G41" i="11"/>
  <c r="BR43" i="11"/>
  <c r="BR38" i="11"/>
  <c r="BS37" i="11" a="1"/>
  <c r="BS37" i="11" s="1"/>
  <c r="BO23" i="17"/>
  <c r="BK20" i="17"/>
  <c r="K20" i="17"/>
  <c r="EO20" i="17" s="1"/>
  <c r="BN12" i="17"/>
  <c r="BL21" i="5" s="1"/>
  <c r="EN15" i="17"/>
  <c r="EN12" i="17" s="1"/>
  <c r="EL21" i="5" s="1"/>
  <c r="BP15" i="17"/>
  <c r="EK21" i="5"/>
  <c r="BC25" i="11"/>
  <c r="BC24" i="11"/>
  <c r="G33" i="11"/>
  <c r="AJ48" i="11"/>
  <c r="G48" i="11" s="1"/>
  <c r="AK30" i="11"/>
  <c r="AK28" i="11"/>
  <c r="EP18" i="17"/>
  <c r="BK12" i="17"/>
  <c r="G42" i="11"/>
  <c r="AJ45" i="11"/>
  <c r="G45" i="11" s="1"/>
  <c r="AJ44" i="11"/>
  <c r="BP27" i="17"/>
  <c r="BP23" i="17"/>
  <c r="EV23" i="17" s="1"/>
  <c r="BP31" i="17"/>
  <c r="EV31" i="17" s="1"/>
  <c r="BP26" i="17"/>
  <c r="EV26" i="17" s="1"/>
  <c r="BH21" i="5"/>
  <c r="K12" i="17"/>
  <c r="BL18" i="17"/>
  <c r="BL20" i="17"/>
  <c r="BO20" i="17"/>
  <c r="AJ46" i="11"/>
  <c r="G46" i="11" s="1"/>
  <c r="G40" i="11"/>
  <c r="BM18" i="17"/>
  <c r="BM20" i="17"/>
  <c r="BO26" i="17"/>
  <c r="BO12" i="17"/>
  <c r="BM21" i="5" s="1"/>
  <c r="BP32" i="17"/>
  <c r="EU32" i="17" s="1"/>
  <c r="EP32" i="17"/>
  <c r="BD21" i="11"/>
  <c r="BD23" i="11"/>
  <c r="BE20" i="11" a="1"/>
  <c r="BE20" i="11" s="1"/>
  <c r="BQ18" i="11" l="1"/>
  <c r="BP17" i="11"/>
  <c r="BP18" i="17"/>
  <c r="EU18" i="17" s="1"/>
  <c r="ES15" i="17"/>
  <c r="ES12" i="17" s="1"/>
  <c r="EQ21" i="5" s="1"/>
  <c r="I21" i="5"/>
  <c r="CP20" i="17"/>
  <c r="ER18" i="17"/>
  <c r="BM12" i="17"/>
  <c r="BK21" i="5" s="1"/>
  <c r="BC26" i="11"/>
  <c r="EU23" i="17"/>
  <c r="BE21" i="11"/>
  <c r="BE23" i="11"/>
  <c r="BF20" i="11" a="1"/>
  <c r="BF20" i="11" s="1"/>
  <c r="EO48" i="5"/>
  <c r="EU26" i="17"/>
  <c r="BI21" i="5"/>
  <c r="DO19" i="19"/>
  <c r="G19" i="19"/>
  <c r="EV27" i="17"/>
  <c r="BQ15" i="17"/>
  <c r="BD24" i="11"/>
  <c r="BD25" i="11"/>
  <c r="BD26" i="11" s="1"/>
  <c r="EO15" i="17"/>
  <c r="EQ18" i="17"/>
  <c r="BL12" i="17"/>
  <c r="BJ21" i="5" s="1"/>
  <c r="BP12" i="17"/>
  <c r="BN21" i="5" s="1"/>
  <c r="AK35" i="11"/>
  <c r="AK40" i="11"/>
  <c r="BP20" i="17"/>
  <c r="BS43" i="11"/>
  <c r="BS38" i="11"/>
  <c r="BT37" i="11" a="1"/>
  <c r="BT37" i="11" s="1"/>
  <c r="AK31" i="11"/>
  <c r="EM48" i="5"/>
  <c r="CN48" i="5" s="1"/>
  <c r="AJ49" i="11"/>
  <c r="G44" i="11"/>
  <c r="BQ23" i="17"/>
  <c r="EW23" i="17" s="1"/>
  <c r="AK41" i="11"/>
  <c r="ER48" i="5" l="1"/>
  <c r="BQ17" i="11"/>
  <c r="BR18" i="11"/>
  <c r="EQ48" i="5"/>
  <c r="BQ32" i="17"/>
  <c r="BQ26" i="17"/>
  <c r="BT38" i="11"/>
  <c r="BT43" i="11"/>
  <c r="J43" i="11" s="1"/>
  <c r="BU37" i="11" a="1"/>
  <c r="BU37" i="11" s="1"/>
  <c r="J37" i="11"/>
  <c r="BQ27" i="17"/>
  <c r="BQ31" i="17"/>
  <c r="AK46" i="11"/>
  <c r="BF21" i="11"/>
  <c r="BF23" i="11"/>
  <c r="BG20" i="11" a="1"/>
  <c r="BG20" i="11" s="1"/>
  <c r="BE24" i="11"/>
  <c r="BE25" i="11"/>
  <c r="BE26" i="11" s="1"/>
  <c r="BR32" i="17"/>
  <c r="EW32" i="17" s="1"/>
  <c r="G49" i="11"/>
  <c r="AJ50" i="11"/>
  <c r="EP15" i="17"/>
  <c r="ES48" i="5"/>
  <c r="EO12" i="17"/>
  <c r="CP15" i="17"/>
  <c r="CL19" i="19"/>
  <c r="BR15" i="17"/>
  <c r="BR27" i="17"/>
  <c r="EX27" i="17" s="1"/>
  <c r="BR23" i="17"/>
  <c r="EX23" i="17" s="1"/>
  <c r="BR31" i="17"/>
  <c r="EX31" i="17" s="1"/>
  <c r="BR26" i="17"/>
  <c r="EX26" i="17" s="1"/>
  <c r="AK19" i="19"/>
  <c r="AK42" i="11"/>
  <c r="AK33" i="11"/>
  <c r="AK34" i="11"/>
  <c r="BR17" i="11" l="1"/>
  <c r="BS18" i="11"/>
  <c r="ER15" i="17"/>
  <c r="ER12" i="17" s="1"/>
  <c r="EP21" i="5" s="1"/>
  <c r="EU15" i="17"/>
  <c r="EU12" i="17" s="1"/>
  <c r="ES21" i="5" s="1"/>
  <c r="EV32" i="17"/>
  <c r="BS23" i="17"/>
  <c r="EY23" i="17" s="1"/>
  <c r="BS31" i="17"/>
  <c r="EY31" i="17" s="1"/>
  <c r="BS26" i="17"/>
  <c r="EY26" i="17" s="1"/>
  <c r="BS27" i="17"/>
  <c r="EY27" i="17" s="1"/>
  <c r="BQ20" i="17"/>
  <c r="EN48" i="5"/>
  <c r="BU43" i="11"/>
  <c r="BU38" i="11"/>
  <c r="BQ18" i="17"/>
  <c r="EP12" i="17"/>
  <c r="AJ22" i="19"/>
  <c r="G50" i="11"/>
  <c r="EQ15" i="17"/>
  <c r="EQ12" i="17" s="1"/>
  <c r="EO21" i="5" s="1"/>
  <c r="BV37" i="11" a="1"/>
  <c r="BV37" i="11" s="1"/>
  <c r="BG23" i="11"/>
  <c r="BG21" i="11"/>
  <c r="BH20" i="11" a="1"/>
  <c r="BH20" i="11" s="1"/>
  <c r="EW31" i="17"/>
  <c r="EM21" i="5"/>
  <c r="CP12" i="17"/>
  <c r="BF25" i="11"/>
  <c r="BF26" i="11" s="1"/>
  <c r="BF24" i="11"/>
  <c r="BS32" i="17"/>
  <c r="EX32" i="17" s="1"/>
  <c r="BS15" i="17"/>
  <c r="AK45" i="11"/>
  <c r="AK44" i="11"/>
  <c r="DP19" i="19"/>
  <c r="BR18" i="17"/>
  <c r="EW18" i="17" s="1"/>
  <c r="EW27" i="17"/>
  <c r="ET48" i="5"/>
  <c r="AK48" i="11"/>
  <c r="AL30" i="11"/>
  <c r="AL28" i="11"/>
  <c r="ET15" i="17"/>
  <c r="ET12" i="17" s="1"/>
  <c r="ER21" i="5" s="1"/>
  <c r="BR12" i="17"/>
  <c r="BP21" i="5" s="1"/>
  <c r="BR20" i="17"/>
  <c r="EW26" i="17"/>
  <c r="BS17" i="11" l="1"/>
  <c r="BT18" i="11"/>
  <c r="AL35" i="11"/>
  <c r="AL40" i="11"/>
  <c r="BS18" i="17"/>
  <c r="EX18" i="17" s="1"/>
  <c r="AK49" i="11"/>
  <c r="AK50" i="11" s="1"/>
  <c r="BT15" i="17"/>
  <c r="AL31" i="11"/>
  <c r="BT27" i="17"/>
  <c r="BT23" i="17"/>
  <c r="EZ23" i="17" s="1"/>
  <c r="BT31" i="17"/>
  <c r="EZ31" i="17" s="1"/>
  <c r="BT26" i="17"/>
  <c r="AL41" i="11"/>
  <c r="CN21" i="5"/>
  <c r="BV43" i="11"/>
  <c r="BV38" i="11"/>
  <c r="BW37" i="11" a="1"/>
  <c r="BW37" i="11" s="1"/>
  <c r="BH23" i="11"/>
  <c r="BH21" i="11"/>
  <c r="BI20" i="11" a="1"/>
  <c r="BI20" i="11" s="1"/>
  <c r="I20" i="11"/>
  <c r="DO22" i="19"/>
  <c r="AJ13" i="19"/>
  <c r="G22" i="19"/>
  <c r="BG25" i="11"/>
  <c r="BG26" i="11" s="1"/>
  <c r="BG24" i="11"/>
  <c r="EV18" i="17"/>
  <c r="BQ12" i="17"/>
  <c r="BS20" i="17"/>
  <c r="EN21" i="5"/>
  <c r="BT18" i="17" l="1"/>
  <c r="EY18" i="17" s="1"/>
  <c r="EV15" i="17"/>
  <c r="EW15" i="17"/>
  <c r="BT17" i="11"/>
  <c r="J17" i="11" s="1"/>
  <c r="BU18" i="11"/>
  <c r="BI23" i="11"/>
  <c r="BI21" i="11"/>
  <c r="BJ20" i="11" a="1"/>
  <c r="BJ20" i="11" s="1"/>
  <c r="AL19" i="19"/>
  <c r="BO21" i="5"/>
  <c r="AJ43" i="5"/>
  <c r="G43" i="5" s="1"/>
  <c r="G13" i="19"/>
  <c r="BH24" i="11"/>
  <c r="BH25" i="11"/>
  <c r="I23" i="11"/>
  <c r="EP48" i="5"/>
  <c r="DO13" i="19"/>
  <c r="CL22" i="19"/>
  <c r="EZ26" i="17"/>
  <c r="BW43" i="11"/>
  <c r="BW38" i="11"/>
  <c r="BX37" i="11" a="1"/>
  <c r="BX37" i="11" s="1"/>
  <c r="BT12" i="17"/>
  <c r="BR21" i="5" s="1"/>
  <c r="BT20" i="17"/>
  <c r="BS12" i="17"/>
  <c r="BQ21" i="5" s="1"/>
  <c r="BU32" i="17"/>
  <c r="EZ32" i="17" s="1"/>
  <c r="EV48" i="5"/>
  <c r="AL46" i="11"/>
  <c r="BU23" i="17"/>
  <c r="FA23" i="17" s="1"/>
  <c r="CQ23" i="17" s="1"/>
  <c r="BU31" i="17"/>
  <c r="FA31" i="17" s="1"/>
  <c r="CQ31" i="17" s="1"/>
  <c r="BU26" i="17"/>
  <c r="FA26" i="17" s="1"/>
  <c r="BU27" i="17"/>
  <c r="FA27" i="17" s="1"/>
  <c r="AL42" i="11"/>
  <c r="AL34" i="11"/>
  <c r="AL33" i="11"/>
  <c r="EV12" i="17"/>
  <c r="BT32" i="17"/>
  <c r="EZ27" i="17"/>
  <c r="AK22" i="19"/>
  <c r="CQ26" i="17" l="1"/>
  <c r="EW48" i="5"/>
  <c r="BV18" i="11"/>
  <c r="BU17" i="11"/>
  <c r="J16" i="11"/>
  <c r="J18" i="11"/>
  <c r="ET21" i="5"/>
  <c r="DP22" i="19"/>
  <c r="AK13" i="19"/>
  <c r="AL44" i="11"/>
  <c r="AL45" i="11"/>
  <c r="CQ27" i="17"/>
  <c r="BH26" i="11"/>
  <c r="I26" i="11" s="1"/>
  <c r="I25" i="11"/>
  <c r="DQ19" i="19"/>
  <c r="BU15" i="17"/>
  <c r="I24" i="11"/>
  <c r="BJ23" i="11"/>
  <c r="BJ21" i="11"/>
  <c r="BK20" i="11" a="1"/>
  <c r="BK20" i="11" s="1"/>
  <c r="EX15" i="17"/>
  <c r="EX12" i="17" s="1"/>
  <c r="EV21" i="5" s="1"/>
  <c r="BX38" i="11"/>
  <c r="BX43" i="11"/>
  <c r="BY37" i="11" a="1"/>
  <c r="BY37" i="11" s="1"/>
  <c r="DO43" i="5"/>
  <c r="CL43" i="5" s="1"/>
  <c r="CL13" i="19"/>
  <c r="BI24" i="11"/>
  <c r="BI25" i="11"/>
  <c r="AL48" i="11"/>
  <c r="AM30" i="11"/>
  <c r="AM28" i="11"/>
  <c r="BU18" i="17"/>
  <c r="EY32" i="17"/>
  <c r="BV15" i="17"/>
  <c r="EW12" i="17"/>
  <c r="EU21" i="5" s="1"/>
  <c r="BV17" i="11" l="1"/>
  <c r="BW18" i="11"/>
  <c r="L15" i="17"/>
  <c r="EY15" i="17"/>
  <c r="BJ24" i="11"/>
  <c r="BJ25" i="11"/>
  <c r="BJ26" i="11" s="1"/>
  <c r="BV32" i="17"/>
  <c r="AM35" i="11"/>
  <c r="AM40" i="11"/>
  <c r="AL49" i="11"/>
  <c r="AL50" i="11" s="1"/>
  <c r="EZ18" i="17"/>
  <c r="AM31" i="11"/>
  <c r="BV27" i="17"/>
  <c r="AM41" i="11"/>
  <c r="BI26" i="11"/>
  <c r="BV26" i="17"/>
  <c r="AK43" i="5"/>
  <c r="BV18" i="17"/>
  <c r="FA18" i="17" s="1"/>
  <c r="BV31" i="17"/>
  <c r="BY38" i="11"/>
  <c r="BY43" i="11"/>
  <c r="BZ37" i="11" a="1"/>
  <c r="BZ37" i="11" s="1"/>
  <c r="BW15" i="17"/>
  <c r="DP13" i="19"/>
  <c r="BU12" i="17"/>
  <c r="BK23" i="11"/>
  <c r="BK21" i="11"/>
  <c r="BL20" i="11" a="1"/>
  <c r="BL20" i="11" s="1"/>
  <c r="BV23" i="17"/>
  <c r="BU20" i="17"/>
  <c r="BW17" i="11" l="1"/>
  <c r="BX18" i="11"/>
  <c r="EY12" i="17"/>
  <c r="BW23" i="17"/>
  <c r="BL21" i="11"/>
  <c r="BL23" i="11"/>
  <c r="BM20" i="11" a="1"/>
  <c r="BM20" i="11" s="1"/>
  <c r="EU48" i="5"/>
  <c r="BW31" i="17"/>
  <c r="FB26" i="17"/>
  <c r="L26" i="17"/>
  <c r="BW20" i="17"/>
  <c r="FB31" i="17"/>
  <c r="L31" i="17"/>
  <c r="BX23" i="17"/>
  <c r="FD23" i="17" s="1"/>
  <c r="BX15" i="17"/>
  <c r="BX31" i="17"/>
  <c r="FD31" i="17" s="1"/>
  <c r="BX26" i="17"/>
  <c r="FD26" i="17" s="1"/>
  <c r="BX27" i="17"/>
  <c r="FD27" i="17" s="1"/>
  <c r="FB27" i="17"/>
  <c r="L27" i="17"/>
  <c r="FA32" i="17"/>
  <c r="CQ32" i="17" s="1"/>
  <c r="L32" i="17"/>
  <c r="BK25" i="11"/>
  <c r="BK24" i="11"/>
  <c r="FB23" i="17"/>
  <c r="L23" i="17"/>
  <c r="BW26" i="17"/>
  <c r="BZ38" i="11"/>
  <c r="BZ43" i="11"/>
  <c r="CA37" i="11" a="1"/>
  <c r="CA37" i="11" s="1"/>
  <c r="AM46" i="11"/>
  <c r="BS21" i="5"/>
  <c r="L18" i="17"/>
  <c r="BV12" i="17"/>
  <c r="BT21" i="5" s="1"/>
  <c r="DP43" i="5"/>
  <c r="BW27" i="17"/>
  <c r="AM19" i="19"/>
  <c r="CQ18" i="17"/>
  <c r="BV20" i="17"/>
  <c r="AM42" i="11"/>
  <c r="AM33" i="11"/>
  <c r="AM34" i="11"/>
  <c r="AL22" i="19"/>
  <c r="BX17" i="11" l="1"/>
  <c r="BY18" i="11"/>
  <c r="CA43" i="11"/>
  <c r="CA38" i="11"/>
  <c r="CB37" i="11" a="1"/>
  <c r="CB37" i="11" s="1"/>
  <c r="BW18" i="17"/>
  <c r="FC26" i="17"/>
  <c r="BX32" i="17"/>
  <c r="FC32" i="17" s="1"/>
  <c r="BY32" i="17"/>
  <c r="FD32" i="17" s="1"/>
  <c r="BX18" i="17"/>
  <c r="FC18" i="17" s="1"/>
  <c r="AM48" i="11"/>
  <c r="AN30" i="11"/>
  <c r="AN28" i="11"/>
  <c r="L12" i="17"/>
  <c r="EZ15" i="17"/>
  <c r="J21" i="5"/>
  <c r="EW21" i="5"/>
  <c r="AM44" i="11"/>
  <c r="AM45" i="11"/>
  <c r="L20" i="17"/>
  <c r="FA20" i="17" s="1"/>
  <c r="FC31" i="17"/>
  <c r="FC23" i="17"/>
  <c r="AL13" i="19"/>
  <c r="DQ22" i="19"/>
  <c r="DR19" i="19"/>
  <c r="FC27" i="17"/>
  <c r="BK26" i="11"/>
  <c r="BY23" i="17"/>
  <c r="FE23" i="17" s="1"/>
  <c r="BY31" i="17"/>
  <c r="FE31" i="17" s="1"/>
  <c r="BM21" i="11"/>
  <c r="BM23" i="11"/>
  <c r="BN20" i="11" a="1"/>
  <c r="BN20" i="11" s="1"/>
  <c r="BZ32" i="17"/>
  <c r="FE32" i="17" s="1"/>
  <c r="BW32" i="17"/>
  <c r="BX12" i="17"/>
  <c r="BV21" i="5" s="1"/>
  <c r="BL25" i="11"/>
  <c r="BL26" i="11" s="1"/>
  <c r="BL24" i="11"/>
  <c r="BX20" i="17" l="1"/>
  <c r="AM49" i="11"/>
  <c r="AM50" i="11" s="1"/>
  <c r="BZ18" i="11"/>
  <c r="BY17" i="11"/>
  <c r="BY27" i="17"/>
  <c r="DQ13" i="19"/>
  <c r="BZ31" i="17"/>
  <c r="BZ26" i="17"/>
  <c r="FF26" i="17" s="1"/>
  <c r="BZ27" i="17"/>
  <c r="FF27" i="17" s="1"/>
  <c r="AL43" i="5"/>
  <c r="CQ20" i="17"/>
  <c r="AM22" i="19"/>
  <c r="EZ12" i="17"/>
  <c r="CB38" i="11"/>
  <c r="CB43" i="11"/>
  <c r="CC37" i="11" a="1"/>
  <c r="CC37" i="11" s="1"/>
  <c r="BZ18" i="17"/>
  <c r="FE18" i="17" s="1"/>
  <c r="BN21" i="11"/>
  <c r="BN23" i="11"/>
  <c r="BO20" i="11" a="1"/>
  <c r="BO20" i="11" s="1"/>
  <c r="BY26" i="17"/>
  <c r="EX48" i="5"/>
  <c r="AN40" i="11"/>
  <c r="AN35" i="11"/>
  <c r="BY15" i="17"/>
  <c r="BY18" i="17"/>
  <c r="FD18" i="17" s="1"/>
  <c r="FB15" i="17"/>
  <c r="AN31" i="11"/>
  <c r="BM24" i="11"/>
  <c r="BM25" i="11"/>
  <c r="BM26" i="11" s="1"/>
  <c r="FB32" i="17"/>
  <c r="AN41" i="11"/>
  <c r="FB18" i="17"/>
  <c r="BW12" i="17"/>
  <c r="FA15" i="17" l="1"/>
  <c r="CA18" i="11"/>
  <c r="BZ17" i="11"/>
  <c r="CA18" i="17"/>
  <c r="FF31" i="17"/>
  <c r="AN46" i="11"/>
  <c r="DR22" i="19"/>
  <c r="AM13" i="19"/>
  <c r="CA32" i="17"/>
  <c r="BU21" i="5"/>
  <c r="AN42" i="11"/>
  <c r="AN33" i="11"/>
  <c r="AN34" i="11"/>
  <c r="BY12" i="17"/>
  <c r="BW21" i="5" s="1"/>
  <c r="CC43" i="11"/>
  <c r="CC38" i="11"/>
  <c r="CD37" i="11" a="1"/>
  <c r="CD37" i="11" s="1"/>
  <c r="EX21" i="5"/>
  <c r="DQ43" i="5"/>
  <c r="FE26" i="17"/>
  <c r="BZ23" i="17"/>
  <c r="FE27" i="17"/>
  <c r="AN19" i="19"/>
  <c r="FB48" i="5"/>
  <c r="BO23" i="11"/>
  <c r="BO21" i="11"/>
  <c r="BP20" i="11" a="1"/>
  <c r="BP20" i="11" s="1"/>
  <c r="CB32" i="17"/>
  <c r="FG32" i="17" s="1"/>
  <c r="FB12" i="17"/>
  <c r="CA23" i="17"/>
  <c r="FG23" i="17" s="1"/>
  <c r="CA31" i="17"/>
  <c r="FG31" i="17" s="1"/>
  <c r="CA15" i="17"/>
  <c r="BN24" i="11"/>
  <c r="BN25" i="11"/>
  <c r="BZ20" i="17"/>
  <c r="BZ15" i="17"/>
  <c r="FA12" i="17" l="1"/>
  <c r="CQ15" i="17"/>
  <c r="FC48" i="5"/>
  <c r="CA17" i="11"/>
  <c r="CB18" i="11"/>
  <c r="FF18" i="17"/>
  <c r="EZ21" i="5"/>
  <c r="FD15" i="17"/>
  <c r="FD12" i="17" s="1"/>
  <c r="FB21" i="5" s="1"/>
  <c r="EZ48" i="5"/>
  <c r="EY48" i="5"/>
  <c r="CO48" i="5" s="1"/>
  <c r="BP23" i="11"/>
  <c r="BP21" i="11"/>
  <c r="BQ20" i="11" a="1"/>
  <c r="BQ20" i="11" s="1"/>
  <c r="BN26" i="11"/>
  <c r="FF23" i="17"/>
  <c r="CC32" i="17"/>
  <c r="FH32" i="17" s="1"/>
  <c r="BO25" i="11"/>
  <c r="BO26" i="11" s="1"/>
  <c r="BO24" i="11"/>
  <c r="AN48" i="11"/>
  <c r="AO30" i="11"/>
  <c r="AO28" i="11"/>
  <c r="FF32" i="17"/>
  <c r="AM43" i="5"/>
  <c r="CA20" i="17"/>
  <c r="BZ12" i="17"/>
  <c r="BX21" i="5" s="1"/>
  <c r="CA12" i="17"/>
  <c r="BY21" i="5" s="1"/>
  <c r="BY20" i="17"/>
  <c r="AN44" i="11"/>
  <c r="AN49" i="11" s="1"/>
  <c r="AN50" i="11" s="1"/>
  <c r="AN45" i="11"/>
  <c r="DR13" i="19"/>
  <c r="CA27" i="17"/>
  <c r="CB27" i="17"/>
  <c r="FH27" i="17" s="1"/>
  <c r="CB15" i="17"/>
  <c r="CB23" i="17"/>
  <c r="FH23" i="17" s="1"/>
  <c r="CB26" i="17"/>
  <c r="FH26" i="17" s="1"/>
  <c r="CA26" i="17"/>
  <c r="DS19" i="19"/>
  <c r="CD43" i="11"/>
  <c r="CD38" i="11"/>
  <c r="CE37" i="11" a="1"/>
  <c r="CE37" i="11" s="1"/>
  <c r="FC15" i="17"/>
  <c r="EY21" i="5" l="1"/>
  <c r="CO21" i="5" s="1"/>
  <c r="CQ12" i="17"/>
  <c r="CB17" i="11"/>
  <c r="CC18" i="11"/>
  <c r="CB20" i="17"/>
  <c r="BP25" i="11"/>
  <c r="BP26" i="11" s="1"/>
  <c r="BP24" i="11"/>
  <c r="CE43" i="11"/>
  <c r="CE38" i="11"/>
  <c r="CF37" i="11" a="1"/>
  <c r="CF37" i="11" s="1"/>
  <c r="DR43" i="5"/>
  <c r="AN22" i="19"/>
  <c r="CC18" i="17"/>
  <c r="FH18" i="17" s="1"/>
  <c r="FG27" i="17"/>
  <c r="AO35" i="11"/>
  <c r="AO40" i="11"/>
  <c r="FG26" i="17"/>
  <c r="CB31" i="17"/>
  <c r="CC23" i="17"/>
  <c r="FI23" i="17" s="1"/>
  <c r="CC31" i="17"/>
  <c r="FI31" i="17" s="1"/>
  <c r="AO31" i="11"/>
  <c r="CD32" i="17"/>
  <c r="FI32" i="17" s="1"/>
  <c r="BQ23" i="11"/>
  <c r="BQ21" i="11"/>
  <c r="BR20" i="11" a="1"/>
  <c r="BR20" i="11" s="1"/>
  <c r="FC12" i="17"/>
  <c r="AO41" i="11"/>
  <c r="CB18" i="17"/>
  <c r="CB12" i="17" s="1"/>
  <c r="CC15" i="17" l="1"/>
  <c r="CD18" i="11"/>
  <c r="CC17" i="11"/>
  <c r="FF15" i="17"/>
  <c r="FF12" i="17" s="1"/>
  <c r="FD21" i="5" s="1"/>
  <c r="BZ21" i="5"/>
  <c r="FD48" i="5"/>
  <c r="BQ24" i="11"/>
  <c r="BQ25" i="11"/>
  <c r="BQ26" i="11" s="1"/>
  <c r="CC27" i="17"/>
  <c r="FH31" i="17"/>
  <c r="AO46" i="11"/>
  <c r="CE32" i="17"/>
  <c r="FJ32" i="17" s="1"/>
  <c r="CC26" i="17"/>
  <c r="AN13" i="19"/>
  <c r="DS22" i="19"/>
  <c r="FA21" i="5"/>
  <c r="CC12" i="17"/>
  <c r="CA21" i="5" s="1"/>
  <c r="AO42" i="11"/>
  <c r="AO33" i="11"/>
  <c r="AO34" i="11"/>
  <c r="FG18" i="17"/>
  <c r="AO19" i="19"/>
  <c r="BR23" i="11"/>
  <c r="BR21" i="11"/>
  <c r="BS20" i="11" a="1"/>
  <c r="BS20" i="11" s="1"/>
  <c r="CC20" i="17"/>
  <c r="FA48" i="5"/>
  <c r="CD27" i="17"/>
  <c r="FJ27" i="17" s="1"/>
  <c r="CD23" i="17"/>
  <c r="CD31" i="17"/>
  <c r="FJ31" i="17" s="1"/>
  <c r="CD26" i="17"/>
  <c r="FJ26" i="17" s="1"/>
  <c r="FE15" i="17"/>
  <c r="CF38" i="11"/>
  <c r="CF43" i="11"/>
  <c r="K43" i="11" s="1"/>
  <c r="K37" i="11"/>
  <c r="CD17" i="11" l="1"/>
  <c r="CE18" i="11"/>
  <c r="CD15" i="17"/>
  <c r="CD18" i="17"/>
  <c r="BR24" i="11"/>
  <c r="BR25" i="11"/>
  <c r="BR26" i="11" s="1"/>
  <c r="AN43" i="5"/>
  <c r="CE18" i="17"/>
  <c r="FJ18" i="17" s="1"/>
  <c r="AO48" i="11"/>
  <c r="AP30" i="11"/>
  <c r="AP41" i="11" s="1"/>
  <c r="AP19" i="19" s="1"/>
  <c r="AP28" i="11"/>
  <c r="CF32" i="17"/>
  <c r="FI27" i="17"/>
  <c r="AO44" i="11"/>
  <c r="AO45" i="11"/>
  <c r="CE23" i="17"/>
  <c r="FK23" i="17" s="1"/>
  <c r="CE31" i="17"/>
  <c r="FK31" i="17" s="1"/>
  <c r="CE26" i="17"/>
  <c r="FK26" i="17" s="1"/>
  <c r="CE27" i="17"/>
  <c r="FK27" i="17" s="1"/>
  <c r="FJ23" i="17"/>
  <c r="FE12" i="17"/>
  <c r="BS23" i="11"/>
  <c r="BS21" i="11"/>
  <c r="BT20" i="11" a="1"/>
  <c r="BT20" i="11" s="1"/>
  <c r="DT19" i="19"/>
  <c r="CD20" i="17"/>
  <c r="DS13" i="19"/>
  <c r="FI26" i="17"/>
  <c r="AO49" i="11" l="1"/>
  <c r="AO50" i="11" s="1"/>
  <c r="CE15" i="17"/>
  <c r="CD12" i="17"/>
  <c r="CB21" i="5" s="1"/>
  <c r="FG15" i="17"/>
  <c r="FG12" i="17" s="1"/>
  <c r="FE21" i="5" s="1"/>
  <c r="CE17" i="11"/>
  <c r="CF18" i="11"/>
  <c r="CF17" i="11" s="1"/>
  <c r="FF48" i="5"/>
  <c r="FC21" i="5"/>
  <c r="CG32" i="17"/>
  <c r="FL32" i="17" s="1"/>
  <c r="AP35" i="11"/>
  <c r="AP40" i="11"/>
  <c r="AP46" i="11" s="1"/>
  <c r="FH15" i="17"/>
  <c r="DS43" i="5"/>
  <c r="AP31" i="11"/>
  <c r="CE20" i="17"/>
  <c r="CE12" i="17"/>
  <c r="CC21" i="5" s="1"/>
  <c r="AO22" i="19"/>
  <c r="DU19" i="19"/>
  <c r="CF27" i="17"/>
  <c r="CF23" i="17"/>
  <c r="CF31" i="17"/>
  <c r="FL31" i="17" s="1"/>
  <c r="CF26" i="17"/>
  <c r="FL26" i="17" s="1"/>
  <c r="BT21" i="11"/>
  <c r="BT23" i="11"/>
  <c r="BU20" i="11" a="1"/>
  <c r="BU20" i="11" s="1"/>
  <c r="J20" i="11"/>
  <c r="FG48" i="5"/>
  <c r="CF15" i="17"/>
  <c r="FK32" i="17"/>
  <c r="FE48" i="5"/>
  <c r="BS25" i="11"/>
  <c r="BS26" i="11" s="1"/>
  <c r="BS24" i="11"/>
  <c r="FI18" i="17"/>
  <c r="FH48" i="5" l="1"/>
  <c r="K17" i="11"/>
  <c r="CF18" i="17"/>
  <c r="CF12" i="17" s="1"/>
  <c r="CD21" i="5" s="1"/>
  <c r="AP42" i="11"/>
  <c r="AP33" i="11"/>
  <c r="AP34" i="11"/>
  <c r="BU21" i="11"/>
  <c r="BU23" i="11"/>
  <c r="BV20" i="11" a="1"/>
  <c r="BV20" i="11" s="1"/>
  <c r="BT25" i="11"/>
  <c r="BT24" i="11"/>
  <c r="J23" i="11"/>
  <c r="FL23" i="17"/>
  <c r="FL27" i="17"/>
  <c r="CG18" i="17"/>
  <c r="FL18" i="17" s="1"/>
  <c r="CG15" i="17"/>
  <c r="FH12" i="17"/>
  <c r="CG27" i="17"/>
  <c r="FM27" i="17" s="1"/>
  <c r="CG23" i="17"/>
  <c r="FM23" i="17" s="1"/>
  <c r="CG31" i="17"/>
  <c r="FM31" i="17" s="1"/>
  <c r="CR31" i="17" s="1"/>
  <c r="CG26" i="17"/>
  <c r="FM26" i="17" s="1"/>
  <c r="CR26" i="17" s="1"/>
  <c r="DT22" i="19"/>
  <c r="AO13" i="19"/>
  <c r="CR23" i="17" l="1"/>
  <c r="CR27" i="17"/>
  <c r="CF20" i="17"/>
  <c r="FI15" i="17"/>
  <c r="FI12" i="17" s="1"/>
  <c r="FG21" i="5" s="1"/>
  <c r="K18" i="11"/>
  <c r="K16" i="11"/>
  <c r="AO43" i="5"/>
  <c r="DT13" i="19"/>
  <c r="FF21" i="5"/>
  <c r="CH32" i="17"/>
  <c r="BV21" i="11"/>
  <c r="BV23" i="11"/>
  <c r="BW20" i="11" a="1"/>
  <c r="BW20" i="11" s="1"/>
  <c r="CG20" i="17"/>
  <c r="CG12" i="17"/>
  <c r="CE21" i="5" s="1"/>
  <c r="BU24" i="11"/>
  <c r="BU25" i="11"/>
  <c r="AP48" i="11"/>
  <c r="AQ30" i="11"/>
  <c r="AQ41" i="11" s="1"/>
  <c r="AQ19" i="19" s="1"/>
  <c r="AQ28" i="11"/>
  <c r="AP45" i="11"/>
  <c r="AP44" i="11"/>
  <c r="AP49" i="11" s="1"/>
  <c r="AP50" i="11" s="1"/>
  <c r="AP22" i="19" s="1"/>
  <c r="FK18" i="17"/>
  <c r="J24" i="11"/>
  <c r="BT26" i="11"/>
  <c r="J26" i="11" s="1"/>
  <c r="J25" i="11"/>
  <c r="FJ48" i="5" l="1"/>
  <c r="AQ31" i="11"/>
  <c r="AQ42" i="11" s="1"/>
  <c r="AQ44" i="11" s="1"/>
  <c r="FJ15" i="17"/>
  <c r="FJ12" i="17" s="1"/>
  <c r="FH21" i="5" s="1"/>
  <c r="AQ45" i="11"/>
  <c r="BU26" i="11"/>
  <c r="BW23" i="11"/>
  <c r="BW21" i="11"/>
  <c r="BX20" i="11" a="1"/>
  <c r="BX20" i="11" s="1"/>
  <c r="DV19" i="19"/>
  <c r="BV24" i="11"/>
  <c r="BV25" i="11"/>
  <c r="BV26" i="11" s="1"/>
  <c r="CH26" i="17"/>
  <c r="M26" i="17" s="1"/>
  <c r="FM32" i="17"/>
  <c r="CR32" i="17" s="1"/>
  <c r="M32" i="17"/>
  <c r="DU22" i="19"/>
  <c r="DU13" i="19" s="1"/>
  <c r="DU43" i="5" s="1"/>
  <c r="AP13" i="19"/>
  <c r="AP43" i="5" s="1"/>
  <c r="CH15" i="17"/>
  <c r="FI48" i="5"/>
  <c r="CH31" i="17"/>
  <c r="M31" i="17" s="1"/>
  <c r="FK15" i="17"/>
  <c r="FK12" i="17" s="1"/>
  <c r="FI21" i="5" s="1"/>
  <c r="AQ34" i="11"/>
  <c r="CH23" i="17"/>
  <c r="M23" i="17" s="1"/>
  <c r="AQ35" i="11"/>
  <c r="AQ40" i="11"/>
  <c r="AQ46" i="11" s="1"/>
  <c r="AQ33" i="11"/>
  <c r="CH27" i="17"/>
  <c r="M27" i="17" s="1"/>
  <c r="DT43" i="5"/>
  <c r="CH20" i="17" l="1"/>
  <c r="CH18" i="17"/>
  <c r="AQ48" i="11"/>
  <c r="AR30" i="11"/>
  <c r="AR41" i="11" s="1"/>
  <c r="AR19" i="19" s="1"/>
  <c r="AR28" i="11"/>
  <c r="FL15" i="17"/>
  <c r="FL12" i="17" s="1"/>
  <c r="FJ21" i="5" s="1"/>
  <c r="BX23" i="11"/>
  <c r="BX21" i="11"/>
  <c r="BY20" i="11" a="1"/>
  <c r="BY20" i="11" s="1"/>
  <c r="CH12" i="17"/>
  <c r="M15" i="17"/>
  <c r="AQ49" i="11"/>
  <c r="AQ50" i="11" s="1"/>
  <c r="AQ22" i="19" s="1"/>
  <c r="BW25" i="11"/>
  <c r="BW26" i="11" s="1"/>
  <c r="BW24" i="11"/>
  <c r="BX25" i="11" l="1"/>
  <c r="BX26" i="11" s="1"/>
  <c r="BX24" i="11"/>
  <c r="AR31" i="11"/>
  <c r="DW19" i="19"/>
  <c r="DV22" i="19"/>
  <c r="DV13" i="19" s="1"/>
  <c r="DV43" i="5" s="1"/>
  <c r="AQ13" i="19"/>
  <c r="AQ43" i="5" s="1"/>
  <c r="FM18" i="17"/>
  <c r="CR18" i="17" s="1"/>
  <c r="M18" i="17"/>
  <c r="BY23" i="11"/>
  <c r="BY21" i="11"/>
  <c r="BZ20" i="11" a="1"/>
  <c r="BZ20" i="11" s="1"/>
  <c r="M20" i="17"/>
  <c r="FM20" i="17" s="1"/>
  <c r="CF21" i="5"/>
  <c r="M12" i="17"/>
  <c r="AR40" i="11"/>
  <c r="AR46" i="11" s="1"/>
  <c r="AR35" i="11"/>
  <c r="BZ23" i="11" l="1"/>
  <c r="BZ21" i="11"/>
  <c r="CA20" i="11" a="1"/>
  <c r="CA20" i="11" s="1"/>
  <c r="AJ21" i="17"/>
  <c r="AB21" i="17"/>
  <c r="AE21" i="17"/>
  <c r="AH21" i="17"/>
  <c r="AK21" i="17"/>
  <c r="AI21" i="17"/>
  <c r="AL21" i="17"/>
  <c r="AD21" i="17"/>
  <c r="AG21" i="17"/>
  <c r="FK48" i="5"/>
  <c r="CP48" i="5" s="1"/>
  <c r="BY24" i="11"/>
  <c r="BY25" i="11"/>
  <c r="AO21" i="17"/>
  <c r="AQ21" i="17"/>
  <c r="AW21" i="17"/>
  <c r="AN21" i="17"/>
  <c r="AU21" i="17"/>
  <c r="AX21" i="17"/>
  <c r="AP21" i="17"/>
  <c r="AV21" i="17"/>
  <c r="CE21" i="17"/>
  <c r="BY21" i="17"/>
  <c r="AR42" i="11"/>
  <c r="AR33" i="11"/>
  <c r="AR34" i="11"/>
  <c r="BP21" i="17"/>
  <c r="BM21" i="17"/>
  <c r="BT21" i="17"/>
  <c r="BO21" i="17"/>
  <c r="BR21" i="17"/>
  <c r="FM15" i="17"/>
  <c r="K21" i="5"/>
  <c r="BF21" i="17"/>
  <c r="AZ21" i="17"/>
  <c r="BB21" i="17"/>
  <c r="BA21" i="17"/>
  <c r="BE21" i="17"/>
  <c r="BH21" i="17"/>
  <c r="BC21" i="17"/>
  <c r="CR20" i="17"/>
  <c r="AF21" i="17" l="1"/>
  <c r="BG21" i="17"/>
  <c r="BD21" i="17"/>
  <c r="AC21" i="17"/>
  <c r="BI21" i="17"/>
  <c r="AR21" i="17"/>
  <c r="CA21" i="17"/>
  <c r="FF21" i="17" s="1"/>
  <c r="CG21" i="17"/>
  <c r="EF21" i="17"/>
  <c r="EG21" i="17"/>
  <c r="BJ21" i="17"/>
  <c r="FM12" i="17"/>
  <c r="CR15" i="17"/>
  <c r="BL21" i="17"/>
  <c r="BU21" i="17"/>
  <c r="AR44" i="11"/>
  <c r="AR45" i="11"/>
  <c r="CD21" i="17"/>
  <c r="CB21" i="17"/>
  <c r="EA21" i="17"/>
  <c r="AM21" i="17"/>
  <c r="DP21" i="17"/>
  <c r="BY26" i="11"/>
  <c r="DH21" i="17"/>
  <c r="AS21" i="17"/>
  <c r="AT21" i="17"/>
  <c r="AA21" i="17"/>
  <c r="ET21" i="17"/>
  <c r="EU21" i="17"/>
  <c r="AR48" i="11"/>
  <c r="AS30" i="11"/>
  <c r="AS41" i="11" s="1"/>
  <c r="AS19" i="19" s="1"/>
  <c r="AS28" i="11"/>
  <c r="AS31" i="11" s="1"/>
  <c r="BW21" i="17"/>
  <c r="FJ21" i="17"/>
  <c r="EB21" i="17"/>
  <c r="BK21" i="17"/>
  <c r="EI21" i="17"/>
  <c r="BQ21" i="17"/>
  <c r="CF21" i="17"/>
  <c r="DU21" i="17"/>
  <c r="DV21" i="17"/>
  <c r="DL21" i="17"/>
  <c r="DM21" i="17"/>
  <c r="CA23" i="11"/>
  <c r="CA21" i="11"/>
  <c r="CB20" i="11" a="1"/>
  <c r="CB20" i="11" s="1"/>
  <c r="EL21" i="17"/>
  <c r="EY21" i="17"/>
  <c r="EH21" i="17"/>
  <c r="EN21" i="17"/>
  <c r="BN21" i="17"/>
  <c r="CC21" i="17"/>
  <c r="EC21" i="17"/>
  <c r="DT21" i="17"/>
  <c r="DI21" i="17"/>
  <c r="DJ21" i="17"/>
  <c r="EK21" i="17"/>
  <c r="EM21" i="17"/>
  <c r="EE21" i="17"/>
  <c r="BV21" i="17"/>
  <c r="BX21" i="17"/>
  <c r="DZ21" i="17"/>
  <c r="DQ21" i="17"/>
  <c r="DG21" i="17"/>
  <c r="BZ24" i="11"/>
  <c r="BZ25" i="11"/>
  <c r="BZ26" i="11" s="1"/>
  <c r="EJ21" i="17"/>
  <c r="AY21" i="17"/>
  <c r="BS21" i="17"/>
  <c r="FL21" i="17"/>
  <c r="BZ21" i="17"/>
  <c r="DS21" i="17"/>
  <c r="DN21" i="17"/>
  <c r="DO21" i="17"/>
  <c r="EW21" i="17"/>
  <c r="ER21" i="17"/>
  <c r="FD21" i="17"/>
  <c r="CH21" i="17"/>
  <c r="DW21" i="17"/>
  <c r="DK21" i="17"/>
  <c r="AS42" i="11" l="1"/>
  <c r="AS45" i="11" s="1"/>
  <c r="AS33" i="11"/>
  <c r="AS34" i="11"/>
  <c r="FC21" i="17"/>
  <c r="FK21" i="17"/>
  <c r="DF21" i="17"/>
  <c r="I21" i="17"/>
  <c r="FE21" i="17"/>
  <c r="EV21" i="17"/>
  <c r="FK21" i="5"/>
  <c r="CR12" i="17"/>
  <c r="FM21" i="17"/>
  <c r="FA21" i="17"/>
  <c r="FH21" i="17"/>
  <c r="CB21" i="11"/>
  <c r="CB23" i="11"/>
  <c r="CC20" i="11" a="1"/>
  <c r="CC20" i="11" s="1"/>
  <c r="FG21" i="17"/>
  <c r="FI21" i="17"/>
  <c r="EX21" i="17"/>
  <c r="ES21" i="17"/>
  <c r="CA25" i="11"/>
  <c r="CA26" i="11" s="1"/>
  <c r="CA24" i="11"/>
  <c r="DY21" i="17"/>
  <c r="EO21" i="17"/>
  <c r="FB21" i="17"/>
  <c r="M21" i="17"/>
  <c r="DX21" i="17"/>
  <c r="AR49" i="11"/>
  <c r="AR50" i="11" s="1"/>
  <c r="AR22" i="19" s="1"/>
  <c r="AS35" i="11"/>
  <c r="AS40" i="11"/>
  <c r="AS46" i="11" s="1"/>
  <c r="DR21" i="17"/>
  <c r="J21" i="17"/>
  <c r="EZ21" i="17"/>
  <c r="K21" i="17"/>
  <c r="ED21" i="17"/>
  <c r="AT25" i="17"/>
  <c r="DY25" i="17" s="1"/>
  <c r="AO25" i="17"/>
  <c r="DT25" i="17" s="1"/>
  <c r="AM25" i="17"/>
  <c r="AS25" i="17"/>
  <c r="DX25" i="17" s="1"/>
  <c r="AW25" i="17"/>
  <c r="EB25" i="17" s="1"/>
  <c r="EB13" i="17" s="1"/>
  <c r="DZ22" i="5" s="1"/>
  <c r="DZ23" i="5" s="1"/>
  <c r="DZ32" i="5" s="1"/>
  <c r="AQ25" i="17"/>
  <c r="DV25" i="17" s="1"/>
  <c r="DV13" i="17" s="1"/>
  <c r="DT22" i="5" s="1"/>
  <c r="DT23" i="5" s="1"/>
  <c r="DT32" i="5" s="1"/>
  <c r="AU25" i="17"/>
  <c r="DZ25" i="17" s="1"/>
  <c r="DZ13" i="17" s="1"/>
  <c r="DX22" i="5" s="1"/>
  <c r="DX23" i="5" s="1"/>
  <c r="DX32" i="5" s="1"/>
  <c r="AX25" i="17"/>
  <c r="EC25" i="17" s="1"/>
  <c r="EC13" i="17" s="1"/>
  <c r="EA22" i="5" s="1"/>
  <c r="EA23" i="5" s="1"/>
  <c r="EA32" i="5" s="1"/>
  <c r="EP21" i="17"/>
  <c r="L21" i="17"/>
  <c r="DX19" i="19"/>
  <c r="EQ21" i="17"/>
  <c r="AP25" i="17" l="1"/>
  <c r="DU25" i="17" s="1"/>
  <c r="DU13" i="17" s="1"/>
  <c r="DS22" i="5" s="1"/>
  <c r="DS23" i="5" s="1"/>
  <c r="DS32" i="5" s="1"/>
  <c r="AV25" i="17"/>
  <c r="EA25" i="17" s="1"/>
  <c r="EA13" i="17" s="1"/>
  <c r="DY22" i="5" s="1"/>
  <c r="DY23" i="5" s="1"/>
  <c r="DY32" i="5" s="1"/>
  <c r="DY34" i="5" s="1"/>
  <c r="DY40" i="5" s="1"/>
  <c r="DX13" i="17"/>
  <c r="DV22" i="5" s="1"/>
  <c r="DV23" i="5" s="1"/>
  <c r="DV32" i="5" s="1"/>
  <c r="AB25" i="17"/>
  <c r="DG25" i="17" s="1"/>
  <c r="DG13" i="17" s="1"/>
  <c r="DE22" i="5" s="1"/>
  <c r="DE23" i="5" s="1"/>
  <c r="DE32" i="5" s="1"/>
  <c r="AE25" i="17"/>
  <c r="DJ25" i="17" s="1"/>
  <c r="DJ13" i="17" s="1"/>
  <c r="DH22" i="5" s="1"/>
  <c r="DH23" i="5" s="1"/>
  <c r="DH32" i="5" s="1"/>
  <c r="DH34" i="5" s="1"/>
  <c r="DH40" i="5" s="1"/>
  <c r="CD25" i="17"/>
  <c r="FI25" i="17" s="1"/>
  <c r="BC25" i="17"/>
  <c r="EH25" i="17" s="1"/>
  <c r="EH13" i="17" s="1"/>
  <c r="EF22" i="5" s="1"/>
  <c r="EF23" i="5" s="1"/>
  <c r="EF32" i="5" s="1"/>
  <c r="EF34" i="5" s="1"/>
  <c r="EF40" i="5" s="1"/>
  <c r="BF25" i="17"/>
  <c r="EK25" i="17" s="1"/>
  <c r="EK13" i="17" s="1"/>
  <c r="EI22" i="5" s="1"/>
  <c r="EI23" i="5" s="1"/>
  <c r="EI32" i="5" s="1"/>
  <c r="EI34" i="5" s="1"/>
  <c r="EI40" i="5" s="1"/>
  <c r="AF25" i="17"/>
  <c r="DK25" i="17" s="1"/>
  <c r="DK13" i="17" s="1"/>
  <c r="DI22" i="5" s="1"/>
  <c r="DI23" i="5" s="1"/>
  <c r="DI32" i="5" s="1"/>
  <c r="DI38" i="5" s="1"/>
  <c r="BJ25" i="17"/>
  <c r="EO25" i="17" s="1"/>
  <c r="BA25" i="17"/>
  <c r="EF25" i="17" s="1"/>
  <c r="BG25" i="17"/>
  <c r="EL25" i="17" s="1"/>
  <c r="EL13" i="17" s="1"/>
  <c r="EJ22" i="5" s="1"/>
  <c r="EJ23" i="5" s="1"/>
  <c r="EJ32" i="5" s="1"/>
  <c r="EJ34" i="5" s="1"/>
  <c r="EJ40" i="5" s="1"/>
  <c r="AK25" i="17"/>
  <c r="DP25" i="17" s="1"/>
  <c r="DP13" i="17" s="1"/>
  <c r="DN22" i="5" s="1"/>
  <c r="DN23" i="5" s="1"/>
  <c r="DN32" i="5" s="1"/>
  <c r="DN38" i="5" s="1"/>
  <c r="AA25" i="17"/>
  <c r="DF25" i="17" s="1"/>
  <c r="DF13" i="17" s="1"/>
  <c r="DX34" i="5"/>
  <c r="DX40" i="5" s="1"/>
  <c r="DX38" i="5"/>
  <c r="DT34" i="5"/>
  <c r="DT40" i="5" s="1"/>
  <c r="DT38" i="5"/>
  <c r="DY38" i="5"/>
  <c r="DZ34" i="5"/>
  <c r="DZ40" i="5" s="1"/>
  <c r="DZ38" i="5"/>
  <c r="EO13" i="17"/>
  <c r="EM22" i="5" s="1"/>
  <c r="EM23" i="5" s="1"/>
  <c r="EM32" i="5" s="1"/>
  <c r="BX25" i="17"/>
  <c r="FC25" i="17" s="1"/>
  <c r="FC13" i="17" s="1"/>
  <c r="FA22" i="5" s="1"/>
  <c r="FA23" i="5" s="1"/>
  <c r="FA32" i="5" s="1"/>
  <c r="CE25" i="17"/>
  <c r="FJ25" i="17" s="1"/>
  <c r="FJ13" i="17" s="1"/>
  <c r="FH22" i="5" s="1"/>
  <c r="FH23" i="5" s="1"/>
  <c r="FH32" i="5" s="1"/>
  <c r="DI34" i="5"/>
  <c r="DI40" i="5" s="1"/>
  <c r="Y25" i="17"/>
  <c r="AJ25" i="17"/>
  <c r="DO25" i="17" s="1"/>
  <c r="DO13" i="17" s="1"/>
  <c r="DM22" i="5" s="1"/>
  <c r="DM23" i="5" s="1"/>
  <c r="DM32" i="5" s="1"/>
  <c r="BL25" i="17"/>
  <c r="EQ25" i="17" s="1"/>
  <c r="EQ13" i="17" s="1"/>
  <c r="EO22" i="5" s="1"/>
  <c r="EO23" i="5" s="1"/>
  <c r="EO32" i="5" s="1"/>
  <c r="BK25" i="17"/>
  <c r="BO25" i="17"/>
  <c r="ET25" i="17" s="1"/>
  <c r="ET13" i="17" s="1"/>
  <c r="ER22" i="5" s="1"/>
  <c r="ER23" i="5" s="1"/>
  <c r="ER32" i="5" s="1"/>
  <c r="CA25" i="17"/>
  <c r="FF25" i="17" s="1"/>
  <c r="FF13" i="17" s="1"/>
  <c r="FD22" i="5" s="1"/>
  <c r="FD23" i="5" s="1"/>
  <c r="FD32" i="5" s="1"/>
  <c r="BW25" i="17"/>
  <c r="AH25" i="17"/>
  <c r="DM25" i="17" s="1"/>
  <c r="DM13" i="17" s="1"/>
  <c r="DK22" i="5" s="1"/>
  <c r="DK23" i="5" s="1"/>
  <c r="DK32" i="5" s="1"/>
  <c r="FI13" i="17"/>
  <c r="FG22" i="5" s="1"/>
  <c r="FG23" i="5" s="1"/>
  <c r="FG32" i="5" s="1"/>
  <c r="BB25" i="17"/>
  <c r="EG25" i="17" s="1"/>
  <c r="EG13" i="17" s="1"/>
  <c r="EE22" i="5" s="1"/>
  <c r="EE23" i="5" s="1"/>
  <c r="EE32" i="5" s="1"/>
  <c r="CO21" i="17"/>
  <c r="CG25" i="17"/>
  <c r="FL25" i="17" s="1"/>
  <c r="FL13" i="17" s="1"/>
  <c r="FJ22" i="5" s="1"/>
  <c r="FJ23" i="5" s="1"/>
  <c r="FJ32" i="5" s="1"/>
  <c r="BZ25" i="17"/>
  <c r="FE25" i="17" s="1"/>
  <c r="FE13" i="17" s="1"/>
  <c r="FC22" i="5" s="1"/>
  <c r="FC23" i="5" s="1"/>
  <c r="FC32" i="5" s="1"/>
  <c r="AD25" i="17"/>
  <c r="DI25" i="17" s="1"/>
  <c r="DI13" i="17" s="1"/>
  <c r="DG22" i="5" s="1"/>
  <c r="DG23" i="5" s="1"/>
  <c r="DG32" i="5" s="1"/>
  <c r="DS34" i="5"/>
  <c r="DS40" i="5" s="1"/>
  <c r="DS38" i="5"/>
  <c r="EA34" i="5"/>
  <c r="EA40" i="5" s="1"/>
  <c r="EA38" i="5"/>
  <c r="CN21" i="17"/>
  <c r="AZ25" i="17"/>
  <c r="EE25" i="17" s="1"/>
  <c r="EE13" i="17" s="1"/>
  <c r="EC22" i="5" s="1"/>
  <c r="EC23" i="5" s="1"/>
  <c r="EC32" i="5" s="1"/>
  <c r="AN25" i="17"/>
  <c r="DS25" i="17" s="1"/>
  <c r="DS13" i="17" s="1"/>
  <c r="DQ22" i="5" s="1"/>
  <c r="DQ23" i="5" s="1"/>
  <c r="DQ32" i="5" s="1"/>
  <c r="BH25" i="17"/>
  <c r="EM25" i="17" s="1"/>
  <c r="EM13" i="17" s="1"/>
  <c r="EK22" i="5" s="1"/>
  <c r="EK23" i="5" s="1"/>
  <c r="EK32" i="5" s="1"/>
  <c r="DW22" i="19"/>
  <c r="DW13" i="19" s="1"/>
  <c r="DW43" i="5" s="1"/>
  <c r="AR13" i="19"/>
  <c r="AR43" i="5" s="1"/>
  <c r="DY13" i="17"/>
  <c r="DW22" i="5" s="1"/>
  <c r="DW23" i="5" s="1"/>
  <c r="DW32" i="5" s="1"/>
  <c r="CC25" i="17"/>
  <c r="FH25" i="17" s="1"/>
  <c r="FH13" i="17" s="1"/>
  <c r="FF22" i="5" s="1"/>
  <c r="FF23" i="5" s="1"/>
  <c r="FF32" i="5" s="1"/>
  <c r="CF25" i="17"/>
  <c r="FK25" i="17" s="1"/>
  <c r="FK13" i="17" s="1"/>
  <c r="FI22" i="5" s="1"/>
  <c r="FI23" i="5" s="1"/>
  <c r="FI32" i="5" s="1"/>
  <c r="CC21" i="11"/>
  <c r="CC23" i="11"/>
  <c r="CD20" i="11" a="1"/>
  <c r="CD20" i="11" s="1"/>
  <c r="CP21" i="5"/>
  <c r="AC25" i="17"/>
  <c r="DH25" i="17" s="1"/>
  <c r="DH13" i="17" s="1"/>
  <c r="DF22" i="5" s="1"/>
  <c r="DF23" i="5" s="1"/>
  <c r="DF32" i="5" s="1"/>
  <c r="AR25" i="17"/>
  <c r="DW25" i="17" s="1"/>
  <c r="DW13" i="17" s="1"/>
  <c r="DU22" i="5" s="1"/>
  <c r="DU23" i="5" s="1"/>
  <c r="DU32" i="5" s="1"/>
  <c r="BD25" i="17"/>
  <c r="EI25" i="17" s="1"/>
  <c r="EI13" i="17" s="1"/>
  <c r="EG22" i="5" s="1"/>
  <c r="EG23" i="5" s="1"/>
  <c r="EG32" i="5" s="1"/>
  <c r="CH25" i="17"/>
  <c r="FM25" i="17" s="1"/>
  <c r="FM13" i="17" s="1"/>
  <c r="FK22" i="5" s="1"/>
  <c r="FK23" i="5" s="1"/>
  <c r="FK32" i="5" s="1"/>
  <c r="CB25" i="17"/>
  <c r="FG25" i="17" s="1"/>
  <c r="FG13" i="17" s="1"/>
  <c r="FE22" i="5" s="1"/>
  <c r="FE23" i="5" s="1"/>
  <c r="FE32" i="5" s="1"/>
  <c r="CB25" i="11"/>
  <c r="CB26" i="11" s="1"/>
  <c r="CB24" i="11"/>
  <c r="AL25" i="17"/>
  <c r="DQ25" i="17" s="1"/>
  <c r="DQ13" i="17" s="1"/>
  <c r="DO22" i="5" s="1"/>
  <c r="DO23" i="5" s="1"/>
  <c r="DO32" i="5" s="1"/>
  <c r="AS48" i="11"/>
  <c r="AT30" i="11"/>
  <c r="AT41" i="11" s="1"/>
  <c r="AT19" i="19" s="1"/>
  <c r="AT28" i="11"/>
  <c r="AT31" i="11" s="1"/>
  <c r="AT42" i="11" s="1"/>
  <c r="AT45" i="11" s="1"/>
  <c r="CQ21" i="17"/>
  <c r="BI25" i="17"/>
  <c r="EN25" i="17" s="1"/>
  <c r="EN13" i="17" s="1"/>
  <c r="EL22" i="5" s="1"/>
  <c r="EL23" i="5" s="1"/>
  <c r="EL32" i="5" s="1"/>
  <c r="CR21" i="17"/>
  <c r="DE34" i="5"/>
  <c r="DE40" i="5" s="1"/>
  <c r="DE38" i="5"/>
  <c r="DR25" i="17"/>
  <c r="DV38" i="5"/>
  <c r="DV34" i="5"/>
  <c r="DV40" i="5" s="1"/>
  <c r="CP21" i="17"/>
  <c r="AY25" i="17"/>
  <c r="BE25" i="17"/>
  <c r="EJ25" i="17" s="1"/>
  <c r="EJ13" i="17" s="1"/>
  <c r="EH22" i="5" s="1"/>
  <c r="EH23" i="5" s="1"/>
  <c r="EH32" i="5" s="1"/>
  <c r="BY25" i="17"/>
  <c r="FD25" i="17" s="1"/>
  <c r="Z25" i="17"/>
  <c r="AG25" i="17"/>
  <c r="DL25" i="17" s="1"/>
  <c r="DL13" i="17" s="1"/>
  <c r="DJ22" i="5" s="1"/>
  <c r="DJ23" i="5" s="1"/>
  <c r="DJ32" i="5" s="1"/>
  <c r="AI25" i="17"/>
  <c r="DN25" i="17" s="1"/>
  <c r="DN13" i="17" s="1"/>
  <c r="DL22" i="5" s="1"/>
  <c r="DL23" i="5" s="1"/>
  <c r="DL32" i="5" s="1"/>
  <c r="AS44" i="11"/>
  <c r="CO25" i="17" l="1"/>
  <c r="BP25" i="17"/>
  <c r="EU25" i="17" s="1"/>
  <c r="EU13" i="17" s="1"/>
  <c r="ES22" i="5" s="1"/>
  <c r="ES23" i="5" s="1"/>
  <c r="ES32" i="5" s="1"/>
  <c r="BN25" i="17"/>
  <c r="ES25" i="17" s="1"/>
  <c r="ES13" i="17" s="1"/>
  <c r="EQ22" i="5" s="1"/>
  <c r="EQ23" i="5" s="1"/>
  <c r="EQ32" i="5" s="1"/>
  <c r="EQ34" i="5" s="1"/>
  <c r="EQ40" i="5" s="1"/>
  <c r="EI38" i="5"/>
  <c r="AS49" i="11"/>
  <c r="AS50" i="11" s="1"/>
  <c r="AS22" i="19" s="1"/>
  <c r="DX22" i="19" s="1"/>
  <c r="DX13" i="19" s="1"/>
  <c r="DX43" i="5" s="1"/>
  <c r="AD20" i="19" a="1"/>
  <c r="AD20" i="19" s="1"/>
  <c r="EJ38" i="5"/>
  <c r="DH38" i="5"/>
  <c r="BT25" i="17"/>
  <c r="EY25" i="17" s="1"/>
  <c r="EY13" i="17" s="1"/>
  <c r="EW22" i="5" s="1"/>
  <c r="EW23" i="5" s="1"/>
  <c r="EW32" i="5" s="1"/>
  <c r="EW34" i="5" s="1"/>
  <c r="EW40" i="5" s="1"/>
  <c r="BR25" i="17"/>
  <c r="EW25" i="17" s="1"/>
  <c r="EW13" i="17" s="1"/>
  <c r="EU22" i="5" s="1"/>
  <c r="EU23" i="5" s="1"/>
  <c r="EU32" i="5" s="1"/>
  <c r="EU34" i="5" s="1"/>
  <c r="EU40" i="5" s="1"/>
  <c r="DN34" i="5"/>
  <c r="DN40" i="5" s="1"/>
  <c r="BU25" i="17"/>
  <c r="EZ25" i="17" s="1"/>
  <c r="EZ13" i="17" s="1"/>
  <c r="EX22" i="5" s="1"/>
  <c r="EX23" i="5" s="1"/>
  <c r="EX32" i="5" s="1"/>
  <c r="EX34" i="5" s="1"/>
  <c r="EX40" i="5" s="1"/>
  <c r="EF38" i="5"/>
  <c r="FK34" i="5"/>
  <c r="FK40" i="5" s="1"/>
  <c r="FK38" i="5"/>
  <c r="AS13" i="19"/>
  <c r="AS43" i="5" s="1"/>
  <c r="CN13" i="17"/>
  <c r="DD22" i="5"/>
  <c r="FI38" i="5"/>
  <c r="FI34" i="5"/>
  <c r="FI40" i="5" s="1"/>
  <c r="FG38" i="5"/>
  <c r="FG34" i="5"/>
  <c r="FG40" i="5" s="1"/>
  <c r="FE34" i="5"/>
  <c r="FE40" i="5" s="1"/>
  <c r="FE38" i="5"/>
  <c r="EP25" i="17"/>
  <c r="DM34" i="5"/>
  <c r="DM40" i="5" s="1"/>
  <c r="DM38" i="5"/>
  <c r="DU38" i="5"/>
  <c r="DU34" i="5"/>
  <c r="DU40" i="5" s="1"/>
  <c r="CC24" i="11"/>
  <c r="CC25" i="11"/>
  <c r="CC26" i="11" s="1"/>
  <c r="DL38" i="5"/>
  <c r="DL34" i="5"/>
  <c r="DL40" i="5" s="1"/>
  <c r="ED25" i="17"/>
  <c r="K25" i="17"/>
  <c r="I25" i="17"/>
  <c r="AT34" i="11"/>
  <c r="FB25" i="17"/>
  <c r="M25" i="17"/>
  <c r="H25" i="17"/>
  <c r="DD25" i="17"/>
  <c r="Y13" i="17"/>
  <c r="EH38" i="5"/>
  <c r="EH34" i="5"/>
  <c r="EH40" i="5" s="1"/>
  <c r="FF34" i="5"/>
  <c r="FF40" i="5" s="1"/>
  <c r="FF38" i="5"/>
  <c r="EK34" i="5"/>
  <c r="EK40" i="5" s="1"/>
  <c r="EK38" i="5"/>
  <c r="DF34" i="5"/>
  <c r="DF40" i="5" s="1"/>
  <c r="DF38" i="5"/>
  <c r="DQ34" i="5"/>
  <c r="DQ40" i="5" s="1"/>
  <c r="DQ38" i="5"/>
  <c r="FD34" i="5"/>
  <c r="FD40" i="5" s="1"/>
  <c r="FD38" i="5"/>
  <c r="BQ25" i="17"/>
  <c r="EV25" i="17" s="1"/>
  <c r="EV13" i="17" s="1"/>
  <c r="ET22" i="5" s="1"/>
  <c r="ET23" i="5" s="1"/>
  <c r="ET32" i="5" s="1"/>
  <c r="EC34" i="5"/>
  <c r="EC40" i="5" s="1"/>
  <c r="EC38" i="5"/>
  <c r="J25" i="17"/>
  <c r="FC34" i="5"/>
  <c r="FC40" i="5" s="1"/>
  <c r="FC38" i="5"/>
  <c r="CN25" i="17"/>
  <c r="AT35" i="11"/>
  <c r="AT40" i="11"/>
  <c r="AT46" i="11" s="1"/>
  <c r="AT33" i="11"/>
  <c r="FJ34" i="5"/>
  <c r="FJ40" i="5" s="1"/>
  <c r="FJ38" i="5"/>
  <c r="BV25" i="17"/>
  <c r="FA25" i="17" s="1"/>
  <c r="FA13" i="17" s="1"/>
  <c r="EY22" i="5" s="1"/>
  <c r="EY23" i="5" s="1"/>
  <c r="EY32" i="5" s="1"/>
  <c r="DE25" i="17"/>
  <c r="DE13" i="17" s="1"/>
  <c r="DC22" i="5" s="1"/>
  <c r="DC23" i="5" s="1"/>
  <c r="DC32" i="5" s="1"/>
  <c r="Z13" i="17"/>
  <c r="X22" i="5" s="1"/>
  <c r="X23" i="5" s="1"/>
  <c r="X32" i="5" s="1"/>
  <c r="EO34" i="5"/>
  <c r="EO40" i="5" s="1"/>
  <c r="EO38" i="5"/>
  <c r="ES38" i="5"/>
  <c r="ES34" i="5"/>
  <c r="ES40" i="5" s="1"/>
  <c r="EL34" i="5"/>
  <c r="EL40" i="5" s="1"/>
  <c r="EL38" i="5"/>
  <c r="DJ34" i="5"/>
  <c r="DJ40" i="5" s="1"/>
  <c r="DJ38" i="5"/>
  <c r="AT44" i="11"/>
  <c r="DY19" i="19"/>
  <c r="DO38" i="5"/>
  <c r="DO34" i="5"/>
  <c r="DO40" i="5" s="1"/>
  <c r="DW38" i="5"/>
  <c r="DW34" i="5"/>
  <c r="DW40" i="5" s="1"/>
  <c r="DR13" i="17"/>
  <c r="BS25" i="17"/>
  <c r="EX25" i="17" s="1"/>
  <c r="EX13" i="17" s="1"/>
  <c r="EV22" i="5" s="1"/>
  <c r="EV23" i="5" s="1"/>
  <c r="EV32" i="5" s="1"/>
  <c r="FH38" i="5"/>
  <c r="FH34" i="5"/>
  <c r="FH40" i="5" s="1"/>
  <c r="EG38" i="5"/>
  <c r="EG34" i="5"/>
  <c r="EG40" i="5" s="1"/>
  <c r="CD21" i="11"/>
  <c r="CD23" i="11"/>
  <c r="CE20" i="11" a="1"/>
  <c r="CE20" i="11" s="1"/>
  <c r="FA34" i="5"/>
  <c r="FA40" i="5" s="1"/>
  <c r="FA38" i="5"/>
  <c r="ER34" i="5"/>
  <c r="ER40" i="5" s="1"/>
  <c r="ER38" i="5"/>
  <c r="BM25" i="17"/>
  <c r="ER25" i="17" s="1"/>
  <c r="DG38" i="5"/>
  <c r="DG34" i="5"/>
  <c r="DG40" i="5" s="1"/>
  <c r="EE34" i="5"/>
  <c r="EE40" i="5" s="1"/>
  <c r="EE38" i="5"/>
  <c r="DK38" i="5"/>
  <c r="DK34" i="5"/>
  <c r="DK40" i="5" s="1"/>
  <c r="EM38" i="5"/>
  <c r="EM34" i="5"/>
  <c r="EM40" i="5" s="1"/>
  <c r="EQ38" i="5" l="1"/>
  <c r="EU38" i="5"/>
  <c r="AE20" i="19" a="1"/>
  <c r="AE20" i="19" s="1"/>
  <c r="Y20" i="19" a="1"/>
  <c r="Y20" i="19" s="1"/>
  <c r="EW38" i="5"/>
  <c r="EX38" i="5"/>
  <c r="BF20" i="19" a="1"/>
  <c r="BF20" i="19" s="1"/>
  <c r="EK20" i="19" s="1"/>
  <c r="AN20" i="19" a="1"/>
  <c r="AN20" i="19" s="1"/>
  <c r="DS20" i="19" s="1"/>
  <c r="DS12" i="19" s="1"/>
  <c r="DS42" i="5" s="1"/>
  <c r="DS44" i="5" s="1"/>
  <c r="DS46" i="5" s="1"/>
  <c r="DS50" i="5" s="1"/>
  <c r="DD20" i="19"/>
  <c r="Y12" i="19"/>
  <c r="CD24" i="11"/>
  <c r="CD25" i="11"/>
  <c r="CD26" i="11" s="1"/>
  <c r="DD13" i="17"/>
  <c r="CM25" i="17"/>
  <c r="DJ20" i="19"/>
  <c r="DJ12" i="19" s="1"/>
  <c r="DJ42" i="5" s="1"/>
  <c r="DJ44" i="5" s="1"/>
  <c r="DJ46" i="5" s="1"/>
  <c r="DJ50" i="5" s="1"/>
  <c r="AE12" i="19"/>
  <c r="AE42" i="5" s="1"/>
  <c r="AE44" i="5" s="1"/>
  <c r="DI20" i="19"/>
  <c r="DI12" i="19" s="1"/>
  <c r="DI42" i="5" s="1"/>
  <c r="DI44" i="5" s="1"/>
  <c r="DI46" i="5" s="1"/>
  <c r="DI50" i="5" s="1"/>
  <c r="AD12" i="19"/>
  <c r="AD42" i="5" s="1"/>
  <c r="AD44" i="5" s="1"/>
  <c r="AA20" i="19" a="1"/>
  <c r="AA20" i="19" s="1"/>
  <c r="CA20" i="19" a="1"/>
  <c r="CA20" i="19" s="1"/>
  <c r="FF20" i="19" s="1"/>
  <c r="BZ20" i="19" a="1"/>
  <c r="BZ20" i="19" s="1"/>
  <c r="FE20" i="19" s="1"/>
  <c r="CQ25" i="17"/>
  <c r="EP13" i="17"/>
  <c r="CL22" i="5"/>
  <c r="CL23" i="5" s="1"/>
  <c r="CL32" i="5" s="1"/>
  <c r="DD23" i="5"/>
  <c r="DD32" i="5" s="1"/>
  <c r="DC34" i="5"/>
  <c r="DC40" i="5" s="1"/>
  <c r="DC46" i="5" s="1"/>
  <c r="DC50" i="5" s="1"/>
  <c r="DC38" i="5"/>
  <c r="AO20" i="19" a="1"/>
  <c r="AO20" i="19" s="1"/>
  <c r="BP20" i="19" a="1"/>
  <c r="BP20" i="19" s="1"/>
  <c r="EU20" i="19" s="1"/>
  <c r="BT20" i="19" a="1"/>
  <c r="BT20" i="19" s="1"/>
  <c r="EY20" i="19" s="1"/>
  <c r="CB20" i="19" a="1"/>
  <c r="CB20" i="19" s="1"/>
  <c r="FG20" i="19" s="1"/>
  <c r="CD20" i="19" a="1"/>
  <c r="CD20" i="19" s="1"/>
  <c r="FI20" i="19" s="1"/>
  <c r="BR20" i="19" a="1"/>
  <c r="BR20" i="19" s="1"/>
  <c r="EW20" i="19" s="1"/>
  <c r="BQ20" i="19" a="1"/>
  <c r="BQ20" i="19" s="1"/>
  <c r="EV20" i="19" s="1"/>
  <c r="AT48" i="11"/>
  <c r="AT49" i="11" s="1"/>
  <c r="AT50" i="11" s="1"/>
  <c r="AT22" i="19" s="1"/>
  <c r="AU30" i="11"/>
  <c r="AU41" i="11" s="1"/>
  <c r="AU19" i="19" s="1"/>
  <c r="AU28" i="11"/>
  <c r="CC20" i="19" a="1"/>
  <c r="CC20" i="19" s="1"/>
  <c r="FH20" i="19" s="1"/>
  <c r="AX20" i="19" a="1"/>
  <c r="AX20" i="19" s="1"/>
  <c r="EC20" i="19" s="1"/>
  <c r="BC20" i="19" a="1"/>
  <c r="BC20" i="19" s="1"/>
  <c r="EH20" i="19" s="1"/>
  <c r="BS20" i="19" a="1"/>
  <c r="BS20" i="19" s="1"/>
  <c r="EX20" i="19" s="1"/>
  <c r="BU20" i="19" a="1"/>
  <c r="BU20" i="19" s="1"/>
  <c r="BI20" i="19" a="1"/>
  <c r="BI20" i="19" s="1"/>
  <c r="BH20" i="19" a="1"/>
  <c r="BH20" i="19" s="1"/>
  <c r="EM20" i="19" s="1"/>
  <c r="X38" i="5"/>
  <c r="X34" i="5"/>
  <c r="X40" i="5" s="1"/>
  <c r="X46" i="5" s="1"/>
  <c r="CR25" i="17"/>
  <c r="FB13" i="17"/>
  <c r="BL20" i="19" a="1"/>
  <c r="BL20" i="19" s="1"/>
  <c r="EQ20" i="19" s="1"/>
  <c r="BW20" i="19" a="1"/>
  <c r="BW20" i="19" s="1"/>
  <c r="FB20" i="19" s="1"/>
  <c r="AK20" i="19" a="1"/>
  <c r="AK20" i="19" s="1"/>
  <c r="BJ20" i="19" a="1"/>
  <c r="BJ20" i="19" s="1"/>
  <c r="EO20" i="19" s="1"/>
  <c r="BM20" i="19" a="1"/>
  <c r="BM20" i="19" s="1"/>
  <c r="ER20" i="19" s="1"/>
  <c r="BA20" i="19" a="1"/>
  <c r="BA20" i="19" s="1"/>
  <c r="EF20" i="19" s="1"/>
  <c r="AZ20" i="19" a="1"/>
  <c r="AZ20" i="19" s="1"/>
  <c r="EE20" i="19" s="1"/>
  <c r="CE23" i="11"/>
  <c r="CE21" i="11"/>
  <c r="CF20" i="11" a="1"/>
  <c r="CF20" i="11" s="1"/>
  <c r="EY38" i="5"/>
  <c r="EY34" i="5"/>
  <c r="EY40" i="5" s="1"/>
  <c r="BY20" i="19" a="1"/>
  <c r="BY20" i="19" s="1"/>
  <c r="FD20" i="19" s="1"/>
  <c r="AT20" i="19" a="1"/>
  <c r="AT20" i="19" s="1"/>
  <c r="AF20" i="19" a="1"/>
  <c r="AF20" i="19" s="1"/>
  <c r="AJ20" i="19" a="1"/>
  <c r="AJ20" i="19" s="1"/>
  <c r="BB20" i="19" a="1"/>
  <c r="BB20" i="19" s="1"/>
  <c r="EG20" i="19" s="1"/>
  <c r="BD20" i="19" a="1"/>
  <c r="BD20" i="19" s="1"/>
  <c r="EI20" i="19" s="1"/>
  <c r="AR20" i="19" a="1"/>
  <c r="AR20" i="19" s="1"/>
  <c r="AQ20" i="19" a="1"/>
  <c r="AQ20" i="19" s="1"/>
  <c r="BG20" i="19" a="1"/>
  <c r="BG20" i="19" s="1"/>
  <c r="EL20" i="19" s="1"/>
  <c r="AB20" i="19" a="1"/>
  <c r="AB20" i="19" s="1"/>
  <c r="CF20" i="19" a="1"/>
  <c r="CF20" i="19" s="1"/>
  <c r="FK20" i="19" s="1"/>
  <c r="CE20" i="19" a="1"/>
  <c r="CE20" i="19" s="1"/>
  <c r="FJ20" i="19" s="1"/>
  <c r="AS20" i="19" a="1"/>
  <c r="AS20" i="19" s="1"/>
  <c r="AU20" i="19" a="1"/>
  <c r="AU20" i="19" s="1"/>
  <c r="DZ20" i="19" s="1"/>
  <c r="AY20" i="19" a="1"/>
  <c r="AY20" i="19" s="1"/>
  <c r="ED20" i="19" s="1"/>
  <c r="BK20" i="19" a="1"/>
  <c r="BK20" i="19" s="1"/>
  <c r="EP20" i="19" s="1"/>
  <c r="EV34" i="5"/>
  <c r="EV40" i="5" s="1"/>
  <c r="EV38" i="5"/>
  <c r="AP20" i="19" a="1"/>
  <c r="AP20" i="19" s="1"/>
  <c r="BV20" i="19" a="1"/>
  <c r="BV20" i="19" s="1"/>
  <c r="FA20" i="19" s="1"/>
  <c r="BO20" i="19" a="1"/>
  <c r="BO20" i="19" s="1"/>
  <c r="ET20" i="19" s="1"/>
  <c r="BN20" i="19" a="1"/>
  <c r="BN20" i="19" s="1"/>
  <c r="ES20" i="19" s="1"/>
  <c r="AM20" i="19" a="1"/>
  <c r="AM20" i="19" s="1"/>
  <c r="AL20" i="19" a="1"/>
  <c r="AL20" i="19" s="1"/>
  <c r="AH20" i="19" a="1"/>
  <c r="AH20" i="19" s="1"/>
  <c r="AG20" i="19" a="1"/>
  <c r="AG20" i="19" s="1"/>
  <c r="CP25" i="17"/>
  <c r="ED13" i="17"/>
  <c r="DP22" i="5"/>
  <c r="ET38" i="5"/>
  <c r="ET34" i="5"/>
  <c r="ET40" i="5" s="1"/>
  <c r="H13" i="17"/>
  <c r="W22" i="5"/>
  <c r="BX20" i="19" a="1"/>
  <c r="BX20" i="19" s="1"/>
  <c r="FC20" i="19" s="1"/>
  <c r="BE20" i="19" a="1"/>
  <c r="BE20" i="19" s="1"/>
  <c r="EJ20" i="19" s="1"/>
  <c r="AW20" i="19" a="1"/>
  <c r="AW20" i="19" s="1"/>
  <c r="AV20" i="19" a="1"/>
  <c r="AV20" i="19" s="1"/>
  <c r="EA20" i="19" s="1"/>
  <c r="AI20" i="19" a="1"/>
  <c r="AI20" i="19" s="1"/>
  <c r="AC20" i="19" a="1"/>
  <c r="AC20" i="19" s="1"/>
  <c r="Z20" i="19" a="1"/>
  <c r="Z20" i="19" s="1"/>
  <c r="L25" i="17"/>
  <c r="AN12" i="19" l="1"/>
  <c r="AN42" i="5" s="1"/>
  <c r="AN44" i="5" s="1"/>
  <c r="DY22" i="19"/>
  <c r="DY13" i="19" s="1"/>
  <c r="DY43" i="5" s="1"/>
  <c r="AT13" i="19"/>
  <c r="AT43" i="5" s="1"/>
  <c r="DY20" i="19"/>
  <c r="DY12" i="19" s="1"/>
  <c r="DY42" i="5" s="1"/>
  <c r="DY44" i="5" s="1"/>
  <c r="DY46" i="5" s="1"/>
  <c r="DY50" i="5" s="1"/>
  <c r="AT12" i="19"/>
  <c r="AT42" i="5" s="1"/>
  <c r="EN22" i="5"/>
  <c r="DQ20" i="19"/>
  <c r="DQ12" i="19" s="1"/>
  <c r="DQ42" i="5" s="1"/>
  <c r="DQ44" i="5" s="1"/>
  <c r="DQ46" i="5" s="1"/>
  <c r="DQ50" i="5" s="1"/>
  <c r="AL12" i="19"/>
  <c r="AL42" i="5" s="1"/>
  <c r="AL44" i="5" s="1"/>
  <c r="DG20" i="19"/>
  <c r="DG12" i="19" s="1"/>
  <c r="DG42" i="5" s="1"/>
  <c r="DG44" i="5" s="1"/>
  <c r="DG46" i="5" s="1"/>
  <c r="DG50" i="5" s="1"/>
  <c r="AB12" i="19"/>
  <c r="AB42" i="5" s="1"/>
  <c r="AB44" i="5" s="1"/>
  <c r="EZ22" i="5"/>
  <c r="CE25" i="11"/>
  <c r="CE26" i="11" s="1"/>
  <c r="CE24" i="11"/>
  <c r="DN20" i="19"/>
  <c r="DN12" i="19" s="1"/>
  <c r="DN42" i="5" s="1"/>
  <c r="DN44" i="5" s="1"/>
  <c r="DN46" i="5" s="1"/>
  <c r="DN50" i="5" s="1"/>
  <c r="AI12" i="19"/>
  <c r="AI42" i="5" s="1"/>
  <c r="AI44" i="5" s="1"/>
  <c r="DR20" i="19"/>
  <c r="DR12" i="19" s="1"/>
  <c r="DR42" i="5" s="1"/>
  <c r="DR44" i="5" s="1"/>
  <c r="AM12" i="19"/>
  <c r="AM42" i="5" s="1"/>
  <c r="AM44" i="5" s="1"/>
  <c r="EB20" i="19"/>
  <c r="CN20" i="19" s="1"/>
  <c r="I20" i="19"/>
  <c r="DP23" i="5"/>
  <c r="DP32" i="5" s="1"/>
  <c r="DW20" i="19"/>
  <c r="DW12" i="19" s="1"/>
  <c r="DW42" i="5" s="1"/>
  <c r="DW44" i="5" s="1"/>
  <c r="DW46" i="5" s="1"/>
  <c r="DW50" i="5" s="1"/>
  <c r="AR12" i="19"/>
  <c r="AR42" i="5" s="1"/>
  <c r="AR44" i="5" s="1"/>
  <c r="X50" i="5"/>
  <c r="DV20" i="19"/>
  <c r="DV12" i="19" s="1"/>
  <c r="DV42" i="5" s="1"/>
  <c r="DV44" i="5" s="1"/>
  <c r="DV46" i="5" s="1"/>
  <c r="DV50" i="5" s="1"/>
  <c r="AQ12" i="19"/>
  <c r="AQ42" i="5" s="1"/>
  <c r="AQ44" i="5" s="1"/>
  <c r="DH20" i="19"/>
  <c r="DH12" i="19" s="1"/>
  <c r="DH42" i="5" s="1"/>
  <c r="DH44" i="5" s="1"/>
  <c r="DH46" i="5" s="1"/>
  <c r="DH50" i="5" s="1"/>
  <c r="AC12" i="19"/>
  <c r="AC42" i="5" s="1"/>
  <c r="AC44" i="5" s="1"/>
  <c r="EB22" i="5"/>
  <c r="J20" i="19"/>
  <c r="EN20" i="19"/>
  <c r="CO20" i="19" s="1"/>
  <c r="AU35" i="11"/>
  <c r="AU40" i="11"/>
  <c r="AU46" i="11" s="1"/>
  <c r="DF20" i="19"/>
  <c r="DF12" i="19" s="1"/>
  <c r="DF42" i="5" s="1"/>
  <c r="DF44" i="5" s="1"/>
  <c r="DF46" i="5" s="1"/>
  <c r="DF50" i="5" s="1"/>
  <c r="AA12" i="19"/>
  <c r="AA42" i="5" s="1"/>
  <c r="AA44" i="5" s="1"/>
  <c r="DB22" i="5"/>
  <c r="CM13" i="17"/>
  <c r="Y42" i="5"/>
  <c r="CL38" i="5"/>
  <c r="CL34" i="5"/>
  <c r="CL40" i="5" s="1"/>
  <c r="DU20" i="19"/>
  <c r="DU12" i="19" s="1"/>
  <c r="DU42" i="5" s="1"/>
  <c r="DU44" i="5" s="1"/>
  <c r="DU46" i="5" s="1"/>
  <c r="DU50" i="5" s="1"/>
  <c r="AP12" i="19"/>
  <c r="AP42" i="5" s="1"/>
  <c r="AP44" i="5" s="1"/>
  <c r="DO20" i="19"/>
  <c r="DO12" i="19" s="1"/>
  <c r="DO42" i="5" s="1"/>
  <c r="DO44" i="5" s="1"/>
  <c r="DO46" i="5" s="1"/>
  <c r="DO50" i="5" s="1"/>
  <c r="AJ12" i="19"/>
  <c r="AJ42" i="5" s="1"/>
  <c r="AJ44" i="5" s="1"/>
  <c r="EZ20" i="19"/>
  <c r="CP20" i="19" s="1"/>
  <c r="K20" i="19"/>
  <c r="AU31" i="11"/>
  <c r="DD12" i="19"/>
  <c r="DM20" i="19"/>
  <c r="DM12" i="19" s="1"/>
  <c r="DM42" i="5" s="1"/>
  <c r="DM44" i="5" s="1"/>
  <c r="DM46" i="5" s="1"/>
  <c r="DM50" i="5" s="1"/>
  <c r="AH12" i="19"/>
  <c r="AH42" i="5" s="1"/>
  <c r="AH44" i="5" s="1"/>
  <c r="F22" i="5"/>
  <c r="F23" i="5" s="1"/>
  <c r="F32" i="5" s="1"/>
  <c r="W23" i="5"/>
  <c r="W32" i="5" s="1"/>
  <c r="CF23" i="11"/>
  <c r="CF21" i="11"/>
  <c r="K20" i="11"/>
  <c r="DE20" i="19"/>
  <c r="DE12" i="19" s="1"/>
  <c r="DE42" i="5" s="1"/>
  <c r="DE44" i="5" s="1"/>
  <c r="DE46" i="5" s="1"/>
  <c r="DE50" i="5" s="1"/>
  <c r="Z12" i="19"/>
  <c r="Z42" i="5" s="1"/>
  <c r="Z44" i="5" s="1"/>
  <c r="DL20" i="19"/>
  <c r="DL12" i="19" s="1"/>
  <c r="DL42" i="5" s="1"/>
  <c r="DL44" i="5" s="1"/>
  <c r="DL46" i="5" s="1"/>
  <c r="DL50" i="5" s="1"/>
  <c r="AG12" i="19"/>
  <c r="AG42" i="5" s="1"/>
  <c r="AG44" i="5" s="1"/>
  <c r="DX20" i="19"/>
  <c r="DX12" i="19" s="1"/>
  <c r="DX42" i="5" s="1"/>
  <c r="DX44" i="5" s="1"/>
  <c r="DX46" i="5" s="1"/>
  <c r="DX50" i="5" s="1"/>
  <c r="AS12" i="19"/>
  <c r="AS42" i="5" s="1"/>
  <c r="AS44" i="5" s="1"/>
  <c r="DK20" i="19"/>
  <c r="DK12" i="19" s="1"/>
  <c r="DK42" i="5" s="1"/>
  <c r="DK44" i="5" s="1"/>
  <c r="DK46" i="5" s="1"/>
  <c r="DK50" i="5" s="1"/>
  <c r="AF12" i="19"/>
  <c r="AF42" i="5" s="1"/>
  <c r="AF44" i="5" s="1"/>
  <c r="DP20" i="19"/>
  <c r="H20" i="19"/>
  <c r="AK12" i="19"/>
  <c r="DZ19" i="19"/>
  <c r="DZ12" i="19" s="1"/>
  <c r="DZ42" i="5" s="1"/>
  <c r="AU12" i="19"/>
  <c r="AU42" i="5" s="1"/>
  <c r="DT20" i="19"/>
  <c r="DT12" i="19" s="1"/>
  <c r="DT42" i="5" s="1"/>
  <c r="DT44" i="5" s="1"/>
  <c r="DT46" i="5" s="1"/>
  <c r="DT50" i="5" s="1"/>
  <c r="AO12" i="19"/>
  <c r="AO42" i="5" s="1"/>
  <c r="AO44" i="5" s="1"/>
  <c r="DD38" i="5"/>
  <c r="DD34" i="5"/>
  <c r="DD40" i="5" s="1"/>
  <c r="G20" i="19"/>
  <c r="AT44" i="5" l="1"/>
  <c r="CL20" i="19"/>
  <c r="AU42" i="11"/>
  <c r="AU33" i="11"/>
  <c r="AU34" i="11"/>
  <c r="CF25" i="11"/>
  <c r="CF24" i="11"/>
  <c r="K23" i="11"/>
  <c r="DP38" i="5"/>
  <c r="DP34" i="5"/>
  <c r="DP40" i="5" s="1"/>
  <c r="W38" i="5"/>
  <c r="W34" i="5"/>
  <c r="W40" i="5" s="1"/>
  <c r="W46" i="5" s="1"/>
  <c r="EN23" i="5"/>
  <c r="EN32" i="5" s="1"/>
  <c r="CM20" i="19"/>
  <c r="DP12" i="19"/>
  <c r="F38" i="5"/>
  <c r="F34" i="5"/>
  <c r="F40" i="5" s="1"/>
  <c r="F46" i="5" s="1"/>
  <c r="G12" i="19"/>
  <c r="G42" i="5"/>
  <c r="G44" i="5" s="1"/>
  <c r="Y44" i="5"/>
  <c r="EZ23" i="5"/>
  <c r="EZ32" i="5" s="1"/>
  <c r="AK42" i="5"/>
  <c r="CL12" i="19"/>
  <c r="DD42" i="5"/>
  <c r="CK22" i="5"/>
  <c r="CK23" i="5" s="1"/>
  <c r="CK32" i="5" s="1"/>
  <c r="DB23" i="5"/>
  <c r="DB32" i="5" s="1"/>
  <c r="EB23" i="5"/>
  <c r="EB32" i="5" s="1"/>
  <c r="DD44" i="5" l="1"/>
  <c r="DD46" i="5" s="1"/>
  <c r="DD50" i="5" s="1"/>
  <c r="CL42" i="5"/>
  <c r="CL44" i="5" s="1"/>
  <c r="CL46" i="5" s="1"/>
  <c r="CL50" i="5" s="1"/>
  <c r="F50" i="5"/>
  <c r="CF26" i="11"/>
  <c r="K26" i="11" s="1"/>
  <c r="K25" i="11"/>
  <c r="EN38" i="5"/>
  <c r="EN34" i="5"/>
  <c r="EN40" i="5" s="1"/>
  <c r="K24" i="11"/>
  <c r="W50" i="5"/>
  <c r="AK44" i="5"/>
  <c r="CK38" i="5"/>
  <c r="CK34" i="5"/>
  <c r="CK40" i="5" s="1"/>
  <c r="CK46" i="5" s="1"/>
  <c r="CK50" i="5" s="1"/>
  <c r="AU48" i="11"/>
  <c r="AV30" i="11"/>
  <c r="AV28" i="11"/>
  <c r="DB38" i="5"/>
  <c r="DB34" i="5"/>
  <c r="DB40" i="5" s="1"/>
  <c r="DB46" i="5" s="1"/>
  <c r="DB50" i="5" s="1"/>
  <c r="EB34" i="5"/>
  <c r="EB40" i="5" s="1"/>
  <c r="EB38" i="5"/>
  <c r="EZ34" i="5"/>
  <c r="EZ40" i="5" s="1"/>
  <c r="EZ38" i="5"/>
  <c r="AU45" i="11"/>
  <c r="AU44" i="11"/>
  <c r="DP42" i="5"/>
  <c r="AU49" i="11" l="1"/>
  <c r="AU50" i="11" s="1"/>
  <c r="AU22" i="19" s="1"/>
  <c r="AV31" i="11"/>
  <c r="AV34" i="11" s="1"/>
  <c r="H34" i="11" s="1"/>
  <c r="DP44" i="5"/>
  <c r="DP46" i="5" s="1"/>
  <c r="DP50" i="5" s="1"/>
  <c r="AV41" i="11"/>
  <c r="H30" i="11"/>
  <c r="DZ22" i="19"/>
  <c r="DZ13" i="19" s="1"/>
  <c r="DZ43" i="5" s="1"/>
  <c r="DZ44" i="5" s="1"/>
  <c r="DZ46" i="5" s="1"/>
  <c r="DZ50" i="5" s="1"/>
  <c r="AU13" i="19"/>
  <c r="AU43" i="5" s="1"/>
  <c r="AU44" i="5" s="1"/>
  <c r="AV40" i="11"/>
  <c r="AV35" i="11"/>
  <c r="H35" i="11" s="1"/>
  <c r="H28" i="11"/>
  <c r="AV33" i="11"/>
  <c r="H31" i="11" l="1"/>
  <c r="AV42" i="11"/>
  <c r="AV45" i="11" s="1"/>
  <c r="H45" i="11" s="1"/>
  <c r="AV19" i="19"/>
  <c r="H41" i="11"/>
  <c r="H42" i="11"/>
  <c r="AV44" i="11"/>
  <c r="AV46" i="11"/>
  <c r="H46" i="11" s="1"/>
  <c r="H40" i="11"/>
  <c r="H33" i="11"/>
  <c r="AV48" i="11"/>
  <c r="H48" i="11" s="1"/>
  <c r="AW30" i="11"/>
  <c r="AW28" i="11"/>
  <c r="AW31" i="11" l="1"/>
  <c r="AW42" i="11"/>
  <c r="AW35" i="11"/>
  <c r="AW40" i="11"/>
  <c r="AW34" i="11"/>
  <c r="AW41" i="11"/>
  <c r="AW33" i="11"/>
  <c r="H44" i="11"/>
  <c r="AV49" i="11"/>
  <c r="EA19" i="19"/>
  <c r="AV12" i="19"/>
  <c r="H19" i="19"/>
  <c r="EA12" i="19" l="1"/>
  <c r="CM19" i="19"/>
  <c r="H49" i="11"/>
  <c r="AV50" i="11"/>
  <c r="AW48" i="11"/>
  <c r="AX30" i="11"/>
  <c r="AX28" i="11"/>
  <c r="AX31" i="11" s="1"/>
  <c r="AW19" i="19"/>
  <c r="AW44" i="11"/>
  <c r="AW45" i="11"/>
  <c r="AV42" i="5"/>
  <c r="H12" i="19"/>
  <c r="AW46" i="11"/>
  <c r="AX42" i="11" l="1"/>
  <c r="AX44" i="11" s="1"/>
  <c r="AX33" i="11"/>
  <c r="AX34" i="11"/>
  <c r="AX41" i="11"/>
  <c r="EB19" i="19"/>
  <c r="AW12" i="19"/>
  <c r="H42" i="5"/>
  <c r="AV22" i="19"/>
  <c r="H50" i="11"/>
  <c r="AW49" i="11"/>
  <c r="AW50" i="11" s="1"/>
  <c r="AX35" i="11"/>
  <c r="AX40" i="11"/>
  <c r="EA42" i="5"/>
  <c r="CM12" i="19"/>
  <c r="AX45" i="11" l="1"/>
  <c r="AX46" i="11"/>
  <c r="CM42" i="5"/>
  <c r="AW42" i="5"/>
  <c r="EA22" i="19"/>
  <c r="AV13" i="19"/>
  <c r="H22" i="19"/>
  <c r="AX19" i="19"/>
  <c r="AW22" i="19"/>
  <c r="EB12" i="19"/>
  <c r="AX48" i="11"/>
  <c r="AX49" i="11" s="1"/>
  <c r="AX50" i="11" s="1"/>
  <c r="AY30" i="11"/>
  <c r="AY28" i="11"/>
  <c r="AX22" i="19" l="1"/>
  <c r="EC19" i="19"/>
  <c r="AX12" i="19"/>
  <c r="AY35" i="11"/>
  <c r="AY40" i="11"/>
  <c r="EA13" i="19"/>
  <c r="CM22" i="19"/>
  <c r="AY41" i="11"/>
  <c r="AW13" i="19"/>
  <c r="EB22" i="19"/>
  <c r="EB42" i="5"/>
  <c r="AY31" i="11"/>
  <c r="AV43" i="5"/>
  <c r="H13" i="19"/>
  <c r="AW43" i="5" l="1"/>
  <c r="EC12" i="19"/>
  <c r="H43" i="5"/>
  <c r="H44" i="5" s="1"/>
  <c r="AV44" i="5"/>
  <c r="EA43" i="5"/>
  <c r="CM13" i="19"/>
  <c r="EB13" i="19"/>
  <c r="AX42" i="5"/>
  <c r="AY19" i="19"/>
  <c r="AY42" i="11"/>
  <c r="AY33" i="11"/>
  <c r="AY34" i="11"/>
  <c r="AY46" i="11"/>
  <c r="EC22" i="19"/>
  <c r="EC13" i="19" s="1"/>
  <c r="EC43" i="5" s="1"/>
  <c r="AX13" i="19"/>
  <c r="AX43" i="5" s="1"/>
  <c r="AY44" i="11" l="1"/>
  <c r="AY45" i="11"/>
  <c r="CM43" i="5"/>
  <c r="CM44" i="5" s="1"/>
  <c r="EA44" i="5"/>
  <c r="EA46" i="5" s="1"/>
  <c r="EA50" i="5" s="1"/>
  <c r="ED19" i="19"/>
  <c r="AY12" i="19"/>
  <c r="EC42" i="5"/>
  <c r="AX44" i="5"/>
  <c r="AY48" i="11"/>
  <c r="AZ30" i="11"/>
  <c r="AZ28" i="11"/>
  <c r="EB43" i="5"/>
  <c r="AW44" i="5"/>
  <c r="AY42" i="5" l="1"/>
  <c r="ED12" i="19"/>
  <c r="AZ40" i="11"/>
  <c r="AZ35" i="11"/>
  <c r="AZ31" i="11"/>
  <c r="AZ41" i="11"/>
  <c r="EB44" i="5"/>
  <c r="EB46" i="5" s="1"/>
  <c r="EB50" i="5" s="1"/>
  <c r="EC44" i="5"/>
  <c r="EC46" i="5" s="1"/>
  <c r="EC50" i="5" s="1"/>
  <c r="AY49" i="11"/>
  <c r="AY50" i="11" s="1"/>
  <c r="AY22" i="19" l="1"/>
  <c r="ED42" i="5"/>
  <c r="AZ46" i="11"/>
  <c r="AZ19" i="19"/>
  <c r="AZ42" i="11"/>
  <c r="AZ34" i="11"/>
  <c r="AZ33" i="11"/>
  <c r="AZ48" i="11" l="1"/>
  <c r="BA30" i="11"/>
  <c r="BA28" i="11"/>
  <c r="EE19" i="19"/>
  <c r="AZ12" i="19"/>
  <c r="AZ45" i="11"/>
  <c r="AZ44" i="11"/>
  <c r="AY13" i="19"/>
  <c r="ED22" i="19"/>
  <c r="AZ49" i="11" l="1"/>
  <c r="AZ50" i="11" s="1"/>
  <c r="BA31" i="11"/>
  <c r="BA34" i="11" s="1"/>
  <c r="AZ42" i="5"/>
  <c r="AY43" i="5"/>
  <c r="EE12" i="19"/>
  <c r="BA42" i="11"/>
  <c r="BA44" i="11" s="1"/>
  <c r="BA41" i="11"/>
  <c r="ED13" i="19"/>
  <c r="AZ22" i="19"/>
  <c r="BA35" i="11"/>
  <c r="BA40" i="11"/>
  <c r="BA33" i="11"/>
  <c r="AZ13" i="19" l="1"/>
  <c r="EE22" i="19"/>
  <c r="EE42" i="5"/>
  <c r="AY44" i="5"/>
  <c r="ED43" i="5"/>
  <c r="BA46" i="11"/>
  <c r="BA19" i="19"/>
  <c r="BA48" i="11"/>
  <c r="BA49" i="11" s="1"/>
  <c r="BA50" i="11" s="1"/>
  <c r="BB30" i="11"/>
  <c r="BB41" i="11" s="1"/>
  <c r="BB19" i="19" s="1"/>
  <c r="BB28" i="11"/>
  <c r="BA45" i="11"/>
  <c r="BB35" i="11" l="1"/>
  <c r="BB40" i="11"/>
  <c r="BB46" i="11" s="1"/>
  <c r="BA22" i="19"/>
  <c r="BB31" i="11"/>
  <c r="ED44" i="5"/>
  <c r="BA12" i="19"/>
  <c r="EF19" i="19"/>
  <c r="EG19" i="19"/>
  <c r="EG12" i="19" s="1"/>
  <c r="EG42" i="5" s="1"/>
  <c r="BB12" i="19"/>
  <c r="BB42" i="5" s="1"/>
  <c r="EE13" i="19"/>
  <c r="AZ43" i="5"/>
  <c r="EE43" i="5" l="1"/>
  <c r="BB42" i="11"/>
  <c r="BB34" i="11"/>
  <c r="BB33" i="11"/>
  <c r="BA42" i="5"/>
  <c r="EF22" i="19"/>
  <c r="BA13" i="19"/>
  <c r="AZ44" i="5"/>
  <c r="EF12" i="19"/>
  <c r="EF13" i="19" l="1"/>
  <c r="BB44" i="11"/>
  <c r="BB45" i="11"/>
  <c r="EF42" i="5"/>
  <c r="BB48" i="11"/>
  <c r="BC30" i="11"/>
  <c r="BC41" i="11" s="1"/>
  <c r="BC19" i="19" s="1"/>
  <c r="BC28" i="11"/>
  <c r="BA43" i="5"/>
  <c r="BA44" i="5" s="1"/>
  <c r="EE44" i="5"/>
  <c r="EE46" i="5" s="1"/>
  <c r="EE50" i="5" s="1"/>
  <c r="EH19" i="19" l="1"/>
  <c r="EH12" i="19" s="1"/>
  <c r="EH42" i="5" s="1"/>
  <c r="BC12" i="19"/>
  <c r="BC42" i="5" s="1"/>
  <c r="BB49" i="11"/>
  <c r="BB50" i="11" s="1"/>
  <c r="BB22" i="19" s="1"/>
  <c r="BC31" i="11"/>
  <c r="BC35" i="11"/>
  <c r="BC40" i="11"/>
  <c r="BC46" i="11" s="1"/>
  <c r="EF43" i="5"/>
  <c r="EF44" i="5" s="1"/>
  <c r="EF46" i="5" s="1"/>
  <c r="EF50" i="5" s="1"/>
  <c r="BC42" i="11" l="1"/>
  <c r="BC33" i="11"/>
  <c r="BC34" i="11"/>
  <c r="BB13" i="19"/>
  <c r="BB43" i="5" s="1"/>
  <c r="BB44" i="5" s="1"/>
  <c r="EG22" i="19"/>
  <c r="EG13" i="19" s="1"/>
  <c r="BC48" i="11" l="1"/>
  <c r="BD30" i="11"/>
  <c r="BD41" i="11" s="1"/>
  <c r="BD19" i="19" s="1"/>
  <c r="BD28" i="11"/>
  <c r="BD31" i="11" s="1"/>
  <c r="BD42" i="11" s="1"/>
  <c r="EG43" i="5"/>
  <c r="EG44" i="5" s="1"/>
  <c r="EG46" i="5" s="1"/>
  <c r="EG50" i="5" s="1"/>
  <c r="BC44" i="11"/>
  <c r="BC45" i="11"/>
  <c r="BD45" i="11" l="1"/>
  <c r="BD44" i="11"/>
  <c r="BD12" i="19"/>
  <c r="BD42" i="5" s="1"/>
  <c r="EI19" i="19"/>
  <c r="EI12" i="19" s="1"/>
  <c r="EI42" i="5" s="1"/>
  <c r="BC49" i="11"/>
  <c r="BC50" i="11" s="1"/>
  <c r="BC22" i="19" s="1"/>
  <c r="BD34" i="11"/>
  <c r="BD40" i="11"/>
  <c r="BD46" i="11" s="1"/>
  <c r="BD35" i="11"/>
  <c r="BD33" i="11"/>
  <c r="BD48" i="11" l="1"/>
  <c r="BD49" i="11" s="1"/>
  <c r="BD50" i="11" s="1"/>
  <c r="BD22" i="19" s="1"/>
  <c r="BE30" i="11"/>
  <c r="BE41" i="11" s="1"/>
  <c r="BE19" i="19" s="1"/>
  <c r="BE28" i="11"/>
  <c r="BC13" i="19"/>
  <c r="BC43" i="5" s="1"/>
  <c r="BC44" i="5" s="1"/>
  <c r="EH22" i="19"/>
  <c r="EH13" i="19" s="1"/>
  <c r="EH43" i="5" s="1"/>
  <c r="EH44" i="5" s="1"/>
  <c r="EH46" i="5" s="1"/>
  <c r="EH50" i="5" s="1"/>
  <c r="EJ19" i="19" l="1"/>
  <c r="EJ12" i="19" s="1"/>
  <c r="EJ42" i="5" s="1"/>
  <c r="BE12" i="19"/>
  <c r="BE42" i="5" s="1"/>
  <c r="BE31" i="11"/>
  <c r="EI22" i="19"/>
  <c r="EI13" i="19" s="1"/>
  <c r="EI43" i="5" s="1"/>
  <c r="EI44" i="5" s="1"/>
  <c r="EI46" i="5" s="1"/>
  <c r="EI50" i="5" s="1"/>
  <c r="BD13" i="19"/>
  <c r="BD43" i="5" s="1"/>
  <c r="BD44" i="5" s="1"/>
  <c r="BE35" i="11"/>
  <c r="BE40" i="11"/>
  <c r="BE46" i="11" s="1"/>
  <c r="BE42" i="11" l="1"/>
  <c r="BE33" i="11"/>
  <c r="BE34" i="11"/>
  <c r="BE48" i="11" l="1"/>
  <c r="BF30" i="11"/>
  <c r="BF41" i="11" s="1"/>
  <c r="BF19" i="19" s="1"/>
  <c r="BF28" i="11"/>
  <c r="BE44" i="11"/>
  <c r="BE45" i="11"/>
  <c r="BF31" i="11" l="1"/>
  <c r="BF42" i="11" s="1"/>
  <c r="BF44" i="11" s="1"/>
  <c r="BF12" i="19"/>
  <c r="BF42" i="5" s="1"/>
  <c r="EK19" i="19"/>
  <c r="EK12" i="19" s="1"/>
  <c r="EK42" i="5" s="1"/>
  <c r="BE49" i="11"/>
  <c r="BE50" i="11" s="1"/>
  <c r="BE22" i="19" s="1"/>
  <c r="BF34" i="11"/>
  <c r="BF35" i="11"/>
  <c r="BF40" i="11"/>
  <c r="BF46" i="11" s="1"/>
  <c r="BF33" i="11"/>
  <c r="BF45" i="11" l="1"/>
  <c r="EJ22" i="19"/>
  <c r="EJ13" i="19" s="1"/>
  <c r="EJ43" i="5" s="1"/>
  <c r="EJ44" i="5" s="1"/>
  <c r="EJ46" i="5" s="1"/>
  <c r="EJ50" i="5" s="1"/>
  <c r="BE13" i="19"/>
  <c r="BE43" i="5" s="1"/>
  <c r="BE44" i="5" s="1"/>
  <c r="BF48" i="11"/>
  <c r="BF49" i="11" s="1"/>
  <c r="BF50" i="11" s="1"/>
  <c r="BF22" i="19" s="1"/>
  <c r="BG30" i="11"/>
  <c r="BG41" i="11" s="1"/>
  <c r="BG19" i="19" s="1"/>
  <c r="BG28" i="11"/>
  <c r="BG35" i="11" l="1"/>
  <c r="BG40" i="11"/>
  <c r="BG46" i="11" s="1"/>
  <c r="BG31" i="11"/>
  <c r="EL19" i="19"/>
  <c r="EL12" i="19" s="1"/>
  <c r="EL42" i="5" s="1"/>
  <c r="BG12" i="19"/>
  <c r="BG42" i="5" s="1"/>
  <c r="BF13" i="19"/>
  <c r="BF43" i="5" s="1"/>
  <c r="BF44" i="5" s="1"/>
  <c r="EK22" i="19"/>
  <c r="EK13" i="19" s="1"/>
  <c r="EK43" i="5" s="1"/>
  <c r="EK44" i="5" s="1"/>
  <c r="EK46" i="5" s="1"/>
  <c r="EK50" i="5" s="1"/>
  <c r="BG42" i="11" l="1"/>
  <c r="BG33" i="11"/>
  <c r="BG34" i="11"/>
  <c r="BG48" i="11" l="1"/>
  <c r="BH30" i="11"/>
  <c r="BH28" i="11"/>
  <c r="BG44" i="11"/>
  <c r="BG49" i="11" s="1"/>
  <c r="BG50" i="11" s="1"/>
  <c r="BG22" i="19" s="1"/>
  <c r="BG45" i="11"/>
  <c r="BH31" i="11" l="1"/>
  <c r="BH42" i="11" s="1"/>
  <c r="BH33" i="11"/>
  <c r="BH34" i="11"/>
  <c r="I34" i="11" s="1"/>
  <c r="EL22" i="19"/>
  <c r="EL13" i="19" s="1"/>
  <c r="EL43" i="5" s="1"/>
  <c r="EL44" i="5" s="1"/>
  <c r="EL46" i="5" s="1"/>
  <c r="EL50" i="5" s="1"/>
  <c r="BG13" i="19"/>
  <c r="BG43" i="5" s="1"/>
  <c r="BG44" i="5" s="1"/>
  <c r="BH41" i="11"/>
  <c r="I30" i="11"/>
  <c r="BH40" i="11"/>
  <c r="BH35" i="11"/>
  <c r="I35" i="11" s="1"/>
  <c r="I28" i="11"/>
  <c r="I31" i="11" l="1"/>
  <c r="BH19" i="19"/>
  <c r="I41" i="11"/>
  <c r="BH48" i="11"/>
  <c r="I48" i="11" s="1"/>
  <c r="I33" i="11"/>
  <c r="BI30" i="11"/>
  <c r="BI28" i="11"/>
  <c r="BH46" i="11"/>
  <c r="I46" i="11" s="1"/>
  <c r="I40" i="11"/>
  <c r="I42" i="11"/>
  <c r="BH45" i="11"/>
  <c r="I45" i="11" s="1"/>
  <c r="BH44" i="11"/>
  <c r="BI35" i="11" l="1"/>
  <c r="BI40" i="11"/>
  <c r="BI41" i="11"/>
  <c r="BI31" i="11"/>
  <c r="I44" i="11"/>
  <c r="BH49" i="11"/>
  <c r="BH12" i="19"/>
  <c r="EM19" i="19"/>
  <c r="I19" i="19"/>
  <c r="BH42" i="5" l="1"/>
  <c r="I12" i="19"/>
  <c r="BI42" i="11"/>
  <c r="BI34" i="11"/>
  <c r="BI33" i="11"/>
  <c r="EM12" i="19"/>
  <c r="CN19" i="19"/>
  <c r="BI19" i="19"/>
  <c r="BI46" i="11"/>
  <c r="I49" i="11"/>
  <c r="BH50" i="11"/>
  <c r="EM42" i="5" l="1"/>
  <c r="CN12" i="19"/>
  <c r="BI48" i="11"/>
  <c r="BJ30" i="11"/>
  <c r="BJ28" i="11"/>
  <c r="BI44" i="11"/>
  <c r="BI45" i="11"/>
  <c r="BH22" i="19"/>
  <c r="I50" i="11"/>
  <c r="BI12" i="19"/>
  <c r="EN19" i="19"/>
  <c r="I42" i="5"/>
  <c r="BI49" i="11" l="1"/>
  <c r="BI50" i="11" s="1"/>
  <c r="EM22" i="19"/>
  <c r="BH13" i="19"/>
  <c r="I22" i="19"/>
  <c r="BJ35" i="11"/>
  <c r="BJ40" i="11"/>
  <c r="BI22" i="19"/>
  <c r="EN12" i="19"/>
  <c r="BJ31" i="11"/>
  <c r="BI42" i="5"/>
  <c r="BJ41" i="11"/>
  <c r="CN42" i="5"/>
  <c r="BJ46" i="11" l="1"/>
  <c r="BJ42" i="11"/>
  <c r="BJ34" i="11"/>
  <c r="BJ33" i="11"/>
  <c r="EM13" i="19"/>
  <c r="CN22" i="19"/>
  <c r="BH43" i="5"/>
  <c r="I13" i="19"/>
  <c r="EN42" i="5"/>
  <c r="BJ19" i="19"/>
  <c r="EN22" i="19"/>
  <c r="BI13" i="19"/>
  <c r="BJ48" i="11" l="1"/>
  <c r="BK30" i="11"/>
  <c r="BK28" i="11"/>
  <c r="BJ12" i="19"/>
  <c r="EO19" i="19"/>
  <c r="BI43" i="5"/>
  <c r="BJ45" i="11"/>
  <c r="BJ44" i="11"/>
  <c r="EM43" i="5"/>
  <c r="CN13" i="19"/>
  <c r="I43" i="5"/>
  <c r="I44" i="5" s="1"/>
  <c r="BH44" i="5"/>
  <c r="EN13" i="19"/>
  <c r="BK31" i="11" l="1"/>
  <c r="BK42" i="11"/>
  <c r="BK45" i="11" s="1"/>
  <c r="BK41" i="11"/>
  <c r="CN43" i="5"/>
  <c r="CN44" i="5" s="1"/>
  <c r="EM44" i="5"/>
  <c r="EM46" i="5" s="1"/>
  <c r="EM50" i="5" s="1"/>
  <c r="BJ42" i="5"/>
  <c r="BJ49" i="11"/>
  <c r="BJ50" i="11" s="1"/>
  <c r="BK34" i="11"/>
  <c r="EN43" i="5"/>
  <c r="BI44" i="5"/>
  <c r="EO12" i="19"/>
  <c r="BK35" i="11"/>
  <c r="BK40" i="11"/>
  <c r="BK33" i="11"/>
  <c r="BK46" i="11" l="1"/>
  <c r="BK19" i="19"/>
  <c r="BK48" i="11"/>
  <c r="BL30" i="11"/>
  <c r="BL28" i="11"/>
  <c r="EN44" i="5"/>
  <c r="EN46" i="5" s="1"/>
  <c r="EN50" i="5" s="1"/>
  <c r="EO42" i="5"/>
  <c r="BJ22" i="19"/>
  <c r="BK44" i="11"/>
  <c r="BK49" i="11" l="1"/>
  <c r="BK50" i="11" s="1"/>
  <c r="BK22" i="19" s="1"/>
  <c r="EP22" i="19" s="1"/>
  <c r="EP13" i="19" s="1"/>
  <c r="EP43" i="5" s="1"/>
  <c r="BK13" i="19"/>
  <c r="BK43" i="5" s="1"/>
  <c r="BL40" i="11"/>
  <c r="BL35" i="11"/>
  <c r="EO22" i="19"/>
  <c r="BJ13" i="19"/>
  <c r="BK12" i="19"/>
  <c r="EP19" i="19"/>
  <c r="BL31" i="11"/>
  <c r="BL41" i="11"/>
  <c r="BL19" i="19" l="1"/>
  <c r="BJ43" i="5"/>
  <c r="BL42" i="11"/>
  <c r="BL34" i="11"/>
  <c r="BL33" i="11"/>
  <c r="EO13" i="19"/>
  <c r="EP12" i="19"/>
  <c r="BL46" i="11"/>
  <c r="BK42" i="5"/>
  <c r="BL48" i="11" l="1"/>
  <c r="BM30" i="11"/>
  <c r="BM28" i="11"/>
  <c r="BM31" i="11" s="1"/>
  <c r="EP42" i="5"/>
  <c r="BJ44" i="5"/>
  <c r="BK44" i="5"/>
  <c r="BL45" i="11"/>
  <c r="BL44" i="11"/>
  <c r="BL49" i="11" s="1"/>
  <c r="BL50" i="11" s="1"/>
  <c r="EO43" i="5"/>
  <c r="EQ19" i="19"/>
  <c r="BL12" i="19"/>
  <c r="BM42" i="11" l="1"/>
  <c r="BM41" i="11"/>
  <c r="EQ12" i="19"/>
  <c r="BL42" i="5"/>
  <c r="BM45" i="11"/>
  <c r="BL22" i="19"/>
  <c r="EP44" i="5"/>
  <c r="BM34" i="11"/>
  <c r="EO44" i="5"/>
  <c r="EO46" i="5" s="1"/>
  <c r="EO50" i="5" s="1"/>
  <c r="BM35" i="11"/>
  <c r="BM40" i="11"/>
  <c r="BM33" i="11"/>
  <c r="BM48" i="11" l="1"/>
  <c r="BN30" i="11"/>
  <c r="BN41" i="11" s="1"/>
  <c r="BN19" i="19" s="1"/>
  <c r="BN28" i="11"/>
  <c r="BN31" i="11" s="1"/>
  <c r="BN42" i="11" s="1"/>
  <c r="BN45" i="11" s="1"/>
  <c r="EQ42" i="5"/>
  <c r="BM19" i="19"/>
  <c r="BM46" i="11"/>
  <c r="EQ22" i="19"/>
  <c r="BL13" i="19"/>
  <c r="BM44" i="11"/>
  <c r="ES19" i="19" l="1"/>
  <c r="ES12" i="19" s="1"/>
  <c r="ES42" i="5" s="1"/>
  <c r="BN12" i="19"/>
  <c r="BN42" i="5" s="1"/>
  <c r="BN44" i="11"/>
  <c r="BM12" i="19"/>
  <c r="ER19" i="19"/>
  <c r="BN34" i="11"/>
  <c r="BM49" i="11"/>
  <c r="BM50" i="11" s="1"/>
  <c r="EQ13" i="19"/>
  <c r="BL43" i="5"/>
  <c r="BN35" i="11"/>
  <c r="BN40" i="11"/>
  <c r="BN46" i="11" s="1"/>
  <c r="BN33" i="11"/>
  <c r="BM22" i="19" l="1"/>
  <c r="ER12" i="19"/>
  <c r="BM42" i="5"/>
  <c r="EQ43" i="5"/>
  <c r="BL44" i="5"/>
  <c r="BN48" i="11"/>
  <c r="BN49" i="11" s="1"/>
  <c r="BN50" i="11" s="1"/>
  <c r="BN22" i="19" s="1"/>
  <c r="BO30" i="11"/>
  <c r="BO41" i="11" s="1"/>
  <c r="BO19" i="19" s="1"/>
  <c r="BO28" i="11"/>
  <c r="BO31" i="11" s="1"/>
  <c r="BO42" i="11" l="1"/>
  <c r="BO33" i="11"/>
  <c r="BO34" i="11"/>
  <c r="BN13" i="19"/>
  <c r="BN43" i="5" s="1"/>
  <c r="BN44" i="5" s="1"/>
  <c r="ES22" i="19"/>
  <c r="ES13" i="19" s="1"/>
  <c r="ES43" i="5" s="1"/>
  <c r="ES44" i="5" s="1"/>
  <c r="ES46" i="5" s="1"/>
  <c r="ES50" i="5" s="1"/>
  <c r="EQ44" i="5"/>
  <c r="EQ46" i="5" s="1"/>
  <c r="EQ50" i="5" s="1"/>
  <c r="ER42" i="5"/>
  <c r="BO35" i="11"/>
  <c r="BO40" i="11"/>
  <c r="BO46" i="11" s="1"/>
  <c r="ET19" i="19"/>
  <c r="ET12" i="19" s="1"/>
  <c r="ET42" i="5" s="1"/>
  <c r="BO12" i="19"/>
  <c r="BO42" i="5" s="1"/>
  <c r="ER22" i="19"/>
  <c r="BM13" i="19"/>
  <c r="ER13" i="19" l="1"/>
  <c r="BO48" i="11"/>
  <c r="BP30" i="11"/>
  <c r="BP41" i="11" s="1"/>
  <c r="BP19" i="19" s="1"/>
  <c r="BP28" i="11"/>
  <c r="BM43" i="5"/>
  <c r="BO44" i="11"/>
  <c r="BO49" i="11" s="1"/>
  <c r="BO50" i="11" s="1"/>
  <c r="BO22" i="19" s="1"/>
  <c r="BO45" i="11"/>
  <c r="BM44" i="5" l="1"/>
  <c r="BP12" i="19"/>
  <c r="BP42" i="5" s="1"/>
  <c r="EU19" i="19"/>
  <c r="EU12" i="19" s="1"/>
  <c r="EU42" i="5" s="1"/>
  <c r="ET22" i="19"/>
  <c r="BO13" i="19"/>
  <c r="BP40" i="11"/>
  <c r="BP46" i="11" s="1"/>
  <c r="BP35" i="11"/>
  <c r="BP31" i="11"/>
  <c r="ER43" i="5"/>
  <c r="BO43" i="5" l="1"/>
  <c r="BP42" i="11"/>
  <c r="BP33" i="11"/>
  <c r="BP34" i="11"/>
  <c r="ET13" i="19"/>
  <c r="ER44" i="5"/>
  <c r="ER46" i="5" s="1"/>
  <c r="ER50" i="5" s="1"/>
  <c r="ET43" i="5" l="1"/>
  <c r="BP45" i="11"/>
  <c r="BP44" i="11"/>
  <c r="BP48" i="11"/>
  <c r="BQ30" i="11"/>
  <c r="BQ41" i="11" s="1"/>
  <c r="BQ19" i="19" s="1"/>
  <c r="BQ28" i="11"/>
  <c r="BO44" i="5"/>
  <c r="EV19" i="19" l="1"/>
  <c r="EV12" i="19" s="1"/>
  <c r="EV42" i="5" s="1"/>
  <c r="BQ12" i="19"/>
  <c r="BQ42" i="5" s="1"/>
  <c r="BQ35" i="11"/>
  <c r="BQ40" i="11"/>
  <c r="BQ46" i="11" s="1"/>
  <c r="BQ31" i="11"/>
  <c r="BP49" i="11"/>
  <c r="BP50" i="11" s="1"/>
  <c r="BP22" i="19" s="1"/>
  <c r="ET44" i="5"/>
  <c r="ET46" i="5" s="1"/>
  <c r="ET50" i="5" s="1"/>
  <c r="EU22" i="19" l="1"/>
  <c r="EU13" i="19" s="1"/>
  <c r="EU43" i="5" s="1"/>
  <c r="EU44" i="5" s="1"/>
  <c r="EU46" i="5" s="1"/>
  <c r="EU50" i="5" s="1"/>
  <c r="BP13" i="19"/>
  <c r="BP43" i="5" s="1"/>
  <c r="BP44" i="5" s="1"/>
  <c r="BQ42" i="11"/>
  <c r="BQ33" i="11"/>
  <c r="BQ34" i="11"/>
  <c r="BQ48" i="11" l="1"/>
  <c r="BR30" i="11"/>
  <c r="BR41" i="11" s="1"/>
  <c r="BR19" i="19" s="1"/>
  <c r="BR28" i="11"/>
  <c r="BQ45" i="11"/>
  <c r="BQ44" i="11"/>
  <c r="BQ49" i="11" s="1"/>
  <c r="BQ50" i="11" s="1"/>
  <c r="BQ22" i="19" s="1"/>
  <c r="BR31" i="11" l="1"/>
  <c r="BQ13" i="19"/>
  <c r="BQ43" i="5" s="1"/>
  <c r="BQ44" i="5" s="1"/>
  <c r="EV22" i="19"/>
  <c r="EV13" i="19" s="1"/>
  <c r="EV43" i="5" s="1"/>
  <c r="EV44" i="5" s="1"/>
  <c r="EV46" i="5" s="1"/>
  <c r="EV50" i="5" s="1"/>
  <c r="EW19" i="19"/>
  <c r="EW12" i="19" s="1"/>
  <c r="EW42" i="5" s="1"/>
  <c r="BR12" i="19"/>
  <c r="BR42" i="5" s="1"/>
  <c r="BR35" i="11"/>
  <c r="BR40" i="11"/>
  <c r="BR46" i="11" s="1"/>
  <c r="BR42" i="11" l="1"/>
  <c r="BR33" i="11"/>
  <c r="BR34" i="11"/>
  <c r="BR48" i="11" l="1"/>
  <c r="BS30" i="11"/>
  <c r="BS41" i="11" s="1"/>
  <c r="BS19" i="19" s="1"/>
  <c r="BS28" i="11"/>
  <c r="BS31" i="11" s="1"/>
  <c r="BS42" i="11" s="1"/>
  <c r="BR44" i="11"/>
  <c r="BR45" i="11"/>
  <c r="BS44" i="11" l="1"/>
  <c r="BS45" i="11"/>
  <c r="EX19" i="19"/>
  <c r="EX12" i="19" s="1"/>
  <c r="EX42" i="5" s="1"/>
  <c r="BS12" i="19"/>
  <c r="BS42" i="5" s="1"/>
  <c r="BS34" i="11"/>
  <c r="BR49" i="11"/>
  <c r="BR50" i="11" s="1"/>
  <c r="BR22" i="19" s="1"/>
  <c r="BS35" i="11"/>
  <c r="BS40" i="11"/>
  <c r="BS46" i="11" s="1"/>
  <c r="BS33" i="11"/>
  <c r="BS48" i="11" l="1"/>
  <c r="BS49" i="11" s="1"/>
  <c r="BS50" i="11" s="1"/>
  <c r="BS22" i="19" s="1"/>
  <c r="BT30" i="11"/>
  <c r="BT28" i="11"/>
  <c r="EW22" i="19"/>
  <c r="EW13" i="19" s="1"/>
  <c r="EW43" i="5" s="1"/>
  <c r="EW44" i="5" s="1"/>
  <c r="EW46" i="5" s="1"/>
  <c r="EW50" i="5" s="1"/>
  <c r="BR13" i="19"/>
  <c r="BR43" i="5" s="1"/>
  <c r="BR44" i="5" s="1"/>
  <c r="BT31" i="11" l="1"/>
  <c r="BT42" i="11" s="1"/>
  <c r="BT41" i="11"/>
  <c r="J30" i="11"/>
  <c r="EX22" i="19"/>
  <c r="EX13" i="19" s="1"/>
  <c r="EX43" i="5" s="1"/>
  <c r="EX44" i="5" s="1"/>
  <c r="EX46" i="5" s="1"/>
  <c r="EX50" i="5" s="1"/>
  <c r="BS13" i="19"/>
  <c r="BS43" i="5" s="1"/>
  <c r="BS44" i="5" s="1"/>
  <c r="BT40" i="11"/>
  <c r="BT35" i="11"/>
  <c r="J35" i="11" s="1"/>
  <c r="J28" i="11"/>
  <c r="BT34" i="11" l="1"/>
  <c r="J34" i="11" s="1"/>
  <c r="BT33" i="11"/>
  <c r="J31" i="11"/>
  <c r="BT46" i="11"/>
  <c r="J46" i="11" s="1"/>
  <c r="J40" i="11"/>
  <c r="J33" i="11"/>
  <c r="BT48" i="11"/>
  <c r="J48" i="11" s="1"/>
  <c r="BU30" i="11"/>
  <c r="BU28" i="11"/>
  <c r="BT19" i="19"/>
  <c r="J41" i="11"/>
  <c r="J42" i="11"/>
  <c r="BT45" i="11"/>
  <c r="J45" i="11" s="1"/>
  <c r="BT44" i="11"/>
  <c r="BU31" i="11" l="1"/>
  <c r="BU42" i="11"/>
  <c r="BU33" i="11"/>
  <c r="BU34" i="11"/>
  <c r="BT12" i="19"/>
  <c r="EY19" i="19"/>
  <c r="J19" i="19"/>
  <c r="BU45" i="11"/>
  <c r="BU35" i="11"/>
  <c r="BU40" i="11"/>
  <c r="BU41" i="11"/>
  <c r="BT49" i="11"/>
  <c r="J44" i="11"/>
  <c r="BT42" i="5" l="1"/>
  <c r="J12" i="19"/>
  <c r="BU46" i="11"/>
  <c r="EY12" i="19"/>
  <c r="CO19" i="19"/>
  <c r="BU19" i="19"/>
  <c r="BU48" i="11"/>
  <c r="BV30" i="11"/>
  <c r="BV28" i="11"/>
  <c r="BU44" i="11"/>
  <c r="J49" i="11"/>
  <c r="BT50" i="11"/>
  <c r="BV41" i="11" l="1"/>
  <c r="BT22" i="19"/>
  <c r="J50" i="11"/>
  <c r="EY42" i="5"/>
  <c r="CO12" i="19"/>
  <c r="BU49" i="11"/>
  <c r="BU50" i="11" s="1"/>
  <c r="BV35" i="11"/>
  <c r="BV40" i="11"/>
  <c r="BV31" i="11"/>
  <c r="BU12" i="19"/>
  <c r="EZ19" i="19"/>
  <c r="J42" i="5"/>
  <c r="CO42" i="5" l="1"/>
  <c r="BT13" i="19"/>
  <c r="EY22" i="19"/>
  <c r="J22" i="19"/>
  <c r="BU22" i="19"/>
  <c r="EZ12" i="19"/>
  <c r="BU42" i="5"/>
  <c r="BV42" i="11"/>
  <c r="BV33" i="11"/>
  <c r="BV34" i="11"/>
  <c r="BV46" i="11"/>
  <c r="BV19" i="19"/>
  <c r="BU13" i="19" l="1"/>
  <c r="EZ22" i="19"/>
  <c r="EY13" i="19"/>
  <c r="CO22" i="19"/>
  <c r="BT43" i="5"/>
  <c r="J13" i="19"/>
  <c r="BV48" i="11"/>
  <c r="BW30" i="11"/>
  <c r="BW28" i="11"/>
  <c r="BV45" i="11"/>
  <c r="BV44" i="11"/>
  <c r="BV12" i="19"/>
  <c r="FA19" i="19"/>
  <c r="EZ42" i="5"/>
  <c r="BV49" i="11" l="1"/>
  <c r="BV50" i="11" s="1"/>
  <c r="BV42" i="5"/>
  <c r="EY43" i="5"/>
  <c r="CO13" i="19"/>
  <c r="FA12" i="19"/>
  <c r="J43" i="5"/>
  <c r="J44" i="5" s="1"/>
  <c r="BT44" i="5"/>
  <c r="BW35" i="11"/>
  <c r="BW40" i="11"/>
  <c r="EZ13" i="19"/>
  <c r="BW31" i="11"/>
  <c r="BV22" i="19"/>
  <c r="BW41" i="11"/>
  <c r="BU43" i="5"/>
  <c r="BU44" i="5" l="1"/>
  <c r="BW19" i="19"/>
  <c r="CO43" i="5"/>
  <c r="CO44" i="5" s="1"/>
  <c r="EY44" i="5"/>
  <c r="EY46" i="5" s="1"/>
  <c r="EY50" i="5" s="1"/>
  <c r="EZ43" i="5"/>
  <c r="FA42" i="5"/>
  <c r="FA22" i="19"/>
  <c r="BV13" i="19"/>
  <c r="BW46" i="11"/>
  <c r="BW42" i="11"/>
  <c r="BW33" i="11"/>
  <c r="BW34" i="11"/>
  <c r="BW44" i="11" l="1"/>
  <c r="BW45" i="11"/>
  <c r="FA13" i="19"/>
  <c r="BW12" i="19"/>
  <c r="FB19" i="19"/>
  <c r="BV43" i="5"/>
  <c r="BW48" i="11"/>
  <c r="BX30" i="11"/>
  <c r="BX28" i="11"/>
  <c r="EZ44" i="5"/>
  <c r="EZ46" i="5" s="1"/>
  <c r="EZ50" i="5" s="1"/>
  <c r="BX31" i="11" l="1"/>
  <c r="BX42" i="11" s="1"/>
  <c r="BX33" i="11"/>
  <c r="BW42" i="5"/>
  <c r="FA43" i="5"/>
  <c r="BW49" i="11"/>
  <c r="BW50" i="11" s="1"/>
  <c r="FB12" i="19"/>
  <c r="BX40" i="11"/>
  <c r="BX35" i="11"/>
  <c r="BX41" i="11"/>
  <c r="BV44" i="5"/>
  <c r="BX34" i="11" l="1"/>
  <c r="BX19" i="19"/>
  <c r="FB42" i="5"/>
  <c r="BX48" i="11"/>
  <c r="BY30" i="11"/>
  <c r="BY28" i="11"/>
  <c r="FA44" i="5"/>
  <c r="FA46" i="5" s="1"/>
  <c r="FA50" i="5" s="1"/>
  <c r="BX46" i="11"/>
  <c r="BW22" i="19"/>
  <c r="BX45" i="11"/>
  <c r="BX44" i="11"/>
  <c r="BY31" i="11" l="1"/>
  <c r="BX49" i="11"/>
  <c r="BX50" i="11" s="1"/>
  <c r="BX22" i="19" s="1"/>
  <c r="FC22" i="19" s="1"/>
  <c r="FC13" i="19" s="1"/>
  <c r="FC43" i="5" s="1"/>
  <c r="BY42" i="11"/>
  <c r="BY44" i="11" s="1"/>
  <c r="BY33" i="11"/>
  <c r="BY34" i="11"/>
  <c r="BX13" i="19"/>
  <c r="BX43" i="5" s="1"/>
  <c r="BY41" i="11"/>
  <c r="BW13" i="19"/>
  <c r="FB22" i="19"/>
  <c r="BY35" i="11"/>
  <c r="BY40" i="11"/>
  <c r="FC19" i="19"/>
  <c r="BX12" i="19"/>
  <c r="BY19" i="19" l="1"/>
  <c r="FB13" i="19"/>
  <c r="BX42" i="5"/>
  <c r="FC12" i="19"/>
  <c r="BY48" i="11"/>
  <c r="BY49" i="11" s="1"/>
  <c r="BY50" i="11" s="1"/>
  <c r="BZ30" i="11"/>
  <c r="BZ41" i="11" s="1"/>
  <c r="BZ19" i="19" s="1"/>
  <c r="BZ28" i="11"/>
  <c r="BW43" i="5"/>
  <c r="BY46" i="11"/>
  <c r="BY45" i="11"/>
  <c r="BY22" i="19" l="1"/>
  <c r="FE19" i="19"/>
  <c r="FE12" i="19" s="1"/>
  <c r="FE42" i="5" s="1"/>
  <c r="BZ12" i="19"/>
  <c r="BZ42" i="5" s="1"/>
  <c r="BX44" i="5"/>
  <c r="FC42" i="5"/>
  <c r="BW44" i="5"/>
  <c r="BY12" i="19"/>
  <c r="FD19" i="19"/>
  <c r="FB43" i="5"/>
  <c r="BZ35" i="11"/>
  <c r="BZ40" i="11"/>
  <c r="BZ46" i="11" s="1"/>
  <c r="BZ31" i="11"/>
  <c r="FC44" i="5" l="1"/>
  <c r="FC46" i="5" s="1"/>
  <c r="FC50" i="5" s="1"/>
  <c r="FD12" i="19"/>
  <c r="FB44" i="5"/>
  <c r="BY42" i="5"/>
  <c r="BZ42" i="11"/>
  <c r="BZ33" i="11"/>
  <c r="BZ34" i="11"/>
  <c r="BY13" i="19"/>
  <c r="FD22" i="19"/>
  <c r="FD13" i="19" l="1"/>
  <c r="FD42" i="5"/>
  <c r="BY43" i="5"/>
  <c r="BY44" i="5" s="1"/>
  <c r="BZ48" i="11"/>
  <c r="CA30" i="11"/>
  <c r="CA41" i="11" s="1"/>
  <c r="CA19" i="19" s="1"/>
  <c r="CA28" i="11"/>
  <c r="BZ44" i="11"/>
  <c r="BZ45" i="11"/>
  <c r="CA31" i="11" l="1"/>
  <c r="CA42" i="11" s="1"/>
  <c r="CA44" i="11" s="1"/>
  <c r="CA45" i="11"/>
  <c r="FF19" i="19"/>
  <c r="FF12" i="19" s="1"/>
  <c r="FF42" i="5" s="1"/>
  <c r="CA12" i="19"/>
  <c r="CA42" i="5" s="1"/>
  <c r="CA34" i="11"/>
  <c r="FD44" i="5"/>
  <c r="FD46" i="5" s="1"/>
  <c r="FD50" i="5" s="1"/>
  <c r="BZ49" i="11"/>
  <c r="BZ50" i="11" s="1"/>
  <c r="BZ22" i="19" s="1"/>
  <c r="CA35" i="11"/>
  <c r="CA40" i="11"/>
  <c r="CA46" i="11" s="1"/>
  <c r="CA33" i="11"/>
  <c r="FD43" i="5"/>
  <c r="FE22" i="19" l="1"/>
  <c r="BZ13" i="19"/>
  <c r="CA48" i="11"/>
  <c r="CA49" i="11" s="1"/>
  <c r="CA50" i="11" s="1"/>
  <c r="CA22" i="19" s="1"/>
  <c r="CB30" i="11"/>
  <c r="CB41" i="11" s="1"/>
  <c r="CB19" i="19" s="1"/>
  <c r="CB28" i="11"/>
  <c r="CB12" i="19" l="1"/>
  <c r="CB42" i="5" s="1"/>
  <c r="FG19" i="19"/>
  <c r="FG12" i="19" s="1"/>
  <c r="FG42" i="5" s="1"/>
  <c r="CB40" i="11"/>
  <c r="CB46" i="11" s="1"/>
  <c r="CB35" i="11"/>
  <c r="CB31" i="11"/>
  <c r="BZ43" i="5"/>
  <c r="BZ44" i="5" s="1"/>
  <c r="FF22" i="19"/>
  <c r="FF13" i="19" s="1"/>
  <c r="FF43" i="5" s="1"/>
  <c r="FF44" i="5" s="1"/>
  <c r="FF46" i="5" s="1"/>
  <c r="FF50" i="5" s="1"/>
  <c r="CA13" i="19"/>
  <c r="CA43" i="5" s="1"/>
  <c r="CA44" i="5" s="1"/>
  <c r="FE13" i="19"/>
  <c r="CB42" i="11" l="1"/>
  <c r="CB34" i="11"/>
  <c r="CB33" i="11"/>
  <c r="FE43" i="5"/>
  <c r="FE44" i="5" s="1"/>
  <c r="FE46" i="5" s="1"/>
  <c r="FE50" i="5" s="1"/>
  <c r="CB48" i="11" l="1"/>
  <c r="CC30" i="11"/>
  <c r="CC41" i="11" s="1"/>
  <c r="CC19" i="19" s="1"/>
  <c r="CC28" i="11"/>
  <c r="CB44" i="11"/>
  <c r="CB45" i="11"/>
  <c r="CC31" i="11" l="1"/>
  <c r="CC42" i="11" s="1"/>
  <c r="CC45" i="11"/>
  <c r="CC44" i="11"/>
  <c r="CC12" i="19"/>
  <c r="CC42" i="5" s="1"/>
  <c r="FH19" i="19"/>
  <c r="FH12" i="19" s="1"/>
  <c r="FH42" i="5" s="1"/>
  <c r="CB49" i="11"/>
  <c r="CB50" i="11" s="1"/>
  <c r="CB22" i="19" s="1"/>
  <c r="CC34" i="11"/>
  <c r="CC35" i="11"/>
  <c r="CC40" i="11"/>
  <c r="CC46" i="11" s="1"/>
  <c r="CC33" i="11"/>
  <c r="CC48" i="11" l="1"/>
  <c r="CD30" i="11"/>
  <c r="CD41" i="11" s="1"/>
  <c r="CD19" i="19" s="1"/>
  <c r="CD28" i="11"/>
  <c r="CB13" i="19"/>
  <c r="CB43" i="5" s="1"/>
  <c r="CB44" i="5" s="1"/>
  <c r="FG22" i="19"/>
  <c r="FG13" i="19" s="1"/>
  <c r="FG43" i="5" s="1"/>
  <c r="FG44" i="5" s="1"/>
  <c r="FG46" i="5" s="1"/>
  <c r="FG50" i="5" s="1"/>
  <c r="CC49" i="11"/>
  <c r="CC50" i="11" s="1"/>
  <c r="CC22" i="19" s="1"/>
  <c r="FI19" i="19" l="1"/>
  <c r="FI12" i="19" s="1"/>
  <c r="FI42" i="5" s="1"/>
  <c r="CD12" i="19"/>
  <c r="CD42" i="5" s="1"/>
  <c r="CC13" i="19"/>
  <c r="CC43" i="5" s="1"/>
  <c r="CC44" i="5" s="1"/>
  <c r="FH22" i="19"/>
  <c r="FH13" i="19" s="1"/>
  <c r="FH43" i="5" s="1"/>
  <c r="FH44" i="5" s="1"/>
  <c r="FH46" i="5" s="1"/>
  <c r="FH50" i="5" s="1"/>
  <c r="CD31" i="11"/>
  <c r="CD35" i="11"/>
  <c r="CD40" i="11"/>
  <c r="CD46" i="11" s="1"/>
  <c r="CD42" i="11" l="1"/>
  <c r="CD33" i="11"/>
  <c r="CD34" i="11"/>
  <c r="CD48" i="11" l="1"/>
  <c r="CE30" i="11"/>
  <c r="CE41" i="11" s="1"/>
  <c r="CE19" i="19" s="1"/>
  <c r="CE28" i="11"/>
  <c r="CE31" i="11" s="1"/>
  <c r="CE42" i="11" s="1"/>
  <c r="CE45" i="11" s="1"/>
  <c r="CD45" i="11"/>
  <c r="CD44" i="11"/>
  <c r="CD49" i="11" s="1"/>
  <c r="CD50" i="11" s="1"/>
  <c r="CD22" i="19" s="1"/>
  <c r="FJ19" i="19" l="1"/>
  <c r="FJ12" i="19" s="1"/>
  <c r="FJ42" i="5" s="1"/>
  <c r="CE12" i="19"/>
  <c r="CE42" i="5" s="1"/>
  <c r="FI22" i="19"/>
  <c r="FI13" i="19" s="1"/>
  <c r="FI43" i="5" s="1"/>
  <c r="FI44" i="5" s="1"/>
  <c r="FI46" i="5" s="1"/>
  <c r="FI50" i="5" s="1"/>
  <c r="CD13" i="19"/>
  <c r="CD43" i="5" s="1"/>
  <c r="CD44" i="5" s="1"/>
  <c r="CE44" i="11"/>
  <c r="CE34" i="11"/>
  <c r="CE35" i="11"/>
  <c r="CE40" i="11"/>
  <c r="CE46" i="11" s="1"/>
  <c r="CE33" i="11"/>
  <c r="CE48" i="11" l="1"/>
  <c r="CE49" i="11" s="1"/>
  <c r="CE50" i="11" s="1"/>
  <c r="CE22" i="19" s="1"/>
  <c r="CF30" i="11"/>
  <c r="CF28" i="11"/>
  <c r="CE13" i="19" l="1"/>
  <c r="CE43" i="5" s="1"/>
  <c r="CE44" i="5" s="1"/>
  <c r="FJ22" i="19"/>
  <c r="FJ13" i="19" s="1"/>
  <c r="FJ43" i="5" s="1"/>
  <c r="FJ44" i="5" s="1"/>
  <c r="FJ46" i="5" s="1"/>
  <c r="FJ50" i="5" s="1"/>
  <c r="CF40" i="11"/>
  <c r="CF35" i="11"/>
  <c r="K35" i="11" s="1"/>
  <c r="K28" i="11"/>
  <c r="CF41" i="11"/>
  <c r="K30" i="11"/>
  <c r="CF31" i="11"/>
  <c r="CF42" i="11" l="1"/>
  <c r="K31" i="11"/>
  <c r="CF34" i="11"/>
  <c r="K34" i="11" s="1"/>
  <c r="CF33" i="11"/>
  <c r="CF46" i="11"/>
  <c r="K46" i="11" s="1"/>
  <c r="K40" i="11"/>
  <c r="CF19" i="19"/>
  <c r="K41" i="11"/>
  <c r="FK19" i="19" l="1"/>
  <c r="CF12" i="19"/>
  <c r="K19" i="19"/>
  <c r="CF48" i="11"/>
  <c r="K48" i="11" s="1"/>
  <c r="K33" i="11"/>
  <c r="K42" i="11"/>
  <c r="CF44" i="11"/>
  <c r="CF45" i="11"/>
  <c r="K45" i="11" s="1"/>
  <c r="K44" i="11" l="1"/>
  <c r="CF49" i="11"/>
  <c r="CF42" i="5"/>
  <c r="K12" i="19"/>
  <c r="FK12" i="19"/>
  <c r="CP19" i="19"/>
  <c r="FK42" i="5" l="1"/>
  <c r="CP12" i="19"/>
  <c r="K49" i="11"/>
  <c r="CF50" i="11"/>
  <c r="K42" i="5"/>
  <c r="CF22" i="19" l="1"/>
  <c r="K50" i="11"/>
  <c r="CP42" i="5"/>
  <c r="CF13" i="19" l="1"/>
  <c r="FK22" i="19"/>
  <c r="K22" i="19"/>
  <c r="FK13" i="19" l="1"/>
  <c r="CP22" i="19"/>
  <c r="CF43" i="5"/>
  <c r="K13" i="19"/>
  <c r="K43" i="5" l="1"/>
  <c r="K44" i="5" s="1"/>
  <c r="CF44" i="5"/>
  <c r="FK43" i="5"/>
  <c r="CP13" i="19"/>
  <c r="CP43" i="5" l="1"/>
  <c r="CP44" i="5" s="1"/>
  <c r="FK44" i="5"/>
  <c r="FK46" i="5" s="1"/>
  <c r="FK50" i="5" s="1"/>
  <c r="AA22" i="17"/>
  <c r="AA13" i="17" s="1"/>
  <c r="AB22" i="17"/>
  <c r="AB13" i="17" s="1"/>
  <c r="Z22" i="5" s="1"/>
  <c r="Z23" i="5" s="1"/>
  <c r="Z32" i="5" s="1"/>
  <c r="AC22" i="17"/>
  <c r="AC13" i="17" s="1"/>
  <c r="AA22" i="5" s="1"/>
  <c r="AA23" i="5" s="1"/>
  <c r="AA32" i="5" s="1"/>
  <c r="AD22" i="17"/>
  <c r="AD13" i="17" s="1"/>
  <c r="AB22" i="5" s="1"/>
  <c r="AB23" i="5" s="1"/>
  <c r="AB32" i="5" s="1"/>
  <c r="AE22" i="17"/>
  <c r="AE13" i="17" s="1"/>
  <c r="AC22" i="5" s="1"/>
  <c r="AC23" i="5" s="1"/>
  <c r="AC32" i="5" s="1"/>
  <c r="AF22" i="17"/>
  <c r="AF13" i="17" s="1"/>
  <c r="AD22" i="5" s="1"/>
  <c r="AD23" i="5" s="1"/>
  <c r="AD32" i="5" s="1"/>
  <c r="AG22" i="17"/>
  <c r="AG13" i="17" s="1"/>
  <c r="AE22" i="5" s="1"/>
  <c r="AE23" i="5" s="1"/>
  <c r="AE32" i="5" s="1"/>
  <c r="AH22" i="17"/>
  <c r="AH13" i="17" s="1"/>
  <c r="AF22" i="5" s="1"/>
  <c r="AF23" i="5" s="1"/>
  <c r="AF32" i="5" s="1"/>
  <c r="AI22" i="17"/>
  <c r="AI13" i="17" s="1"/>
  <c r="AG22" i="5" s="1"/>
  <c r="AG23" i="5" s="1"/>
  <c r="AG32" i="5" s="1"/>
  <c r="AJ22" i="17"/>
  <c r="AJ13" i="17" s="1"/>
  <c r="AH22" i="5" s="1"/>
  <c r="AH23" i="5" s="1"/>
  <c r="AH32" i="5" s="1"/>
  <c r="AK22" i="17"/>
  <c r="AK13" i="17" s="1"/>
  <c r="AI22" i="5" s="1"/>
  <c r="AI23" i="5" s="1"/>
  <c r="AI32" i="5" s="1"/>
  <c r="AL22" i="17"/>
  <c r="AL13" i="17" s="1"/>
  <c r="AJ22" i="5" s="1"/>
  <c r="AJ23" i="5" s="1"/>
  <c r="AJ32" i="5" s="1"/>
  <c r="AM22" i="17"/>
  <c r="AM13" i="17" s="1"/>
  <c r="AN22" i="17"/>
  <c r="AN13" i="17" s="1"/>
  <c r="AL22" i="5" s="1"/>
  <c r="AL23" i="5" s="1"/>
  <c r="AL32" i="5" s="1"/>
  <c r="AO22" i="17"/>
  <c r="AO13" i="17" s="1"/>
  <c r="AM22" i="5" s="1"/>
  <c r="AM23" i="5" s="1"/>
  <c r="AM32" i="5" s="1"/>
  <c r="AP22" i="17"/>
  <c r="AP13" i="17" s="1"/>
  <c r="AN22" i="5" s="1"/>
  <c r="AN23" i="5" s="1"/>
  <c r="AN32" i="5" s="1"/>
  <c r="AQ22" i="17"/>
  <c r="AQ13" i="17" s="1"/>
  <c r="AO22" i="5" s="1"/>
  <c r="AO23" i="5" s="1"/>
  <c r="AO32" i="5" s="1"/>
  <c r="AR22" i="17"/>
  <c r="AR13" i="17" s="1"/>
  <c r="AP22" i="5" s="1"/>
  <c r="AP23" i="5" s="1"/>
  <c r="AP32" i="5" s="1"/>
  <c r="AS22" i="17"/>
  <c r="AS13" i="17" s="1"/>
  <c r="AQ22" i="5" s="1"/>
  <c r="AQ23" i="5" s="1"/>
  <c r="AQ32" i="5" s="1"/>
  <c r="AT22" i="17"/>
  <c r="AT13" i="17" s="1"/>
  <c r="AR22" i="5" s="1"/>
  <c r="AR23" i="5" s="1"/>
  <c r="AR32" i="5" s="1"/>
  <c r="AU22" i="17"/>
  <c r="AU13" i="17" s="1"/>
  <c r="AS22" i="5" s="1"/>
  <c r="AS23" i="5" s="1"/>
  <c r="AS32" i="5" s="1"/>
  <c r="AV22" i="17"/>
  <c r="AV13" i="17" s="1"/>
  <c r="AT22" i="5" s="1"/>
  <c r="AT23" i="5" s="1"/>
  <c r="AT32" i="5" s="1"/>
  <c r="AW22" i="17"/>
  <c r="AW13" i="17" s="1"/>
  <c r="AU22" i="5" s="1"/>
  <c r="AU23" i="5" s="1"/>
  <c r="AU32" i="5" s="1"/>
  <c r="AX22" i="17"/>
  <c r="AX13" i="17" s="1"/>
  <c r="AV22" i="5" s="1"/>
  <c r="AV23" i="5" s="1"/>
  <c r="AV32" i="5" s="1"/>
  <c r="AY22" i="17"/>
  <c r="AY13" i="17" s="1"/>
  <c r="AZ22" i="17"/>
  <c r="AZ13" i="17" s="1"/>
  <c r="AX22" i="5" s="1"/>
  <c r="AX23" i="5" s="1"/>
  <c r="AX32" i="5" s="1"/>
  <c r="BA22" i="17"/>
  <c r="BA13" i="17" s="1"/>
  <c r="AY22" i="5" s="1"/>
  <c r="AY23" i="5" s="1"/>
  <c r="AY32" i="5" s="1"/>
  <c r="BB22" i="17"/>
  <c r="BB13" i="17" s="1"/>
  <c r="AZ22" i="5" s="1"/>
  <c r="AZ23" i="5" s="1"/>
  <c r="AZ32" i="5" s="1"/>
  <c r="BC22" i="17"/>
  <c r="BC13" i="17" s="1"/>
  <c r="BA22" i="5" s="1"/>
  <c r="BA23" i="5" s="1"/>
  <c r="BA32" i="5" s="1"/>
  <c r="BD22" i="17"/>
  <c r="BD13" i="17" s="1"/>
  <c r="BB22" i="5" s="1"/>
  <c r="BB23" i="5" s="1"/>
  <c r="BB32" i="5" s="1"/>
  <c r="BE22" i="17"/>
  <c r="BE13" i="17" s="1"/>
  <c r="BC22" i="5" s="1"/>
  <c r="BC23" i="5" s="1"/>
  <c r="BC32" i="5" s="1"/>
  <c r="BF22" i="17"/>
  <c r="BF13" i="17" s="1"/>
  <c r="BD22" i="5" s="1"/>
  <c r="BD23" i="5" s="1"/>
  <c r="BD32" i="5" s="1"/>
  <c r="BG22" i="17"/>
  <c r="BG13" i="17" s="1"/>
  <c r="BE22" i="5" s="1"/>
  <c r="BE23" i="5" s="1"/>
  <c r="BE32" i="5" s="1"/>
  <c r="BH22" i="17"/>
  <c r="BH13" i="17" s="1"/>
  <c r="BF22" i="5" s="1"/>
  <c r="BF23" i="5" s="1"/>
  <c r="BF32" i="5" s="1"/>
  <c r="BI22" i="17"/>
  <c r="BI13" i="17" s="1"/>
  <c r="BG22" i="5" s="1"/>
  <c r="BG23" i="5" s="1"/>
  <c r="BG32" i="5" s="1"/>
  <c r="BJ22" i="17"/>
  <c r="BJ13" i="17" s="1"/>
  <c r="BH22" i="5" s="1"/>
  <c r="BH23" i="5" s="1"/>
  <c r="BH32" i="5" s="1"/>
  <c r="BK22" i="17"/>
  <c r="L22" i="17" s="1"/>
  <c r="FD22" i="17" s="1"/>
  <c r="BL22" i="17"/>
  <c r="BL13" i="17" s="1"/>
  <c r="BJ22" i="5" s="1"/>
  <c r="BJ23" i="5" s="1"/>
  <c r="BJ32" i="5" s="1"/>
  <c r="BM22" i="17"/>
  <c r="BM13" i="17" s="1"/>
  <c r="BK22" i="5" s="1"/>
  <c r="BK23" i="5" s="1"/>
  <c r="BK32" i="5" s="1"/>
  <c r="BN22" i="17"/>
  <c r="BN13" i="17" s="1"/>
  <c r="BL22" i="5" s="1"/>
  <c r="BL23" i="5" s="1"/>
  <c r="BL32" i="5" s="1"/>
  <c r="BO22" i="17"/>
  <c r="BO13" i="17" s="1"/>
  <c r="BM22" i="5" s="1"/>
  <c r="BM23" i="5" s="1"/>
  <c r="BM32" i="5" s="1"/>
  <c r="BP22" i="17"/>
  <c r="BP13" i="17" s="1"/>
  <c r="BN22" i="5" s="1"/>
  <c r="BN23" i="5" s="1"/>
  <c r="BN32" i="5" s="1"/>
  <c r="BQ22" i="17"/>
  <c r="BQ13" i="17" s="1"/>
  <c r="BO22" i="5" s="1"/>
  <c r="BO23" i="5" s="1"/>
  <c r="BO32" i="5" s="1"/>
  <c r="BR22" i="17"/>
  <c r="BR13" i="17" s="1"/>
  <c r="BP22" i="5" s="1"/>
  <c r="BP23" i="5" s="1"/>
  <c r="BP32" i="5" s="1"/>
  <c r="BS22" i="17"/>
  <c r="BS13" i="17" s="1"/>
  <c r="BQ22" i="5" s="1"/>
  <c r="BQ23" i="5" s="1"/>
  <c r="BQ32" i="5" s="1"/>
  <c r="BT22" i="17"/>
  <c r="BT13" i="17" s="1"/>
  <c r="BR22" i="5" s="1"/>
  <c r="BR23" i="5" s="1"/>
  <c r="BR32" i="5" s="1"/>
  <c r="BU22" i="17"/>
  <c r="BU13" i="17" s="1"/>
  <c r="BS22" i="5" s="1"/>
  <c r="BS23" i="5" s="1"/>
  <c r="BS32" i="5" s="1"/>
  <c r="BV22" i="17"/>
  <c r="BV13" i="17" s="1"/>
  <c r="BT22" i="5" s="1"/>
  <c r="BT23" i="5" s="1"/>
  <c r="BT32" i="5" s="1"/>
  <c r="BW22" i="17"/>
  <c r="BW13" i="17" s="1"/>
  <c r="BX22" i="17"/>
  <c r="BX13" i="17" s="1"/>
  <c r="BV22" i="5" s="1"/>
  <c r="BV23" i="5" s="1"/>
  <c r="BV32" i="5" s="1"/>
  <c r="BY22" i="17"/>
  <c r="BY13" i="17" s="1"/>
  <c r="BW22" i="5" s="1"/>
  <c r="BW23" i="5" s="1"/>
  <c r="BW32" i="5" s="1"/>
  <c r="BZ22" i="17"/>
  <c r="BZ13" i="17" s="1"/>
  <c r="BX22" i="5" s="1"/>
  <c r="BX23" i="5" s="1"/>
  <c r="BX32" i="5" s="1"/>
  <c r="CA22" i="17"/>
  <c r="CA13" i="17" s="1"/>
  <c r="BY22" i="5" s="1"/>
  <c r="BY23" i="5" s="1"/>
  <c r="BY32" i="5" s="1"/>
  <c r="CB22" i="17"/>
  <c r="CB13" i="17" s="1"/>
  <c r="BZ22" i="5" s="1"/>
  <c r="BZ23" i="5" s="1"/>
  <c r="BZ32" i="5" s="1"/>
  <c r="CC22" i="17"/>
  <c r="CC13" i="17" s="1"/>
  <c r="CA22" i="5" s="1"/>
  <c r="CA23" i="5" s="1"/>
  <c r="CA32" i="5" s="1"/>
  <c r="CD22" i="17"/>
  <c r="CD13" i="17" s="1"/>
  <c r="CB22" i="5" s="1"/>
  <c r="CB23" i="5" s="1"/>
  <c r="CB32" i="5" s="1"/>
  <c r="CE22" i="17"/>
  <c r="CE13" i="17" s="1"/>
  <c r="CC22" i="5" s="1"/>
  <c r="CC23" i="5" s="1"/>
  <c r="CC32" i="5" s="1"/>
  <c r="CF22" i="17"/>
  <c r="CF13" i="17" s="1"/>
  <c r="CD22" i="5" s="1"/>
  <c r="CD23" i="5" s="1"/>
  <c r="CD32" i="5" s="1"/>
  <c r="CG22" i="17"/>
  <c r="CG13" i="17" s="1"/>
  <c r="CE22" i="5" s="1"/>
  <c r="CE23" i="5" s="1"/>
  <c r="CE32" i="5" s="1"/>
  <c r="CH22" i="17"/>
  <c r="CH13" i="17" s="1"/>
  <c r="CF22" i="5" s="1"/>
  <c r="CF23" i="5" s="1"/>
  <c r="CF32" i="5" s="1"/>
  <c r="BZ34" i="5" l="1"/>
  <c r="BZ40" i="5" s="1"/>
  <c r="BZ46" i="5" s="1"/>
  <c r="BZ38" i="5"/>
  <c r="BR34" i="5"/>
  <c r="BR40" i="5" s="1"/>
  <c r="BR46" i="5" s="1"/>
  <c r="BR38" i="5"/>
  <c r="BJ34" i="5"/>
  <c r="BJ40" i="5" s="1"/>
  <c r="BJ46" i="5" s="1"/>
  <c r="BJ38" i="5"/>
  <c r="BB34" i="5"/>
  <c r="BB40" i="5" s="1"/>
  <c r="BB46" i="5" s="1"/>
  <c r="BB38" i="5"/>
  <c r="AT34" i="5"/>
  <c r="AT40" i="5" s="1"/>
  <c r="AT46" i="5" s="1"/>
  <c r="AT38" i="5"/>
  <c r="AL34" i="5"/>
  <c r="AL40" i="5" s="1"/>
  <c r="AL46" i="5" s="1"/>
  <c r="AL38" i="5"/>
  <c r="AD34" i="5"/>
  <c r="AD40" i="5" s="1"/>
  <c r="AD46" i="5" s="1"/>
  <c r="AD38" i="5"/>
  <c r="BY38" i="5"/>
  <c r="BY34" i="5"/>
  <c r="BY40" i="5" s="1"/>
  <c r="BY46" i="5" s="1"/>
  <c r="BQ38" i="5"/>
  <c r="BQ34" i="5"/>
  <c r="BQ40" i="5" s="1"/>
  <c r="BQ46" i="5" s="1"/>
  <c r="CR22" i="17"/>
  <c r="FD13" i="17"/>
  <c r="BA38" i="5"/>
  <c r="BA34" i="5"/>
  <c r="BA40" i="5" s="1"/>
  <c r="BA46" i="5" s="1"/>
  <c r="AS38" i="5"/>
  <c r="AS34" i="5"/>
  <c r="AS40" i="5" s="1"/>
  <c r="AS46" i="5" s="1"/>
  <c r="AK22" i="5"/>
  <c r="J13" i="17"/>
  <c r="AC38" i="5"/>
  <c r="AC34" i="5"/>
  <c r="AC40" i="5" s="1"/>
  <c r="AC46" i="5" s="1"/>
  <c r="CF34" i="5"/>
  <c r="CF40" i="5" s="1"/>
  <c r="CF46" i="5" s="1"/>
  <c r="CF38" i="5"/>
  <c r="BX34" i="5"/>
  <c r="BX40" i="5" s="1"/>
  <c r="BX46" i="5" s="1"/>
  <c r="BX38" i="5"/>
  <c r="BP34" i="5"/>
  <c r="BP40" i="5" s="1"/>
  <c r="BP46" i="5" s="1"/>
  <c r="BP38" i="5"/>
  <c r="BH34" i="5"/>
  <c r="BH40" i="5" s="1"/>
  <c r="BH46" i="5" s="1"/>
  <c r="BH38" i="5"/>
  <c r="AZ34" i="5"/>
  <c r="AZ40" i="5" s="1"/>
  <c r="AZ46" i="5" s="1"/>
  <c r="AZ38" i="5"/>
  <c r="AR34" i="5"/>
  <c r="AR40" i="5" s="1"/>
  <c r="AR46" i="5" s="1"/>
  <c r="AR38" i="5"/>
  <c r="AJ34" i="5"/>
  <c r="AJ40" i="5" s="1"/>
  <c r="AJ46" i="5" s="1"/>
  <c r="AJ38" i="5"/>
  <c r="AB34" i="5"/>
  <c r="AB40" i="5" s="1"/>
  <c r="AB46" i="5" s="1"/>
  <c r="AB38" i="5"/>
  <c r="CE38" i="5"/>
  <c r="CE34" i="5"/>
  <c r="CE40" i="5" s="1"/>
  <c r="CE46" i="5" s="1"/>
  <c r="BW38" i="5"/>
  <c r="BW34" i="5"/>
  <c r="BW40" i="5" s="1"/>
  <c r="BW46" i="5" s="1"/>
  <c r="BO38" i="5"/>
  <c r="BO34" i="5"/>
  <c r="BO40" i="5" s="1"/>
  <c r="BO46" i="5" s="1"/>
  <c r="BG38" i="5"/>
  <c r="BG34" i="5"/>
  <c r="BG40" i="5" s="1"/>
  <c r="BG46" i="5" s="1"/>
  <c r="AY38" i="5"/>
  <c r="AY34" i="5"/>
  <c r="AY40" i="5" s="1"/>
  <c r="AY46" i="5" s="1"/>
  <c r="AQ38" i="5"/>
  <c r="AQ34" i="5"/>
  <c r="AQ40" i="5" s="1"/>
  <c r="AQ46" i="5" s="1"/>
  <c r="AI38" i="5"/>
  <c r="AI34" i="5"/>
  <c r="AI40" i="5" s="1"/>
  <c r="AI46" i="5" s="1"/>
  <c r="AA38" i="5"/>
  <c r="AA34" i="5"/>
  <c r="AA40" i="5" s="1"/>
  <c r="AA46" i="5" s="1"/>
  <c r="CD34" i="5"/>
  <c r="CD40" i="5" s="1"/>
  <c r="CD46" i="5" s="1"/>
  <c r="CD38" i="5"/>
  <c r="BV34" i="5"/>
  <c r="BV40" i="5" s="1"/>
  <c r="BV46" i="5" s="1"/>
  <c r="BV38" i="5"/>
  <c r="BN34" i="5"/>
  <c r="BN40" i="5" s="1"/>
  <c r="BN46" i="5" s="1"/>
  <c r="BN38" i="5"/>
  <c r="BF34" i="5"/>
  <c r="BF40" i="5" s="1"/>
  <c r="BF46" i="5" s="1"/>
  <c r="BF38" i="5"/>
  <c r="AX34" i="5"/>
  <c r="AX40" i="5" s="1"/>
  <c r="AX46" i="5" s="1"/>
  <c r="AX38" i="5"/>
  <c r="AP34" i="5"/>
  <c r="AP40" i="5" s="1"/>
  <c r="AP46" i="5" s="1"/>
  <c r="AP38" i="5"/>
  <c r="AH34" i="5"/>
  <c r="AH40" i="5" s="1"/>
  <c r="AH46" i="5" s="1"/>
  <c r="AH38" i="5"/>
  <c r="Z34" i="5"/>
  <c r="Z40" i="5" s="1"/>
  <c r="Z46" i="5" s="1"/>
  <c r="Z38" i="5"/>
  <c r="CC38" i="5"/>
  <c r="CC34" i="5"/>
  <c r="CC40" i="5" s="1"/>
  <c r="CC46" i="5" s="1"/>
  <c r="BU22" i="5"/>
  <c r="M13" i="17"/>
  <c r="BM38" i="5"/>
  <c r="BM34" i="5"/>
  <c r="BM40" i="5" s="1"/>
  <c r="BM46" i="5" s="1"/>
  <c r="BE38" i="5"/>
  <c r="BE34" i="5"/>
  <c r="BE40" i="5" s="1"/>
  <c r="BE46" i="5" s="1"/>
  <c r="AW22" i="5"/>
  <c r="K13" i="17"/>
  <c r="AO38" i="5"/>
  <c r="AO34" i="5"/>
  <c r="AO40" i="5" s="1"/>
  <c r="AO46" i="5" s="1"/>
  <c r="AG38" i="5"/>
  <c r="AG34" i="5"/>
  <c r="AG40" i="5" s="1"/>
  <c r="AG46" i="5" s="1"/>
  <c r="Y22" i="5"/>
  <c r="I13" i="17"/>
  <c r="CB34" i="5"/>
  <c r="CB40" i="5" s="1"/>
  <c r="CB46" i="5" s="1"/>
  <c r="CB38" i="5"/>
  <c r="BT34" i="5"/>
  <c r="BT40" i="5" s="1"/>
  <c r="BT46" i="5" s="1"/>
  <c r="BT38" i="5"/>
  <c r="BL34" i="5"/>
  <c r="BL40" i="5" s="1"/>
  <c r="BL46" i="5" s="1"/>
  <c r="BL38" i="5"/>
  <c r="BD34" i="5"/>
  <c r="BD40" i="5" s="1"/>
  <c r="BD46" i="5" s="1"/>
  <c r="BD38" i="5"/>
  <c r="AV34" i="5"/>
  <c r="AV40" i="5" s="1"/>
  <c r="AV46" i="5" s="1"/>
  <c r="AV38" i="5"/>
  <c r="AN34" i="5"/>
  <c r="AN40" i="5" s="1"/>
  <c r="AN46" i="5" s="1"/>
  <c r="AN38" i="5"/>
  <c r="AF34" i="5"/>
  <c r="AF40" i="5" s="1"/>
  <c r="AF46" i="5" s="1"/>
  <c r="AF38" i="5"/>
  <c r="CA38" i="5"/>
  <c r="CA34" i="5"/>
  <c r="CA40" i="5" s="1"/>
  <c r="CA46" i="5" s="1"/>
  <c r="BS38" i="5"/>
  <c r="BS34" i="5"/>
  <c r="BS40" i="5" s="1"/>
  <c r="BS46" i="5" s="1"/>
  <c r="BK38" i="5"/>
  <c r="BK34" i="5"/>
  <c r="BK40" i="5" s="1"/>
  <c r="BK46" i="5" s="1"/>
  <c r="BC38" i="5"/>
  <c r="BC34" i="5"/>
  <c r="BC40" i="5" s="1"/>
  <c r="BC46" i="5" s="1"/>
  <c r="AU38" i="5"/>
  <c r="AU34" i="5"/>
  <c r="AU40" i="5" s="1"/>
  <c r="AU46" i="5" s="1"/>
  <c r="AM38" i="5"/>
  <c r="AM34" i="5"/>
  <c r="AM40" i="5" s="1"/>
  <c r="AM46" i="5" s="1"/>
  <c r="AE38" i="5"/>
  <c r="AE34" i="5"/>
  <c r="AE40" i="5" s="1"/>
  <c r="AE46" i="5" s="1"/>
  <c r="K22" i="17"/>
  <c r="ER22" i="17" s="1"/>
  <c r="J22" i="17"/>
  <c r="EF22" i="17" s="1"/>
  <c r="I22" i="17"/>
  <c r="DT22" i="17" s="1"/>
  <c r="BK13" i="17"/>
  <c r="M22" i="17"/>
  <c r="BK48" i="5" l="1"/>
  <c r="BK50" i="5" s="1"/>
  <c r="AO48" i="5"/>
  <c r="AO50" i="5" s="1"/>
  <c r="AQ48" i="5"/>
  <c r="AQ50" i="5" s="1"/>
  <c r="BW48" i="5"/>
  <c r="BW50" i="5" s="1"/>
  <c r="AS48" i="5"/>
  <c r="AS50" i="5" s="1"/>
  <c r="BY48" i="5"/>
  <c r="BY50" i="5" s="1"/>
  <c r="BI22" i="5"/>
  <c r="L13" i="17"/>
  <c r="AN48" i="5"/>
  <c r="AN50" i="5" s="1"/>
  <c r="BT48" i="5"/>
  <c r="BT50" i="5" s="1"/>
  <c r="BU23" i="5"/>
  <c r="BU32" i="5" s="1"/>
  <c r="K22" i="5"/>
  <c r="K23" i="5" s="1"/>
  <c r="K32" i="5" s="1"/>
  <c r="AP48" i="5"/>
  <c r="AP50" i="5" s="1"/>
  <c r="BV48" i="5"/>
  <c r="BV50" i="5" s="1"/>
  <c r="AR48" i="5"/>
  <c r="AR50" i="5" s="1"/>
  <c r="BX48" i="5"/>
  <c r="BX50" i="5" s="1"/>
  <c r="BB48" i="5"/>
  <c r="BB50" i="5" s="1"/>
  <c r="AE48" i="5"/>
  <c r="AE50" i="5" s="1"/>
  <c r="AM48" i="5"/>
  <c r="AM50" i="5" s="1"/>
  <c r="BS48" i="5"/>
  <c r="BS50" i="5" s="1"/>
  <c r="CC48" i="5"/>
  <c r="CC50" i="5" s="1"/>
  <c r="AY48" i="5"/>
  <c r="AY50" i="5" s="1"/>
  <c r="CE48" i="5"/>
  <c r="CE50" i="5" s="1"/>
  <c r="BA48" i="5"/>
  <c r="BA50" i="5" s="1"/>
  <c r="AU48" i="5"/>
  <c r="AU50" i="5" s="1"/>
  <c r="AV48" i="5"/>
  <c r="AV50" i="5" s="1"/>
  <c r="CB48" i="5"/>
  <c r="CB50" i="5" s="1"/>
  <c r="I22" i="5"/>
  <c r="I23" i="5" s="1"/>
  <c r="I32" i="5" s="1"/>
  <c r="AW23" i="5"/>
  <c r="AW32" i="5" s="1"/>
  <c r="AX48" i="5"/>
  <c r="AX50" i="5" s="1"/>
  <c r="CD48" i="5"/>
  <c r="CD50" i="5" s="1"/>
  <c r="AZ48" i="5"/>
  <c r="AZ50" i="5" s="1"/>
  <c r="CF48" i="5"/>
  <c r="CF50" i="5" s="1"/>
  <c r="AD48" i="5"/>
  <c r="AD50" i="5" s="1"/>
  <c r="BJ48" i="5"/>
  <c r="BJ50" i="5" s="1"/>
  <c r="BG48" i="5"/>
  <c r="BG50" i="5" s="1"/>
  <c r="AC48" i="5"/>
  <c r="AC50" i="5" s="1"/>
  <c r="CR13" i="17"/>
  <c r="FB22" i="5"/>
  <c r="CA48" i="5"/>
  <c r="CA50" i="5" s="1"/>
  <c r="DT13" i="17"/>
  <c r="CO22" i="17"/>
  <c r="BD48" i="5"/>
  <c r="BD50" i="5" s="1"/>
  <c r="Y23" i="5"/>
  <c r="Y32" i="5" s="1"/>
  <c r="G22" i="5"/>
  <c r="G23" i="5" s="1"/>
  <c r="G32" i="5" s="1"/>
  <c r="Z48" i="5"/>
  <c r="Z50" i="5" s="1"/>
  <c r="BF48" i="5"/>
  <c r="BF50" i="5" s="1"/>
  <c r="AB48" i="5"/>
  <c r="AB50" i="5" s="1"/>
  <c r="BH48" i="5"/>
  <c r="BH50" i="5" s="1"/>
  <c r="AL48" i="5"/>
  <c r="AL50" i="5" s="1"/>
  <c r="BR48" i="5"/>
  <c r="BR50" i="5" s="1"/>
  <c r="AA48" i="5"/>
  <c r="AA50" i="5" s="1"/>
  <c r="EF13" i="17"/>
  <c r="CP22" i="17"/>
  <c r="BC48" i="5"/>
  <c r="BC50" i="5" s="1"/>
  <c r="AG48" i="5"/>
  <c r="AG50" i="5" s="1"/>
  <c r="BM48" i="5"/>
  <c r="BM50" i="5" s="1"/>
  <c r="AI48" i="5"/>
  <c r="AI50" i="5" s="1"/>
  <c r="BO48" i="5"/>
  <c r="BO50" i="5" s="1"/>
  <c r="BQ48" i="5"/>
  <c r="BQ50" i="5" s="1"/>
  <c r="BE48" i="5"/>
  <c r="BE50" i="5" s="1"/>
  <c r="CQ22" i="17"/>
  <c r="ER13" i="17"/>
  <c r="AF48" i="5"/>
  <c r="AF50" i="5" s="1"/>
  <c r="BL48" i="5"/>
  <c r="BL50" i="5" s="1"/>
  <c r="AH48" i="5"/>
  <c r="AH50" i="5" s="1"/>
  <c r="BN48" i="5"/>
  <c r="BN50" i="5" s="1"/>
  <c r="AJ48" i="5"/>
  <c r="AJ50" i="5" s="1"/>
  <c r="BP48" i="5"/>
  <c r="BP50" i="5" s="1"/>
  <c r="H22" i="5"/>
  <c r="H23" i="5" s="1"/>
  <c r="H32" i="5" s="1"/>
  <c r="AK23" i="5"/>
  <c r="AK32" i="5" s="1"/>
  <c r="AT48" i="5"/>
  <c r="AT50" i="5" s="1"/>
  <c r="BZ48" i="5"/>
  <c r="BZ50" i="5" s="1"/>
  <c r="DR22" i="5" l="1"/>
  <c r="CO13" i="17"/>
  <c r="EP22" i="5"/>
  <c r="CQ13" i="17"/>
  <c r="G34" i="5"/>
  <c r="G40" i="5" s="1"/>
  <c r="G46" i="5" s="1"/>
  <c r="G38" i="5"/>
  <c r="FB23" i="5"/>
  <c r="FB32" i="5" s="1"/>
  <c r="CP22" i="5"/>
  <c r="CP23" i="5" s="1"/>
  <c r="CP32" i="5" s="1"/>
  <c r="ED22" i="5"/>
  <c r="CP13" i="17"/>
  <c r="J22" i="5"/>
  <c r="J23" i="5" s="1"/>
  <c r="J32" i="5" s="1"/>
  <c r="BI23" i="5"/>
  <c r="BI32" i="5" s="1"/>
  <c r="Y38" i="5"/>
  <c r="Y34" i="5"/>
  <c r="Y40" i="5" s="1"/>
  <c r="Y46" i="5" s="1"/>
  <c r="AK38" i="5"/>
  <c r="AK34" i="5"/>
  <c r="AK40" i="5" s="1"/>
  <c r="AK46" i="5" s="1"/>
  <c r="AW38" i="5"/>
  <c r="AW34" i="5"/>
  <c r="AW40" i="5" s="1"/>
  <c r="AW46" i="5" s="1"/>
  <c r="K34" i="5"/>
  <c r="K40" i="5" s="1"/>
  <c r="K46" i="5" s="1"/>
  <c r="K38" i="5"/>
  <c r="H38" i="5"/>
  <c r="H34" i="5"/>
  <c r="H40" i="5" s="1"/>
  <c r="H46" i="5" s="1"/>
  <c r="I34" i="5"/>
  <c r="I40" i="5" s="1"/>
  <c r="I46" i="5" s="1"/>
  <c r="I38" i="5"/>
  <c r="BU38" i="5"/>
  <c r="BU34" i="5"/>
  <c r="BU40" i="5" s="1"/>
  <c r="BU46" i="5" s="1"/>
  <c r="CP34" i="5" l="1"/>
  <c r="CP40" i="5" s="1"/>
  <c r="CP46" i="5" s="1"/>
  <c r="CP50" i="5" s="1"/>
  <c r="CP38" i="5"/>
  <c r="FB34" i="5"/>
  <c r="FB40" i="5" s="1"/>
  <c r="FB46" i="5" s="1"/>
  <c r="FB50" i="5" s="1"/>
  <c r="FB38" i="5"/>
  <c r="J38" i="5"/>
  <c r="J34" i="5"/>
  <c r="J40" i="5" s="1"/>
  <c r="J46" i="5" s="1"/>
  <c r="CO22" i="5"/>
  <c r="CO23" i="5" s="1"/>
  <c r="CO32" i="5" s="1"/>
  <c r="EP23" i="5"/>
  <c r="EP32" i="5" s="1"/>
  <c r="BI38" i="5"/>
  <c r="BI34" i="5"/>
  <c r="BI40" i="5" s="1"/>
  <c r="BI46" i="5" s="1"/>
  <c r="ED23" i="5"/>
  <c r="ED32" i="5" s="1"/>
  <c r="CN22" i="5"/>
  <c r="CN23" i="5" s="1"/>
  <c r="CN32" i="5" s="1"/>
  <c r="CM22" i="5"/>
  <c r="CM23" i="5" s="1"/>
  <c r="CM32" i="5" s="1"/>
  <c r="DR23" i="5"/>
  <c r="DR32" i="5" s="1"/>
  <c r="CN34" i="5" l="1"/>
  <c r="CN40" i="5" s="1"/>
  <c r="CN46" i="5" s="1"/>
  <c r="CN50" i="5" s="1"/>
  <c r="CN38" i="5"/>
  <c r="EP38" i="5"/>
  <c r="EP34" i="5"/>
  <c r="EP40" i="5" s="1"/>
  <c r="EP46" i="5" s="1"/>
  <c r="EP50" i="5" s="1"/>
  <c r="ED34" i="5"/>
  <c r="ED40" i="5" s="1"/>
  <c r="ED46" i="5" s="1"/>
  <c r="ED50" i="5" s="1"/>
  <c r="ED38" i="5"/>
  <c r="CO38" i="5"/>
  <c r="CO34" i="5"/>
  <c r="CO40" i="5" s="1"/>
  <c r="CO46" i="5" s="1"/>
  <c r="CO50" i="5" s="1"/>
  <c r="DR38" i="5"/>
  <c r="DR34" i="5"/>
  <c r="DR40" i="5" s="1"/>
  <c r="DR46" i="5" s="1"/>
  <c r="DR50" i="5" s="1"/>
  <c r="CM38" i="5"/>
  <c r="CM34" i="5"/>
  <c r="CM40" i="5" s="1"/>
  <c r="CM46" i="5" s="1"/>
  <c r="CM50" i="5" s="1"/>
  <c r="AW48" i="5" l="1"/>
  <c r="BU48" i="5"/>
  <c r="AK48" i="5"/>
  <c r="Y48" i="5"/>
  <c r="BI48" i="5" l="1"/>
  <c r="K48" i="5"/>
  <c r="K50" i="5" s="1"/>
  <c r="BU50" i="5"/>
  <c r="H48" i="5"/>
  <c r="H50" i="5" s="1"/>
  <c r="AK50" i="5"/>
  <c r="G48" i="5"/>
  <c r="G50" i="5" s="1"/>
  <c r="Y50" i="5"/>
  <c r="I48" i="5"/>
  <c r="I50" i="5" s="1"/>
  <c r="AW50" i="5"/>
  <c r="J48" i="5" l="1"/>
  <c r="J50" i="5" s="1"/>
  <c r="BI50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</authors>
  <commentList>
    <comment ref="C4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</authors>
  <commentList>
    <comment ref="C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  <author>Windows User</author>
    <author>Rafael Nicolas Fermin Cota</author>
  </authors>
  <commentList>
    <comment ref="B4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  <comment ref="B47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General y Administrativo</t>
        </r>
      </text>
    </comment>
    <comment ref="E68" authorId="2" shapeId="0" xr:uid="{00000000-0006-0000-0200-000003000000}">
      <text>
        <r>
          <rPr>
            <b/>
            <sz val="9"/>
            <color rgb="FF000000"/>
            <rFont val="Calibri"/>
            <family val="2"/>
          </rPr>
          <t>Rafael Nicolas Fermin Cota: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sz val="9"/>
            <color rgb="FF000000"/>
            <rFont val="Calibri"/>
            <family val="2"/>
          </rPr>
          <t>circular breaker</t>
        </r>
      </text>
    </comment>
    <comment ref="B89" authorId="1" shapeId="0" xr:uid="{00000000-0006-0000-0200-000004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Para Todo el Personal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  <author>Windows User</author>
  </authors>
  <commentList>
    <comment ref="C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  <comment ref="C12" authorId="1" shapeId="0" xr:uid="{00000000-0006-0000-0300-000002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SALARIO
HORAS EXTRAS
INCENTIVOS
COMPLETIVO
COMPENSACION EMPLEADOS
</t>
        </r>
      </text>
    </comment>
    <comment ref="C13" authorId="1" shapeId="0" xr:uid="{00000000-0006-0000-0300-000003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SALARIO DE NAVIDAD
BONO VACACIONAL
TOTAL BONIFICACIONES AJUSTADA
AFP: APORTE EMPLEADOR
SEGURO MEDICO
TOTAL PRESTACIONES LABORALES (PRE-AVISO Y CESANTIA)
RIESGO LABORAL
INFOTEP: GASTO DE NOMINA EMPLEADOR
COMPENSACION EXPATRIADOS
IMPUESTO RETRIBUCIONES COMPLEMENTARIAS
OTROS GASTOS DE PERSONAL
UNIFORMES
SFS: APORTE EMPLEADOR</t>
        </r>
      </text>
    </comment>
    <comment ref="D14" authorId="1" shapeId="0" xr:uid="{00000000-0006-0000-0300-000004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RETENCION ISR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  <author>Windows User</author>
  </authors>
  <commentList>
    <comment ref="C4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  <comment ref="C12" authorId="1" shapeId="0" xr:uid="{00000000-0006-0000-0400-000002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TELEFONO Y COMUNICACIONES
ALQUILER LOCAL OFICINA
ENERGIA ELECTRICA
</t>
        </r>
      </text>
    </comment>
    <comment ref="C13" authorId="1" shapeId="0" xr:uid="{00000000-0006-0000-0400-000003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SUMINISTROS DE OFICINA
PAPELERIA
COMBUSTIBLE Y LUBRICANTES
VIAJES
REPRESENTACION
LIMPIEZA OFICINA
MANTENIMIENTO EQUIPOS</t>
        </r>
      </text>
    </comment>
    <comment ref="C14" authorId="1" shapeId="0" xr:uid="{00000000-0006-0000-0400-000004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DIETAS
CORREO Y MENSAJERIA
ALQUILER EQUIPOS
TAXI
PEAJE
FLETE
VIGILANCIA
PUBLICIDAD
MISCELANEOS
RECAUDACION
DONACIONES
SEMINARIOS Y ENTRENAMIENTOS
CUOTAS DE CLUBES Y ASOCIACIONES
AGUA
OTROS
GASTOS NO DEDUCIBLES
GASTO DE ITBIS
COSTO DE IMPRESIÓN
</t>
        </r>
      </text>
    </comment>
    <comment ref="C15" authorId="1" shapeId="0" xr:uid="{00000000-0006-0000-0400-000005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CONSULTORIA FISCAL
CONT. Y FINANZAS
LEGALES
ASISTENCIA TECNICA</t>
        </r>
      </text>
    </comment>
    <comment ref="C16" authorId="1" shapeId="0" xr:uid="{00000000-0006-0000-0400-000006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SEGUROS GENERALES
ROYALTY</t>
        </r>
      </text>
    </comment>
    <comment ref="D18" authorId="1" shapeId="0" xr:uid="{00000000-0006-0000-0400-000007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RETENCION ISR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</authors>
  <commentList>
    <comment ref="C4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  <author>Windows User</author>
  </authors>
  <commentList>
    <comment ref="C4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  <comment ref="H7" authorId="1" shapeId="0" xr:uid="{00000000-0006-0000-0600-000002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SALIDA EFECTIVO: AMORTIZACIONES Y DEPRECIACIONES
IS: AMORTIZACIONES Y DEPRECIACIONES -&gt; CUMULATIVO
BS: DR -&gt; ACTIVOS FIJOS
CF: INVERSION ACTIVOS FIJOS</t>
        </r>
      </text>
    </comment>
    <comment ref="CJ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BS: CR -&gt; ACTIVOS FIJOS</t>
        </r>
      </text>
    </comment>
    <comment ref="FL7" authorId="1" shapeId="0" xr:uid="{00000000-0006-0000-0600-000004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BS: CR -&gt; ACTIVOS FIJOS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  <author>Rafael Nicolas Fermin Cota</author>
  </authors>
  <commentList>
    <comment ref="C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  <comment ref="F12" authorId="1" shapeId="0" xr:uid="{00000000-0006-0000-0700-000002000000}">
      <text>
        <r>
          <rPr>
            <b/>
            <sz val="9"/>
            <color indexed="81"/>
            <rFont val="Arial"/>
            <family val="2"/>
          </rPr>
          <t>Rafael Nicolas Fermin Cota:</t>
        </r>
        <r>
          <rPr>
            <sz val="9"/>
            <color indexed="81"/>
            <rFont val="Arial"/>
            <family val="2"/>
          </rPr>
          <t xml:space="preserve">
http://www.bloomberg.com/quote/US0006M:IND</t>
        </r>
      </text>
    </comment>
    <comment ref="E14" authorId="1" shapeId="0" xr:uid="{00000000-0006-0000-0700-000003000000}">
      <text>
        <r>
          <rPr>
            <b/>
            <sz val="9"/>
            <color indexed="81"/>
            <rFont val="Arial"/>
            <family val="2"/>
          </rPr>
          <t xml:space="preserve">Rafael Nicolas Fermin Cota:
</t>
        </r>
        <r>
          <rPr>
            <sz val="9"/>
            <color indexed="81"/>
            <rFont val="Arial"/>
            <family val="2"/>
          </rPr>
          <t>The number of coupon payments per year.
1 = annual
2 = semiannual
4 = quarterly
12 = Monthly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  <author>Windows User</author>
  </authors>
  <commentList>
    <comment ref="C4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  <comment ref="C12" authorId="1" shapeId="0" xr:uid="{00000000-0006-0000-0800-000002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GASTOS FINANCIEROS
INTERESES EN EL EXTRANJERO
PERDIDA (GAN) VENTA ACTIVOS FIJOS
PERDIDA (GAN) VENTA OTROS ACTIVOS
INTERESES POR FINANCIAMIENTOS
PROVISION TERMINACION DE PERSONAL
</t>
        </r>
      </text>
    </comment>
    <comment ref="C13" authorId="1" shapeId="0" xr:uid="{00000000-0006-0000-0800-000003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INGRESOS POR INTERESES
GANANCIA (PERDIDA) CAMBIO MONEDA
OTROS INGRESOS
INGRESOS POR PARTICIPACION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  <author>Windows User</author>
  </authors>
  <commentList>
    <comment ref="C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  <comment ref="C27" authorId="1" shapeId="0" xr:uid="{00000000-0006-0000-0900-000002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POR (USADO EN) LAS ACTIVIDADES DE OPERACIÓN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</authors>
  <commentList>
    <comment ref="C4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</author>
  </authors>
  <commentList>
    <comment ref="C4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nico:</t>
        </r>
        <r>
          <rPr>
            <sz val="9"/>
            <color indexed="81"/>
            <rFont val="Tahoma"/>
            <family val="2"/>
          </rPr>
          <t xml:space="preserve">
1 yearly
2 semi
4 quarterly
12 monthly</t>
        </r>
      </text>
    </comment>
  </commentList>
</comments>
</file>

<file path=xl/sharedStrings.xml><?xml version="1.0" encoding="utf-8"?>
<sst xmlns="http://schemas.openxmlformats.org/spreadsheetml/2006/main" count="7192" uniqueCount="643">
  <si>
    <t xml:space="preserve"> </t>
  </si>
  <si>
    <t>ACTIVOS FIJOS</t>
  </si>
  <si>
    <t>GASTO DE ITBIS</t>
  </si>
  <si>
    <t>GENERALES</t>
  </si>
  <si>
    <t>OTROS GASTOS</t>
  </si>
  <si>
    <t>SERVICIOS PROFESIONALES</t>
  </si>
  <si>
    <t>SUMINISTROS, MANTENIMIENTOS Y VIAJES</t>
  </si>
  <si>
    <t>SERVICIOS Y ALQUILER LOCALES</t>
  </si>
  <si>
    <t>GASTOS DE PERSONAL</t>
  </si>
  <si>
    <t>COSTOS VERIFICACION DE MEDIDORES</t>
  </si>
  <si>
    <t>COSTOS POR ACOMETIDAS</t>
  </si>
  <si>
    <t>COSTOS CORTE Y RECONEXION</t>
  </si>
  <si>
    <t>OTROS</t>
  </si>
  <si>
    <t>DEPRECIACION</t>
  </si>
  <si>
    <t>AMORTIZACIONES Y DEPRECIACIONES</t>
  </si>
  <si>
    <t>ACTIVOS BAJO REGIMEN DE ARRENDAMIENTO</t>
  </si>
  <si>
    <t>EQUIPOS DE TRANSPORTE</t>
  </si>
  <si>
    <t>SOFTWARE</t>
  </si>
  <si>
    <t>HARDWARE</t>
  </si>
  <si>
    <t>MOBILIARIOS Y EQUIPOS</t>
  </si>
  <si>
    <t>MEJORAS EN PROP. ARRENDADAS</t>
  </si>
  <si>
    <t>NUEVO SUPLIDOR</t>
  </si>
  <si>
    <t>ASISTENCIA TECNICA</t>
  </si>
  <si>
    <t>NUEVO SOCIO</t>
  </si>
  <si>
    <t>AUDITOR EXTERNO CONTRATO (CAASD)</t>
  </si>
  <si>
    <t>MANTENIMIENTO MOBILIARIO</t>
  </si>
  <si>
    <t>MANTENIMIENTO EQUIPOS</t>
  </si>
  <si>
    <t>SUMINISTRO,MANTENIMIENTO,VIAJES</t>
  </si>
  <si>
    <t>MANTENIMIENTO MEDIDORES</t>
  </si>
  <si>
    <t>MANTENIMIENTO SOFTWARE</t>
  </si>
  <si>
    <t>MANTENIMIENTO LOCAL</t>
  </si>
  <si>
    <t>MANTENIMIENTO VEHICULOS</t>
  </si>
  <si>
    <t>VEHICULOS</t>
  </si>
  <si>
    <t>COMBUSTIBLE Y LUBRICANTES</t>
  </si>
  <si>
    <t>MOTORES</t>
  </si>
  <si>
    <t>PLANTA ELECT. AV. VENEZUELA</t>
  </si>
  <si>
    <t>PLANTA ELECT. OFIC. PRINCIPAL</t>
  </si>
  <si>
    <t>SUMINISTROS DE OFICINA</t>
  </si>
  <si>
    <t>ENERGIA ELEC. CARRET.  MELLA</t>
  </si>
  <si>
    <t>ENERGIA ELECTRICA</t>
  </si>
  <si>
    <t>ENERGIA ELEC. LA VICTORIA</t>
  </si>
  <si>
    <t>ENERGIA ELEC. GUERRA</t>
  </si>
  <si>
    <t>ENERGIA ELEC. VILLA MELLA</t>
  </si>
  <si>
    <t>ENERGIA ELEC. BOCA CHICA</t>
  </si>
  <si>
    <t>ENERGIA ELEC. CHARLES DE GAULLE</t>
  </si>
  <si>
    <t>ENERGIA ELEC. VENEZUELA</t>
  </si>
  <si>
    <t>ELECTRICIDAD OFICINA PRINCIPAL</t>
  </si>
  <si>
    <t>ALQUILER MEGACENTRO</t>
  </si>
  <si>
    <t>ALQUILER LOCAL OFICINA</t>
  </si>
  <si>
    <t>ALQUILER CARRETERA MELLA</t>
  </si>
  <si>
    <t>ALQUILER LA VICTORIA</t>
  </si>
  <si>
    <t>ALQUILER GUERRA</t>
  </si>
  <si>
    <t>ALQUILER VILLA MELLA</t>
  </si>
  <si>
    <t>ALQUILER BOCA CHICA</t>
  </si>
  <si>
    <t>ALQUILER CHARLES DE GAULLE</t>
  </si>
  <si>
    <t>ALQUILER VENEZUELA</t>
  </si>
  <si>
    <t>ALQUILER OFICINA PRINCIPAL</t>
  </si>
  <si>
    <t>TELECABLE</t>
  </si>
  <si>
    <t>TELEFONO Y COMUNICACIONES</t>
  </si>
  <si>
    <t>INTERNET</t>
  </si>
  <si>
    <t>FAX</t>
  </si>
  <si>
    <t>TELEFONO OFIC. MEGACENTRO</t>
  </si>
  <si>
    <t>TELEFONO OFIC. CAASD</t>
  </si>
  <si>
    <t>TELEFONO CARRET.  MELLA</t>
  </si>
  <si>
    <t>TELEFONO LA VICTORIA</t>
  </si>
  <si>
    <t>TELEFONO GUERRA</t>
  </si>
  <si>
    <t>TELEFONO VILLA MELLA</t>
  </si>
  <si>
    <t>TELEFONO BOCA CHICA</t>
  </si>
  <si>
    <t>TELEFONO CHARLES DE GAULLE</t>
  </si>
  <si>
    <t>TELEFONO AV. VENEZUELA</t>
  </si>
  <si>
    <t>TELEFONO OFIC. PRINCIPAL</t>
  </si>
  <si>
    <t>CELULAR</t>
  </si>
  <si>
    <t>SEGURO VEHICULOS</t>
  </si>
  <si>
    <t>COMPENSACION EXPATRIADOS</t>
  </si>
  <si>
    <t>BENEFICIOS</t>
  </si>
  <si>
    <t>VISA DE TRABAJO</t>
  </si>
  <si>
    <t>COLEGIATURA</t>
  </si>
  <si>
    <t>MANTENIMIENTO VEH. ASIGNADO</t>
  </si>
  <si>
    <t>GASOLINA VEH. ASIGNADO</t>
  </si>
  <si>
    <t>MAT. DE COCINA Y OTROS</t>
  </si>
  <si>
    <t xml:space="preserve">GAS </t>
  </si>
  <si>
    <t>TELEFONO</t>
  </si>
  <si>
    <t>ELECTRICIDAD</t>
  </si>
  <si>
    <t>GASTOS MISCELANEOS</t>
  </si>
  <si>
    <t>ALQUILER CASA</t>
  </si>
  <si>
    <t>Sub-Cuentas</t>
  </si>
  <si>
    <t>Cuentas</t>
  </si>
  <si>
    <t>Grupo</t>
  </si>
  <si>
    <t>INGRESOS NORMALES</t>
  </si>
  <si>
    <t>SERVICIOS COMERCIALIZACION</t>
  </si>
  <si>
    <t>HONORARIOS CORTE Y RECONEXION</t>
  </si>
  <si>
    <t>HONORARIO POR ACOMETIDAS</t>
  </si>
  <si>
    <t>AJUSTE INGRESOS</t>
  </si>
  <si>
    <t>HONORARIOS VERIFICACION DE MEDIDORES</t>
  </si>
  <si>
    <t>OTROS INGRESOS OPERATIVOS</t>
  </si>
  <si>
    <t>DESCUENTO POR PRONTO PAGO</t>
  </si>
  <si>
    <t>VENTA MATERIALES</t>
  </si>
  <si>
    <t>COSTOS</t>
  </si>
  <si>
    <t>COSTO VENTA  DE MATERIALES</t>
  </si>
  <si>
    <t>SALARIOS</t>
  </si>
  <si>
    <t>HORAS EXTRAS</t>
  </si>
  <si>
    <t>INCENTIVOS</t>
  </si>
  <si>
    <t>COMPLETIVO EXPATRIADOS</t>
  </si>
  <si>
    <t>COMPENSACION EMPLEADOS</t>
  </si>
  <si>
    <t>SALARIO DE NAVIDAD</t>
  </si>
  <si>
    <t>VACACIONES</t>
  </si>
  <si>
    <t>BONIFICACIONES</t>
  </si>
  <si>
    <t>SEGURIDAD SOCIAL APORT. PATRON</t>
  </si>
  <si>
    <t>SEGURO MEDICO</t>
  </si>
  <si>
    <t>PRE-AVISO Y CESANTIA</t>
  </si>
  <si>
    <t>RIESGO LABORAL</t>
  </si>
  <si>
    <t>INFOTEP</t>
  </si>
  <si>
    <t>IMPUESTO RETRIBUCIONES COMPLEMENTARIAS</t>
  </si>
  <si>
    <t>OTROS GASTOS DE PERSONAL</t>
  </si>
  <si>
    <t>UNIFORMES</t>
  </si>
  <si>
    <t>APORTE PATRONAL SFS-OBLIGATORIO</t>
  </si>
  <si>
    <t>PAPELERIA</t>
  </si>
  <si>
    <t>VIAJES</t>
  </si>
  <si>
    <t>REPRESENTACION</t>
  </si>
  <si>
    <t>LIMPIEZA OFICINA</t>
  </si>
  <si>
    <t>DIETAS</t>
  </si>
  <si>
    <t>CORREO Y MENSAJERIA</t>
  </si>
  <si>
    <t>ALQUILER EQUIPOS</t>
  </si>
  <si>
    <t>TAXI</t>
  </si>
  <si>
    <t>PEAJE</t>
  </si>
  <si>
    <t>FLETE</t>
  </si>
  <si>
    <t>VIGILANCIA</t>
  </si>
  <si>
    <t>PUBLICIDAD</t>
  </si>
  <si>
    <t>MISCELANEOS</t>
  </si>
  <si>
    <t>RECAUDACION</t>
  </si>
  <si>
    <t>DONACIONES</t>
  </si>
  <si>
    <t>SEMINARIOS Y ENTRENAMIENTOS</t>
  </si>
  <si>
    <t>CUOTAS DE CLUBES Y ASOCIACIONES</t>
  </si>
  <si>
    <t>AGUA</t>
  </si>
  <si>
    <t>GASTOS NO DEDUCIBLES</t>
  </si>
  <si>
    <t>COSTO DE IMPRESIÓN</t>
  </si>
  <si>
    <t>CONSULTORIA FISCAL</t>
  </si>
  <si>
    <t>CONT. Y FINANZAS</t>
  </si>
  <si>
    <t>LEGALES</t>
  </si>
  <si>
    <t>OTROS GASTOS GENERALES</t>
  </si>
  <si>
    <t>SEGUROS GENERALES</t>
  </si>
  <si>
    <t>ROYALTY</t>
  </si>
  <si>
    <t>GASTOS CONSTITUCION Y ORGANIZACIÓN</t>
  </si>
  <si>
    <t>PUESTA EN MARCHA</t>
  </si>
  <si>
    <t>GASTO DERECHO EXPL. CONTRATO CAASD</t>
  </si>
  <si>
    <t>GASTO DERECHO USO EQUIPOS DE TRANSPORTE</t>
  </si>
  <si>
    <t>AMORTIZACION MEDIDORES</t>
  </si>
  <si>
    <t>GASTOS FINANCIEROS</t>
  </si>
  <si>
    <t>INTERESES EN EL EXTRANJERO</t>
  </si>
  <si>
    <t>PERDIDA (GAN) VENTA ACTIVOS FIJOS</t>
  </si>
  <si>
    <t>PERDIDA (GAN) VENTA OTROS ACTIVOS</t>
  </si>
  <si>
    <t>INTERESES POR FINANC. LOCALES</t>
  </si>
  <si>
    <t>PROVISION TERMINACION DE PERSONAL</t>
  </si>
  <si>
    <t>OTROS INGRESOS</t>
  </si>
  <si>
    <t>INGRESOS POR INTERESES</t>
  </si>
  <si>
    <t>GANANCIA (PERDIDA) CAMBIO MONEDA</t>
  </si>
  <si>
    <t>INGRESOS POR PARTICIPACION</t>
  </si>
  <si>
    <t>IMPUESTOS Y RETENCIONES</t>
  </si>
  <si>
    <t>CORRIENTE</t>
  </si>
  <si>
    <t>AÑOS ANTERIORES</t>
  </si>
  <si>
    <t>PROVISION</t>
  </si>
  <si>
    <t>ANTICIPOS ISR</t>
  </si>
  <si>
    <t>RETENCION ISR EMPLEADOS</t>
  </si>
  <si>
    <t>RETENCION ISR SUPLIDORES</t>
  </si>
  <si>
    <t>IMPUESTOS SOBRE BENEFICIOS</t>
  </si>
  <si>
    <t>RETENCION AFP Y SFS</t>
  </si>
  <si>
    <t>TOTAL INGRESOS</t>
  </si>
  <si>
    <t>TOTAL COSTOS</t>
  </si>
  <si>
    <t>UTILIDAD BRUTA</t>
  </si>
  <si>
    <t>TOTAL GASTOS  DE PERSONAL</t>
  </si>
  <si>
    <t>TOTAL DE GASTOS GENERALES</t>
  </si>
  <si>
    <t>TOTAL GASTOS PERSONAL Y GENERALES</t>
  </si>
  <si>
    <t>GANANCIA (PERDIDA) EBITDA</t>
  </si>
  <si>
    <t>TOTAL GASTOS GENERALES Y ADMINISTRATIVOS</t>
  </si>
  <si>
    <t>GANANCIA ANTES DE OTROS I/G</t>
  </si>
  <si>
    <t>OTROS GASTOS (INGRESOS)</t>
  </si>
  <si>
    <t>GANANCIA ANTES DE IMPUESTOS</t>
  </si>
  <si>
    <t>GANANCIA (PERDIDA) NETA</t>
  </si>
  <si>
    <t>Ref.</t>
  </si>
  <si>
    <t>No. Meses</t>
  </si>
  <si>
    <t>Frecuencia</t>
  </si>
  <si>
    <t>Desde</t>
  </si>
  <si>
    <t>Hasta</t>
  </si>
  <si>
    <t>Impuesto Fijo</t>
  </si>
  <si>
    <t>Porcentaje</t>
  </si>
  <si>
    <t>∞</t>
  </si>
  <si>
    <t>Gasto de Nomina Empleador</t>
  </si>
  <si>
    <t>Retencion Bonificacion Empleado</t>
  </si>
  <si>
    <t>TSS</t>
  </si>
  <si>
    <t>Salario Minimo para calcular limite TSS</t>
  </si>
  <si>
    <t>Limite Superior Salario Cotizable</t>
  </si>
  <si>
    <t>SFS</t>
  </si>
  <si>
    <t>AFP</t>
  </si>
  <si>
    <t>RL</t>
  </si>
  <si>
    <t>Aporte Empleado</t>
  </si>
  <si>
    <t>Aporte Empleador</t>
  </si>
  <si>
    <t>Director</t>
  </si>
  <si>
    <t xml:space="preserve">Coordinador </t>
  </si>
  <si>
    <t>Tecnico</t>
  </si>
  <si>
    <t>Operativo</t>
  </si>
  <si>
    <t>Administrativo</t>
  </si>
  <si>
    <t>FECHA DE SALIDA DEL PERSONAL</t>
  </si>
  <si>
    <t>FECHA</t>
  </si>
  <si>
    <t>DEPARTAMENTO</t>
  </si>
  <si>
    <t>I.D.</t>
  </si>
  <si>
    <t>NOMBRE</t>
  </si>
  <si>
    <t>FECHA ENTRADA</t>
  </si>
  <si>
    <t>POSICION</t>
  </si>
  <si>
    <t>CATEGORIA</t>
  </si>
  <si>
    <t>ATENCION AL CLIENTE</t>
  </si>
  <si>
    <t>AUX. ATENCION AL CLIENTE JUNIOR</t>
  </si>
  <si>
    <t>MANT. GRANDES CLIENTES</t>
  </si>
  <si>
    <t>COORD. QUEJAS Y RECLAMOS</t>
  </si>
  <si>
    <t>RECEPCIONISTA</t>
  </si>
  <si>
    <t>COORD. CUENTAS OFICIALES</t>
  </si>
  <si>
    <t>SUPERVISOR(A)</t>
  </si>
  <si>
    <t>COBRO COMPULSIVO</t>
  </si>
  <si>
    <t>CONTABILIDAD</t>
  </si>
  <si>
    <t>CONTADORA</t>
  </si>
  <si>
    <t>GERENTE FINANCIERO</t>
  </si>
  <si>
    <t>ASISTENTE CONTABILIDAD</t>
  </si>
  <si>
    <t>CORTE Y RECONEXION</t>
  </si>
  <si>
    <t>INSPECTOR DE CAMPO</t>
  </si>
  <si>
    <t>PLOMERO</t>
  </si>
  <si>
    <t>SUB-ENC. PLANIFICACION CORTE</t>
  </si>
  <si>
    <t>INSP. MEDIDORES</t>
  </si>
  <si>
    <t>PICADOR</t>
  </si>
  <si>
    <t>INSPECTOR DE CAMPO JUNIOR</t>
  </si>
  <si>
    <t>SUPERVISOR DE CORTE</t>
  </si>
  <si>
    <t>ASIS. SUP. TERRENO</t>
  </si>
  <si>
    <t>ASIST. PLANIFICACION Y CORTE</t>
  </si>
  <si>
    <t>FACTURACION</t>
  </si>
  <si>
    <t>LECTOR</t>
  </si>
  <si>
    <t>REPARTIDOR DE FACTURAS</t>
  </si>
  <si>
    <t>SUP. DIST. FACTURA</t>
  </si>
  <si>
    <t>SUP. DIST. LECTURA</t>
  </si>
  <si>
    <t>AUX. FACTURA</t>
  </si>
  <si>
    <t>ENC. DE FACTURACION</t>
  </si>
  <si>
    <t>LECTOR SENIOR</t>
  </si>
  <si>
    <t>ASIST. SUP. LECTURA</t>
  </si>
  <si>
    <t>SUP. DISTRIBUCION FACTURAS</t>
  </si>
  <si>
    <t>COMPRAS</t>
  </si>
  <si>
    <t>ENC. DE COMPRAS</t>
  </si>
  <si>
    <t>GERENCIA DE CATASTRO</t>
  </si>
  <si>
    <t>PROMOTORA PDC</t>
  </si>
  <si>
    <t>ASIST. DE CATASTRO</t>
  </si>
  <si>
    <t>SUPERVISOR DE CAMPO</t>
  </si>
  <si>
    <t>SUP. DE PLAN PDC</t>
  </si>
  <si>
    <t>DIBUJANTES</t>
  </si>
  <si>
    <t>COORDINADORA DE CATASTRO</t>
  </si>
  <si>
    <t>INSPECTOR DE CATASTRO JUNIOR</t>
  </si>
  <si>
    <t>INSPECTOR DE CATASTRO SENIOR</t>
  </si>
  <si>
    <t>DIGITADOR CATASTRO</t>
  </si>
  <si>
    <t>SUP. PLANIFICACION DE CATASTRO</t>
  </si>
  <si>
    <t>ANALISTA DIGITADOR CATASTRO</t>
  </si>
  <si>
    <t>INFORMATICA</t>
  </si>
  <si>
    <t>ENC. INFORMATICA</t>
  </si>
  <si>
    <t>ASESOR TECNICO</t>
  </si>
  <si>
    <t>RECAUDACION Y COBROS</t>
  </si>
  <si>
    <t>CAJERO JUNIOR</t>
  </si>
  <si>
    <t>SUP. DE ESTAFETA JUNIOR</t>
  </si>
  <si>
    <t>ENC. DE RECAUDOS Y COBROS</t>
  </si>
  <si>
    <t>SUP. CAJA Y PAGOS EN LINEA</t>
  </si>
  <si>
    <t>SUP. DE ESTAFETA SENIOR</t>
  </si>
  <si>
    <t>DIGITADORA RECAUDO</t>
  </si>
  <si>
    <t>RECAUDADOR</t>
  </si>
  <si>
    <t>RECURSOS HUMANOS</t>
  </si>
  <si>
    <t>ENC. DE RECURSOS HUMANOS</t>
  </si>
  <si>
    <t>SERVICIOS GENERALES</t>
  </si>
  <si>
    <t>CONSERJE JUNIOR</t>
  </si>
  <si>
    <t>ENC. DE TRANSPORTE</t>
  </si>
  <si>
    <t>MENSAJERO</t>
  </si>
  <si>
    <t>CONSERJE SENIOR</t>
  </si>
  <si>
    <t>RESP. ALMACEN</t>
  </si>
  <si>
    <t>ENC. VERIFICACION MEDIDORES</t>
  </si>
  <si>
    <t>DIGITADOR MEDIDORES</t>
  </si>
  <si>
    <t>ASIST. VERIF. MEDIDORES</t>
  </si>
  <si>
    <t>SUP. VERIFICACION MEDIDORES</t>
  </si>
  <si>
    <t>INSPECTOR</t>
  </si>
  <si>
    <t>CHOFER</t>
  </si>
  <si>
    <t>GERENCIA COMERCIAL</t>
  </si>
  <si>
    <t>SUB-GERENTE COMERCIAL</t>
  </si>
  <si>
    <t>SUP, ZONA BOCA CHICA</t>
  </si>
  <si>
    <t>DIGITADOR CORTE Y RECONEXION</t>
  </si>
  <si>
    <t>SUB-ENC. TERRENO</t>
  </si>
  <si>
    <t>PROMOTORA PLAN PDC</t>
  </si>
  <si>
    <t>ENC. DE INFORMATICA</t>
  </si>
  <si>
    <t>AUX. DE TELEAGUA</t>
  </si>
  <si>
    <t>INDEX</t>
  </si>
  <si>
    <t>ISR</t>
  </si>
  <si>
    <t>TOTAL RETENCIONES</t>
  </si>
  <si>
    <t>TIEMPO LABORADO EN MESES</t>
  </si>
  <si>
    <t>AÑOS LABORADOS</t>
  </si>
  <si>
    <t>MESES LABORADOS</t>
  </si>
  <si>
    <t>BONO VACACIONAL</t>
  </si>
  <si>
    <t>TOTAL BONIFICACIONES COMPLETA</t>
  </si>
  <si>
    <t>TOTAL BONIFICACIONES AJUSTADA</t>
  </si>
  <si>
    <t>SALARIO PROMEDIO DIARIO PARA PREAVISO</t>
  </si>
  <si>
    <t>PRE-AVISO</t>
  </si>
  <si>
    <t>SALARIO PROMEDIO DIARIO PARA CESANTIA</t>
  </si>
  <si>
    <t>CESANTIA</t>
  </si>
  <si>
    <t>DIAS LABORADOS</t>
  </si>
  <si>
    <t>FECHA SALIDA</t>
  </si>
  <si>
    <t>VERIFICACION MEDIDORES</t>
  </si>
  <si>
    <t>COMPLETIVO</t>
  </si>
  <si>
    <t>TOTAL PAGADO</t>
  </si>
  <si>
    <t>EXPATRIADO</t>
  </si>
  <si>
    <t>USD</t>
  </si>
  <si>
    <t>GERENTE GENERAL</t>
  </si>
  <si>
    <t>GERENTE COMERCIAL</t>
  </si>
  <si>
    <t>LOCAL</t>
  </si>
  <si>
    <t>ACTIVO</t>
  </si>
  <si>
    <t>INACTIVO</t>
  </si>
  <si>
    <t>DATA - NOMINA EMPLEADOS</t>
  </si>
  <si>
    <t>NUMERO DE EMPLEADOS</t>
  </si>
  <si>
    <t>SALARIO</t>
  </si>
  <si>
    <t xml:space="preserve">PROVISION BONIFICACION </t>
  </si>
  <si>
    <t>Ganancia Neta Antes de ISR</t>
  </si>
  <si>
    <t>Provision Contable Bonificacion</t>
  </si>
  <si>
    <t>Impuesto Años Anteriores</t>
  </si>
  <si>
    <t>Ganancia Neta Aplicable para Calculo Bonificacion</t>
  </si>
  <si>
    <t>Calculo Bonificacion</t>
  </si>
  <si>
    <t>Faltante (Excedente) Calculo Vs. Provision</t>
  </si>
  <si>
    <t>Total</t>
  </si>
  <si>
    <t>% BONIFICACION AJUSTADA</t>
  </si>
  <si>
    <t xml:space="preserve">PROVISION PRESTACIONES LABORALES </t>
  </si>
  <si>
    <t>GANANCIA (PERD) ANTES DE IMPUESTOS</t>
  </si>
  <si>
    <t>TASA IMPOSITIVA SOCIEDADES JURIDICAS</t>
  </si>
  <si>
    <t>SERVICIOS Y ALQUILER LOCAL</t>
  </si>
  <si>
    <t>APR</t>
  </si>
  <si>
    <t>APR 365/360</t>
  </si>
  <si>
    <t>Fecha Inicial</t>
  </si>
  <si>
    <t>Fecha Final</t>
  </si>
  <si>
    <t>SALDO ANTERIOR APLICADO</t>
  </si>
  <si>
    <t>ANTICIPOS PAGADOS (-)</t>
  </si>
  <si>
    <t>RETENCIONES ENTIDADES DEL ESTADO (-)</t>
  </si>
  <si>
    <t>CRÉDITO POR DIVIDENDOS RETENIDOS (-)</t>
  </si>
  <si>
    <t>COMPENSACIONES AUTORIZADAS Y OTROS PAGOS (-)</t>
  </si>
  <si>
    <t>SALDO A FAVOR EJERCICIO ANTERIOR (-)</t>
  </si>
  <si>
    <t>DIFERENCIA A PAGAR (SI EL RESULTADO ES POSITIVO)</t>
  </si>
  <si>
    <t>SALDO A FAVOR (SI EL RESULTADO ES NEGATIVO)</t>
  </si>
  <si>
    <t>ISR SOBRE BENEFICIOS (+)</t>
  </si>
  <si>
    <t>EFECTIVO NETO PROVISTO</t>
  </si>
  <si>
    <t>RETENCION DIVIDENDOS</t>
  </si>
  <si>
    <t>ANTICIPOS IMPUESTOS</t>
  </si>
  <si>
    <t>Fecha Inicial:</t>
  </si>
  <si>
    <t>Fecha Final:</t>
  </si>
  <si>
    <t>DÍAS</t>
  </si>
  <si>
    <t>LIBOR</t>
  </si>
  <si>
    <t>SPREAD</t>
  </si>
  <si>
    <t>TASA NOMINAL</t>
  </si>
  <si>
    <t>TASA 365/360</t>
  </si>
  <si>
    <t>PAGOS</t>
  </si>
  <si>
    <t>INTERESES</t>
  </si>
  <si>
    <t>CAPITAL</t>
  </si>
  <si>
    <t>ABONO EXTRA</t>
  </si>
  <si>
    <t>SALDO</t>
  </si>
  <si>
    <t>CAPITAL  AMORTIZADO</t>
  </si>
  <si>
    <t>Δ TASA DE CAMBIO</t>
  </si>
  <si>
    <t>TASA DE CAMBIO</t>
  </si>
  <si>
    <t>DIF. CAMBIARIA</t>
  </si>
  <si>
    <t>MESES</t>
  </si>
  <si>
    <t>NUMERO PAGOS</t>
  </si>
  <si>
    <t>COSTO DEUDA</t>
  </si>
  <si>
    <t>CAPITAL AMORTIZADO</t>
  </si>
  <si>
    <t>Δ DIF. CAMBIARIA</t>
  </si>
  <si>
    <t>NO. PAGOS</t>
  </si>
  <si>
    <t>FRECUENCIA</t>
  </si>
  <si>
    <t>INTERESES POR FINANCIAMIENTOS</t>
  </si>
  <si>
    <t>EJECUCION</t>
  </si>
  <si>
    <t>ITBIS</t>
  </si>
  <si>
    <t>ANTICIPOS ISR (PROVISION)</t>
  </si>
  <si>
    <t>IMPUESTOS SOBRE BENEFICIOS (CORRIENTE)</t>
  </si>
  <si>
    <t>RETENCION EMPLEADOS</t>
  </si>
  <si>
    <t>DIVIDENDOS LPs</t>
  </si>
  <si>
    <t>TASAS</t>
  </si>
  <si>
    <t>Manual</t>
  </si>
  <si>
    <t>Factor</t>
  </si>
  <si>
    <t>TOTAL PRESTACIONES LABORALES (PRE-AVISO Y CESANTIA)</t>
  </si>
  <si>
    <t>PRESUPUESTO MENSUAL - NOMINA EMPLEADOS</t>
  </si>
  <si>
    <t>EXPRESADO EN MONEDA LOCAL</t>
  </si>
  <si>
    <t>x</t>
  </si>
  <si>
    <t>USD MONTO</t>
  </si>
  <si>
    <t>Remesas al Exterior</t>
  </si>
  <si>
    <t>Retencion de dividendos</t>
  </si>
  <si>
    <t>PLAN DE PAGOS</t>
  </si>
  <si>
    <t>ANTICIPOS</t>
  </si>
  <si>
    <t>ESTADO DE GANANCIAS Y PERDIDAS - DETALLADO</t>
  </si>
  <si>
    <t>ENTRADAS Y SALIDAS DE EFECTIVO - SUMARIO</t>
  </si>
  <si>
    <t>INVERSIONES ACTIVOS FIJOS</t>
  </si>
  <si>
    <t>RETIROS ACTIVOS FIJOS</t>
  </si>
  <si>
    <t>MATERIALES</t>
  </si>
  <si>
    <t>INMATERIALES</t>
  </si>
  <si>
    <t>DERECHO USO EQUIPOS DE TRANSPORTE</t>
  </si>
  <si>
    <t>DEPRECIACIÓN ACUMULADA</t>
  </si>
  <si>
    <t>XX</t>
  </si>
  <si>
    <t>INGRESOS: DEVENGADOS</t>
  </si>
  <si>
    <t>INGRESOS: ENTRADAS DE EFECTIVO</t>
  </si>
  <si>
    <t>No. Observaciones</t>
  </si>
  <si>
    <t>COSTOS: DEVENGADOS</t>
  </si>
  <si>
    <t>COSTOS: SALIDAS DE EFECTIVO</t>
  </si>
  <si>
    <t>GASTOS PERSONAL: DEVENGADOS</t>
  </si>
  <si>
    <t>GASTOS PERSONAL: SALIDAS DE EFECTIVO</t>
  </si>
  <si>
    <t>SUMINISTROS OFICINA PRINCIPAL</t>
  </si>
  <si>
    <t>SUMINISTROS AV. VENEZUELA</t>
  </si>
  <si>
    <t>SUMINISTROS CHARLES DE GAULLE</t>
  </si>
  <si>
    <t>SUMINISTROS BOCA CHICA</t>
  </si>
  <si>
    <t>SUMINISTROS VILLA MELLA</t>
  </si>
  <si>
    <t>SUMINISTROS GUERRA</t>
  </si>
  <si>
    <t>SUMINISTROS LA VICTORIA</t>
  </si>
  <si>
    <t>SUMINISTROS CARRET.  MELLA</t>
  </si>
  <si>
    <t>SUMINISTROS OFIC. EUCLIDES MORILLO</t>
  </si>
  <si>
    <t>SUMINISTROS KIOSCO MEGACENTRO</t>
  </si>
  <si>
    <t>OTROS GASTOS / INGRESOS: DEVENGADOS</t>
  </si>
  <si>
    <t>OTROS GASTOS / INGRESOS: SALIDAS DE EFECTIVO</t>
  </si>
  <si>
    <t>IMPUESTOS Y RETENCIONES: DEVENGADOS</t>
  </si>
  <si>
    <t>IMPUESTOS Y RETENCIONES: SALIDAS DE EFECTIVO</t>
  </si>
  <si>
    <t>PRESUPUESTO - AL INICIO DEL PERIODO</t>
  </si>
  <si>
    <t>PRESUPUESTO - AL INICIO DEL PERIODO:</t>
  </si>
  <si>
    <t>PRESUPUESTO - AL FINAL DEL PERIODO</t>
  </si>
  <si>
    <t>PRESUPUESTO - AL FINAL DEL PERIODO:</t>
  </si>
  <si>
    <t>ACTIVOS FIJOS: DEPRECIACIÓN Y AMORTIZACIÓN</t>
  </si>
  <si>
    <t>ACTIVOS FIJOS: DEPRECIACION Y AMORTIZACION ACUMULADA</t>
  </si>
  <si>
    <t>TOTAL</t>
  </si>
  <si>
    <t>Auto</t>
  </si>
  <si>
    <t>RNFC</t>
  </si>
  <si>
    <t/>
  </si>
  <si>
    <t>INCREMENTO EN SALARIO</t>
  </si>
  <si>
    <t>INCREMENTO EN OTROS INGRESOS</t>
  </si>
  <si>
    <t>DEPRECIACION MONEDAS PARA CALCULO DE SALARIO</t>
  </si>
  <si>
    <t>TASA FIJADA PARA CALCULO DE OTROS INGRESOS</t>
  </si>
  <si>
    <t>AFP: APORTE EMPLEADOR</t>
  </si>
  <si>
    <t>SFS: APORTE EMPLEADOR</t>
  </si>
  <si>
    <t>INFOTEP: GASTO DE NOMINA EMPLEADOR</t>
  </si>
  <si>
    <t>SALARIO PROMEDIO MENSUAL</t>
  </si>
  <si>
    <t>SALARIO PROMEDIO DIARIO</t>
  </si>
  <si>
    <t>PERSONA ID-31310</t>
  </si>
  <si>
    <t>PERSONA ID-42453</t>
  </si>
  <si>
    <t>PERSONA ID-68129</t>
  </si>
  <si>
    <t>PERSONA ID-72752</t>
  </si>
  <si>
    <t>PERSONA ID-76487</t>
  </si>
  <si>
    <t>PERSONA ID-152785</t>
  </si>
  <si>
    <t>PERSONA ID-242065</t>
  </si>
  <si>
    <t>PERSONA ID-365738</t>
  </si>
  <si>
    <t>PERSONA ID-373816</t>
  </si>
  <si>
    <t>PERSONA ID-454869</t>
  </si>
  <si>
    <t>PERSONA ID-456061</t>
  </si>
  <si>
    <t>PERSONA ID-649781</t>
  </si>
  <si>
    <t>PERSONA ID-679209</t>
  </si>
  <si>
    <t>PERSONA ID-218361</t>
  </si>
  <si>
    <t>PERSONA ID-479761</t>
  </si>
  <si>
    <t>PERSONA ID-562166</t>
  </si>
  <si>
    <t>PERSONA ID-6386</t>
  </si>
  <si>
    <t>PERSONA ID-7897</t>
  </si>
  <si>
    <t>PERSONA ID-32173</t>
  </si>
  <si>
    <t>PERSONA ID-104166</t>
  </si>
  <si>
    <t>PERSONA ID-104585</t>
  </si>
  <si>
    <t>PERSONA ID-124587</t>
  </si>
  <si>
    <t>PERSONA ID-144879</t>
  </si>
  <si>
    <t>PERSONA ID-151619</t>
  </si>
  <si>
    <t>PERSONA ID-202537</t>
  </si>
  <si>
    <t>PERSONA ID-287791</t>
  </si>
  <si>
    <t>PERSONA ID-304836</t>
  </si>
  <si>
    <t>PERSONA ID-329296</t>
  </si>
  <si>
    <t>PERSONA ID-337881</t>
  </si>
  <si>
    <t>PERSONA ID-338673</t>
  </si>
  <si>
    <t>PERSONA ID-347914</t>
  </si>
  <si>
    <t>PERSONA ID-358821</t>
  </si>
  <si>
    <t>PERSONA ID-365452</t>
  </si>
  <si>
    <t>PERSONA ID-382982</t>
  </si>
  <si>
    <t>PERSONA ID-393454</t>
  </si>
  <si>
    <t>PERSONA ID-411349</t>
  </si>
  <si>
    <t>PERSONA ID-449166</t>
  </si>
  <si>
    <t>PERSONA ID-472154</t>
  </si>
  <si>
    <t>PERSONA ID-494376</t>
  </si>
  <si>
    <t>PERSONA ID-527480</t>
  </si>
  <si>
    <t>PERSONA ID-655914</t>
  </si>
  <si>
    <t>PERSONA ID-681842</t>
  </si>
  <si>
    <t>PERSONA ID-778262</t>
  </si>
  <si>
    <t>PERSONA ID-827320</t>
  </si>
  <si>
    <t>PERSONA ID-957122</t>
  </si>
  <si>
    <t>PERSONA ID-1</t>
  </si>
  <si>
    <t>PERSONA ID-2</t>
  </si>
  <si>
    <t>PERSONA ID-3</t>
  </si>
  <si>
    <t>PERSONA ID-4</t>
  </si>
  <si>
    <t>PERSONA ID-5</t>
  </si>
  <si>
    <t>PERSONA ID-6</t>
  </si>
  <si>
    <t>PERSONA ID-7</t>
  </si>
  <si>
    <t>PERSONA ID-8</t>
  </si>
  <si>
    <t>PERSONA ID-9</t>
  </si>
  <si>
    <t>PERSONA ID-10</t>
  </si>
  <si>
    <t>PERSONA ID-11</t>
  </si>
  <si>
    <t>PERSONA ID-12</t>
  </si>
  <si>
    <t>PERSONA ID-13</t>
  </si>
  <si>
    <t>PERSONA ID-14</t>
  </si>
  <si>
    <t>PERSONA ID-15</t>
  </si>
  <si>
    <t>PERSONA ID-16</t>
  </si>
  <si>
    <t>PERSONA ID-17</t>
  </si>
  <si>
    <t>PERSONA ID-18</t>
  </si>
  <si>
    <t>PERSONA ID-19</t>
  </si>
  <si>
    <t>PERSONA ID-20</t>
  </si>
  <si>
    <t>PERSONA ID-21</t>
  </si>
  <si>
    <t>PERSONA ID-22</t>
  </si>
  <si>
    <t>PERSONA ID-23</t>
  </si>
  <si>
    <t>PERSONA ID-24</t>
  </si>
  <si>
    <t>PERSONA ID-25</t>
  </si>
  <si>
    <t>PERSONA ID-26</t>
  </si>
  <si>
    <t>PERSONA ID-27</t>
  </si>
  <si>
    <t>PERSONA ID-28</t>
  </si>
  <si>
    <t>PERSONA ID-29</t>
  </si>
  <si>
    <t>PERSONA ID-30</t>
  </si>
  <si>
    <t>PERSONA ID-31</t>
  </si>
  <si>
    <t>PERSONA ID-32</t>
  </si>
  <si>
    <t>PERSONA ID-33</t>
  </si>
  <si>
    <t>PERSONA ID-34</t>
  </si>
  <si>
    <t>PERSONA ID-35</t>
  </si>
  <si>
    <t>PERSONA ID-36</t>
  </si>
  <si>
    <t>PERSONA ID-37</t>
  </si>
  <si>
    <t>PERSONA ID-38</t>
  </si>
  <si>
    <t>PERSONA ID-39</t>
  </si>
  <si>
    <t>PERSONA ID-40</t>
  </si>
  <si>
    <t>PERSONA ID-41</t>
  </si>
  <si>
    <t>PERSONA ID-42</t>
  </si>
  <si>
    <t>PERSONA ID-43</t>
  </si>
  <si>
    <t>PERSONA ID-44</t>
  </si>
  <si>
    <t>PERSONA ID-45</t>
  </si>
  <si>
    <t>PERSONA ID-46</t>
  </si>
  <si>
    <t>PERSONA ID-47</t>
  </si>
  <si>
    <t>PERSONA ID-48</t>
  </si>
  <si>
    <t>PERSONA ID-49</t>
  </si>
  <si>
    <t>PERSONA ID-50</t>
  </si>
  <si>
    <t>PERSONA ID-51</t>
  </si>
  <si>
    <t>PERSONA ID-1961</t>
  </si>
  <si>
    <t>PERSONA ID-20318</t>
  </si>
  <si>
    <t>PERSONA ID-45591</t>
  </si>
  <si>
    <t>PERSONA ID-75833</t>
  </si>
  <si>
    <t>PERSONA ID-186668</t>
  </si>
  <si>
    <t>PERSONA ID-219255</t>
  </si>
  <si>
    <t>PERSONA ID-222776</t>
  </si>
  <si>
    <t>PERSONA ID-306625</t>
  </si>
  <si>
    <t>PERSONA ID-351675</t>
  </si>
  <si>
    <t>PERSONA ID-352633</t>
  </si>
  <si>
    <t>PERSONA ID-554915</t>
  </si>
  <si>
    <t>PERSONA ID-622631</t>
  </si>
  <si>
    <t>PERSONA ID-631972</t>
  </si>
  <si>
    <t>PERSONA ID-679906</t>
  </si>
  <si>
    <t>PERSONA ID-693205</t>
  </si>
  <si>
    <t>PERSONA ID-708057</t>
  </si>
  <si>
    <t>PERSONA ID-724406</t>
  </si>
  <si>
    <t>PERSONA ID-738323</t>
  </si>
  <si>
    <t>PERSONA ID-879849</t>
  </si>
  <si>
    <t>PERSONA ID-751457</t>
  </si>
  <si>
    <t>PERSONA ID-801564</t>
  </si>
  <si>
    <t>PERSONA ID-871783</t>
  </si>
  <si>
    <t>PERSONA ID-872754</t>
  </si>
  <si>
    <t>PERSONA ID-876166</t>
  </si>
  <si>
    <t>PERSONA ID-957125</t>
  </si>
  <si>
    <t>PERSONA ID-957128</t>
  </si>
  <si>
    <t>PERSONA ID-397830</t>
  </si>
  <si>
    <t>PERSONA ID-3056</t>
  </si>
  <si>
    <t>PERSONA ID-143519</t>
  </si>
  <si>
    <t>PERSONA ID-149940</t>
  </si>
  <si>
    <t>PERSONA ID-162974</t>
  </si>
  <si>
    <t>PERSONA ID-195826</t>
  </si>
  <si>
    <t>PERSONA ID-209056</t>
  </si>
  <si>
    <t>PERSONA ID-224014</t>
  </si>
  <si>
    <t>PERSONA ID-264598</t>
  </si>
  <si>
    <t>PERSONA ID-328197</t>
  </si>
  <si>
    <t>PERSONA ID-358607</t>
  </si>
  <si>
    <t>PERSONA ID-383123</t>
  </si>
  <si>
    <t>PERSONA ID-727405</t>
  </si>
  <si>
    <t>PERSONA ID-751554</t>
  </si>
  <si>
    <t>PERSONA ID-759870</t>
  </si>
  <si>
    <t>PERSONA ID-777036</t>
  </si>
  <si>
    <t>PERSONA ID-803073</t>
  </si>
  <si>
    <t>PERSONA ID-847331</t>
  </si>
  <si>
    <t>PERSONA ID-896031</t>
  </si>
  <si>
    <t>PERSONA ID-896237</t>
  </si>
  <si>
    <t>PERSONA ID-957124</t>
  </si>
  <si>
    <t>PERSONA ID-158155</t>
  </si>
  <si>
    <t>PERSONA ID-516368</t>
  </si>
  <si>
    <t>PERSONA ID-164955</t>
  </si>
  <si>
    <t>PERSONA ID-199662</t>
  </si>
  <si>
    <t>PERSONA ID-230573</t>
  </si>
  <si>
    <t>PERSONA ID-247318</t>
  </si>
  <si>
    <t>PERSONA ID-259131</t>
  </si>
  <si>
    <t>PERSONA ID-268655</t>
  </si>
  <si>
    <t>PERSONA ID-276539</t>
  </si>
  <si>
    <t>PERSONA ID-294168</t>
  </si>
  <si>
    <t>PERSONA ID-331983</t>
  </si>
  <si>
    <t>PERSONA ID-413109</t>
  </si>
  <si>
    <t>PERSONA ID-444035</t>
  </si>
  <si>
    <t>PERSONA ID-504458</t>
  </si>
  <si>
    <t>PERSONA ID-540593</t>
  </si>
  <si>
    <t>PERSONA ID-729403</t>
  </si>
  <si>
    <t>PERSONA ID-875915</t>
  </si>
  <si>
    <t>PERSONA ID-948696</t>
  </si>
  <si>
    <t>PERSONA ID-289617</t>
  </si>
  <si>
    <t>PERSONA ID-60001</t>
  </si>
  <si>
    <t>PERSONA ID-592631</t>
  </si>
  <si>
    <t>PERSONA ID-623515</t>
  </si>
  <si>
    <t>PERSONA ID-672859</t>
  </si>
  <si>
    <t>PERSONA ID-748767</t>
  </si>
  <si>
    <t>PERSONA ID-787623</t>
  </si>
  <si>
    <t>PERSONA ID-150777</t>
  </si>
  <si>
    <t>PERSONA ID-247156</t>
  </si>
  <si>
    <t>PERSONA ID-377057</t>
  </si>
  <si>
    <t>PERSONA ID-435607</t>
  </si>
  <si>
    <t>PERSONA ID-610786</t>
  </si>
  <si>
    <t>PERSONA ID-925176</t>
  </si>
  <si>
    <t>PERSONA ID-43833</t>
  </si>
  <si>
    <t>PERSONA ID-423049</t>
  </si>
  <si>
    <t>PERSONA ID-901726</t>
  </si>
  <si>
    <t>PERSONA ID-923946</t>
  </si>
  <si>
    <t>PERSONA ID-27103</t>
  </si>
  <si>
    <t>PERSONA ID-27896</t>
  </si>
  <si>
    <t>PERSONA ID-275768</t>
  </si>
  <si>
    <t>PERSONA ID-368652</t>
  </si>
  <si>
    <t>PERSONA ID-481276</t>
  </si>
  <si>
    <t>PERSONA ID-91188</t>
  </si>
  <si>
    <t>PERSONA ID-394766</t>
  </si>
  <si>
    <t>PERSONA ID-740727</t>
  </si>
  <si>
    <t>PERSONA ID-952635</t>
  </si>
  <si>
    <t>PERSONA ID-70907</t>
  </si>
  <si>
    <t>PERSONA ID-441209</t>
  </si>
  <si>
    <t>PERSONA ID-187106</t>
  </si>
  <si>
    <t>PERSONA ID-324311</t>
  </si>
  <si>
    <t>PERSONA ID-514126</t>
  </si>
  <si>
    <t>PERSONA ID-723782</t>
  </si>
  <si>
    <t>PERSONA ID-767343</t>
  </si>
  <si>
    <t>PERSONA ID-923210</t>
  </si>
  <si>
    <t>PERSONA ID-956947</t>
  </si>
  <si>
    <t>PERSONA ID-455700</t>
  </si>
  <si>
    <t>PERSONA ID-167016</t>
  </si>
  <si>
    <t>PERSONA ID-602052</t>
  </si>
  <si>
    <t>PERSONA ID-977792</t>
  </si>
  <si>
    <t>PERSONA ID-599639</t>
  </si>
  <si>
    <t>PERSONA ID-81588</t>
  </si>
  <si>
    <t>PERSONA ID-523471</t>
  </si>
  <si>
    <t>PERSONA ID-414193</t>
  </si>
  <si>
    <t>PERSONA ID-331537</t>
  </si>
  <si>
    <t>PERSONA ID-331545</t>
  </si>
  <si>
    <t>ASISTENCIA TECNICA: RNFC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</si>
</sst>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&quot;$&quot;#,##0.0"/>
    <numFmt numFmtId="165" formatCode="[$-409]d\-mmm\-yy;@"/>
    <numFmt numFmtId="166" formatCode="_-* #,##0.00_-;\-* #,##0.00_-;_-* &quot;-&quot;??_-;_-@_-"/>
    <numFmt numFmtId="167" formatCode="_ * #,##0.00_ ;_ * \-#,##0.00_ ;_ * &quot;-&quot;??_ ;_ @_ "/>
    <numFmt numFmtId="168" formatCode="&quot;$&quot;#,##0"/>
    <numFmt numFmtId="169" formatCode="#,##0_)\x;\(#,##0\)\x;0_)\x;@_)_x"/>
    <numFmt numFmtId="170" formatCode="d\.m\.yy"/>
    <numFmt numFmtId="171" formatCode="mmm\ dd"/>
    <numFmt numFmtId="172" formatCode="0.0%"/>
    <numFmt numFmtId="173" formatCode="&quot;$&quot;#,##0.0000"/>
    <numFmt numFmtId="174" formatCode="&quot;$&quot;#,##0.00"/>
    <numFmt numFmtId="175" formatCode="0.0000%"/>
    <numFmt numFmtId="176" formatCode="_-&quot;$&quot;* #,##0.00_-;\-&quot;$&quot;* #,##0.00_-;_-&quot;$&quot;* &quot;-&quot;??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4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1"/>
      <color indexed="9"/>
      <name val="Helvetica Neue"/>
      <family val="2"/>
    </font>
    <font>
      <sz val="10"/>
      <name val="Verdana"/>
      <family val="2"/>
    </font>
    <font>
      <u/>
      <sz val="12"/>
      <color theme="10"/>
      <name val="Calibri"/>
      <family val="2"/>
      <scheme val="minor"/>
    </font>
    <font>
      <sz val="11"/>
      <color indexed="8"/>
      <name val="Calibri"/>
      <family val="2"/>
    </font>
    <font>
      <sz val="10"/>
      <color indexed="64"/>
      <name val="Arial"/>
      <family val="2"/>
    </font>
    <font>
      <sz val="10"/>
      <color indexed="8"/>
      <name val="MS Sans Serif"/>
      <family val="2"/>
    </font>
    <font>
      <sz val="11"/>
      <color indexed="8"/>
      <name val="Helvetica Neue"/>
      <family val="2"/>
    </font>
    <font>
      <sz val="12"/>
      <color theme="1"/>
      <name val="Calibri"/>
      <family val="2"/>
      <scheme val="minor"/>
    </font>
    <font>
      <sz val="10"/>
      <name val="Century Gothic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0"/>
      <color theme="4"/>
      <name val="Arial"/>
      <family val="2"/>
    </font>
    <font>
      <b/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4"/>
      <name val="Helv"/>
    </font>
    <font>
      <sz val="10"/>
      <color rgb="FFFF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indexed="48"/>
      <name val="Arial"/>
      <family val="2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b/>
      <sz val="10"/>
      <color theme="9" tint="0.79998168889431442"/>
      <name val="Arial"/>
      <family val="2"/>
    </font>
    <font>
      <b/>
      <u/>
      <sz val="10"/>
      <color theme="1"/>
      <name val="Arial"/>
      <family val="2"/>
    </font>
    <font>
      <i/>
      <u/>
      <sz val="10"/>
      <color theme="1"/>
      <name val="Arial"/>
      <family val="2"/>
    </font>
    <font>
      <b/>
      <u/>
      <sz val="10"/>
      <color theme="4"/>
      <name val="Arial"/>
      <family val="2"/>
    </font>
    <font>
      <sz val="11"/>
      <color theme="0"/>
      <name val="Calibri"/>
      <family val="2"/>
      <scheme val="minor"/>
    </font>
    <font>
      <b/>
      <i/>
      <sz val="10"/>
      <color theme="1"/>
      <name val="Arial"/>
      <family val="2"/>
    </font>
    <font>
      <b/>
      <sz val="9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9"/>
      <color indexed="81"/>
      <name val="Arial"/>
      <family val="2"/>
    </font>
    <font>
      <sz val="9"/>
      <color indexed="81"/>
      <name val="Arial"/>
      <family val="2"/>
    </font>
    <font>
      <b/>
      <sz val="10"/>
      <color indexed="12"/>
      <name val="Arial"/>
      <family val="2"/>
    </font>
    <font>
      <sz val="11"/>
      <color theme="1"/>
      <name val="Arial"/>
      <family val="2"/>
    </font>
    <font>
      <sz val="10"/>
      <color rgb="FF0070C0"/>
      <name val="Arial"/>
      <family val="2"/>
    </font>
    <font>
      <sz val="10"/>
      <color rgb="FF0000FF"/>
      <name val="Arial"/>
      <family val="2"/>
    </font>
    <font>
      <sz val="11"/>
      <color rgb="FF0000FF"/>
      <name val="Calibri"/>
      <family val="2"/>
      <scheme val="minor"/>
    </font>
    <font>
      <b/>
      <sz val="10"/>
      <color rgb="FF0000FF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9"/>
      <name val="Arial"/>
      <family val="2"/>
    </font>
    <font>
      <b/>
      <sz val="10"/>
      <color theme="0" tint="-4.9989318521683403E-2"/>
      <name val="Arial"/>
      <family val="2"/>
    </font>
    <font>
      <sz val="10"/>
      <color rgb="FF000000"/>
      <name val="Arial"/>
      <family val="2"/>
    </font>
    <font>
      <b/>
      <sz val="9"/>
      <color rgb="FF000000"/>
      <name val="Calibri"/>
      <family val="2"/>
    </font>
    <font>
      <sz val="9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/>
      <diagonal/>
    </border>
    <border>
      <left/>
      <right/>
      <top/>
      <bottom style="medium">
        <color auto="1"/>
      </bottom>
      <diagonal/>
    </border>
  </borders>
  <cellStyleXfs count="742">
    <xf numFmtId="0" fontId="0" fillId="0" borderId="0"/>
    <xf numFmtId="0" fontId="4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11" fillId="0" borderId="0"/>
    <xf numFmtId="0" fontId="1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3" fillId="0" borderId="0" applyNumberFormat="0" applyFill="0" applyBorder="0" applyProtection="0">
      <alignment vertical="top"/>
    </xf>
    <xf numFmtId="0" fontId="4" fillId="0" borderId="0"/>
    <xf numFmtId="0" fontId="14" fillId="0" borderId="0"/>
    <xf numFmtId="0" fontId="14" fillId="0" borderId="0"/>
    <xf numFmtId="0" fontId="4" fillId="0" borderId="0"/>
    <xf numFmtId="0" fontId="8" fillId="0" borderId="0"/>
    <xf numFmtId="0" fontId="4" fillId="0" borderId="0"/>
    <xf numFmtId="0" fontId="15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169" fontId="4" fillId="0" borderId="0" applyFont="0" applyFill="0" applyBorder="0" applyAlignment="0" applyProtection="0"/>
    <xf numFmtId="170" fontId="21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/>
    <xf numFmtId="9" fontId="40" fillId="0" borderId="0" applyNumberFormat="0">
      <protection locked="0"/>
    </xf>
    <xf numFmtId="0" fontId="41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37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8" fillId="0" borderId="0" xfId="1" applyFont="1" applyAlignment="1">
      <alignment horizontal="left" vertical="center"/>
    </xf>
    <xf numFmtId="168" fontId="2" fillId="0" borderId="0" xfId="1" applyNumberFormat="1" applyFont="1" applyAlignment="1">
      <alignment horizontal="right" vertical="center"/>
    </xf>
    <xf numFmtId="0" fontId="0" fillId="0" borderId="8" xfId="0" applyBorder="1" applyAlignment="1">
      <alignment vertical="center"/>
    </xf>
    <xf numFmtId="0" fontId="20" fillId="0" borderId="8" xfId="0" applyFont="1" applyBorder="1" applyAlignment="1">
      <alignment horizontal="left" vertical="center" indent="1"/>
    </xf>
    <xf numFmtId="0" fontId="6" fillId="2" borderId="4" xfId="33" applyFont="1" applyFill="1" applyBorder="1" applyAlignment="1">
      <alignment horizontal="left" vertical="center" indent="1"/>
    </xf>
    <xf numFmtId="0" fontId="6" fillId="2" borderId="11" xfId="33" applyFont="1" applyFill="1" applyBorder="1" applyAlignment="1">
      <alignment horizontal="left" vertical="center" indent="1"/>
    </xf>
    <xf numFmtId="0" fontId="4" fillId="0" borderId="0" xfId="33" applyAlignment="1">
      <alignment horizontal="center" vertical="center"/>
    </xf>
    <xf numFmtId="0" fontId="4" fillId="0" borderId="0" xfId="33" applyAlignment="1">
      <alignment vertical="center"/>
    </xf>
    <xf numFmtId="0" fontId="4" fillId="0" borderId="0" xfId="33" applyAlignment="1">
      <alignment horizontal="right" vertical="center"/>
    </xf>
    <xf numFmtId="0" fontId="4" fillId="0" borderId="0" xfId="33" applyAlignment="1">
      <alignment horizontal="left" vertical="center"/>
    </xf>
    <xf numFmtId="0" fontId="25" fillId="0" borderId="0" xfId="33" applyFont="1" applyAlignment="1">
      <alignment vertical="center"/>
    </xf>
    <xf numFmtId="0" fontId="4" fillId="0" borderId="0" xfId="33" quotePrefix="1" applyAlignment="1">
      <alignment horizontal="right" vertical="center"/>
    </xf>
    <xf numFmtId="15" fontId="4" fillId="0" borderId="0" xfId="33" applyNumberFormat="1" applyAlignment="1">
      <alignment horizontal="right" vertical="center"/>
    </xf>
    <xf numFmtId="0" fontId="22" fillId="0" borderId="1" xfId="33" applyFont="1" applyBorder="1" applyAlignment="1">
      <alignment horizontal="center" vertical="center"/>
    </xf>
    <xf numFmtId="0" fontId="22" fillId="0" borderId="12" xfId="33" applyFont="1" applyBorder="1" applyAlignment="1">
      <alignment horizontal="center" vertical="center"/>
    </xf>
    <xf numFmtId="0" fontId="19" fillId="3" borderId="1" xfId="33" applyFont="1" applyFill="1" applyBorder="1" applyAlignment="1">
      <alignment horizontal="center" vertical="center"/>
    </xf>
    <xf numFmtId="165" fontId="19" fillId="0" borderId="1" xfId="33" applyNumberFormat="1" applyFont="1" applyBorder="1" applyAlignment="1">
      <alignment horizontal="right" vertical="center"/>
    </xf>
    <xf numFmtId="165" fontId="2" fillId="0" borderId="1" xfId="33" applyNumberFormat="1" applyFont="1" applyBorder="1" applyAlignment="1">
      <alignment horizontal="right" vertical="center"/>
    </xf>
    <xf numFmtId="165" fontId="26" fillId="0" borderId="1" xfId="33" applyNumberFormat="1" applyFont="1" applyBorder="1" applyAlignment="1">
      <alignment horizontal="right" vertical="center"/>
    </xf>
    <xf numFmtId="0" fontId="27" fillId="0" borderId="0" xfId="33" applyFont="1" applyAlignment="1">
      <alignment horizontal="center" vertical="center"/>
    </xf>
    <xf numFmtId="165" fontId="27" fillId="0" borderId="0" xfId="33" applyNumberFormat="1" applyFont="1" applyAlignment="1">
      <alignment horizontal="right" vertical="center"/>
    </xf>
    <xf numFmtId="164" fontId="2" fillId="0" borderId="1" xfId="0" applyNumberFormat="1" applyFont="1" applyBorder="1" applyAlignment="1" applyProtection="1">
      <alignment horizontal="right" vertical="center"/>
      <protection locked="0"/>
    </xf>
    <xf numFmtId="0" fontId="28" fillId="3" borderId="2" xfId="33" applyFont="1" applyFill="1" applyBorder="1" applyAlignment="1">
      <alignment horizontal="center" vertical="center"/>
    </xf>
    <xf numFmtId="0" fontId="2" fillId="0" borderId="0" xfId="1" applyFont="1" applyAlignment="1">
      <alignment vertical="center"/>
    </xf>
    <xf numFmtId="0" fontId="29" fillId="0" borderId="0" xfId="1" applyFont="1" applyAlignment="1">
      <alignment vertical="center"/>
    </xf>
    <xf numFmtId="0" fontId="3" fillId="0" borderId="0" xfId="1" applyFont="1" applyAlignment="1">
      <alignment vertical="center"/>
    </xf>
    <xf numFmtId="0" fontId="6" fillId="2" borderId="4" xfId="1" applyFont="1" applyFill="1" applyBorder="1" applyAlignment="1">
      <alignment horizontal="centerContinuous" vertical="center"/>
    </xf>
    <xf numFmtId="0" fontId="2" fillId="2" borderId="3" xfId="1" applyFont="1" applyFill="1" applyBorder="1" applyAlignment="1">
      <alignment horizontal="centerContinuous" vertical="center"/>
    </xf>
    <xf numFmtId="0" fontId="2" fillId="2" borderId="2" xfId="1" applyFont="1" applyFill="1" applyBorder="1" applyAlignment="1">
      <alignment horizontal="centerContinuous" vertical="center"/>
    </xf>
    <xf numFmtId="0" fontId="6" fillId="0" borderId="0" xfId="1" applyFont="1" applyAlignment="1">
      <alignment horizontal="center" vertical="center"/>
    </xf>
    <xf numFmtId="43" fontId="2" fillId="0" borderId="4" xfId="5" applyFont="1" applyBorder="1" applyAlignment="1">
      <alignment horizontal="centerContinuous" vertical="center"/>
    </xf>
    <xf numFmtId="0" fontId="3" fillId="0" borderId="3" xfId="1" applyFont="1" applyBorder="1" applyAlignment="1">
      <alignment horizontal="centerContinuous" vertical="center"/>
    </xf>
    <xf numFmtId="0" fontId="3" fillId="0" borderId="2" xfId="1" applyFont="1" applyBorder="1" applyAlignment="1">
      <alignment horizontal="centerContinuous" vertical="center"/>
    </xf>
    <xf numFmtId="0" fontId="2" fillId="0" borderId="4" xfId="1" applyFont="1" applyBorder="1" applyAlignment="1">
      <alignment horizontal="left" vertical="center" indent="1"/>
    </xf>
    <xf numFmtId="0" fontId="3" fillId="0" borderId="3" xfId="1" applyFont="1" applyBorder="1" applyAlignment="1">
      <alignment vertical="center"/>
    </xf>
    <xf numFmtId="0" fontId="2" fillId="0" borderId="2" xfId="1" applyFont="1" applyBorder="1" applyAlignment="1">
      <alignment vertical="center"/>
    </xf>
    <xf numFmtId="0" fontId="30" fillId="0" borderId="0" xfId="1" applyFont="1" applyAlignment="1">
      <alignment vertical="center"/>
    </xf>
    <xf numFmtId="0" fontId="2" fillId="0" borderId="4" xfId="1" applyFont="1" applyBorder="1" applyAlignment="1">
      <alignment horizontal="centerContinuous" vertical="center"/>
    </xf>
    <xf numFmtId="0" fontId="2" fillId="0" borderId="2" xfId="1" applyFont="1" applyBorder="1" applyAlignment="1">
      <alignment horizontal="centerContinuous" vertical="center"/>
    </xf>
    <xf numFmtId="168" fontId="2" fillId="0" borderId="1" xfId="5" applyNumberFormat="1" applyFont="1" applyBorder="1" applyAlignment="1">
      <alignment vertical="center"/>
    </xf>
    <xf numFmtId="9" fontId="3" fillId="0" borderId="0" xfId="210" applyFont="1" applyAlignment="1">
      <alignment vertical="center"/>
    </xf>
    <xf numFmtId="10" fontId="3" fillId="0" borderId="0" xfId="210" applyNumberFormat="1" applyFont="1" applyAlignment="1">
      <alignment vertical="center"/>
    </xf>
    <xf numFmtId="0" fontId="31" fillId="0" borderId="0" xfId="1" applyFont="1" applyAlignment="1">
      <alignment vertical="center"/>
    </xf>
    <xf numFmtId="10" fontId="3" fillId="0" borderId="2" xfId="210" applyNumberFormat="1" applyFont="1" applyBorder="1" applyAlignment="1">
      <alignment horizontal="centerContinuous" vertical="center"/>
    </xf>
    <xf numFmtId="171" fontId="2" fillId="0" borderId="1" xfId="1" applyNumberFormat="1" applyFont="1" applyBorder="1" applyAlignment="1">
      <alignment horizontal="center" vertical="center"/>
    </xf>
    <xf numFmtId="0" fontId="6" fillId="6" borderId="4" xfId="33" applyFont="1" applyFill="1" applyBorder="1" applyAlignment="1">
      <alignment horizontal="centerContinuous" vertical="center"/>
    </xf>
    <xf numFmtId="14" fontId="19" fillId="6" borderId="3" xfId="33" applyNumberFormat="1" applyFont="1" applyFill="1" applyBorder="1" applyAlignment="1">
      <alignment horizontal="centerContinuous" vertical="center"/>
    </xf>
    <xf numFmtId="14" fontId="19" fillId="6" borderId="2" xfId="33" applyNumberFormat="1" applyFont="1" applyFill="1" applyBorder="1" applyAlignment="1">
      <alignment horizontal="centerContinuous" vertical="center"/>
    </xf>
    <xf numFmtId="173" fontId="2" fillId="0" borderId="2" xfId="1" applyNumberFormat="1" applyFont="1" applyBorder="1" applyAlignment="1">
      <alignment vertical="center"/>
    </xf>
    <xf numFmtId="0" fontId="0" fillId="0" borderId="0" xfId="209" applyNumberFormat="1" applyFont="1" applyAlignment="1">
      <alignment horizontal="center" vertical="center"/>
    </xf>
    <xf numFmtId="0" fontId="26" fillId="0" borderId="4" xfId="1" applyFont="1" applyBorder="1" applyAlignment="1">
      <alignment horizontal="centerContinuous" vertical="center"/>
    </xf>
    <xf numFmtId="0" fontId="22" fillId="0" borderId="3" xfId="1" applyFont="1" applyBorder="1" applyAlignment="1">
      <alignment horizontal="centerContinuous" vertical="center"/>
    </xf>
    <xf numFmtId="0" fontId="22" fillId="0" borderId="2" xfId="1" applyFont="1" applyBorder="1" applyAlignment="1">
      <alignment horizontal="centerContinuous" vertical="center"/>
    </xf>
    <xf numFmtId="0" fontId="22" fillId="0" borderId="0" xfId="1" applyFont="1" applyAlignment="1">
      <alignment horizontal="left" vertical="center"/>
    </xf>
    <xf numFmtId="168" fontId="3" fillId="0" borderId="0" xfId="1" applyNumberFormat="1" applyFont="1" applyAlignment="1">
      <alignment horizontal="right" vertical="center"/>
    </xf>
    <xf numFmtId="168" fontId="2" fillId="0" borderId="0" xfId="1" applyNumberFormat="1" applyFont="1" applyAlignment="1">
      <alignment vertical="center"/>
    </xf>
    <xf numFmtId="168" fontId="2" fillId="0" borderId="0" xfId="2" applyNumberFormat="1" applyFont="1" applyAlignment="1">
      <alignment vertical="center"/>
    </xf>
    <xf numFmtId="10" fontId="2" fillId="0" borderId="0" xfId="209" applyNumberFormat="1" applyFont="1" applyAlignment="1">
      <alignment vertical="center"/>
    </xf>
    <xf numFmtId="0" fontId="6" fillId="2" borderId="4" xfId="33" applyFont="1" applyFill="1" applyBorder="1" applyAlignment="1">
      <alignment horizontal="centerContinuous" vertical="center"/>
    </xf>
    <xf numFmtId="14" fontId="19" fillId="2" borderId="3" xfId="33" applyNumberFormat="1" applyFont="1" applyFill="1" applyBorder="1" applyAlignment="1">
      <alignment horizontal="centerContinuous" vertical="center"/>
    </xf>
    <xf numFmtId="0" fontId="6" fillId="2" borderId="3" xfId="33" applyFont="1" applyFill="1" applyBorder="1" applyAlignment="1">
      <alignment horizontal="left" vertical="center" indent="1"/>
    </xf>
    <xf numFmtId="0" fontId="6" fillId="2" borderId="9" xfId="33" applyFont="1" applyFill="1" applyBorder="1" applyAlignment="1">
      <alignment horizontal="left" vertical="center" indent="1"/>
    </xf>
    <xf numFmtId="14" fontId="19" fillId="0" borderId="0" xfId="33" applyNumberFormat="1" applyFont="1" applyAlignment="1">
      <alignment horizontal="right" vertical="center"/>
    </xf>
    <xf numFmtId="0" fontId="0" fillId="0" borderId="0" xfId="0" applyAlignment="1">
      <alignment horizontal="left" vertical="center"/>
    </xf>
    <xf numFmtId="14" fontId="19" fillId="2" borderId="3" xfId="33" applyNumberFormat="1" applyFont="1" applyFill="1" applyBorder="1" applyAlignment="1">
      <alignment horizontal="right" vertical="center"/>
    </xf>
    <xf numFmtId="172" fontId="2" fillId="4" borderId="1" xfId="209" applyNumberFormat="1" applyFont="1" applyFill="1" applyBorder="1" applyAlignment="1">
      <alignment vertical="center"/>
    </xf>
    <xf numFmtId="0" fontId="2" fillId="0" borderId="0" xfId="1" quotePrefix="1" applyFont="1" applyAlignment="1">
      <alignment vertical="center"/>
    </xf>
    <xf numFmtId="0" fontId="2" fillId="3" borderId="3" xfId="1" applyFont="1" applyFill="1" applyBorder="1" applyAlignment="1">
      <alignment vertical="center"/>
    </xf>
    <xf numFmtId="0" fontId="2" fillId="3" borderId="2" xfId="1" applyFont="1" applyFill="1" applyBorder="1" applyAlignment="1">
      <alignment vertical="center"/>
    </xf>
    <xf numFmtId="168" fontId="22" fillId="0" borderId="0" xfId="1" applyNumberFormat="1" applyFont="1" applyAlignment="1">
      <alignment horizontal="center" vertical="center"/>
    </xf>
    <xf numFmtId="2" fontId="2" fillId="0" borderId="0" xfId="1" applyNumberFormat="1" applyFont="1" applyAlignment="1">
      <alignment vertical="center"/>
    </xf>
    <xf numFmtId="0" fontId="2" fillId="0" borderId="0" xfId="1" applyFont="1" applyAlignment="1">
      <alignment horizontal="right" vertical="center"/>
    </xf>
    <xf numFmtId="0" fontId="6" fillId="3" borderId="4" xfId="1" applyFont="1" applyFill="1" applyBorder="1" applyAlignment="1">
      <alignment horizontal="centerContinuous" vertical="center"/>
    </xf>
    <xf numFmtId="0" fontId="6" fillId="3" borderId="3" xfId="1" applyFont="1" applyFill="1" applyBorder="1" applyAlignment="1">
      <alignment horizontal="centerContinuous" vertical="center"/>
    </xf>
    <xf numFmtId="0" fontId="6" fillId="3" borderId="2" xfId="1" applyFont="1" applyFill="1" applyBorder="1" applyAlignment="1">
      <alignment horizontal="centerContinuous" vertical="center"/>
    </xf>
    <xf numFmtId="0" fontId="2" fillId="3" borderId="2" xfId="1" applyFont="1" applyFill="1" applyBorder="1" applyAlignment="1">
      <alignment horizontal="centerContinuous" vertical="center"/>
    </xf>
    <xf numFmtId="0" fontId="2" fillId="0" borderId="0" xfId="1" applyFont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0" borderId="0" xfId="33" applyFont="1" applyAlignment="1">
      <alignment horizontal="center" vertical="center"/>
    </xf>
    <xf numFmtId="165" fontId="6" fillId="6" borderId="1" xfId="1" applyNumberFormat="1" applyFont="1" applyFill="1" applyBorder="1" applyAlignment="1">
      <alignment horizontal="right" vertical="center" wrapText="1"/>
    </xf>
    <xf numFmtId="13" fontId="22" fillId="0" borderId="0" xfId="1" applyNumberFormat="1" applyFont="1" applyAlignment="1">
      <alignment horizontal="center" vertical="center"/>
    </xf>
    <xf numFmtId="0" fontId="6" fillId="2" borderId="3" xfId="1" applyFont="1" applyFill="1" applyBorder="1" applyAlignment="1">
      <alignment horizontal="centerContinuous" vertical="center"/>
    </xf>
    <xf numFmtId="0" fontId="26" fillId="2" borderId="2" xfId="1" applyFont="1" applyFill="1" applyBorder="1" applyAlignment="1">
      <alignment horizontal="centerContinuous" vertical="center"/>
    </xf>
    <xf numFmtId="165" fontId="6" fillId="6" borderId="1" xfId="33" applyNumberFormat="1" applyFont="1" applyFill="1" applyBorder="1" applyAlignment="1">
      <alignment horizontal="right" vertical="center"/>
    </xf>
    <xf numFmtId="0" fontId="6" fillId="0" borderId="0" xfId="1" applyFont="1" applyAlignment="1">
      <alignment horizontal="center" vertical="center" wrapText="1"/>
    </xf>
    <xf numFmtId="0" fontId="19" fillId="0" borderId="0" xfId="33" applyFont="1" applyAlignment="1">
      <alignment horizontal="center" vertical="center"/>
    </xf>
    <xf numFmtId="0" fontId="6" fillId="0" borderId="0" xfId="1" applyFont="1" applyAlignment="1">
      <alignment horizontal="centerContinuous" vertical="center"/>
    </xf>
    <xf numFmtId="0" fontId="2" fillId="0" borderId="0" xfId="1" applyFont="1" applyAlignment="1">
      <alignment horizontal="centerContinuous" vertical="center"/>
    </xf>
    <xf numFmtId="168" fontId="2" fillId="0" borderId="1" xfId="1" applyNumberFormat="1" applyFont="1" applyBorder="1" applyAlignment="1">
      <alignment horizontal="right" vertical="center"/>
    </xf>
    <xf numFmtId="4" fontId="2" fillId="0" borderId="0" xfId="1" applyNumberFormat="1" applyFont="1" applyAlignment="1">
      <alignment horizontal="right" vertical="center"/>
    </xf>
    <xf numFmtId="0" fontId="2" fillId="0" borderId="1" xfId="1" applyFont="1" applyBorder="1" applyAlignment="1">
      <alignment horizontal="center" vertical="center"/>
    </xf>
    <xf numFmtId="0" fontId="19" fillId="4" borderId="4" xfId="33" applyFont="1" applyFill="1" applyBorder="1" applyAlignment="1">
      <alignment horizontal="centerContinuous" vertical="center"/>
    </xf>
    <xf numFmtId="0" fontId="2" fillId="4" borderId="2" xfId="1" applyFont="1" applyFill="1" applyBorder="1" applyAlignment="1">
      <alignment horizontal="centerContinuous" vertical="center"/>
    </xf>
    <xf numFmtId="0" fontId="32" fillId="0" borderId="0" xfId="0" applyFont="1" applyAlignment="1">
      <alignment horizontal="center" vertical="center"/>
    </xf>
    <xf numFmtId="14" fontId="19" fillId="2" borderId="3" xfId="33" applyNumberFormat="1" applyFont="1" applyFill="1" applyBorder="1" applyAlignment="1">
      <alignment horizontal="left" vertical="center" indent="1"/>
    </xf>
    <xf numFmtId="165" fontId="6" fillId="6" borderId="2" xfId="1" applyNumberFormat="1" applyFont="1" applyFill="1" applyBorder="1" applyAlignment="1">
      <alignment horizontal="right" vertical="center" wrapText="1"/>
    </xf>
    <xf numFmtId="0" fontId="33" fillId="2" borderId="4" xfId="33" applyFont="1" applyFill="1" applyBorder="1" applyAlignment="1">
      <alignment horizontal="left" vertical="center" indent="2"/>
    </xf>
    <xf numFmtId="0" fontId="33" fillId="2" borderId="11" xfId="33" applyFont="1" applyFill="1" applyBorder="1" applyAlignment="1">
      <alignment horizontal="left" vertical="center" indent="2"/>
    </xf>
    <xf numFmtId="0" fontId="2" fillId="0" borderId="3" xfId="1" applyFont="1" applyBorder="1" applyAlignment="1">
      <alignment horizontal="centerContinuous" vertical="center"/>
    </xf>
    <xf numFmtId="0" fontId="26" fillId="4" borderId="1" xfId="33" applyFont="1" applyFill="1" applyBorder="1" applyAlignment="1">
      <alignment horizontal="center" vertical="center"/>
    </xf>
    <xf numFmtId="165" fontId="6" fillId="0" borderId="19" xfId="33" applyNumberFormat="1" applyFont="1" applyBorder="1" applyAlignment="1">
      <alignment horizontal="right" vertical="center"/>
    </xf>
    <xf numFmtId="0" fontId="26" fillId="0" borderId="0" xfId="1" applyFont="1" applyAlignment="1">
      <alignment horizontal="centerContinuous" vertical="center"/>
    </xf>
    <xf numFmtId="0" fontId="22" fillId="0" borderId="0" xfId="1" applyFont="1" applyAlignment="1">
      <alignment horizontal="centerContinuous" vertical="center"/>
    </xf>
    <xf numFmtId="172" fontId="3" fillId="0" borderId="0" xfId="210" applyNumberFormat="1" applyFont="1" applyAlignment="1">
      <alignment vertical="center"/>
    </xf>
    <xf numFmtId="0" fontId="6" fillId="0" borderId="4" xfId="1" applyFont="1" applyBorder="1" applyAlignment="1">
      <alignment horizontal="centerContinuous" vertical="center"/>
    </xf>
    <xf numFmtId="174" fontId="2" fillId="0" borderId="1" xfId="1" applyNumberFormat="1" applyFont="1" applyBorder="1" applyAlignment="1">
      <alignment horizontal="right" vertical="center"/>
    </xf>
    <xf numFmtId="10" fontId="2" fillId="0" borderId="1" xfId="209" applyNumberFormat="1" applyFont="1" applyBorder="1" applyAlignment="1">
      <alignment horizontal="right" vertical="center"/>
    </xf>
    <xf numFmtId="173" fontId="2" fillId="0" borderId="1" xfId="1" applyNumberFormat="1" applyFont="1" applyBorder="1" applyAlignment="1">
      <alignment vertical="center"/>
    </xf>
    <xf numFmtId="14" fontId="19" fillId="0" borderId="17" xfId="33" applyNumberFormat="1" applyFont="1" applyBorder="1" applyAlignment="1">
      <alignment horizontal="right" vertical="center"/>
    </xf>
    <xf numFmtId="2" fontId="2" fillId="0" borderId="1" xfId="1" applyNumberFormat="1" applyFont="1" applyBorder="1" applyAlignment="1">
      <alignment horizontal="right" vertical="center"/>
    </xf>
    <xf numFmtId="2" fontId="19" fillId="0" borderId="0" xfId="33" applyNumberFormat="1" applyFont="1" applyAlignment="1">
      <alignment horizontal="center" vertical="center"/>
    </xf>
    <xf numFmtId="3" fontId="2" fillId="0" borderId="0" xfId="1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0" fontId="19" fillId="0" borderId="0" xfId="209" applyNumberFormat="1" applyFont="1" applyAlignment="1">
      <alignment horizontal="center" vertical="center"/>
    </xf>
    <xf numFmtId="0" fontId="2" fillId="2" borderId="1" xfId="209" applyNumberFormat="1" applyFont="1" applyFill="1" applyBorder="1" applyAlignment="1">
      <alignment horizontal="center" vertical="center"/>
    </xf>
    <xf numFmtId="3" fontId="2" fillId="0" borderId="2" xfId="1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 indent="1"/>
    </xf>
    <xf numFmtId="165" fontId="6" fillId="6" borderId="12" xfId="33" applyNumberFormat="1" applyFont="1" applyFill="1" applyBorder="1" applyAlignment="1">
      <alignment horizontal="right" vertical="center"/>
    </xf>
    <xf numFmtId="0" fontId="34" fillId="5" borderId="1" xfId="33" applyFont="1" applyFill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0" fontId="34" fillId="0" borderId="0" xfId="33" applyFont="1" applyAlignment="1">
      <alignment horizontal="center" vertical="center"/>
    </xf>
    <xf numFmtId="0" fontId="36" fillId="5" borderId="1" xfId="1" applyFont="1" applyFill="1" applyBorder="1" applyAlignment="1">
      <alignment horizontal="center" vertical="center"/>
    </xf>
    <xf numFmtId="0" fontId="22" fillId="0" borderId="0" xfId="1" applyFont="1" applyAlignment="1">
      <alignment horizontal="center" vertical="center"/>
    </xf>
    <xf numFmtId="14" fontId="19" fillId="4" borderId="14" xfId="33" applyNumberFormat="1" applyFont="1" applyFill="1" applyBorder="1" applyAlignment="1">
      <alignment horizontal="left" vertical="center" indent="1"/>
    </xf>
    <xf numFmtId="14" fontId="19" fillId="4" borderId="13" xfId="33" applyNumberFormat="1" applyFont="1" applyFill="1" applyBorder="1" applyAlignment="1">
      <alignment horizontal="right" vertical="center"/>
    </xf>
    <xf numFmtId="14" fontId="19" fillId="4" borderId="2" xfId="33" applyNumberFormat="1" applyFont="1" applyFill="1" applyBorder="1" applyAlignment="1">
      <alignment horizontal="right" vertical="center"/>
    </xf>
    <xf numFmtId="14" fontId="19" fillId="4" borderId="11" xfId="33" applyNumberFormat="1" applyFont="1" applyFill="1" applyBorder="1" applyAlignment="1">
      <alignment horizontal="right" vertical="center"/>
    </xf>
    <xf numFmtId="14" fontId="19" fillId="4" borderId="10" xfId="33" applyNumberFormat="1" applyFont="1" applyFill="1" applyBorder="1" applyAlignment="1">
      <alignment horizontal="right" vertical="center"/>
    </xf>
    <xf numFmtId="168" fontId="2" fillId="0" borderId="0" xfId="1" applyNumberFormat="1" applyFont="1" applyAlignment="1">
      <alignment horizontal="centerContinuous" vertical="center"/>
    </xf>
    <xf numFmtId="165" fontId="6" fillId="0" borderId="0" xfId="33" applyNumberFormat="1" applyFont="1" applyAlignment="1">
      <alignment horizontal="right" vertical="center"/>
    </xf>
    <xf numFmtId="0" fontId="2" fillId="0" borderId="15" xfId="1" applyFont="1" applyBorder="1" applyAlignment="1">
      <alignment vertical="center"/>
    </xf>
    <xf numFmtId="3" fontId="3" fillId="0" borderId="0" xfId="1" applyNumberFormat="1" applyFont="1" applyAlignment="1">
      <alignment vertical="center"/>
    </xf>
    <xf numFmtId="168" fontId="3" fillId="0" borderId="0" xfId="1" applyNumberFormat="1" applyFont="1" applyAlignment="1">
      <alignment vertical="center"/>
    </xf>
    <xf numFmtId="3" fontId="2" fillId="0" borderId="7" xfId="1" applyNumberFormat="1" applyFont="1" applyBorder="1" applyAlignment="1">
      <alignment horizontal="left" vertical="center" indent="1"/>
    </xf>
    <xf numFmtId="3" fontId="3" fillId="0" borderId="7" xfId="1" applyNumberFormat="1" applyFont="1" applyBorder="1" applyAlignment="1">
      <alignment vertical="center"/>
    </xf>
    <xf numFmtId="168" fontId="2" fillId="0" borderId="7" xfId="1" applyNumberFormat="1" applyFont="1" applyBorder="1" applyAlignment="1">
      <alignment vertical="center"/>
    </xf>
    <xf numFmtId="3" fontId="3" fillId="0" borderId="6" xfId="1" applyNumberFormat="1" applyFont="1" applyBorder="1" applyAlignment="1">
      <alignment vertical="center"/>
    </xf>
    <xf numFmtId="168" fontId="2" fillId="0" borderId="6" xfId="1" applyNumberFormat="1" applyFont="1" applyBorder="1" applyAlignment="1">
      <alignment vertical="center"/>
    </xf>
    <xf numFmtId="3" fontId="3" fillId="0" borderId="20" xfId="1" applyNumberFormat="1" applyFont="1" applyBorder="1" applyAlignment="1">
      <alignment vertical="center"/>
    </xf>
    <xf numFmtId="168" fontId="3" fillId="0" borderId="20" xfId="1" applyNumberFormat="1" applyFont="1" applyBorder="1" applyAlignment="1">
      <alignment vertical="center"/>
    </xf>
    <xf numFmtId="3" fontId="2" fillId="0" borderId="0" xfId="1" applyNumberFormat="1" applyFont="1" applyAlignment="1">
      <alignment horizontal="left" vertical="center" indent="1"/>
    </xf>
    <xf numFmtId="168" fontId="2" fillId="0" borderId="0" xfId="5" applyNumberFormat="1" applyFont="1" applyAlignment="1">
      <alignment vertical="center"/>
    </xf>
    <xf numFmtId="3" fontId="18" fillId="0" borderId="5" xfId="1" applyNumberFormat="1" applyFont="1" applyBorder="1" applyAlignment="1">
      <alignment vertical="center"/>
    </xf>
    <xf numFmtId="168" fontId="6" fillId="0" borderId="5" xfId="5" applyNumberFormat="1" applyFont="1" applyBorder="1" applyAlignment="1">
      <alignment vertical="center"/>
    </xf>
    <xf numFmtId="3" fontId="3" fillId="0" borderId="8" xfId="1" applyNumberFormat="1" applyFont="1" applyBorder="1" applyAlignment="1">
      <alignment vertical="center"/>
    </xf>
    <xf numFmtId="3" fontId="2" fillId="0" borderId="6" xfId="1" applyNumberFormat="1" applyFont="1" applyBorder="1" applyAlignment="1">
      <alignment horizontal="left" vertical="center" indent="1"/>
    </xf>
    <xf numFmtId="3" fontId="6" fillId="0" borderId="5" xfId="1" applyNumberFormat="1" applyFont="1" applyBorder="1" applyAlignment="1">
      <alignment horizontal="center" vertical="center"/>
    </xf>
    <xf numFmtId="0" fontId="36" fillId="3" borderId="1" xfId="1" applyFont="1" applyFill="1" applyBorder="1" applyAlignment="1">
      <alignment horizontal="center" vertical="center"/>
    </xf>
    <xf numFmtId="3" fontId="6" fillId="0" borderId="0" xfId="1" applyNumberFormat="1" applyFont="1" applyAlignment="1">
      <alignment horizontal="center" vertical="center"/>
    </xf>
    <xf numFmtId="3" fontId="18" fillId="0" borderId="0" xfId="1" applyNumberFormat="1" applyFont="1" applyAlignment="1">
      <alignment vertical="center"/>
    </xf>
    <xf numFmtId="168" fontId="6" fillId="0" borderId="0" xfId="5" applyNumberFormat="1" applyFont="1" applyAlignment="1">
      <alignment vertical="center"/>
    </xf>
    <xf numFmtId="3" fontId="6" fillId="0" borderId="20" xfId="1" applyNumberFormat="1" applyFont="1" applyBorder="1" applyAlignment="1">
      <alignment horizontal="left" vertical="center" indent="1"/>
    </xf>
    <xf numFmtId="0" fontId="37" fillId="0" borderId="8" xfId="0" applyFont="1" applyBorder="1" applyAlignment="1">
      <alignment horizontal="left" vertical="center" indent="1"/>
    </xf>
    <xf numFmtId="164" fontId="2" fillId="0" borderId="9" xfId="0" applyNumberFormat="1" applyFont="1" applyBorder="1" applyAlignment="1" applyProtection="1">
      <alignment horizontal="right" vertical="center"/>
      <protection locked="0"/>
    </xf>
    <xf numFmtId="164" fontId="2" fillId="0" borderId="0" xfId="0" applyNumberFormat="1" applyFont="1" applyAlignment="1" applyProtection="1">
      <alignment horizontal="right" vertical="center"/>
      <protection locked="0"/>
    </xf>
    <xf numFmtId="164" fontId="2" fillId="0" borderId="3" xfId="0" applyNumberFormat="1" applyFont="1" applyBorder="1" applyAlignment="1" applyProtection="1">
      <alignment horizontal="right" vertical="center"/>
      <protection locked="0"/>
    </xf>
    <xf numFmtId="164" fontId="2" fillId="4" borderId="1" xfId="0" applyNumberFormat="1" applyFont="1" applyFill="1" applyBorder="1" applyAlignment="1" applyProtection="1">
      <alignment horizontal="right" vertical="center"/>
      <protection locked="0"/>
    </xf>
    <xf numFmtId="14" fontId="2" fillId="0" borderId="0" xfId="1" applyNumberFormat="1" applyFont="1" applyAlignment="1">
      <alignment horizontal="left" vertical="center" indent="1"/>
    </xf>
    <xf numFmtId="0" fontId="6" fillId="0" borderId="3" xfId="1" applyFont="1" applyBorder="1" applyAlignment="1">
      <alignment horizontal="left" vertical="center" indent="2"/>
    </xf>
    <xf numFmtId="0" fontId="18" fillId="0" borderId="0" xfId="1" applyFont="1" applyAlignment="1">
      <alignment horizontal="left" vertical="center" indent="1"/>
    </xf>
    <xf numFmtId="0" fontId="6" fillId="0" borderId="0" xfId="1" applyFont="1" applyAlignment="1">
      <alignment horizontal="left" vertical="center" indent="1"/>
    </xf>
    <xf numFmtId="0" fontId="2" fillId="0" borderId="0" xfId="1" applyFont="1" applyAlignment="1">
      <alignment horizontal="left" vertical="center" indent="1"/>
    </xf>
    <xf numFmtId="0" fontId="4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2" fillId="0" borderId="3" xfId="0" applyFont="1" applyBorder="1" applyAlignment="1">
      <alignment vertical="center"/>
    </xf>
    <xf numFmtId="14" fontId="33" fillId="2" borderId="4" xfId="0" applyNumberFormat="1" applyFont="1" applyFill="1" applyBorder="1" applyAlignment="1">
      <alignment horizontal="left" vertical="center" indent="1"/>
    </xf>
    <xf numFmtId="0" fontId="2" fillId="2" borderId="3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2" fillId="0" borderId="2" xfId="0" applyFont="1" applyBorder="1" applyAlignment="1">
      <alignment vertical="center"/>
    </xf>
    <xf numFmtId="14" fontId="2" fillId="0" borderId="4" xfId="0" applyNumberFormat="1" applyFont="1" applyBorder="1" applyAlignment="1">
      <alignment horizontal="left" vertical="center" indent="1"/>
    </xf>
    <xf numFmtId="0" fontId="2" fillId="0" borderId="4" xfId="0" applyFont="1" applyBorder="1" applyAlignment="1">
      <alignment horizontal="left" vertical="center" indent="1"/>
    </xf>
    <xf numFmtId="0" fontId="2" fillId="4" borderId="3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165" fontId="22" fillId="0" borderId="1" xfId="209" applyNumberFormat="1" applyFont="1" applyBorder="1" applyAlignment="1" applyProtection="1">
      <alignment horizontal="right" vertical="center"/>
      <protection locked="0"/>
    </xf>
    <xf numFmtId="14" fontId="33" fillId="2" borderId="14" xfId="0" applyNumberFormat="1" applyFont="1" applyFill="1" applyBorder="1" applyAlignment="1">
      <alignment horizontal="centerContinuous" vertical="center"/>
    </xf>
    <xf numFmtId="14" fontId="33" fillId="2" borderId="16" xfId="0" applyNumberFormat="1" applyFont="1" applyFill="1" applyBorder="1" applyAlignment="1">
      <alignment horizontal="centerContinuous" vertical="center"/>
    </xf>
    <xf numFmtId="14" fontId="33" fillId="2" borderId="4" xfId="0" applyNumberFormat="1" applyFont="1" applyFill="1" applyBorder="1" applyAlignment="1">
      <alignment horizontal="centerContinuous" vertical="center"/>
    </xf>
    <xf numFmtId="14" fontId="33" fillId="2" borderId="2" xfId="0" applyNumberFormat="1" applyFont="1" applyFill="1" applyBorder="1" applyAlignment="1">
      <alignment horizontal="centerContinuous" vertical="center"/>
    </xf>
    <xf numFmtId="14" fontId="33" fillId="0" borderId="14" xfId="0" applyNumberFormat="1" applyFont="1" applyBorder="1" applyAlignment="1">
      <alignment vertical="center"/>
    </xf>
    <xf numFmtId="14" fontId="33" fillId="0" borderId="13" xfId="0" applyNumberFormat="1" applyFont="1" applyBorder="1" applyAlignment="1">
      <alignment vertical="center"/>
    </xf>
    <xf numFmtId="14" fontId="33" fillId="0" borderId="16" xfId="0" applyNumberFormat="1" applyFont="1" applyBorder="1" applyAlignment="1">
      <alignment horizontal="right" vertical="center"/>
    </xf>
    <xf numFmtId="14" fontId="33" fillId="0" borderId="11" xfId="0" applyNumberFormat="1" applyFont="1" applyBorder="1" applyAlignment="1">
      <alignment vertical="center"/>
    </xf>
    <xf numFmtId="14" fontId="33" fillId="0" borderId="9" xfId="0" applyNumberFormat="1" applyFont="1" applyBorder="1" applyAlignment="1">
      <alignment vertical="center"/>
    </xf>
    <xf numFmtId="14" fontId="33" fillId="0" borderId="10" xfId="0" applyNumberFormat="1" applyFont="1" applyBorder="1" applyAlignment="1">
      <alignment horizontal="right" vertical="center"/>
    </xf>
    <xf numFmtId="0" fontId="2" fillId="6" borderId="4" xfId="0" applyFont="1" applyFill="1" applyBorder="1" applyAlignment="1">
      <alignment horizontal="left" vertical="center" indent="1"/>
    </xf>
    <xf numFmtId="0" fontId="2" fillId="6" borderId="3" xfId="0" applyFont="1" applyFill="1" applyBorder="1" applyAlignment="1">
      <alignment vertical="center"/>
    </xf>
    <xf numFmtId="0" fontId="2" fillId="6" borderId="2" xfId="0" applyFont="1" applyFill="1" applyBorder="1" applyAlignment="1">
      <alignment vertical="center"/>
    </xf>
    <xf numFmtId="0" fontId="2" fillId="5" borderId="3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74" fontId="2" fillId="0" borderId="0" xfId="1" applyNumberFormat="1" applyFont="1" applyAlignment="1">
      <alignment vertical="center"/>
    </xf>
    <xf numFmtId="174" fontId="2" fillId="0" borderId="0" xfId="0" applyNumberFormat="1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left" vertical="center" indent="1"/>
    </xf>
    <xf numFmtId="0" fontId="2" fillId="0" borderId="1" xfId="0" applyFont="1" applyBorder="1" applyAlignment="1" applyProtection="1">
      <alignment horizontal="center" vertical="center"/>
      <protection locked="0"/>
    </xf>
    <xf numFmtId="175" fontId="2" fillId="0" borderId="1" xfId="209" applyNumberFormat="1" applyFont="1" applyBorder="1" applyAlignment="1">
      <alignment vertical="center"/>
    </xf>
    <xf numFmtId="0" fontId="26" fillId="0" borderId="1" xfId="1" applyFont="1" applyBorder="1" applyAlignment="1">
      <alignment horizontal="center" vertical="center" wrapText="1" shrinkToFit="1"/>
    </xf>
    <xf numFmtId="10" fontId="2" fillId="0" borderId="1" xfId="209" applyNumberFormat="1" applyFont="1" applyBorder="1" applyAlignment="1">
      <alignment vertical="center"/>
    </xf>
    <xf numFmtId="164" fontId="3" fillId="0" borderId="1" xfId="1" applyNumberFormat="1" applyFont="1" applyBorder="1" applyAlignment="1">
      <alignment vertical="center"/>
    </xf>
    <xf numFmtId="168" fontId="3" fillId="0" borderId="1" xfId="1" applyNumberFormat="1" applyFont="1" applyBorder="1" applyAlignment="1">
      <alignment vertical="center"/>
    </xf>
    <xf numFmtId="172" fontId="2" fillId="0" borderId="1" xfId="209" applyNumberFormat="1" applyFont="1" applyBorder="1" applyAlignment="1" applyProtection="1">
      <alignment horizontal="right" vertical="center"/>
      <protection locked="0"/>
    </xf>
    <xf numFmtId="164" fontId="2" fillId="0" borderId="1" xfId="1" applyNumberFormat="1" applyFont="1" applyBorder="1" applyAlignment="1">
      <alignment vertical="center"/>
    </xf>
    <xf numFmtId="0" fontId="2" fillId="5" borderId="4" xfId="0" applyFont="1" applyFill="1" applyBorder="1" applyAlignment="1">
      <alignment horizontal="left" vertical="center" indent="1"/>
    </xf>
    <xf numFmtId="0" fontId="2" fillId="2" borderId="4" xfId="0" applyFont="1" applyFill="1" applyBorder="1" applyAlignment="1">
      <alignment horizontal="left" vertical="center" indent="1"/>
    </xf>
    <xf numFmtId="0" fontId="2" fillId="2" borderId="1" xfId="1" applyFont="1" applyFill="1" applyBorder="1" applyAlignment="1">
      <alignment horizontal="left" vertical="center" indent="1"/>
    </xf>
    <xf numFmtId="164" fontId="2" fillId="2" borderId="3" xfId="0" applyNumberFormat="1" applyFont="1" applyFill="1" applyBorder="1" applyAlignment="1" applyProtection="1">
      <alignment horizontal="right" vertical="center"/>
      <protection locked="0"/>
    </xf>
    <xf numFmtId="164" fontId="2" fillId="2" borderId="2" xfId="0" applyNumberFormat="1" applyFont="1" applyFill="1" applyBorder="1" applyAlignment="1" applyProtection="1">
      <alignment horizontal="right" vertical="center"/>
      <protection locked="0"/>
    </xf>
    <xf numFmtId="10" fontId="2" fillId="0" borderId="2" xfId="209" applyNumberFormat="1" applyFont="1" applyBorder="1" applyAlignment="1">
      <alignment vertical="center"/>
    </xf>
    <xf numFmtId="10" fontId="43" fillId="0" borderId="1" xfId="209" applyNumberFormat="1" applyFont="1" applyBorder="1" applyAlignment="1" applyProtection="1">
      <alignment horizontal="right" vertical="center"/>
      <protection locked="0"/>
    </xf>
    <xf numFmtId="10" fontId="2" fillId="0" borderId="1" xfId="209" applyNumberFormat="1" applyFont="1" applyBorder="1" applyAlignment="1" applyProtection="1">
      <alignment horizontal="right" vertical="center"/>
      <protection locked="0"/>
    </xf>
    <xf numFmtId="173" fontId="43" fillId="0" borderId="1" xfId="1" applyNumberFormat="1" applyFont="1" applyBorder="1" applyAlignment="1">
      <alignment vertical="center"/>
    </xf>
    <xf numFmtId="173" fontId="43" fillId="0" borderId="2" xfId="1" applyNumberFormat="1" applyFont="1" applyBorder="1" applyAlignment="1">
      <alignment vertical="center"/>
    </xf>
    <xf numFmtId="164" fontId="43" fillId="0" borderId="1" xfId="1" applyNumberFormat="1" applyFont="1" applyBorder="1" applyAlignment="1">
      <alignment vertical="center"/>
    </xf>
    <xf numFmtId="10" fontId="43" fillId="0" borderId="1" xfId="209" applyNumberFormat="1" applyFont="1" applyBorder="1" applyAlignment="1">
      <alignment vertical="center"/>
    </xf>
    <xf numFmtId="164" fontId="43" fillId="0" borderId="1" xfId="0" applyNumberFormat="1" applyFont="1" applyBorder="1" applyAlignment="1" applyProtection="1">
      <alignment horizontal="right" vertical="center"/>
      <protection locked="0"/>
    </xf>
    <xf numFmtId="164" fontId="43" fillId="4" borderId="1" xfId="0" applyNumberFormat="1" applyFont="1" applyFill="1" applyBorder="1" applyAlignment="1" applyProtection="1">
      <alignment horizontal="right" vertical="center"/>
      <protection locked="0"/>
    </xf>
    <xf numFmtId="0" fontId="43" fillId="0" borderId="4" xfId="0" applyFont="1" applyBorder="1" applyAlignment="1">
      <alignment horizontal="left" vertical="center" indent="1"/>
    </xf>
    <xf numFmtId="0" fontId="43" fillId="0" borderId="0" xfId="0" applyFont="1" applyAlignment="1">
      <alignment horizontal="center" vertical="center"/>
    </xf>
    <xf numFmtId="172" fontId="43" fillId="0" borderId="1" xfId="209" applyNumberFormat="1" applyFont="1" applyBorder="1" applyAlignment="1" applyProtection="1">
      <alignment horizontal="right" vertical="center"/>
      <protection locked="0"/>
    </xf>
    <xf numFmtId="14" fontId="43" fillId="0" borderId="4" xfId="0" applyNumberFormat="1" applyFont="1" applyBorder="1" applyAlignment="1">
      <alignment horizontal="left" vertical="center" indent="1"/>
    </xf>
    <xf numFmtId="0" fontId="43" fillId="0" borderId="0" xfId="1" applyFont="1" applyAlignment="1">
      <alignment horizontal="center" vertical="center"/>
    </xf>
    <xf numFmtId="0" fontId="43" fillId="0" borderId="0" xfId="1" applyFont="1" applyAlignment="1">
      <alignment vertical="center"/>
    </xf>
    <xf numFmtId="165" fontId="43" fillId="0" borderId="0" xfId="1" applyNumberFormat="1" applyFont="1" applyAlignment="1">
      <alignment vertical="center"/>
    </xf>
    <xf numFmtId="0" fontId="44" fillId="0" borderId="0" xfId="0" applyFont="1"/>
    <xf numFmtId="168" fontId="43" fillId="0" borderId="0" xfId="1" applyNumberFormat="1" applyFont="1" applyAlignment="1">
      <alignment horizontal="right" vertical="center"/>
    </xf>
    <xf numFmtId="3" fontId="43" fillId="3" borderId="0" xfId="0" applyNumberFormat="1" applyFont="1" applyFill="1" applyAlignment="1">
      <alignment horizontal="right" vertical="center"/>
    </xf>
    <xf numFmtId="168" fontId="43" fillId="3" borderId="0" xfId="1" applyNumberFormat="1" applyFont="1" applyFill="1" applyAlignment="1">
      <alignment horizontal="right" vertical="center"/>
    </xf>
    <xf numFmtId="165" fontId="43" fillId="0" borderId="1" xfId="33" applyNumberFormat="1" applyFont="1" applyBorder="1" applyAlignment="1">
      <alignment horizontal="right" vertical="center"/>
    </xf>
    <xf numFmtId="10" fontId="43" fillId="0" borderId="1" xfId="5" applyNumberFormat="1" applyFont="1" applyBorder="1" applyAlignment="1">
      <alignment vertical="center"/>
    </xf>
    <xf numFmtId="168" fontId="43" fillId="0" borderId="1" xfId="5" applyNumberFormat="1" applyFont="1" applyBorder="1" applyAlignment="1">
      <alignment vertical="center"/>
    </xf>
    <xf numFmtId="10" fontId="43" fillId="0" borderId="1" xfId="210" applyNumberFormat="1" applyFont="1" applyBorder="1" applyAlignment="1">
      <alignment vertical="center"/>
    </xf>
    <xf numFmtId="168" fontId="43" fillId="0" borderId="1" xfId="5" applyNumberFormat="1" applyFont="1" applyBorder="1" applyAlignment="1">
      <alignment horizontal="center" vertical="center"/>
    </xf>
    <xf numFmtId="0" fontId="43" fillId="0" borderId="1" xfId="1" applyFont="1" applyBorder="1" applyAlignment="1">
      <alignment horizontal="center" vertical="center"/>
    </xf>
    <xf numFmtId="0" fontId="43" fillId="0" borderId="4" xfId="1" applyFont="1" applyBorder="1" applyAlignment="1">
      <alignment horizontal="centerContinuous" vertical="center"/>
    </xf>
    <xf numFmtId="0" fontId="43" fillId="0" borderId="3" xfId="1" applyFont="1" applyBorder="1" applyAlignment="1">
      <alignment horizontal="centerContinuous" vertical="center"/>
    </xf>
    <xf numFmtId="10" fontId="43" fillId="0" borderId="2" xfId="210" applyNumberFormat="1" applyFont="1" applyBorder="1" applyAlignment="1">
      <alignment horizontal="centerContinuous" vertical="center"/>
    </xf>
    <xf numFmtId="9" fontId="43" fillId="0" borderId="1" xfId="210" applyFont="1" applyBorder="1" applyAlignment="1">
      <alignment vertical="center"/>
    </xf>
    <xf numFmtId="172" fontId="43" fillId="0" borderId="1" xfId="210" applyNumberFormat="1" applyFont="1" applyBorder="1" applyAlignment="1">
      <alignment vertical="center"/>
    </xf>
    <xf numFmtId="174" fontId="43" fillId="0" borderId="1" xfId="1" applyNumberFormat="1" applyFont="1" applyBorder="1" applyAlignment="1">
      <alignment horizontal="right" vertical="center"/>
    </xf>
    <xf numFmtId="168" fontId="43" fillId="0" borderId="0" xfId="1" applyNumberFormat="1" applyFont="1" applyAlignment="1">
      <alignment vertical="center"/>
    </xf>
    <xf numFmtId="172" fontId="43" fillId="0" borderId="0" xfId="210" applyNumberFormat="1" applyFont="1" applyAlignment="1">
      <alignment vertical="center"/>
    </xf>
    <xf numFmtId="168" fontId="43" fillId="0" borderId="1" xfId="1" applyNumberFormat="1" applyFont="1" applyBorder="1" applyAlignment="1">
      <alignment horizontal="right" vertical="center"/>
    </xf>
    <xf numFmtId="0" fontId="45" fillId="0" borderId="9" xfId="33" applyFont="1" applyBorder="1" applyAlignment="1">
      <alignment horizontal="center" vertical="center"/>
    </xf>
    <xf numFmtId="0" fontId="43" fillId="0" borderId="1" xfId="1" applyFont="1" applyBorder="1" applyAlignment="1">
      <alignment horizontal="center" vertical="center" wrapText="1" shrinkToFit="1"/>
    </xf>
    <xf numFmtId="172" fontId="2" fillId="0" borderId="8" xfId="210" applyNumberFormat="1" applyFont="1" applyBorder="1" applyAlignment="1">
      <alignment vertical="center"/>
    </xf>
    <xf numFmtId="174" fontId="2" fillId="0" borderId="1" xfId="0" applyNumberFormat="1" applyFont="1" applyBorder="1" applyAlignment="1" applyProtection="1">
      <alignment horizontal="right" vertical="center"/>
      <protection locked="0"/>
    </xf>
    <xf numFmtId="43" fontId="2" fillId="0" borderId="0" xfId="539" applyFont="1" applyAlignment="1">
      <alignment vertical="center"/>
    </xf>
    <xf numFmtId="0" fontId="6" fillId="0" borderId="0" xfId="0" applyFont="1" applyAlignment="1">
      <alignment vertical="center"/>
    </xf>
    <xf numFmtId="0" fontId="2" fillId="2" borderId="3" xfId="0" applyFont="1" applyFill="1" applyBorder="1" applyAlignment="1">
      <alignment horizontal="centerContinuous" vertical="center"/>
    </xf>
    <xf numFmtId="0" fontId="2" fillId="2" borderId="2" xfId="0" applyFont="1" applyFill="1" applyBorder="1" applyAlignment="1">
      <alignment horizontal="centerContinuous" vertical="center"/>
    </xf>
    <xf numFmtId="164" fontId="2" fillId="2" borderId="4" xfId="0" applyNumberFormat="1" applyFont="1" applyFill="1" applyBorder="1" applyAlignment="1" applyProtection="1">
      <alignment horizontal="right" vertical="center"/>
      <protection locked="0"/>
    </xf>
    <xf numFmtId="164" fontId="43" fillId="2" borderId="4" xfId="0" applyNumberFormat="1" applyFont="1" applyFill="1" applyBorder="1" applyAlignment="1" applyProtection="1">
      <alignment horizontal="right" vertical="center"/>
      <protection locked="0"/>
    </xf>
    <xf numFmtId="164" fontId="43" fillId="2" borderId="3" xfId="0" applyNumberFormat="1" applyFont="1" applyFill="1" applyBorder="1" applyAlignment="1" applyProtection="1">
      <alignment horizontal="right" vertical="center"/>
      <protection locked="0"/>
    </xf>
    <xf numFmtId="164" fontId="43" fillId="2" borderId="2" xfId="0" applyNumberFormat="1" applyFont="1" applyFill="1" applyBorder="1" applyAlignment="1" applyProtection="1">
      <alignment horizontal="right" vertical="center"/>
      <protection locked="0"/>
    </xf>
    <xf numFmtId="164" fontId="2" fillId="2" borderId="14" xfId="0" applyNumberFormat="1" applyFont="1" applyFill="1" applyBorder="1" applyAlignment="1" applyProtection="1">
      <alignment horizontal="right" vertical="center"/>
      <protection locked="0"/>
    </xf>
    <xf numFmtId="164" fontId="2" fillId="2" borderId="13" xfId="0" applyNumberFormat="1" applyFont="1" applyFill="1" applyBorder="1" applyAlignment="1" applyProtection="1">
      <alignment horizontal="right" vertical="center"/>
      <protection locked="0"/>
    </xf>
    <xf numFmtId="164" fontId="2" fillId="2" borderId="16" xfId="0" applyNumberFormat="1" applyFont="1" applyFill="1" applyBorder="1" applyAlignment="1" applyProtection="1">
      <alignment horizontal="right" vertical="center"/>
      <protection locked="0"/>
    </xf>
    <xf numFmtId="164" fontId="2" fillId="2" borderId="15" xfId="0" applyNumberFormat="1" applyFont="1" applyFill="1" applyBorder="1" applyAlignment="1" applyProtection="1">
      <alignment horizontal="right" vertical="center"/>
      <protection locked="0"/>
    </xf>
    <xf numFmtId="164" fontId="2" fillId="2" borderId="0" xfId="0" applyNumberFormat="1" applyFont="1" applyFill="1" applyAlignment="1" applyProtection="1">
      <alignment horizontal="right" vertical="center"/>
      <protection locked="0"/>
    </xf>
    <xf numFmtId="164" fontId="2" fillId="2" borderId="19" xfId="0" applyNumberFormat="1" applyFont="1" applyFill="1" applyBorder="1" applyAlignment="1" applyProtection="1">
      <alignment horizontal="right" vertical="center"/>
      <protection locked="0"/>
    </xf>
    <xf numFmtId="164" fontId="2" fillId="2" borderId="11" xfId="0" applyNumberFormat="1" applyFont="1" applyFill="1" applyBorder="1" applyAlignment="1" applyProtection="1">
      <alignment horizontal="right" vertical="center"/>
      <protection locked="0"/>
    </xf>
    <xf numFmtId="164" fontId="2" fillId="2" borderId="9" xfId="0" applyNumberFormat="1" applyFont="1" applyFill="1" applyBorder="1" applyAlignment="1" applyProtection="1">
      <alignment horizontal="right" vertical="center"/>
      <protection locked="0"/>
    </xf>
    <xf numFmtId="164" fontId="2" fillId="2" borderId="10" xfId="0" applyNumberFormat="1" applyFont="1" applyFill="1" applyBorder="1" applyAlignment="1" applyProtection="1">
      <alignment horizontal="right" vertical="center"/>
      <protection locked="0"/>
    </xf>
    <xf numFmtId="168" fontId="2" fillId="0" borderId="1" xfId="0" applyNumberFormat="1" applyFont="1" applyBorder="1" applyAlignment="1" applyProtection="1">
      <alignment horizontal="right" vertical="center"/>
      <protection locked="0"/>
    </xf>
    <xf numFmtId="168" fontId="2" fillId="0" borderId="0" xfId="1" applyNumberFormat="1" applyFont="1" applyAlignment="1">
      <alignment horizontal="center" vertical="center"/>
    </xf>
    <xf numFmtId="0" fontId="46" fillId="5" borderId="2" xfId="33" applyFont="1" applyFill="1" applyBorder="1" applyAlignment="1">
      <alignment horizontal="center" vertical="center"/>
    </xf>
    <xf numFmtId="0" fontId="46" fillId="5" borderId="1" xfId="33" applyFont="1" applyFill="1" applyBorder="1" applyAlignment="1">
      <alignment horizontal="center" vertical="center"/>
    </xf>
    <xf numFmtId="0" fontId="46" fillId="0" borderId="0" xfId="33" applyFont="1" applyAlignment="1">
      <alignment horizontal="centerContinuous" vertical="center"/>
    </xf>
    <xf numFmtId="0" fontId="47" fillId="0" borderId="0" xfId="1" applyFont="1" applyAlignment="1">
      <alignment horizontal="centerContinuous" vertical="center"/>
    </xf>
    <xf numFmtId="0" fontId="48" fillId="0" borderId="0" xfId="0" applyFont="1" applyAlignment="1">
      <alignment horizontal="left" vertical="center"/>
    </xf>
    <xf numFmtId="0" fontId="47" fillId="0" borderId="0" xfId="1" applyFont="1" applyAlignment="1">
      <alignment vertical="center"/>
    </xf>
    <xf numFmtId="164" fontId="43" fillId="7" borderId="1" xfId="0" applyNumberFormat="1" applyFont="1" applyFill="1" applyBorder="1" applyAlignment="1" applyProtection="1">
      <alignment horizontal="right" vertical="center"/>
      <protection locked="0"/>
    </xf>
    <xf numFmtId="43" fontId="2" fillId="7" borderId="0" xfId="539" applyFont="1" applyFill="1" applyAlignment="1">
      <alignment vertical="center"/>
    </xf>
    <xf numFmtId="0" fontId="2" fillId="0" borderId="0" xfId="0" quotePrefix="1" applyFont="1" applyAlignment="1">
      <alignment vertical="center"/>
    </xf>
    <xf numFmtId="0" fontId="6" fillId="6" borderId="3" xfId="0" applyFont="1" applyFill="1" applyBorder="1" applyAlignment="1">
      <alignment vertical="center"/>
    </xf>
    <xf numFmtId="0" fontId="6" fillId="6" borderId="2" xfId="0" applyFont="1" applyFill="1" applyBorder="1" applyAlignment="1">
      <alignment vertical="center"/>
    </xf>
    <xf numFmtId="164" fontId="2" fillId="0" borderId="2" xfId="0" applyNumberFormat="1" applyFont="1" applyBorder="1" applyAlignment="1" applyProtection="1">
      <alignment horizontal="right" vertical="center"/>
      <protection locked="0"/>
    </xf>
    <xf numFmtId="0" fontId="22" fillId="0" borderId="0" xfId="0" applyFont="1" applyAlignment="1">
      <alignment horizontal="center" vertical="center"/>
    </xf>
    <xf numFmtId="0" fontId="43" fillId="0" borderId="0" xfId="209" applyNumberFormat="1" applyFont="1" applyAlignment="1">
      <alignment horizontal="left" vertical="center" indent="1"/>
    </xf>
    <xf numFmtId="0" fontId="4" fillId="0" borderId="1" xfId="33" applyBorder="1" applyAlignment="1">
      <alignment horizontal="center" vertical="center"/>
    </xf>
    <xf numFmtId="14" fontId="19" fillId="4" borderId="4" xfId="33" applyNumberFormat="1" applyFont="1" applyFill="1" applyBorder="1" applyAlignment="1">
      <alignment horizontal="left" vertical="center" indent="2"/>
    </xf>
    <xf numFmtId="14" fontId="19" fillId="4" borderId="3" xfId="33" applyNumberFormat="1" applyFont="1" applyFill="1" applyBorder="1" applyAlignment="1">
      <alignment horizontal="right" vertical="center"/>
    </xf>
    <xf numFmtId="0" fontId="6" fillId="2" borderId="1" xfId="1" applyFont="1" applyFill="1" applyBorder="1" applyAlignment="1">
      <alignment horizontal="left" vertical="center" indent="1"/>
    </xf>
    <xf numFmtId="0" fontId="49" fillId="0" borderId="0" xfId="33" applyFont="1" applyAlignment="1">
      <alignment horizontal="center" vertical="center"/>
    </xf>
    <xf numFmtId="0" fontId="49" fillId="0" borderId="0" xfId="33" applyFont="1" applyAlignment="1">
      <alignment horizontal="left" vertical="center" indent="2"/>
    </xf>
    <xf numFmtId="0" fontId="35" fillId="0" borderId="0" xfId="0" applyFont="1" applyAlignment="1">
      <alignment horizontal="left" vertical="center" indent="2"/>
    </xf>
    <xf numFmtId="0" fontId="6" fillId="0" borderId="0" xfId="0" applyFont="1" applyAlignment="1">
      <alignment horizontal="left" vertical="center"/>
    </xf>
    <xf numFmtId="0" fontId="43" fillId="0" borderId="1" xfId="1" applyFont="1" applyBorder="1" applyAlignment="1">
      <alignment vertical="center"/>
    </xf>
    <xf numFmtId="0" fontId="2" fillId="4" borderId="1" xfId="0" applyFont="1" applyFill="1" applyBorder="1" applyAlignment="1">
      <alignment horizontal="center" vertical="center"/>
    </xf>
    <xf numFmtId="14" fontId="19" fillId="4" borderId="4" xfId="33" applyNumberFormat="1" applyFont="1" applyFill="1" applyBorder="1" applyAlignment="1">
      <alignment horizontal="centerContinuous" vertical="center"/>
    </xf>
    <xf numFmtId="14" fontId="19" fillId="4" borderId="3" xfId="33" applyNumberFormat="1" applyFont="1" applyFill="1" applyBorder="1" applyAlignment="1">
      <alignment horizontal="centerContinuous" vertical="center"/>
    </xf>
    <xf numFmtId="14" fontId="33" fillId="4" borderId="4" xfId="0" applyNumberFormat="1" applyFont="1" applyFill="1" applyBorder="1" applyAlignment="1">
      <alignment horizontal="centerContinuous" vertical="center"/>
    </xf>
    <xf numFmtId="0" fontId="2" fillId="4" borderId="3" xfId="0" applyFont="1" applyFill="1" applyBorder="1" applyAlignment="1">
      <alignment horizontal="centerContinuous" vertical="center"/>
    </xf>
    <xf numFmtId="0" fontId="2" fillId="4" borderId="2" xfId="0" applyFont="1" applyFill="1" applyBorder="1" applyAlignment="1">
      <alignment horizontal="centerContinuous" vertical="center"/>
    </xf>
    <xf numFmtId="0" fontId="43" fillId="0" borderId="4" xfId="1" applyFont="1" applyBorder="1" applyAlignment="1">
      <alignment horizontal="left" vertical="center" indent="1"/>
    </xf>
    <xf numFmtId="0" fontId="43" fillId="0" borderId="2" xfId="1" applyFont="1" applyBorder="1" applyAlignment="1">
      <alignment horizontal="left" vertical="center" indent="1"/>
    </xf>
    <xf numFmtId="0" fontId="22" fillId="0" borderId="0" xfId="33" applyFont="1" applyAlignment="1">
      <alignment horizontal="center" vertical="center"/>
    </xf>
    <xf numFmtId="165" fontId="2" fillId="0" borderId="0" xfId="33" applyNumberFormat="1" applyFont="1" applyAlignment="1">
      <alignment horizontal="right" vertical="center"/>
    </xf>
    <xf numFmtId="0" fontId="43" fillId="0" borderId="3" xfId="1" applyFont="1" applyBorder="1" applyAlignment="1">
      <alignment horizontal="left" vertical="center" indent="1"/>
    </xf>
    <xf numFmtId="14" fontId="26" fillId="0" borderId="4" xfId="0" applyNumberFormat="1" applyFont="1" applyBorder="1" applyAlignment="1">
      <alignment horizontal="left" vertical="center" indent="1"/>
    </xf>
    <xf numFmtId="0" fontId="27" fillId="0" borderId="15" xfId="33" applyFont="1" applyBorder="1" applyAlignment="1">
      <alignment horizontal="center" vertical="center"/>
    </xf>
    <xf numFmtId="0" fontId="2" fillId="0" borderId="1" xfId="33" applyFont="1" applyBorder="1" applyAlignment="1">
      <alignment horizontal="center" vertical="center"/>
    </xf>
    <xf numFmtId="0" fontId="6" fillId="6" borderId="3" xfId="33" applyFont="1" applyFill="1" applyBorder="1" applyAlignment="1">
      <alignment horizontal="centerContinuous" vertical="center"/>
    </xf>
    <xf numFmtId="14" fontId="33" fillId="2" borderId="3" xfId="0" applyNumberFormat="1" applyFont="1" applyFill="1" applyBorder="1" applyAlignment="1">
      <alignment horizontal="left" vertical="center" indent="1"/>
    </xf>
    <xf numFmtId="14" fontId="26" fillId="0" borderId="4" xfId="0" applyNumberFormat="1" applyFont="1" applyBorder="1" applyAlignment="1">
      <alignment horizontal="center" vertical="center"/>
    </xf>
    <xf numFmtId="0" fontId="6" fillId="2" borderId="4" xfId="1" applyFont="1" applyFill="1" applyBorder="1" applyAlignment="1">
      <alignment horizontal="left" vertical="center" indent="1"/>
    </xf>
    <xf numFmtId="0" fontId="6" fillId="4" borderId="1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left" vertical="center" indent="3"/>
    </xf>
    <xf numFmtId="14" fontId="2" fillId="0" borderId="4" xfId="0" applyNumberFormat="1" applyFont="1" applyBorder="1" applyAlignment="1">
      <alignment horizontal="left" vertical="center" indent="5"/>
    </xf>
    <xf numFmtId="0" fontId="26" fillId="6" borderId="4" xfId="0" applyFont="1" applyFill="1" applyBorder="1" applyAlignment="1">
      <alignment horizontal="left" vertical="center" indent="1"/>
    </xf>
    <xf numFmtId="0" fontId="26" fillId="0" borderId="4" xfId="1" applyFont="1" applyBorder="1" applyAlignment="1">
      <alignment horizontal="left" vertical="center" indent="1"/>
    </xf>
    <xf numFmtId="164" fontId="2" fillId="0" borderId="4" xfId="0" applyNumberFormat="1" applyFont="1" applyBorder="1" applyAlignment="1" applyProtection="1">
      <alignment horizontal="right" vertical="center"/>
      <protection locked="0"/>
    </xf>
    <xf numFmtId="164" fontId="43" fillId="0" borderId="4" xfId="0" applyNumberFormat="1" applyFont="1" applyBorder="1" applyAlignment="1" applyProtection="1">
      <alignment horizontal="right" vertical="center"/>
      <protection locked="0"/>
    </xf>
    <xf numFmtId="0" fontId="2" fillId="2" borderId="1" xfId="0" applyFont="1" applyFill="1" applyBorder="1" applyAlignment="1">
      <alignment horizontal="center" vertical="center"/>
    </xf>
    <xf numFmtId="0" fontId="27" fillId="0" borderId="17" xfId="33" applyFont="1" applyBorder="1" applyAlignment="1">
      <alignment horizontal="center" vertical="center"/>
    </xf>
    <xf numFmtId="14" fontId="6" fillId="0" borderId="4" xfId="0" applyNumberFormat="1" applyFont="1" applyBorder="1" applyAlignment="1">
      <alignment horizontal="left" vertical="center" indent="1"/>
    </xf>
    <xf numFmtId="0" fontId="2" fillId="0" borderId="0" xfId="33" applyFont="1" applyAlignment="1">
      <alignment horizontal="center" vertical="center"/>
    </xf>
    <xf numFmtId="0" fontId="2" fillId="0" borderId="3" xfId="1" applyFont="1" applyBorder="1" applyAlignment="1">
      <alignment horizontal="left" vertical="center" indent="1"/>
    </xf>
    <xf numFmtId="14" fontId="33" fillId="2" borderId="4" xfId="0" applyNumberFormat="1" applyFont="1" applyFill="1" applyBorder="1" applyAlignment="1">
      <alignment horizontal="left" vertical="center" indent="2"/>
    </xf>
    <xf numFmtId="165" fontId="50" fillId="2" borderId="1" xfId="33" applyNumberFormat="1" applyFont="1" applyFill="1" applyBorder="1" applyAlignment="1">
      <alignment horizontal="right" vertical="center"/>
    </xf>
    <xf numFmtId="164" fontId="0" fillId="0" borderId="0" xfId="0" applyNumberFormat="1"/>
    <xf numFmtId="165" fontId="26" fillId="0" borderId="1" xfId="0" applyNumberFormat="1" applyFont="1" applyBorder="1" applyAlignment="1">
      <alignment horizontal="right" vertical="center"/>
    </xf>
    <xf numFmtId="165" fontId="26" fillId="0" borderId="2" xfId="0" applyNumberFormat="1" applyFont="1" applyBorder="1" applyAlignment="1">
      <alignment horizontal="right" vertical="center"/>
    </xf>
    <xf numFmtId="0" fontId="51" fillId="0" borderId="0" xfId="0" applyFont="1" applyAlignment="1">
      <alignment horizontal="center" vertical="center"/>
    </xf>
    <xf numFmtId="165" fontId="19" fillId="0" borderId="1" xfId="0" applyNumberFormat="1" applyFont="1" applyBorder="1" applyAlignment="1">
      <alignment horizontal="right" vertical="center"/>
    </xf>
    <xf numFmtId="165" fontId="19" fillId="0" borderId="2" xfId="0" applyNumberFormat="1" applyFont="1" applyBorder="1" applyAlignment="1">
      <alignment horizontal="right" vertical="center"/>
    </xf>
    <xf numFmtId="165" fontId="26" fillId="0" borderId="12" xfId="0" applyNumberFormat="1" applyFont="1" applyBorder="1" applyAlignment="1">
      <alignment horizontal="right" vertical="center"/>
    </xf>
    <xf numFmtId="165" fontId="26" fillId="0" borderId="10" xfId="0" applyNumberFormat="1" applyFont="1" applyBorder="1" applyAlignment="1">
      <alignment horizontal="right" vertical="center"/>
    </xf>
    <xf numFmtId="165" fontId="19" fillId="0" borderId="12" xfId="0" applyNumberFormat="1" applyFont="1" applyBorder="1" applyAlignment="1">
      <alignment horizontal="right" vertical="center"/>
    </xf>
    <xf numFmtId="165" fontId="19" fillId="0" borderId="10" xfId="0" applyNumberFormat="1" applyFont="1" applyBorder="1" applyAlignment="1">
      <alignment horizontal="right" vertical="center"/>
    </xf>
    <xf numFmtId="173" fontId="2" fillId="2" borderId="1" xfId="1" applyNumberFormat="1" applyFont="1" applyFill="1" applyBorder="1" applyAlignment="1">
      <alignment vertical="center"/>
    </xf>
    <xf numFmtId="10" fontId="2" fillId="2" borderId="1" xfId="209" applyNumberFormat="1" applyFont="1" applyFill="1" applyBorder="1" applyAlignment="1" applyProtection="1">
      <alignment horizontal="right" vertical="center"/>
      <protection locked="0"/>
    </xf>
    <xf numFmtId="0" fontId="22" fillId="7" borderId="1" xfId="1" applyFont="1" applyFill="1" applyBorder="1" applyAlignment="1">
      <alignment horizontal="center" vertical="center"/>
    </xf>
    <xf numFmtId="0" fontId="36" fillId="2" borderId="14" xfId="1" applyFont="1" applyFill="1" applyBorder="1" applyAlignment="1">
      <alignment horizontal="center" vertical="center"/>
    </xf>
    <xf numFmtId="0" fontId="36" fillId="2" borderId="13" xfId="1" applyFont="1" applyFill="1" applyBorder="1" applyAlignment="1">
      <alignment horizontal="center" vertical="center"/>
    </xf>
    <xf numFmtId="0" fontId="36" fillId="2" borderId="16" xfId="1" applyFont="1" applyFill="1" applyBorder="1" applyAlignment="1">
      <alignment horizontal="center" vertical="center"/>
    </xf>
    <xf numFmtId="0" fontId="36" fillId="2" borderId="11" xfId="1" applyFont="1" applyFill="1" applyBorder="1" applyAlignment="1">
      <alignment horizontal="center" vertical="center"/>
    </xf>
    <xf numFmtId="0" fontId="36" fillId="2" borderId="9" xfId="1" applyFont="1" applyFill="1" applyBorder="1" applyAlignment="1">
      <alignment horizontal="center" vertical="center"/>
    </xf>
    <xf numFmtId="0" fontId="36" fillId="2" borderId="10" xfId="1" applyFont="1" applyFill="1" applyBorder="1" applyAlignment="1">
      <alignment horizontal="center" vertical="center"/>
    </xf>
    <xf numFmtId="14" fontId="5" fillId="4" borderId="14" xfId="0" applyNumberFormat="1" applyFont="1" applyFill="1" applyBorder="1" applyAlignment="1">
      <alignment horizontal="center" vertical="center" wrapText="1"/>
    </xf>
    <xf numFmtId="0" fontId="5" fillId="4" borderId="16" xfId="0" applyFont="1" applyFill="1" applyBorder="1" applyAlignment="1">
      <alignment horizontal="center" vertical="center" wrapText="1"/>
    </xf>
    <xf numFmtId="0" fontId="5" fillId="4" borderId="15" xfId="0" applyFont="1" applyFill="1" applyBorder="1" applyAlignment="1">
      <alignment horizontal="center" vertical="center" wrapText="1"/>
    </xf>
    <xf numFmtId="0" fontId="5" fillId="4" borderId="19" xfId="0" applyFont="1" applyFill="1" applyBorder="1" applyAlignment="1">
      <alignment horizontal="center" vertical="center" wrapText="1"/>
    </xf>
    <xf numFmtId="0" fontId="5" fillId="4" borderId="11" xfId="0" applyFont="1" applyFill="1" applyBorder="1" applyAlignment="1">
      <alignment horizontal="center" vertical="center" wrapText="1"/>
    </xf>
    <xf numFmtId="0" fontId="5" fillId="4" borderId="10" xfId="0" applyFont="1" applyFill="1" applyBorder="1" applyAlignment="1">
      <alignment horizontal="center" vertical="center" wrapText="1"/>
    </xf>
    <xf numFmtId="14" fontId="5" fillId="4" borderId="14" xfId="0" applyNumberFormat="1" applyFont="1" applyFill="1" applyBorder="1" applyAlignment="1">
      <alignment horizontal="center" vertical="center"/>
    </xf>
    <xf numFmtId="0" fontId="5" fillId="4" borderId="16" xfId="0" applyFont="1" applyFill="1" applyBorder="1" applyAlignment="1">
      <alignment horizontal="center" vertical="center"/>
    </xf>
    <xf numFmtId="0" fontId="5" fillId="4" borderId="15" xfId="0" applyFont="1" applyFill="1" applyBorder="1" applyAlignment="1">
      <alignment horizontal="center" vertical="center"/>
    </xf>
    <xf numFmtId="0" fontId="5" fillId="4" borderId="19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/>
    </xf>
    <xf numFmtId="0" fontId="6" fillId="6" borderId="18" xfId="1" applyFont="1" applyFill="1" applyBorder="1" applyAlignment="1">
      <alignment horizontal="center" vertical="center" wrapText="1"/>
    </xf>
    <xf numFmtId="0" fontId="6" fillId="6" borderId="12" xfId="1" applyFont="1" applyFill="1" applyBorder="1" applyAlignment="1">
      <alignment horizontal="center" vertical="center" wrapText="1"/>
    </xf>
    <xf numFmtId="14" fontId="34" fillId="2" borderId="11" xfId="33" applyNumberFormat="1" applyFont="1" applyFill="1" applyBorder="1" applyAlignment="1">
      <alignment horizontal="center" vertical="center" wrapText="1"/>
    </xf>
    <xf numFmtId="14" fontId="34" fillId="2" borderId="9" xfId="33" applyNumberFormat="1" applyFont="1" applyFill="1" applyBorder="1" applyAlignment="1">
      <alignment horizontal="center" vertical="center" wrapText="1"/>
    </xf>
    <xf numFmtId="14" fontId="34" fillId="2" borderId="10" xfId="33" applyNumberFormat="1" applyFont="1" applyFill="1" applyBorder="1" applyAlignment="1">
      <alignment horizontal="center" vertical="center" wrapText="1"/>
    </xf>
    <xf numFmtId="14" fontId="34" fillId="2" borderId="14" xfId="33" applyNumberFormat="1" applyFont="1" applyFill="1" applyBorder="1" applyAlignment="1">
      <alignment horizontal="center" vertical="center" wrapText="1"/>
    </xf>
    <xf numFmtId="14" fontId="34" fillId="2" borderId="13" xfId="33" applyNumberFormat="1" applyFont="1" applyFill="1" applyBorder="1" applyAlignment="1">
      <alignment horizontal="center" vertical="center" wrapText="1"/>
    </xf>
    <xf numFmtId="14" fontId="34" fillId="2" borderId="16" xfId="33" applyNumberFormat="1" applyFont="1" applyFill="1" applyBorder="1" applyAlignment="1">
      <alignment horizontal="center" vertical="center" wrapText="1"/>
    </xf>
    <xf numFmtId="0" fontId="6" fillId="2" borderId="14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14" fontId="33" fillId="6" borderId="18" xfId="0" applyNumberFormat="1" applyFont="1" applyFill="1" applyBorder="1" applyAlignment="1">
      <alignment horizontal="center" vertical="center"/>
    </xf>
    <xf numFmtId="14" fontId="33" fillId="6" borderId="12" xfId="0" applyNumberFormat="1" applyFont="1" applyFill="1" applyBorder="1" applyAlignment="1">
      <alignment horizontal="center" vertical="center"/>
    </xf>
  </cellXfs>
  <cellStyles count="742">
    <cellStyle name="_Multiple" xfId="101" xr:uid="{00000000-0005-0000-0000-000000000000}"/>
    <cellStyle name="Comma" xfId="539" builtinId="3"/>
    <cellStyle name="Comma 2" xfId="2" xr:uid="{00000000-0005-0000-0000-000002000000}"/>
    <cellStyle name="Comma 2 2" xfId="3" xr:uid="{00000000-0005-0000-0000-000003000000}"/>
    <cellStyle name="Comma 3" xfId="4" xr:uid="{00000000-0005-0000-0000-000004000000}"/>
    <cellStyle name="Comma 4" xfId="5" xr:uid="{00000000-0005-0000-0000-000005000000}"/>
    <cellStyle name="Currency 2" xfId="211" xr:uid="{00000000-0005-0000-0000-000006000000}"/>
    <cellStyle name="Date" xfId="102" xr:uid="{00000000-0005-0000-0000-000007000000}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 2" xfId="6" xr:uid="{00000000-0005-0000-0000-0000B8020000}"/>
    <cellStyle name="Hyperlink 3" xfId="7" xr:uid="{00000000-0005-0000-0000-0000B9020000}"/>
    <cellStyle name="Hyperlink 4" xfId="8" xr:uid="{00000000-0005-0000-0000-0000BA020000}"/>
    <cellStyle name="Migliaia_Allegato 1 AD 2007" xfId="9" xr:uid="{00000000-0005-0000-0000-0000BB020000}"/>
    <cellStyle name="Millares 2" xfId="10" xr:uid="{00000000-0005-0000-0000-0000BC020000}"/>
    <cellStyle name="Millares 2 2" xfId="11" xr:uid="{00000000-0005-0000-0000-0000BD020000}"/>
    <cellStyle name="Millares 2 3" xfId="12" xr:uid="{00000000-0005-0000-0000-0000BE020000}"/>
    <cellStyle name="Millares 2 4" xfId="13" xr:uid="{00000000-0005-0000-0000-0000BF020000}"/>
    <cellStyle name="Millares 2 5" xfId="14" xr:uid="{00000000-0005-0000-0000-0000C0020000}"/>
    <cellStyle name="Millares 3" xfId="15" xr:uid="{00000000-0005-0000-0000-0000C1020000}"/>
    <cellStyle name="Millares 3 2" xfId="16" xr:uid="{00000000-0005-0000-0000-0000C2020000}"/>
    <cellStyle name="Millares 4" xfId="17" xr:uid="{00000000-0005-0000-0000-0000C3020000}"/>
    <cellStyle name="Millares 4 2" xfId="18" xr:uid="{00000000-0005-0000-0000-0000C4020000}"/>
    <cellStyle name="Millares 4 3" xfId="19" xr:uid="{00000000-0005-0000-0000-0000C5020000}"/>
    <cellStyle name="Millares 4 4" xfId="20" xr:uid="{00000000-0005-0000-0000-0000C6020000}"/>
    <cellStyle name="Millares 4 5" xfId="21" xr:uid="{00000000-0005-0000-0000-0000C7020000}"/>
    <cellStyle name="Millares 5" xfId="22" xr:uid="{00000000-0005-0000-0000-0000C8020000}"/>
    <cellStyle name="Normal" xfId="0" builtinId="0"/>
    <cellStyle name="Normal 15" xfId="23" xr:uid="{00000000-0005-0000-0000-0000CA020000}"/>
    <cellStyle name="Normal 2" xfId="1" xr:uid="{00000000-0005-0000-0000-0000CB020000}"/>
    <cellStyle name="Normal 2 2" xfId="24" xr:uid="{00000000-0005-0000-0000-0000CC020000}"/>
    <cellStyle name="Normal 2 2 2" xfId="25" xr:uid="{00000000-0005-0000-0000-0000CD020000}"/>
    <cellStyle name="Normal 2 2 3" xfId="26" xr:uid="{00000000-0005-0000-0000-0000CE020000}"/>
    <cellStyle name="Normal 2 3" xfId="27" xr:uid="{00000000-0005-0000-0000-0000CF020000}"/>
    <cellStyle name="Normal 2 3 2" xfId="28" xr:uid="{00000000-0005-0000-0000-0000D0020000}"/>
    <cellStyle name="Normal 2 4" xfId="29" xr:uid="{00000000-0005-0000-0000-0000D1020000}"/>
    <cellStyle name="Normal 2 5" xfId="30" xr:uid="{00000000-0005-0000-0000-0000D2020000}"/>
    <cellStyle name="Normal 3" xfId="31" xr:uid="{00000000-0005-0000-0000-0000D3020000}"/>
    <cellStyle name="Normal 3 2" xfId="32" xr:uid="{00000000-0005-0000-0000-0000D4020000}"/>
    <cellStyle name="Normal 3 3" xfId="33" xr:uid="{00000000-0005-0000-0000-0000D5020000}"/>
    <cellStyle name="Normal 4" xfId="34" xr:uid="{00000000-0005-0000-0000-0000D6020000}"/>
    <cellStyle name="Normal 5" xfId="35" xr:uid="{00000000-0005-0000-0000-0000D7020000}"/>
    <cellStyle name="Normal 6" xfId="214" xr:uid="{00000000-0005-0000-0000-0000D8020000}"/>
    <cellStyle name="Normale_Calendario scadenze" xfId="36" xr:uid="{00000000-0005-0000-0000-0000D9020000}"/>
    <cellStyle name="Percent" xfId="209" builtinId="5"/>
    <cellStyle name="Percent 2" xfId="37" xr:uid="{00000000-0005-0000-0000-0000DB020000}"/>
    <cellStyle name="Percent 2 2" xfId="38" xr:uid="{00000000-0005-0000-0000-0000DC020000}"/>
    <cellStyle name="Percent 3" xfId="39" xr:uid="{00000000-0005-0000-0000-0000DD020000}"/>
    <cellStyle name="Percent 4" xfId="210" xr:uid="{00000000-0005-0000-0000-0000DE020000}"/>
    <cellStyle name="Porcentual 2" xfId="40" xr:uid="{00000000-0005-0000-0000-0000DF020000}"/>
    <cellStyle name="Porcentual 2 2" xfId="41" xr:uid="{00000000-0005-0000-0000-0000E0020000}"/>
    <cellStyle name="Porcentual 2 2 2" xfId="42" xr:uid="{00000000-0005-0000-0000-0000E1020000}"/>
    <cellStyle name="Porcentual 2 3" xfId="43" xr:uid="{00000000-0005-0000-0000-0000E2020000}"/>
    <cellStyle name="Porcentual 3" xfId="44" xr:uid="{00000000-0005-0000-0000-0000E3020000}"/>
    <cellStyle name="Style 1" xfId="212" xr:uid="{00000000-0005-0000-0000-0000E4020000}"/>
    <cellStyle name="unprotect" xfId="213" xr:uid="{00000000-0005-0000-0000-0000E502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FL22"/>
  <sheetViews>
    <sheetView showGridLines="0" zoomScale="115" zoomScaleNormal="115" zoomScalePageLayoutView="115" workbookViewId="0">
      <selection activeCell="Y16" sqref="Y16"/>
    </sheetView>
  </sheetViews>
  <sheetFormatPr baseColWidth="10" defaultColWidth="15.6640625" defaultRowHeight="15" customHeight="1" outlineLevelCol="1"/>
  <cols>
    <col min="1" max="1" width="5.6640625" style="170" customWidth="1"/>
    <col min="2" max="2" width="5.6640625" style="166" customWidth="1"/>
    <col min="3" max="5" width="15.6640625" style="170" customWidth="1"/>
    <col min="6" max="11" width="15.6640625" style="170" customWidth="1" collapsed="1"/>
    <col min="12" max="12" width="5.83203125" customWidth="1"/>
    <col min="13" max="84" width="15.6640625" style="170" customWidth="1" outlineLevel="1"/>
    <col min="85" max="85" width="5.6640625" style="170" customWidth="1"/>
    <col min="86" max="88" width="5.6640625" style="170" customWidth="1" outlineLevel="1" collapsed="1"/>
    <col min="89" max="89" width="15.6640625" style="170" customWidth="1"/>
    <col min="90" max="91" width="15.6640625" style="170" customWidth="1" collapsed="1"/>
    <col min="92" max="94" width="15.6640625" style="170"/>
    <col min="95" max="95" width="5.83203125" customWidth="1"/>
    <col min="96" max="167" width="15.6640625" style="170" customWidth="1" outlineLevel="1"/>
    <col min="168" max="16384" width="15.6640625" style="170"/>
  </cols>
  <sheetData>
    <row r="1" spans="2:168" s="167" customFormat="1" ht="15" customHeight="1">
      <c r="B1" s="166"/>
    </row>
    <row r="2" spans="2:168" s="167" customFormat="1" ht="15" customHeight="1">
      <c r="B2" s="327">
        <f>IF(D2="","",D2-1)</f>
        <v>41639</v>
      </c>
      <c r="C2" s="8" t="s">
        <v>345</v>
      </c>
      <c r="D2" s="235">
        <f>'12_GANANCIA_PERDIDAS'!D2</f>
        <v>41640</v>
      </c>
      <c r="M2" s="11"/>
      <c r="N2" s="168"/>
      <c r="O2" s="168"/>
      <c r="P2" s="168"/>
      <c r="Q2" s="168"/>
      <c r="R2" s="168"/>
      <c r="S2" s="11"/>
      <c r="T2" s="11"/>
      <c r="U2" s="11"/>
      <c r="V2" s="11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</row>
    <row r="3" spans="2:168" s="167" customFormat="1" ht="15" customHeight="1">
      <c r="B3" s="10"/>
      <c r="C3" s="8" t="s">
        <v>179</v>
      </c>
      <c r="D3" s="17">
        <f>'12_GANANCIA_PERDIDAS'!D3</f>
        <v>72</v>
      </c>
      <c r="F3" s="287">
        <f>IF(F$10="","",0)</f>
        <v>0</v>
      </c>
      <c r="G3" s="287">
        <f>IF(G$10="","",F$3+1)</f>
        <v>1</v>
      </c>
      <c r="H3" s="287">
        <f>IF(H$10="","",G$3+1)</f>
        <v>2</v>
      </c>
      <c r="I3" s="287">
        <f>IF(I$10="","",H$3+1)</f>
        <v>3</v>
      </c>
      <c r="J3" s="287">
        <f>IF(J$10="","",I$3+1)</f>
        <v>4</v>
      </c>
      <c r="K3" s="287">
        <f>IF(K$10="","",J$3+1)</f>
        <v>5</v>
      </c>
      <c r="M3" s="11"/>
      <c r="N3" s="168"/>
      <c r="O3" s="168"/>
      <c r="P3" s="168"/>
      <c r="Q3" s="168"/>
      <c r="R3" s="168"/>
      <c r="S3" s="11"/>
      <c r="T3" s="11"/>
      <c r="U3" s="11"/>
      <c r="V3" s="11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CK3" s="287">
        <f>IF(CK$10="","",0)</f>
        <v>0</v>
      </c>
      <c r="CL3" s="287">
        <f>IF(CL$10="","",CK$3+1)</f>
        <v>1</v>
      </c>
      <c r="CM3" s="287">
        <f>IF(CM$10="","",CL$3+1)</f>
        <v>2</v>
      </c>
      <c r="CN3" s="287">
        <f>IF(CN$10="","",CM$3+1)</f>
        <v>3</v>
      </c>
      <c r="CO3" s="287">
        <f>IF(CO$10="","",CN$3+1)</f>
        <v>4</v>
      </c>
      <c r="CP3" s="287">
        <f>IF(CP$10="","",CO$3+1)</f>
        <v>5</v>
      </c>
    </row>
    <row r="4" spans="2:168" s="167" customFormat="1" ht="15" customHeight="1">
      <c r="B4" s="11"/>
      <c r="C4" s="9" t="s">
        <v>180</v>
      </c>
      <c r="D4" s="18">
        <f>'12_GANANCIA_PERDIDAS'!D4</f>
        <v>12</v>
      </c>
      <c r="F4" s="200">
        <f>IF(F$9="","",1)</f>
        <v>1</v>
      </c>
      <c r="G4" s="200">
        <f>IF(G$9="","",F$5+1)</f>
        <v>13</v>
      </c>
      <c r="H4" s="200">
        <f>IF(H$9="","",G$5+1)</f>
        <v>25</v>
      </c>
      <c r="I4" s="200">
        <f>IF(I$9="","",H$5+1)</f>
        <v>37</v>
      </c>
      <c r="J4" s="200">
        <f>IF(J$9="","",I$5+1)</f>
        <v>49</v>
      </c>
      <c r="K4" s="200">
        <f>IF(K$9="","",J$5+1)</f>
        <v>61</v>
      </c>
      <c r="M4" s="11"/>
      <c r="N4" s="168"/>
      <c r="O4" s="168"/>
      <c r="P4" s="168"/>
      <c r="Q4" s="168"/>
      <c r="R4" s="168"/>
      <c r="S4" s="11"/>
      <c r="T4" s="11"/>
      <c r="U4" s="11"/>
      <c r="V4" s="11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CK4" s="200">
        <f>IF(CK$9="","",1)</f>
        <v>1</v>
      </c>
      <c r="CL4" s="200">
        <f>IF(CL$9="","",CK$5+1)</f>
        <v>13</v>
      </c>
      <c r="CM4" s="200">
        <f>IF(CM$9="","",CL$5+1)</f>
        <v>25</v>
      </c>
      <c r="CN4" s="200">
        <f>IF(CN$9="","",CM$5+1)</f>
        <v>37</v>
      </c>
      <c r="CO4" s="200">
        <f>IF(CO$9="","",CN$5+1)</f>
        <v>49</v>
      </c>
      <c r="CP4" s="200">
        <f>IF(CP$9="","",CO$5+1)</f>
        <v>61</v>
      </c>
      <c r="CR4" s="11"/>
      <c r="CS4" s="168"/>
      <c r="CT4" s="168"/>
      <c r="CU4" s="168"/>
      <c r="CV4" s="168"/>
      <c r="CW4" s="168"/>
      <c r="CX4" s="11"/>
      <c r="CY4" s="11"/>
      <c r="CZ4" s="11"/>
      <c r="DA4" s="11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</row>
    <row r="5" spans="2:168" s="167" customFormat="1" ht="15" customHeight="1">
      <c r="B5" s="11"/>
      <c r="C5" s="8" t="s">
        <v>346</v>
      </c>
      <c r="D5" s="21">
        <f>IF($D$2="","",EOMONTH($D$2,$D$3*12/$D$4-1))</f>
        <v>43830</v>
      </c>
      <c r="F5" s="200">
        <f t="shared" ref="F5:K5" si="0">IF(F$10="","",$D$4+F$4-1)</f>
        <v>12</v>
      </c>
      <c r="G5" s="200">
        <f t="shared" si="0"/>
        <v>24</v>
      </c>
      <c r="H5" s="200">
        <f t="shared" si="0"/>
        <v>36</v>
      </c>
      <c r="I5" s="200">
        <f t="shared" si="0"/>
        <v>48</v>
      </c>
      <c r="J5" s="200">
        <f t="shared" si="0"/>
        <v>60</v>
      </c>
      <c r="K5" s="200">
        <f t="shared" si="0"/>
        <v>72</v>
      </c>
      <c r="CK5" s="200">
        <f t="shared" ref="CK5:CP5" si="1">IF(CK$10="","",$D$4+CK$4-1)</f>
        <v>12</v>
      </c>
      <c r="CL5" s="200">
        <f t="shared" si="1"/>
        <v>24</v>
      </c>
      <c r="CM5" s="200">
        <f t="shared" si="1"/>
        <v>36</v>
      </c>
      <c r="CN5" s="200">
        <f t="shared" si="1"/>
        <v>48</v>
      </c>
      <c r="CO5" s="200">
        <f t="shared" si="1"/>
        <v>60</v>
      </c>
      <c r="CP5" s="200">
        <f t="shared" si="1"/>
        <v>72</v>
      </c>
      <c r="CR5" s="196">
        <f t="array" ref="CR5">IF(CR$10="","",SUM((CR$9&gt;=$CK$9:$CP$9)*(CR$10&lt;=$CK$10:$CP$10)*($CK$3:$CP$3)))</f>
        <v>0</v>
      </c>
      <c r="CS5" s="196">
        <f t="array" ref="CS5">IF(CS$10="","",SUM((CS$9&gt;=$CK$9:$CP$9)*(CS$10&lt;=$CK$10:$CP$10)*($CK$3:$CP$3)))</f>
        <v>0</v>
      </c>
      <c r="CT5" s="196">
        <f t="array" ref="CT5">IF(CT$10="","",SUM((CT$9&gt;=$CK$9:$CP$9)*(CT$10&lt;=$CK$10:$CP$10)*($CK$3:$CP$3)))</f>
        <v>0</v>
      </c>
      <c r="CU5" s="196">
        <f t="array" ref="CU5">IF(CU$10="","",SUM((CU$9&gt;=$CK$9:$CP$9)*(CU$10&lt;=$CK$10:$CP$10)*($CK$3:$CP$3)))</f>
        <v>0</v>
      </c>
      <c r="CV5" s="196">
        <f t="array" ref="CV5">IF(CV$10="","",SUM((CV$9&gt;=$CK$9:$CP$9)*(CV$10&lt;=$CK$10:$CP$10)*($CK$3:$CP$3)))</f>
        <v>0</v>
      </c>
      <c r="CW5" s="196">
        <f t="array" ref="CW5">IF(CW$10="","",SUM((CW$9&gt;=$CK$9:$CP$9)*(CW$10&lt;=$CK$10:$CP$10)*($CK$3:$CP$3)))</f>
        <v>0</v>
      </c>
      <c r="CX5" s="196">
        <f t="array" ref="CX5">IF(CX$10="","",SUM((CX$9&gt;=$CK$9:$CP$9)*(CX$10&lt;=$CK$10:$CP$10)*($CK$3:$CP$3)))</f>
        <v>0</v>
      </c>
      <c r="CY5" s="196">
        <f t="array" ref="CY5">IF(CY$10="","",SUM((CY$9&gt;=$CK$9:$CP$9)*(CY$10&lt;=$CK$10:$CP$10)*($CK$3:$CP$3)))</f>
        <v>0</v>
      </c>
      <c r="CZ5" s="196">
        <f t="array" ref="CZ5">IF(CZ$10="","",SUM((CZ$9&gt;=$CK$9:$CP$9)*(CZ$10&lt;=$CK$10:$CP$10)*($CK$3:$CP$3)))</f>
        <v>0</v>
      </c>
      <c r="DA5" s="196">
        <f t="array" ref="DA5">IF(DA$10="","",SUM((DA$9&gt;=$CK$9:$CP$9)*(DA$10&lt;=$CK$10:$CP$10)*($CK$3:$CP$3)))</f>
        <v>0</v>
      </c>
      <c r="DB5" s="196">
        <f t="array" ref="DB5">IF(DB$10="","",SUM((DB$9&gt;=$CK$9:$CP$9)*(DB$10&lt;=$CK$10:$CP$10)*($CK$3:$CP$3)))</f>
        <v>0</v>
      </c>
      <c r="DC5" s="196">
        <f t="array" ref="DC5">IF(DC$10="","",SUM((DC$9&gt;=$CK$9:$CP$9)*(DC$10&lt;=$CK$10:$CP$10)*($CK$3:$CP$3)))</f>
        <v>0</v>
      </c>
      <c r="DD5" s="196">
        <f t="array" ref="DD5">IF(DD$10="","",SUM((DD$9&gt;=$CK$9:$CP$9)*(DD$10&lt;=$CK$10:$CP$10)*($CK$3:$CP$3)))</f>
        <v>1</v>
      </c>
      <c r="DE5" s="196">
        <f t="array" ref="DE5">IF(DE$10="","",SUM((DE$9&gt;=$CK$9:$CP$9)*(DE$10&lt;=$CK$10:$CP$10)*($CK$3:$CP$3)))</f>
        <v>1</v>
      </c>
      <c r="DF5" s="196">
        <f t="array" ref="DF5">IF(DF$10="","",SUM((DF$9&gt;=$CK$9:$CP$9)*(DF$10&lt;=$CK$10:$CP$10)*($CK$3:$CP$3)))</f>
        <v>1</v>
      </c>
      <c r="DG5" s="196">
        <f t="array" ref="DG5">IF(DG$10="","",SUM((DG$9&gt;=$CK$9:$CP$9)*(DG$10&lt;=$CK$10:$CP$10)*($CK$3:$CP$3)))</f>
        <v>1</v>
      </c>
      <c r="DH5" s="196">
        <f t="array" ref="DH5">IF(DH$10="","",SUM((DH$9&gt;=$CK$9:$CP$9)*(DH$10&lt;=$CK$10:$CP$10)*($CK$3:$CP$3)))</f>
        <v>1</v>
      </c>
      <c r="DI5" s="196">
        <f t="array" ref="DI5">IF(DI$10="","",SUM((DI$9&gt;=$CK$9:$CP$9)*(DI$10&lt;=$CK$10:$CP$10)*($CK$3:$CP$3)))</f>
        <v>1</v>
      </c>
      <c r="DJ5" s="196">
        <f t="array" ref="DJ5">IF(DJ$10="","",SUM((DJ$9&gt;=$CK$9:$CP$9)*(DJ$10&lt;=$CK$10:$CP$10)*($CK$3:$CP$3)))</f>
        <v>1</v>
      </c>
      <c r="DK5" s="196">
        <f t="array" ref="DK5">IF(DK$10="","",SUM((DK$9&gt;=$CK$9:$CP$9)*(DK$10&lt;=$CK$10:$CP$10)*($CK$3:$CP$3)))</f>
        <v>1</v>
      </c>
      <c r="DL5" s="196">
        <f t="array" ref="DL5">IF(DL$10="","",SUM((DL$9&gt;=$CK$9:$CP$9)*(DL$10&lt;=$CK$10:$CP$10)*($CK$3:$CP$3)))</f>
        <v>1</v>
      </c>
      <c r="DM5" s="196">
        <f t="array" ref="DM5">IF(DM$10="","",SUM((DM$9&gt;=$CK$9:$CP$9)*(DM$10&lt;=$CK$10:$CP$10)*($CK$3:$CP$3)))</f>
        <v>1</v>
      </c>
      <c r="DN5" s="196">
        <f t="array" ref="DN5">IF(DN$10="","",SUM((DN$9&gt;=$CK$9:$CP$9)*(DN$10&lt;=$CK$10:$CP$10)*($CK$3:$CP$3)))</f>
        <v>1</v>
      </c>
      <c r="DO5" s="196">
        <f t="array" ref="DO5">IF(DO$10="","",SUM((DO$9&gt;=$CK$9:$CP$9)*(DO$10&lt;=$CK$10:$CP$10)*($CK$3:$CP$3)))</f>
        <v>1</v>
      </c>
      <c r="DP5" s="196">
        <f t="array" ref="DP5">IF(DP$10="","",SUM((DP$9&gt;=$CK$9:$CP$9)*(DP$10&lt;=$CK$10:$CP$10)*($CK$3:$CP$3)))</f>
        <v>2</v>
      </c>
      <c r="DQ5" s="196">
        <f t="array" ref="DQ5">IF(DQ$10="","",SUM((DQ$9&gt;=$CK$9:$CP$9)*(DQ$10&lt;=$CK$10:$CP$10)*($CK$3:$CP$3)))</f>
        <v>2</v>
      </c>
      <c r="DR5" s="196">
        <f t="array" ref="DR5">IF(DR$10="","",SUM((DR$9&gt;=$CK$9:$CP$9)*(DR$10&lt;=$CK$10:$CP$10)*($CK$3:$CP$3)))</f>
        <v>2</v>
      </c>
      <c r="DS5" s="196">
        <f t="array" ref="DS5">IF(DS$10="","",SUM((DS$9&gt;=$CK$9:$CP$9)*(DS$10&lt;=$CK$10:$CP$10)*($CK$3:$CP$3)))</f>
        <v>2</v>
      </c>
      <c r="DT5" s="196">
        <f t="array" ref="DT5">IF(DT$10="","",SUM((DT$9&gt;=$CK$9:$CP$9)*(DT$10&lt;=$CK$10:$CP$10)*($CK$3:$CP$3)))</f>
        <v>2</v>
      </c>
      <c r="DU5" s="196">
        <f t="array" ref="DU5">IF(DU$10="","",SUM((DU$9&gt;=$CK$9:$CP$9)*(DU$10&lt;=$CK$10:$CP$10)*($CK$3:$CP$3)))</f>
        <v>2</v>
      </c>
      <c r="DV5" s="196">
        <f t="array" ref="DV5">IF(DV$10="","",SUM((DV$9&gt;=$CK$9:$CP$9)*(DV$10&lt;=$CK$10:$CP$10)*($CK$3:$CP$3)))</f>
        <v>2</v>
      </c>
      <c r="DW5" s="196">
        <f t="array" ref="DW5">IF(DW$10="","",SUM((DW$9&gt;=$CK$9:$CP$9)*(DW$10&lt;=$CK$10:$CP$10)*($CK$3:$CP$3)))</f>
        <v>2</v>
      </c>
      <c r="DX5" s="196">
        <f t="array" ref="DX5">IF(DX$10="","",SUM((DX$9&gt;=$CK$9:$CP$9)*(DX$10&lt;=$CK$10:$CP$10)*($CK$3:$CP$3)))</f>
        <v>2</v>
      </c>
      <c r="DY5" s="196">
        <f t="array" ref="DY5">IF(DY$10="","",SUM((DY$9&gt;=$CK$9:$CP$9)*(DY$10&lt;=$CK$10:$CP$10)*($CK$3:$CP$3)))</f>
        <v>2</v>
      </c>
      <c r="DZ5" s="196">
        <f t="array" ref="DZ5">IF(DZ$10="","",SUM((DZ$9&gt;=$CK$9:$CP$9)*(DZ$10&lt;=$CK$10:$CP$10)*($CK$3:$CP$3)))</f>
        <v>2</v>
      </c>
      <c r="EA5" s="196">
        <f t="array" ref="EA5">IF(EA$10="","",SUM((EA$9&gt;=$CK$9:$CP$9)*(EA$10&lt;=$CK$10:$CP$10)*($CK$3:$CP$3)))</f>
        <v>2</v>
      </c>
      <c r="EB5" s="196">
        <f t="array" ref="EB5">IF(EB$10="","",SUM((EB$9&gt;=$CK$9:$CP$9)*(EB$10&lt;=$CK$10:$CP$10)*($CK$3:$CP$3)))</f>
        <v>3</v>
      </c>
      <c r="EC5" s="196">
        <f t="array" ref="EC5">IF(EC$10="","",SUM((EC$9&gt;=$CK$9:$CP$9)*(EC$10&lt;=$CK$10:$CP$10)*($CK$3:$CP$3)))</f>
        <v>3</v>
      </c>
      <c r="ED5" s="196">
        <f t="array" ref="ED5">IF(ED$10="","",SUM((ED$9&gt;=$CK$9:$CP$9)*(ED$10&lt;=$CK$10:$CP$10)*($CK$3:$CP$3)))</f>
        <v>3</v>
      </c>
      <c r="EE5" s="196">
        <f t="array" ref="EE5">IF(EE$10="","",SUM((EE$9&gt;=$CK$9:$CP$9)*(EE$10&lt;=$CK$10:$CP$10)*($CK$3:$CP$3)))</f>
        <v>3</v>
      </c>
      <c r="EF5" s="196">
        <f t="array" ref="EF5">IF(EF$10="","",SUM((EF$9&gt;=$CK$9:$CP$9)*(EF$10&lt;=$CK$10:$CP$10)*($CK$3:$CP$3)))</f>
        <v>3</v>
      </c>
      <c r="EG5" s="196">
        <f t="array" ref="EG5">IF(EG$10="","",SUM((EG$9&gt;=$CK$9:$CP$9)*(EG$10&lt;=$CK$10:$CP$10)*($CK$3:$CP$3)))</f>
        <v>3</v>
      </c>
      <c r="EH5" s="196">
        <f t="array" ref="EH5">IF(EH$10="","",SUM((EH$9&gt;=$CK$9:$CP$9)*(EH$10&lt;=$CK$10:$CP$10)*($CK$3:$CP$3)))</f>
        <v>3</v>
      </c>
      <c r="EI5" s="196">
        <f t="array" ref="EI5">IF(EI$10="","",SUM((EI$9&gt;=$CK$9:$CP$9)*(EI$10&lt;=$CK$10:$CP$10)*($CK$3:$CP$3)))</f>
        <v>3</v>
      </c>
      <c r="EJ5" s="196">
        <f t="array" ref="EJ5">IF(EJ$10="","",SUM((EJ$9&gt;=$CK$9:$CP$9)*(EJ$10&lt;=$CK$10:$CP$10)*($CK$3:$CP$3)))</f>
        <v>3</v>
      </c>
      <c r="EK5" s="196">
        <f t="array" ref="EK5">IF(EK$10="","",SUM((EK$9&gt;=$CK$9:$CP$9)*(EK$10&lt;=$CK$10:$CP$10)*($CK$3:$CP$3)))</f>
        <v>3</v>
      </c>
      <c r="EL5" s="196">
        <f t="array" ref="EL5">IF(EL$10="","",SUM((EL$9&gt;=$CK$9:$CP$9)*(EL$10&lt;=$CK$10:$CP$10)*($CK$3:$CP$3)))</f>
        <v>3</v>
      </c>
      <c r="EM5" s="196">
        <f t="array" ref="EM5">IF(EM$10="","",SUM((EM$9&gt;=$CK$9:$CP$9)*(EM$10&lt;=$CK$10:$CP$10)*($CK$3:$CP$3)))</f>
        <v>3</v>
      </c>
      <c r="EN5" s="196">
        <f t="array" ref="EN5">IF(EN$10="","",SUM((EN$9&gt;=$CK$9:$CP$9)*(EN$10&lt;=$CK$10:$CP$10)*($CK$3:$CP$3)))</f>
        <v>4</v>
      </c>
      <c r="EO5" s="196">
        <f t="array" ref="EO5">IF(EO$10="","",SUM((EO$9&gt;=$CK$9:$CP$9)*(EO$10&lt;=$CK$10:$CP$10)*($CK$3:$CP$3)))</f>
        <v>4</v>
      </c>
      <c r="EP5" s="196">
        <f t="array" ref="EP5">IF(EP$10="","",SUM((EP$9&gt;=$CK$9:$CP$9)*(EP$10&lt;=$CK$10:$CP$10)*($CK$3:$CP$3)))</f>
        <v>4</v>
      </c>
      <c r="EQ5" s="196">
        <f t="array" ref="EQ5">IF(EQ$10="","",SUM((EQ$9&gt;=$CK$9:$CP$9)*(EQ$10&lt;=$CK$10:$CP$10)*($CK$3:$CP$3)))</f>
        <v>4</v>
      </c>
      <c r="ER5" s="196">
        <f t="array" ref="ER5">IF(ER$10="","",SUM((ER$9&gt;=$CK$9:$CP$9)*(ER$10&lt;=$CK$10:$CP$10)*($CK$3:$CP$3)))</f>
        <v>4</v>
      </c>
      <c r="ES5" s="196">
        <f t="array" ref="ES5">IF(ES$10="","",SUM((ES$9&gt;=$CK$9:$CP$9)*(ES$10&lt;=$CK$10:$CP$10)*($CK$3:$CP$3)))</f>
        <v>4</v>
      </c>
      <c r="ET5" s="196">
        <f t="array" ref="ET5">IF(ET$10="","",SUM((ET$9&gt;=$CK$9:$CP$9)*(ET$10&lt;=$CK$10:$CP$10)*($CK$3:$CP$3)))</f>
        <v>4</v>
      </c>
      <c r="EU5" s="196">
        <f t="array" ref="EU5">IF(EU$10="","",SUM((EU$9&gt;=$CK$9:$CP$9)*(EU$10&lt;=$CK$10:$CP$10)*($CK$3:$CP$3)))</f>
        <v>4</v>
      </c>
      <c r="EV5" s="196">
        <f t="array" ref="EV5">IF(EV$10="","",SUM((EV$9&gt;=$CK$9:$CP$9)*(EV$10&lt;=$CK$10:$CP$10)*($CK$3:$CP$3)))</f>
        <v>4</v>
      </c>
      <c r="EW5" s="196">
        <f t="array" ref="EW5">IF(EW$10="","",SUM((EW$9&gt;=$CK$9:$CP$9)*(EW$10&lt;=$CK$10:$CP$10)*($CK$3:$CP$3)))</f>
        <v>4</v>
      </c>
      <c r="EX5" s="196">
        <f t="array" ref="EX5">IF(EX$10="","",SUM((EX$9&gt;=$CK$9:$CP$9)*(EX$10&lt;=$CK$10:$CP$10)*($CK$3:$CP$3)))</f>
        <v>4</v>
      </c>
      <c r="EY5" s="196">
        <f t="array" ref="EY5">IF(EY$10="","",SUM((EY$9&gt;=$CK$9:$CP$9)*(EY$10&lt;=$CK$10:$CP$10)*($CK$3:$CP$3)))</f>
        <v>4</v>
      </c>
      <c r="EZ5" s="196">
        <f t="array" ref="EZ5">IF(EZ$10="","",SUM((EZ$9&gt;=$CK$9:$CP$9)*(EZ$10&lt;=$CK$10:$CP$10)*($CK$3:$CP$3)))</f>
        <v>5</v>
      </c>
      <c r="FA5" s="196">
        <f t="array" ref="FA5">IF(FA$10="","",SUM((FA$9&gt;=$CK$9:$CP$9)*(FA$10&lt;=$CK$10:$CP$10)*($CK$3:$CP$3)))</f>
        <v>5</v>
      </c>
      <c r="FB5" s="196">
        <f t="array" ref="FB5">IF(FB$10="","",SUM((FB$9&gt;=$CK$9:$CP$9)*(FB$10&lt;=$CK$10:$CP$10)*($CK$3:$CP$3)))</f>
        <v>5</v>
      </c>
      <c r="FC5" s="196">
        <f t="array" ref="FC5">IF(FC$10="","",SUM((FC$9&gt;=$CK$9:$CP$9)*(FC$10&lt;=$CK$10:$CP$10)*($CK$3:$CP$3)))</f>
        <v>5</v>
      </c>
      <c r="FD5" s="196">
        <f t="array" ref="FD5">IF(FD$10="","",SUM((FD$9&gt;=$CK$9:$CP$9)*(FD$10&lt;=$CK$10:$CP$10)*($CK$3:$CP$3)))</f>
        <v>5</v>
      </c>
      <c r="FE5" s="196">
        <f t="array" ref="FE5">IF(FE$10="","",SUM((FE$9&gt;=$CK$9:$CP$9)*(FE$10&lt;=$CK$10:$CP$10)*($CK$3:$CP$3)))</f>
        <v>5</v>
      </c>
      <c r="FF5" s="196">
        <f t="array" ref="FF5">IF(FF$10="","",SUM((FF$9&gt;=$CK$9:$CP$9)*(FF$10&lt;=$CK$10:$CP$10)*($CK$3:$CP$3)))</f>
        <v>5</v>
      </c>
      <c r="FG5" s="196">
        <f t="array" ref="FG5">IF(FG$10="","",SUM((FG$9&gt;=$CK$9:$CP$9)*(FG$10&lt;=$CK$10:$CP$10)*($CK$3:$CP$3)))</f>
        <v>5</v>
      </c>
      <c r="FH5" s="196">
        <f t="array" ref="FH5">IF(FH$10="","",SUM((FH$9&gt;=$CK$9:$CP$9)*(FH$10&lt;=$CK$10:$CP$10)*($CK$3:$CP$3)))</f>
        <v>5</v>
      </c>
      <c r="FI5" s="196">
        <f t="array" ref="FI5">IF(FI$10="","",SUM((FI$9&gt;=$CK$9:$CP$9)*(FI$10&lt;=$CK$10:$CP$10)*($CK$3:$CP$3)))</f>
        <v>5</v>
      </c>
      <c r="FJ5" s="196">
        <f t="array" ref="FJ5">IF(FJ$10="","",SUM((FJ$9&gt;=$CK$9:$CP$9)*(FJ$10&lt;=$CK$10:$CP$10)*($CK$3:$CP$3)))</f>
        <v>5</v>
      </c>
      <c r="FK5" s="196">
        <f t="array" ref="FK5">IF(FK$10="","",SUM((FK$9&gt;=$CK$9:$CP$9)*(FK$10&lt;=$CK$10:$CP$10)*($CK$3:$CP$3)))</f>
        <v>5</v>
      </c>
    </row>
    <row r="6" spans="2:168" s="167" customFormat="1" ht="15" customHeight="1">
      <c r="B6" s="11"/>
      <c r="C6" s="8" t="s">
        <v>398</v>
      </c>
      <c r="D6" s="309">
        <f>COUNTA(D$15:D$1000)</f>
        <v>8</v>
      </c>
      <c r="E6" s="11"/>
      <c r="F6" s="11"/>
      <c r="G6" s="11"/>
      <c r="H6" s="11"/>
      <c r="I6" s="12"/>
      <c r="J6" s="14"/>
      <c r="K6" s="15"/>
      <c r="M6" s="1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CK6" s="11"/>
      <c r="CL6" s="11"/>
      <c r="CM6" s="11"/>
      <c r="CN6" s="12"/>
      <c r="CO6" s="14"/>
      <c r="CP6" s="15"/>
      <c r="CR6" s="16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</row>
    <row r="7" spans="2:168" s="169" customFormat="1" ht="15" customHeight="1">
      <c r="B7" s="12"/>
      <c r="C7" s="11"/>
      <c r="D7" s="11"/>
      <c r="F7" s="288" t="s">
        <v>396</v>
      </c>
      <c r="G7" s="289"/>
      <c r="H7" s="289"/>
      <c r="I7" s="289"/>
      <c r="J7" s="289"/>
      <c r="K7" s="129"/>
      <c r="M7" s="19">
        <f>IF(M$10="","",0+1)</f>
        <v>1</v>
      </c>
      <c r="N7" s="19">
        <f t="shared" ref="N7:BY7" si="2">IF(N$10="","",M$7+1)</f>
        <v>2</v>
      </c>
      <c r="O7" s="19">
        <f t="shared" si="2"/>
        <v>3</v>
      </c>
      <c r="P7" s="19">
        <f t="shared" si="2"/>
        <v>4</v>
      </c>
      <c r="Q7" s="19">
        <f t="shared" si="2"/>
        <v>5</v>
      </c>
      <c r="R7" s="19">
        <f t="shared" si="2"/>
        <v>6</v>
      </c>
      <c r="S7" s="19">
        <f t="shared" si="2"/>
        <v>7</v>
      </c>
      <c r="T7" s="19">
        <f t="shared" si="2"/>
        <v>8</v>
      </c>
      <c r="U7" s="19">
        <f t="shared" si="2"/>
        <v>9</v>
      </c>
      <c r="V7" s="19">
        <f t="shared" si="2"/>
        <v>10</v>
      </c>
      <c r="W7" s="19">
        <f t="shared" si="2"/>
        <v>11</v>
      </c>
      <c r="X7" s="19">
        <f t="shared" si="2"/>
        <v>12</v>
      </c>
      <c r="Y7" s="19">
        <f t="shared" si="2"/>
        <v>13</v>
      </c>
      <c r="Z7" s="19">
        <f t="shared" si="2"/>
        <v>14</v>
      </c>
      <c r="AA7" s="19">
        <f t="shared" si="2"/>
        <v>15</v>
      </c>
      <c r="AB7" s="19">
        <f t="shared" si="2"/>
        <v>16</v>
      </c>
      <c r="AC7" s="19">
        <f t="shared" si="2"/>
        <v>17</v>
      </c>
      <c r="AD7" s="19">
        <f t="shared" si="2"/>
        <v>18</v>
      </c>
      <c r="AE7" s="19">
        <f t="shared" si="2"/>
        <v>19</v>
      </c>
      <c r="AF7" s="19">
        <f t="shared" si="2"/>
        <v>20</v>
      </c>
      <c r="AG7" s="19">
        <f t="shared" si="2"/>
        <v>21</v>
      </c>
      <c r="AH7" s="19">
        <f t="shared" si="2"/>
        <v>22</v>
      </c>
      <c r="AI7" s="19">
        <f t="shared" si="2"/>
        <v>23</v>
      </c>
      <c r="AJ7" s="19">
        <f t="shared" si="2"/>
        <v>24</v>
      </c>
      <c r="AK7" s="19">
        <f t="shared" si="2"/>
        <v>25</v>
      </c>
      <c r="AL7" s="19">
        <f t="shared" si="2"/>
        <v>26</v>
      </c>
      <c r="AM7" s="19">
        <f t="shared" si="2"/>
        <v>27</v>
      </c>
      <c r="AN7" s="19">
        <f t="shared" si="2"/>
        <v>28</v>
      </c>
      <c r="AO7" s="19">
        <f t="shared" si="2"/>
        <v>29</v>
      </c>
      <c r="AP7" s="19">
        <f t="shared" si="2"/>
        <v>30</v>
      </c>
      <c r="AQ7" s="19">
        <f t="shared" si="2"/>
        <v>31</v>
      </c>
      <c r="AR7" s="19">
        <f t="shared" si="2"/>
        <v>32</v>
      </c>
      <c r="AS7" s="19">
        <f t="shared" si="2"/>
        <v>33</v>
      </c>
      <c r="AT7" s="19">
        <f t="shared" si="2"/>
        <v>34</v>
      </c>
      <c r="AU7" s="19">
        <f t="shared" si="2"/>
        <v>35</v>
      </c>
      <c r="AV7" s="19">
        <f t="shared" si="2"/>
        <v>36</v>
      </c>
      <c r="AW7" s="19">
        <f t="shared" si="2"/>
        <v>37</v>
      </c>
      <c r="AX7" s="19">
        <f t="shared" si="2"/>
        <v>38</v>
      </c>
      <c r="AY7" s="19">
        <f t="shared" si="2"/>
        <v>39</v>
      </c>
      <c r="AZ7" s="19">
        <f t="shared" si="2"/>
        <v>40</v>
      </c>
      <c r="BA7" s="19">
        <f t="shared" si="2"/>
        <v>41</v>
      </c>
      <c r="BB7" s="19">
        <f t="shared" si="2"/>
        <v>42</v>
      </c>
      <c r="BC7" s="19">
        <f t="shared" si="2"/>
        <v>43</v>
      </c>
      <c r="BD7" s="19">
        <f t="shared" si="2"/>
        <v>44</v>
      </c>
      <c r="BE7" s="19">
        <f t="shared" si="2"/>
        <v>45</v>
      </c>
      <c r="BF7" s="19">
        <f t="shared" si="2"/>
        <v>46</v>
      </c>
      <c r="BG7" s="19">
        <f t="shared" si="2"/>
        <v>47</v>
      </c>
      <c r="BH7" s="19">
        <f t="shared" si="2"/>
        <v>48</v>
      </c>
      <c r="BI7" s="19">
        <f t="shared" si="2"/>
        <v>49</v>
      </c>
      <c r="BJ7" s="19">
        <f t="shared" si="2"/>
        <v>50</v>
      </c>
      <c r="BK7" s="19">
        <f t="shared" si="2"/>
        <v>51</v>
      </c>
      <c r="BL7" s="19">
        <f t="shared" si="2"/>
        <v>52</v>
      </c>
      <c r="BM7" s="19">
        <f t="shared" si="2"/>
        <v>53</v>
      </c>
      <c r="BN7" s="19">
        <f t="shared" si="2"/>
        <v>54</v>
      </c>
      <c r="BO7" s="19">
        <f t="shared" si="2"/>
        <v>55</v>
      </c>
      <c r="BP7" s="19">
        <f t="shared" si="2"/>
        <v>56</v>
      </c>
      <c r="BQ7" s="19">
        <f t="shared" si="2"/>
        <v>57</v>
      </c>
      <c r="BR7" s="19">
        <f t="shared" si="2"/>
        <v>58</v>
      </c>
      <c r="BS7" s="19">
        <f t="shared" si="2"/>
        <v>59</v>
      </c>
      <c r="BT7" s="19">
        <f t="shared" si="2"/>
        <v>60</v>
      </c>
      <c r="BU7" s="19">
        <f t="shared" si="2"/>
        <v>61</v>
      </c>
      <c r="BV7" s="19">
        <f t="shared" si="2"/>
        <v>62</v>
      </c>
      <c r="BW7" s="19">
        <f t="shared" si="2"/>
        <v>63</v>
      </c>
      <c r="BX7" s="19">
        <f t="shared" si="2"/>
        <v>64</v>
      </c>
      <c r="BY7" s="19">
        <f t="shared" si="2"/>
        <v>65</v>
      </c>
      <c r="BZ7" s="19">
        <f t="shared" ref="BZ7:CF7" si="3">IF(BZ$10="","",BY$7+1)</f>
        <v>66</v>
      </c>
      <c r="CA7" s="19">
        <f t="shared" si="3"/>
        <v>67</v>
      </c>
      <c r="CB7" s="19">
        <f t="shared" si="3"/>
        <v>68</v>
      </c>
      <c r="CC7" s="19">
        <f t="shared" si="3"/>
        <v>69</v>
      </c>
      <c r="CD7" s="19">
        <f t="shared" si="3"/>
        <v>70</v>
      </c>
      <c r="CE7" s="19">
        <f t="shared" si="3"/>
        <v>71</v>
      </c>
      <c r="CF7" s="19">
        <f t="shared" si="3"/>
        <v>72</v>
      </c>
      <c r="CG7" s="167"/>
      <c r="CK7" s="288" t="s">
        <v>397</v>
      </c>
      <c r="CL7" s="289"/>
      <c r="CM7" s="289"/>
      <c r="CN7" s="289"/>
      <c r="CO7" s="289"/>
      <c r="CP7" s="129"/>
      <c r="CR7" s="19">
        <f>IF(CR$10="","",0+1)</f>
        <v>1</v>
      </c>
      <c r="CS7" s="19">
        <f t="shared" ref="CS7:FD7" si="4">IF(CS$10="","",CR$7+1)</f>
        <v>2</v>
      </c>
      <c r="CT7" s="19">
        <f t="shared" si="4"/>
        <v>3</v>
      </c>
      <c r="CU7" s="19">
        <f t="shared" si="4"/>
        <v>4</v>
      </c>
      <c r="CV7" s="19">
        <f t="shared" si="4"/>
        <v>5</v>
      </c>
      <c r="CW7" s="19">
        <f t="shared" si="4"/>
        <v>6</v>
      </c>
      <c r="CX7" s="19">
        <f t="shared" si="4"/>
        <v>7</v>
      </c>
      <c r="CY7" s="19">
        <f t="shared" si="4"/>
        <v>8</v>
      </c>
      <c r="CZ7" s="19">
        <f t="shared" si="4"/>
        <v>9</v>
      </c>
      <c r="DA7" s="19">
        <f t="shared" si="4"/>
        <v>10</v>
      </c>
      <c r="DB7" s="19">
        <f t="shared" si="4"/>
        <v>11</v>
      </c>
      <c r="DC7" s="19">
        <f t="shared" si="4"/>
        <v>12</v>
      </c>
      <c r="DD7" s="19">
        <f t="shared" si="4"/>
        <v>13</v>
      </c>
      <c r="DE7" s="19">
        <f t="shared" si="4"/>
        <v>14</v>
      </c>
      <c r="DF7" s="19">
        <f t="shared" si="4"/>
        <v>15</v>
      </c>
      <c r="DG7" s="19">
        <f t="shared" si="4"/>
        <v>16</v>
      </c>
      <c r="DH7" s="19">
        <f t="shared" si="4"/>
        <v>17</v>
      </c>
      <c r="DI7" s="19">
        <f t="shared" si="4"/>
        <v>18</v>
      </c>
      <c r="DJ7" s="19">
        <f t="shared" si="4"/>
        <v>19</v>
      </c>
      <c r="DK7" s="19">
        <f t="shared" si="4"/>
        <v>20</v>
      </c>
      <c r="DL7" s="19">
        <f t="shared" si="4"/>
        <v>21</v>
      </c>
      <c r="DM7" s="19">
        <f t="shared" si="4"/>
        <v>22</v>
      </c>
      <c r="DN7" s="19">
        <f t="shared" si="4"/>
        <v>23</v>
      </c>
      <c r="DO7" s="19">
        <f t="shared" si="4"/>
        <v>24</v>
      </c>
      <c r="DP7" s="19">
        <f t="shared" si="4"/>
        <v>25</v>
      </c>
      <c r="DQ7" s="19">
        <f t="shared" si="4"/>
        <v>26</v>
      </c>
      <c r="DR7" s="19">
        <f t="shared" si="4"/>
        <v>27</v>
      </c>
      <c r="DS7" s="19">
        <f t="shared" si="4"/>
        <v>28</v>
      </c>
      <c r="DT7" s="19">
        <f t="shared" si="4"/>
        <v>29</v>
      </c>
      <c r="DU7" s="19">
        <f t="shared" si="4"/>
        <v>30</v>
      </c>
      <c r="DV7" s="19">
        <f t="shared" si="4"/>
        <v>31</v>
      </c>
      <c r="DW7" s="19">
        <f t="shared" si="4"/>
        <v>32</v>
      </c>
      <c r="DX7" s="19">
        <f t="shared" si="4"/>
        <v>33</v>
      </c>
      <c r="DY7" s="19">
        <f t="shared" si="4"/>
        <v>34</v>
      </c>
      <c r="DZ7" s="19">
        <f t="shared" si="4"/>
        <v>35</v>
      </c>
      <c r="EA7" s="19">
        <f t="shared" si="4"/>
        <v>36</v>
      </c>
      <c r="EB7" s="19">
        <f t="shared" si="4"/>
        <v>37</v>
      </c>
      <c r="EC7" s="19">
        <f t="shared" si="4"/>
        <v>38</v>
      </c>
      <c r="ED7" s="19">
        <f t="shared" si="4"/>
        <v>39</v>
      </c>
      <c r="EE7" s="19">
        <f t="shared" si="4"/>
        <v>40</v>
      </c>
      <c r="EF7" s="19">
        <f t="shared" si="4"/>
        <v>41</v>
      </c>
      <c r="EG7" s="19">
        <f t="shared" si="4"/>
        <v>42</v>
      </c>
      <c r="EH7" s="19">
        <f t="shared" si="4"/>
        <v>43</v>
      </c>
      <c r="EI7" s="19">
        <f t="shared" si="4"/>
        <v>44</v>
      </c>
      <c r="EJ7" s="19">
        <f t="shared" si="4"/>
        <v>45</v>
      </c>
      <c r="EK7" s="19">
        <f t="shared" si="4"/>
        <v>46</v>
      </c>
      <c r="EL7" s="19">
        <f t="shared" si="4"/>
        <v>47</v>
      </c>
      <c r="EM7" s="19">
        <f t="shared" si="4"/>
        <v>48</v>
      </c>
      <c r="EN7" s="19">
        <f t="shared" si="4"/>
        <v>49</v>
      </c>
      <c r="EO7" s="19">
        <f t="shared" si="4"/>
        <v>50</v>
      </c>
      <c r="EP7" s="19">
        <f t="shared" si="4"/>
        <v>51</v>
      </c>
      <c r="EQ7" s="19">
        <f t="shared" si="4"/>
        <v>52</v>
      </c>
      <c r="ER7" s="19">
        <f t="shared" si="4"/>
        <v>53</v>
      </c>
      <c r="ES7" s="19">
        <f t="shared" si="4"/>
        <v>54</v>
      </c>
      <c r="ET7" s="19">
        <f t="shared" si="4"/>
        <v>55</v>
      </c>
      <c r="EU7" s="19">
        <f t="shared" si="4"/>
        <v>56</v>
      </c>
      <c r="EV7" s="19">
        <f t="shared" si="4"/>
        <v>57</v>
      </c>
      <c r="EW7" s="19">
        <f t="shared" si="4"/>
        <v>58</v>
      </c>
      <c r="EX7" s="19">
        <f t="shared" si="4"/>
        <v>59</v>
      </c>
      <c r="EY7" s="19">
        <f t="shared" si="4"/>
        <v>60</v>
      </c>
      <c r="EZ7" s="19">
        <f t="shared" si="4"/>
        <v>61</v>
      </c>
      <c r="FA7" s="19">
        <f t="shared" si="4"/>
        <v>62</v>
      </c>
      <c r="FB7" s="19">
        <f t="shared" si="4"/>
        <v>63</v>
      </c>
      <c r="FC7" s="19">
        <f t="shared" si="4"/>
        <v>64</v>
      </c>
      <c r="FD7" s="19">
        <f t="shared" si="4"/>
        <v>65</v>
      </c>
      <c r="FE7" s="19">
        <f t="shared" ref="FE7:FK7" si="5">IF(FE$10="","",FD$7+1)</f>
        <v>66</v>
      </c>
      <c r="FF7" s="19">
        <f t="shared" si="5"/>
        <v>67</v>
      </c>
      <c r="FG7" s="19">
        <f t="shared" si="5"/>
        <v>68</v>
      </c>
      <c r="FH7" s="19">
        <f t="shared" si="5"/>
        <v>69</v>
      </c>
      <c r="FI7" s="19">
        <f t="shared" si="5"/>
        <v>70</v>
      </c>
      <c r="FJ7" s="19">
        <f t="shared" si="5"/>
        <v>71</v>
      </c>
      <c r="FK7" s="19">
        <f t="shared" si="5"/>
        <v>72</v>
      </c>
      <c r="FL7" s="308"/>
    </row>
    <row r="8" spans="2:168" s="167" customFormat="1" ht="15" customHeight="1">
      <c r="B8" s="166"/>
    </row>
    <row r="9" spans="2:168" s="167" customFormat="1" ht="15" customHeight="1">
      <c r="B9" s="12"/>
      <c r="C9" s="49" t="s">
        <v>417</v>
      </c>
      <c r="D9" s="50"/>
      <c r="E9" s="51"/>
      <c r="F9" s="22">
        <f>IF(F10="","",$B$2+1)</f>
        <v>41640</v>
      </c>
      <c r="G9" s="22">
        <f>IF(G10="","",F10+1)</f>
        <v>42005</v>
      </c>
      <c r="H9" s="22">
        <f t="shared" ref="H9" si="6">IF(H10="","",G10+1)</f>
        <v>42370</v>
      </c>
      <c r="I9" s="22">
        <f t="shared" ref="I9" si="7">IF(I10="","",H10+1)</f>
        <v>42736</v>
      </c>
      <c r="J9" s="22">
        <f t="shared" ref="J9" si="8">IF(J10="","",I10+1)</f>
        <v>43101</v>
      </c>
      <c r="K9" s="22">
        <f t="shared" ref="K9" si="9">IF(K10="","",J10+1)</f>
        <v>43466</v>
      </c>
      <c r="M9" s="20">
        <f>IF(M10="","",$B$2+1)</f>
        <v>41640</v>
      </c>
      <c r="N9" s="20">
        <f>IF(N10="","",M10+1)</f>
        <v>41671</v>
      </c>
      <c r="O9" s="20">
        <f t="shared" ref="O9" si="10">IF(O10="","",N10+1)</f>
        <v>41699</v>
      </c>
      <c r="P9" s="20">
        <f t="shared" ref="P9" si="11">IF(P10="","",O10+1)</f>
        <v>41730</v>
      </c>
      <c r="Q9" s="20">
        <f t="shared" ref="Q9" si="12">IF(Q10="","",P10+1)</f>
        <v>41760</v>
      </c>
      <c r="R9" s="20">
        <f t="shared" ref="R9" si="13">IF(R10="","",Q10+1)</f>
        <v>41791</v>
      </c>
      <c r="S9" s="20">
        <f t="shared" ref="S9" si="14">IF(S10="","",R10+1)</f>
        <v>41821</v>
      </c>
      <c r="T9" s="20">
        <f t="shared" ref="T9" si="15">IF(T10="","",S10+1)</f>
        <v>41852</v>
      </c>
      <c r="U9" s="20">
        <f t="shared" ref="U9" si="16">IF(U10="","",T10+1)</f>
        <v>41883</v>
      </c>
      <c r="V9" s="20">
        <f t="shared" ref="V9" si="17">IF(V10="","",U10+1)</f>
        <v>41913</v>
      </c>
      <c r="W9" s="20">
        <f t="shared" ref="W9" si="18">IF(W10="","",V10+1)</f>
        <v>41944</v>
      </c>
      <c r="X9" s="20">
        <f t="shared" ref="X9" si="19">IF(X10="","",W10+1)</f>
        <v>41974</v>
      </c>
      <c r="Y9" s="20">
        <f t="shared" ref="Y9" si="20">IF(Y10="","",X10+1)</f>
        <v>42005</v>
      </c>
      <c r="Z9" s="20">
        <f t="shared" ref="Z9" si="21">IF(Z10="","",Y10+1)</f>
        <v>42036</v>
      </c>
      <c r="AA9" s="20">
        <f t="shared" ref="AA9" si="22">IF(AA10="","",Z10+1)</f>
        <v>42064</v>
      </c>
      <c r="AB9" s="20">
        <f t="shared" ref="AB9" si="23">IF(AB10="","",AA10+1)</f>
        <v>42095</v>
      </c>
      <c r="AC9" s="20">
        <f t="shared" ref="AC9" si="24">IF(AC10="","",AB10+1)</f>
        <v>42125</v>
      </c>
      <c r="AD9" s="20">
        <f t="shared" ref="AD9" si="25">IF(AD10="","",AC10+1)</f>
        <v>42156</v>
      </c>
      <c r="AE9" s="20">
        <f t="shared" ref="AE9" si="26">IF(AE10="","",AD10+1)</f>
        <v>42186</v>
      </c>
      <c r="AF9" s="20">
        <f t="shared" ref="AF9" si="27">IF(AF10="","",AE10+1)</f>
        <v>42217</v>
      </c>
      <c r="AG9" s="20">
        <f t="shared" ref="AG9" si="28">IF(AG10="","",AF10+1)</f>
        <v>42248</v>
      </c>
      <c r="AH9" s="20">
        <f t="shared" ref="AH9" si="29">IF(AH10="","",AG10+1)</f>
        <v>42278</v>
      </c>
      <c r="AI9" s="20">
        <f t="shared" ref="AI9" si="30">IF(AI10="","",AH10+1)</f>
        <v>42309</v>
      </c>
      <c r="AJ9" s="20">
        <f t="shared" ref="AJ9" si="31">IF(AJ10="","",AI10+1)</f>
        <v>42339</v>
      </c>
      <c r="AK9" s="20">
        <f t="shared" ref="AK9" si="32">IF(AK10="","",AJ10+1)</f>
        <v>42370</v>
      </c>
      <c r="AL9" s="20">
        <f t="shared" ref="AL9" si="33">IF(AL10="","",AK10+1)</f>
        <v>42401</v>
      </c>
      <c r="AM9" s="20">
        <f t="shared" ref="AM9" si="34">IF(AM10="","",AL10+1)</f>
        <v>42430</v>
      </c>
      <c r="AN9" s="20">
        <f t="shared" ref="AN9" si="35">IF(AN10="","",AM10+1)</f>
        <v>42461</v>
      </c>
      <c r="AO9" s="20">
        <f t="shared" ref="AO9" si="36">IF(AO10="","",AN10+1)</f>
        <v>42491</v>
      </c>
      <c r="AP9" s="20">
        <f t="shared" ref="AP9" si="37">IF(AP10="","",AO10+1)</f>
        <v>42522</v>
      </c>
      <c r="AQ9" s="20">
        <f t="shared" ref="AQ9" si="38">IF(AQ10="","",AP10+1)</f>
        <v>42552</v>
      </c>
      <c r="AR9" s="20">
        <f t="shared" ref="AR9" si="39">IF(AR10="","",AQ10+1)</f>
        <v>42583</v>
      </c>
      <c r="AS9" s="20">
        <f t="shared" ref="AS9" si="40">IF(AS10="","",AR10+1)</f>
        <v>42614</v>
      </c>
      <c r="AT9" s="20">
        <f t="shared" ref="AT9" si="41">IF(AT10="","",AS10+1)</f>
        <v>42644</v>
      </c>
      <c r="AU9" s="20">
        <f t="shared" ref="AU9" si="42">IF(AU10="","",AT10+1)</f>
        <v>42675</v>
      </c>
      <c r="AV9" s="20">
        <f t="shared" ref="AV9" si="43">IF(AV10="","",AU10+1)</f>
        <v>42705</v>
      </c>
      <c r="AW9" s="20">
        <f t="shared" ref="AW9" si="44">IF(AW10="","",AV10+1)</f>
        <v>42736</v>
      </c>
      <c r="AX9" s="20">
        <f t="shared" ref="AX9" si="45">IF(AX10="","",AW10+1)</f>
        <v>42767</v>
      </c>
      <c r="AY9" s="20">
        <f t="shared" ref="AY9" si="46">IF(AY10="","",AX10+1)</f>
        <v>42795</v>
      </c>
      <c r="AZ9" s="20">
        <f t="shared" ref="AZ9" si="47">IF(AZ10="","",AY10+1)</f>
        <v>42826</v>
      </c>
      <c r="BA9" s="20">
        <f t="shared" ref="BA9" si="48">IF(BA10="","",AZ10+1)</f>
        <v>42856</v>
      </c>
      <c r="BB9" s="20">
        <f t="shared" ref="BB9" si="49">IF(BB10="","",BA10+1)</f>
        <v>42887</v>
      </c>
      <c r="BC9" s="20">
        <f t="shared" ref="BC9" si="50">IF(BC10="","",BB10+1)</f>
        <v>42917</v>
      </c>
      <c r="BD9" s="20">
        <f t="shared" ref="BD9" si="51">IF(BD10="","",BC10+1)</f>
        <v>42948</v>
      </c>
      <c r="BE9" s="20">
        <f t="shared" ref="BE9" si="52">IF(BE10="","",BD10+1)</f>
        <v>42979</v>
      </c>
      <c r="BF9" s="20">
        <f t="shared" ref="BF9" si="53">IF(BF10="","",BE10+1)</f>
        <v>43009</v>
      </c>
      <c r="BG9" s="20">
        <f t="shared" ref="BG9" si="54">IF(BG10="","",BF10+1)</f>
        <v>43040</v>
      </c>
      <c r="BH9" s="20">
        <f t="shared" ref="BH9" si="55">IF(BH10="","",BG10+1)</f>
        <v>43070</v>
      </c>
      <c r="BI9" s="20">
        <f t="shared" ref="BI9" si="56">IF(BI10="","",BH10+1)</f>
        <v>43101</v>
      </c>
      <c r="BJ9" s="20">
        <f t="shared" ref="BJ9" si="57">IF(BJ10="","",BI10+1)</f>
        <v>43132</v>
      </c>
      <c r="BK9" s="20">
        <f t="shared" ref="BK9" si="58">IF(BK10="","",BJ10+1)</f>
        <v>43160</v>
      </c>
      <c r="BL9" s="20">
        <f t="shared" ref="BL9" si="59">IF(BL10="","",BK10+1)</f>
        <v>43191</v>
      </c>
      <c r="BM9" s="20">
        <f t="shared" ref="BM9" si="60">IF(BM10="","",BL10+1)</f>
        <v>43221</v>
      </c>
      <c r="BN9" s="20">
        <f t="shared" ref="BN9" si="61">IF(BN10="","",BM10+1)</f>
        <v>43252</v>
      </c>
      <c r="BO9" s="20">
        <f t="shared" ref="BO9" si="62">IF(BO10="","",BN10+1)</f>
        <v>43282</v>
      </c>
      <c r="BP9" s="20">
        <f t="shared" ref="BP9" si="63">IF(BP10="","",BO10+1)</f>
        <v>43313</v>
      </c>
      <c r="BQ9" s="20">
        <f t="shared" ref="BQ9" si="64">IF(BQ10="","",BP10+1)</f>
        <v>43344</v>
      </c>
      <c r="BR9" s="20">
        <f t="shared" ref="BR9" si="65">IF(BR10="","",BQ10+1)</f>
        <v>43374</v>
      </c>
      <c r="BS9" s="20">
        <f t="shared" ref="BS9" si="66">IF(BS10="","",BR10+1)</f>
        <v>43405</v>
      </c>
      <c r="BT9" s="20">
        <f t="shared" ref="BT9" si="67">IF(BT10="","",BS10+1)</f>
        <v>43435</v>
      </c>
      <c r="BU9" s="20">
        <f t="shared" ref="BU9" si="68">IF(BU10="","",BT10+1)</f>
        <v>43466</v>
      </c>
      <c r="BV9" s="20">
        <f t="shared" ref="BV9" si="69">IF(BV10="","",BU10+1)</f>
        <v>43497</v>
      </c>
      <c r="BW9" s="20">
        <f t="shared" ref="BW9" si="70">IF(BW10="","",BV10+1)</f>
        <v>43525</v>
      </c>
      <c r="BX9" s="20">
        <f t="shared" ref="BX9" si="71">IF(BX10="","",BW10+1)</f>
        <v>43556</v>
      </c>
      <c r="BY9" s="20">
        <f t="shared" ref="BY9" si="72">IF(BY10="","",BX10+1)</f>
        <v>43586</v>
      </c>
      <c r="BZ9" s="20">
        <f t="shared" ref="BZ9" si="73">IF(BZ10="","",BY10+1)</f>
        <v>43617</v>
      </c>
      <c r="CA9" s="20">
        <f t="shared" ref="CA9" si="74">IF(CA10="","",BZ10+1)</f>
        <v>43647</v>
      </c>
      <c r="CB9" s="20">
        <f t="shared" ref="CB9" si="75">IF(CB10="","",CA10+1)</f>
        <v>43678</v>
      </c>
      <c r="CC9" s="20">
        <f t="shared" ref="CC9" si="76">IF(CC10="","",CB10+1)</f>
        <v>43709</v>
      </c>
      <c r="CD9" s="20">
        <f t="shared" ref="CD9" si="77">IF(CD10="","",CC10+1)</f>
        <v>43739</v>
      </c>
      <c r="CE9" s="20">
        <f t="shared" ref="CE9" si="78">IF(CE10="","",CD10+1)</f>
        <v>43770</v>
      </c>
      <c r="CF9" s="20">
        <f t="shared" ref="CF9" si="79">IF(CF10="","",CE10+1)</f>
        <v>43800</v>
      </c>
      <c r="CK9" s="22">
        <f>IF(CK10="","",$B$2+1)</f>
        <v>41640</v>
      </c>
      <c r="CL9" s="22">
        <f>IF(CL10="","",CK10+1)</f>
        <v>42005</v>
      </c>
      <c r="CM9" s="22">
        <f t="shared" ref="CM9:CP9" si="80">IF(CM10="","",CL10+1)</f>
        <v>42370</v>
      </c>
      <c r="CN9" s="22">
        <f t="shared" si="80"/>
        <v>42736</v>
      </c>
      <c r="CO9" s="22">
        <f t="shared" si="80"/>
        <v>43101</v>
      </c>
      <c r="CP9" s="22">
        <f t="shared" si="80"/>
        <v>43466</v>
      </c>
      <c r="CR9" s="20">
        <f>IF(CR10="","",$B$2+1)</f>
        <v>41640</v>
      </c>
      <c r="CS9" s="20">
        <f>IF(CS10="","",CR10+1)</f>
        <v>41671</v>
      </c>
      <c r="CT9" s="20">
        <f t="shared" ref="CT9:FE9" si="81">IF(CT10="","",CS10+1)</f>
        <v>41699</v>
      </c>
      <c r="CU9" s="20">
        <f t="shared" si="81"/>
        <v>41730</v>
      </c>
      <c r="CV9" s="20">
        <f t="shared" si="81"/>
        <v>41760</v>
      </c>
      <c r="CW9" s="20">
        <f t="shared" si="81"/>
        <v>41791</v>
      </c>
      <c r="CX9" s="20">
        <f t="shared" si="81"/>
        <v>41821</v>
      </c>
      <c r="CY9" s="20">
        <f t="shared" si="81"/>
        <v>41852</v>
      </c>
      <c r="CZ9" s="20">
        <f t="shared" si="81"/>
        <v>41883</v>
      </c>
      <c r="DA9" s="20">
        <f t="shared" si="81"/>
        <v>41913</v>
      </c>
      <c r="DB9" s="20">
        <f t="shared" si="81"/>
        <v>41944</v>
      </c>
      <c r="DC9" s="20">
        <f t="shared" si="81"/>
        <v>41974</v>
      </c>
      <c r="DD9" s="20">
        <f t="shared" si="81"/>
        <v>42005</v>
      </c>
      <c r="DE9" s="20">
        <f t="shared" si="81"/>
        <v>42036</v>
      </c>
      <c r="DF9" s="20">
        <f t="shared" si="81"/>
        <v>42064</v>
      </c>
      <c r="DG9" s="20">
        <f t="shared" si="81"/>
        <v>42095</v>
      </c>
      <c r="DH9" s="20">
        <f t="shared" si="81"/>
        <v>42125</v>
      </c>
      <c r="DI9" s="20">
        <f t="shared" si="81"/>
        <v>42156</v>
      </c>
      <c r="DJ9" s="20">
        <f t="shared" si="81"/>
        <v>42186</v>
      </c>
      <c r="DK9" s="20">
        <f t="shared" si="81"/>
        <v>42217</v>
      </c>
      <c r="DL9" s="20">
        <f t="shared" si="81"/>
        <v>42248</v>
      </c>
      <c r="DM9" s="20">
        <f t="shared" si="81"/>
        <v>42278</v>
      </c>
      <c r="DN9" s="20">
        <f t="shared" si="81"/>
        <v>42309</v>
      </c>
      <c r="DO9" s="20">
        <f t="shared" si="81"/>
        <v>42339</v>
      </c>
      <c r="DP9" s="20">
        <f t="shared" si="81"/>
        <v>42370</v>
      </c>
      <c r="DQ9" s="20">
        <f t="shared" si="81"/>
        <v>42401</v>
      </c>
      <c r="DR9" s="20">
        <f t="shared" si="81"/>
        <v>42430</v>
      </c>
      <c r="DS9" s="20">
        <f t="shared" si="81"/>
        <v>42461</v>
      </c>
      <c r="DT9" s="20">
        <f t="shared" si="81"/>
        <v>42491</v>
      </c>
      <c r="DU9" s="20">
        <f t="shared" si="81"/>
        <v>42522</v>
      </c>
      <c r="DV9" s="20">
        <f t="shared" si="81"/>
        <v>42552</v>
      </c>
      <c r="DW9" s="20">
        <f t="shared" si="81"/>
        <v>42583</v>
      </c>
      <c r="DX9" s="20">
        <f t="shared" si="81"/>
        <v>42614</v>
      </c>
      <c r="DY9" s="20">
        <f t="shared" si="81"/>
        <v>42644</v>
      </c>
      <c r="DZ9" s="20">
        <f t="shared" si="81"/>
        <v>42675</v>
      </c>
      <c r="EA9" s="20">
        <f t="shared" si="81"/>
        <v>42705</v>
      </c>
      <c r="EB9" s="20">
        <f t="shared" si="81"/>
        <v>42736</v>
      </c>
      <c r="EC9" s="20">
        <f t="shared" si="81"/>
        <v>42767</v>
      </c>
      <c r="ED9" s="20">
        <f t="shared" si="81"/>
        <v>42795</v>
      </c>
      <c r="EE9" s="20">
        <f t="shared" si="81"/>
        <v>42826</v>
      </c>
      <c r="EF9" s="20">
        <f t="shared" si="81"/>
        <v>42856</v>
      </c>
      <c r="EG9" s="20">
        <f t="shared" si="81"/>
        <v>42887</v>
      </c>
      <c r="EH9" s="20">
        <f t="shared" si="81"/>
        <v>42917</v>
      </c>
      <c r="EI9" s="20">
        <f t="shared" si="81"/>
        <v>42948</v>
      </c>
      <c r="EJ9" s="20">
        <f t="shared" si="81"/>
        <v>42979</v>
      </c>
      <c r="EK9" s="20">
        <f t="shared" si="81"/>
        <v>43009</v>
      </c>
      <c r="EL9" s="20">
        <f t="shared" si="81"/>
        <v>43040</v>
      </c>
      <c r="EM9" s="20">
        <f t="shared" si="81"/>
        <v>43070</v>
      </c>
      <c r="EN9" s="20">
        <f t="shared" si="81"/>
        <v>43101</v>
      </c>
      <c r="EO9" s="20">
        <f t="shared" si="81"/>
        <v>43132</v>
      </c>
      <c r="EP9" s="20">
        <f t="shared" si="81"/>
        <v>43160</v>
      </c>
      <c r="EQ9" s="20">
        <f t="shared" si="81"/>
        <v>43191</v>
      </c>
      <c r="ER9" s="20">
        <f t="shared" si="81"/>
        <v>43221</v>
      </c>
      <c r="ES9" s="20">
        <f t="shared" si="81"/>
        <v>43252</v>
      </c>
      <c r="ET9" s="20">
        <f t="shared" si="81"/>
        <v>43282</v>
      </c>
      <c r="EU9" s="20">
        <f t="shared" si="81"/>
        <v>43313</v>
      </c>
      <c r="EV9" s="20">
        <f t="shared" si="81"/>
        <v>43344</v>
      </c>
      <c r="EW9" s="20">
        <f t="shared" si="81"/>
        <v>43374</v>
      </c>
      <c r="EX9" s="20">
        <f t="shared" si="81"/>
        <v>43405</v>
      </c>
      <c r="EY9" s="20">
        <f t="shared" si="81"/>
        <v>43435</v>
      </c>
      <c r="EZ9" s="20">
        <f t="shared" si="81"/>
        <v>43466</v>
      </c>
      <c r="FA9" s="20">
        <f t="shared" si="81"/>
        <v>43497</v>
      </c>
      <c r="FB9" s="20">
        <f t="shared" si="81"/>
        <v>43525</v>
      </c>
      <c r="FC9" s="20">
        <f t="shared" si="81"/>
        <v>43556</v>
      </c>
      <c r="FD9" s="20">
        <f t="shared" si="81"/>
        <v>43586</v>
      </c>
      <c r="FE9" s="20">
        <f t="shared" si="81"/>
        <v>43617</v>
      </c>
      <c r="FF9" s="20">
        <f t="shared" ref="FF9:FK9" si="82">IF(FF10="","",FE10+1)</f>
        <v>43647</v>
      </c>
      <c r="FG9" s="20">
        <f t="shared" si="82"/>
        <v>43678</v>
      </c>
      <c r="FH9" s="20">
        <f t="shared" si="82"/>
        <v>43709</v>
      </c>
      <c r="FI9" s="20">
        <f t="shared" si="82"/>
        <v>43739</v>
      </c>
      <c r="FJ9" s="20">
        <f t="shared" si="82"/>
        <v>43770</v>
      </c>
      <c r="FK9" s="20">
        <f t="shared" si="82"/>
        <v>43800</v>
      </c>
    </row>
    <row r="10" spans="2:168" s="167" customFormat="1" ht="15" customHeight="1">
      <c r="B10" s="12"/>
      <c r="C10" s="49" t="s">
        <v>419</v>
      </c>
      <c r="D10" s="50"/>
      <c r="E10" s="51"/>
      <c r="F10" s="22">
        <f>IF($B$2="","",IF(EOMONTH($B$2,$D$4)&gt;$D$5,"",EOMONTH($B$2,$D$4)))</f>
        <v>42004</v>
      </c>
      <c r="G10" s="22">
        <f>IF(F10="","",IF(EOMONTH(F10,$D$4)&gt;$D$5,"",EOMONTH(F10,$D$4)))</f>
        <v>42369</v>
      </c>
      <c r="H10" s="22">
        <f t="shared" ref="H10:K10" si="83">IF(G10="","",IF(EOMONTH(G10,$D$4)&gt;$D$5,"",EOMONTH(G10,$D$4)))</f>
        <v>42735</v>
      </c>
      <c r="I10" s="22">
        <f t="shared" si="83"/>
        <v>43100</v>
      </c>
      <c r="J10" s="22">
        <f t="shared" si="83"/>
        <v>43465</v>
      </c>
      <c r="K10" s="22">
        <f t="shared" si="83"/>
        <v>43830</v>
      </c>
      <c r="M10" s="20">
        <f>IF($B$2="","",IF(EOMONTH($B$2,12/$D$4)&gt;$D$5,"",EOMONTH($B$2,12/$D$4)))</f>
        <v>41670</v>
      </c>
      <c r="N10" s="20">
        <f>IF(M10="","",IF(EOMONTH(M10,12/$D$4)&gt;$D$5,"",EOMONTH(M10,12/$D$4)))</f>
        <v>41698</v>
      </c>
      <c r="O10" s="20">
        <f t="shared" ref="O10:BZ10" si="84">IF(N10="","",IF(EOMONTH(N10,12/$D$4)&gt;$D$5,"",EOMONTH(N10,12/$D$4)))</f>
        <v>41729</v>
      </c>
      <c r="P10" s="20">
        <f t="shared" si="84"/>
        <v>41759</v>
      </c>
      <c r="Q10" s="20">
        <f t="shared" si="84"/>
        <v>41790</v>
      </c>
      <c r="R10" s="20">
        <f t="shared" si="84"/>
        <v>41820</v>
      </c>
      <c r="S10" s="20">
        <f t="shared" si="84"/>
        <v>41851</v>
      </c>
      <c r="T10" s="20">
        <f t="shared" si="84"/>
        <v>41882</v>
      </c>
      <c r="U10" s="20">
        <f t="shared" si="84"/>
        <v>41912</v>
      </c>
      <c r="V10" s="20">
        <f t="shared" si="84"/>
        <v>41943</v>
      </c>
      <c r="W10" s="20">
        <f t="shared" si="84"/>
        <v>41973</v>
      </c>
      <c r="X10" s="20">
        <f t="shared" si="84"/>
        <v>42004</v>
      </c>
      <c r="Y10" s="20">
        <f t="shared" si="84"/>
        <v>42035</v>
      </c>
      <c r="Z10" s="20">
        <f t="shared" si="84"/>
        <v>42063</v>
      </c>
      <c r="AA10" s="20">
        <f t="shared" si="84"/>
        <v>42094</v>
      </c>
      <c r="AB10" s="20">
        <f t="shared" si="84"/>
        <v>42124</v>
      </c>
      <c r="AC10" s="20">
        <f t="shared" si="84"/>
        <v>42155</v>
      </c>
      <c r="AD10" s="20">
        <f t="shared" si="84"/>
        <v>42185</v>
      </c>
      <c r="AE10" s="20">
        <f t="shared" si="84"/>
        <v>42216</v>
      </c>
      <c r="AF10" s="20">
        <f t="shared" si="84"/>
        <v>42247</v>
      </c>
      <c r="AG10" s="20">
        <f t="shared" si="84"/>
        <v>42277</v>
      </c>
      <c r="AH10" s="20">
        <f t="shared" si="84"/>
        <v>42308</v>
      </c>
      <c r="AI10" s="20">
        <f t="shared" si="84"/>
        <v>42338</v>
      </c>
      <c r="AJ10" s="20">
        <f t="shared" si="84"/>
        <v>42369</v>
      </c>
      <c r="AK10" s="20">
        <f t="shared" si="84"/>
        <v>42400</v>
      </c>
      <c r="AL10" s="20">
        <f t="shared" si="84"/>
        <v>42429</v>
      </c>
      <c r="AM10" s="20">
        <f t="shared" si="84"/>
        <v>42460</v>
      </c>
      <c r="AN10" s="20">
        <f t="shared" si="84"/>
        <v>42490</v>
      </c>
      <c r="AO10" s="20">
        <f t="shared" si="84"/>
        <v>42521</v>
      </c>
      <c r="AP10" s="20">
        <f t="shared" si="84"/>
        <v>42551</v>
      </c>
      <c r="AQ10" s="20">
        <f t="shared" si="84"/>
        <v>42582</v>
      </c>
      <c r="AR10" s="20">
        <f t="shared" si="84"/>
        <v>42613</v>
      </c>
      <c r="AS10" s="20">
        <f t="shared" si="84"/>
        <v>42643</v>
      </c>
      <c r="AT10" s="20">
        <f t="shared" si="84"/>
        <v>42674</v>
      </c>
      <c r="AU10" s="20">
        <f t="shared" si="84"/>
        <v>42704</v>
      </c>
      <c r="AV10" s="20">
        <f t="shared" si="84"/>
        <v>42735</v>
      </c>
      <c r="AW10" s="20">
        <f t="shared" si="84"/>
        <v>42766</v>
      </c>
      <c r="AX10" s="20">
        <f t="shared" si="84"/>
        <v>42794</v>
      </c>
      <c r="AY10" s="20">
        <f t="shared" si="84"/>
        <v>42825</v>
      </c>
      <c r="AZ10" s="20">
        <f t="shared" si="84"/>
        <v>42855</v>
      </c>
      <c r="BA10" s="20">
        <f t="shared" si="84"/>
        <v>42886</v>
      </c>
      <c r="BB10" s="20">
        <f t="shared" si="84"/>
        <v>42916</v>
      </c>
      <c r="BC10" s="20">
        <f t="shared" si="84"/>
        <v>42947</v>
      </c>
      <c r="BD10" s="20">
        <f t="shared" si="84"/>
        <v>42978</v>
      </c>
      <c r="BE10" s="20">
        <f t="shared" si="84"/>
        <v>43008</v>
      </c>
      <c r="BF10" s="20">
        <f t="shared" si="84"/>
        <v>43039</v>
      </c>
      <c r="BG10" s="20">
        <f t="shared" si="84"/>
        <v>43069</v>
      </c>
      <c r="BH10" s="20">
        <f t="shared" si="84"/>
        <v>43100</v>
      </c>
      <c r="BI10" s="20">
        <f t="shared" si="84"/>
        <v>43131</v>
      </c>
      <c r="BJ10" s="20">
        <f t="shared" si="84"/>
        <v>43159</v>
      </c>
      <c r="BK10" s="20">
        <f t="shared" si="84"/>
        <v>43190</v>
      </c>
      <c r="BL10" s="20">
        <f t="shared" si="84"/>
        <v>43220</v>
      </c>
      <c r="BM10" s="20">
        <f t="shared" si="84"/>
        <v>43251</v>
      </c>
      <c r="BN10" s="20">
        <f t="shared" si="84"/>
        <v>43281</v>
      </c>
      <c r="BO10" s="20">
        <f t="shared" si="84"/>
        <v>43312</v>
      </c>
      <c r="BP10" s="20">
        <f t="shared" si="84"/>
        <v>43343</v>
      </c>
      <c r="BQ10" s="20">
        <f t="shared" si="84"/>
        <v>43373</v>
      </c>
      <c r="BR10" s="20">
        <f t="shared" si="84"/>
        <v>43404</v>
      </c>
      <c r="BS10" s="20">
        <f t="shared" si="84"/>
        <v>43434</v>
      </c>
      <c r="BT10" s="20">
        <f t="shared" si="84"/>
        <v>43465</v>
      </c>
      <c r="BU10" s="20">
        <f t="shared" si="84"/>
        <v>43496</v>
      </c>
      <c r="BV10" s="20">
        <f t="shared" si="84"/>
        <v>43524</v>
      </c>
      <c r="BW10" s="20">
        <f t="shared" si="84"/>
        <v>43555</v>
      </c>
      <c r="BX10" s="20">
        <f t="shared" si="84"/>
        <v>43585</v>
      </c>
      <c r="BY10" s="20">
        <f t="shared" si="84"/>
        <v>43616</v>
      </c>
      <c r="BZ10" s="20">
        <f t="shared" si="84"/>
        <v>43646</v>
      </c>
      <c r="CA10" s="20">
        <f t="shared" ref="CA10:CF10" si="85">IF(BZ10="","",IF(EOMONTH(BZ10,12/$D$4)&gt;$D$5,"",EOMONTH(BZ10,12/$D$4)))</f>
        <v>43677</v>
      </c>
      <c r="CB10" s="20">
        <f t="shared" si="85"/>
        <v>43708</v>
      </c>
      <c r="CC10" s="20">
        <f t="shared" si="85"/>
        <v>43738</v>
      </c>
      <c r="CD10" s="20">
        <f t="shared" si="85"/>
        <v>43769</v>
      </c>
      <c r="CE10" s="20">
        <f t="shared" si="85"/>
        <v>43799</v>
      </c>
      <c r="CF10" s="20">
        <f t="shared" si="85"/>
        <v>43830</v>
      </c>
      <c r="CK10" s="22">
        <f>IF($B$2="","",IF(EOMONTH($B$2,$D$4)&gt;$D$5,"",EOMONTH($B$2,$D$4)))</f>
        <v>42004</v>
      </c>
      <c r="CL10" s="22">
        <f>IF(CK10="","",IF(EOMONTH(CK10,$D$4)&gt;$D$5,"",EOMONTH(CK10,$D$4)))</f>
        <v>42369</v>
      </c>
      <c r="CM10" s="22">
        <f t="shared" ref="CM10:CP10" si="86">IF(CL10="","",IF(EOMONTH(CL10,$D$4)&gt;$D$5,"",EOMONTH(CL10,$D$4)))</f>
        <v>42735</v>
      </c>
      <c r="CN10" s="22">
        <f t="shared" si="86"/>
        <v>43100</v>
      </c>
      <c r="CO10" s="22">
        <f t="shared" si="86"/>
        <v>43465</v>
      </c>
      <c r="CP10" s="22">
        <f t="shared" si="86"/>
        <v>43830</v>
      </c>
      <c r="CR10" s="20">
        <f>IF($B$2="","",IF(EOMONTH($B$2,12/$D$4)&gt;$D$5,"",EOMONTH($B$2,12/$D$4)))</f>
        <v>41670</v>
      </c>
      <c r="CS10" s="20">
        <f>IF(CR10="","",IF(EOMONTH(CR10,12/$D$4)&gt;$D$5,"",EOMONTH(CR10,12/$D$4)))</f>
        <v>41698</v>
      </c>
      <c r="CT10" s="20">
        <f t="shared" ref="CT10:FE10" si="87">IF(CS10="","",IF(EOMONTH(CS10,12/$D$4)&gt;$D$5,"",EOMONTH(CS10,12/$D$4)))</f>
        <v>41729</v>
      </c>
      <c r="CU10" s="20">
        <f t="shared" si="87"/>
        <v>41759</v>
      </c>
      <c r="CV10" s="20">
        <f t="shared" si="87"/>
        <v>41790</v>
      </c>
      <c r="CW10" s="20">
        <f t="shared" si="87"/>
        <v>41820</v>
      </c>
      <c r="CX10" s="20">
        <f t="shared" si="87"/>
        <v>41851</v>
      </c>
      <c r="CY10" s="20">
        <f t="shared" si="87"/>
        <v>41882</v>
      </c>
      <c r="CZ10" s="20">
        <f t="shared" si="87"/>
        <v>41912</v>
      </c>
      <c r="DA10" s="20">
        <f t="shared" si="87"/>
        <v>41943</v>
      </c>
      <c r="DB10" s="20">
        <f t="shared" si="87"/>
        <v>41973</v>
      </c>
      <c r="DC10" s="20">
        <f t="shared" si="87"/>
        <v>42004</v>
      </c>
      <c r="DD10" s="20">
        <f t="shared" si="87"/>
        <v>42035</v>
      </c>
      <c r="DE10" s="20">
        <f t="shared" si="87"/>
        <v>42063</v>
      </c>
      <c r="DF10" s="20">
        <f t="shared" si="87"/>
        <v>42094</v>
      </c>
      <c r="DG10" s="20">
        <f t="shared" si="87"/>
        <v>42124</v>
      </c>
      <c r="DH10" s="20">
        <f t="shared" si="87"/>
        <v>42155</v>
      </c>
      <c r="DI10" s="20">
        <f t="shared" si="87"/>
        <v>42185</v>
      </c>
      <c r="DJ10" s="20">
        <f t="shared" si="87"/>
        <v>42216</v>
      </c>
      <c r="DK10" s="20">
        <f t="shared" si="87"/>
        <v>42247</v>
      </c>
      <c r="DL10" s="20">
        <f t="shared" si="87"/>
        <v>42277</v>
      </c>
      <c r="DM10" s="20">
        <f t="shared" si="87"/>
        <v>42308</v>
      </c>
      <c r="DN10" s="20">
        <f t="shared" si="87"/>
        <v>42338</v>
      </c>
      <c r="DO10" s="20">
        <f t="shared" si="87"/>
        <v>42369</v>
      </c>
      <c r="DP10" s="20">
        <f t="shared" si="87"/>
        <v>42400</v>
      </c>
      <c r="DQ10" s="20">
        <f t="shared" si="87"/>
        <v>42429</v>
      </c>
      <c r="DR10" s="20">
        <f t="shared" si="87"/>
        <v>42460</v>
      </c>
      <c r="DS10" s="20">
        <f t="shared" si="87"/>
        <v>42490</v>
      </c>
      <c r="DT10" s="20">
        <f t="shared" si="87"/>
        <v>42521</v>
      </c>
      <c r="DU10" s="20">
        <f t="shared" si="87"/>
        <v>42551</v>
      </c>
      <c r="DV10" s="20">
        <f t="shared" si="87"/>
        <v>42582</v>
      </c>
      <c r="DW10" s="20">
        <f t="shared" si="87"/>
        <v>42613</v>
      </c>
      <c r="DX10" s="20">
        <f t="shared" si="87"/>
        <v>42643</v>
      </c>
      <c r="DY10" s="20">
        <f t="shared" si="87"/>
        <v>42674</v>
      </c>
      <c r="DZ10" s="20">
        <f t="shared" si="87"/>
        <v>42704</v>
      </c>
      <c r="EA10" s="20">
        <f t="shared" si="87"/>
        <v>42735</v>
      </c>
      <c r="EB10" s="20">
        <f t="shared" si="87"/>
        <v>42766</v>
      </c>
      <c r="EC10" s="20">
        <f t="shared" si="87"/>
        <v>42794</v>
      </c>
      <c r="ED10" s="20">
        <f t="shared" si="87"/>
        <v>42825</v>
      </c>
      <c r="EE10" s="20">
        <f t="shared" si="87"/>
        <v>42855</v>
      </c>
      <c r="EF10" s="20">
        <f t="shared" si="87"/>
        <v>42886</v>
      </c>
      <c r="EG10" s="20">
        <f t="shared" si="87"/>
        <v>42916</v>
      </c>
      <c r="EH10" s="20">
        <f t="shared" si="87"/>
        <v>42947</v>
      </c>
      <c r="EI10" s="20">
        <f t="shared" si="87"/>
        <v>42978</v>
      </c>
      <c r="EJ10" s="20">
        <f t="shared" si="87"/>
        <v>43008</v>
      </c>
      <c r="EK10" s="20">
        <f t="shared" si="87"/>
        <v>43039</v>
      </c>
      <c r="EL10" s="20">
        <f t="shared" si="87"/>
        <v>43069</v>
      </c>
      <c r="EM10" s="20">
        <f t="shared" si="87"/>
        <v>43100</v>
      </c>
      <c r="EN10" s="20">
        <f t="shared" si="87"/>
        <v>43131</v>
      </c>
      <c r="EO10" s="20">
        <f t="shared" si="87"/>
        <v>43159</v>
      </c>
      <c r="EP10" s="20">
        <f t="shared" si="87"/>
        <v>43190</v>
      </c>
      <c r="EQ10" s="20">
        <f t="shared" si="87"/>
        <v>43220</v>
      </c>
      <c r="ER10" s="20">
        <f t="shared" si="87"/>
        <v>43251</v>
      </c>
      <c r="ES10" s="20">
        <f t="shared" si="87"/>
        <v>43281</v>
      </c>
      <c r="ET10" s="20">
        <f t="shared" si="87"/>
        <v>43312</v>
      </c>
      <c r="EU10" s="20">
        <f t="shared" si="87"/>
        <v>43343</v>
      </c>
      <c r="EV10" s="20">
        <f t="shared" si="87"/>
        <v>43373</v>
      </c>
      <c r="EW10" s="20">
        <f t="shared" si="87"/>
        <v>43404</v>
      </c>
      <c r="EX10" s="20">
        <f t="shared" si="87"/>
        <v>43434</v>
      </c>
      <c r="EY10" s="20">
        <f t="shared" si="87"/>
        <v>43465</v>
      </c>
      <c r="EZ10" s="20">
        <f t="shared" si="87"/>
        <v>43496</v>
      </c>
      <c r="FA10" s="20">
        <f t="shared" si="87"/>
        <v>43524</v>
      </c>
      <c r="FB10" s="20">
        <f t="shared" si="87"/>
        <v>43555</v>
      </c>
      <c r="FC10" s="20">
        <f t="shared" si="87"/>
        <v>43585</v>
      </c>
      <c r="FD10" s="20">
        <f t="shared" si="87"/>
        <v>43616</v>
      </c>
      <c r="FE10" s="20">
        <f t="shared" si="87"/>
        <v>43646</v>
      </c>
      <c r="FF10" s="20">
        <f t="shared" ref="FF10:FK10" si="88">IF(FE10="","",IF(EOMONTH(FE10,12/$D$4)&gt;$D$5,"",EOMONTH(FE10,12/$D$4)))</f>
        <v>43677</v>
      </c>
      <c r="FG10" s="20">
        <f t="shared" si="88"/>
        <v>43708</v>
      </c>
      <c r="FH10" s="20">
        <f t="shared" si="88"/>
        <v>43738</v>
      </c>
      <c r="FI10" s="20">
        <f t="shared" si="88"/>
        <v>43769</v>
      </c>
      <c r="FJ10" s="20">
        <f t="shared" si="88"/>
        <v>43799</v>
      </c>
      <c r="FK10" s="20">
        <f t="shared" si="88"/>
        <v>43830</v>
      </c>
    </row>
    <row r="11" spans="2:168" ht="15" customHeight="1">
      <c r="CG11" s="167"/>
    </row>
    <row r="12" spans="2:168" ht="15" customHeight="1">
      <c r="C12" s="172" t="s">
        <v>88</v>
      </c>
      <c r="D12" s="173"/>
      <c r="E12" s="174"/>
      <c r="F12" s="25">
        <f t="shared" ref="F12:K12" ca="1" si="89">IF(OR(F$9="",F$10=""),"",SUM(OFFSET($M12,0,F$4-1,1,F$5-F$4+1)))</f>
        <v>137635.11811000001</v>
      </c>
      <c r="G12" s="25">
        <f t="shared" ca="1" si="89"/>
        <v>216523.47569787019</v>
      </c>
      <c r="H12" s="25">
        <f t="shared" ca="1" si="89"/>
        <v>288543.57540205296</v>
      </c>
      <c r="I12" s="25">
        <f t="shared" ca="1" si="89"/>
        <v>304482.51522442093</v>
      </c>
      <c r="J12" s="25">
        <f t="shared" ca="1" si="89"/>
        <v>321318.82242593128</v>
      </c>
      <c r="K12" s="25">
        <f t="shared" ca="1" si="89"/>
        <v>339103.39059882268</v>
      </c>
      <c r="L12" s="328"/>
      <c r="M12" s="25">
        <f ca="1">IF(M$10="","",SUMIF(OFFSET($C$15,0,0,$D$6,1),$C12,OFFSET(M$15,0,0,$D$6,1)))</f>
        <v>10476.82193</v>
      </c>
      <c r="N12" s="25">
        <f t="shared" ref="N12:BY13" ca="1" si="90">IF(N$10="","",SUMIF(OFFSET($C$15,0,0,$D$6,1),$C12,OFFSET(N$15,0,0,$D$6,1)))</f>
        <v>10499.442949999999</v>
      </c>
      <c r="O12" s="25">
        <f t="shared" ca="1" si="90"/>
        <v>10562.792030000001</v>
      </c>
      <c r="P12" s="25">
        <f t="shared" ca="1" si="90"/>
        <v>10567.699819999996</v>
      </c>
      <c r="Q12" s="25">
        <f t="shared" ca="1" si="90"/>
        <v>10633.624940000005</v>
      </c>
      <c r="R12" s="25">
        <f t="shared" ca="1" si="90"/>
        <v>11700.173210000001</v>
      </c>
      <c r="S12" s="25">
        <f t="shared" ca="1" si="90"/>
        <v>14645.501850000002</v>
      </c>
      <c r="T12" s="25">
        <f t="shared" ca="1" si="90"/>
        <v>11475.166700000003</v>
      </c>
      <c r="U12" s="25">
        <f t="shared" ca="1" si="90"/>
        <v>11475.166699999989</v>
      </c>
      <c r="V12" s="25">
        <f t="shared" ca="1" si="90"/>
        <v>12326.727980000003</v>
      </c>
      <c r="W12" s="25">
        <f t="shared" ca="1" si="90"/>
        <v>11636</v>
      </c>
      <c r="X12" s="25">
        <f t="shared" ca="1" si="90"/>
        <v>11636</v>
      </c>
      <c r="Y12" s="25">
        <f t="shared" ca="1" si="90"/>
        <v>12819.51716549905</v>
      </c>
      <c r="Z12" s="25">
        <f t="shared" ca="1" si="90"/>
        <v>13491.51539305597</v>
      </c>
      <c r="AA12" s="25">
        <f t="shared" ca="1" si="90"/>
        <v>14472.486408156405</v>
      </c>
      <c r="AB12" s="25">
        <f t="shared" ca="1" si="90"/>
        <v>15504.617612909717</v>
      </c>
      <c r="AC12" s="25">
        <f t="shared" ca="1" si="90"/>
        <v>16538.404876615736</v>
      </c>
      <c r="AD12" s="25">
        <f t="shared" ca="1" si="90"/>
        <v>17570.536081369046</v>
      </c>
      <c r="AE12" s="25">
        <f t="shared" ca="1" si="90"/>
        <v>18604.323345075059</v>
      </c>
      <c r="AF12" s="25">
        <f t="shared" ca="1" si="90"/>
        <v>19638.110608781073</v>
      </c>
      <c r="AG12" s="25">
        <f t="shared" ca="1" si="90"/>
        <v>20670.241813534383</v>
      </c>
      <c r="AH12" s="25">
        <f t="shared" ca="1" si="90"/>
        <v>21624.277589105921</v>
      </c>
      <c r="AI12" s="25">
        <f t="shared" ca="1" si="90"/>
        <v>22576.593453452428</v>
      </c>
      <c r="AJ12" s="25">
        <f t="shared" ca="1" si="90"/>
        <v>23012.851350315417</v>
      </c>
      <c r="AK12" s="25">
        <f t="shared" ca="1" si="90"/>
        <v>23755.003382750197</v>
      </c>
      <c r="AL12" s="25">
        <f t="shared" ca="1" si="90"/>
        <v>23803.993324816198</v>
      </c>
      <c r="AM12" s="25">
        <f t="shared" ca="1" si="90"/>
        <v>23858.232189246417</v>
      </c>
      <c r="AN12" s="25">
        <f t="shared" ca="1" si="90"/>
        <v>23910.721412888568</v>
      </c>
      <c r="AO12" s="25">
        <f t="shared" ca="1" si="90"/>
        <v>23964.960277318791</v>
      </c>
      <c r="AP12" s="25">
        <f t="shared" ca="1" si="90"/>
        <v>24017.449500960945</v>
      </c>
      <c r="AQ12" s="25">
        <f t="shared" ca="1" si="90"/>
        <v>24071.688365391165</v>
      </c>
      <c r="AR12" s="25">
        <f t="shared" ca="1" si="90"/>
        <v>24125.927229821384</v>
      </c>
      <c r="AS12" s="25">
        <f t="shared" ca="1" si="90"/>
        <v>24178.416453463535</v>
      </c>
      <c r="AT12" s="25">
        <f t="shared" ca="1" si="90"/>
        <v>24232.655317893754</v>
      </c>
      <c r="AU12" s="25">
        <f t="shared" ca="1" si="90"/>
        <v>24285.144541535901</v>
      </c>
      <c r="AV12" s="25">
        <f t="shared" ca="1" si="90"/>
        <v>24339.383405966124</v>
      </c>
      <c r="AW12" s="25">
        <f t="shared" ca="1" si="90"/>
        <v>25066.837938626133</v>
      </c>
      <c r="AX12" s="25">
        <f t="shared" ca="1" si="90"/>
        <v>25118.597295183346</v>
      </c>
      <c r="AY12" s="25">
        <f t="shared" ca="1" si="90"/>
        <v>25175.90229708597</v>
      </c>
      <c r="AZ12" s="25">
        <f t="shared" ca="1" si="90"/>
        <v>25231.358750540123</v>
      </c>
      <c r="BA12" s="25">
        <f t="shared" ca="1" si="90"/>
        <v>25288.66375244275</v>
      </c>
      <c r="BB12" s="25">
        <f t="shared" ca="1" si="90"/>
        <v>25344.120205896899</v>
      </c>
      <c r="BC12" s="25">
        <f t="shared" ca="1" si="90"/>
        <v>25401.425207799526</v>
      </c>
      <c r="BD12" s="25">
        <f t="shared" ca="1" si="90"/>
        <v>25458.730209702153</v>
      </c>
      <c r="BE12" s="25">
        <f t="shared" ca="1" si="90"/>
        <v>25514.186663156303</v>
      </c>
      <c r="BF12" s="25">
        <f t="shared" ca="1" si="90"/>
        <v>25571.491665058926</v>
      </c>
      <c r="BG12" s="25">
        <f t="shared" ca="1" si="90"/>
        <v>25626.948118513079</v>
      </c>
      <c r="BH12" s="25">
        <f t="shared" ca="1" si="90"/>
        <v>25684.253120415706</v>
      </c>
      <c r="BI12" s="25">
        <f t="shared" ca="1" si="90"/>
        <v>26452.518845907514</v>
      </c>
      <c r="BJ12" s="25">
        <f t="shared" ca="1" si="90"/>
        <v>26507.205282723768</v>
      </c>
      <c r="BK12" s="25">
        <f t="shared" ca="1" si="90"/>
        <v>26567.750980627472</v>
      </c>
      <c r="BL12" s="25">
        <f t="shared" ca="1" si="90"/>
        <v>26626.343591502024</v>
      </c>
      <c r="BM12" s="25">
        <f t="shared" ca="1" si="90"/>
        <v>26686.889289405724</v>
      </c>
      <c r="BN12" s="25">
        <f t="shared" ca="1" si="90"/>
        <v>26745.48190028028</v>
      </c>
      <c r="BO12" s="25">
        <f t="shared" ca="1" si="90"/>
        <v>26806.02759818398</v>
      </c>
      <c r="BP12" s="25">
        <f t="shared" ca="1" si="90"/>
        <v>26866.573296087681</v>
      </c>
      <c r="BQ12" s="25">
        <f t="shared" ca="1" si="90"/>
        <v>26925.165906962236</v>
      </c>
      <c r="BR12" s="25">
        <f t="shared" ca="1" si="90"/>
        <v>26985.711604865934</v>
      </c>
      <c r="BS12" s="25">
        <f t="shared" ca="1" si="90"/>
        <v>27044.304215740489</v>
      </c>
      <c r="BT12" s="25">
        <f t="shared" ca="1" si="90"/>
        <v>27104.849913644193</v>
      </c>
      <c r="BU12" s="25">
        <f t="shared" ca="1" si="90"/>
        <v>27916.233699581317</v>
      </c>
      <c r="BV12" s="25">
        <f t="shared" ca="1" si="90"/>
        <v>27974.013917415432</v>
      </c>
      <c r="BW12" s="25">
        <f t="shared" ca="1" si="90"/>
        <v>28037.984872874622</v>
      </c>
      <c r="BX12" s="25">
        <f t="shared" ca="1" si="90"/>
        <v>28099.892249125456</v>
      </c>
      <c r="BY12" s="25">
        <f t="shared" ca="1" si="90"/>
        <v>28163.863204584646</v>
      </c>
      <c r="BZ12" s="25">
        <f t="shared" ref="BZ12:CF13" ca="1" si="91">IF(BZ$10="","",SUMIF(OFFSET($C$15,0,0,$D$6,1),$C12,OFFSET(BZ$15,0,0,$D$6,1)))</f>
        <v>28225.77058083548</v>
      </c>
      <c r="CA12" s="25">
        <f t="shared" ca="1" si="91"/>
        <v>28289.741536294678</v>
      </c>
      <c r="CB12" s="25">
        <f t="shared" ca="1" si="91"/>
        <v>28353.712491753868</v>
      </c>
      <c r="CC12" s="25">
        <f t="shared" ca="1" si="91"/>
        <v>28415.619868004702</v>
      </c>
      <c r="CD12" s="25">
        <f t="shared" ca="1" si="91"/>
        <v>28479.590823463892</v>
      </c>
      <c r="CE12" s="25">
        <f t="shared" ca="1" si="91"/>
        <v>28541.498199714726</v>
      </c>
      <c r="CF12" s="25">
        <f t="shared" ca="1" si="91"/>
        <v>28605.469155173916</v>
      </c>
      <c r="CK12" s="25">
        <f t="shared" ref="CK12:CP12" ca="1" si="92">IF(OR(CK$9="",CK$10=""),"",SUM(OFFSET($CR12,0,CK$4-1,1,CK$5-CK$4+1)))</f>
        <v>127336.39013</v>
      </c>
      <c r="CL12" s="25">
        <f t="shared" ca="1" si="92"/>
        <v>140576.47750699532</v>
      </c>
      <c r="CM12" s="25">
        <f t="shared" ca="1" si="92"/>
        <v>160393.56194508061</v>
      </c>
      <c r="CN12" s="25">
        <f t="shared" ca="1" si="92"/>
        <v>168092.06869333427</v>
      </c>
      <c r="CO12" s="25">
        <f t="shared" ca="1" si="92"/>
        <v>176232.13049806055</v>
      </c>
      <c r="CP12" s="25">
        <f t="shared" ca="1" si="92"/>
        <v>184839.22289522673</v>
      </c>
      <c r="CQ12" s="328"/>
      <c r="CR12" s="25">
        <f t="shared" ref="CR12:DG13" ca="1" si="93">IF(CR$10="","",SUMIF(OFFSET($C$15,0,0,$D$6,1),$C12,OFFSET(CR$15,0,0,$D$6,1)))</f>
        <v>8550</v>
      </c>
      <c r="CS12" s="25">
        <f t="shared" ca="1" si="93"/>
        <v>8550</v>
      </c>
      <c r="CT12" s="25">
        <f t="shared" ca="1" si="93"/>
        <v>8200</v>
      </c>
      <c r="CU12" s="25">
        <f t="shared" ca="1" si="93"/>
        <v>10476.82193</v>
      </c>
      <c r="CV12" s="25">
        <f t="shared" ca="1" si="93"/>
        <v>10499.442949999999</v>
      </c>
      <c r="CW12" s="25">
        <f t="shared" ca="1" si="93"/>
        <v>10562.792030000001</v>
      </c>
      <c r="CX12" s="25">
        <f t="shared" ca="1" si="93"/>
        <v>10567.699819999996</v>
      </c>
      <c r="CY12" s="25">
        <f t="shared" ca="1" si="93"/>
        <v>10633.624940000005</v>
      </c>
      <c r="CZ12" s="25">
        <f t="shared" ca="1" si="93"/>
        <v>11700.173210000001</v>
      </c>
      <c r="DA12" s="25">
        <f t="shared" ca="1" si="93"/>
        <v>14645.501850000002</v>
      </c>
      <c r="DB12" s="25">
        <f t="shared" ca="1" si="93"/>
        <v>11475.166700000003</v>
      </c>
      <c r="DC12" s="25">
        <f t="shared" ca="1" si="93"/>
        <v>11475.166699999989</v>
      </c>
      <c r="DD12" s="25">
        <f t="shared" ca="1" si="93"/>
        <v>8550</v>
      </c>
      <c r="DE12" s="25">
        <f t="shared" ca="1" si="93"/>
        <v>8550</v>
      </c>
      <c r="DF12" s="25">
        <f t="shared" ca="1" si="93"/>
        <v>8800</v>
      </c>
      <c r="DG12" s="25">
        <f t="shared" ca="1" si="93"/>
        <v>11712.209165000535</v>
      </c>
      <c r="DH12" s="25">
        <f t="shared" ref="DH12:FK13" ca="1" si="94">IF(DH$10="","",SUMIF(OFFSET($C$15,0,0,$D$6,1),$C12,OFFSET(DH$15,0,0,$D$6,1)))</f>
        <v>11966.256462735068</v>
      </c>
      <c r="DI12" s="25">
        <f t="shared" ca="1" si="94"/>
        <v>12225.27193732771</v>
      </c>
      <c r="DJ12" s="25">
        <f t="shared" ca="1" si="94"/>
        <v>12482.631352967648</v>
      </c>
      <c r="DK12" s="25">
        <f t="shared" ca="1" si="94"/>
        <v>12741.646827560293</v>
      </c>
      <c r="DL12" s="25">
        <f t="shared" ca="1" si="94"/>
        <v>12999.006243200232</v>
      </c>
      <c r="DM12" s="25">
        <f t="shared" ca="1" si="94"/>
        <v>13258.021717792873</v>
      </c>
      <c r="DN12" s="25">
        <f t="shared" ca="1" si="94"/>
        <v>13517.037192385516</v>
      </c>
      <c r="DO12" s="25">
        <f t="shared" ca="1" si="94"/>
        <v>13774.396608025454</v>
      </c>
      <c r="DP12" s="25">
        <f t="shared" ca="1" si="94"/>
        <v>8550</v>
      </c>
      <c r="DQ12" s="25">
        <f t="shared" ca="1" si="94"/>
        <v>8550</v>
      </c>
      <c r="DR12" s="25">
        <f t="shared" ca="1" si="94"/>
        <v>11227.37056882353</v>
      </c>
      <c r="DS12" s="25">
        <f t="shared" ca="1" si="94"/>
        <v>14463.869964927961</v>
      </c>
      <c r="DT12" s="25">
        <f t="shared" ca="1" si="94"/>
        <v>14512.859906993965</v>
      </c>
      <c r="DU12" s="25">
        <f t="shared" ca="1" si="94"/>
        <v>14567.098771424184</v>
      </c>
      <c r="DV12" s="25">
        <f t="shared" ca="1" si="94"/>
        <v>14619.587995066333</v>
      </c>
      <c r="DW12" s="25">
        <f t="shared" ca="1" si="94"/>
        <v>14673.826859496556</v>
      </c>
      <c r="DX12" s="25">
        <f t="shared" ca="1" si="94"/>
        <v>14726.316083138709</v>
      </c>
      <c r="DY12" s="25">
        <f t="shared" ca="1" si="94"/>
        <v>14780.554947568928</v>
      </c>
      <c r="DZ12" s="25">
        <f t="shared" ca="1" si="94"/>
        <v>14834.793811999149</v>
      </c>
      <c r="EA12" s="25">
        <f t="shared" ca="1" si="94"/>
        <v>14887.283035641298</v>
      </c>
      <c r="EB12" s="25">
        <f t="shared" ca="1" si="94"/>
        <v>8550</v>
      </c>
      <c r="EC12" s="25">
        <f t="shared" ca="1" si="94"/>
        <v>8550</v>
      </c>
      <c r="ED12" s="25">
        <f t="shared" ca="1" si="94"/>
        <v>11409.012802952942</v>
      </c>
      <c r="EE12" s="25">
        <f t="shared" ca="1" si="94"/>
        <v>15287.197224175925</v>
      </c>
      <c r="EF12" s="25">
        <f t="shared" ca="1" si="94"/>
        <v>15338.956580733136</v>
      </c>
      <c r="EG12" s="25">
        <f t="shared" ca="1" si="94"/>
        <v>15396.261582635761</v>
      </c>
      <c r="EH12" s="25">
        <f t="shared" ca="1" si="94"/>
        <v>15451.718036089913</v>
      </c>
      <c r="EI12" s="25">
        <f t="shared" ca="1" si="94"/>
        <v>15509.02303799254</v>
      </c>
      <c r="EJ12" s="25">
        <f t="shared" ca="1" si="94"/>
        <v>15564.479491446691</v>
      </c>
      <c r="EK12" s="25">
        <f t="shared" ca="1" si="94"/>
        <v>15621.784493349316</v>
      </c>
      <c r="EL12" s="25">
        <f t="shared" ca="1" si="94"/>
        <v>15679.089495251943</v>
      </c>
      <c r="EM12" s="25">
        <f t="shared" ca="1" si="94"/>
        <v>15734.545948706093</v>
      </c>
      <c r="EN12" s="25">
        <f t="shared" ca="1" si="94"/>
        <v>8550</v>
      </c>
      <c r="EO12" s="25">
        <f t="shared" ca="1" si="94"/>
        <v>8550</v>
      </c>
      <c r="EP12" s="25">
        <f t="shared" ca="1" si="94"/>
        <v>11601.553571130118</v>
      </c>
      <c r="EQ12" s="25">
        <f t="shared" ca="1" si="94"/>
        <v>16157.698872046376</v>
      </c>
      <c r="ER12" s="25">
        <f t="shared" ca="1" si="94"/>
        <v>16212.385308862627</v>
      </c>
      <c r="ES12" s="25">
        <f t="shared" ca="1" si="94"/>
        <v>16272.931006766332</v>
      </c>
      <c r="ET12" s="25">
        <f t="shared" ca="1" si="94"/>
        <v>16331.523617640882</v>
      </c>
      <c r="EU12" s="25">
        <f t="shared" ca="1" si="94"/>
        <v>16392.069315544584</v>
      </c>
      <c r="EV12" s="25">
        <f t="shared" ca="1" si="94"/>
        <v>16450.661926419139</v>
      </c>
      <c r="EW12" s="25">
        <f t="shared" ca="1" si="94"/>
        <v>16511.20762432284</v>
      </c>
      <c r="EX12" s="25">
        <f t="shared" ca="1" si="94"/>
        <v>16571.753322226541</v>
      </c>
      <c r="EY12" s="25">
        <f t="shared" ca="1" si="94"/>
        <v>16630.345933101096</v>
      </c>
      <c r="EZ12" s="25">
        <f t="shared" ca="1" si="94"/>
        <v>8550</v>
      </c>
      <c r="FA12" s="25">
        <f t="shared" ca="1" si="94"/>
        <v>8550</v>
      </c>
      <c r="FB12" s="25">
        <f t="shared" ca="1" si="94"/>
        <v>11805.646785397927</v>
      </c>
      <c r="FC12" s="25">
        <f t="shared" ca="1" si="94"/>
        <v>17078.09410951005</v>
      </c>
      <c r="FD12" s="25">
        <f t="shared" ca="1" si="94"/>
        <v>17135.874327344161</v>
      </c>
      <c r="FE12" s="25">
        <f t="shared" ca="1" si="94"/>
        <v>17199.845282803355</v>
      </c>
      <c r="FF12" s="25">
        <f t="shared" ca="1" si="94"/>
        <v>17261.752659054186</v>
      </c>
      <c r="FG12" s="25">
        <f t="shared" ca="1" si="94"/>
        <v>17325.723614513379</v>
      </c>
      <c r="FH12" s="25">
        <f t="shared" ca="1" si="94"/>
        <v>17387.63099076421</v>
      </c>
      <c r="FI12" s="25">
        <f t="shared" ca="1" si="94"/>
        <v>17451.601946223407</v>
      </c>
      <c r="FJ12" s="25">
        <f t="shared" ca="1" si="94"/>
        <v>17515.572901682601</v>
      </c>
      <c r="FK12" s="25">
        <f t="shared" ca="1" si="94"/>
        <v>17577.480277933431</v>
      </c>
    </row>
    <row r="13" spans="2:168" ht="15" customHeight="1">
      <c r="C13" s="172" t="s">
        <v>153</v>
      </c>
      <c r="D13" s="173"/>
      <c r="E13" s="174"/>
      <c r="F13" s="25">
        <f t="shared" ref="F13:K13" ca="1" si="95">IF(OR(F$9="",F$10=""),"",SUM(OFFSET($M13,0,F$4-1,1,F$5-F$4+1)))</f>
        <v>0</v>
      </c>
      <c r="G13" s="25">
        <f t="shared" ca="1" si="95"/>
        <v>0</v>
      </c>
      <c r="H13" s="25">
        <f t="shared" ca="1" si="95"/>
        <v>0</v>
      </c>
      <c r="I13" s="25">
        <f t="shared" ca="1" si="95"/>
        <v>0</v>
      </c>
      <c r="J13" s="25">
        <f t="shared" ca="1" si="95"/>
        <v>0</v>
      </c>
      <c r="K13" s="25">
        <f t="shared" ca="1" si="95"/>
        <v>0</v>
      </c>
      <c r="M13" s="25">
        <f ca="1">IF(M$10="","",SUMIF(OFFSET($C$15,0,0,$D$6,1),$C13,OFFSET(M$15,0,0,$D$6,1)))</f>
        <v>0</v>
      </c>
      <c r="N13" s="25">
        <f t="shared" ca="1" si="90"/>
        <v>0</v>
      </c>
      <c r="O13" s="25">
        <f t="shared" ca="1" si="90"/>
        <v>0</v>
      </c>
      <c r="P13" s="25">
        <f t="shared" ca="1" si="90"/>
        <v>0</v>
      </c>
      <c r="Q13" s="25">
        <f t="shared" ca="1" si="90"/>
        <v>0</v>
      </c>
      <c r="R13" s="25">
        <f t="shared" ca="1" si="90"/>
        <v>0</v>
      </c>
      <c r="S13" s="25">
        <f t="shared" ca="1" si="90"/>
        <v>0</v>
      </c>
      <c r="T13" s="25">
        <f t="shared" ca="1" si="90"/>
        <v>0</v>
      </c>
      <c r="U13" s="25">
        <f t="shared" ca="1" si="90"/>
        <v>0</v>
      </c>
      <c r="V13" s="25">
        <f t="shared" ca="1" si="90"/>
        <v>0</v>
      </c>
      <c r="W13" s="25">
        <f t="shared" ca="1" si="90"/>
        <v>0</v>
      </c>
      <c r="X13" s="25">
        <f t="shared" ca="1" si="90"/>
        <v>0</v>
      </c>
      <c r="Y13" s="25">
        <f t="shared" ca="1" si="90"/>
        <v>0</v>
      </c>
      <c r="Z13" s="25">
        <f t="shared" ca="1" si="90"/>
        <v>0</v>
      </c>
      <c r="AA13" s="25">
        <f t="shared" ca="1" si="90"/>
        <v>0</v>
      </c>
      <c r="AB13" s="25">
        <f t="shared" ca="1" si="90"/>
        <v>0</v>
      </c>
      <c r="AC13" s="25">
        <f t="shared" ca="1" si="90"/>
        <v>0</v>
      </c>
      <c r="AD13" s="25">
        <f t="shared" ca="1" si="90"/>
        <v>0</v>
      </c>
      <c r="AE13" s="25">
        <f t="shared" ca="1" si="90"/>
        <v>0</v>
      </c>
      <c r="AF13" s="25">
        <f t="shared" ca="1" si="90"/>
        <v>0</v>
      </c>
      <c r="AG13" s="25">
        <f t="shared" ca="1" si="90"/>
        <v>0</v>
      </c>
      <c r="AH13" s="25">
        <f t="shared" ca="1" si="90"/>
        <v>0</v>
      </c>
      <c r="AI13" s="25">
        <f t="shared" ca="1" si="90"/>
        <v>0</v>
      </c>
      <c r="AJ13" s="25">
        <f t="shared" ca="1" si="90"/>
        <v>0</v>
      </c>
      <c r="AK13" s="25">
        <f t="shared" ca="1" si="90"/>
        <v>0</v>
      </c>
      <c r="AL13" s="25">
        <f t="shared" ca="1" si="90"/>
        <v>0</v>
      </c>
      <c r="AM13" s="25">
        <f t="shared" ca="1" si="90"/>
        <v>0</v>
      </c>
      <c r="AN13" s="25">
        <f t="shared" ca="1" si="90"/>
        <v>0</v>
      </c>
      <c r="AO13" s="25">
        <f t="shared" ca="1" si="90"/>
        <v>0</v>
      </c>
      <c r="AP13" s="25">
        <f t="shared" ca="1" si="90"/>
        <v>0</v>
      </c>
      <c r="AQ13" s="25">
        <f t="shared" ca="1" si="90"/>
        <v>0</v>
      </c>
      <c r="AR13" s="25">
        <f t="shared" ca="1" si="90"/>
        <v>0</v>
      </c>
      <c r="AS13" s="25">
        <f t="shared" ca="1" si="90"/>
        <v>0</v>
      </c>
      <c r="AT13" s="25">
        <f t="shared" ca="1" si="90"/>
        <v>0</v>
      </c>
      <c r="AU13" s="25">
        <f t="shared" ca="1" si="90"/>
        <v>0</v>
      </c>
      <c r="AV13" s="25">
        <f t="shared" ca="1" si="90"/>
        <v>0</v>
      </c>
      <c r="AW13" s="25">
        <f t="shared" ca="1" si="90"/>
        <v>0</v>
      </c>
      <c r="AX13" s="25">
        <f t="shared" ca="1" si="90"/>
        <v>0</v>
      </c>
      <c r="AY13" s="25">
        <f t="shared" ca="1" si="90"/>
        <v>0</v>
      </c>
      <c r="AZ13" s="25">
        <f t="shared" ca="1" si="90"/>
        <v>0</v>
      </c>
      <c r="BA13" s="25">
        <f t="shared" ca="1" si="90"/>
        <v>0</v>
      </c>
      <c r="BB13" s="25">
        <f t="shared" ca="1" si="90"/>
        <v>0</v>
      </c>
      <c r="BC13" s="25">
        <f t="shared" ca="1" si="90"/>
        <v>0</v>
      </c>
      <c r="BD13" s="25">
        <f t="shared" ca="1" si="90"/>
        <v>0</v>
      </c>
      <c r="BE13" s="25">
        <f t="shared" ca="1" si="90"/>
        <v>0</v>
      </c>
      <c r="BF13" s="25">
        <f t="shared" ca="1" si="90"/>
        <v>0</v>
      </c>
      <c r="BG13" s="25">
        <f t="shared" ca="1" si="90"/>
        <v>0</v>
      </c>
      <c r="BH13" s="25">
        <f t="shared" ca="1" si="90"/>
        <v>0</v>
      </c>
      <c r="BI13" s="25">
        <f t="shared" ca="1" si="90"/>
        <v>0</v>
      </c>
      <c r="BJ13" s="25">
        <f t="shared" ca="1" si="90"/>
        <v>0</v>
      </c>
      <c r="BK13" s="25">
        <f t="shared" ca="1" si="90"/>
        <v>0</v>
      </c>
      <c r="BL13" s="25">
        <f t="shared" ca="1" si="90"/>
        <v>0</v>
      </c>
      <c r="BM13" s="25">
        <f t="shared" ca="1" si="90"/>
        <v>0</v>
      </c>
      <c r="BN13" s="25">
        <f t="shared" ca="1" si="90"/>
        <v>0</v>
      </c>
      <c r="BO13" s="25">
        <f t="shared" ca="1" si="90"/>
        <v>0</v>
      </c>
      <c r="BP13" s="25">
        <f t="shared" ca="1" si="90"/>
        <v>0</v>
      </c>
      <c r="BQ13" s="25">
        <f t="shared" ca="1" si="90"/>
        <v>0</v>
      </c>
      <c r="BR13" s="25">
        <f t="shared" ca="1" si="90"/>
        <v>0</v>
      </c>
      <c r="BS13" s="25">
        <f t="shared" ca="1" si="90"/>
        <v>0</v>
      </c>
      <c r="BT13" s="25">
        <f t="shared" ca="1" si="90"/>
        <v>0</v>
      </c>
      <c r="BU13" s="25">
        <f t="shared" ca="1" si="90"/>
        <v>0</v>
      </c>
      <c r="BV13" s="25">
        <f t="shared" ca="1" si="90"/>
        <v>0</v>
      </c>
      <c r="BW13" s="25">
        <f t="shared" ca="1" si="90"/>
        <v>0</v>
      </c>
      <c r="BX13" s="25">
        <f t="shared" ca="1" si="90"/>
        <v>0</v>
      </c>
      <c r="BY13" s="25">
        <f t="shared" ca="1" si="90"/>
        <v>0</v>
      </c>
      <c r="BZ13" s="25">
        <f t="shared" ca="1" si="91"/>
        <v>0</v>
      </c>
      <c r="CA13" s="25">
        <f t="shared" ca="1" si="91"/>
        <v>0</v>
      </c>
      <c r="CB13" s="25">
        <f t="shared" ca="1" si="91"/>
        <v>0</v>
      </c>
      <c r="CC13" s="25">
        <f t="shared" ca="1" si="91"/>
        <v>0</v>
      </c>
      <c r="CD13" s="25">
        <f t="shared" ca="1" si="91"/>
        <v>0</v>
      </c>
      <c r="CE13" s="25">
        <f t="shared" ca="1" si="91"/>
        <v>0</v>
      </c>
      <c r="CF13" s="25">
        <f t="shared" ca="1" si="91"/>
        <v>0</v>
      </c>
      <c r="CI13" s="166"/>
      <c r="CK13" s="25">
        <f t="shared" ref="CK13:CP13" ca="1" si="96">IF(OR(CK$9="",CK$10=""),"",SUM(OFFSET($CR13,0,CK$4-1,1,CK$5-CK$4+1)))</f>
        <v>0</v>
      </c>
      <c r="CL13" s="25">
        <f t="shared" ca="1" si="96"/>
        <v>0</v>
      </c>
      <c r="CM13" s="25">
        <f t="shared" ca="1" si="96"/>
        <v>0</v>
      </c>
      <c r="CN13" s="25">
        <f t="shared" ca="1" si="96"/>
        <v>0</v>
      </c>
      <c r="CO13" s="25">
        <f t="shared" ca="1" si="96"/>
        <v>0</v>
      </c>
      <c r="CP13" s="25">
        <f t="shared" ca="1" si="96"/>
        <v>0</v>
      </c>
      <c r="CR13" s="25">
        <f t="shared" ca="1" si="93"/>
        <v>0</v>
      </c>
      <c r="CS13" s="25">
        <f t="shared" ref="CS13:FD13" ca="1" si="97">IF(CS$10="","",SUMIF(OFFSET($C$15,0,0,$D$6,1),$C13,OFFSET(CS$15,0,0,$D$6,1)))</f>
        <v>0</v>
      </c>
      <c r="CT13" s="25">
        <f t="shared" ca="1" si="97"/>
        <v>0</v>
      </c>
      <c r="CU13" s="25">
        <f t="shared" ca="1" si="97"/>
        <v>0</v>
      </c>
      <c r="CV13" s="25">
        <f t="shared" ca="1" si="97"/>
        <v>0</v>
      </c>
      <c r="CW13" s="25">
        <f t="shared" ca="1" si="97"/>
        <v>0</v>
      </c>
      <c r="CX13" s="25">
        <f t="shared" ca="1" si="97"/>
        <v>0</v>
      </c>
      <c r="CY13" s="25">
        <f t="shared" ca="1" si="97"/>
        <v>0</v>
      </c>
      <c r="CZ13" s="25">
        <f t="shared" ca="1" si="97"/>
        <v>0</v>
      </c>
      <c r="DA13" s="25">
        <f t="shared" ca="1" si="97"/>
        <v>0</v>
      </c>
      <c r="DB13" s="25">
        <f t="shared" ca="1" si="97"/>
        <v>0</v>
      </c>
      <c r="DC13" s="25">
        <f t="shared" ca="1" si="97"/>
        <v>0</v>
      </c>
      <c r="DD13" s="25">
        <f t="shared" ca="1" si="97"/>
        <v>0</v>
      </c>
      <c r="DE13" s="25">
        <f t="shared" ca="1" si="97"/>
        <v>0</v>
      </c>
      <c r="DF13" s="25">
        <f t="shared" ca="1" si="97"/>
        <v>0</v>
      </c>
      <c r="DG13" s="25">
        <f t="shared" ca="1" si="97"/>
        <v>0</v>
      </c>
      <c r="DH13" s="25">
        <f t="shared" ca="1" si="97"/>
        <v>0</v>
      </c>
      <c r="DI13" s="25">
        <f t="shared" ca="1" si="97"/>
        <v>0</v>
      </c>
      <c r="DJ13" s="25">
        <f t="shared" ca="1" si="97"/>
        <v>0</v>
      </c>
      <c r="DK13" s="25">
        <f t="shared" ca="1" si="97"/>
        <v>0</v>
      </c>
      <c r="DL13" s="25">
        <f t="shared" ca="1" si="97"/>
        <v>0</v>
      </c>
      <c r="DM13" s="25">
        <f t="shared" ca="1" si="97"/>
        <v>0</v>
      </c>
      <c r="DN13" s="25">
        <f t="shared" ca="1" si="97"/>
        <v>0</v>
      </c>
      <c r="DO13" s="25">
        <f t="shared" ca="1" si="97"/>
        <v>0</v>
      </c>
      <c r="DP13" s="25">
        <f t="shared" ca="1" si="97"/>
        <v>0</v>
      </c>
      <c r="DQ13" s="25">
        <f t="shared" ca="1" si="97"/>
        <v>0</v>
      </c>
      <c r="DR13" s="25">
        <f t="shared" ca="1" si="97"/>
        <v>0</v>
      </c>
      <c r="DS13" s="25">
        <f t="shared" ca="1" si="97"/>
        <v>0</v>
      </c>
      <c r="DT13" s="25">
        <f t="shared" ca="1" si="97"/>
        <v>0</v>
      </c>
      <c r="DU13" s="25">
        <f t="shared" ca="1" si="97"/>
        <v>0</v>
      </c>
      <c r="DV13" s="25">
        <f t="shared" ca="1" si="97"/>
        <v>0</v>
      </c>
      <c r="DW13" s="25">
        <f t="shared" ca="1" si="97"/>
        <v>0</v>
      </c>
      <c r="DX13" s="25">
        <f t="shared" ca="1" si="97"/>
        <v>0</v>
      </c>
      <c r="DY13" s="25">
        <f t="shared" ca="1" si="97"/>
        <v>0</v>
      </c>
      <c r="DZ13" s="25">
        <f t="shared" ca="1" si="97"/>
        <v>0</v>
      </c>
      <c r="EA13" s="25">
        <f t="shared" ca="1" si="97"/>
        <v>0</v>
      </c>
      <c r="EB13" s="25">
        <f t="shared" ca="1" si="97"/>
        <v>0</v>
      </c>
      <c r="EC13" s="25">
        <f t="shared" ca="1" si="97"/>
        <v>0</v>
      </c>
      <c r="ED13" s="25">
        <f t="shared" ca="1" si="97"/>
        <v>0</v>
      </c>
      <c r="EE13" s="25">
        <f t="shared" ca="1" si="97"/>
        <v>0</v>
      </c>
      <c r="EF13" s="25">
        <f t="shared" ca="1" si="97"/>
        <v>0</v>
      </c>
      <c r="EG13" s="25">
        <f t="shared" ca="1" si="97"/>
        <v>0</v>
      </c>
      <c r="EH13" s="25">
        <f t="shared" ca="1" si="97"/>
        <v>0</v>
      </c>
      <c r="EI13" s="25">
        <f t="shared" ca="1" si="97"/>
        <v>0</v>
      </c>
      <c r="EJ13" s="25">
        <f t="shared" ca="1" si="97"/>
        <v>0</v>
      </c>
      <c r="EK13" s="25">
        <f t="shared" ca="1" si="97"/>
        <v>0</v>
      </c>
      <c r="EL13" s="25">
        <f t="shared" ca="1" si="97"/>
        <v>0</v>
      </c>
      <c r="EM13" s="25">
        <f t="shared" ca="1" si="97"/>
        <v>0</v>
      </c>
      <c r="EN13" s="25">
        <f t="shared" ca="1" si="97"/>
        <v>0</v>
      </c>
      <c r="EO13" s="25">
        <f t="shared" ca="1" si="97"/>
        <v>0</v>
      </c>
      <c r="EP13" s="25">
        <f t="shared" ca="1" si="97"/>
        <v>0</v>
      </c>
      <c r="EQ13" s="25">
        <f t="shared" ca="1" si="97"/>
        <v>0</v>
      </c>
      <c r="ER13" s="25">
        <f t="shared" ca="1" si="97"/>
        <v>0</v>
      </c>
      <c r="ES13" s="25">
        <f t="shared" ca="1" si="97"/>
        <v>0</v>
      </c>
      <c r="ET13" s="25">
        <f t="shared" ca="1" si="97"/>
        <v>0</v>
      </c>
      <c r="EU13" s="25">
        <f t="shared" ca="1" si="97"/>
        <v>0</v>
      </c>
      <c r="EV13" s="25">
        <f t="shared" ca="1" si="97"/>
        <v>0</v>
      </c>
      <c r="EW13" s="25">
        <f t="shared" ca="1" si="97"/>
        <v>0</v>
      </c>
      <c r="EX13" s="25">
        <f t="shared" ca="1" si="97"/>
        <v>0</v>
      </c>
      <c r="EY13" s="25">
        <f t="shared" ca="1" si="97"/>
        <v>0</v>
      </c>
      <c r="EZ13" s="25">
        <f t="shared" ca="1" si="97"/>
        <v>0</v>
      </c>
      <c r="FA13" s="25">
        <f t="shared" ca="1" si="97"/>
        <v>0</v>
      </c>
      <c r="FB13" s="25">
        <f t="shared" ca="1" si="97"/>
        <v>0</v>
      </c>
      <c r="FC13" s="25">
        <f t="shared" ca="1" si="97"/>
        <v>0</v>
      </c>
      <c r="FD13" s="25">
        <f t="shared" ca="1" si="97"/>
        <v>0</v>
      </c>
      <c r="FE13" s="25">
        <f t="shared" ca="1" si="94"/>
        <v>0</v>
      </c>
      <c r="FF13" s="25">
        <f t="shared" ca="1" si="94"/>
        <v>0</v>
      </c>
      <c r="FG13" s="25">
        <f t="shared" ca="1" si="94"/>
        <v>0</v>
      </c>
      <c r="FH13" s="25">
        <f t="shared" ca="1" si="94"/>
        <v>0</v>
      </c>
      <c r="FI13" s="25">
        <f t="shared" ca="1" si="94"/>
        <v>0</v>
      </c>
      <c r="FJ13" s="25">
        <f t="shared" ca="1" si="94"/>
        <v>0</v>
      </c>
      <c r="FK13" s="25">
        <f t="shared" ca="1" si="94"/>
        <v>0</v>
      </c>
    </row>
    <row r="14" spans="2:168" ht="15" customHeight="1">
      <c r="B14" s="170"/>
    </row>
    <row r="15" spans="2:168" ht="15" customHeight="1">
      <c r="B15" s="166" t="s">
        <v>395</v>
      </c>
      <c r="C15" s="307" t="s">
        <v>88</v>
      </c>
      <c r="D15" s="224" t="s">
        <v>89</v>
      </c>
      <c r="E15" s="171"/>
      <c r="F15" s="25">
        <f t="shared" ref="F15:K19" ca="1" si="98">IF(OR(F$9="",F$10=""),"",SUM(OFFSET($M15,0,F$4-1,1,F$5-F$4+1)))</f>
        <v>136035.11811000001</v>
      </c>
      <c r="G15" s="25">
        <f t="shared" ca="1" si="98"/>
        <v>133246.85547248687</v>
      </c>
      <c r="H15" s="25">
        <f t="shared" ca="1" si="98"/>
        <v>140721.52756230382</v>
      </c>
      <c r="I15" s="25">
        <f t="shared" ca="1" si="98"/>
        <v>148618.6730155831</v>
      </c>
      <c r="J15" s="25">
        <f t="shared" ca="1" si="98"/>
        <v>156962.33988603621</v>
      </c>
      <c r="K15" s="25">
        <f t="shared" ca="1" si="98"/>
        <v>165777.95409319238</v>
      </c>
      <c r="M15" s="222">
        <v>10476.82193</v>
      </c>
      <c r="N15" s="222">
        <v>10499.442949999999</v>
      </c>
      <c r="O15" s="222">
        <v>10562.792030000001</v>
      </c>
      <c r="P15" s="222">
        <v>10567.699819999996</v>
      </c>
      <c r="Q15" s="222">
        <v>10633.624940000005</v>
      </c>
      <c r="R15" s="222">
        <v>11700.173210000001</v>
      </c>
      <c r="S15" s="222">
        <v>14645.501850000002</v>
      </c>
      <c r="T15" s="222">
        <v>11475.166700000003</v>
      </c>
      <c r="U15" s="222">
        <v>11475.166699999989</v>
      </c>
      <c r="V15" s="222">
        <v>12326.727980000003</v>
      </c>
      <c r="W15" s="222">
        <v>10836</v>
      </c>
      <c r="X15" s="222">
        <v>10836</v>
      </c>
      <c r="Y15" s="222">
        <v>10829.136841471123</v>
      </c>
      <c r="Z15" s="222">
        <v>10875.506492146833</v>
      </c>
      <c r="AA15" s="222">
        <v>10926.844319680651</v>
      </c>
      <c r="AB15" s="222">
        <v>10976.526088261766</v>
      </c>
      <c r="AC15" s="222">
        <v>11027.863915795588</v>
      </c>
      <c r="AD15" s="222">
        <v>11077.545684376702</v>
      </c>
      <c r="AE15" s="222">
        <v>11128.883511910521</v>
      </c>
      <c r="AF15" s="222">
        <v>11180.221339444339</v>
      </c>
      <c r="AG15" s="222">
        <v>11229.903108025454</v>
      </c>
      <c r="AH15" s="222">
        <v>11281.240935559275</v>
      </c>
      <c r="AI15" s="222">
        <v>11330.92270414039</v>
      </c>
      <c r="AJ15" s="222">
        <v>11382.260531674212</v>
      </c>
      <c r="AK15" s="222">
        <v>11436.499396104431</v>
      </c>
      <c r="AL15" s="222">
        <v>11485.489338170435</v>
      </c>
      <c r="AM15" s="222">
        <v>11539.728202600654</v>
      </c>
      <c r="AN15" s="222">
        <v>11592.217426242803</v>
      </c>
      <c r="AO15" s="222">
        <v>11646.456290673026</v>
      </c>
      <c r="AP15" s="222">
        <v>11698.945514315179</v>
      </c>
      <c r="AQ15" s="222">
        <v>11753.184378745398</v>
      </c>
      <c r="AR15" s="222">
        <v>11807.423243175619</v>
      </c>
      <c r="AS15" s="222">
        <v>11859.912466817768</v>
      </c>
      <c r="AT15" s="222">
        <v>11914.151331247987</v>
      </c>
      <c r="AU15" s="222">
        <v>11966.640554890137</v>
      </c>
      <c r="AV15" s="222">
        <v>12020.879419320359</v>
      </c>
      <c r="AW15" s="222">
        <v>12078.184421222983</v>
      </c>
      <c r="AX15" s="222">
        <v>12129.943777780194</v>
      </c>
      <c r="AY15" s="222">
        <v>12187.248779682819</v>
      </c>
      <c r="AZ15" s="222">
        <v>12242.70523313697</v>
      </c>
      <c r="BA15" s="222">
        <v>12300.010235039597</v>
      </c>
      <c r="BB15" s="222">
        <v>12355.466688493749</v>
      </c>
      <c r="BC15" s="222">
        <v>12412.771690396374</v>
      </c>
      <c r="BD15" s="222">
        <v>12470.076692299001</v>
      </c>
      <c r="BE15" s="222">
        <v>12525.53314575315</v>
      </c>
      <c r="BF15" s="222">
        <v>12582.838147655775</v>
      </c>
      <c r="BG15" s="222">
        <v>12638.29460110993</v>
      </c>
      <c r="BH15" s="222">
        <v>12695.599603012555</v>
      </c>
      <c r="BI15" s="222">
        <v>12756.145300916258</v>
      </c>
      <c r="BJ15" s="222">
        <v>12810.831737732509</v>
      </c>
      <c r="BK15" s="222">
        <v>12871.377435636214</v>
      </c>
      <c r="BL15" s="222">
        <v>12929.970046510763</v>
      </c>
      <c r="BM15" s="222">
        <v>12990.515744414468</v>
      </c>
      <c r="BN15" s="222">
        <v>13049.10835528902</v>
      </c>
      <c r="BO15" s="222">
        <v>13109.654053192722</v>
      </c>
      <c r="BP15" s="222">
        <v>13170.199751096423</v>
      </c>
      <c r="BQ15" s="222">
        <v>13228.792361970976</v>
      </c>
      <c r="BR15" s="222">
        <v>13289.338059874677</v>
      </c>
      <c r="BS15" s="222">
        <v>13347.930670749231</v>
      </c>
      <c r="BT15" s="222">
        <v>13408.476368652935</v>
      </c>
      <c r="BU15" s="222">
        <v>13472.447324112125</v>
      </c>
      <c r="BV15" s="222">
        <v>13530.227541946237</v>
      </c>
      <c r="BW15" s="222">
        <v>13594.198497405428</v>
      </c>
      <c r="BX15" s="222">
        <v>13656.105873656261</v>
      </c>
      <c r="BY15" s="222">
        <v>13720.076829115455</v>
      </c>
      <c r="BZ15" s="222">
        <v>13781.984205366283</v>
      </c>
      <c r="CA15" s="222">
        <v>13845.955160825481</v>
      </c>
      <c r="CB15" s="222">
        <v>13909.926116284674</v>
      </c>
      <c r="CC15" s="222">
        <v>13971.833492535505</v>
      </c>
      <c r="CD15" s="222">
        <v>14035.804447994698</v>
      </c>
      <c r="CE15" s="222">
        <v>14097.711824245529</v>
      </c>
      <c r="CF15" s="222">
        <v>14161.682779704723</v>
      </c>
      <c r="CH15" s="285">
        <v>3</v>
      </c>
      <c r="CI15" s="286">
        <v>1</v>
      </c>
      <c r="CK15" s="25">
        <f t="shared" ref="CK15:CP19" ca="1" si="99">IF(OR(CK$9="",CK$10=""),"",SUM(OFFSET($CR15,0,CK$4-1,1,CK$5-CK$4+1)))</f>
        <v>126636.39013</v>
      </c>
      <c r="CL15" s="25">
        <f t="shared" ca="1" si="99"/>
        <v>123852.43130111297</v>
      </c>
      <c r="CM15" s="25">
        <f t="shared" ca="1" si="99"/>
        <v>129419.85625684532</v>
      </c>
      <c r="CN15" s="25">
        <f t="shared" ca="1" si="99"/>
        <v>135301.94066380485</v>
      </c>
      <c r="CO15" s="25">
        <f t="shared" ca="1" si="99"/>
        <v>141516.59478675935</v>
      </c>
      <c r="CP15" s="25">
        <f t="shared" ca="1" si="99"/>
        <v>148082.75504124747</v>
      </c>
      <c r="CR15" s="160">
        <v>8200</v>
      </c>
      <c r="CS15" s="160">
        <v>8200</v>
      </c>
      <c r="CT15" s="160">
        <v>8200</v>
      </c>
      <c r="CU15" s="25">
        <f t="shared" ref="CU15:DE19" ca="1" si="100">IF(CU$10="","",IF(CU$7&lt;$CH15,0,$CI15*OFFSET(P15,0,-$CH15)))</f>
        <v>10476.82193</v>
      </c>
      <c r="CV15" s="25">
        <f t="shared" ca="1" si="100"/>
        <v>10499.442949999999</v>
      </c>
      <c r="CW15" s="25">
        <f t="shared" ca="1" si="100"/>
        <v>10562.792030000001</v>
      </c>
      <c r="CX15" s="25">
        <f t="shared" ca="1" si="100"/>
        <v>10567.699819999996</v>
      </c>
      <c r="CY15" s="25">
        <f t="shared" ca="1" si="100"/>
        <v>10633.624940000005</v>
      </c>
      <c r="CZ15" s="25">
        <f t="shared" ca="1" si="100"/>
        <v>11700.173210000001</v>
      </c>
      <c r="DA15" s="25">
        <f t="shared" ca="1" si="100"/>
        <v>14645.501850000002</v>
      </c>
      <c r="DB15" s="25">
        <f t="shared" ca="1" si="100"/>
        <v>11475.166700000003</v>
      </c>
      <c r="DC15" s="25">
        <f t="shared" ca="1" si="100"/>
        <v>11475.166699999989</v>
      </c>
      <c r="DD15" s="160">
        <v>8200</v>
      </c>
      <c r="DE15" s="160">
        <v>8200</v>
      </c>
      <c r="DF15" s="160">
        <v>8200</v>
      </c>
      <c r="DG15" s="25">
        <f t="shared" ref="DG15:DQ19" ca="1" si="101">IF(DG$10="","",IF(DG$7&lt;$CH15,0,$CI15*OFFSET(AB15,0,-$CH15)))</f>
        <v>10829.136841471123</v>
      </c>
      <c r="DH15" s="25">
        <f t="shared" ca="1" si="101"/>
        <v>10875.506492146833</v>
      </c>
      <c r="DI15" s="25">
        <f t="shared" ca="1" si="101"/>
        <v>10926.844319680651</v>
      </c>
      <c r="DJ15" s="25">
        <f t="shared" ca="1" si="101"/>
        <v>10976.526088261766</v>
      </c>
      <c r="DK15" s="25">
        <f t="shared" ca="1" si="101"/>
        <v>11027.863915795588</v>
      </c>
      <c r="DL15" s="25">
        <f t="shared" ca="1" si="101"/>
        <v>11077.545684376702</v>
      </c>
      <c r="DM15" s="25">
        <f t="shared" ca="1" si="101"/>
        <v>11128.883511910521</v>
      </c>
      <c r="DN15" s="25">
        <f t="shared" ca="1" si="101"/>
        <v>11180.221339444339</v>
      </c>
      <c r="DO15" s="25">
        <f t="shared" ca="1" si="101"/>
        <v>11229.903108025454</v>
      </c>
      <c r="DP15" s="160">
        <v>8200</v>
      </c>
      <c r="DQ15" s="160">
        <v>8200</v>
      </c>
      <c r="DR15" s="160">
        <v>8200</v>
      </c>
      <c r="DS15" s="25">
        <f t="shared" ref="DS15:EC19" ca="1" si="102">IF(DS$10="","",IF(DS$7&lt;$CH15,0,$CI15*OFFSET(AN15,0,-$CH15)))</f>
        <v>11436.499396104431</v>
      </c>
      <c r="DT15" s="25">
        <f t="shared" ca="1" si="102"/>
        <v>11485.489338170435</v>
      </c>
      <c r="DU15" s="25">
        <f t="shared" ca="1" si="102"/>
        <v>11539.728202600654</v>
      </c>
      <c r="DV15" s="25">
        <f t="shared" ca="1" si="102"/>
        <v>11592.217426242803</v>
      </c>
      <c r="DW15" s="25">
        <f t="shared" ca="1" si="102"/>
        <v>11646.456290673026</v>
      </c>
      <c r="DX15" s="25">
        <f t="shared" ca="1" si="102"/>
        <v>11698.945514315179</v>
      </c>
      <c r="DY15" s="25">
        <f t="shared" ca="1" si="102"/>
        <v>11753.184378745398</v>
      </c>
      <c r="DZ15" s="25">
        <f t="shared" ca="1" si="102"/>
        <v>11807.423243175619</v>
      </c>
      <c r="EA15" s="25">
        <f t="shared" ca="1" si="102"/>
        <v>11859.912466817768</v>
      </c>
      <c r="EB15" s="160">
        <v>8200</v>
      </c>
      <c r="EC15" s="160">
        <v>8200</v>
      </c>
      <c r="ED15" s="160">
        <v>8200</v>
      </c>
      <c r="EE15" s="25">
        <f t="shared" ref="EE15:EO19" ca="1" si="103">IF(EE$10="","",IF(EE$7&lt;$CH15,0,$CI15*OFFSET(AZ15,0,-$CH15)))</f>
        <v>12078.184421222983</v>
      </c>
      <c r="EF15" s="25">
        <f t="shared" ca="1" si="103"/>
        <v>12129.943777780194</v>
      </c>
      <c r="EG15" s="25">
        <f t="shared" ca="1" si="103"/>
        <v>12187.248779682819</v>
      </c>
      <c r="EH15" s="25">
        <f t="shared" ca="1" si="103"/>
        <v>12242.70523313697</v>
      </c>
      <c r="EI15" s="25">
        <f t="shared" ca="1" si="103"/>
        <v>12300.010235039597</v>
      </c>
      <c r="EJ15" s="25">
        <f t="shared" ca="1" si="103"/>
        <v>12355.466688493749</v>
      </c>
      <c r="EK15" s="25">
        <f t="shared" ca="1" si="103"/>
        <v>12412.771690396374</v>
      </c>
      <c r="EL15" s="25">
        <f t="shared" ca="1" si="103"/>
        <v>12470.076692299001</v>
      </c>
      <c r="EM15" s="25">
        <f t="shared" ca="1" si="103"/>
        <v>12525.53314575315</v>
      </c>
      <c r="EN15" s="160">
        <v>8200</v>
      </c>
      <c r="EO15" s="160">
        <v>8200</v>
      </c>
      <c r="EP15" s="160">
        <v>8200</v>
      </c>
      <c r="EQ15" s="25">
        <f t="shared" ref="EQ15:FA19" ca="1" si="104">IF(EQ$10="","",IF(EQ$7&lt;$CH15,0,$CI15*OFFSET(BL15,0,-$CH15)))</f>
        <v>12756.145300916258</v>
      </c>
      <c r="ER15" s="25">
        <f t="shared" ca="1" si="104"/>
        <v>12810.831737732509</v>
      </c>
      <c r="ES15" s="25">
        <f t="shared" ca="1" si="104"/>
        <v>12871.377435636214</v>
      </c>
      <c r="ET15" s="25">
        <f t="shared" ca="1" si="104"/>
        <v>12929.970046510763</v>
      </c>
      <c r="EU15" s="25">
        <f t="shared" ca="1" si="104"/>
        <v>12990.515744414468</v>
      </c>
      <c r="EV15" s="25">
        <f t="shared" ca="1" si="104"/>
        <v>13049.10835528902</v>
      </c>
      <c r="EW15" s="25">
        <f t="shared" ca="1" si="104"/>
        <v>13109.654053192722</v>
      </c>
      <c r="EX15" s="25">
        <f t="shared" ca="1" si="104"/>
        <v>13170.199751096423</v>
      </c>
      <c r="EY15" s="25">
        <f t="shared" ca="1" si="104"/>
        <v>13228.792361970976</v>
      </c>
      <c r="EZ15" s="160">
        <v>8200</v>
      </c>
      <c r="FA15" s="160">
        <v>8200</v>
      </c>
      <c r="FB15" s="160">
        <v>8200</v>
      </c>
      <c r="FC15" s="25">
        <f t="shared" ref="FC15:FK19" ca="1" si="105">IF(FC$10="","",IF(FC$7&lt;$CH15,0,$CI15*OFFSET(BX15,0,-$CH15)))</f>
        <v>13472.447324112125</v>
      </c>
      <c r="FD15" s="25">
        <f t="shared" ca="1" si="105"/>
        <v>13530.227541946237</v>
      </c>
      <c r="FE15" s="25">
        <f t="shared" ca="1" si="105"/>
        <v>13594.198497405428</v>
      </c>
      <c r="FF15" s="25">
        <f t="shared" ca="1" si="105"/>
        <v>13656.105873656261</v>
      </c>
      <c r="FG15" s="25">
        <f t="shared" ca="1" si="105"/>
        <v>13720.076829115455</v>
      </c>
      <c r="FH15" s="25">
        <f t="shared" ca="1" si="105"/>
        <v>13781.984205366283</v>
      </c>
      <c r="FI15" s="25">
        <f t="shared" ca="1" si="105"/>
        <v>13845.955160825481</v>
      </c>
      <c r="FJ15" s="25">
        <f t="shared" ca="1" si="105"/>
        <v>13909.926116284674</v>
      </c>
      <c r="FK15" s="25">
        <f t="shared" ca="1" si="105"/>
        <v>13971.833492535505</v>
      </c>
    </row>
    <row r="16" spans="2:168" ht="15" customHeight="1">
      <c r="B16" s="166" t="s">
        <v>395</v>
      </c>
      <c r="C16" s="307" t="s">
        <v>88</v>
      </c>
      <c r="D16" s="224" t="s">
        <v>90</v>
      </c>
      <c r="E16" s="171"/>
      <c r="F16" s="25">
        <f t="shared" ca="1" si="98"/>
        <v>1200</v>
      </c>
      <c r="G16" s="25">
        <f t="shared" ca="1" si="98"/>
        <v>21632.227323529412</v>
      </c>
      <c r="H16" s="25">
        <f t="shared" ca="1" si="98"/>
        <v>36328.446825882347</v>
      </c>
      <c r="I16" s="25">
        <f t="shared" ca="1" si="98"/>
        <v>38508.153635435316</v>
      </c>
      <c r="J16" s="25">
        <f t="shared" ca="1" si="98"/>
        <v>40818.642853561432</v>
      </c>
      <c r="K16" s="25">
        <f t="shared" ca="1" si="98"/>
        <v>43267.761424775112</v>
      </c>
      <c r="M16" s="222">
        <v>0</v>
      </c>
      <c r="N16" s="222">
        <v>0</v>
      </c>
      <c r="O16" s="222">
        <v>0</v>
      </c>
      <c r="P16" s="222">
        <v>0</v>
      </c>
      <c r="Q16" s="222">
        <v>0</v>
      </c>
      <c r="R16" s="222">
        <v>0</v>
      </c>
      <c r="S16" s="222">
        <v>0</v>
      </c>
      <c r="T16" s="222">
        <v>0</v>
      </c>
      <c r="U16" s="222">
        <v>0</v>
      </c>
      <c r="V16" s="222">
        <v>0</v>
      </c>
      <c r="W16" s="222">
        <v>600</v>
      </c>
      <c r="X16" s="222">
        <v>600</v>
      </c>
      <c r="Y16" s="222">
        <v>600</v>
      </c>
      <c r="Z16" s="222">
        <v>883.07232352941185</v>
      </c>
      <c r="AA16" s="222">
        <v>1090.7499705882351</v>
      </c>
      <c r="AB16" s="222">
        <v>1298.4276176470587</v>
      </c>
      <c r="AC16" s="222">
        <v>1506.1052647058825</v>
      </c>
      <c r="AD16" s="222">
        <v>1713.7829117647061</v>
      </c>
      <c r="AE16" s="222">
        <v>1921.4605588235297</v>
      </c>
      <c r="AF16" s="222">
        <v>2129.1382058823533</v>
      </c>
      <c r="AG16" s="222">
        <v>2336.8158529411767</v>
      </c>
      <c r="AH16" s="222">
        <v>2544.4935</v>
      </c>
      <c r="AI16" s="222">
        <v>2752.1711470588239</v>
      </c>
      <c r="AJ16" s="222">
        <v>2856.0099705882353</v>
      </c>
      <c r="AK16" s="222">
        <v>3027.3705688235295</v>
      </c>
      <c r="AL16" s="222">
        <v>3027.3705688235295</v>
      </c>
      <c r="AM16" s="222">
        <v>3027.3705688235295</v>
      </c>
      <c r="AN16" s="222">
        <v>3027.3705688235295</v>
      </c>
      <c r="AO16" s="222">
        <v>3027.3705688235295</v>
      </c>
      <c r="AP16" s="222">
        <v>3027.3705688235295</v>
      </c>
      <c r="AQ16" s="222">
        <v>3027.3705688235295</v>
      </c>
      <c r="AR16" s="222">
        <v>3027.3705688235295</v>
      </c>
      <c r="AS16" s="222">
        <v>3027.3705688235295</v>
      </c>
      <c r="AT16" s="222">
        <v>3027.3705688235295</v>
      </c>
      <c r="AU16" s="222">
        <v>3027.3705688235295</v>
      </c>
      <c r="AV16" s="222">
        <v>3027.3705688235295</v>
      </c>
      <c r="AW16" s="222">
        <v>3209.0128029529424</v>
      </c>
      <c r="AX16" s="222">
        <v>3209.0128029529424</v>
      </c>
      <c r="AY16" s="222">
        <v>3209.0128029529424</v>
      </c>
      <c r="AZ16" s="222">
        <v>3209.0128029529424</v>
      </c>
      <c r="BA16" s="222">
        <v>3209.0128029529424</v>
      </c>
      <c r="BB16" s="222">
        <v>3209.0128029529424</v>
      </c>
      <c r="BC16" s="222">
        <v>3209.0128029529424</v>
      </c>
      <c r="BD16" s="222">
        <v>3209.0128029529424</v>
      </c>
      <c r="BE16" s="222">
        <v>3209.0128029529424</v>
      </c>
      <c r="BF16" s="222">
        <v>3209.0128029529424</v>
      </c>
      <c r="BG16" s="222">
        <v>3209.0128029529424</v>
      </c>
      <c r="BH16" s="222">
        <v>3209.0128029529424</v>
      </c>
      <c r="BI16" s="222">
        <v>3401.5535711301181</v>
      </c>
      <c r="BJ16" s="222">
        <v>3401.5535711301181</v>
      </c>
      <c r="BK16" s="222">
        <v>3401.5535711301181</v>
      </c>
      <c r="BL16" s="222">
        <v>3401.5535711301181</v>
      </c>
      <c r="BM16" s="222">
        <v>3401.5535711301181</v>
      </c>
      <c r="BN16" s="222">
        <v>3401.5535711301181</v>
      </c>
      <c r="BO16" s="222">
        <v>3401.5535711301181</v>
      </c>
      <c r="BP16" s="222">
        <v>3401.5535711301181</v>
      </c>
      <c r="BQ16" s="222">
        <v>3401.5535711301181</v>
      </c>
      <c r="BR16" s="222">
        <v>3401.5535711301181</v>
      </c>
      <c r="BS16" s="222">
        <v>3401.5535711301181</v>
      </c>
      <c r="BT16" s="222">
        <v>3401.5535711301181</v>
      </c>
      <c r="BU16" s="222">
        <v>3605.6467853979257</v>
      </c>
      <c r="BV16" s="222">
        <v>3605.6467853979257</v>
      </c>
      <c r="BW16" s="222">
        <v>3605.6467853979257</v>
      </c>
      <c r="BX16" s="222">
        <v>3605.6467853979257</v>
      </c>
      <c r="BY16" s="222">
        <v>3605.6467853979257</v>
      </c>
      <c r="BZ16" s="222">
        <v>3605.6467853979257</v>
      </c>
      <c r="CA16" s="222">
        <v>3605.6467853979257</v>
      </c>
      <c r="CB16" s="222">
        <v>3605.6467853979257</v>
      </c>
      <c r="CC16" s="222">
        <v>3605.6467853979257</v>
      </c>
      <c r="CD16" s="222">
        <v>3605.6467853979257</v>
      </c>
      <c r="CE16" s="222">
        <v>3605.6467853979257</v>
      </c>
      <c r="CF16" s="222">
        <v>3605.6467853979257</v>
      </c>
      <c r="CH16" s="285">
        <v>2</v>
      </c>
      <c r="CI16" s="286">
        <v>1</v>
      </c>
      <c r="CK16" s="25">
        <f t="shared" ca="1" si="99"/>
        <v>700</v>
      </c>
      <c r="CL16" s="25">
        <f t="shared" ca="1" si="99"/>
        <v>16724.046205882354</v>
      </c>
      <c r="CM16" s="25">
        <f t="shared" ca="1" si="99"/>
        <v>30973.705688235292</v>
      </c>
      <c r="CN16" s="25">
        <f t="shared" ca="1" si="99"/>
        <v>32790.128029529435</v>
      </c>
      <c r="CO16" s="25">
        <f t="shared" ca="1" si="99"/>
        <v>34715.535711301192</v>
      </c>
      <c r="CP16" s="25">
        <f t="shared" ca="1" si="99"/>
        <v>36756.467853979259</v>
      </c>
      <c r="CR16" s="160">
        <v>350</v>
      </c>
      <c r="CS16" s="160">
        <v>350</v>
      </c>
      <c r="CT16" s="25">
        <f ca="1">IF(CT$10="","",IF(CT$7&lt;$CH16,0,$CI16*OFFSET(O16,0,-$CH16)))</f>
        <v>0</v>
      </c>
      <c r="CU16" s="25">
        <f t="shared" ca="1" si="100"/>
        <v>0</v>
      </c>
      <c r="CV16" s="25">
        <f t="shared" ca="1" si="100"/>
        <v>0</v>
      </c>
      <c r="CW16" s="25">
        <f t="shared" ca="1" si="100"/>
        <v>0</v>
      </c>
      <c r="CX16" s="25">
        <f t="shared" ca="1" si="100"/>
        <v>0</v>
      </c>
      <c r="CY16" s="25">
        <f t="shared" ca="1" si="100"/>
        <v>0</v>
      </c>
      <c r="CZ16" s="25">
        <f t="shared" ca="1" si="100"/>
        <v>0</v>
      </c>
      <c r="DA16" s="25">
        <f t="shared" ca="1" si="100"/>
        <v>0</v>
      </c>
      <c r="DB16" s="25">
        <f t="shared" ca="1" si="100"/>
        <v>0</v>
      </c>
      <c r="DC16" s="25">
        <f t="shared" ca="1" si="100"/>
        <v>0</v>
      </c>
      <c r="DD16" s="160">
        <v>350</v>
      </c>
      <c r="DE16" s="160">
        <v>350</v>
      </c>
      <c r="DF16" s="25">
        <f ca="1">IF(DF$10="","",IF(DF$7&lt;$CH16,0,$CI16*OFFSET(AA16,0,-$CH16)))</f>
        <v>600</v>
      </c>
      <c r="DG16" s="25">
        <f t="shared" ca="1" si="101"/>
        <v>883.07232352941185</v>
      </c>
      <c r="DH16" s="25">
        <f t="shared" ca="1" si="101"/>
        <v>1090.7499705882351</v>
      </c>
      <c r="DI16" s="25">
        <f t="shared" ca="1" si="101"/>
        <v>1298.4276176470587</v>
      </c>
      <c r="DJ16" s="25">
        <f t="shared" ca="1" si="101"/>
        <v>1506.1052647058825</v>
      </c>
      <c r="DK16" s="25">
        <f t="shared" ca="1" si="101"/>
        <v>1713.7829117647061</v>
      </c>
      <c r="DL16" s="25">
        <f t="shared" ca="1" si="101"/>
        <v>1921.4605588235297</v>
      </c>
      <c r="DM16" s="25">
        <f t="shared" ca="1" si="101"/>
        <v>2129.1382058823533</v>
      </c>
      <c r="DN16" s="25">
        <f t="shared" ca="1" si="101"/>
        <v>2336.8158529411767</v>
      </c>
      <c r="DO16" s="25">
        <f t="shared" ca="1" si="101"/>
        <v>2544.4935</v>
      </c>
      <c r="DP16" s="160">
        <v>350</v>
      </c>
      <c r="DQ16" s="160">
        <v>350</v>
      </c>
      <c r="DR16" s="25">
        <f ca="1">IF(DR$10="","",IF(DR$7&lt;$CH16,0,$CI16*OFFSET(AM16,0,-$CH16)))</f>
        <v>3027.3705688235295</v>
      </c>
      <c r="DS16" s="25">
        <f t="shared" ca="1" si="102"/>
        <v>3027.3705688235295</v>
      </c>
      <c r="DT16" s="25">
        <f t="shared" ca="1" si="102"/>
        <v>3027.3705688235295</v>
      </c>
      <c r="DU16" s="25">
        <f t="shared" ca="1" si="102"/>
        <v>3027.3705688235295</v>
      </c>
      <c r="DV16" s="25">
        <f t="shared" ca="1" si="102"/>
        <v>3027.3705688235295</v>
      </c>
      <c r="DW16" s="25">
        <f t="shared" ca="1" si="102"/>
        <v>3027.3705688235295</v>
      </c>
      <c r="DX16" s="25">
        <f t="shared" ca="1" si="102"/>
        <v>3027.3705688235295</v>
      </c>
      <c r="DY16" s="25">
        <f t="shared" ca="1" si="102"/>
        <v>3027.3705688235295</v>
      </c>
      <c r="DZ16" s="25">
        <f t="shared" ca="1" si="102"/>
        <v>3027.3705688235295</v>
      </c>
      <c r="EA16" s="25">
        <f t="shared" ca="1" si="102"/>
        <v>3027.3705688235295</v>
      </c>
      <c r="EB16" s="160">
        <v>350</v>
      </c>
      <c r="EC16" s="160">
        <v>350</v>
      </c>
      <c r="ED16" s="25">
        <f ca="1">IF(ED$10="","",IF(ED$7&lt;$CH16,0,$CI16*OFFSET(AY16,0,-$CH16)))</f>
        <v>3209.0128029529424</v>
      </c>
      <c r="EE16" s="25">
        <f t="shared" ca="1" si="103"/>
        <v>3209.0128029529424</v>
      </c>
      <c r="EF16" s="25">
        <f t="shared" ca="1" si="103"/>
        <v>3209.0128029529424</v>
      </c>
      <c r="EG16" s="25">
        <f t="shared" ca="1" si="103"/>
        <v>3209.0128029529424</v>
      </c>
      <c r="EH16" s="25">
        <f t="shared" ca="1" si="103"/>
        <v>3209.0128029529424</v>
      </c>
      <c r="EI16" s="25">
        <f t="shared" ca="1" si="103"/>
        <v>3209.0128029529424</v>
      </c>
      <c r="EJ16" s="25">
        <f t="shared" ca="1" si="103"/>
        <v>3209.0128029529424</v>
      </c>
      <c r="EK16" s="25">
        <f t="shared" ca="1" si="103"/>
        <v>3209.0128029529424</v>
      </c>
      <c r="EL16" s="25">
        <f t="shared" ca="1" si="103"/>
        <v>3209.0128029529424</v>
      </c>
      <c r="EM16" s="25">
        <f t="shared" ca="1" si="103"/>
        <v>3209.0128029529424</v>
      </c>
      <c r="EN16" s="160">
        <v>350</v>
      </c>
      <c r="EO16" s="160">
        <v>350</v>
      </c>
      <c r="EP16" s="25">
        <f ca="1">IF(EP$10="","",IF(EP$7&lt;$CH16,0,$CI16*OFFSET(BK16,0,-$CH16)))</f>
        <v>3401.5535711301181</v>
      </c>
      <c r="EQ16" s="25">
        <f t="shared" ca="1" si="104"/>
        <v>3401.5535711301181</v>
      </c>
      <c r="ER16" s="25">
        <f t="shared" ca="1" si="104"/>
        <v>3401.5535711301181</v>
      </c>
      <c r="ES16" s="25">
        <f t="shared" ca="1" si="104"/>
        <v>3401.5535711301181</v>
      </c>
      <c r="ET16" s="25">
        <f t="shared" ca="1" si="104"/>
        <v>3401.5535711301181</v>
      </c>
      <c r="EU16" s="25">
        <f t="shared" ca="1" si="104"/>
        <v>3401.5535711301181</v>
      </c>
      <c r="EV16" s="25">
        <f t="shared" ca="1" si="104"/>
        <v>3401.5535711301181</v>
      </c>
      <c r="EW16" s="25">
        <f t="shared" ca="1" si="104"/>
        <v>3401.5535711301181</v>
      </c>
      <c r="EX16" s="25">
        <f t="shared" ca="1" si="104"/>
        <v>3401.5535711301181</v>
      </c>
      <c r="EY16" s="25">
        <f t="shared" ca="1" si="104"/>
        <v>3401.5535711301181</v>
      </c>
      <c r="EZ16" s="160">
        <v>350</v>
      </c>
      <c r="FA16" s="160">
        <v>350</v>
      </c>
      <c r="FB16" s="25">
        <f ca="1">IF(FB$10="","",IF(FB$7&lt;$CH16,0,$CI16*OFFSET(BW16,0,-$CH16)))</f>
        <v>3605.6467853979257</v>
      </c>
      <c r="FC16" s="25">
        <f t="shared" ca="1" si="105"/>
        <v>3605.6467853979257</v>
      </c>
      <c r="FD16" s="25">
        <f t="shared" ca="1" si="105"/>
        <v>3605.6467853979257</v>
      </c>
      <c r="FE16" s="25">
        <f t="shared" ca="1" si="105"/>
        <v>3605.6467853979257</v>
      </c>
      <c r="FF16" s="25">
        <f t="shared" ca="1" si="105"/>
        <v>3605.6467853979257</v>
      </c>
      <c r="FG16" s="25">
        <f t="shared" ca="1" si="105"/>
        <v>3605.6467853979257</v>
      </c>
      <c r="FH16" s="25">
        <f t="shared" ca="1" si="105"/>
        <v>3605.6467853979257</v>
      </c>
      <c r="FI16" s="25">
        <f t="shared" ca="1" si="105"/>
        <v>3605.6467853979257</v>
      </c>
      <c r="FJ16" s="25">
        <f t="shared" ca="1" si="105"/>
        <v>3605.6467853979257</v>
      </c>
      <c r="FK16" s="25">
        <f t="shared" ca="1" si="105"/>
        <v>3605.6467853979257</v>
      </c>
    </row>
    <row r="17" spans="3:167" ht="15" customHeight="1">
      <c r="C17" s="307" t="s">
        <v>88</v>
      </c>
      <c r="D17" s="224" t="s">
        <v>91</v>
      </c>
      <c r="E17" s="171"/>
      <c r="F17" s="25">
        <f t="shared" ca="1" si="98"/>
        <v>0</v>
      </c>
      <c r="G17" s="25">
        <f t="shared" ca="1" si="98"/>
        <v>59244.392901853942</v>
      </c>
      <c r="H17" s="25">
        <f t="shared" ca="1" si="98"/>
        <v>109093.60101386679</v>
      </c>
      <c r="I17" s="25">
        <f t="shared" ca="1" si="98"/>
        <v>114955.68857340253</v>
      </c>
      <c r="J17" s="25">
        <f t="shared" ca="1" si="98"/>
        <v>121137.83968633371</v>
      </c>
      <c r="K17" s="25">
        <f t="shared" ca="1" si="98"/>
        <v>127657.67508085522</v>
      </c>
      <c r="M17" s="222">
        <v>0</v>
      </c>
      <c r="N17" s="222">
        <v>0</v>
      </c>
      <c r="O17" s="222">
        <v>0</v>
      </c>
      <c r="P17" s="222">
        <v>0</v>
      </c>
      <c r="Q17" s="222">
        <v>0</v>
      </c>
      <c r="R17" s="222">
        <v>0</v>
      </c>
      <c r="S17" s="222">
        <v>0</v>
      </c>
      <c r="T17" s="222">
        <v>0</v>
      </c>
      <c r="U17" s="222">
        <v>0</v>
      </c>
      <c r="V17" s="222">
        <v>0</v>
      </c>
      <c r="W17" s="222">
        <v>0</v>
      </c>
      <c r="X17" s="222">
        <v>0</v>
      </c>
      <c r="Y17" s="222">
        <v>1190.3803240279267</v>
      </c>
      <c r="Z17" s="222">
        <v>1532.9365773797256</v>
      </c>
      <c r="AA17" s="222">
        <v>2254.8921178875198</v>
      </c>
      <c r="AB17" s="222">
        <v>3029.6639070008919</v>
      </c>
      <c r="AC17" s="222">
        <v>3804.4356961142644</v>
      </c>
      <c r="AD17" s="222">
        <v>4579.2074852276373</v>
      </c>
      <c r="AE17" s="222">
        <v>5353.9792743410089</v>
      </c>
      <c r="AF17" s="222">
        <v>6128.7510634543805</v>
      </c>
      <c r="AG17" s="222">
        <v>6903.522852567753</v>
      </c>
      <c r="AH17" s="222">
        <v>7598.543153546646</v>
      </c>
      <c r="AI17" s="222">
        <v>8293.4996022532123</v>
      </c>
      <c r="AJ17" s="222">
        <v>8574.5808480529722</v>
      </c>
      <c r="AK17" s="222">
        <v>9091.1334178222351</v>
      </c>
      <c r="AL17" s="222">
        <v>9091.1334178222351</v>
      </c>
      <c r="AM17" s="222">
        <v>9091.1334178222351</v>
      </c>
      <c r="AN17" s="222">
        <v>9091.1334178222351</v>
      </c>
      <c r="AO17" s="222">
        <v>9091.1334178222351</v>
      </c>
      <c r="AP17" s="222">
        <v>9091.1334178222351</v>
      </c>
      <c r="AQ17" s="222">
        <v>9091.1334178222351</v>
      </c>
      <c r="AR17" s="222">
        <v>9091.1334178222351</v>
      </c>
      <c r="AS17" s="222">
        <v>9091.1334178222351</v>
      </c>
      <c r="AT17" s="222">
        <v>9091.1334178222351</v>
      </c>
      <c r="AU17" s="222">
        <v>9091.1334178222351</v>
      </c>
      <c r="AV17" s="222">
        <v>9091.1334178222351</v>
      </c>
      <c r="AW17" s="222">
        <v>9579.6407144502082</v>
      </c>
      <c r="AX17" s="222">
        <v>9579.6407144502082</v>
      </c>
      <c r="AY17" s="222">
        <v>9579.6407144502082</v>
      </c>
      <c r="AZ17" s="222">
        <v>9579.6407144502082</v>
      </c>
      <c r="BA17" s="222">
        <v>9579.6407144502082</v>
      </c>
      <c r="BB17" s="222">
        <v>9579.6407144502082</v>
      </c>
      <c r="BC17" s="222">
        <v>9579.6407144502082</v>
      </c>
      <c r="BD17" s="222">
        <v>9579.6407144502082</v>
      </c>
      <c r="BE17" s="222">
        <v>9579.6407144502082</v>
      </c>
      <c r="BF17" s="222">
        <v>9579.6407144502082</v>
      </c>
      <c r="BG17" s="222">
        <v>9579.6407144502082</v>
      </c>
      <c r="BH17" s="222">
        <v>9579.6407144502082</v>
      </c>
      <c r="BI17" s="222">
        <v>10094.81997386114</v>
      </c>
      <c r="BJ17" s="222">
        <v>10094.81997386114</v>
      </c>
      <c r="BK17" s="222">
        <v>10094.81997386114</v>
      </c>
      <c r="BL17" s="222">
        <v>10094.81997386114</v>
      </c>
      <c r="BM17" s="222">
        <v>10094.81997386114</v>
      </c>
      <c r="BN17" s="222">
        <v>10094.81997386114</v>
      </c>
      <c r="BO17" s="222">
        <v>10094.81997386114</v>
      </c>
      <c r="BP17" s="222">
        <v>10094.81997386114</v>
      </c>
      <c r="BQ17" s="222">
        <v>10094.81997386114</v>
      </c>
      <c r="BR17" s="222">
        <v>10094.81997386114</v>
      </c>
      <c r="BS17" s="222">
        <v>10094.81997386114</v>
      </c>
      <c r="BT17" s="222">
        <v>10094.81997386114</v>
      </c>
      <c r="BU17" s="222">
        <v>10638.139590071269</v>
      </c>
      <c r="BV17" s="222">
        <v>10638.139590071269</v>
      </c>
      <c r="BW17" s="222">
        <v>10638.139590071269</v>
      </c>
      <c r="BX17" s="222">
        <v>10638.139590071269</v>
      </c>
      <c r="BY17" s="222">
        <v>10638.139590071269</v>
      </c>
      <c r="BZ17" s="222">
        <v>10638.139590071269</v>
      </c>
      <c r="CA17" s="222">
        <v>10638.139590071269</v>
      </c>
      <c r="CB17" s="222">
        <v>10638.139590071269</v>
      </c>
      <c r="CC17" s="222">
        <v>10638.139590071269</v>
      </c>
      <c r="CD17" s="222">
        <v>10638.139590071269</v>
      </c>
      <c r="CE17" s="222">
        <v>10638.139590071269</v>
      </c>
      <c r="CF17" s="222">
        <v>10638.139590071269</v>
      </c>
      <c r="CH17" s="285">
        <v>0</v>
      </c>
      <c r="CI17" s="286">
        <v>0</v>
      </c>
      <c r="CK17" s="25">
        <f t="shared" ca="1" si="99"/>
        <v>0</v>
      </c>
      <c r="CL17" s="25">
        <f t="shared" ca="1" si="99"/>
        <v>0</v>
      </c>
      <c r="CM17" s="25">
        <f t="shared" ca="1" si="99"/>
        <v>0</v>
      </c>
      <c r="CN17" s="25">
        <f t="shared" ca="1" si="99"/>
        <v>0</v>
      </c>
      <c r="CO17" s="25">
        <f t="shared" ca="1" si="99"/>
        <v>0</v>
      </c>
      <c r="CP17" s="25">
        <f t="shared" ca="1" si="99"/>
        <v>0</v>
      </c>
      <c r="CR17" s="25">
        <f t="shared" ref="CR17:CS19" ca="1" si="106">IF(CR$10="","",IF(CR$7&lt;$CH17,0,$CI17*OFFSET(M17,0,-$CH17)))</f>
        <v>0</v>
      </c>
      <c r="CS17" s="25">
        <f t="shared" ca="1" si="106"/>
        <v>0</v>
      </c>
      <c r="CT17" s="25">
        <f ca="1">IF(CT$10="","",IF(CT$7&lt;$CH17,0,$CI17*OFFSET(O17,0,-$CH17)))</f>
        <v>0</v>
      </c>
      <c r="CU17" s="25">
        <f t="shared" ca="1" si="100"/>
        <v>0</v>
      </c>
      <c r="CV17" s="25">
        <f t="shared" ca="1" si="100"/>
        <v>0</v>
      </c>
      <c r="CW17" s="25">
        <f t="shared" ca="1" si="100"/>
        <v>0</v>
      </c>
      <c r="CX17" s="25">
        <f t="shared" ca="1" si="100"/>
        <v>0</v>
      </c>
      <c r="CY17" s="25">
        <f t="shared" ca="1" si="100"/>
        <v>0</v>
      </c>
      <c r="CZ17" s="25">
        <f t="shared" ca="1" si="100"/>
        <v>0</v>
      </c>
      <c r="DA17" s="25">
        <f t="shared" ca="1" si="100"/>
        <v>0</v>
      </c>
      <c r="DB17" s="25">
        <f t="shared" ca="1" si="100"/>
        <v>0</v>
      </c>
      <c r="DC17" s="25">
        <f t="shared" ca="1" si="100"/>
        <v>0</v>
      </c>
      <c r="DD17" s="25">
        <f t="shared" ca="1" si="100"/>
        <v>0</v>
      </c>
      <c r="DE17" s="25">
        <f t="shared" ca="1" si="100"/>
        <v>0</v>
      </c>
      <c r="DF17" s="25">
        <f ca="1">IF(DF$10="","",IF(DF$7&lt;$CH17,0,$CI17*OFFSET(AA17,0,-$CH17)))</f>
        <v>0</v>
      </c>
      <c r="DG17" s="25">
        <f t="shared" ca="1" si="101"/>
        <v>0</v>
      </c>
      <c r="DH17" s="25">
        <f t="shared" ca="1" si="101"/>
        <v>0</v>
      </c>
      <c r="DI17" s="25">
        <f t="shared" ca="1" si="101"/>
        <v>0</v>
      </c>
      <c r="DJ17" s="25">
        <f t="shared" ca="1" si="101"/>
        <v>0</v>
      </c>
      <c r="DK17" s="25">
        <f t="shared" ca="1" si="101"/>
        <v>0</v>
      </c>
      <c r="DL17" s="25">
        <f t="shared" ca="1" si="101"/>
        <v>0</v>
      </c>
      <c r="DM17" s="25">
        <f t="shared" ca="1" si="101"/>
        <v>0</v>
      </c>
      <c r="DN17" s="25">
        <f t="shared" ca="1" si="101"/>
        <v>0</v>
      </c>
      <c r="DO17" s="25">
        <f t="shared" ca="1" si="101"/>
        <v>0</v>
      </c>
      <c r="DP17" s="25">
        <f t="shared" ca="1" si="101"/>
        <v>0</v>
      </c>
      <c r="DQ17" s="25">
        <f t="shared" ca="1" si="101"/>
        <v>0</v>
      </c>
      <c r="DR17" s="25">
        <f ca="1">IF(DR$10="","",IF(DR$7&lt;$CH17,0,$CI17*OFFSET(AM17,0,-$CH17)))</f>
        <v>0</v>
      </c>
      <c r="DS17" s="25">
        <f t="shared" ca="1" si="102"/>
        <v>0</v>
      </c>
      <c r="DT17" s="25">
        <f t="shared" ca="1" si="102"/>
        <v>0</v>
      </c>
      <c r="DU17" s="25">
        <f t="shared" ca="1" si="102"/>
        <v>0</v>
      </c>
      <c r="DV17" s="25">
        <f t="shared" ca="1" si="102"/>
        <v>0</v>
      </c>
      <c r="DW17" s="25">
        <f t="shared" ca="1" si="102"/>
        <v>0</v>
      </c>
      <c r="DX17" s="25">
        <f t="shared" ca="1" si="102"/>
        <v>0</v>
      </c>
      <c r="DY17" s="25">
        <f t="shared" ca="1" si="102"/>
        <v>0</v>
      </c>
      <c r="DZ17" s="25">
        <f t="shared" ca="1" si="102"/>
        <v>0</v>
      </c>
      <c r="EA17" s="25">
        <f t="shared" ca="1" si="102"/>
        <v>0</v>
      </c>
      <c r="EB17" s="25">
        <f t="shared" ca="1" si="102"/>
        <v>0</v>
      </c>
      <c r="EC17" s="25">
        <f t="shared" ca="1" si="102"/>
        <v>0</v>
      </c>
      <c r="ED17" s="25">
        <f ca="1">IF(ED$10="","",IF(ED$7&lt;$CH17,0,$CI17*OFFSET(AY17,0,-$CH17)))</f>
        <v>0</v>
      </c>
      <c r="EE17" s="25">
        <f t="shared" ca="1" si="103"/>
        <v>0</v>
      </c>
      <c r="EF17" s="25">
        <f t="shared" ca="1" si="103"/>
        <v>0</v>
      </c>
      <c r="EG17" s="25">
        <f t="shared" ca="1" si="103"/>
        <v>0</v>
      </c>
      <c r="EH17" s="25">
        <f t="shared" ca="1" si="103"/>
        <v>0</v>
      </c>
      <c r="EI17" s="25">
        <f t="shared" ca="1" si="103"/>
        <v>0</v>
      </c>
      <c r="EJ17" s="25">
        <f t="shared" ca="1" si="103"/>
        <v>0</v>
      </c>
      <c r="EK17" s="25">
        <f t="shared" ca="1" si="103"/>
        <v>0</v>
      </c>
      <c r="EL17" s="25">
        <f t="shared" ca="1" si="103"/>
        <v>0</v>
      </c>
      <c r="EM17" s="25">
        <f t="shared" ca="1" si="103"/>
        <v>0</v>
      </c>
      <c r="EN17" s="25">
        <f t="shared" ca="1" si="103"/>
        <v>0</v>
      </c>
      <c r="EO17" s="25">
        <f t="shared" ca="1" si="103"/>
        <v>0</v>
      </c>
      <c r="EP17" s="25">
        <f ca="1">IF(EP$10="","",IF(EP$7&lt;$CH17,0,$CI17*OFFSET(BK17,0,-$CH17)))</f>
        <v>0</v>
      </c>
      <c r="EQ17" s="25">
        <f t="shared" ca="1" si="104"/>
        <v>0</v>
      </c>
      <c r="ER17" s="25">
        <f t="shared" ca="1" si="104"/>
        <v>0</v>
      </c>
      <c r="ES17" s="25">
        <f t="shared" ca="1" si="104"/>
        <v>0</v>
      </c>
      <c r="ET17" s="25">
        <f t="shared" ca="1" si="104"/>
        <v>0</v>
      </c>
      <c r="EU17" s="25">
        <f t="shared" ca="1" si="104"/>
        <v>0</v>
      </c>
      <c r="EV17" s="25">
        <f t="shared" ca="1" si="104"/>
        <v>0</v>
      </c>
      <c r="EW17" s="25">
        <f t="shared" ca="1" si="104"/>
        <v>0</v>
      </c>
      <c r="EX17" s="25">
        <f t="shared" ca="1" si="104"/>
        <v>0</v>
      </c>
      <c r="EY17" s="25">
        <f t="shared" ca="1" si="104"/>
        <v>0</v>
      </c>
      <c r="EZ17" s="25">
        <f t="shared" ca="1" si="104"/>
        <v>0</v>
      </c>
      <c r="FA17" s="25">
        <f t="shared" ca="1" si="104"/>
        <v>0</v>
      </c>
      <c r="FB17" s="25">
        <f ca="1">IF(FB$10="","",IF(FB$7&lt;$CH17,0,$CI17*OFFSET(BW17,0,-$CH17)))</f>
        <v>0</v>
      </c>
      <c r="FC17" s="25">
        <f t="shared" ca="1" si="105"/>
        <v>0</v>
      </c>
      <c r="FD17" s="25">
        <f t="shared" ca="1" si="105"/>
        <v>0</v>
      </c>
      <c r="FE17" s="25">
        <f t="shared" ca="1" si="105"/>
        <v>0</v>
      </c>
      <c r="FF17" s="25">
        <f t="shared" ca="1" si="105"/>
        <v>0</v>
      </c>
      <c r="FG17" s="25">
        <f t="shared" ca="1" si="105"/>
        <v>0</v>
      </c>
      <c r="FH17" s="25">
        <f t="shared" ca="1" si="105"/>
        <v>0</v>
      </c>
      <c r="FI17" s="25">
        <f t="shared" ca="1" si="105"/>
        <v>0</v>
      </c>
      <c r="FJ17" s="25">
        <f t="shared" ca="1" si="105"/>
        <v>0</v>
      </c>
      <c r="FK17" s="25">
        <f t="shared" ca="1" si="105"/>
        <v>0</v>
      </c>
    </row>
    <row r="18" spans="3:167" ht="15" customHeight="1">
      <c r="C18" s="307" t="s">
        <v>88</v>
      </c>
      <c r="D18" s="224" t="s">
        <v>92</v>
      </c>
      <c r="E18" s="171"/>
      <c r="F18" s="25">
        <f t="shared" ca="1" si="98"/>
        <v>0</v>
      </c>
      <c r="G18" s="25">
        <f t="shared" ca="1" si="98"/>
        <v>0</v>
      </c>
      <c r="H18" s="25">
        <f t="shared" ca="1" si="98"/>
        <v>0</v>
      </c>
      <c r="I18" s="25">
        <f t="shared" ca="1" si="98"/>
        <v>0</v>
      </c>
      <c r="J18" s="25">
        <f t="shared" ca="1" si="98"/>
        <v>0</v>
      </c>
      <c r="K18" s="25">
        <f t="shared" ca="1" si="98"/>
        <v>0</v>
      </c>
      <c r="M18" s="222">
        <v>0</v>
      </c>
      <c r="N18" s="222">
        <v>0</v>
      </c>
      <c r="O18" s="222">
        <v>0</v>
      </c>
      <c r="P18" s="222">
        <v>0</v>
      </c>
      <c r="Q18" s="222">
        <v>0</v>
      </c>
      <c r="R18" s="222">
        <v>0</v>
      </c>
      <c r="S18" s="222">
        <v>0</v>
      </c>
      <c r="T18" s="222">
        <v>0</v>
      </c>
      <c r="U18" s="222">
        <v>0</v>
      </c>
      <c r="V18" s="222">
        <v>0</v>
      </c>
      <c r="W18" s="222">
        <v>0</v>
      </c>
      <c r="X18" s="222">
        <v>0</v>
      </c>
      <c r="Y18" s="222">
        <v>0</v>
      </c>
      <c r="Z18" s="222">
        <v>0</v>
      </c>
      <c r="AA18" s="222">
        <v>0</v>
      </c>
      <c r="AB18" s="222">
        <v>0</v>
      </c>
      <c r="AC18" s="222">
        <v>0</v>
      </c>
      <c r="AD18" s="222">
        <v>0</v>
      </c>
      <c r="AE18" s="222">
        <v>0</v>
      </c>
      <c r="AF18" s="222">
        <v>0</v>
      </c>
      <c r="AG18" s="222">
        <v>0</v>
      </c>
      <c r="AH18" s="222">
        <v>0</v>
      </c>
      <c r="AI18" s="222">
        <v>0</v>
      </c>
      <c r="AJ18" s="222">
        <v>0</v>
      </c>
      <c r="AK18" s="222">
        <v>0</v>
      </c>
      <c r="AL18" s="222">
        <v>0</v>
      </c>
      <c r="AM18" s="222">
        <v>0</v>
      </c>
      <c r="AN18" s="222">
        <v>0</v>
      </c>
      <c r="AO18" s="222">
        <v>0</v>
      </c>
      <c r="AP18" s="222">
        <v>0</v>
      </c>
      <c r="AQ18" s="222">
        <v>0</v>
      </c>
      <c r="AR18" s="222">
        <v>0</v>
      </c>
      <c r="AS18" s="222">
        <v>0</v>
      </c>
      <c r="AT18" s="222">
        <v>0</v>
      </c>
      <c r="AU18" s="222">
        <v>0</v>
      </c>
      <c r="AV18" s="222">
        <v>0</v>
      </c>
      <c r="AW18" s="222">
        <v>0</v>
      </c>
      <c r="AX18" s="222">
        <v>0</v>
      </c>
      <c r="AY18" s="222">
        <v>0</v>
      </c>
      <c r="AZ18" s="222">
        <v>0</v>
      </c>
      <c r="BA18" s="222">
        <v>0</v>
      </c>
      <c r="BB18" s="222">
        <v>0</v>
      </c>
      <c r="BC18" s="222">
        <v>0</v>
      </c>
      <c r="BD18" s="222">
        <v>0</v>
      </c>
      <c r="BE18" s="222">
        <v>0</v>
      </c>
      <c r="BF18" s="222">
        <v>0</v>
      </c>
      <c r="BG18" s="222">
        <v>0</v>
      </c>
      <c r="BH18" s="222">
        <v>0</v>
      </c>
      <c r="BI18" s="222">
        <v>0</v>
      </c>
      <c r="BJ18" s="222">
        <v>0</v>
      </c>
      <c r="BK18" s="222">
        <v>0</v>
      </c>
      <c r="BL18" s="222">
        <v>0</v>
      </c>
      <c r="BM18" s="222">
        <v>0</v>
      </c>
      <c r="BN18" s="222">
        <v>0</v>
      </c>
      <c r="BO18" s="222">
        <v>0</v>
      </c>
      <c r="BP18" s="222">
        <v>0</v>
      </c>
      <c r="BQ18" s="222">
        <v>0</v>
      </c>
      <c r="BR18" s="222">
        <v>0</v>
      </c>
      <c r="BS18" s="222">
        <v>0</v>
      </c>
      <c r="BT18" s="222">
        <v>0</v>
      </c>
      <c r="BU18" s="222">
        <v>0</v>
      </c>
      <c r="BV18" s="222">
        <v>0</v>
      </c>
      <c r="BW18" s="222">
        <v>0</v>
      </c>
      <c r="BX18" s="222">
        <v>0</v>
      </c>
      <c r="BY18" s="222">
        <v>0</v>
      </c>
      <c r="BZ18" s="222">
        <v>0</v>
      </c>
      <c r="CA18" s="222">
        <v>0</v>
      </c>
      <c r="CB18" s="222">
        <v>0</v>
      </c>
      <c r="CC18" s="222">
        <v>0</v>
      </c>
      <c r="CD18" s="222">
        <v>0</v>
      </c>
      <c r="CE18" s="222">
        <v>0</v>
      </c>
      <c r="CF18" s="222">
        <v>0</v>
      </c>
      <c r="CH18" s="285">
        <v>0</v>
      </c>
      <c r="CI18" s="286">
        <v>0</v>
      </c>
      <c r="CK18" s="25">
        <f t="shared" ca="1" si="99"/>
        <v>0</v>
      </c>
      <c r="CL18" s="25">
        <f t="shared" ca="1" si="99"/>
        <v>0</v>
      </c>
      <c r="CM18" s="25">
        <f t="shared" ca="1" si="99"/>
        <v>0</v>
      </c>
      <c r="CN18" s="25">
        <f t="shared" ca="1" si="99"/>
        <v>0</v>
      </c>
      <c r="CO18" s="25">
        <f t="shared" ca="1" si="99"/>
        <v>0</v>
      </c>
      <c r="CP18" s="25">
        <f t="shared" ca="1" si="99"/>
        <v>0</v>
      </c>
      <c r="CR18" s="25">
        <f t="shared" ca="1" si="106"/>
        <v>0</v>
      </c>
      <c r="CS18" s="25">
        <f t="shared" ca="1" si="106"/>
        <v>0</v>
      </c>
      <c r="CT18" s="25">
        <f ca="1">IF(CT$10="","",IF(CT$7&lt;$CH18,0,$CI18*OFFSET(O18,0,-$CH18)))</f>
        <v>0</v>
      </c>
      <c r="CU18" s="25">
        <f t="shared" ca="1" si="100"/>
        <v>0</v>
      </c>
      <c r="CV18" s="25">
        <f t="shared" ca="1" si="100"/>
        <v>0</v>
      </c>
      <c r="CW18" s="25">
        <f t="shared" ca="1" si="100"/>
        <v>0</v>
      </c>
      <c r="CX18" s="25">
        <f t="shared" ca="1" si="100"/>
        <v>0</v>
      </c>
      <c r="CY18" s="25">
        <f t="shared" ca="1" si="100"/>
        <v>0</v>
      </c>
      <c r="CZ18" s="25">
        <f t="shared" ca="1" si="100"/>
        <v>0</v>
      </c>
      <c r="DA18" s="25">
        <f t="shared" ca="1" si="100"/>
        <v>0</v>
      </c>
      <c r="DB18" s="25">
        <f t="shared" ca="1" si="100"/>
        <v>0</v>
      </c>
      <c r="DC18" s="25">
        <f t="shared" ca="1" si="100"/>
        <v>0</v>
      </c>
      <c r="DD18" s="25">
        <f t="shared" ca="1" si="100"/>
        <v>0</v>
      </c>
      <c r="DE18" s="25">
        <f t="shared" ca="1" si="100"/>
        <v>0</v>
      </c>
      <c r="DF18" s="25">
        <f ca="1">IF(DF$10="","",IF(DF$7&lt;$CH18,0,$CI18*OFFSET(AA18,0,-$CH18)))</f>
        <v>0</v>
      </c>
      <c r="DG18" s="25">
        <f t="shared" ca="1" si="101"/>
        <v>0</v>
      </c>
      <c r="DH18" s="25">
        <f t="shared" ca="1" si="101"/>
        <v>0</v>
      </c>
      <c r="DI18" s="25">
        <f t="shared" ca="1" si="101"/>
        <v>0</v>
      </c>
      <c r="DJ18" s="25">
        <f t="shared" ca="1" si="101"/>
        <v>0</v>
      </c>
      <c r="DK18" s="25">
        <f t="shared" ca="1" si="101"/>
        <v>0</v>
      </c>
      <c r="DL18" s="25">
        <f t="shared" ca="1" si="101"/>
        <v>0</v>
      </c>
      <c r="DM18" s="25">
        <f t="shared" ca="1" si="101"/>
        <v>0</v>
      </c>
      <c r="DN18" s="25">
        <f t="shared" ca="1" si="101"/>
        <v>0</v>
      </c>
      <c r="DO18" s="25">
        <f t="shared" ca="1" si="101"/>
        <v>0</v>
      </c>
      <c r="DP18" s="25">
        <f t="shared" ca="1" si="101"/>
        <v>0</v>
      </c>
      <c r="DQ18" s="25">
        <f t="shared" ca="1" si="101"/>
        <v>0</v>
      </c>
      <c r="DR18" s="25">
        <f ca="1">IF(DR$10="","",IF(DR$7&lt;$CH18,0,$CI18*OFFSET(AM18,0,-$CH18)))</f>
        <v>0</v>
      </c>
      <c r="DS18" s="25">
        <f t="shared" ca="1" si="102"/>
        <v>0</v>
      </c>
      <c r="DT18" s="25">
        <f t="shared" ca="1" si="102"/>
        <v>0</v>
      </c>
      <c r="DU18" s="25">
        <f t="shared" ca="1" si="102"/>
        <v>0</v>
      </c>
      <c r="DV18" s="25">
        <f t="shared" ca="1" si="102"/>
        <v>0</v>
      </c>
      <c r="DW18" s="25">
        <f t="shared" ca="1" si="102"/>
        <v>0</v>
      </c>
      <c r="DX18" s="25">
        <f t="shared" ca="1" si="102"/>
        <v>0</v>
      </c>
      <c r="DY18" s="25">
        <f t="shared" ca="1" si="102"/>
        <v>0</v>
      </c>
      <c r="DZ18" s="25">
        <f t="shared" ca="1" si="102"/>
        <v>0</v>
      </c>
      <c r="EA18" s="25">
        <f t="shared" ca="1" si="102"/>
        <v>0</v>
      </c>
      <c r="EB18" s="25">
        <f t="shared" ca="1" si="102"/>
        <v>0</v>
      </c>
      <c r="EC18" s="25">
        <f t="shared" ca="1" si="102"/>
        <v>0</v>
      </c>
      <c r="ED18" s="25">
        <f ca="1">IF(ED$10="","",IF(ED$7&lt;$CH18,0,$CI18*OFFSET(AY18,0,-$CH18)))</f>
        <v>0</v>
      </c>
      <c r="EE18" s="25">
        <f t="shared" ca="1" si="103"/>
        <v>0</v>
      </c>
      <c r="EF18" s="25">
        <f t="shared" ca="1" si="103"/>
        <v>0</v>
      </c>
      <c r="EG18" s="25">
        <f t="shared" ca="1" si="103"/>
        <v>0</v>
      </c>
      <c r="EH18" s="25">
        <f t="shared" ca="1" si="103"/>
        <v>0</v>
      </c>
      <c r="EI18" s="25">
        <f t="shared" ca="1" si="103"/>
        <v>0</v>
      </c>
      <c r="EJ18" s="25">
        <f t="shared" ca="1" si="103"/>
        <v>0</v>
      </c>
      <c r="EK18" s="25">
        <f t="shared" ca="1" si="103"/>
        <v>0</v>
      </c>
      <c r="EL18" s="25">
        <f t="shared" ca="1" si="103"/>
        <v>0</v>
      </c>
      <c r="EM18" s="25">
        <f t="shared" ca="1" si="103"/>
        <v>0</v>
      </c>
      <c r="EN18" s="25">
        <f t="shared" ca="1" si="103"/>
        <v>0</v>
      </c>
      <c r="EO18" s="25">
        <f t="shared" ca="1" si="103"/>
        <v>0</v>
      </c>
      <c r="EP18" s="25">
        <f ca="1">IF(EP$10="","",IF(EP$7&lt;$CH18,0,$CI18*OFFSET(BK18,0,-$CH18)))</f>
        <v>0</v>
      </c>
      <c r="EQ18" s="25">
        <f t="shared" ca="1" si="104"/>
        <v>0</v>
      </c>
      <c r="ER18" s="25">
        <f t="shared" ca="1" si="104"/>
        <v>0</v>
      </c>
      <c r="ES18" s="25">
        <f t="shared" ca="1" si="104"/>
        <v>0</v>
      </c>
      <c r="ET18" s="25">
        <f t="shared" ca="1" si="104"/>
        <v>0</v>
      </c>
      <c r="EU18" s="25">
        <f t="shared" ca="1" si="104"/>
        <v>0</v>
      </c>
      <c r="EV18" s="25">
        <f t="shared" ca="1" si="104"/>
        <v>0</v>
      </c>
      <c r="EW18" s="25">
        <f t="shared" ca="1" si="104"/>
        <v>0</v>
      </c>
      <c r="EX18" s="25">
        <f t="shared" ca="1" si="104"/>
        <v>0</v>
      </c>
      <c r="EY18" s="25">
        <f t="shared" ca="1" si="104"/>
        <v>0</v>
      </c>
      <c r="EZ18" s="25">
        <f t="shared" ca="1" si="104"/>
        <v>0</v>
      </c>
      <c r="FA18" s="25">
        <f t="shared" ca="1" si="104"/>
        <v>0</v>
      </c>
      <c r="FB18" s="25">
        <f ca="1">IF(FB$10="","",IF(FB$7&lt;$CH18,0,$CI18*OFFSET(BW18,0,-$CH18)))</f>
        <v>0</v>
      </c>
      <c r="FC18" s="25">
        <f t="shared" ca="1" si="105"/>
        <v>0</v>
      </c>
      <c r="FD18" s="25">
        <f t="shared" ca="1" si="105"/>
        <v>0</v>
      </c>
      <c r="FE18" s="25">
        <f t="shared" ca="1" si="105"/>
        <v>0</v>
      </c>
      <c r="FF18" s="25">
        <f t="shared" ca="1" si="105"/>
        <v>0</v>
      </c>
      <c r="FG18" s="25">
        <f t="shared" ca="1" si="105"/>
        <v>0</v>
      </c>
      <c r="FH18" s="25">
        <f t="shared" ca="1" si="105"/>
        <v>0</v>
      </c>
      <c r="FI18" s="25">
        <f t="shared" ca="1" si="105"/>
        <v>0</v>
      </c>
      <c r="FJ18" s="25">
        <f t="shared" ca="1" si="105"/>
        <v>0</v>
      </c>
      <c r="FK18" s="25">
        <f t="shared" ca="1" si="105"/>
        <v>0</v>
      </c>
    </row>
    <row r="19" spans="3:167" ht="15" customHeight="1">
      <c r="C19" s="307" t="s">
        <v>88</v>
      </c>
      <c r="D19" s="224" t="s">
        <v>93</v>
      </c>
      <c r="E19" s="171"/>
      <c r="F19" s="25">
        <f t="shared" ca="1" si="98"/>
        <v>400</v>
      </c>
      <c r="G19" s="25">
        <f t="shared" ca="1" si="98"/>
        <v>2400</v>
      </c>
      <c r="H19" s="25">
        <f t="shared" ca="1" si="98"/>
        <v>2400</v>
      </c>
      <c r="I19" s="25">
        <f t="shared" ca="1" si="98"/>
        <v>2400</v>
      </c>
      <c r="J19" s="25">
        <f t="shared" ca="1" si="98"/>
        <v>2400</v>
      </c>
      <c r="K19" s="25">
        <f t="shared" ca="1" si="98"/>
        <v>2400</v>
      </c>
      <c r="M19" s="222">
        <v>0</v>
      </c>
      <c r="N19" s="222">
        <v>0</v>
      </c>
      <c r="O19" s="222">
        <v>0</v>
      </c>
      <c r="P19" s="222">
        <v>0</v>
      </c>
      <c r="Q19" s="222">
        <v>0</v>
      </c>
      <c r="R19" s="222">
        <v>0</v>
      </c>
      <c r="S19" s="222">
        <v>0</v>
      </c>
      <c r="T19" s="222">
        <v>0</v>
      </c>
      <c r="U19" s="222">
        <v>0</v>
      </c>
      <c r="V19" s="222">
        <v>0</v>
      </c>
      <c r="W19" s="222">
        <v>200</v>
      </c>
      <c r="X19" s="222">
        <v>200</v>
      </c>
      <c r="Y19" s="222">
        <v>200</v>
      </c>
      <c r="Z19" s="222">
        <v>200</v>
      </c>
      <c r="AA19" s="222">
        <v>200</v>
      </c>
      <c r="AB19" s="222">
        <v>200</v>
      </c>
      <c r="AC19" s="222">
        <v>200</v>
      </c>
      <c r="AD19" s="222">
        <v>200</v>
      </c>
      <c r="AE19" s="222">
        <v>200</v>
      </c>
      <c r="AF19" s="222">
        <v>200</v>
      </c>
      <c r="AG19" s="222">
        <v>200</v>
      </c>
      <c r="AH19" s="222">
        <v>200</v>
      </c>
      <c r="AI19" s="222">
        <v>200</v>
      </c>
      <c r="AJ19" s="222">
        <v>200</v>
      </c>
      <c r="AK19" s="222">
        <v>200</v>
      </c>
      <c r="AL19" s="222">
        <v>200</v>
      </c>
      <c r="AM19" s="222">
        <v>200</v>
      </c>
      <c r="AN19" s="222">
        <v>200</v>
      </c>
      <c r="AO19" s="222">
        <v>200</v>
      </c>
      <c r="AP19" s="222">
        <v>200</v>
      </c>
      <c r="AQ19" s="222">
        <v>200</v>
      </c>
      <c r="AR19" s="222">
        <v>200</v>
      </c>
      <c r="AS19" s="222">
        <v>200</v>
      </c>
      <c r="AT19" s="222">
        <v>200</v>
      </c>
      <c r="AU19" s="222">
        <v>200</v>
      </c>
      <c r="AV19" s="222">
        <v>200</v>
      </c>
      <c r="AW19" s="222">
        <v>200</v>
      </c>
      <c r="AX19" s="222">
        <v>200</v>
      </c>
      <c r="AY19" s="222">
        <v>200</v>
      </c>
      <c r="AZ19" s="222">
        <v>200</v>
      </c>
      <c r="BA19" s="222">
        <v>200</v>
      </c>
      <c r="BB19" s="222">
        <v>200</v>
      </c>
      <c r="BC19" s="222">
        <v>200</v>
      </c>
      <c r="BD19" s="222">
        <v>200</v>
      </c>
      <c r="BE19" s="222">
        <v>200</v>
      </c>
      <c r="BF19" s="222">
        <v>200</v>
      </c>
      <c r="BG19" s="222">
        <v>200</v>
      </c>
      <c r="BH19" s="222">
        <v>200</v>
      </c>
      <c r="BI19" s="222">
        <v>200</v>
      </c>
      <c r="BJ19" s="222">
        <v>200</v>
      </c>
      <c r="BK19" s="222">
        <v>200</v>
      </c>
      <c r="BL19" s="222">
        <v>200</v>
      </c>
      <c r="BM19" s="222">
        <v>200</v>
      </c>
      <c r="BN19" s="222">
        <v>200</v>
      </c>
      <c r="BO19" s="222">
        <v>200</v>
      </c>
      <c r="BP19" s="222">
        <v>200</v>
      </c>
      <c r="BQ19" s="222">
        <v>200</v>
      </c>
      <c r="BR19" s="222">
        <v>200</v>
      </c>
      <c r="BS19" s="222">
        <v>200</v>
      </c>
      <c r="BT19" s="222">
        <v>200</v>
      </c>
      <c r="BU19" s="222">
        <v>200</v>
      </c>
      <c r="BV19" s="222">
        <v>200</v>
      </c>
      <c r="BW19" s="222">
        <v>200</v>
      </c>
      <c r="BX19" s="222">
        <v>200</v>
      </c>
      <c r="BY19" s="222">
        <v>200</v>
      </c>
      <c r="BZ19" s="222">
        <v>200</v>
      </c>
      <c r="CA19" s="222">
        <v>200</v>
      </c>
      <c r="CB19" s="222">
        <v>200</v>
      </c>
      <c r="CC19" s="222">
        <v>200</v>
      </c>
      <c r="CD19" s="222">
        <v>200</v>
      </c>
      <c r="CE19" s="222">
        <v>200</v>
      </c>
      <c r="CF19" s="222">
        <v>200</v>
      </c>
      <c r="CH19" s="285">
        <v>0</v>
      </c>
      <c r="CI19" s="286">
        <v>0</v>
      </c>
      <c r="CK19" s="25">
        <f t="shared" ca="1" si="99"/>
        <v>0</v>
      </c>
      <c r="CL19" s="25">
        <f t="shared" ca="1" si="99"/>
        <v>0</v>
      </c>
      <c r="CM19" s="25">
        <f t="shared" ca="1" si="99"/>
        <v>0</v>
      </c>
      <c r="CN19" s="25">
        <f t="shared" ca="1" si="99"/>
        <v>0</v>
      </c>
      <c r="CO19" s="25">
        <f t="shared" ca="1" si="99"/>
        <v>0</v>
      </c>
      <c r="CP19" s="25">
        <f t="shared" ca="1" si="99"/>
        <v>0</v>
      </c>
      <c r="CR19" s="25">
        <f t="shared" ca="1" si="106"/>
        <v>0</v>
      </c>
      <c r="CS19" s="25">
        <f t="shared" ca="1" si="106"/>
        <v>0</v>
      </c>
      <c r="CT19" s="25">
        <f ca="1">IF(CT$10="","",IF(CT$7&lt;$CH19,0,$CI19*OFFSET(O19,0,-$CH19)))</f>
        <v>0</v>
      </c>
      <c r="CU19" s="25">
        <f t="shared" ca="1" si="100"/>
        <v>0</v>
      </c>
      <c r="CV19" s="25">
        <f t="shared" ca="1" si="100"/>
        <v>0</v>
      </c>
      <c r="CW19" s="25">
        <f t="shared" ca="1" si="100"/>
        <v>0</v>
      </c>
      <c r="CX19" s="25">
        <f t="shared" ca="1" si="100"/>
        <v>0</v>
      </c>
      <c r="CY19" s="25">
        <f t="shared" ca="1" si="100"/>
        <v>0</v>
      </c>
      <c r="CZ19" s="25">
        <f t="shared" ca="1" si="100"/>
        <v>0</v>
      </c>
      <c r="DA19" s="25">
        <f t="shared" ca="1" si="100"/>
        <v>0</v>
      </c>
      <c r="DB19" s="25">
        <f t="shared" ca="1" si="100"/>
        <v>0</v>
      </c>
      <c r="DC19" s="25">
        <f t="shared" ca="1" si="100"/>
        <v>0</v>
      </c>
      <c r="DD19" s="25">
        <f t="shared" ca="1" si="100"/>
        <v>0</v>
      </c>
      <c r="DE19" s="25">
        <f t="shared" ca="1" si="100"/>
        <v>0</v>
      </c>
      <c r="DF19" s="25">
        <f ca="1">IF(DF$10="","",IF(DF$7&lt;$CH19,0,$CI19*OFFSET(AA19,0,-$CH19)))</f>
        <v>0</v>
      </c>
      <c r="DG19" s="25">
        <f t="shared" ca="1" si="101"/>
        <v>0</v>
      </c>
      <c r="DH19" s="25">
        <f t="shared" ca="1" si="101"/>
        <v>0</v>
      </c>
      <c r="DI19" s="25">
        <f t="shared" ca="1" si="101"/>
        <v>0</v>
      </c>
      <c r="DJ19" s="25">
        <f t="shared" ca="1" si="101"/>
        <v>0</v>
      </c>
      <c r="DK19" s="25">
        <f t="shared" ca="1" si="101"/>
        <v>0</v>
      </c>
      <c r="DL19" s="25">
        <f t="shared" ca="1" si="101"/>
        <v>0</v>
      </c>
      <c r="DM19" s="25">
        <f t="shared" ca="1" si="101"/>
        <v>0</v>
      </c>
      <c r="DN19" s="25">
        <f t="shared" ca="1" si="101"/>
        <v>0</v>
      </c>
      <c r="DO19" s="25">
        <f t="shared" ca="1" si="101"/>
        <v>0</v>
      </c>
      <c r="DP19" s="25">
        <f t="shared" ca="1" si="101"/>
        <v>0</v>
      </c>
      <c r="DQ19" s="25">
        <f t="shared" ca="1" si="101"/>
        <v>0</v>
      </c>
      <c r="DR19" s="25">
        <f ca="1">IF(DR$10="","",IF(DR$7&lt;$CH19,0,$CI19*OFFSET(AM19,0,-$CH19)))</f>
        <v>0</v>
      </c>
      <c r="DS19" s="25">
        <f t="shared" ca="1" si="102"/>
        <v>0</v>
      </c>
      <c r="DT19" s="25">
        <f t="shared" ca="1" si="102"/>
        <v>0</v>
      </c>
      <c r="DU19" s="25">
        <f t="shared" ca="1" si="102"/>
        <v>0</v>
      </c>
      <c r="DV19" s="25">
        <f t="shared" ca="1" si="102"/>
        <v>0</v>
      </c>
      <c r="DW19" s="25">
        <f t="shared" ca="1" si="102"/>
        <v>0</v>
      </c>
      <c r="DX19" s="25">
        <f t="shared" ca="1" si="102"/>
        <v>0</v>
      </c>
      <c r="DY19" s="25">
        <f t="shared" ca="1" si="102"/>
        <v>0</v>
      </c>
      <c r="DZ19" s="25">
        <f t="shared" ca="1" si="102"/>
        <v>0</v>
      </c>
      <c r="EA19" s="25">
        <f t="shared" ca="1" si="102"/>
        <v>0</v>
      </c>
      <c r="EB19" s="25">
        <f t="shared" ca="1" si="102"/>
        <v>0</v>
      </c>
      <c r="EC19" s="25">
        <f t="shared" ca="1" si="102"/>
        <v>0</v>
      </c>
      <c r="ED19" s="25">
        <f ca="1">IF(ED$10="","",IF(ED$7&lt;$CH19,0,$CI19*OFFSET(AY19,0,-$CH19)))</f>
        <v>0</v>
      </c>
      <c r="EE19" s="25">
        <f t="shared" ca="1" si="103"/>
        <v>0</v>
      </c>
      <c r="EF19" s="25">
        <f t="shared" ca="1" si="103"/>
        <v>0</v>
      </c>
      <c r="EG19" s="25">
        <f t="shared" ca="1" si="103"/>
        <v>0</v>
      </c>
      <c r="EH19" s="25">
        <f t="shared" ca="1" si="103"/>
        <v>0</v>
      </c>
      <c r="EI19" s="25">
        <f t="shared" ca="1" si="103"/>
        <v>0</v>
      </c>
      <c r="EJ19" s="25">
        <f t="shared" ca="1" si="103"/>
        <v>0</v>
      </c>
      <c r="EK19" s="25">
        <f t="shared" ca="1" si="103"/>
        <v>0</v>
      </c>
      <c r="EL19" s="25">
        <f t="shared" ca="1" si="103"/>
        <v>0</v>
      </c>
      <c r="EM19" s="25">
        <f t="shared" ca="1" si="103"/>
        <v>0</v>
      </c>
      <c r="EN19" s="25">
        <f t="shared" ca="1" si="103"/>
        <v>0</v>
      </c>
      <c r="EO19" s="25">
        <f t="shared" ca="1" si="103"/>
        <v>0</v>
      </c>
      <c r="EP19" s="25">
        <f ca="1">IF(EP$10="","",IF(EP$7&lt;$CH19,0,$CI19*OFFSET(BK19,0,-$CH19)))</f>
        <v>0</v>
      </c>
      <c r="EQ19" s="25">
        <f t="shared" ca="1" si="104"/>
        <v>0</v>
      </c>
      <c r="ER19" s="25">
        <f t="shared" ca="1" si="104"/>
        <v>0</v>
      </c>
      <c r="ES19" s="25">
        <f t="shared" ca="1" si="104"/>
        <v>0</v>
      </c>
      <c r="ET19" s="25">
        <f t="shared" ca="1" si="104"/>
        <v>0</v>
      </c>
      <c r="EU19" s="25">
        <f t="shared" ca="1" si="104"/>
        <v>0</v>
      </c>
      <c r="EV19" s="25">
        <f t="shared" ca="1" si="104"/>
        <v>0</v>
      </c>
      <c r="EW19" s="25">
        <f t="shared" ca="1" si="104"/>
        <v>0</v>
      </c>
      <c r="EX19" s="25">
        <f t="shared" ca="1" si="104"/>
        <v>0</v>
      </c>
      <c r="EY19" s="25">
        <f t="shared" ca="1" si="104"/>
        <v>0</v>
      </c>
      <c r="EZ19" s="25">
        <f t="shared" ca="1" si="104"/>
        <v>0</v>
      </c>
      <c r="FA19" s="25">
        <f t="shared" ca="1" si="104"/>
        <v>0</v>
      </c>
      <c r="FB19" s="25">
        <f ca="1">IF(FB$10="","",IF(FB$7&lt;$CH19,0,$CI19*OFFSET(BW19,0,-$CH19)))</f>
        <v>0</v>
      </c>
      <c r="FC19" s="25">
        <f t="shared" ca="1" si="105"/>
        <v>0</v>
      </c>
      <c r="FD19" s="25">
        <f t="shared" ca="1" si="105"/>
        <v>0</v>
      </c>
      <c r="FE19" s="25">
        <f t="shared" ca="1" si="105"/>
        <v>0</v>
      </c>
      <c r="FF19" s="25">
        <f t="shared" ca="1" si="105"/>
        <v>0</v>
      </c>
      <c r="FG19" s="25">
        <f t="shared" ca="1" si="105"/>
        <v>0</v>
      </c>
      <c r="FH19" s="25">
        <f t="shared" ca="1" si="105"/>
        <v>0</v>
      </c>
      <c r="FI19" s="25">
        <f t="shared" ca="1" si="105"/>
        <v>0</v>
      </c>
      <c r="FJ19" s="25">
        <f t="shared" ca="1" si="105"/>
        <v>0</v>
      </c>
      <c r="FK19" s="25">
        <f t="shared" ca="1" si="105"/>
        <v>0</v>
      </c>
    </row>
    <row r="20" spans="3:167" ht="15" customHeight="1">
      <c r="C20" s="307" t="s">
        <v>153</v>
      </c>
      <c r="D20" s="224" t="s">
        <v>95</v>
      </c>
      <c r="E20" s="171"/>
      <c r="F20" s="25">
        <f t="shared" ref="F20:K22" ca="1" si="107">IF(OR(F$9="",F$10=""),"",SUM(OFFSET($M20,0,F$4-1,1,F$5-F$4+1)))</f>
        <v>0</v>
      </c>
      <c r="G20" s="25">
        <f t="shared" ca="1" si="107"/>
        <v>0</v>
      </c>
      <c r="H20" s="25">
        <f t="shared" ca="1" si="107"/>
        <v>0</v>
      </c>
      <c r="I20" s="25">
        <f t="shared" ca="1" si="107"/>
        <v>0</v>
      </c>
      <c r="J20" s="25">
        <f t="shared" ca="1" si="107"/>
        <v>0</v>
      </c>
      <c r="K20" s="25">
        <f t="shared" ca="1" si="107"/>
        <v>0</v>
      </c>
      <c r="M20" s="222">
        <v>0</v>
      </c>
      <c r="N20" s="222">
        <v>0</v>
      </c>
      <c r="O20" s="222">
        <v>0</v>
      </c>
      <c r="P20" s="222">
        <v>0</v>
      </c>
      <c r="Q20" s="222">
        <v>0</v>
      </c>
      <c r="R20" s="222">
        <v>0</v>
      </c>
      <c r="S20" s="222">
        <v>0</v>
      </c>
      <c r="T20" s="222">
        <v>0</v>
      </c>
      <c r="U20" s="222">
        <v>0</v>
      </c>
      <c r="V20" s="222">
        <v>0</v>
      </c>
      <c r="W20" s="222">
        <v>0</v>
      </c>
      <c r="X20" s="222">
        <v>0</v>
      </c>
      <c r="Y20" s="222">
        <v>0</v>
      </c>
      <c r="Z20" s="222">
        <v>0</v>
      </c>
      <c r="AA20" s="222">
        <v>0</v>
      </c>
      <c r="AB20" s="222">
        <v>0</v>
      </c>
      <c r="AC20" s="222">
        <v>0</v>
      </c>
      <c r="AD20" s="222">
        <v>0</v>
      </c>
      <c r="AE20" s="222">
        <v>0</v>
      </c>
      <c r="AF20" s="222">
        <v>0</v>
      </c>
      <c r="AG20" s="222">
        <v>0</v>
      </c>
      <c r="AH20" s="222">
        <v>0</v>
      </c>
      <c r="AI20" s="222">
        <v>0</v>
      </c>
      <c r="AJ20" s="222">
        <v>0</v>
      </c>
      <c r="AK20" s="222">
        <v>0</v>
      </c>
      <c r="AL20" s="222">
        <v>0</v>
      </c>
      <c r="AM20" s="222">
        <v>0</v>
      </c>
      <c r="AN20" s="222">
        <v>0</v>
      </c>
      <c r="AO20" s="222">
        <v>0</v>
      </c>
      <c r="AP20" s="222">
        <v>0</v>
      </c>
      <c r="AQ20" s="222">
        <v>0</v>
      </c>
      <c r="AR20" s="222">
        <v>0</v>
      </c>
      <c r="AS20" s="222">
        <v>0</v>
      </c>
      <c r="AT20" s="222">
        <v>0</v>
      </c>
      <c r="AU20" s="222">
        <v>0</v>
      </c>
      <c r="AV20" s="222">
        <v>0</v>
      </c>
      <c r="AW20" s="222">
        <v>0</v>
      </c>
      <c r="AX20" s="222">
        <v>0</v>
      </c>
      <c r="AY20" s="222">
        <v>0</v>
      </c>
      <c r="AZ20" s="222">
        <v>0</v>
      </c>
      <c r="BA20" s="222">
        <v>0</v>
      </c>
      <c r="BB20" s="222">
        <v>0</v>
      </c>
      <c r="BC20" s="222">
        <v>0</v>
      </c>
      <c r="BD20" s="222">
        <v>0</v>
      </c>
      <c r="BE20" s="222">
        <v>0</v>
      </c>
      <c r="BF20" s="222">
        <v>0</v>
      </c>
      <c r="BG20" s="222">
        <v>0</v>
      </c>
      <c r="BH20" s="222">
        <v>0</v>
      </c>
      <c r="BI20" s="222">
        <v>0</v>
      </c>
      <c r="BJ20" s="222">
        <v>0</v>
      </c>
      <c r="BK20" s="222">
        <v>0</v>
      </c>
      <c r="BL20" s="222">
        <v>0</v>
      </c>
      <c r="BM20" s="222">
        <v>0</v>
      </c>
      <c r="BN20" s="222">
        <v>0</v>
      </c>
      <c r="BO20" s="222">
        <v>0</v>
      </c>
      <c r="BP20" s="222">
        <v>0</v>
      </c>
      <c r="BQ20" s="222">
        <v>0</v>
      </c>
      <c r="BR20" s="222">
        <v>0</v>
      </c>
      <c r="BS20" s="222">
        <v>0</v>
      </c>
      <c r="BT20" s="222">
        <v>0</v>
      </c>
      <c r="BU20" s="222">
        <v>0</v>
      </c>
      <c r="BV20" s="222">
        <v>0</v>
      </c>
      <c r="BW20" s="222">
        <v>0</v>
      </c>
      <c r="BX20" s="222">
        <v>0</v>
      </c>
      <c r="BY20" s="222">
        <v>0</v>
      </c>
      <c r="BZ20" s="222">
        <v>0</v>
      </c>
      <c r="CA20" s="222">
        <v>0</v>
      </c>
      <c r="CB20" s="222">
        <v>0</v>
      </c>
      <c r="CC20" s="222">
        <v>0</v>
      </c>
      <c r="CD20" s="222">
        <v>0</v>
      </c>
      <c r="CE20" s="222">
        <v>0</v>
      </c>
      <c r="CF20" s="222">
        <v>0</v>
      </c>
      <c r="CH20" s="285">
        <v>0</v>
      </c>
      <c r="CI20" s="286">
        <v>0</v>
      </c>
      <c r="CK20" s="25">
        <f t="shared" ref="CK20:CP22" ca="1" si="108">IF(OR(CK$9="",CK$10=""),"",SUM(OFFSET($CR20,0,CK$4-1,1,CK$5-CK$4+1)))</f>
        <v>0</v>
      </c>
      <c r="CL20" s="25">
        <f t="shared" ca="1" si="108"/>
        <v>0</v>
      </c>
      <c r="CM20" s="25">
        <f t="shared" ca="1" si="108"/>
        <v>0</v>
      </c>
      <c r="CN20" s="25">
        <f t="shared" ca="1" si="108"/>
        <v>0</v>
      </c>
      <c r="CO20" s="25">
        <f t="shared" ca="1" si="108"/>
        <v>0</v>
      </c>
      <c r="CP20" s="25">
        <f t="shared" ca="1" si="108"/>
        <v>0</v>
      </c>
      <c r="CR20" s="25">
        <f t="shared" ref="CR20:DG22" ca="1" si="109">IF(CR$10="","",IF(CR$7&lt;$CH20,0,$CI20*OFFSET(M20,0,-$CH20)))</f>
        <v>0</v>
      </c>
      <c r="CS20" s="25">
        <f t="shared" ca="1" si="109"/>
        <v>0</v>
      </c>
      <c r="CT20" s="25">
        <f t="shared" ca="1" si="109"/>
        <v>0</v>
      </c>
      <c r="CU20" s="25">
        <f t="shared" ca="1" si="109"/>
        <v>0</v>
      </c>
      <c r="CV20" s="25">
        <f t="shared" ca="1" si="109"/>
        <v>0</v>
      </c>
      <c r="CW20" s="25">
        <f t="shared" ca="1" si="109"/>
        <v>0</v>
      </c>
      <c r="CX20" s="25">
        <f t="shared" ca="1" si="109"/>
        <v>0</v>
      </c>
      <c r="CY20" s="25">
        <f t="shared" ca="1" si="109"/>
        <v>0</v>
      </c>
      <c r="CZ20" s="25">
        <f t="shared" ca="1" si="109"/>
        <v>0</v>
      </c>
      <c r="DA20" s="25">
        <f t="shared" ca="1" si="109"/>
        <v>0</v>
      </c>
      <c r="DB20" s="25">
        <f t="shared" ca="1" si="109"/>
        <v>0</v>
      </c>
      <c r="DC20" s="25">
        <f t="shared" ca="1" si="109"/>
        <v>0</v>
      </c>
      <c r="DD20" s="25">
        <f t="shared" ca="1" si="109"/>
        <v>0</v>
      </c>
      <c r="DE20" s="25">
        <f t="shared" ca="1" si="109"/>
        <v>0</v>
      </c>
      <c r="DF20" s="25">
        <f t="shared" ca="1" si="109"/>
        <v>0</v>
      </c>
      <c r="DG20" s="25">
        <f t="shared" ca="1" si="109"/>
        <v>0</v>
      </c>
      <c r="DH20" s="25">
        <f t="shared" ref="DH20:DW22" ca="1" si="110">IF(DH$10="","",IF(DH$7&lt;$CH20,0,$CI20*OFFSET(AC20,0,-$CH20)))</f>
        <v>0</v>
      </c>
      <c r="DI20" s="25">
        <f t="shared" ca="1" si="110"/>
        <v>0</v>
      </c>
      <c r="DJ20" s="25">
        <f t="shared" ca="1" si="110"/>
        <v>0</v>
      </c>
      <c r="DK20" s="25">
        <f t="shared" ca="1" si="110"/>
        <v>0</v>
      </c>
      <c r="DL20" s="25">
        <f t="shared" ca="1" si="110"/>
        <v>0</v>
      </c>
      <c r="DM20" s="25">
        <f t="shared" ca="1" si="110"/>
        <v>0</v>
      </c>
      <c r="DN20" s="25">
        <f t="shared" ca="1" si="110"/>
        <v>0</v>
      </c>
      <c r="DO20" s="25">
        <f t="shared" ca="1" si="110"/>
        <v>0</v>
      </c>
      <c r="DP20" s="25">
        <f t="shared" ca="1" si="110"/>
        <v>0</v>
      </c>
      <c r="DQ20" s="25">
        <f t="shared" ca="1" si="110"/>
        <v>0</v>
      </c>
      <c r="DR20" s="25">
        <f t="shared" ca="1" si="110"/>
        <v>0</v>
      </c>
      <c r="DS20" s="25">
        <f t="shared" ca="1" si="110"/>
        <v>0</v>
      </c>
      <c r="DT20" s="25">
        <f t="shared" ca="1" si="110"/>
        <v>0</v>
      </c>
      <c r="DU20" s="25">
        <f t="shared" ca="1" si="110"/>
        <v>0</v>
      </c>
      <c r="DV20" s="25">
        <f t="shared" ca="1" si="110"/>
        <v>0</v>
      </c>
      <c r="DW20" s="25">
        <f t="shared" ca="1" si="110"/>
        <v>0</v>
      </c>
      <c r="DX20" s="25">
        <f t="shared" ref="DX20:EM22" ca="1" si="111">IF(DX$10="","",IF(DX$7&lt;$CH20,0,$CI20*OFFSET(AS20,0,-$CH20)))</f>
        <v>0</v>
      </c>
      <c r="DY20" s="25">
        <f t="shared" ca="1" si="111"/>
        <v>0</v>
      </c>
      <c r="DZ20" s="25">
        <f t="shared" ca="1" si="111"/>
        <v>0</v>
      </c>
      <c r="EA20" s="25">
        <f t="shared" ca="1" si="111"/>
        <v>0</v>
      </c>
      <c r="EB20" s="25">
        <f t="shared" ca="1" si="111"/>
        <v>0</v>
      </c>
      <c r="EC20" s="25">
        <f t="shared" ca="1" si="111"/>
        <v>0</v>
      </c>
      <c r="ED20" s="25">
        <f t="shared" ca="1" si="111"/>
        <v>0</v>
      </c>
      <c r="EE20" s="25">
        <f t="shared" ca="1" si="111"/>
        <v>0</v>
      </c>
      <c r="EF20" s="25">
        <f t="shared" ca="1" si="111"/>
        <v>0</v>
      </c>
      <c r="EG20" s="25">
        <f t="shared" ca="1" si="111"/>
        <v>0</v>
      </c>
      <c r="EH20" s="25">
        <f t="shared" ca="1" si="111"/>
        <v>0</v>
      </c>
      <c r="EI20" s="25">
        <f t="shared" ca="1" si="111"/>
        <v>0</v>
      </c>
      <c r="EJ20" s="25">
        <f t="shared" ca="1" si="111"/>
        <v>0</v>
      </c>
      <c r="EK20" s="25">
        <f t="shared" ca="1" si="111"/>
        <v>0</v>
      </c>
      <c r="EL20" s="25">
        <f t="shared" ca="1" si="111"/>
        <v>0</v>
      </c>
      <c r="EM20" s="25">
        <f t="shared" ca="1" si="111"/>
        <v>0</v>
      </c>
      <c r="EN20" s="25">
        <f t="shared" ref="EN20:FC22" ca="1" si="112">IF(EN$10="","",IF(EN$7&lt;$CH20,0,$CI20*OFFSET(BI20,0,-$CH20)))</f>
        <v>0</v>
      </c>
      <c r="EO20" s="25">
        <f t="shared" ca="1" si="112"/>
        <v>0</v>
      </c>
      <c r="EP20" s="25">
        <f t="shared" ca="1" si="112"/>
        <v>0</v>
      </c>
      <c r="EQ20" s="25">
        <f t="shared" ca="1" si="112"/>
        <v>0</v>
      </c>
      <c r="ER20" s="25">
        <f t="shared" ca="1" si="112"/>
        <v>0</v>
      </c>
      <c r="ES20" s="25">
        <f t="shared" ca="1" si="112"/>
        <v>0</v>
      </c>
      <c r="ET20" s="25">
        <f t="shared" ca="1" si="112"/>
        <v>0</v>
      </c>
      <c r="EU20" s="25">
        <f t="shared" ca="1" si="112"/>
        <v>0</v>
      </c>
      <c r="EV20" s="25">
        <f t="shared" ca="1" si="112"/>
        <v>0</v>
      </c>
      <c r="EW20" s="25">
        <f t="shared" ca="1" si="112"/>
        <v>0</v>
      </c>
      <c r="EX20" s="25">
        <f t="shared" ca="1" si="112"/>
        <v>0</v>
      </c>
      <c r="EY20" s="25">
        <f t="shared" ca="1" si="112"/>
        <v>0</v>
      </c>
      <c r="EZ20" s="25">
        <f t="shared" ca="1" si="112"/>
        <v>0</v>
      </c>
      <c r="FA20" s="25">
        <f t="shared" ca="1" si="112"/>
        <v>0</v>
      </c>
      <c r="FB20" s="25">
        <f t="shared" ca="1" si="112"/>
        <v>0</v>
      </c>
      <c r="FC20" s="25">
        <f t="shared" ca="1" si="112"/>
        <v>0</v>
      </c>
      <c r="FD20" s="25">
        <f t="shared" ref="EZ20:FK22" ca="1" si="113">IF(FD$10="","",IF(FD$7&lt;$CH20,0,$CI20*OFFSET(BY20,0,-$CH20)))</f>
        <v>0</v>
      </c>
      <c r="FE20" s="25">
        <f t="shared" ca="1" si="113"/>
        <v>0</v>
      </c>
      <c r="FF20" s="25">
        <f t="shared" ca="1" si="113"/>
        <v>0</v>
      </c>
      <c r="FG20" s="25">
        <f t="shared" ca="1" si="113"/>
        <v>0</v>
      </c>
      <c r="FH20" s="25">
        <f t="shared" ca="1" si="113"/>
        <v>0</v>
      </c>
      <c r="FI20" s="25">
        <f t="shared" ca="1" si="113"/>
        <v>0</v>
      </c>
      <c r="FJ20" s="25">
        <f t="shared" ca="1" si="113"/>
        <v>0</v>
      </c>
      <c r="FK20" s="25">
        <f t="shared" ca="1" si="113"/>
        <v>0</v>
      </c>
    </row>
    <row r="21" spans="3:167" ht="15" customHeight="1">
      <c r="C21" s="307" t="s">
        <v>153</v>
      </c>
      <c r="D21" s="224" t="s">
        <v>96</v>
      </c>
      <c r="E21" s="171"/>
      <c r="F21" s="25">
        <f t="shared" ca="1" si="107"/>
        <v>0</v>
      </c>
      <c r="G21" s="25">
        <f t="shared" ca="1" si="107"/>
        <v>0</v>
      </c>
      <c r="H21" s="25">
        <f t="shared" ca="1" si="107"/>
        <v>0</v>
      </c>
      <c r="I21" s="25">
        <f t="shared" ca="1" si="107"/>
        <v>0</v>
      </c>
      <c r="J21" s="25">
        <f t="shared" ca="1" si="107"/>
        <v>0</v>
      </c>
      <c r="K21" s="25">
        <f t="shared" ca="1" si="107"/>
        <v>0</v>
      </c>
      <c r="M21" s="222">
        <v>0</v>
      </c>
      <c r="N21" s="222">
        <v>0</v>
      </c>
      <c r="O21" s="222">
        <v>0</v>
      </c>
      <c r="P21" s="222">
        <v>0</v>
      </c>
      <c r="Q21" s="222">
        <v>0</v>
      </c>
      <c r="R21" s="222">
        <v>0</v>
      </c>
      <c r="S21" s="222">
        <v>0</v>
      </c>
      <c r="T21" s="222">
        <v>0</v>
      </c>
      <c r="U21" s="222">
        <v>0</v>
      </c>
      <c r="V21" s="222">
        <v>0</v>
      </c>
      <c r="W21" s="222">
        <v>0</v>
      </c>
      <c r="X21" s="222">
        <v>0</v>
      </c>
      <c r="Y21" s="222">
        <v>0</v>
      </c>
      <c r="Z21" s="222">
        <v>0</v>
      </c>
      <c r="AA21" s="222">
        <v>0</v>
      </c>
      <c r="AB21" s="222">
        <v>0</v>
      </c>
      <c r="AC21" s="222">
        <v>0</v>
      </c>
      <c r="AD21" s="222">
        <v>0</v>
      </c>
      <c r="AE21" s="222">
        <v>0</v>
      </c>
      <c r="AF21" s="222">
        <v>0</v>
      </c>
      <c r="AG21" s="222">
        <v>0</v>
      </c>
      <c r="AH21" s="222">
        <v>0</v>
      </c>
      <c r="AI21" s="222">
        <v>0</v>
      </c>
      <c r="AJ21" s="222">
        <v>0</v>
      </c>
      <c r="AK21" s="222">
        <v>0</v>
      </c>
      <c r="AL21" s="222">
        <v>0</v>
      </c>
      <c r="AM21" s="222">
        <v>0</v>
      </c>
      <c r="AN21" s="222">
        <v>0</v>
      </c>
      <c r="AO21" s="222">
        <v>0</v>
      </c>
      <c r="AP21" s="222">
        <v>0</v>
      </c>
      <c r="AQ21" s="222">
        <v>0</v>
      </c>
      <c r="AR21" s="222">
        <v>0</v>
      </c>
      <c r="AS21" s="222">
        <v>0</v>
      </c>
      <c r="AT21" s="222">
        <v>0</v>
      </c>
      <c r="AU21" s="222">
        <v>0</v>
      </c>
      <c r="AV21" s="222">
        <v>0</v>
      </c>
      <c r="AW21" s="222">
        <v>0</v>
      </c>
      <c r="AX21" s="222">
        <v>0</v>
      </c>
      <c r="AY21" s="222">
        <v>0</v>
      </c>
      <c r="AZ21" s="222">
        <v>0</v>
      </c>
      <c r="BA21" s="222">
        <v>0</v>
      </c>
      <c r="BB21" s="222">
        <v>0</v>
      </c>
      <c r="BC21" s="222">
        <v>0</v>
      </c>
      <c r="BD21" s="222">
        <v>0</v>
      </c>
      <c r="BE21" s="222">
        <v>0</v>
      </c>
      <c r="BF21" s="222">
        <v>0</v>
      </c>
      <c r="BG21" s="222">
        <v>0</v>
      </c>
      <c r="BH21" s="222">
        <v>0</v>
      </c>
      <c r="BI21" s="222">
        <v>0</v>
      </c>
      <c r="BJ21" s="222">
        <v>0</v>
      </c>
      <c r="BK21" s="222">
        <v>0</v>
      </c>
      <c r="BL21" s="222">
        <v>0</v>
      </c>
      <c r="BM21" s="222">
        <v>0</v>
      </c>
      <c r="BN21" s="222">
        <v>0</v>
      </c>
      <c r="BO21" s="222">
        <v>0</v>
      </c>
      <c r="BP21" s="222">
        <v>0</v>
      </c>
      <c r="BQ21" s="222">
        <v>0</v>
      </c>
      <c r="BR21" s="222">
        <v>0</v>
      </c>
      <c r="BS21" s="222">
        <v>0</v>
      </c>
      <c r="BT21" s="222">
        <v>0</v>
      </c>
      <c r="BU21" s="222">
        <v>0</v>
      </c>
      <c r="BV21" s="222">
        <v>0</v>
      </c>
      <c r="BW21" s="222">
        <v>0</v>
      </c>
      <c r="BX21" s="222">
        <v>0</v>
      </c>
      <c r="BY21" s="222">
        <v>0</v>
      </c>
      <c r="BZ21" s="222">
        <v>0</v>
      </c>
      <c r="CA21" s="222">
        <v>0</v>
      </c>
      <c r="CB21" s="222">
        <v>0</v>
      </c>
      <c r="CC21" s="222">
        <v>0</v>
      </c>
      <c r="CD21" s="222">
        <v>0</v>
      </c>
      <c r="CE21" s="222">
        <v>0</v>
      </c>
      <c r="CF21" s="222">
        <v>0</v>
      </c>
      <c r="CH21" s="285">
        <v>0</v>
      </c>
      <c r="CI21" s="286">
        <v>0</v>
      </c>
      <c r="CK21" s="25">
        <f t="shared" ca="1" si="108"/>
        <v>0</v>
      </c>
      <c r="CL21" s="25">
        <f t="shared" ca="1" si="108"/>
        <v>0</v>
      </c>
      <c r="CM21" s="25">
        <f t="shared" ca="1" si="108"/>
        <v>0</v>
      </c>
      <c r="CN21" s="25">
        <f t="shared" ca="1" si="108"/>
        <v>0</v>
      </c>
      <c r="CO21" s="25">
        <f t="shared" ca="1" si="108"/>
        <v>0</v>
      </c>
      <c r="CP21" s="25">
        <f t="shared" ca="1" si="108"/>
        <v>0</v>
      </c>
      <c r="CR21" s="25">
        <f t="shared" ca="1" si="109"/>
        <v>0</v>
      </c>
      <c r="CS21" s="25">
        <f t="shared" ca="1" si="109"/>
        <v>0</v>
      </c>
      <c r="CT21" s="25">
        <f t="shared" ca="1" si="109"/>
        <v>0</v>
      </c>
      <c r="CU21" s="25">
        <f t="shared" ca="1" si="109"/>
        <v>0</v>
      </c>
      <c r="CV21" s="25">
        <f t="shared" ca="1" si="109"/>
        <v>0</v>
      </c>
      <c r="CW21" s="25">
        <f t="shared" ca="1" si="109"/>
        <v>0</v>
      </c>
      <c r="CX21" s="25">
        <f t="shared" ca="1" si="109"/>
        <v>0</v>
      </c>
      <c r="CY21" s="25">
        <f t="shared" ca="1" si="109"/>
        <v>0</v>
      </c>
      <c r="CZ21" s="25">
        <f t="shared" ca="1" si="109"/>
        <v>0</v>
      </c>
      <c r="DA21" s="25">
        <f t="shared" ca="1" si="109"/>
        <v>0</v>
      </c>
      <c r="DB21" s="25">
        <f t="shared" ca="1" si="109"/>
        <v>0</v>
      </c>
      <c r="DC21" s="25">
        <f t="shared" ca="1" si="109"/>
        <v>0</v>
      </c>
      <c r="DD21" s="25">
        <f t="shared" ca="1" si="109"/>
        <v>0</v>
      </c>
      <c r="DE21" s="25">
        <f t="shared" ca="1" si="109"/>
        <v>0</v>
      </c>
      <c r="DF21" s="25">
        <f t="shared" ca="1" si="109"/>
        <v>0</v>
      </c>
      <c r="DG21" s="25">
        <f t="shared" ca="1" si="109"/>
        <v>0</v>
      </c>
      <c r="DH21" s="25">
        <f t="shared" ca="1" si="110"/>
        <v>0</v>
      </c>
      <c r="DI21" s="25">
        <f t="shared" ca="1" si="110"/>
        <v>0</v>
      </c>
      <c r="DJ21" s="25">
        <f t="shared" ca="1" si="110"/>
        <v>0</v>
      </c>
      <c r="DK21" s="25">
        <f t="shared" ca="1" si="110"/>
        <v>0</v>
      </c>
      <c r="DL21" s="25">
        <f t="shared" ca="1" si="110"/>
        <v>0</v>
      </c>
      <c r="DM21" s="25">
        <f t="shared" ca="1" si="110"/>
        <v>0</v>
      </c>
      <c r="DN21" s="25">
        <f t="shared" ca="1" si="110"/>
        <v>0</v>
      </c>
      <c r="DO21" s="25">
        <f t="shared" ca="1" si="110"/>
        <v>0</v>
      </c>
      <c r="DP21" s="25">
        <f t="shared" ca="1" si="110"/>
        <v>0</v>
      </c>
      <c r="DQ21" s="25">
        <f t="shared" ca="1" si="110"/>
        <v>0</v>
      </c>
      <c r="DR21" s="25">
        <f t="shared" ca="1" si="110"/>
        <v>0</v>
      </c>
      <c r="DS21" s="25">
        <f t="shared" ca="1" si="110"/>
        <v>0</v>
      </c>
      <c r="DT21" s="25">
        <f t="shared" ca="1" si="110"/>
        <v>0</v>
      </c>
      <c r="DU21" s="25">
        <f t="shared" ca="1" si="110"/>
        <v>0</v>
      </c>
      <c r="DV21" s="25">
        <f t="shared" ca="1" si="110"/>
        <v>0</v>
      </c>
      <c r="DW21" s="25">
        <f t="shared" ca="1" si="110"/>
        <v>0</v>
      </c>
      <c r="DX21" s="25">
        <f t="shared" ca="1" si="111"/>
        <v>0</v>
      </c>
      <c r="DY21" s="25">
        <f t="shared" ca="1" si="111"/>
        <v>0</v>
      </c>
      <c r="DZ21" s="25">
        <f t="shared" ca="1" si="111"/>
        <v>0</v>
      </c>
      <c r="EA21" s="25">
        <f t="shared" ca="1" si="111"/>
        <v>0</v>
      </c>
      <c r="EB21" s="25">
        <f t="shared" ca="1" si="111"/>
        <v>0</v>
      </c>
      <c r="EC21" s="25">
        <f t="shared" ca="1" si="111"/>
        <v>0</v>
      </c>
      <c r="ED21" s="25">
        <f t="shared" ca="1" si="111"/>
        <v>0</v>
      </c>
      <c r="EE21" s="25">
        <f t="shared" ca="1" si="111"/>
        <v>0</v>
      </c>
      <c r="EF21" s="25">
        <f t="shared" ca="1" si="111"/>
        <v>0</v>
      </c>
      <c r="EG21" s="25">
        <f t="shared" ca="1" si="111"/>
        <v>0</v>
      </c>
      <c r="EH21" s="25">
        <f t="shared" ca="1" si="111"/>
        <v>0</v>
      </c>
      <c r="EI21" s="25">
        <f t="shared" ca="1" si="111"/>
        <v>0</v>
      </c>
      <c r="EJ21" s="25">
        <f t="shared" ca="1" si="111"/>
        <v>0</v>
      </c>
      <c r="EK21" s="25">
        <f t="shared" ca="1" si="111"/>
        <v>0</v>
      </c>
      <c r="EL21" s="25">
        <f t="shared" ca="1" si="111"/>
        <v>0</v>
      </c>
      <c r="EM21" s="25">
        <f t="shared" ca="1" si="111"/>
        <v>0</v>
      </c>
      <c r="EN21" s="25">
        <f t="shared" ca="1" si="112"/>
        <v>0</v>
      </c>
      <c r="EO21" s="25">
        <f t="shared" ca="1" si="112"/>
        <v>0</v>
      </c>
      <c r="EP21" s="25">
        <f t="shared" ca="1" si="112"/>
        <v>0</v>
      </c>
      <c r="EQ21" s="25">
        <f t="shared" ca="1" si="112"/>
        <v>0</v>
      </c>
      <c r="ER21" s="25">
        <f t="shared" ca="1" si="112"/>
        <v>0</v>
      </c>
      <c r="ES21" s="25">
        <f t="shared" ca="1" si="112"/>
        <v>0</v>
      </c>
      <c r="ET21" s="25">
        <f t="shared" ca="1" si="112"/>
        <v>0</v>
      </c>
      <c r="EU21" s="25">
        <f t="shared" ca="1" si="112"/>
        <v>0</v>
      </c>
      <c r="EV21" s="25">
        <f t="shared" ca="1" si="112"/>
        <v>0</v>
      </c>
      <c r="EW21" s="25">
        <f t="shared" ca="1" si="112"/>
        <v>0</v>
      </c>
      <c r="EX21" s="25">
        <f t="shared" ca="1" si="112"/>
        <v>0</v>
      </c>
      <c r="EY21" s="25">
        <f t="shared" ca="1" si="112"/>
        <v>0</v>
      </c>
      <c r="EZ21" s="25">
        <f t="shared" ca="1" si="113"/>
        <v>0</v>
      </c>
      <c r="FA21" s="25">
        <f t="shared" ca="1" si="113"/>
        <v>0</v>
      </c>
      <c r="FB21" s="25">
        <f t="shared" ca="1" si="113"/>
        <v>0</v>
      </c>
      <c r="FC21" s="25">
        <f t="shared" ca="1" si="113"/>
        <v>0</v>
      </c>
      <c r="FD21" s="25">
        <f t="shared" ca="1" si="113"/>
        <v>0</v>
      </c>
      <c r="FE21" s="25">
        <f t="shared" ca="1" si="113"/>
        <v>0</v>
      </c>
      <c r="FF21" s="25">
        <f t="shared" ca="1" si="113"/>
        <v>0</v>
      </c>
      <c r="FG21" s="25">
        <f t="shared" ca="1" si="113"/>
        <v>0</v>
      </c>
      <c r="FH21" s="25">
        <f t="shared" ca="1" si="113"/>
        <v>0</v>
      </c>
      <c r="FI21" s="25">
        <f t="shared" ca="1" si="113"/>
        <v>0</v>
      </c>
      <c r="FJ21" s="25">
        <f t="shared" ca="1" si="113"/>
        <v>0</v>
      </c>
      <c r="FK21" s="25">
        <f t="shared" ca="1" si="113"/>
        <v>0</v>
      </c>
    </row>
    <row r="22" spans="3:167" ht="15" customHeight="1">
      <c r="C22" s="307" t="s">
        <v>153</v>
      </c>
      <c r="D22" s="224" t="s">
        <v>94</v>
      </c>
      <c r="E22" s="171"/>
      <c r="F22" s="25">
        <f t="shared" ca="1" si="107"/>
        <v>0</v>
      </c>
      <c r="G22" s="25">
        <f t="shared" ca="1" si="107"/>
        <v>0</v>
      </c>
      <c r="H22" s="25">
        <f t="shared" ca="1" si="107"/>
        <v>0</v>
      </c>
      <c r="I22" s="25">
        <f t="shared" ca="1" si="107"/>
        <v>0</v>
      </c>
      <c r="J22" s="25">
        <f t="shared" ca="1" si="107"/>
        <v>0</v>
      </c>
      <c r="K22" s="25">
        <f t="shared" ca="1" si="107"/>
        <v>0</v>
      </c>
      <c r="M22" s="222">
        <v>0</v>
      </c>
      <c r="N22" s="222">
        <v>0</v>
      </c>
      <c r="O22" s="222">
        <v>0</v>
      </c>
      <c r="P22" s="222">
        <v>0</v>
      </c>
      <c r="Q22" s="222">
        <v>0</v>
      </c>
      <c r="R22" s="222">
        <v>0</v>
      </c>
      <c r="S22" s="222">
        <v>0</v>
      </c>
      <c r="T22" s="222">
        <v>0</v>
      </c>
      <c r="U22" s="222">
        <v>0</v>
      </c>
      <c r="V22" s="222">
        <v>0</v>
      </c>
      <c r="W22" s="222">
        <v>0</v>
      </c>
      <c r="X22" s="222">
        <v>0</v>
      </c>
      <c r="Y22" s="222">
        <v>0</v>
      </c>
      <c r="Z22" s="222">
        <v>0</v>
      </c>
      <c r="AA22" s="222">
        <v>0</v>
      </c>
      <c r="AB22" s="222">
        <v>0</v>
      </c>
      <c r="AC22" s="222">
        <v>0</v>
      </c>
      <c r="AD22" s="222">
        <v>0</v>
      </c>
      <c r="AE22" s="222">
        <v>0</v>
      </c>
      <c r="AF22" s="222">
        <v>0</v>
      </c>
      <c r="AG22" s="222">
        <v>0</v>
      </c>
      <c r="AH22" s="222">
        <v>0</v>
      </c>
      <c r="AI22" s="222">
        <v>0</v>
      </c>
      <c r="AJ22" s="222">
        <v>0</v>
      </c>
      <c r="AK22" s="222">
        <v>0</v>
      </c>
      <c r="AL22" s="222">
        <v>0</v>
      </c>
      <c r="AM22" s="222">
        <v>0</v>
      </c>
      <c r="AN22" s="222">
        <v>0</v>
      </c>
      <c r="AO22" s="222">
        <v>0</v>
      </c>
      <c r="AP22" s="222">
        <v>0</v>
      </c>
      <c r="AQ22" s="222">
        <v>0</v>
      </c>
      <c r="AR22" s="222">
        <v>0</v>
      </c>
      <c r="AS22" s="222">
        <v>0</v>
      </c>
      <c r="AT22" s="222">
        <v>0</v>
      </c>
      <c r="AU22" s="222">
        <v>0</v>
      </c>
      <c r="AV22" s="222">
        <v>0</v>
      </c>
      <c r="AW22" s="222">
        <v>0</v>
      </c>
      <c r="AX22" s="222">
        <v>0</v>
      </c>
      <c r="AY22" s="222">
        <v>0</v>
      </c>
      <c r="AZ22" s="222">
        <v>0</v>
      </c>
      <c r="BA22" s="222">
        <v>0</v>
      </c>
      <c r="BB22" s="222">
        <v>0</v>
      </c>
      <c r="BC22" s="222">
        <v>0</v>
      </c>
      <c r="BD22" s="222">
        <v>0</v>
      </c>
      <c r="BE22" s="222">
        <v>0</v>
      </c>
      <c r="BF22" s="222">
        <v>0</v>
      </c>
      <c r="BG22" s="222">
        <v>0</v>
      </c>
      <c r="BH22" s="222">
        <v>0</v>
      </c>
      <c r="BI22" s="222">
        <v>0</v>
      </c>
      <c r="BJ22" s="222">
        <v>0</v>
      </c>
      <c r="BK22" s="222">
        <v>0</v>
      </c>
      <c r="BL22" s="222">
        <v>0</v>
      </c>
      <c r="BM22" s="222">
        <v>0</v>
      </c>
      <c r="BN22" s="222">
        <v>0</v>
      </c>
      <c r="BO22" s="222">
        <v>0</v>
      </c>
      <c r="BP22" s="222">
        <v>0</v>
      </c>
      <c r="BQ22" s="222">
        <v>0</v>
      </c>
      <c r="BR22" s="222">
        <v>0</v>
      </c>
      <c r="BS22" s="222">
        <v>0</v>
      </c>
      <c r="BT22" s="222">
        <v>0</v>
      </c>
      <c r="BU22" s="222">
        <v>0</v>
      </c>
      <c r="BV22" s="222">
        <v>0</v>
      </c>
      <c r="BW22" s="222">
        <v>0</v>
      </c>
      <c r="BX22" s="222">
        <v>0</v>
      </c>
      <c r="BY22" s="222">
        <v>0</v>
      </c>
      <c r="BZ22" s="222">
        <v>0</v>
      </c>
      <c r="CA22" s="222">
        <v>0</v>
      </c>
      <c r="CB22" s="222">
        <v>0</v>
      </c>
      <c r="CC22" s="222">
        <v>0</v>
      </c>
      <c r="CD22" s="222">
        <v>0</v>
      </c>
      <c r="CE22" s="222">
        <v>0</v>
      </c>
      <c r="CF22" s="222">
        <v>0</v>
      </c>
      <c r="CH22" s="285">
        <v>0</v>
      </c>
      <c r="CI22" s="286">
        <v>0</v>
      </c>
      <c r="CK22" s="25">
        <f t="shared" ca="1" si="108"/>
        <v>0</v>
      </c>
      <c r="CL22" s="25">
        <f t="shared" ca="1" si="108"/>
        <v>0</v>
      </c>
      <c r="CM22" s="25">
        <f t="shared" ca="1" si="108"/>
        <v>0</v>
      </c>
      <c r="CN22" s="25">
        <f t="shared" ca="1" si="108"/>
        <v>0</v>
      </c>
      <c r="CO22" s="25">
        <f t="shared" ca="1" si="108"/>
        <v>0</v>
      </c>
      <c r="CP22" s="25">
        <f t="shared" ca="1" si="108"/>
        <v>0</v>
      </c>
      <c r="CR22" s="25">
        <f t="shared" ca="1" si="109"/>
        <v>0</v>
      </c>
      <c r="CS22" s="25">
        <f t="shared" ca="1" si="109"/>
        <v>0</v>
      </c>
      <c r="CT22" s="25">
        <f t="shared" ca="1" si="109"/>
        <v>0</v>
      </c>
      <c r="CU22" s="25">
        <f t="shared" ca="1" si="109"/>
        <v>0</v>
      </c>
      <c r="CV22" s="25">
        <f t="shared" ca="1" si="109"/>
        <v>0</v>
      </c>
      <c r="CW22" s="25">
        <f t="shared" ca="1" si="109"/>
        <v>0</v>
      </c>
      <c r="CX22" s="25">
        <f t="shared" ca="1" si="109"/>
        <v>0</v>
      </c>
      <c r="CY22" s="25">
        <f t="shared" ca="1" si="109"/>
        <v>0</v>
      </c>
      <c r="CZ22" s="25">
        <f t="shared" ca="1" si="109"/>
        <v>0</v>
      </c>
      <c r="DA22" s="25">
        <f t="shared" ca="1" si="109"/>
        <v>0</v>
      </c>
      <c r="DB22" s="25">
        <f t="shared" ca="1" si="109"/>
        <v>0</v>
      </c>
      <c r="DC22" s="25">
        <f t="shared" ca="1" si="109"/>
        <v>0</v>
      </c>
      <c r="DD22" s="25">
        <f t="shared" ca="1" si="109"/>
        <v>0</v>
      </c>
      <c r="DE22" s="25">
        <f t="shared" ca="1" si="109"/>
        <v>0</v>
      </c>
      <c r="DF22" s="25">
        <f t="shared" ca="1" si="109"/>
        <v>0</v>
      </c>
      <c r="DG22" s="25">
        <f t="shared" ca="1" si="109"/>
        <v>0</v>
      </c>
      <c r="DH22" s="25">
        <f t="shared" ca="1" si="110"/>
        <v>0</v>
      </c>
      <c r="DI22" s="25">
        <f t="shared" ca="1" si="110"/>
        <v>0</v>
      </c>
      <c r="DJ22" s="25">
        <f t="shared" ca="1" si="110"/>
        <v>0</v>
      </c>
      <c r="DK22" s="25">
        <f t="shared" ca="1" si="110"/>
        <v>0</v>
      </c>
      <c r="DL22" s="25">
        <f t="shared" ca="1" si="110"/>
        <v>0</v>
      </c>
      <c r="DM22" s="25">
        <f t="shared" ca="1" si="110"/>
        <v>0</v>
      </c>
      <c r="DN22" s="25">
        <f t="shared" ca="1" si="110"/>
        <v>0</v>
      </c>
      <c r="DO22" s="25">
        <f t="shared" ca="1" si="110"/>
        <v>0</v>
      </c>
      <c r="DP22" s="25">
        <f t="shared" ca="1" si="110"/>
        <v>0</v>
      </c>
      <c r="DQ22" s="25">
        <f t="shared" ca="1" si="110"/>
        <v>0</v>
      </c>
      <c r="DR22" s="25">
        <f t="shared" ca="1" si="110"/>
        <v>0</v>
      </c>
      <c r="DS22" s="25">
        <f t="shared" ca="1" si="110"/>
        <v>0</v>
      </c>
      <c r="DT22" s="25">
        <f t="shared" ca="1" si="110"/>
        <v>0</v>
      </c>
      <c r="DU22" s="25">
        <f t="shared" ca="1" si="110"/>
        <v>0</v>
      </c>
      <c r="DV22" s="25">
        <f t="shared" ca="1" si="110"/>
        <v>0</v>
      </c>
      <c r="DW22" s="25">
        <f t="shared" ca="1" si="110"/>
        <v>0</v>
      </c>
      <c r="DX22" s="25">
        <f t="shared" ca="1" si="111"/>
        <v>0</v>
      </c>
      <c r="DY22" s="25">
        <f t="shared" ca="1" si="111"/>
        <v>0</v>
      </c>
      <c r="DZ22" s="25">
        <f t="shared" ca="1" si="111"/>
        <v>0</v>
      </c>
      <c r="EA22" s="25">
        <f t="shared" ca="1" si="111"/>
        <v>0</v>
      </c>
      <c r="EB22" s="25">
        <f t="shared" ca="1" si="111"/>
        <v>0</v>
      </c>
      <c r="EC22" s="25">
        <f t="shared" ca="1" si="111"/>
        <v>0</v>
      </c>
      <c r="ED22" s="25">
        <f t="shared" ca="1" si="111"/>
        <v>0</v>
      </c>
      <c r="EE22" s="25">
        <f t="shared" ca="1" si="111"/>
        <v>0</v>
      </c>
      <c r="EF22" s="25">
        <f t="shared" ca="1" si="111"/>
        <v>0</v>
      </c>
      <c r="EG22" s="25">
        <f t="shared" ca="1" si="111"/>
        <v>0</v>
      </c>
      <c r="EH22" s="25">
        <f t="shared" ca="1" si="111"/>
        <v>0</v>
      </c>
      <c r="EI22" s="25">
        <f t="shared" ca="1" si="111"/>
        <v>0</v>
      </c>
      <c r="EJ22" s="25">
        <f t="shared" ca="1" si="111"/>
        <v>0</v>
      </c>
      <c r="EK22" s="25">
        <f t="shared" ca="1" si="111"/>
        <v>0</v>
      </c>
      <c r="EL22" s="25">
        <f t="shared" ca="1" si="111"/>
        <v>0</v>
      </c>
      <c r="EM22" s="25">
        <f t="shared" ca="1" si="111"/>
        <v>0</v>
      </c>
      <c r="EN22" s="25">
        <f t="shared" ca="1" si="112"/>
        <v>0</v>
      </c>
      <c r="EO22" s="25">
        <f t="shared" ca="1" si="112"/>
        <v>0</v>
      </c>
      <c r="EP22" s="25">
        <f t="shared" ca="1" si="112"/>
        <v>0</v>
      </c>
      <c r="EQ22" s="25">
        <f t="shared" ca="1" si="112"/>
        <v>0</v>
      </c>
      <c r="ER22" s="25">
        <f t="shared" ca="1" si="112"/>
        <v>0</v>
      </c>
      <c r="ES22" s="25">
        <f t="shared" ca="1" si="112"/>
        <v>0</v>
      </c>
      <c r="ET22" s="25">
        <f t="shared" ca="1" si="112"/>
        <v>0</v>
      </c>
      <c r="EU22" s="25">
        <f t="shared" ca="1" si="112"/>
        <v>0</v>
      </c>
      <c r="EV22" s="25">
        <f t="shared" ca="1" si="112"/>
        <v>0</v>
      </c>
      <c r="EW22" s="25">
        <f t="shared" ca="1" si="112"/>
        <v>0</v>
      </c>
      <c r="EX22" s="25">
        <f t="shared" ca="1" si="112"/>
        <v>0</v>
      </c>
      <c r="EY22" s="25">
        <f t="shared" ca="1" si="112"/>
        <v>0</v>
      </c>
      <c r="EZ22" s="25">
        <f t="shared" ca="1" si="113"/>
        <v>0</v>
      </c>
      <c r="FA22" s="25">
        <f t="shared" ca="1" si="113"/>
        <v>0</v>
      </c>
      <c r="FB22" s="25">
        <f t="shared" ca="1" si="113"/>
        <v>0</v>
      </c>
      <c r="FC22" s="25">
        <f t="shared" ca="1" si="113"/>
        <v>0</v>
      </c>
      <c r="FD22" s="25">
        <f t="shared" ca="1" si="113"/>
        <v>0</v>
      </c>
      <c r="FE22" s="25">
        <f t="shared" ca="1" si="113"/>
        <v>0</v>
      </c>
      <c r="FF22" s="25">
        <f t="shared" ca="1" si="113"/>
        <v>0</v>
      </c>
      <c r="FG22" s="25">
        <f t="shared" ca="1" si="113"/>
        <v>0</v>
      </c>
      <c r="FH22" s="25">
        <f t="shared" ca="1" si="113"/>
        <v>0</v>
      </c>
      <c r="FI22" s="25">
        <f t="shared" ca="1" si="113"/>
        <v>0</v>
      </c>
      <c r="FJ22" s="25">
        <f t="shared" ca="1" si="113"/>
        <v>0</v>
      </c>
      <c r="FK22" s="25">
        <f t="shared" ca="1" si="113"/>
        <v>0</v>
      </c>
    </row>
  </sheetData>
  <dataValidations count="3">
    <dataValidation type="whole" allowBlank="1" showInputMessage="1" showErrorMessage="1" sqref="D3" xr:uid="{00000000-0002-0000-0000-000000000000}">
      <formula1>1</formula1>
      <formula2>100</formula2>
    </dataValidation>
    <dataValidation type="list" allowBlank="1" showInputMessage="1" showErrorMessage="1" sqref="D4" xr:uid="{00000000-0002-0000-0000-000001000000}">
      <formula1>"1,2,4,12"</formula1>
    </dataValidation>
    <dataValidation type="list" allowBlank="1" showInputMessage="1" showErrorMessage="1" sqref="C15:C22" xr:uid="{00000000-0002-0000-0000-000002000000}">
      <formula1>$C$12:$C$13</formula1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FL17"/>
  <sheetViews>
    <sheetView showGridLines="0" zoomScale="115" zoomScaleNormal="115" zoomScalePageLayoutView="115" workbookViewId="0">
      <selection activeCell="E26" sqref="E26"/>
    </sheetView>
  </sheetViews>
  <sheetFormatPr baseColWidth="10" defaultColWidth="15.6640625" defaultRowHeight="15" customHeight="1" outlineLevelCol="1"/>
  <cols>
    <col min="1" max="1" width="5.6640625" style="170" customWidth="1"/>
    <col min="2" max="2" width="5.6640625" style="166" customWidth="1"/>
    <col min="3" max="5" width="15.6640625" style="170" customWidth="1"/>
    <col min="6" max="11" width="15.6640625" style="170" customWidth="1" collapsed="1"/>
    <col min="12" max="12" width="5.83203125" customWidth="1"/>
    <col min="13" max="84" width="15.6640625" style="170" customWidth="1" outlineLevel="1"/>
    <col min="85" max="85" width="5.6640625" style="170" customWidth="1"/>
    <col min="86" max="88" width="5.6640625" style="170" hidden="1" customWidth="1" outlineLevel="1" collapsed="1"/>
    <col min="89" max="91" width="15.6640625" style="170" customWidth="1" collapsed="1"/>
    <col min="92" max="94" width="15.6640625" style="170"/>
    <col min="95" max="95" width="5.83203125" customWidth="1"/>
    <col min="96" max="167" width="15.6640625" style="170" customWidth="1" outlineLevel="1"/>
    <col min="168" max="16384" width="15.6640625" style="170"/>
  </cols>
  <sheetData>
    <row r="1" spans="2:168" s="167" customFormat="1" ht="15" customHeight="1">
      <c r="B1" s="166"/>
    </row>
    <row r="2" spans="2:168" s="167" customFormat="1" ht="15" customHeight="1">
      <c r="B2" s="327">
        <f>IF(D2="","",D2-1)</f>
        <v>41639</v>
      </c>
      <c r="C2" s="8" t="s">
        <v>345</v>
      </c>
      <c r="D2" s="235">
        <f>'12_GANANCIA_PERDIDAS'!D2</f>
        <v>41640</v>
      </c>
      <c r="M2" s="11"/>
      <c r="N2" s="168"/>
      <c r="O2" s="168"/>
      <c r="P2" s="168"/>
      <c r="Q2" s="168"/>
      <c r="R2" s="168"/>
      <c r="S2" s="11"/>
      <c r="T2" s="11"/>
      <c r="U2" s="11"/>
      <c r="V2" s="11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</row>
    <row r="3" spans="2:168" s="167" customFormat="1" ht="15" customHeight="1">
      <c r="B3" s="10"/>
      <c r="C3" s="8" t="s">
        <v>179</v>
      </c>
      <c r="D3" s="17">
        <f>'12_GANANCIA_PERDIDAS'!D3</f>
        <v>72</v>
      </c>
      <c r="F3" s="287">
        <f>IF(F$10="","",0)</f>
        <v>0</v>
      </c>
      <c r="G3" s="287">
        <f>IF(G$10="","",F$3+1)</f>
        <v>1</v>
      </c>
      <c r="H3" s="287">
        <f>IF(H$10="","",G$3+1)</f>
        <v>2</v>
      </c>
      <c r="I3" s="287">
        <f>IF(I$10="","",H$3+1)</f>
        <v>3</v>
      </c>
      <c r="J3" s="287">
        <f>IF(J$10="","",I$3+1)</f>
        <v>4</v>
      </c>
      <c r="K3" s="287">
        <f>IF(K$10="","",J$3+1)</f>
        <v>5</v>
      </c>
      <c r="M3" s="11"/>
      <c r="N3" s="168"/>
      <c r="O3" s="168"/>
      <c r="P3" s="168"/>
      <c r="Q3" s="168"/>
      <c r="R3" s="168"/>
      <c r="S3" s="11"/>
      <c r="T3" s="11"/>
      <c r="U3" s="11"/>
      <c r="V3" s="11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CK3" s="287">
        <f>IF(CK$10="","",0)</f>
        <v>0</v>
      </c>
      <c r="CL3" s="287">
        <f>IF(CL$10="","",CK$3+1)</f>
        <v>1</v>
      </c>
      <c r="CM3" s="287">
        <f>IF(CM$10="","",CL$3+1)</f>
        <v>2</v>
      </c>
      <c r="CN3" s="287">
        <f>IF(CN$10="","",CM$3+1)</f>
        <v>3</v>
      </c>
      <c r="CO3" s="287">
        <f>IF(CO$10="","",CN$3+1)</f>
        <v>4</v>
      </c>
      <c r="CP3" s="287">
        <f>IF(CP$10="","",CO$3+1)</f>
        <v>5</v>
      </c>
    </row>
    <row r="4" spans="2:168" s="167" customFormat="1" ht="15" customHeight="1">
      <c r="B4" s="11"/>
      <c r="C4" s="9" t="s">
        <v>180</v>
      </c>
      <c r="D4" s="18">
        <f>'12_GANANCIA_PERDIDAS'!D4</f>
        <v>12</v>
      </c>
      <c r="F4" s="200">
        <f>IF(F$9="","",1)</f>
        <v>1</v>
      </c>
      <c r="G4" s="200">
        <f>IF(G$9="","",F$5+1)</f>
        <v>13</v>
      </c>
      <c r="H4" s="200">
        <f>IF(H$9="","",G$5+1)</f>
        <v>25</v>
      </c>
      <c r="I4" s="200">
        <f>IF(I$9="","",H$5+1)</f>
        <v>37</v>
      </c>
      <c r="J4" s="200">
        <f>IF(J$9="","",I$5+1)</f>
        <v>49</v>
      </c>
      <c r="K4" s="200">
        <f>IF(K$9="","",J$5+1)</f>
        <v>61</v>
      </c>
      <c r="M4" s="11"/>
      <c r="N4" s="168"/>
      <c r="O4" s="168"/>
      <c r="P4" s="168"/>
      <c r="Q4" s="168"/>
      <c r="R4" s="168"/>
      <c r="S4" s="11"/>
      <c r="T4" s="11"/>
      <c r="U4" s="11"/>
      <c r="V4" s="11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CK4" s="200">
        <f>IF(CK$9="","",1)</f>
        <v>1</v>
      </c>
      <c r="CL4" s="200">
        <f>IF(CL$9="","",CK$5+1)</f>
        <v>13</v>
      </c>
      <c r="CM4" s="200">
        <f>IF(CM$9="","",CL$5+1)</f>
        <v>25</v>
      </c>
      <c r="CN4" s="200">
        <f>IF(CN$9="","",CM$5+1)</f>
        <v>37</v>
      </c>
      <c r="CO4" s="200">
        <f>IF(CO$9="","",CN$5+1)</f>
        <v>49</v>
      </c>
      <c r="CP4" s="200">
        <f>IF(CP$9="","",CO$5+1)</f>
        <v>61</v>
      </c>
      <c r="CR4" s="11"/>
      <c r="CS4" s="168"/>
      <c r="CT4" s="168"/>
      <c r="CU4" s="168"/>
      <c r="CV4" s="168"/>
      <c r="CW4" s="168"/>
      <c r="CX4" s="11"/>
      <c r="CY4" s="11"/>
      <c r="CZ4" s="11"/>
      <c r="DA4" s="11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</row>
    <row r="5" spans="2:168" s="167" customFormat="1" ht="15" customHeight="1">
      <c r="B5" s="11"/>
      <c r="C5" s="8" t="s">
        <v>346</v>
      </c>
      <c r="D5" s="21">
        <f>IF($D$2="","",EOMONTH($D$2,$D$3*12/$D$4-1))</f>
        <v>43830</v>
      </c>
      <c r="F5" s="200">
        <f t="shared" ref="F5:K5" si="0">IF(F$10="","",$D$4+F$4-1)</f>
        <v>12</v>
      </c>
      <c r="G5" s="200">
        <f t="shared" si="0"/>
        <v>24</v>
      </c>
      <c r="H5" s="200">
        <f t="shared" si="0"/>
        <v>36</v>
      </c>
      <c r="I5" s="200">
        <f t="shared" si="0"/>
        <v>48</v>
      </c>
      <c r="J5" s="200">
        <f t="shared" si="0"/>
        <v>60</v>
      </c>
      <c r="K5" s="200">
        <f t="shared" si="0"/>
        <v>72</v>
      </c>
      <c r="CK5" s="200">
        <f t="shared" ref="CK5:CP5" si="1">IF(CK$10="","",$D$4+CK$4-1)</f>
        <v>12</v>
      </c>
      <c r="CL5" s="200">
        <f t="shared" si="1"/>
        <v>24</v>
      </c>
      <c r="CM5" s="200">
        <f t="shared" si="1"/>
        <v>36</v>
      </c>
      <c r="CN5" s="200">
        <f t="shared" si="1"/>
        <v>48</v>
      </c>
      <c r="CO5" s="200">
        <f t="shared" si="1"/>
        <v>60</v>
      </c>
      <c r="CP5" s="200">
        <f t="shared" si="1"/>
        <v>72</v>
      </c>
      <c r="CR5" s="196">
        <f t="array" ref="CR5">IF(CR$10="","",SUM((CR$9&gt;=$CK$9:$CP$9)*(CR$10&lt;=$CK$10:$CP$10)*($CK$3:$CP$3)))</f>
        <v>0</v>
      </c>
      <c r="CS5" s="196">
        <f t="array" ref="CS5">IF(CS$10="","",SUM((CS$9&gt;=$CK$9:$CP$9)*(CS$10&lt;=$CK$10:$CP$10)*($CK$3:$CP$3)))</f>
        <v>0</v>
      </c>
      <c r="CT5" s="196">
        <f t="array" ref="CT5">IF(CT$10="","",SUM((CT$9&gt;=$CK$9:$CP$9)*(CT$10&lt;=$CK$10:$CP$10)*($CK$3:$CP$3)))</f>
        <v>0</v>
      </c>
      <c r="CU5" s="196">
        <f t="array" ref="CU5">IF(CU$10="","",SUM((CU$9&gt;=$CK$9:$CP$9)*(CU$10&lt;=$CK$10:$CP$10)*($CK$3:$CP$3)))</f>
        <v>0</v>
      </c>
      <c r="CV5" s="196">
        <f t="array" ref="CV5">IF(CV$10="","",SUM((CV$9&gt;=$CK$9:$CP$9)*(CV$10&lt;=$CK$10:$CP$10)*($CK$3:$CP$3)))</f>
        <v>0</v>
      </c>
      <c r="CW5" s="196">
        <f t="array" ref="CW5">IF(CW$10="","",SUM((CW$9&gt;=$CK$9:$CP$9)*(CW$10&lt;=$CK$10:$CP$10)*($CK$3:$CP$3)))</f>
        <v>0</v>
      </c>
      <c r="CX5" s="196">
        <f t="array" ref="CX5">IF(CX$10="","",SUM((CX$9&gt;=$CK$9:$CP$9)*(CX$10&lt;=$CK$10:$CP$10)*($CK$3:$CP$3)))</f>
        <v>0</v>
      </c>
      <c r="CY5" s="196">
        <f t="array" ref="CY5">IF(CY$10="","",SUM((CY$9&gt;=$CK$9:$CP$9)*(CY$10&lt;=$CK$10:$CP$10)*($CK$3:$CP$3)))</f>
        <v>0</v>
      </c>
      <c r="CZ5" s="196">
        <f t="array" ref="CZ5">IF(CZ$10="","",SUM((CZ$9&gt;=$CK$9:$CP$9)*(CZ$10&lt;=$CK$10:$CP$10)*($CK$3:$CP$3)))</f>
        <v>0</v>
      </c>
      <c r="DA5" s="196">
        <f t="array" ref="DA5">IF(DA$10="","",SUM((DA$9&gt;=$CK$9:$CP$9)*(DA$10&lt;=$CK$10:$CP$10)*($CK$3:$CP$3)))</f>
        <v>0</v>
      </c>
      <c r="DB5" s="196">
        <f t="array" ref="DB5">IF(DB$10="","",SUM((DB$9&gt;=$CK$9:$CP$9)*(DB$10&lt;=$CK$10:$CP$10)*($CK$3:$CP$3)))</f>
        <v>0</v>
      </c>
      <c r="DC5" s="196">
        <f t="array" ref="DC5">IF(DC$10="","",SUM((DC$9&gt;=$CK$9:$CP$9)*(DC$10&lt;=$CK$10:$CP$10)*($CK$3:$CP$3)))</f>
        <v>0</v>
      </c>
      <c r="DD5" s="196">
        <f t="array" ref="DD5">IF(DD$10="","",SUM((DD$9&gt;=$CK$9:$CP$9)*(DD$10&lt;=$CK$10:$CP$10)*($CK$3:$CP$3)))</f>
        <v>1</v>
      </c>
      <c r="DE5" s="196">
        <f t="array" ref="DE5">IF(DE$10="","",SUM((DE$9&gt;=$CK$9:$CP$9)*(DE$10&lt;=$CK$10:$CP$10)*($CK$3:$CP$3)))</f>
        <v>1</v>
      </c>
      <c r="DF5" s="196">
        <f t="array" ref="DF5">IF(DF$10="","",SUM((DF$9&gt;=$CK$9:$CP$9)*(DF$10&lt;=$CK$10:$CP$10)*($CK$3:$CP$3)))</f>
        <v>1</v>
      </c>
      <c r="DG5" s="196">
        <f t="array" ref="DG5">IF(DG$10="","",SUM((DG$9&gt;=$CK$9:$CP$9)*(DG$10&lt;=$CK$10:$CP$10)*($CK$3:$CP$3)))</f>
        <v>1</v>
      </c>
      <c r="DH5" s="196">
        <f t="array" ref="DH5">IF(DH$10="","",SUM((DH$9&gt;=$CK$9:$CP$9)*(DH$10&lt;=$CK$10:$CP$10)*($CK$3:$CP$3)))</f>
        <v>1</v>
      </c>
      <c r="DI5" s="196">
        <f t="array" ref="DI5">IF(DI$10="","",SUM((DI$9&gt;=$CK$9:$CP$9)*(DI$10&lt;=$CK$10:$CP$10)*($CK$3:$CP$3)))</f>
        <v>1</v>
      </c>
      <c r="DJ5" s="196">
        <f t="array" ref="DJ5">IF(DJ$10="","",SUM((DJ$9&gt;=$CK$9:$CP$9)*(DJ$10&lt;=$CK$10:$CP$10)*($CK$3:$CP$3)))</f>
        <v>1</v>
      </c>
      <c r="DK5" s="196">
        <f t="array" ref="DK5">IF(DK$10="","",SUM((DK$9&gt;=$CK$9:$CP$9)*(DK$10&lt;=$CK$10:$CP$10)*($CK$3:$CP$3)))</f>
        <v>1</v>
      </c>
      <c r="DL5" s="196">
        <f t="array" ref="DL5">IF(DL$10="","",SUM((DL$9&gt;=$CK$9:$CP$9)*(DL$10&lt;=$CK$10:$CP$10)*($CK$3:$CP$3)))</f>
        <v>1</v>
      </c>
      <c r="DM5" s="196">
        <f t="array" ref="DM5">IF(DM$10="","",SUM((DM$9&gt;=$CK$9:$CP$9)*(DM$10&lt;=$CK$10:$CP$10)*($CK$3:$CP$3)))</f>
        <v>1</v>
      </c>
      <c r="DN5" s="196">
        <f t="array" ref="DN5">IF(DN$10="","",SUM((DN$9&gt;=$CK$9:$CP$9)*(DN$10&lt;=$CK$10:$CP$10)*($CK$3:$CP$3)))</f>
        <v>1</v>
      </c>
      <c r="DO5" s="196">
        <f t="array" ref="DO5">IF(DO$10="","",SUM((DO$9&gt;=$CK$9:$CP$9)*(DO$10&lt;=$CK$10:$CP$10)*($CK$3:$CP$3)))</f>
        <v>1</v>
      </c>
      <c r="DP5" s="196">
        <f t="array" ref="DP5">IF(DP$10="","",SUM((DP$9&gt;=$CK$9:$CP$9)*(DP$10&lt;=$CK$10:$CP$10)*($CK$3:$CP$3)))</f>
        <v>2</v>
      </c>
      <c r="DQ5" s="196">
        <f t="array" ref="DQ5">IF(DQ$10="","",SUM((DQ$9&gt;=$CK$9:$CP$9)*(DQ$10&lt;=$CK$10:$CP$10)*($CK$3:$CP$3)))</f>
        <v>2</v>
      </c>
      <c r="DR5" s="196">
        <f t="array" ref="DR5">IF(DR$10="","",SUM((DR$9&gt;=$CK$9:$CP$9)*(DR$10&lt;=$CK$10:$CP$10)*($CK$3:$CP$3)))</f>
        <v>2</v>
      </c>
      <c r="DS5" s="196">
        <f t="array" ref="DS5">IF(DS$10="","",SUM((DS$9&gt;=$CK$9:$CP$9)*(DS$10&lt;=$CK$10:$CP$10)*($CK$3:$CP$3)))</f>
        <v>2</v>
      </c>
      <c r="DT5" s="196">
        <f t="array" ref="DT5">IF(DT$10="","",SUM((DT$9&gt;=$CK$9:$CP$9)*(DT$10&lt;=$CK$10:$CP$10)*($CK$3:$CP$3)))</f>
        <v>2</v>
      </c>
      <c r="DU5" s="196">
        <f t="array" ref="DU5">IF(DU$10="","",SUM((DU$9&gt;=$CK$9:$CP$9)*(DU$10&lt;=$CK$10:$CP$10)*($CK$3:$CP$3)))</f>
        <v>2</v>
      </c>
      <c r="DV5" s="196">
        <f t="array" ref="DV5">IF(DV$10="","",SUM((DV$9&gt;=$CK$9:$CP$9)*(DV$10&lt;=$CK$10:$CP$10)*($CK$3:$CP$3)))</f>
        <v>2</v>
      </c>
      <c r="DW5" s="196">
        <f t="array" ref="DW5">IF(DW$10="","",SUM((DW$9&gt;=$CK$9:$CP$9)*(DW$10&lt;=$CK$10:$CP$10)*($CK$3:$CP$3)))</f>
        <v>2</v>
      </c>
      <c r="DX5" s="196">
        <f t="array" ref="DX5">IF(DX$10="","",SUM((DX$9&gt;=$CK$9:$CP$9)*(DX$10&lt;=$CK$10:$CP$10)*($CK$3:$CP$3)))</f>
        <v>2</v>
      </c>
      <c r="DY5" s="196">
        <f t="array" ref="DY5">IF(DY$10="","",SUM((DY$9&gt;=$CK$9:$CP$9)*(DY$10&lt;=$CK$10:$CP$10)*($CK$3:$CP$3)))</f>
        <v>2</v>
      </c>
      <c r="DZ5" s="196">
        <f t="array" ref="DZ5">IF(DZ$10="","",SUM((DZ$9&gt;=$CK$9:$CP$9)*(DZ$10&lt;=$CK$10:$CP$10)*($CK$3:$CP$3)))</f>
        <v>2</v>
      </c>
      <c r="EA5" s="196">
        <f t="array" ref="EA5">IF(EA$10="","",SUM((EA$9&gt;=$CK$9:$CP$9)*(EA$10&lt;=$CK$10:$CP$10)*($CK$3:$CP$3)))</f>
        <v>2</v>
      </c>
      <c r="EB5" s="196">
        <f t="array" ref="EB5">IF(EB$10="","",SUM((EB$9&gt;=$CK$9:$CP$9)*(EB$10&lt;=$CK$10:$CP$10)*($CK$3:$CP$3)))</f>
        <v>3</v>
      </c>
      <c r="EC5" s="196">
        <f t="array" ref="EC5">IF(EC$10="","",SUM((EC$9&gt;=$CK$9:$CP$9)*(EC$10&lt;=$CK$10:$CP$10)*($CK$3:$CP$3)))</f>
        <v>3</v>
      </c>
      <c r="ED5" s="196">
        <f t="array" ref="ED5">IF(ED$10="","",SUM((ED$9&gt;=$CK$9:$CP$9)*(ED$10&lt;=$CK$10:$CP$10)*($CK$3:$CP$3)))</f>
        <v>3</v>
      </c>
      <c r="EE5" s="196">
        <f t="array" ref="EE5">IF(EE$10="","",SUM((EE$9&gt;=$CK$9:$CP$9)*(EE$10&lt;=$CK$10:$CP$10)*($CK$3:$CP$3)))</f>
        <v>3</v>
      </c>
      <c r="EF5" s="196">
        <f t="array" ref="EF5">IF(EF$10="","",SUM((EF$9&gt;=$CK$9:$CP$9)*(EF$10&lt;=$CK$10:$CP$10)*($CK$3:$CP$3)))</f>
        <v>3</v>
      </c>
      <c r="EG5" s="196">
        <f t="array" ref="EG5">IF(EG$10="","",SUM((EG$9&gt;=$CK$9:$CP$9)*(EG$10&lt;=$CK$10:$CP$10)*($CK$3:$CP$3)))</f>
        <v>3</v>
      </c>
      <c r="EH5" s="196">
        <f t="array" ref="EH5">IF(EH$10="","",SUM((EH$9&gt;=$CK$9:$CP$9)*(EH$10&lt;=$CK$10:$CP$10)*($CK$3:$CP$3)))</f>
        <v>3</v>
      </c>
      <c r="EI5" s="196">
        <f t="array" ref="EI5">IF(EI$10="","",SUM((EI$9&gt;=$CK$9:$CP$9)*(EI$10&lt;=$CK$10:$CP$10)*($CK$3:$CP$3)))</f>
        <v>3</v>
      </c>
      <c r="EJ5" s="196">
        <f t="array" ref="EJ5">IF(EJ$10="","",SUM((EJ$9&gt;=$CK$9:$CP$9)*(EJ$10&lt;=$CK$10:$CP$10)*($CK$3:$CP$3)))</f>
        <v>3</v>
      </c>
      <c r="EK5" s="196">
        <f t="array" ref="EK5">IF(EK$10="","",SUM((EK$9&gt;=$CK$9:$CP$9)*(EK$10&lt;=$CK$10:$CP$10)*($CK$3:$CP$3)))</f>
        <v>3</v>
      </c>
      <c r="EL5" s="196">
        <f t="array" ref="EL5">IF(EL$10="","",SUM((EL$9&gt;=$CK$9:$CP$9)*(EL$10&lt;=$CK$10:$CP$10)*($CK$3:$CP$3)))</f>
        <v>3</v>
      </c>
      <c r="EM5" s="196">
        <f t="array" ref="EM5">IF(EM$10="","",SUM((EM$9&gt;=$CK$9:$CP$9)*(EM$10&lt;=$CK$10:$CP$10)*($CK$3:$CP$3)))</f>
        <v>3</v>
      </c>
      <c r="EN5" s="196">
        <f t="array" ref="EN5">IF(EN$10="","",SUM((EN$9&gt;=$CK$9:$CP$9)*(EN$10&lt;=$CK$10:$CP$10)*($CK$3:$CP$3)))</f>
        <v>4</v>
      </c>
      <c r="EO5" s="196">
        <f t="array" ref="EO5">IF(EO$10="","",SUM((EO$9&gt;=$CK$9:$CP$9)*(EO$10&lt;=$CK$10:$CP$10)*($CK$3:$CP$3)))</f>
        <v>4</v>
      </c>
      <c r="EP5" s="196">
        <f t="array" ref="EP5">IF(EP$10="","",SUM((EP$9&gt;=$CK$9:$CP$9)*(EP$10&lt;=$CK$10:$CP$10)*($CK$3:$CP$3)))</f>
        <v>4</v>
      </c>
      <c r="EQ5" s="196">
        <f t="array" ref="EQ5">IF(EQ$10="","",SUM((EQ$9&gt;=$CK$9:$CP$9)*(EQ$10&lt;=$CK$10:$CP$10)*($CK$3:$CP$3)))</f>
        <v>4</v>
      </c>
      <c r="ER5" s="196">
        <f t="array" ref="ER5">IF(ER$10="","",SUM((ER$9&gt;=$CK$9:$CP$9)*(ER$10&lt;=$CK$10:$CP$10)*($CK$3:$CP$3)))</f>
        <v>4</v>
      </c>
      <c r="ES5" s="196">
        <f t="array" ref="ES5">IF(ES$10="","",SUM((ES$9&gt;=$CK$9:$CP$9)*(ES$10&lt;=$CK$10:$CP$10)*($CK$3:$CP$3)))</f>
        <v>4</v>
      </c>
      <c r="ET5" s="196">
        <f t="array" ref="ET5">IF(ET$10="","",SUM((ET$9&gt;=$CK$9:$CP$9)*(ET$10&lt;=$CK$10:$CP$10)*($CK$3:$CP$3)))</f>
        <v>4</v>
      </c>
      <c r="EU5" s="196">
        <f t="array" ref="EU5">IF(EU$10="","",SUM((EU$9&gt;=$CK$9:$CP$9)*(EU$10&lt;=$CK$10:$CP$10)*($CK$3:$CP$3)))</f>
        <v>4</v>
      </c>
      <c r="EV5" s="196">
        <f t="array" ref="EV5">IF(EV$10="","",SUM((EV$9&gt;=$CK$9:$CP$9)*(EV$10&lt;=$CK$10:$CP$10)*($CK$3:$CP$3)))</f>
        <v>4</v>
      </c>
      <c r="EW5" s="196">
        <f t="array" ref="EW5">IF(EW$10="","",SUM((EW$9&gt;=$CK$9:$CP$9)*(EW$10&lt;=$CK$10:$CP$10)*($CK$3:$CP$3)))</f>
        <v>4</v>
      </c>
      <c r="EX5" s="196">
        <f t="array" ref="EX5">IF(EX$10="","",SUM((EX$9&gt;=$CK$9:$CP$9)*(EX$10&lt;=$CK$10:$CP$10)*($CK$3:$CP$3)))</f>
        <v>4</v>
      </c>
      <c r="EY5" s="196">
        <f t="array" ref="EY5">IF(EY$10="","",SUM((EY$9&gt;=$CK$9:$CP$9)*(EY$10&lt;=$CK$10:$CP$10)*($CK$3:$CP$3)))</f>
        <v>4</v>
      </c>
      <c r="EZ5" s="196">
        <f t="array" ref="EZ5">IF(EZ$10="","",SUM((EZ$9&gt;=$CK$9:$CP$9)*(EZ$10&lt;=$CK$10:$CP$10)*($CK$3:$CP$3)))</f>
        <v>5</v>
      </c>
      <c r="FA5" s="196">
        <f t="array" ref="FA5">IF(FA$10="","",SUM((FA$9&gt;=$CK$9:$CP$9)*(FA$10&lt;=$CK$10:$CP$10)*($CK$3:$CP$3)))</f>
        <v>5</v>
      </c>
      <c r="FB5" s="196">
        <f t="array" ref="FB5">IF(FB$10="","",SUM((FB$9&gt;=$CK$9:$CP$9)*(FB$10&lt;=$CK$10:$CP$10)*($CK$3:$CP$3)))</f>
        <v>5</v>
      </c>
      <c r="FC5" s="196">
        <f t="array" ref="FC5">IF(FC$10="","",SUM((FC$9&gt;=$CK$9:$CP$9)*(FC$10&lt;=$CK$10:$CP$10)*($CK$3:$CP$3)))</f>
        <v>5</v>
      </c>
      <c r="FD5" s="196">
        <f t="array" ref="FD5">IF(FD$10="","",SUM((FD$9&gt;=$CK$9:$CP$9)*(FD$10&lt;=$CK$10:$CP$10)*($CK$3:$CP$3)))</f>
        <v>5</v>
      </c>
      <c r="FE5" s="196">
        <f t="array" ref="FE5">IF(FE$10="","",SUM((FE$9&gt;=$CK$9:$CP$9)*(FE$10&lt;=$CK$10:$CP$10)*($CK$3:$CP$3)))</f>
        <v>5</v>
      </c>
      <c r="FF5" s="196">
        <f t="array" ref="FF5">IF(FF$10="","",SUM((FF$9&gt;=$CK$9:$CP$9)*(FF$10&lt;=$CK$10:$CP$10)*($CK$3:$CP$3)))</f>
        <v>5</v>
      </c>
      <c r="FG5" s="196">
        <f t="array" ref="FG5">IF(FG$10="","",SUM((FG$9&gt;=$CK$9:$CP$9)*(FG$10&lt;=$CK$10:$CP$10)*($CK$3:$CP$3)))</f>
        <v>5</v>
      </c>
      <c r="FH5" s="196">
        <f t="array" ref="FH5">IF(FH$10="","",SUM((FH$9&gt;=$CK$9:$CP$9)*(FH$10&lt;=$CK$10:$CP$10)*($CK$3:$CP$3)))</f>
        <v>5</v>
      </c>
      <c r="FI5" s="196">
        <f t="array" ref="FI5">IF(FI$10="","",SUM((FI$9&gt;=$CK$9:$CP$9)*(FI$10&lt;=$CK$10:$CP$10)*($CK$3:$CP$3)))</f>
        <v>5</v>
      </c>
      <c r="FJ5" s="196">
        <f t="array" ref="FJ5">IF(FJ$10="","",SUM((FJ$9&gt;=$CK$9:$CP$9)*(FJ$10&lt;=$CK$10:$CP$10)*($CK$3:$CP$3)))</f>
        <v>5</v>
      </c>
      <c r="FK5" s="196">
        <f t="array" ref="FK5">IF(FK$10="","",SUM((FK$9&gt;=$CK$9:$CP$9)*(FK$10&lt;=$CK$10:$CP$10)*($CK$3:$CP$3)))</f>
        <v>5</v>
      </c>
    </row>
    <row r="6" spans="2:168" s="167" customFormat="1" ht="15" customHeight="1">
      <c r="B6" s="11"/>
      <c r="C6" s="8" t="s">
        <v>398</v>
      </c>
      <c r="D6" s="309">
        <f>COUNTA(D$14:D$988)</f>
        <v>4</v>
      </c>
      <c r="E6" s="11"/>
      <c r="F6" s="11"/>
      <c r="G6" s="11"/>
      <c r="H6" s="11"/>
      <c r="I6" s="12"/>
      <c r="J6" s="14"/>
      <c r="K6" s="15"/>
      <c r="M6" s="1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CK6" s="11"/>
      <c r="CL6" s="11"/>
      <c r="CM6" s="11"/>
      <c r="CN6" s="12"/>
      <c r="CO6" s="14"/>
      <c r="CP6" s="15"/>
      <c r="CR6" s="16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</row>
    <row r="7" spans="2:168" s="169" customFormat="1" ht="15" customHeight="1">
      <c r="B7" s="12"/>
      <c r="C7" s="11"/>
      <c r="D7" s="11"/>
      <c r="F7" s="288" t="s">
        <v>399</v>
      </c>
      <c r="G7" s="289"/>
      <c r="H7" s="289"/>
      <c r="I7" s="289"/>
      <c r="J7" s="289"/>
      <c r="K7" s="129"/>
      <c r="M7" s="19">
        <f>IF(M$10="","",0+1)</f>
        <v>1</v>
      </c>
      <c r="N7" s="19">
        <f t="shared" ref="N7:BY7" si="2">IF(N$10="","",M$7+1)</f>
        <v>2</v>
      </c>
      <c r="O7" s="19">
        <f t="shared" si="2"/>
        <v>3</v>
      </c>
      <c r="P7" s="19">
        <f t="shared" si="2"/>
        <v>4</v>
      </c>
      <c r="Q7" s="19">
        <f t="shared" si="2"/>
        <v>5</v>
      </c>
      <c r="R7" s="19">
        <f t="shared" si="2"/>
        <v>6</v>
      </c>
      <c r="S7" s="19">
        <f t="shared" si="2"/>
        <v>7</v>
      </c>
      <c r="T7" s="19">
        <f t="shared" si="2"/>
        <v>8</v>
      </c>
      <c r="U7" s="19">
        <f t="shared" si="2"/>
        <v>9</v>
      </c>
      <c r="V7" s="19">
        <f t="shared" si="2"/>
        <v>10</v>
      </c>
      <c r="W7" s="19">
        <f t="shared" si="2"/>
        <v>11</v>
      </c>
      <c r="X7" s="19">
        <f t="shared" si="2"/>
        <v>12</v>
      </c>
      <c r="Y7" s="19">
        <f t="shared" si="2"/>
        <v>13</v>
      </c>
      <c r="Z7" s="19">
        <f t="shared" si="2"/>
        <v>14</v>
      </c>
      <c r="AA7" s="19">
        <f t="shared" si="2"/>
        <v>15</v>
      </c>
      <c r="AB7" s="19">
        <f t="shared" si="2"/>
        <v>16</v>
      </c>
      <c r="AC7" s="19">
        <f t="shared" si="2"/>
        <v>17</v>
      </c>
      <c r="AD7" s="19">
        <f t="shared" si="2"/>
        <v>18</v>
      </c>
      <c r="AE7" s="19">
        <f t="shared" si="2"/>
        <v>19</v>
      </c>
      <c r="AF7" s="19">
        <f t="shared" si="2"/>
        <v>20</v>
      </c>
      <c r="AG7" s="19">
        <f t="shared" si="2"/>
        <v>21</v>
      </c>
      <c r="AH7" s="19">
        <f t="shared" si="2"/>
        <v>22</v>
      </c>
      <c r="AI7" s="19">
        <f t="shared" si="2"/>
        <v>23</v>
      </c>
      <c r="AJ7" s="19">
        <f t="shared" si="2"/>
        <v>24</v>
      </c>
      <c r="AK7" s="19">
        <f t="shared" si="2"/>
        <v>25</v>
      </c>
      <c r="AL7" s="19">
        <f t="shared" si="2"/>
        <v>26</v>
      </c>
      <c r="AM7" s="19">
        <f t="shared" si="2"/>
        <v>27</v>
      </c>
      <c r="AN7" s="19">
        <f t="shared" si="2"/>
        <v>28</v>
      </c>
      <c r="AO7" s="19">
        <f t="shared" si="2"/>
        <v>29</v>
      </c>
      <c r="AP7" s="19">
        <f t="shared" si="2"/>
        <v>30</v>
      </c>
      <c r="AQ7" s="19">
        <f t="shared" si="2"/>
        <v>31</v>
      </c>
      <c r="AR7" s="19">
        <f t="shared" si="2"/>
        <v>32</v>
      </c>
      <c r="AS7" s="19">
        <f t="shared" si="2"/>
        <v>33</v>
      </c>
      <c r="AT7" s="19">
        <f t="shared" si="2"/>
        <v>34</v>
      </c>
      <c r="AU7" s="19">
        <f t="shared" si="2"/>
        <v>35</v>
      </c>
      <c r="AV7" s="19">
        <f t="shared" si="2"/>
        <v>36</v>
      </c>
      <c r="AW7" s="19">
        <f t="shared" si="2"/>
        <v>37</v>
      </c>
      <c r="AX7" s="19">
        <f t="shared" si="2"/>
        <v>38</v>
      </c>
      <c r="AY7" s="19">
        <f t="shared" si="2"/>
        <v>39</v>
      </c>
      <c r="AZ7" s="19">
        <f t="shared" si="2"/>
        <v>40</v>
      </c>
      <c r="BA7" s="19">
        <f t="shared" si="2"/>
        <v>41</v>
      </c>
      <c r="BB7" s="19">
        <f t="shared" si="2"/>
        <v>42</v>
      </c>
      <c r="BC7" s="19">
        <f t="shared" si="2"/>
        <v>43</v>
      </c>
      <c r="BD7" s="19">
        <f t="shared" si="2"/>
        <v>44</v>
      </c>
      <c r="BE7" s="19">
        <f t="shared" si="2"/>
        <v>45</v>
      </c>
      <c r="BF7" s="19">
        <f t="shared" si="2"/>
        <v>46</v>
      </c>
      <c r="BG7" s="19">
        <f t="shared" si="2"/>
        <v>47</v>
      </c>
      <c r="BH7" s="19">
        <f t="shared" si="2"/>
        <v>48</v>
      </c>
      <c r="BI7" s="19">
        <f t="shared" si="2"/>
        <v>49</v>
      </c>
      <c r="BJ7" s="19">
        <f t="shared" si="2"/>
        <v>50</v>
      </c>
      <c r="BK7" s="19">
        <f t="shared" si="2"/>
        <v>51</v>
      </c>
      <c r="BL7" s="19">
        <f t="shared" si="2"/>
        <v>52</v>
      </c>
      <c r="BM7" s="19">
        <f t="shared" si="2"/>
        <v>53</v>
      </c>
      <c r="BN7" s="19">
        <f t="shared" si="2"/>
        <v>54</v>
      </c>
      <c r="BO7" s="19">
        <f t="shared" si="2"/>
        <v>55</v>
      </c>
      <c r="BP7" s="19">
        <f t="shared" si="2"/>
        <v>56</v>
      </c>
      <c r="BQ7" s="19">
        <f t="shared" si="2"/>
        <v>57</v>
      </c>
      <c r="BR7" s="19">
        <f t="shared" si="2"/>
        <v>58</v>
      </c>
      <c r="BS7" s="19">
        <f t="shared" si="2"/>
        <v>59</v>
      </c>
      <c r="BT7" s="19">
        <f t="shared" si="2"/>
        <v>60</v>
      </c>
      <c r="BU7" s="19">
        <f t="shared" si="2"/>
        <v>61</v>
      </c>
      <c r="BV7" s="19">
        <f t="shared" si="2"/>
        <v>62</v>
      </c>
      <c r="BW7" s="19">
        <f t="shared" si="2"/>
        <v>63</v>
      </c>
      <c r="BX7" s="19">
        <f t="shared" si="2"/>
        <v>64</v>
      </c>
      <c r="BY7" s="19">
        <f t="shared" si="2"/>
        <v>65</v>
      </c>
      <c r="BZ7" s="19">
        <f t="shared" ref="BZ7:CG7" si="3">IF(BZ$10="","",BY$7+1)</f>
        <v>66</v>
      </c>
      <c r="CA7" s="19">
        <f t="shared" si="3"/>
        <v>67</v>
      </c>
      <c r="CB7" s="19">
        <f t="shared" si="3"/>
        <v>68</v>
      </c>
      <c r="CC7" s="19">
        <f t="shared" si="3"/>
        <v>69</v>
      </c>
      <c r="CD7" s="19">
        <f t="shared" si="3"/>
        <v>70</v>
      </c>
      <c r="CE7" s="19">
        <f t="shared" si="3"/>
        <v>71</v>
      </c>
      <c r="CF7" s="19">
        <f t="shared" si="3"/>
        <v>72</v>
      </c>
      <c r="CG7" s="23" t="str">
        <f t="shared" si="3"/>
        <v/>
      </c>
      <c r="CK7" s="288" t="s">
        <v>400</v>
      </c>
      <c r="CL7" s="289"/>
      <c r="CM7" s="289"/>
      <c r="CN7" s="289"/>
      <c r="CO7" s="289"/>
      <c r="CP7" s="129"/>
      <c r="CR7" s="19">
        <f>IF(CR$10="","",0+1)</f>
        <v>1</v>
      </c>
      <c r="CS7" s="19">
        <f t="shared" ref="CS7:FD7" si="4">IF(CS$10="","",CR$7+1)</f>
        <v>2</v>
      </c>
      <c r="CT7" s="19">
        <f t="shared" si="4"/>
        <v>3</v>
      </c>
      <c r="CU7" s="19">
        <f t="shared" si="4"/>
        <v>4</v>
      </c>
      <c r="CV7" s="19">
        <f t="shared" si="4"/>
        <v>5</v>
      </c>
      <c r="CW7" s="19">
        <f t="shared" si="4"/>
        <v>6</v>
      </c>
      <c r="CX7" s="19">
        <f t="shared" si="4"/>
        <v>7</v>
      </c>
      <c r="CY7" s="19">
        <f t="shared" si="4"/>
        <v>8</v>
      </c>
      <c r="CZ7" s="19">
        <f t="shared" si="4"/>
        <v>9</v>
      </c>
      <c r="DA7" s="19">
        <f t="shared" si="4"/>
        <v>10</v>
      </c>
      <c r="DB7" s="19">
        <f t="shared" si="4"/>
        <v>11</v>
      </c>
      <c r="DC7" s="19">
        <f t="shared" si="4"/>
        <v>12</v>
      </c>
      <c r="DD7" s="19">
        <f t="shared" si="4"/>
        <v>13</v>
      </c>
      <c r="DE7" s="19">
        <f t="shared" si="4"/>
        <v>14</v>
      </c>
      <c r="DF7" s="19">
        <f t="shared" si="4"/>
        <v>15</v>
      </c>
      <c r="DG7" s="19">
        <f t="shared" si="4"/>
        <v>16</v>
      </c>
      <c r="DH7" s="19">
        <f t="shared" si="4"/>
        <v>17</v>
      </c>
      <c r="DI7" s="19">
        <f t="shared" si="4"/>
        <v>18</v>
      </c>
      <c r="DJ7" s="19">
        <f t="shared" si="4"/>
        <v>19</v>
      </c>
      <c r="DK7" s="19">
        <f t="shared" si="4"/>
        <v>20</v>
      </c>
      <c r="DL7" s="19">
        <f t="shared" si="4"/>
        <v>21</v>
      </c>
      <c r="DM7" s="19">
        <f t="shared" si="4"/>
        <v>22</v>
      </c>
      <c r="DN7" s="19">
        <f t="shared" si="4"/>
        <v>23</v>
      </c>
      <c r="DO7" s="19">
        <f t="shared" si="4"/>
        <v>24</v>
      </c>
      <c r="DP7" s="19">
        <f t="shared" si="4"/>
        <v>25</v>
      </c>
      <c r="DQ7" s="19">
        <f t="shared" si="4"/>
        <v>26</v>
      </c>
      <c r="DR7" s="19">
        <f t="shared" si="4"/>
        <v>27</v>
      </c>
      <c r="DS7" s="19">
        <f t="shared" si="4"/>
        <v>28</v>
      </c>
      <c r="DT7" s="19">
        <f t="shared" si="4"/>
        <v>29</v>
      </c>
      <c r="DU7" s="19">
        <f t="shared" si="4"/>
        <v>30</v>
      </c>
      <c r="DV7" s="19">
        <f t="shared" si="4"/>
        <v>31</v>
      </c>
      <c r="DW7" s="19">
        <f t="shared" si="4"/>
        <v>32</v>
      </c>
      <c r="DX7" s="19">
        <f t="shared" si="4"/>
        <v>33</v>
      </c>
      <c r="DY7" s="19">
        <f t="shared" si="4"/>
        <v>34</v>
      </c>
      <c r="DZ7" s="19">
        <f t="shared" si="4"/>
        <v>35</v>
      </c>
      <c r="EA7" s="19">
        <f t="shared" si="4"/>
        <v>36</v>
      </c>
      <c r="EB7" s="19">
        <f t="shared" si="4"/>
        <v>37</v>
      </c>
      <c r="EC7" s="19">
        <f t="shared" si="4"/>
        <v>38</v>
      </c>
      <c r="ED7" s="19">
        <f t="shared" si="4"/>
        <v>39</v>
      </c>
      <c r="EE7" s="19">
        <f t="shared" si="4"/>
        <v>40</v>
      </c>
      <c r="EF7" s="19">
        <f t="shared" si="4"/>
        <v>41</v>
      </c>
      <c r="EG7" s="19">
        <f t="shared" si="4"/>
        <v>42</v>
      </c>
      <c r="EH7" s="19">
        <f t="shared" si="4"/>
        <v>43</v>
      </c>
      <c r="EI7" s="19">
        <f t="shared" si="4"/>
        <v>44</v>
      </c>
      <c r="EJ7" s="19">
        <f t="shared" si="4"/>
        <v>45</v>
      </c>
      <c r="EK7" s="19">
        <f t="shared" si="4"/>
        <v>46</v>
      </c>
      <c r="EL7" s="19">
        <f t="shared" si="4"/>
        <v>47</v>
      </c>
      <c r="EM7" s="19">
        <f t="shared" si="4"/>
        <v>48</v>
      </c>
      <c r="EN7" s="19">
        <f t="shared" si="4"/>
        <v>49</v>
      </c>
      <c r="EO7" s="19">
        <f t="shared" si="4"/>
        <v>50</v>
      </c>
      <c r="EP7" s="19">
        <f t="shared" si="4"/>
        <v>51</v>
      </c>
      <c r="EQ7" s="19">
        <f t="shared" si="4"/>
        <v>52</v>
      </c>
      <c r="ER7" s="19">
        <f t="shared" si="4"/>
        <v>53</v>
      </c>
      <c r="ES7" s="19">
        <f t="shared" si="4"/>
        <v>54</v>
      </c>
      <c r="ET7" s="19">
        <f t="shared" si="4"/>
        <v>55</v>
      </c>
      <c r="EU7" s="19">
        <f t="shared" si="4"/>
        <v>56</v>
      </c>
      <c r="EV7" s="19">
        <f t="shared" si="4"/>
        <v>57</v>
      </c>
      <c r="EW7" s="19">
        <f t="shared" si="4"/>
        <v>58</v>
      </c>
      <c r="EX7" s="19">
        <f t="shared" si="4"/>
        <v>59</v>
      </c>
      <c r="EY7" s="19">
        <f t="shared" si="4"/>
        <v>60</v>
      </c>
      <c r="EZ7" s="19">
        <f t="shared" si="4"/>
        <v>61</v>
      </c>
      <c r="FA7" s="19">
        <f t="shared" si="4"/>
        <v>62</v>
      </c>
      <c r="FB7" s="19">
        <f t="shared" si="4"/>
        <v>63</v>
      </c>
      <c r="FC7" s="19">
        <f t="shared" si="4"/>
        <v>64</v>
      </c>
      <c r="FD7" s="19">
        <f t="shared" si="4"/>
        <v>65</v>
      </c>
      <c r="FE7" s="19">
        <f t="shared" ref="FE7:FL7" si="5">IF(FE$10="","",FD$7+1)</f>
        <v>66</v>
      </c>
      <c r="FF7" s="19">
        <f t="shared" si="5"/>
        <v>67</v>
      </c>
      <c r="FG7" s="19">
        <f t="shared" si="5"/>
        <v>68</v>
      </c>
      <c r="FH7" s="19">
        <f t="shared" si="5"/>
        <v>69</v>
      </c>
      <c r="FI7" s="19">
        <f t="shared" si="5"/>
        <v>70</v>
      </c>
      <c r="FJ7" s="19">
        <f t="shared" si="5"/>
        <v>71</v>
      </c>
      <c r="FK7" s="19">
        <f t="shared" si="5"/>
        <v>72</v>
      </c>
      <c r="FL7" s="23" t="str">
        <f t="shared" si="5"/>
        <v/>
      </c>
    </row>
    <row r="8" spans="2:168" s="167" customFormat="1" ht="15" customHeight="1">
      <c r="B8" s="166"/>
    </row>
    <row r="9" spans="2:168" s="167" customFormat="1" ht="15" customHeight="1">
      <c r="B9" s="12"/>
      <c r="C9" s="49" t="s">
        <v>417</v>
      </c>
      <c r="D9" s="50"/>
      <c r="E9" s="51"/>
      <c r="F9" s="22">
        <f>IF(F10="","",$B$2+1)</f>
        <v>41640</v>
      </c>
      <c r="G9" s="22">
        <f>IF(G10="","",F10+1)</f>
        <v>42005</v>
      </c>
      <c r="H9" s="22">
        <f t="shared" ref="H9:K9" si="6">IF(H10="","",G10+1)</f>
        <v>42370</v>
      </c>
      <c r="I9" s="22">
        <f t="shared" si="6"/>
        <v>42736</v>
      </c>
      <c r="J9" s="22">
        <f t="shared" si="6"/>
        <v>43101</v>
      </c>
      <c r="K9" s="22">
        <f t="shared" si="6"/>
        <v>43466</v>
      </c>
      <c r="M9" s="20">
        <f>IF(M10="","",$B$2+1)</f>
        <v>41640</v>
      </c>
      <c r="N9" s="20">
        <f>IF(N10="","",M10+1)</f>
        <v>41671</v>
      </c>
      <c r="O9" s="20">
        <f t="shared" ref="O9:BZ9" si="7">IF(O10="","",N10+1)</f>
        <v>41699</v>
      </c>
      <c r="P9" s="20">
        <f t="shared" si="7"/>
        <v>41730</v>
      </c>
      <c r="Q9" s="20">
        <f t="shared" si="7"/>
        <v>41760</v>
      </c>
      <c r="R9" s="20">
        <f t="shared" si="7"/>
        <v>41791</v>
      </c>
      <c r="S9" s="20">
        <f t="shared" si="7"/>
        <v>41821</v>
      </c>
      <c r="T9" s="20">
        <f t="shared" si="7"/>
        <v>41852</v>
      </c>
      <c r="U9" s="20">
        <f t="shared" si="7"/>
        <v>41883</v>
      </c>
      <c r="V9" s="20">
        <f t="shared" si="7"/>
        <v>41913</v>
      </c>
      <c r="W9" s="20">
        <f t="shared" si="7"/>
        <v>41944</v>
      </c>
      <c r="X9" s="20">
        <f t="shared" si="7"/>
        <v>41974</v>
      </c>
      <c r="Y9" s="20">
        <f t="shared" si="7"/>
        <v>42005</v>
      </c>
      <c r="Z9" s="20">
        <f t="shared" si="7"/>
        <v>42036</v>
      </c>
      <c r="AA9" s="20">
        <f t="shared" si="7"/>
        <v>42064</v>
      </c>
      <c r="AB9" s="20">
        <f t="shared" si="7"/>
        <v>42095</v>
      </c>
      <c r="AC9" s="20">
        <f t="shared" si="7"/>
        <v>42125</v>
      </c>
      <c r="AD9" s="20">
        <f t="shared" si="7"/>
        <v>42156</v>
      </c>
      <c r="AE9" s="20">
        <f t="shared" si="7"/>
        <v>42186</v>
      </c>
      <c r="AF9" s="20">
        <f t="shared" si="7"/>
        <v>42217</v>
      </c>
      <c r="AG9" s="20">
        <f t="shared" si="7"/>
        <v>42248</v>
      </c>
      <c r="AH9" s="20">
        <f t="shared" si="7"/>
        <v>42278</v>
      </c>
      <c r="AI9" s="20">
        <f t="shared" si="7"/>
        <v>42309</v>
      </c>
      <c r="AJ9" s="20">
        <f t="shared" si="7"/>
        <v>42339</v>
      </c>
      <c r="AK9" s="20">
        <f t="shared" si="7"/>
        <v>42370</v>
      </c>
      <c r="AL9" s="20">
        <f t="shared" si="7"/>
        <v>42401</v>
      </c>
      <c r="AM9" s="20">
        <f t="shared" si="7"/>
        <v>42430</v>
      </c>
      <c r="AN9" s="20">
        <f t="shared" si="7"/>
        <v>42461</v>
      </c>
      <c r="AO9" s="20">
        <f t="shared" si="7"/>
        <v>42491</v>
      </c>
      <c r="AP9" s="20">
        <f t="shared" si="7"/>
        <v>42522</v>
      </c>
      <c r="AQ9" s="20">
        <f t="shared" si="7"/>
        <v>42552</v>
      </c>
      <c r="AR9" s="20">
        <f t="shared" si="7"/>
        <v>42583</v>
      </c>
      <c r="AS9" s="20">
        <f t="shared" si="7"/>
        <v>42614</v>
      </c>
      <c r="AT9" s="20">
        <f t="shared" si="7"/>
        <v>42644</v>
      </c>
      <c r="AU9" s="20">
        <f t="shared" si="7"/>
        <v>42675</v>
      </c>
      <c r="AV9" s="20">
        <f t="shared" si="7"/>
        <v>42705</v>
      </c>
      <c r="AW9" s="20">
        <f t="shared" si="7"/>
        <v>42736</v>
      </c>
      <c r="AX9" s="20">
        <f t="shared" si="7"/>
        <v>42767</v>
      </c>
      <c r="AY9" s="20">
        <f t="shared" si="7"/>
        <v>42795</v>
      </c>
      <c r="AZ9" s="20">
        <f t="shared" si="7"/>
        <v>42826</v>
      </c>
      <c r="BA9" s="20">
        <f t="shared" si="7"/>
        <v>42856</v>
      </c>
      <c r="BB9" s="20">
        <f t="shared" si="7"/>
        <v>42887</v>
      </c>
      <c r="BC9" s="20">
        <f t="shared" si="7"/>
        <v>42917</v>
      </c>
      <c r="BD9" s="20">
        <f t="shared" si="7"/>
        <v>42948</v>
      </c>
      <c r="BE9" s="20">
        <f t="shared" si="7"/>
        <v>42979</v>
      </c>
      <c r="BF9" s="20">
        <f t="shared" si="7"/>
        <v>43009</v>
      </c>
      <c r="BG9" s="20">
        <f t="shared" si="7"/>
        <v>43040</v>
      </c>
      <c r="BH9" s="20">
        <f t="shared" si="7"/>
        <v>43070</v>
      </c>
      <c r="BI9" s="20">
        <f t="shared" si="7"/>
        <v>43101</v>
      </c>
      <c r="BJ9" s="20">
        <f t="shared" si="7"/>
        <v>43132</v>
      </c>
      <c r="BK9" s="20">
        <f t="shared" si="7"/>
        <v>43160</v>
      </c>
      <c r="BL9" s="20">
        <f t="shared" si="7"/>
        <v>43191</v>
      </c>
      <c r="BM9" s="20">
        <f t="shared" si="7"/>
        <v>43221</v>
      </c>
      <c r="BN9" s="20">
        <f t="shared" si="7"/>
        <v>43252</v>
      </c>
      <c r="BO9" s="20">
        <f t="shared" si="7"/>
        <v>43282</v>
      </c>
      <c r="BP9" s="20">
        <f t="shared" si="7"/>
        <v>43313</v>
      </c>
      <c r="BQ9" s="20">
        <f t="shared" si="7"/>
        <v>43344</v>
      </c>
      <c r="BR9" s="20">
        <f t="shared" si="7"/>
        <v>43374</v>
      </c>
      <c r="BS9" s="20">
        <f t="shared" si="7"/>
        <v>43405</v>
      </c>
      <c r="BT9" s="20">
        <f t="shared" si="7"/>
        <v>43435</v>
      </c>
      <c r="BU9" s="20">
        <f t="shared" si="7"/>
        <v>43466</v>
      </c>
      <c r="BV9" s="20">
        <f t="shared" si="7"/>
        <v>43497</v>
      </c>
      <c r="BW9" s="20">
        <f t="shared" si="7"/>
        <v>43525</v>
      </c>
      <c r="BX9" s="20">
        <f t="shared" si="7"/>
        <v>43556</v>
      </c>
      <c r="BY9" s="20">
        <f t="shared" si="7"/>
        <v>43586</v>
      </c>
      <c r="BZ9" s="20">
        <f t="shared" si="7"/>
        <v>43617</v>
      </c>
      <c r="CA9" s="20">
        <f t="shared" ref="CA9:CF9" si="8">IF(CA10="","",BZ10+1)</f>
        <v>43647</v>
      </c>
      <c r="CB9" s="20">
        <f t="shared" si="8"/>
        <v>43678</v>
      </c>
      <c r="CC9" s="20">
        <f t="shared" si="8"/>
        <v>43709</v>
      </c>
      <c r="CD9" s="20">
        <f t="shared" si="8"/>
        <v>43739</v>
      </c>
      <c r="CE9" s="20">
        <f t="shared" si="8"/>
        <v>43770</v>
      </c>
      <c r="CF9" s="20">
        <f t="shared" si="8"/>
        <v>43800</v>
      </c>
      <c r="CK9" s="22">
        <f>IF(CK10="","",$B$2+1)</f>
        <v>41640</v>
      </c>
      <c r="CL9" s="22">
        <f>IF(CL10="","",CK10+1)</f>
        <v>42005</v>
      </c>
      <c r="CM9" s="22">
        <f t="shared" ref="CM9" si="9">IF(CM10="","",CL10+1)</f>
        <v>42370</v>
      </c>
      <c r="CN9" s="22">
        <f t="shared" ref="CN9" si="10">IF(CN10="","",CM10+1)</f>
        <v>42736</v>
      </c>
      <c r="CO9" s="22">
        <f t="shared" ref="CO9" si="11">IF(CO10="","",CN10+1)</f>
        <v>43101</v>
      </c>
      <c r="CP9" s="22">
        <f t="shared" ref="CP9" si="12">IF(CP10="","",CO10+1)</f>
        <v>43466</v>
      </c>
      <c r="CR9" s="20">
        <f>IF(CR10="","",$B$2+1)</f>
        <v>41640</v>
      </c>
      <c r="CS9" s="20">
        <f>IF(CS10="","",CR10+1)</f>
        <v>41671</v>
      </c>
      <c r="CT9" s="20">
        <f t="shared" ref="CT9" si="13">IF(CT10="","",CS10+1)</f>
        <v>41699</v>
      </c>
      <c r="CU9" s="20">
        <f t="shared" ref="CU9" si="14">IF(CU10="","",CT10+1)</f>
        <v>41730</v>
      </c>
      <c r="CV9" s="20">
        <f t="shared" ref="CV9" si="15">IF(CV10="","",CU10+1)</f>
        <v>41760</v>
      </c>
      <c r="CW9" s="20">
        <f t="shared" ref="CW9" si="16">IF(CW10="","",CV10+1)</f>
        <v>41791</v>
      </c>
      <c r="CX9" s="20">
        <f t="shared" ref="CX9" si="17">IF(CX10="","",CW10+1)</f>
        <v>41821</v>
      </c>
      <c r="CY9" s="20">
        <f t="shared" ref="CY9" si="18">IF(CY10="","",CX10+1)</f>
        <v>41852</v>
      </c>
      <c r="CZ9" s="20">
        <f t="shared" ref="CZ9" si="19">IF(CZ10="","",CY10+1)</f>
        <v>41883</v>
      </c>
      <c r="DA9" s="20">
        <f t="shared" ref="DA9" si="20">IF(DA10="","",CZ10+1)</f>
        <v>41913</v>
      </c>
      <c r="DB9" s="20">
        <f t="shared" ref="DB9" si="21">IF(DB10="","",DA10+1)</f>
        <v>41944</v>
      </c>
      <c r="DC9" s="20">
        <f t="shared" ref="DC9" si="22">IF(DC10="","",DB10+1)</f>
        <v>41974</v>
      </c>
      <c r="DD9" s="20">
        <f t="shared" ref="DD9" si="23">IF(DD10="","",DC10+1)</f>
        <v>42005</v>
      </c>
      <c r="DE9" s="20">
        <f t="shared" ref="DE9" si="24">IF(DE10="","",DD10+1)</f>
        <v>42036</v>
      </c>
      <c r="DF9" s="20">
        <f t="shared" ref="DF9" si="25">IF(DF10="","",DE10+1)</f>
        <v>42064</v>
      </c>
      <c r="DG9" s="20">
        <f t="shared" ref="DG9" si="26">IF(DG10="","",DF10+1)</f>
        <v>42095</v>
      </c>
      <c r="DH9" s="20">
        <f t="shared" ref="DH9" si="27">IF(DH10="","",DG10+1)</f>
        <v>42125</v>
      </c>
      <c r="DI9" s="20">
        <f t="shared" ref="DI9" si="28">IF(DI10="","",DH10+1)</f>
        <v>42156</v>
      </c>
      <c r="DJ9" s="20">
        <f t="shared" ref="DJ9" si="29">IF(DJ10="","",DI10+1)</f>
        <v>42186</v>
      </c>
      <c r="DK9" s="20">
        <f t="shared" ref="DK9" si="30">IF(DK10="","",DJ10+1)</f>
        <v>42217</v>
      </c>
      <c r="DL9" s="20">
        <f t="shared" ref="DL9" si="31">IF(DL10="","",DK10+1)</f>
        <v>42248</v>
      </c>
      <c r="DM9" s="20">
        <f t="shared" ref="DM9" si="32">IF(DM10="","",DL10+1)</f>
        <v>42278</v>
      </c>
      <c r="DN9" s="20">
        <f t="shared" ref="DN9" si="33">IF(DN10="","",DM10+1)</f>
        <v>42309</v>
      </c>
      <c r="DO9" s="20">
        <f t="shared" ref="DO9" si="34">IF(DO10="","",DN10+1)</f>
        <v>42339</v>
      </c>
      <c r="DP9" s="20">
        <f t="shared" ref="DP9" si="35">IF(DP10="","",DO10+1)</f>
        <v>42370</v>
      </c>
      <c r="DQ9" s="20">
        <f t="shared" ref="DQ9" si="36">IF(DQ10="","",DP10+1)</f>
        <v>42401</v>
      </c>
      <c r="DR9" s="20">
        <f t="shared" ref="DR9" si="37">IF(DR10="","",DQ10+1)</f>
        <v>42430</v>
      </c>
      <c r="DS9" s="20">
        <f t="shared" ref="DS9" si="38">IF(DS10="","",DR10+1)</f>
        <v>42461</v>
      </c>
      <c r="DT9" s="20">
        <f t="shared" ref="DT9" si="39">IF(DT10="","",DS10+1)</f>
        <v>42491</v>
      </c>
      <c r="DU9" s="20">
        <f t="shared" ref="DU9" si="40">IF(DU10="","",DT10+1)</f>
        <v>42522</v>
      </c>
      <c r="DV9" s="20">
        <f t="shared" ref="DV9" si="41">IF(DV10="","",DU10+1)</f>
        <v>42552</v>
      </c>
      <c r="DW9" s="20">
        <f t="shared" ref="DW9" si="42">IF(DW10="","",DV10+1)</f>
        <v>42583</v>
      </c>
      <c r="DX9" s="20">
        <f t="shared" ref="DX9" si="43">IF(DX10="","",DW10+1)</f>
        <v>42614</v>
      </c>
      <c r="DY9" s="20">
        <f t="shared" ref="DY9" si="44">IF(DY10="","",DX10+1)</f>
        <v>42644</v>
      </c>
      <c r="DZ9" s="20">
        <f t="shared" ref="DZ9" si="45">IF(DZ10="","",DY10+1)</f>
        <v>42675</v>
      </c>
      <c r="EA9" s="20">
        <f t="shared" ref="EA9" si="46">IF(EA10="","",DZ10+1)</f>
        <v>42705</v>
      </c>
      <c r="EB9" s="20">
        <f t="shared" ref="EB9" si="47">IF(EB10="","",EA10+1)</f>
        <v>42736</v>
      </c>
      <c r="EC9" s="20">
        <f t="shared" ref="EC9" si="48">IF(EC10="","",EB10+1)</f>
        <v>42767</v>
      </c>
      <c r="ED9" s="20">
        <f t="shared" ref="ED9" si="49">IF(ED10="","",EC10+1)</f>
        <v>42795</v>
      </c>
      <c r="EE9" s="20">
        <f t="shared" ref="EE9" si="50">IF(EE10="","",ED10+1)</f>
        <v>42826</v>
      </c>
      <c r="EF9" s="20">
        <f t="shared" ref="EF9" si="51">IF(EF10="","",EE10+1)</f>
        <v>42856</v>
      </c>
      <c r="EG9" s="20">
        <f t="shared" ref="EG9" si="52">IF(EG10="","",EF10+1)</f>
        <v>42887</v>
      </c>
      <c r="EH9" s="20">
        <f t="shared" ref="EH9" si="53">IF(EH10="","",EG10+1)</f>
        <v>42917</v>
      </c>
      <c r="EI9" s="20">
        <f t="shared" ref="EI9" si="54">IF(EI10="","",EH10+1)</f>
        <v>42948</v>
      </c>
      <c r="EJ9" s="20">
        <f t="shared" ref="EJ9" si="55">IF(EJ10="","",EI10+1)</f>
        <v>42979</v>
      </c>
      <c r="EK9" s="20">
        <f t="shared" ref="EK9" si="56">IF(EK10="","",EJ10+1)</f>
        <v>43009</v>
      </c>
      <c r="EL9" s="20">
        <f t="shared" ref="EL9" si="57">IF(EL10="","",EK10+1)</f>
        <v>43040</v>
      </c>
      <c r="EM9" s="20">
        <f t="shared" ref="EM9" si="58">IF(EM10="","",EL10+1)</f>
        <v>43070</v>
      </c>
      <c r="EN9" s="20">
        <f t="shared" ref="EN9" si="59">IF(EN10="","",EM10+1)</f>
        <v>43101</v>
      </c>
      <c r="EO9" s="20">
        <f t="shared" ref="EO9" si="60">IF(EO10="","",EN10+1)</f>
        <v>43132</v>
      </c>
      <c r="EP9" s="20">
        <f t="shared" ref="EP9" si="61">IF(EP10="","",EO10+1)</f>
        <v>43160</v>
      </c>
      <c r="EQ9" s="20">
        <f t="shared" ref="EQ9" si="62">IF(EQ10="","",EP10+1)</f>
        <v>43191</v>
      </c>
      <c r="ER9" s="20">
        <f t="shared" ref="ER9" si="63">IF(ER10="","",EQ10+1)</f>
        <v>43221</v>
      </c>
      <c r="ES9" s="20">
        <f t="shared" ref="ES9" si="64">IF(ES10="","",ER10+1)</f>
        <v>43252</v>
      </c>
      <c r="ET9" s="20">
        <f t="shared" ref="ET9" si="65">IF(ET10="","",ES10+1)</f>
        <v>43282</v>
      </c>
      <c r="EU9" s="20">
        <f t="shared" ref="EU9" si="66">IF(EU10="","",ET10+1)</f>
        <v>43313</v>
      </c>
      <c r="EV9" s="20">
        <f t="shared" ref="EV9" si="67">IF(EV10="","",EU10+1)</f>
        <v>43344</v>
      </c>
      <c r="EW9" s="20">
        <f t="shared" ref="EW9" si="68">IF(EW10="","",EV10+1)</f>
        <v>43374</v>
      </c>
      <c r="EX9" s="20">
        <f t="shared" ref="EX9" si="69">IF(EX10="","",EW10+1)</f>
        <v>43405</v>
      </c>
      <c r="EY9" s="20">
        <f t="shared" ref="EY9" si="70">IF(EY10="","",EX10+1)</f>
        <v>43435</v>
      </c>
      <c r="EZ9" s="20">
        <f t="shared" ref="EZ9" si="71">IF(EZ10="","",EY10+1)</f>
        <v>43466</v>
      </c>
      <c r="FA9" s="20">
        <f t="shared" ref="FA9" si="72">IF(FA10="","",EZ10+1)</f>
        <v>43497</v>
      </c>
      <c r="FB9" s="20">
        <f t="shared" ref="FB9" si="73">IF(FB10="","",FA10+1)</f>
        <v>43525</v>
      </c>
      <c r="FC9" s="20">
        <f t="shared" ref="FC9" si="74">IF(FC10="","",FB10+1)</f>
        <v>43556</v>
      </c>
      <c r="FD9" s="20">
        <f t="shared" ref="FD9" si="75">IF(FD10="","",FC10+1)</f>
        <v>43586</v>
      </c>
      <c r="FE9" s="20">
        <f t="shared" ref="FE9" si="76">IF(FE10="","",FD10+1)</f>
        <v>43617</v>
      </c>
      <c r="FF9" s="20">
        <f t="shared" ref="FF9" si="77">IF(FF10="","",FE10+1)</f>
        <v>43647</v>
      </c>
      <c r="FG9" s="20">
        <f t="shared" ref="FG9" si="78">IF(FG10="","",FF10+1)</f>
        <v>43678</v>
      </c>
      <c r="FH9" s="20">
        <f t="shared" ref="FH9" si="79">IF(FH10="","",FG10+1)</f>
        <v>43709</v>
      </c>
      <c r="FI9" s="20">
        <f t="shared" ref="FI9" si="80">IF(FI10="","",FH10+1)</f>
        <v>43739</v>
      </c>
      <c r="FJ9" s="20">
        <f t="shared" ref="FJ9" si="81">IF(FJ10="","",FI10+1)</f>
        <v>43770</v>
      </c>
      <c r="FK9" s="20">
        <f t="shared" ref="FK9" si="82">IF(FK10="","",FJ10+1)</f>
        <v>43800</v>
      </c>
    </row>
    <row r="10" spans="2:168" s="167" customFormat="1" ht="15" customHeight="1">
      <c r="B10" s="12"/>
      <c r="C10" s="49" t="s">
        <v>419</v>
      </c>
      <c r="D10" s="50"/>
      <c r="E10" s="51"/>
      <c r="F10" s="22">
        <f>IF($B$2="","",IF(EOMONTH($B$2,$D$4)&gt;$D$5,"",EOMONTH($B$2,$D$4)))</f>
        <v>42004</v>
      </c>
      <c r="G10" s="22">
        <f>IF(F10="","",IF(EOMONTH(F10,$D$4)&gt;$D$5,"",EOMONTH(F10,$D$4)))</f>
        <v>42369</v>
      </c>
      <c r="H10" s="22">
        <f t="shared" ref="H10:K10" si="83">IF(G10="","",IF(EOMONTH(G10,$D$4)&gt;$D$5,"",EOMONTH(G10,$D$4)))</f>
        <v>42735</v>
      </c>
      <c r="I10" s="22">
        <f t="shared" si="83"/>
        <v>43100</v>
      </c>
      <c r="J10" s="22">
        <f t="shared" si="83"/>
        <v>43465</v>
      </c>
      <c r="K10" s="22">
        <f t="shared" si="83"/>
        <v>43830</v>
      </c>
      <c r="M10" s="20">
        <f>IF($B$2="","",IF(EOMONTH($B$2,12/$D$4)&gt;$D$5,"",EOMONTH($B$2,12/$D$4)))</f>
        <v>41670</v>
      </c>
      <c r="N10" s="20">
        <f>IF(M10="","",IF(EOMONTH(M10,12/$D$4)&gt;$D$5,"",EOMONTH(M10,12/$D$4)))</f>
        <v>41698</v>
      </c>
      <c r="O10" s="20">
        <f t="shared" ref="O10:BZ10" si="84">IF(N10="","",IF(EOMONTH(N10,12/$D$4)&gt;$D$5,"",EOMONTH(N10,12/$D$4)))</f>
        <v>41729</v>
      </c>
      <c r="P10" s="20">
        <f t="shared" si="84"/>
        <v>41759</v>
      </c>
      <c r="Q10" s="20">
        <f t="shared" si="84"/>
        <v>41790</v>
      </c>
      <c r="R10" s="20">
        <f t="shared" si="84"/>
        <v>41820</v>
      </c>
      <c r="S10" s="20">
        <f t="shared" si="84"/>
        <v>41851</v>
      </c>
      <c r="T10" s="20">
        <f t="shared" si="84"/>
        <v>41882</v>
      </c>
      <c r="U10" s="20">
        <f t="shared" si="84"/>
        <v>41912</v>
      </c>
      <c r="V10" s="20">
        <f t="shared" si="84"/>
        <v>41943</v>
      </c>
      <c r="W10" s="20">
        <f t="shared" si="84"/>
        <v>41973</v>
      </c>
      <c r="X10" s="20">
        <f t="shared" si="84"/>
        <v>42004</v>
      </c>
      <c r="Y10" s="20">
        <f t="shared" si="84"/>
        <v>42035</v>
      </c>
      <c r="Z10" s="20">
        <f t="shared" si="84"/>
        <v>42063</v>
      </c>
      <c r="AA10" s="20">
        <f t="shared" si="84"/>
        <v>42094</v>
      </c>
      <c r="AB10" s="20">
        <f t="shared" si="84"/>
        <v>42124</v>
      </c>
      <c r="AC10" s="20">
        <f t="shared" si="84"/>
        <v>42155</v>
      </c>
      <c r="AD10" s="20">
        <f t="shared" si="84"/>
        <v>42185</v>
      </c>
      <c r="AE10" s="20">
        <f t="shared" si="84"/>
        <v>42216</v>
      </c>
      <c r="AF10" s="20">
        <f t="shared" si="84"/>
        <v>42247</v>
      </c>
      <c r="AG10" s="20">
        <f t="shared" si="84"/>
        <v>42277</v>
      </c>
      <c r="AH10" s="20">
        <f t="shared" si="84"/>
        <v>42308</v>
      </c>
      <c r="AI10" s="20">
        <f t="shared" si="84"/>
        <v>42338</v>
      </c>
      <c r="AJ10" s="20">
        <f t="shared" si="84"/>
        <v>42369</v>
      </c>
      <c r="AK10" s="20">
        <f t="shared" si="84"/>
        <v>42400</v>
      </c>
      <c r="AL10" s="20">
        <f t="shared" si="84"/>
        <v>42429</v>
      </c>
      <c r="AM10" s="20">
        <f t="shared" si="84"/>
        <v>42460</v>
      </c>
      <c r="AN10" s="20">
        <f t="shared" si="84"/>
        <v>42490</v>
      </c>
      <c r="AO10" s="20">
        <f t="shared" si="84"/>
        <v>42521</v>
      </c>
      <c r="AP10" s="20">
        <f t="shared" si="84"/>
        <v>42551</v>
      </c>
      <c r="AQ10" s="20">
        <f t="shared" si="84"/>
        <v>42582</v>
      </c>
      <c r="AR10" s="20">
        <f t="shared" si="84"/>
        <v>42613</v>
      </c>
      <c r="AS10" s="20">
        <f t="shared" si="84"/>
        <v>42643</v>
      </c>
      <c r="AT10" s="20">
        <f t="shared" si="84"/>
        <v>42674</v>
      </c>
      <c r="AU10" s="20">
        <f t="shared" si="84"/>
        <v>42704</v>
      </c>
      <c r="AV10" s="20">
        <f t="shared" si="84"/>
        <v>42735</v>
      </c>
      <c r="AW10" s="20">
        <f t="shared" si="84"/>
        <v>42766</v>
      </c>
      <c r="AX10" s="20">
        <f t="shared" si="84"/>
        <v>42794</v>
      </c>
      <c r="AY10" s="20">
        <f t="shared" si="84"/>
        <v>42825</v>
      </c>
      <c r="AZ10" s="20">
        <f t="shared" si="84"/>
        <v>42855</v>
      </c>
      <c r="BA10" s="20">
        <f t="shared" si="84"/>
        <v>42886</v>
      </c>
      <c r="BB10" s="20">
        <f t="shared" si="84"/>
        <v>42916</v>
      </c>
      <c r="BC10" s="20">
        <f t="shared" si="84"/>
        <v>42947</v>
      </c>
      <c r="BD10" s="20">
        <f t="shared" si="84"/>
        <v>42978</v>
      </c>
      <c r="BE10" s="20">
        <f t="shared" si="84"/>
        <v>43008</v>
      </c>
      <c r="BF10" s="20">
        <f t="shared" si="84"/>
        <v>43039</v>
      </c>
      <c r="BG10" s="20">
        <f t="shared" si="84"/>
        <v>43069</v>
      </c>
      <c r="BH10" s="20">
        <f t="shared" si="84"/>
        <v>43100</v>
      </c>
      <c r="BI10" s="20">
        <f t="shared" si="84"/>
        <v>43131</v>
      </c>
      <c r="BJ10" s="20">
        <f t="shared" si="84"/>
        <v>43159</v>
      </c>
      <c r="BK10" s="20">
        <f t="shared" si="84"/>
        <v>43190</v>
      </c>
      <c r="BL10" s="20">
        <f t="shared" si="84"/>
        <v>43220</v>
      </c>
      <c r="BM10" s="20">
        <f t="shared" si="84"/>
        <v>43251</v>
      </c>
      <c r="BN10" s="20">
        <f t="shared" si="84"/>
        <v>43281</v>
      </c>
      <c r="BO10" s="20">
        <f t="shared" si="84"/>
        <v>43312</v>
      </c>
      <c r="BP10" s="20">
        <f t="shared" si="84"/>
        <v>43343</v>
      </c>
      <c r="BQ10" s="20">
        <f t="shared" si="84"/>
        <v>43373</v>
      </c>
      <c r="BR10" s="20">
        <f t="shared" si="84"/>
        <v>43404</v>
      </c>
      <c r="BS10" s="20">
        <f t="shared" si="84"/>
        <v>43434</v>
      </c>
      <c r="BT10" s="20">
        <f t="shared" si="84"/>
        <v>43465</v>
      </c>
      <c r="BU10" s="20">
        <f t="shared" si="84"/>
        <v>43496</v>
      </c>
      <c r="BV10" s="20">
        <f t="shared" si="84"/>
        <v>43524</v>
      </c>
      <c r="BW10" s="20">
        <f t="shared" si="84"/>
        <v>43555</v>
      </c>
      <c r="BX10" s="20">
        <f t="shared" si="84"/>
        <v>43585</v>
      </c>
      <c r="BY10" s="20">
        <f t="shared" si="84"/>
        <v>43616</v>
      </c>
      <c r="BZ10" s="20">
        <f t="shared" si="84"/>
        <v>43646</v>
      </c>
      <c r="CA10" s="20">
        <f t="shared" ref="CA10:CF10" si="85">IF(BZ10="","",IF(EOMONTH(BZ10,12/$D$4)&gt;$D$5,"",EOMONTH(BZ10,12/$D$4)))</f>
        <v>43677</v>
      </c>
      <c r="CB10" s="20">
        <f t="shared" si="85"/>
        <v>43708</v>
      </c>
      <c r="CC10" s="20">
        <f t="shared" si="85"/>
        <v>43738</v>
      </c>
      <c r="CD10" s="20">
        <f t="shared" si="85"/>
        <v>43769</v>
      </c>
      <c r="CE10" s="20">
        <f t="shared" si="85"/>
        <v>43799</v>
      </c>
      <c r="CF10" s="20">
        <f t="shared" si="85"/>
        <v>43830</v>
      </c>
      <c r="CK10" s="22">
        <f>IF($B$2="","",IF(EOMONTH($B$2,$D$4)&gt;$D$5,"",EOMONTH($B$2,$D$4)))</f>
        <v>42004</v>
      </c>
      <c r="CL10" s="22">
        <f>IF(CK10="","",IF(EOMONTH(CK10,$D$4)&gt;$D$5,"",EOMONTH(CK10,$D$4)))</f>
        <v>42369</v>
      </c>
      <c r="CM10" s="22">
        <f t="shared" ref="CM10:CP10" si="86">IF(CL10="","",IF(EOMONTH(CL10,$D$4)&gt;$D$5,"",EOMONTH(CL10,$D$4)))</f>
        <v>42735</v>
      </c>
      <c r="CN10" s="22">
        <f t="shared" si="86"/>
        <v>43100</v>
      </c>
      <c r="CO10" s="22">
        <f t="shared" si="86"/>
        <v>43465</v>
      </c>
      <c r="CP10" s="22">
        <f t="shared" si="86"/>
        <v>43830</v>
      </c>
      <c r="CR10" s="20">
        <f>IF($B$2="","",IF(EOMONTH($B$2,12/$D$4)&gt;$D$5,"",EOMONTH($B$2,12/$D$4)))</f>
        <v>41670</v>
      </c>
      <c r="CS10" s="20">
        <f>IF(CR10="","",IF(EOMONTH(CR10,12/$D$4)&gt;$D$5,"",EOMONTH(CR10,12/$D$4)))</f>
        <v>41698</v>
      </c>
      <c r="CT10" s="20">
        <f t="shared" ref="CT10:FE10" si="87">IF(CS10="","",IF(EOMONTH(CS10,12/$D$4)&gt;$D$5,"",EOMONTH(CS10,12/$D$4)))</f>
        <v>41729</v>
      </c>
      <c r="CU10" s="20">
        <f t="shared" si="87"/>
        <v>41759</v>
      </c>
      <c r="CV10" s="20">
        <f t="shared" si="87"/>
        <v>41790</v>
      </c>
      <c r="CW10" s="20">
        <f t="shared" si="87"/>
        <v>41820</v>
      </c>
      <c r="CX10" s="20">
        <f t="shared" si="87"/>
        <v>41851</v>
      </c>
      <c r="CY10" s="20">
        <f t="shared" si="87"/>
        <v>41882</v>
      </c>
      <c r="CZ10" s="20">
        <f t="shared" si="87"/>
        <v>41912</v>
      </c>
      <c r="DA10" s="20">
        <f t="shared" si="87"/>
        <v>41943</v>
      </c>
      <c r="DB10" s="20">
        <f t="shared" si="87"/>
        <v>41973</v>
      </c>
      <c r="DC10" s="20">
        <f t="shared" si="87"/>
        <v>42004</v>
      </c>
      <c r="DD10" s="20">
        <f t="shared" si="87"/>
        <v>42035</v>
      </c>
      <c r="DE10" s="20">
        <f t="shared" si="87"/>
        <v>42063</v>
      </c>
      <c r="DF10" s="20">
        <f t="shared" si="87"/>
        <v>42094</v>
      </c>
      <c r="DG10" s="20">
        <f t="shared" si="87"/>
        <v>42124</v>
      </c>
      <c r="DH10" s="20">
        <f t="shared" si="87"/>
        <v>42155</v>
      </c>
      <c r="DI10" s="20">
        <f t="shared" si="87"/>
        <v>42185</v>
      </c>
      <c r="DJ10" s="20">
        <f t="shared" si="87"/>
        <v>42216</v>
      </c>
      <c r="DK10" s="20">
        <f t="shared" si="87"/>
        <v>42247</v>
      </c>
      <c r="DL10" s="20">
        <f t="shared" si="87"/>
        <v>42277</v>
      </c>
      <c r="DM10" s="20">
        <f t="shared" si="87"/>
        <v>42308</v>
      </c>
      <c r="DN10" s="20">
        <f t="shared" si="87"/>
        <v>42338</v>
      </c>
      <c r="DO10" s="20">
        <f t="shared" si="87"/>
        <v>42369</v>
      </c>
      <c r="DP10" s="20">
        <f t="shared" si="87"/>
        <v>42400</v>
      </c>
      <c r="DQ10" s="20">
        <f t="shared" si="87"/>
        <v>42429</v>
      </c>
      <c r="DR10" s="20">
        <f t="shared" si="87"/>
        <v>42460</v>
      </c>
      <c r="DS10" s="20">
        <f t="shared" si="87"/>
        <v>42490</v>
      </c>
      <c r="DT10" s="20">
        <f t="shared" si="87"/>
        <v>42521</v>
      </c>
      <c r="DU10" s="20">
        <f t="shared" si="87"/>
        <v>42551</v>
      </c>
      <c r="DV10" s="20">
        <f t="shared" si="87"/>
        <v>42582</v>
      </c>
      <c r="DW10" s="20">
        <f t="shared" si="87"/>
        <v>42613</v>
      </c>
      <c r="DX10" s="20">
        <f t="shared" si="87"/>
        <v>42643</v>
      </c>
      <c r="DY10" s="20">
        <f t="shared" si="87"/>
        <v>42674</v>
      </c>
      <c r="DZ10" s="20">
        <f t="shared" si="87"/>
        <v>42704</v>
      </c>
      <c r="EA10" s="20">
        <f t="shared" si="87"/>
        <v>42735</v>
      </c>
      <c r="EB10" s="20">
        <f t="shared" si="87"/>
        <v>42766</v>
      </c>
      <c r="EC10" s="20">
        <f t="shared" si="87"/>
        <v>42794</v>
      </c>
      <c r="ED10" s="20">
        <f t="shared" si="87"/>
        <v>42825</v>
      </c>
      <c r="EE10" s="20">
        <f t="shared" si="87"/>
        <v>42855</v>
      </c>
      <c r="EF10" s="20">
        <f t="shared" si="87"/>
        <v>42886</v>
      </c>
      <c r="EG10" s="20">
        <f t="shared" si="87"/>
        <v>42916</v>
      </c>
      <c r="EH10" s="20">
        <f t="shared" si="87"/>
        <v>42947</v>
      </c>
      <c r="EI10" s="20">
        <f t="shared" si="87"/>
        <v>42978</v>
      </c>
      <c r="EJ10" s="20">
        <f t="shared" si="87"/>
        <v>43008</v>
      </c>
      <c r="EK10" s="20">
        <f t="shared" si="87"/>
        <v>43039</v>
      </c>
      <c r="EL10" s="20">
        <f t="shared" si="87"/>
        <v>43069</v>
      </c>
      <c r="EM10" s="20">
        <f t="shared" si="87"/>
        <v>43100</v>
      </c>
      <c r="EN10" s="20">
        <f t="shared" si="87"/>
        <v>43131</v>
      </c>
      <c r="EO10" s="20">
        <f t="shared" si="87"/>
        <v>43159</v>
      </c>
      <c r="EP10" s="20">
        <f t="shared" si="87"/>
        <v>43190</v>
      </c>
      <c r="EQ10" s="20">
        <f t="shared" si="87"/>
        <v>43220</v>
      </c>
      <c r="ER10" s="20">
        <f t="shared" si="87"/>
        <v>43251</v>
      </c>
      <c r="ES10" s="20">
        <f t="shared" si="87"/>
        <v>43281</v>
      </c>
      <c r="ET10" s="20">
        <f t="shared" si="87"/>
        <v>43312</v>
      </c>
      <c r="EU10" s="20">
        <f t="shared" si="87"/>
        <v>43343</v>
      </c>
      <c r="EV10" s="20">
        <f t="shared" si="87"/>
        <v>43373</v>
      </c>
      <c r="EW10" s="20">
        <f t="shared" si="87"/>
        <v>43404</v>
      </c>
      <c r="EX10" s="20">
        <f t="shared" si="87"/>
        <v>43434</v>
      </c>
      <c r="EY10" s="20">
        <f t="shared" si="87"/>
        <v>43465</v>
      </c>
      <c r="EZ10" s="20">
        <f t="shared" si="87"/>
        <v>43496</v>
      </c>
      <c r="FA10" s="20">
        <f t="shared" si="87"/>
        <v>43524</v>
      </c>
      <c r="FB10" s="20">
        <f t="shared" si="87"/>
        <v>43555</v>
      </c>
      <c r="FC10" s="20">
        <f t="shared" si="87"/>
        <v>43585</v>
      </c>
      <c r="FD10" s="20">
        <f t="shared" si="87"/>
        <v>43616</v>
      </c>
      <c r="FE10" s="20">
        <f t="shared" si="87"/>
        <v>43646</v>
      </c>
      <c r="FF10" s="20">
        <f t="shared" ref="FF10:FK10" si="88">IF(FE10="","",IF(EOMONTH(FE10,12/$D$4)&gt;$D$5,"",EOMONTH(FE10,12/$D$4)))</f>
        <v>43677</v>
      </c>
      <c r="FG10" s="20">
        <f t="shared" si="88"/>
        <v>43708</v>
      </c>
      <c r="FH10" s="20">
        <f t="shared" si="88"/>
        <v>43738</v>
      </c>
      <c r="FI10" s="20">
        <f t="shared" si="88"/>
        <v>43769</v>
      </c>
      <c r="FJ10" s="20">
        <f t="shared" si="88"/>
        <v>43799</v>
      </c>
      <c r="FK10" s="20">
        <f t="shared" si="88"/>
        <v>43830</v>
      </c>
    </row>
    <row r="12" spans="2:168" ht="15" customHeight="1">
      <c r="C12" s="172" t="s">
        <v>97</v>
      </c>
      <c r="D12" s="173"/>
      <c r="E12" s="174"/>
      <c r="F12" s="25">
        <f t="shared" ref="F12:K12" ca="1" si="89">IF(OR(F$9="",F$10=""),"",SUM(OFFSET($M12,0,F$4-1,1,F$5-F$4+1)))</f>
        <v>785.39088833333346</v>
      </c>
      <c r="G12" s="25">
        <f t="shared" ca="1" si="89"/>
        <v>7263.2654999999995</v>
      </c>
      <c r="H12" s="25">
        <f t="shared" ca="1" si="89"/>
        <v>13806.530999999995</v>
      </c>
      <c r="I12" s="25">
        <f t="shared" ca="1" si="89"/>
        <v>14496.857549999999</v>
      </c>
      <c r="J12" s="25">
        <f t="shared" ca="1" si="89"/>
        <v>15221.700427500002</v>
      </c>
      <c r="K12" s="25">
        <f t="shared" ca="1" si="89"/>
        <v>15982.785448875</v>
      </c>
      <c r="L12" s="328"/>
      <c r="M12" s="25">
        <f t="shared" ref="M12:AR12" ca="1" si="90">IF(M$10="","",SUMIF(OFFSET($C$14,0,0,$D$6,1),$C12,OFFSET(M$14,0,0,$D$6,1)))</f>
        <v>13.327350000000001</v>
      </c>
      <c r="N12" s="25">
        <f t="shared" ca="1" si="90"/>
        <v>120.39936166666666</v>
      </c>
      <c r="O12" s="25">
        <f t="shared" ca="1" si="90"/>
        <v>55.184730833333333</v>
      </c>
      <c r="P12" s="25">
        <f t="shared" ca="1" si="90"/>
        <v>87.992820833333298</v>
      </c>
      <c r="Q12" s="25">
        <f t="shared" ca="1" si="90"/>
        <v>52.87056083333335</v>
      </c>
      <c r="R12" s="25">
        <f t="shared" ca="1" si="90"/>
        <v>50.400990833333346</v>
      </c>
      <c r="S12" s="25">
        <f t="shared" ca="1" si="90"/>
        <v>45.87354083333333</v>
      </c>
      <c r="T12" s="25">
        <f t="shared" ca="1" si="90"/>
        <v>75.099590833333323</v>
      </c>
      <c r="U12" s="25">
        <f t="shared" ca="1" si="90"/>
        <v>73.868730833333331</v>
      </c>
      <c r="V12" s="25">
        <f t="shared" ca="1" si="90"/>
        <v>78.373210833333431</v>
      </c>
      <c r="W12" s="25">
        <f t="shared" ca="1" si="90"/>
        <v>66</v>
      </c>
      <c r="X12" s="25">
        <f t="shared" ca="1" si="90"/>
        <v>66</v>
      </c>
      <c r="Y12" s="25">
        <f t="shared" ca="1" si="90"/>
        <v>60</v>
      </c>
      <c r="Z12" s="25">
        <f t="shared" ca="1" si="90"/>
        <v>60</v>
      </c>
      <c r="AA12" s="25">
        <f t="shared" ca="1" si="90"/>
        <v>60</v>
      </c>
      <c r="AB12" s="25">
        <f t="shared" ca="1" si="90"/>
        <v>60</v>
      </c>
      <c r="AC12" s="25">
        <f t="shared" ca="1" si="90"/>
        <v>60</v>
      </c>
      <c r="AD12" s="25">
        <f t="shared" ca="1" si="90"/>
        <v>60</v>
      </c>
      <c r="AE12" s="25">
        <f t="shared" ca="1" si="90"/>
        <v>1150.5442499999999</v>
      </c>
      <c r="AF12" s="25">
        <f t="shared" ca="1" si="90"/>
        <v>1150.5442499999999</v>
      </c>
      <c r="AG12" s="25">
        <f t="shared" ca="1" si="90"/>
        <v>1150.5442499999999</v>
      </c>
      <c r="AH12" s="25">
        <f t="shared" ca="1" si="90"/>
        <v>1150.5442499999999</v>
      </c>
      <c r="AI12" s="25">
        <f t="shared" ca="1" si="90"/>
        <v>1150.5442499999999</v>
      </c>
      <c r="AJ12" s="25">
        <f t="shared" ca="1" si="90"/>
        <v>1150.5442499999999</v>
      </c>
      <c r="AK12" s="25">
        <f t="shared" ca="1" si="90"/>
        <v>1150.5442499999999</v>
      </c>
      <c r="AL12" s="25">
        <f t="shared" ca="1" si="90"/>
        <v>1150.5442499999999</v>
      </c>
      <c r="AM12" s="25">
        <f t="shared" ca="1" si="90"/>
        <v>1150.5442499999999</v>
      </c>
      <c r="AN12" s="25">
        <f t="shared" ca="1" si="90"/>
        <v>1150.5442499999999</v>
      </c>
      <c r="AO12" s="25">
        <f t="shared" ca="1" si="90"/>
        <v>1150.5442499999999</v>
      </c>
      <c r="AP12" s="25">
        <f t="shared" ca="1" si="90"/>
        <v>1150.5442499999999</v>
      </c>
      <c r="AQ12" s="25">
        <f t="shared" ca="1" si="90"/>
        <v>1150.5442499999999</v>
      </c>
      <c r="AR12" s="25">
        <f t="shared" ca="1" si="90"/>
        <v>1150.5442499999999</v>
      </c>
      <c r="AS12" s="25">
        <f t="shared" ref="AS12:BX12" ca="1" si="91">IF(AS$10="","",SUMIF(OFFSET($C$14,0,0,$D$6,1),$C12,OFFSET(AS$14,0,0,$D$6,1)))</f>
        <v>1150.5442499999999</v>
      </c>
      <c r="AT12" s="25">
        <f t="shared" ca="1" si="91"/>
        <v>1150.5442499999999</v>
      </c>
      <c r="AU12" s="25">
        <f t="shared" ca="1" si="91"/>
        <v>1150.5442499999999</v>
      </c>
      <c r="AV12" s="25">
        <f t="shared" ca="1" si="91"/>
        <v>1150.5442499999999</v>
      </c>
      <c r="AW12" s="25">
        <f t="shared" ca="1" si="91"/>
        <v>1208.0714624999996</v>
      </c>
      <c r="AX12" s="25">
        <f t="shared" ca="1" si="91"/>
        <v>1208.0714624999996</v>
      </c>
      <c r="AY12" s="25">
        <f t="shared" ca="1" si="91"/>
        <v>1208.0714624999996</v>
      </c>
      <c r="AZ12" s="25">
        <f t="shared" ca="1" si="91"/>
        <v>1208.0714624999996</v>
      </c>
      <c r="BA12" s="25">
        <f t="shared" ca="1" si="91"/>
        <v>1208.0714624999996</v>
      </c>
      <c r="BB12" s="25">
        <f t="shared" ca="1" si="91"/>
        <v>1208.0714624999996</v>
      </c>
      <c r="BC12" s="25">
        <f t="shared" ca="1" si="91"/>
        <v>1208.0714624999996</v>
      </c>
      <c r="BD12" s="25">
        <f t="shared" ca="1" si="91"/>
        <v>1208.0714624999996</v>
      </c>
      <c r="BE12" s="25">
        <f t="shared" ca="1" si="91"/>
        <v>1208.0714624999996</v>
      </c>
      <c r="BF12" s="25">
        <f t="shared" ca="1" si="91"/>
        <v>1208.0714624999996</v>
      </c>
      <c r="BG12" s="25">
        <f t="shared" ca="1" si="91"/>
        <v>1208.0714624999996</v>
      </c>
      <c r="BH12" s="25">
        <f t="shared" ca="1" si="91"/>
        <v>1208.0714624999996</v>
      </c>
      <c r="BI12" s="25">
        <f t="shared" ca="1" si="91"/>
        <v>1268.4750356249999</v>
      </c>
      <c r="BJ12" s="25">
        <f t="shared" ca="1" si="91"/>
        <v>1268.4750356249999</v>
      </c>
      <c r="BK12" s="25">
        <f t="shared" ca="1" si="91"/>
        <v>1268.4750356249999</v>
      </c>
      <c r="BL12" s="25">
        <f t="shared" ca="1" si="91"/>
        <v>1268.4750356249999</v>
      </c>
      <c r="BM12" s="25">
        <f t="shared" ca="1" si="91"/>
        <v>1268.4750356249999</v>
      </c>
      <c r="BN12" s="25">
        <f t="shared" ca="1" si="91"/>
        <v>1268.4750356249999</v>
      </c>
      <c r="BO12" s="25">
        <f t="shared" ca="1" si="91"/>
        <v>1268.4750356249999</v>
      </c>
      <c r="BP12" s="25">
        <f t="shared" ca="1" si="91"/>
        <v>1268.4750356249999</v>
      </c>
      <c r="BQ12" s="25">
        <f t="shared" ca="1" si="91"/>
        <v>1268.4750356249999</v>
      </c>
      <c r="BR12" s="25">
        <f t="shared" ca="1" si="91"/>
        <v>1268.4750356249999</v>
      </c>
      <c r="BS12" s="25">
        <f t="shared" ca="1" si="91"/>
        <v>1268.4750356249999</v>
      </c>
      <c r="BT12" s="25">
        <f t="shared" ca="1" si="91"/>
        <v>1268.4750356249999</v>
      </c>
      <c r="BU12" s="25">
        <f t="shared" ca="1" si="91"/>
        <v>1331.8987874062502</v>
      </c>
      <c r="BV12" s="25">
        <f t="shared" ca="1" si="91"/>
        <v>1331.8987874062502</v>
      </c>
      <c r="BW12" s="25">
        <f t="shared" ca="1" si="91"/>
        <v>1331.8987874062502</v>
      </c>
      <c r="BX12" s="25">
        <f t="shared" ca="1" si="91"/>
        <v>1331.8987874062502</v>
      </c>
      <c r="BY12" s="25">
        <f t="shared" ref="BY12:CF12" ca="1" si="92">IF(BY$10="","",SUMIF(OFFSET($C$14,0,0,$D$6,1),$C12,OFFSET(BY$14,0,0,$D$6,1)))</f>
        <v>1331.8987874062502</v>
      </c>
      <c r="BZ12" s="25">
        <f t="shared" ca="1" si="92"/>
        <v>1331.8987874062502</v>
      </c>
      <c r="CA12" s="25">
        <f t="shared" ca="1" si="92"/>
        <v>1331.8987874062502</v>
      </c>
      <c r="CB12" s="25">
        <f t="shared" ca="1" si="92"/>
        <v>1331.8987874062502</v>
      </c>
      <c r="CC12" s="25">
        <f t="shared" ca="1" si="92"/>
        <v>1331.8987874062502</v>
      </c>
      <c r="CD12" s="25">
        <f t="shared" ca="1" si="92"/>
        <v>1331.8987874062502</v>
      </c>
      <c r="CE12" s="25">
        <f t="shared" ca="1" si="92"/>
        <v>1331.8987874062502</v>
      </c>
      <c r="CF12" s="25">
        <f t="shared" ca="1" si="92"/>
        <v>1331.8987874062502</v>
      </c>
      <c r="CK12" s="25">
        <f t="shared" ref="CK12:CP12" ca="1" si="93">IF(OR(CK$9="",CK$10=""),"",SUM(OFFSET($CR12,0,CK$4-1,1,CK$5-CK$4+1)))</f>
        <v>785.39088833333346</v>
      </c>
      <c r="CL12" s="25">
        <f t="shared" ca="1" si="93"/>
        <v>7263.2654999999995</v>
      </c>
      <c r="CM12" s="25">
        <f t="shared" ca="1" si="93"/>
        <v>13806.530999999995</v>
      </c>
      <c r="CN12" s="25">
        <f t="shared" ca="1" si="93"/>
        <v>14496.857549999999</v>
      </c>
      <c r="CO12" s="25">
        <f t="shared" ca="1" si="93"/>
        <v>15221.700427500002</v>
      </c>
      <c r="CP12" s="25">
        <f t="shared" ca="1" si="93"/>
        <v>15982.785448875</v>
      </c>
      <c r="CQ12" s="328"/>
      <c r="CR12" s="25">
        <f t="shared" ref="CR12:DW12" ca="1" si="94">IF(CR$10="","",SUMIF(OFFSET($C$14,0,0,$D$6,1),$C12,OFFSET(CR$14,0,0,$D$6,1)))</f>
        <v>13.327350000000001</v>
      </c>
      <c r="CS12" s="25">
        <f t="shared" ca="1" si="94"/>
        <v>120.39936166666666</v>
      </c>
      <c r="CT12" s="25">
        <f t="shared" ca="1" si="94"/>
        <v>55.184730833333333</v>
      </c>
      <c r="CU12" s="25">
        <f t="shared" ca="1" si="94"/>
        <v>87.992820833333298</v>
      </c>
      <c r="CV12" s="25">
        <f t="shared" ca="1" si="94"/>
        <v>52.87056083333335</v>
      </c>
      <c r="CW12" s="25">
        <f t="shared" ca="1" si="94"/>
        <v>50.400990833333346</v>
      </c>
      <c r="CX12" s="25">
        <f t="shared" ca="1" si="94"/>
        <v>45.87354083333333</v>
      </c>
      <c r="CY12" s="25">
        <f t="shared" ca="1" si="94"/>
        <v>75.099590833333323</v>
      </c>
      <c r="CZ12" s="25">
        <f t="shared" ca="1" si="94"/>
        <v>73.868730833333331</v>
      </c>
      <c r="DA12" s="25">
        <f t="shared" ca="1" si="94"/>
        <v>78.373210833333431</v>
      </c>
      <c r="DB12" s="25">
        <f t="shared" ca="1" si="94"/>
        <v>66</v>
      </c>
      <c r="DC12" s="25">
        <f t="shared" ca="1" si="94"/>
        <v>66</v>
      </c>
      <c r="DD12" s="25">
        <f t="shared" ca="1" si="94"/>
        <v>60</v>
      </c>
      <c r="DE12" s="25">
        <f t="shared" ca="1" si="94"/>
        <v>60</v>
      </c>
      <c r="DF12" s="25">
        <f t="shared" ca="1" si="94"/>
        <v>60</v>
      </c>
      <c r="DG12" s="25">
        <f t="shared" ca="1" si="94"/>
        <v>60</v>
      </c>
      <c r="DH12" s="25">
        <f t="shared" ca="1" si="94"/>
        <v>60</v>
      </c>
      <c r="DI12" s="25">
        <f t="shared" ca="1" si="94"/>
        <v>60</v>
      </c>
      <c r="DJ12" s="25">
        <f t="shared" ca="1" si="94"/>
        <v>1150.5442499999999</v>
      </c>
      <c r="DK12" s="25">
        <f t="shared" ca="1" si="94"/>
        <v>1150.5442499999999</v>
      </c>
      <c r="DL12" s="25">
        <f t="shared" ca="1" si="94"/>
        <v>1150.5442499999999</v>
      </c>
      <c r="DM12" s="25">
        <f t="shared" ca="1" si="94"/>
        <v>1150.5442499999999</v>
      </c>
      <c r="DN12" s="25">
        <f t="shared" ca="1" si="94"/>
        <v>1150.5442499999999</v>
      </c>
      <c r="DO12" s="25">
        <f t="shared" ca="1" si="94"/>
        <v>1150.5442499999999</v>
      </c>
      <c r="DP12" s="25">
        <f t="shared" ca="1" si="94"/>
        <v>1150.5442499999999</v>
      </c>
      <c r="DQ12" s="25">
        <f t="shared" ca="1" si="94"/>
        <v>1150.5442499999999</v>
      </c>
      <c r="DR12" s="25">
        <f t="shared" ca="1" si="94"/>
        <v>1150.5442499999999</v>
      </c>
      <c r="DS12" s="25">
        <f t="shared" ca="1" si="94"/>
        <v>1150.5442499999999</v>
      </c>
      <c r="DT12" s="25">
        <f t="shared" ca="1" si="94"/>
        <v>1150.5442499999999</v>
      </c>
      <c r="DU12" s="25">
        <f t="shared" ca="1" si="94"/>
        <v>1150.5442499999999</v>
      </c>
      <c r="DV12" s="25">
        <f t="shared" ca="1" si="94"/>
        <v>1150.5442499999999</v>
      </c>
      <c r="DW12" s="25">
        <f t="shared" ca="1" si="94"/>
        <v>1150.5442499999999</v>
      </c>
      <c r="DX12" s="25">
        <f t="shared" ref="DX12:FC12" ca="1" si="95">IF(DX$10="","",SUMIF(OFFSET($C$14,0,0,$D$6,1),$C12,OFFSET(DX$14,0,0,$D$6,1)))</f>
        <v>1150.5442499999999</v>
      </c>
      <c r="DY12" s="25">
        <f t="shared" ca="1" si="95"/>
        <v>1150.5442499999999</v>
      </c>
      <c r="DZ12" s="25">
        <f t="shared" ca="1" si="95"/>
        <v>1150.5442499999999</v>
      </c>
      <c r="EA12" s="25">
        <f t="shared" ca="1" si="95"/>
        <v>1150.5442499999999</v>
      </c>
      <c r="EB12" s="25">
        <f t="shared" ca="1" si="95"/>
        <v>1208.0714624999996</v>
      </c>
      <c r="EC12" s="25">
        <f t="shared" ca="1" si="95"/>
        <v>1208.0714624999996</v>
      </c>
      <c r="ED12" s="25">
        <f t="shared" ca="1" si="95"/>
        <v>1208.0714624999996</v>
      </c>
      <c r="EE12" s="25">
        <f t="shared" ca="1" si="95"/>
        <v>1208.0714624999996</v>
      </c>
      <c r="EF12" s="25">
        <f t="shared" ca="1" si="95"/>
        <v>1208.0714624999996</v>
      </c>
      <c r="EG12" s="25">
        <f t="shared" ca="1" si="95"/>
        <v>1208.0714624999996</v>
      </c>
      <c r="EH12" s="25">
        <f t="shared" ca="1" si="95"/>
        <v>1208.0714624999996</v>
      </c>
      <c r="EI12" s="25">
        <f t="shared" ca="1" si="95"/>
        <v>1208.0714624999996</v>
      </c>
      <c r="EJ12" s="25">
        <f t="shared" ca="1" si="95"/>
        <v>1208.0714624999996</v>
      </c>
      <c r="EK12" s="25">
        <f t="shared" ca="1" si="95"/>
        <v>1208.0714624999996</v>
      </c>
      <c r="EL12" s="25">
        <f t="shared" ca="1" si="95"/>
        <v>1208.0714624999996</v>
      </c>
      <c r="EM12" s="25">
        <f t="shared" ca="1" si="95"/>
        <v>1208.0714624999996</v>
      </c>
      <c r="EN12" s="25">
        <f t="shared" ca="1" si="95"/>
        <v>1268.4750356249999</v>
      </c>
      <c r="EO12" s="25">
        <f t="shared" ca="1" si="95"/>
        <v>1268.4750356249999</v>
      </c>
      <c r="EP12" s="25">
        <f t="shared" ca="1" si="95"/>
        <v>1268.4750356249999</v>
      </c>
      <c r="EQ12" s="25">
        <f t="shared" ca="1" si="95"/>
        <v>1268.4750356249999</v>
      </c>
      <c r="ER12" s="25">
        <f t="shared" ca="1" si="95"/>
        <v>1268.4750356249999</v>
      </c>
      <c r="ES12" s="25">
        <f t="shared" ca="1" si="95"/>
        <v>1268.4750356249999</v>
      </c>
      <c r="ET12" s="25">
        <f t="shared" ca="1" si="95"/>
        <v>1268.4750356249999</v>
      </c>
      <c r="EU12" s="25">
        <f t="shared" ca="1" si="95"/>
        <v>1268.4750356249999</v>
      </c>
      <c r="EV12" s="25">
        <f t="shared" ca="1" si="95"/>
        <v>1268.4750356249999</v>
      </c>
      <c r="EW12" s="25">
        <f t="shared" ca="1" si="95"/>
        <v>1268.4750356249999</v>
      </c>
      <c r="EX12" s="25">
        <f t="shared" ca="1" si="95"/>
        <v>1268.4750356249999</v>
      </c>
      <c r="EY12" s="25">
        <f t="shared" ca="1" si="95"/>
        <v>1268.4750356249999</v>
      </c>
      <c r="EZ12" s="25">
        <f t="shared" ca="1" si="95"/>
        <v>1331.8987874062502</v>
      </c>
      <c r="FA12" s="25">
        <f t="shared" ca="1" si="95"/>
        <v>1331.8987874062502</v>
      </c>
      <c r="FB12" s="25">
        <f t="shared" ca="1" si="95"/>
        <v>1331.8987874062502</v>
      </c>
      <c r="FC12" s="25">
        <f t="shared" ca="1" si="95"/>
        <v>1331.8987874062502</v>
      </c>
      <c r="FD12" s="25">
        <f t="shared" ref="FD12:FK12" ca="1" si="96">IF(FD$10="","",SUMIF(OFFSET($C$14,0,0,$D$6,1),$C12,OFFSET(FD$14,0,0,$D$6,1)))</f>
        <v>1331.8987874062502</v>
      </c>
      <c r="FE12" s="25">
        <f t="shared" ca="1" si="96"/>
        <v>1331.8987874062502</v>
      </c>
      <c r="FF12" s="25">
        <f t="shared" ca="1" si="96"/>
        <v>1331.8987874062502</v>
      </c>
      <c r="FG12" s="25">
        <f t="shared" ca="1" si="96"/>
        <v>1331.8987874062502</v>
      </c>
      <c r="FH12" s="25">
        <f t="shared" ca="1" si="96"/>
        <v>1331.8987874062502</v>
      </c>
      <c r="FI12" s="25">
        <f t="shared" ca="1" si="96"/>
        <v>1331.8987874062502</v>
      </c>
      <c r="FJ12" s="25">
        <f t="shared" ca="1" si="96"/>
        <v>1331.8987874062502</v>
      </c>
      <c r="FK12" s="25">
        <f t="shared" ca="1" si="96"/>
        <v>1331.8987874062502</v>
      </c>
    </row>
    <row r="13" spans="2:168" ht="15" customHeight="1">
      <c r="B13" s="170"/>
    </row>
    <row r="14" spans="2:168" ht="15" customHeight="1">
      <c r="B14" s="166" t="s">
        <v>395</v>
      </c>
      <c r="C14" s="307" t="s">
        <v>97</v>
      </c>
      <c r="D14" s="224" t="s">
        <v>11</v>
      </c>
      <c r="E14" s="175"/>
      <c r="F14" s="25">
        <f t="shared" ref="F14:K17" ca="1" si="97">IF(OR(F$9="",F$10=""),"",SUM(OFFSET($M14,0,F$4-1,1,F$5-F$4+1)))</f>
        <v>785.39088833333346</v>
      </c>
      <c r="G14" s="25">
        <f t="shared" ca="1" si="97"/>
        <v>7263.2654999999995</v>
      </c>
      <c r="H14" s="25">
        <f t="shared" ca="1" si="97"/>
        <v>13806.530999999995</v>
      </c>
      <c r="I14" s="25">
        <f t="shared" ca="1" si="97"/>
        <v>14496.857549999999</v>
      </c>
      <c r="J14" s="25">
        <f t="shared" ca="1" si="97"/>
        <v>15221.700427500002</v>
      </c>
      <c r="K14" s="25">
        <f t="shared" ca="1" si="97"/>
        <v>15982.785448875</v>
      </c>
      <c r="M14" s="222">
        <v>13.327350000000001</v>
      </c>
      <c r="N14" s="222">
        <v>120.39936166666666</v>
      </c>
      <c r="O14" s="222">
        <v>55.184730833333333</v>
      </c>
      <c r="P14" s="222">
        <v>87.992820833333298</v>
      </c>
      <c r="Q14" s="222">
        <v>52.87056083333335</v>
      </c>
      <c r="R14" s="222">
        <v>50.400990833333346</v>
      </c>
      <c r="S14" s="222">
        <v>45.87354083333333</v>
      </c>
      <c r="T14" s="222">
        <v>75.099590833333323</v>
      </c>
      <c r="U14" s="222">
        <v>73.868730833333331</v>
      </c>
      <c r="V14" s="222">
        <v>78.373210833333431</v>
      </c>
      <c r="W14" s="222">
        <v>66</v>
      </c>
      <c r="X14" s="222">
        <v>66</v>
      </c>
      <c r="Y14" s="222">
        <v>60</v>
      </c>
      <c r="Z14" s="222">
        <v>60</v>
      </c>
      <c r="AA14" s="222">
        <v>60</v>
      </c>
      <c r="AB14" s="222">
        <v>60</v>
      </c>
      <c r="AC14" s="222">
        <v>60</v>
      </c>
      <c r="AD14" s="222">
        <v>60</v>
      </c>
      <c r="AE14" s="222">
        <v>1150.5442499999999</v>
      </c>
      <c r="AF14" s="222">
        <v>1150.5442499999999</v>
      </c>
      <c r="AG14" s="222">
        <v>1150.5442499999999</v>
      </c>
      <c r="AH14" s="222">
        <v>1150.5442499999999</v>
      </c>
      <c r="AI14" s="222">
        <v>1150.5442499999999</v>
      </c>
      <c r="AJ14" s="222">
        <v>1150.5442499999999</v>
      </c>
      <c r="AK14" s="222">
        <v>1150.5442499999999</v>
      </c>
      <c r="AL14" s="222">
        <v>1150.5442499999999</v>
      </c>
      <c r="AM14" s="222">
        <v>1150.5442499999999</v>
      </c>
      <c r="AN14" s="222">
        <v>1150.5442499999999</v>
      </c>
      <c r="AO14" s="222">
        <v>1150.5442499999999</v>
      </c>
      <c r="AP14" s="222">
        <v>1150.5442499999999</v>
      </c>
      <c r="AQ14" s="222">
        <v>1150.5442499999999</v>
      </c>
      <c r="AR14" s="222">
        <v>1150.5442499999999</v>
      </c>
      <c r="AS14" s="222">
        <v>1150.5442499999999</v>
      </c>
      <c r="AT14" s="222">
        <v>1150.5442499999999</v>
      </c>
      <c r="AU14" s="222">
        <v>1150.5442499999999</v>
      </c>
      <c r="AV14" s="222">
        <v>1150.5442499999999</v>
      </c>
      <c r="AW14" s="222">
        <v>1208.0714624999996</v>
      </c>
      <c r="AX14" s="222">
        <v>1208.0714624999996</v>
      </c>
      <c r="AY14" s="222">
        <v>1208.0714624999996</v>
      </c>
      <c r="AZ14" s="222">
        <v>1208.0714624999996</v>
      </c>
      <c r="BA14" s="222">
        <v>1208.0714624999996</v>
      </c>
      <c r="BB14" s="222">
        <v>1208.0714624999996</v>
      </c>
      <c r="BC14" s="222">
        <v>1208.0714624999996</v>
      </c>
      <c r="BD14" s="222">
        <v>1208.0714624999996</v>
      </c>
      <c r="BE14" s="222">
        <v>1208.0714624999996</v>
      </c>
      <c r="BF14" s="222">
        <v>1208.0714624999996</v>
      </c>
      <c r="BG14" s="222">
        <v>1208.0714624999996</v>
      </c>
      <c r="BH14" s="222">
        <v>1208.0714624999996</v>
      </c>
      <c r="BI14" s="222">
        <v>1268.4750356249999</v>
      </c>
      <c r="BJ14" s="222">
        <v>1268.4750356249999</v>
      </c>
      <c r="BK14" s="222">
        <v>1268.4750356249999</v>
      </c>
      <c r="BL14" s="222">
        <v>1268.4750356249999</v>
      </c>
      <c r="BM14" s="222">
        <v>1268.4750356249999</v>
      </c>
      <c r="BN14" s="222">
        <v>1268.4750356249999</v>
      </c>
      <c r="BO14" s="222">
        <v>1268.4750356249999</v>
      </c>
      <c r="BP14" s="222">
        <v>1268.4750356249999</v>
      </c>
      <c r="BQ14" s="222">
        <v>1268.4750356249999</v>
      </c>
      <c r="BR14" s="222">
        <v>1268.4750356249999</v>
      </c>
      <c r="BS14" s="222">
        <v>1268.4750356249999</v>
      </c>
      <c r="BT14" s="222">
        <v>1268.4750356249999</v>
      </c>
      <c r="BU14" s="222">
        <v>1331.8987874062502</v>
      </c>
      <c r="BV14" s="222">
        <v>1331.8987874062502</v>
      </c>
      <c r="BW14" s="222">
        <v>1331.8987874062502</v>
      </c>
      <c r="BX14" s="222">
        <v>1331.8987874062502</v>
      </c>
      <c r="BY14" s="222">
        <v>1331.8987874062502</v>
      </c>
      <c r="BZ14" s="222">
        <v>1331.8987874062502</v>
      </c>
      <c r="CA14" s="222">
        <v>1331.8987874062502</v>
      </c>
      <c r="CB14" s="222">
        <v>1331.8987874062502</v>
      </c>
      <c r="CC14" s="222">
        <v>1331.8987874062502</v>
      </c>
      <c r="CD14" s="222">
        <v>1331.8987874062502</v>
      </c>
      <c r="CE14" s="222">
        <v>1331.8987874062502</v>
      </c>
      <c r="CF14" s="222">
        <v>1331.8987874062502</v>
      </c>
      <c r="CH14" s="285">
        <v>0</v>
      </c>
      <c r="CI14" s="286">
        <v>1</v>
      </c>
      <c r="CK14" s="25">
        <f t="shared" ref="CK14:CP17" ca="1" si="98">IF(OR(CK$9="",CK$10=""),"",SUM(OFFSET($CR14,0,CK$4-1,1,CK$5-CK$4+1)))</f>
        <v>785.39088833333346</v>
      </c>
      <c r="CL14" s="25">
        <f t="shared" ca="1" si="98"/>
        <v>7263.2654999999995</v>
      </c>
      <c r="CM14" s="25">
        <f t="shared" ca="1" si="98"/>
        <v>13806.530999999995</v>
      </c>
      <c r="CN14" s="25">
        <f t="shared" ca="1" si="98"/>
        <v>14496.857549999999</v>
      </c>
      <c r="CO14" s="25">
        <f t="shared" ca="1" si="98"/>
        <v>15221.700427500002</v>
      </c>
      <c r="CP14" s="25">
        <f t="shared" ca="1" si="98"/>
        <v>15982.785448875</v>
      </c>
      <c r="CR14" s="25">
        <f t="shared" ref="CR14:DG17" ca="1" si="99">IF(CR$10="","",IF(CR$7&lt;$CH14,0,$CI14*OFFSET(M14,0,-$CH14)))</f>
        <v>13.327350000000001</v>
      </c>
      <c r="CS14" s="25">
        <f t="shared" ca="1" si="99"/>
        <v>120.39936166666666</v>
      </c>
      <c r="CT14" s="25">
        <f t="shared" ca="1" si="99"/>
        <v>55.184730833333333</v>
      </c>
      <c r="CU14" s="25">
        <f t="shared" ca="1" si="99"/>
        <v>87.992820833333298</v>
      </c>
      <c r="CV14" s="25">
        <f t="shared" ca="1" si="99"/>
        <v>52.87056083333335</v>
      </c>
      <c r="CW14" s="25">
        <f t="shared" ca="1" si="99"/>
        <v>50.400990833333346</v>
      </c>
      <c r="CX14" s="25">
        <f t="shared" ca="1" si="99"/>
        <v>45.87354083333333</v>
      </c>
      <c r="CY14" s="25">
        <f t="shared" ca="1" si="99"/>
        <v>75.099590833333323</v>
      </c>
      <c r="CZ14" s="25">
        <f t="shared" ca="1" si="99"/>
        <v>73.868730833333331</v>
      </c>
      <c r="DA14" s="25">
        <f t="shared" ca="1" si="99"/>
        <v>78.373210833333431</v>
      </c>
      <c r="DB14" s="25">
        <f t="shared" ca="1" si="99"/>
        <v>66</v>
      </c>
      <c r="DC14" s="25">
        <f t="shared" ca="1" si="99"/>
        <v>66</v>
      </c>
      <c r="DD14" s="25">
        <f t="shared" ca="1" si="99"/>
        <v>60</v>
      </c>
      <c r="DE14" s="25">
        <f t="shared" ca="1" si="99"/>
        <v>60</v>
      </c>
      <c r="DF14" s="25">
        <f t="shared" ca="1" si="99"/>
        <v>60</v>
      </c>
      <c r="DG14" s="25">
        <f t="shared" ca="1" si="99"/>
        <v>60</v>
      </c>
      <c r="DH14" s="25">
        <f t="shared" ref="DH14:DW17" ca="1" si="100">IF(DH$10="","",IF(DH$7&lt;$CH14,0,$CI14*OFFSET(AC14,0,-$CH14)))</f>
        <v>60</v>
      </c>
      <c r="DI14" s="25">
        <f t="shared" ca="1" si="100"/>
        <v>60</v>
      </c>
      <c r="DJ14" s="25">
        <f t="shared" ca="1" si="100"/>
        <v>1150.5442499999999</v>
      </c>
      <c r="DK14" s="25">
        <f t="shared" ca="1" si="100"/>
        <v>1150.5442499999999</v>
      </c>
      <c r="DL14" s="25">
        <f t="shared" ca="1" si="100"/>
        <v>1150.5442499999999</v>
      </c>
      <c r="DM14" s="25">
        <f t="shared" ca="1" si="100"/>
        <v>1150.5442499999999</v>
      </c>
      <c r="DN14" s="25">
        <f t="shared" ca="1" si="100"/>
        <v>1150.5442499999999</v>
      </c>
      <c r="DO14" s="25">
        <f t="shared" ca="1" si="100"/>
        <v>1150.5442499999999</v>
      </c>
      <c r="DP14" s="25">
        <f t="shared" ca="1" si="100"/>
        <v>1150.5442499999999</v>
      </c>
      <c r="DQ14" s="25">
        <f t="shared" ca="1" si="100"/>
        <v>1150.5442499999999</v>
      </c>
      <c r="DR14" s="25">
        <f t="shared" ca="1" si="100"/>
        <v>1150.5442499999999</v>
      </c>
      <c r="DS14" s="25">
        <f t="shared" ca="1" si="100"/>
        <v>1150.5442499999999</v>
      </c>
      <c r="DT14" s="25">
        <f t="shared" ca="1" si="100"/>
        <v>1150.5442499999999</v>
      </c>
      <c r="DU14" s="25">
        <f t="shared" ca="1" si="100"/>
        <v>1150.5442499999999</v>
      </c>
      <c r="DV14" s="25">
        <f t="shared" ca="1" si="100"/>
        <v>1150.5442499999999</v>
      </c>
      <c r="DW14" s="25">
        <f t="shared" ca="1" si="100"/>
        <v>1150.5442499999999</v>
      </c>
      <c r="DX14" s="25">
        <f t="shared" ref="DX14:EM17" ca="1" si="101">IF(DX$10="","",IF(DX$7&lt;$CH14,0,$CI14*OFFSET(AS14,0,-$CH14)))</f>
        <v>1150.5442499999999</v>
      </c>
      <c r="DY14" s="25">
        <f t="shared" ca="1" si="101"/>
        <v>1150.5442499999999</v>
      </c>
      <c r="DZ14" s="25">
        <f t="shared" ca="1" si="101"/>
        <v>1150.5442499999999</v>
      </c>
      <c r="EA14" s="25">
        <f t="shared" ca="1" si="101"/>
        <v>1150.5442499999999</v>
      </c>
      <c r="EB14" s="25">
        <f t="shared" ca="1" si="101"/>
        <v>1208.0714624999996</v>
      </c>
      <c r="EC14" s="25">
        <f t="shared" ca="1" si="101"/>
        <v>1208.0714624999996</v>
      </c>
      <c r="ED14" s="25">
        <f t="shared" ca="1" si="101"/>
        <v>1208.0714624999996</v>
      </c>
      <c r="EE14" s="25">
        <f t="shared" ca="1" si="101"/>
        <v>1208.0714624999996</v>
      </c>
      <c r="EF14" s="25">
        <f t="shared" ca="1" si="101"/>
        <v>1208.0714624999996</v>
      </c>
      <c r="EG14" s="25">
        <f t="shared" ca="1" si="101"/>
        <v>1208.0714624999996</v>
      </c>
      <c r="EH14" s="25">
        <f t="shared" ca="1" si="101"/>
        <v>1208.0714624999996</v>
      </c>
      <c r="EI14" s="25">
        <f t="shared" ca="1" si="101"/>
        <v>1208.0714624999996</v>
      </c>
      <c r="EJ14" s="25">
        <f t="shared" ca="1" si="101"/>
        <v>1208.0714624999996</v>
      </c>
      <c r="EK14" s="25">
        <f t="shared" ca="1" si="101"/>
        <v>1208.0714624999996</v>
      </c>
      <c r="EL14" s="25">
        <f t="shared" ca="1" si="101"/>
        <v>1208.0714624999996</v>
      </c>
      <c r="EM14" s="25">
        <f t="shared" ca="1" si="101"/>
        <v>1208.0714624999996</v>
      </c>
      <c r="EN14" s="25">
        <f t="shared" ref="EN14:FC17" ca="1" si="102">IF(EN$10="","",IF(EN$7&lt;$CH14,0,$CI14*OFFSET(BI14,0,-$CH14)))</f>
        <v>1268.4750356249999</v>
      </c>
      <c r="EO14" s="25">
        <f t="shared" ca="1" si="102"/>
        <v>1268.4750356249999</v>
      </c>
      <c r="EP14" s="25">
        <f t="shared" ca="1" si="102"/>
        <v>1268.4750356249999</v>
      </c>
      <c r="EQ14" s="25">
        <f t="shared" ca="1" si="102"/>
        <v>1268.4750356249999</v>
      </c>
      <c r="ER14" s="25">
        <f t="shared" ca="1" si="102"/>
        <v>1268.4750356249999</v>
      </c>
      <c r="ES14" s="25">
        <f t="shared" ca="1" si="102"/>
        <v>1268.4750356249999</v>
      </c>
      <c r="ET14" s="25">
        <f t="shared" ca="1" si="102"/>
        <v>1268.4750356249999</v>
      </c>
      <c r="EU14" s="25">
        <f t="shared" ca="1" si="102"/>
        <v>1268.4750356249999</v>
      </c>
      <c r="EV14" s="25">
        <f t="shared" ca="1" si="102"/>
        <v>1268.4750356249999</v>
      </c>
      <c r="EW14" s="25">
        <f t="shared" ca="1" si="102"/>
        <v>1268.4750356249999</v>
      </c>
      <c r="EX14" s="25">
        <f t="shared" ca="1" si="102"/>
        <v>1268.4750356249999</v>
      </c>
      <c r="EY14" s="25">
        <f t="shared" ca="1" si="102"/>
        <v>1268.4750356249999</v>
      </c>
      <c r="EZ14" s="25">
        <f t="shared" ca="1" si="102"/>
        <v>1331.8987874062502</v>
      </c>
      <c r="FA14" s="25">
        <f t="shared" ca="1" si="102"/>
        <v>1331.8987874062502</v>
      </c>
      <c r="FB14" s="25">
        <f t="shared" ca="1" si="102"/>
        <v>1331.8987874062502</v>
      </c>
      <c r="FC14" s="25">
        <f t="shared" ca="1" si="102"/>
        <v>1331.8987874062502</v>
      </c>
      <c r="FD14" s="25">
        <f t="shared" ref="EZ14:FK17" ca="1" si="103">IF(FD$10="","",IF(FD$7&lt;$CH14,0,$CI14*OFFSET(BY14,0,-$CH14)))</f>
        <v>1331.8987874062502</v>
      </c>
      <c r="FE14" s="25">
        <f t="shared" ca="1" si="103"/>
        <v>1331.8987874062502</v>
      </c>
      <c r="FF14" s="25">
        <f t="shared" ca="1" si="103"/>
        <v>1331.8987874062502</v>
      </c>
      <c r="FG14" s="25">
        <f t="shared" ca="1" si="103"/>
        <v>1331.8987874062502</v>
      </c>
      <c r="FH14" s="25">
        <f t="shared" ca="1" si="103"/>
        <v>1331.8987874062502</v>
      </c>
      <c r="FI14" s="25">
        <f t="shared" ca="1" si="103"/>
        <v>1331.8987874062502</v>
      </c>
      <c r="FJ14" s="25">
        <f t="shared" ca="1" si="103"/>
        <v>1331.8987874062502</v>
      </c>
      <c r="FK14" s="25">
        <f t="shared" ca="1" si="103"/>
        <v>1331.8987874062502</v>
      </c>
    </row>
    <row r="15" spans="2:168" ht="15" customHeight="1">
      <c r="B15" s="166" t="s">
        <v>395</v>
      </c>
      <c r="C15" s="307" t="s">
        <v>97</v>
      </c>
      <c r="D15" s="224" t="s">
        <v>10</v>
      </c>
      <c r="E15" s="175"/>
      <c r="F15" s="25">
        <f t="shared" ca="1" si="97"/>
        <v>0</v>
      </c>
      <c r="G15" s="25">
        <f t="shared" ca="1" si="97"/>
        <v>0</v>
      </c>
      <c r="H15" s="25">
        <f t="shared" ca="1" si="97"/>
        <v>0</v>
      </c>
      <c r="I15" s="25">
        <f t="shared" ca="1" si="97"/>
        <v>0</v>
      </c>
      <c r="J15" s="25">
        <f t="shared" ca="1" si="97"/>
        <v>0</v>
      </c>
      <c r="K15" s="25">
        <f t="shared" ca="1" si="97"/>
        <v>0</v>
      </c>
      <c r="M15" s="222">
        <v>0</v>
      </c>
      <c r="N15" s="222">
        <v>0</v>
      </c>
      <c r="O15" s="222">
        <v>0</v>
      </c>
      <c r="P15" s="222">
        <v>0</v>
      </c>
      <c r="Q15" s="222">
        <v>0</v>
      </c>
      <c r="R15" s="222">
        <v>0</v>
      </c>
      <c r="S15" s="222">
        <v>0</v>
      </c>
      <c r="T15" s="222">
        <v>0</v>
      </c>
      <c r="U15" s="222">
        <v>0</v>
      </c>
      <c r="V15" s="222">
        <v>0</v>
      </c>
      <c r="W15" s="222">
        <v>0</v>
      </c>
      <c r="X15" s="222">
        <v>0</v>
      </c>
      <c r="Y15" s="222">
        <v>0</v>
      </c>
      <c r="Z15" s="222">
        <v>0</v>
      </c>
      <c r="AA15" s="222">
        <v>0</v>
      </c>
      <c r="AB15" s="222">
        <v>0</v>
      </c>
      <c r="AC15" s="222">
        <v>0</v>
      </c>
      <c r="AD15" s="222">
        <v>0</v>
      </c>
      <c r="AE15" s="222">
        <v>0</v>
      </c>
      <c r="AF15" s="222">
        <v>0</v>
      </c>
      <c r="AG15" s="222">
        <v>0</v>
      </c>
      <c r="AH15" s="222">
        <v>0</v>
      </c>
      <c r="AI15" s="222">
        <v>0</v>
      </c>
      <c r="AJ15" s="222">
        <v>0</v>
      </c>
      <c r="AK15" s="222">
        <v>0</v>
      </c>
      <c r="AL15" s="222">
        <v>0</v>
      </c>
      <c r="AM15" s="222">
        <v>0</v>
      </c>
      <c r="AN15" s="222">
        <v>0</v>
      </c>
      <c r="AO15" s="222">
        <v>0</v>
      </c>
      <c r="AP15" s="222">
        <v>0</v>
      </c>
      <c r="AQ15" s="222">
        <v>0</v>
      </c>
      <c r="AR15" s="222">
        <v>0</v>
      </c>
      <c r="AS15" s="222">
        <v>0</v>
      </c>
      <c r="AT15" s="222">
        <v>0</v>
      </c>
      <c r="AU15" s="222">
        <v>0</v>
      </c>
      <c r="AV15" s="222">
        <v>0</v>
      </c>
      <c r="AW15" s="222">
        <v>0</v>
      </c>
      <c r="AX15" s="222">
        <v>0</v>
      </c>
      <c r="AY15" s="222">
        <v>0</v>
      </c>
      <c r="AZ15" s="222">
        <v>0</v>
      </c>
      <c r="BA15" s="222">
        <v>0</v>
      </c>
      <c r="BB15" s="222">
        <v>0</v>
      </c>
      <c r="BC15" s="222">
        <v>0</v>
      </c>
      <c r="BD15" s="222">
        <v>0</v>
      </c>
      <c r="BE15" s="222">
        <v>0</v>
      </c>
      <c r="BF15" s="222">
        <v>0</v>
      </c>
      <c r="BG15" s="222">
        <v>0</v>
      </c>
      <c r="BH15" s="222">
        <v>0</v>
      </c>
      <c r="BI15" s="222">
        <v>0</v>
      </c>
      <c r="BJ15" s="222">
        <v>0</v>
      </c>
      <c r="BK15" s="222">
        <v>0</v>
      </c>
      <c r="BL15" s="222">
        <v>0</v>
      </c>
      <c r="BM15" s="222">
        <v>0</v>
      </c>
      <c r="BN15" s="222">
        <v>0</v>
      </c>
      <c r="BO15" s="222">
        <v>0</v>
      </c>
      <c r="BP15" s="222">
        <v>0</v>
      </c>
      <c r="BQ15" s="222">
        <v>0</v>
      </c>
      <c r="BR15" s="222">
        <v>0</v>
      </c>
      <c r="BS15" s="222">
        <v>0</v>
      </c>
      <c r="BT15" s="222">
        <v>0</v>
      </c>
      <c r="BU15" s="222">
        <v>0</v>
      </c>
      <c r="BV15" s="222">
        <v>0</v>
      </c>
      <c r="BW15" s="222">
        <v>0</v>
      </c>
      <c r="BX15" s="222">
        <v>0</v>
      </c>
      <c r="BY15" s="222">
        <v>0</v>
      </c>
      <c r="BZ15" s="222">
        <v>0</v>
      </c>
      <c r="CA15" s="222">
        <v>0</v>
      </c>
      <c r="CB15" s="222">
        <v>0</v>
      </c>
      <c r="CC15" s="222">
        <v>0</v>
      </c>
      <c r="CD15" s="222">
        <v>0</v>
      </c>
      <c r="CE15" s="222">
        <v>0</v>
      </c>
      <c r="CF15" s="222">
        <v>0</v>
      </c>
      <c r="CH15" s="285">
        <v>0</v>
      </c>
      <c r="CI15" s="286">
        <v>1</v>
      </c>
      <c r="CK15" s="25">
        <f t="shared" ca="1" si="98"/>
        <v>0</v>
      </c>
      <c r="CL15" s="25">
        <f t="shared" ca="1" si="98"/>
        <v>0</v>
      </c>
      <c r="CM15" s="25">
        <f t="shared" ca="1" si="98"/>
        <v>0</v>
      </c>
      <c r="CN15" s="25">
        <f t="shared" ca="1" si="98"/>
        <v>0</v>
      </c>
      <c r="CO15" s="25">
        <f t="shared" ca="1" si="98"/>
        <v>0</v>
      </c>
      <c r="CP15" s="25">
        <f t="shared" ca="1" si="98"/>
        <v>0</v>
      </c>
      <c r="CR15" s="25">
        <f t="shared" ca="1" si="99"/>
        <v>0</v>
      </c>
      <c r="CS15" s="25">
        <f t="shared" ca="1" si="99"/>
        <v>0</v>
      </c>
      <c r="CT15" s="25">
        <f t="shared" ca="1" si="99"/>
        <v>0</v>
      </c>
      <c r="CU15" s="25">
        <f t="shared" ca="1" si="99"/>
        <v>0</v>
      </c>
      <c r="CV15" s="25">
        <f t="shared" ca="1" si="99"/>
        <v>0</v>
      </c>
      <c r="CW15" s="25">
        <f t="shared" ca="1" si="99"/>
        <v>0</v>
      </c>
      <c r="CX15" s="25">
        <f t="shared" ca="1" si="99"/>
        <v>0</v>
      </c>
      <c r="CY15" s="25">
        <f t="shared" ca="1" si="99"/>
        <v>0</v>
      </c>
      <c r="CZ15" s="25">
        <f t="shared" ca="1" si="99"/>
        <v>0</v>
      </c>
      <c r="DA15" s="25">
        <f t="shared" ca="1" si="99"/>
        <v>0</v>
      </c>
      <c r="DB15" s="25">
        <f t="shared" ca="1" si="99"/>
        <v>0</v>
      </c>
      <c r="DC15" s="25">
        <f t="shared" ca="1" si="99"/>
        <v>0</v>
      </c>
      <c r="DD15" s="25">
        <f t="shared" ca="1" si="99"/>
        <v>0</v>
      </c>
      <c r="DE15" s="25">
        <f t="shared" ca="1" si="99"/>
        <v>0</v>
      </c>
      <c r="DF15" s="25">
        <f t="shared" ca="1" si="99"/>
        <v>0</v>
      </c>
      <c r="DG15" s="25">
        <f t="shared" ca="1" si="99"/>
        <v>0</v>
      </c>
      <c r="DH15" s="25">
        <f t="shared" ca="1" si="100"/>
        <v>0</v>
      </c>
      <c r="DI15" s="25">
        <f t="shared" ca="1" si="100"/>
        <v>0</v>
      </c>
      <c r="DJ15" s="25">
        <f t="shared" ca="1" si="100"/>
        <v>0</v>
      </c>
      <c r="DK15" s="25">
        <f t="shared" ca="1" si="100"/>
        <v>0</v>
      </c>
      <c r="DL15" s="25">
        <f t="shared" ca="1" si="100"/>
        <v>0</v>
      </c>
      <c r="DM15" s="25">
        <f t="shared" ca="1" si="100"/>
        <v>0</v>
      </c>
      <c r="DN15" s="25">
        <f t="shared" ca="1" si="100"/>
        <v>0</v>
      </c>
      <c r="DO15" s="25">
        <f t="shared" ca="1" si="100"/>
        <v>0</v>
      </c>
      <c r="DP15" s="25">
        <f t="shared" ca="1" si="100"/>
        <v>0</v>
      </c>
      <c r="DQ15" s="25">
        <f t="shared" ca="1" si="100"/>
        <v>0</v>
      </c>
      <c r="DR15" s="25">
        <f t="shared" ca="1" si="100"/>
        <v>0</v>
      </c>
      <c r="DS15" s="25">
        <f t="shared" ca="1" si="100"/>
        <v>0</v>
      </c>
      <c r="DT15" s="25">
        <f t="shared" ca="1" si="100"/>
        <v>0</v>
      </c>
      <c r="DU15" s="25">
        <f t="shared" ca="1" si="100"/>
        <v>0</v>
      </c>
      <c r="DV15" s="25">
        <f t="shared" ca="1" si="100"/>
        <v>0</v>
      </c>
      <c r="DW15" s="25">
        <f t="shared" ca="1" si="100"/>
        <v>0</v>
      </c>
      <c r="DX15" s="25">
        <f t="shared" ca="1" si="101"/>
        <v>0</v>
      </c>
      <c r="DY15" s="25">
        <f t="shared" ca="1" si="101"/>
        <v>0</v>
      </c>
      <c r="DZ15" s="25">
        <f t="shared" ca="1" si="101"/>
        <v>0</v>
      </c>
      <c r="EA15" s="25">
        <f t="shared" ca="1" si="101"/>
        <v>0</v>
      </c>
      <c r="EB15" s="25">
        <f t="shared" ca="1" si="101"/>
        <v>0</v>
      </c>
      <c r="EC15" s="25">
        <f t="shared" ca="1" si="101"/>
        <v>0</v>
      </c>
      <c r="ED15" s="25">
        <f t="shared" ca="1" si="101"/>
        <v>0</v>
      </c>
      <c r="EE15" s="25">
        <f t="shared" ca="1" si="101"/>
        <v>0</v>
      </c>
      <c r="EF15" s="25">
        <f t="shared" ca="1" si="101"/>
        <v>0</v>
      </c>
      <c r="EG15" s="25">
        <f t="shared" ca="1" si="101"/>
        <v>0</v>
      </c>
      <c r="EH15" s="25">
        <f t="shared" ca="1" si="101"/>
        <v>0</v>
      </c>
      <c r="EI15" s="25">
        <f t="shared" ca="1" si="101"/>
        <v>0</v>
      </c>
      <c r="EJ15" s="25">
        <f t="shared" ca="1" si="101"/>
        <v>0</v>
      </c>
      <c r="EK15" s="25">
        <f t="shared" ca="1" si="101"/>
        <v>0</v>
      </c>
      <c r="EL15" s="25">
        <f t="shared" ca="1" si="101"/>
        <v>0</v>
      </c>
      <c r="EM15" s="25">
        <f t="shared" ca="1" si="101"/>
        <v>0</v>
      </c>
      <c r="EN15" s="25">
        <f t="shared" ca="1" si="102"/>
        <v>0</v>
      </c>
      <c r="EO15" s="25">
        <f t="shared" ca="1" si="102"/>
        <v>0</v>
      </c>
      <c r="EP15" s="25">
        <f t="shared" ca="1" si="102"/>
        <v>0</v>
      </c>
      <c r="EQ15" s="25">
        <f t="shared" ca="1" si="102"/>
        <v>0</v>
      </c>
      <c r="ER15" s="25">
        <f t="shared" ca="1" si="102"/>
        <v>0</v>
      </c>
      <c r="ES15" s="25">
        <f t="shared" ca="1" si="102"/>
        <v>0</v>
      </c>
      <c r="ET15" s="25">
        <f t="shared" ca="1" si="102"/>
        <v>0</v>
      </c>
      <c r="EU15" s="25">
        <f t="shared" ca="1" si="102"/>
        <v>0</v>
      </c>
      <c r="EV15" s="25">
        <f t="shared" ca="1" si="102"/>
        <v>0</v>
      </c>
      <c r="EW15" s="25">
        <f t="shared" ca="1" si="102"/>
        <v>0</v>
      </c>
      <c r="EX15" s="25">
        <f t="shared" ca="1" si="102"/>
        <v>0</v>
      </c>
      <c r="EY15" s="25">
        <f t="shared" ca="1" si="102"/>
        <v>0</v>
      </c>
      <c r="EZ15" s="25">
        <f t="shared" ca="1" si="103"/>
        <v>0</v>
      </c>
      <c r="FA15" s="25">
        <f t="shared" ca="1" si="103"/>
        <v>0</v>
      </c>
      <c r="FB15" s="25">
        <f t="shared" ca="1" si="103"/>
        <v>0</v>
      </c>
      <c r="FC15" s="25">
        <f t="shared" ca="1" si="103"/>
        <v>0</v>
      </c>
      <c r="FD15" s="25">
        <f t="shared" ca="1" si="103"/>
        <v>0</v>
      </c>
      <c r="FE15" s="25">
        <f t="shared" ca="1" si="103"/>
        <v>0</v>
      </c>
      <c r="FF15" s="25">
        <f t="shared" ca="1" si="103"/>
        <v>0</v>
      </c>
      <c r="FG15" s="25">
        <f t="shared" ca="1" si="103"/>
        <v>0</v>
      </c>
      <c r="FH15" s="25">
        <f t="shared" ca="1" si="103"/>
        <v>0</v>
      </c>
      <c r="FI15" s="25">
        <f t="shared" ca="1" si="103"/>
        <v>0</v>
      </c>
      <c r="FJ15" s="25">
        <f t="shared" ca="1" si="103"/>
        <v>0</v>
      </c>
      <c r="FK15" s="25">
        <f t="shared" ca="1" si="103"/>
        <v>0</v>
      </c>
    </row>
    <row r="16" spans="2:168" ht="15" customHeight="1">
      <c r="C16" s="307" t="s">
        <v>97</v>
      </c>
      <c r="D16" s="224" t="s">
        <v>9</v>
      </c>
      <c r="E16" s="175"/>
      <c r="F16" s="25">
        <f t="shared" ca="1" si="97"/>
        <v>0</v>
      </c>
      <c r="G16" s="25">
        <f t="shared" ca="1" si="97"/>
        <v>0</v>
      </c>
      <c r="H16" s="25">
        <f t="shared" ca="1" si="97"/>
        <v>0</v>
      </c>
      <c r="I16" s="25">
        <f t="shared" ca="1" si="97"/>
        <v>0</v>
      </c>
      <c r="J16" s="25">
        <f t="shared" ca="1" si="97"/>
        <v>0</v>
      </c>
      <c r="K16" s="25">
        <f t="shared" ca="1" si="97"/>
        <v>0</v>
      </c>
      <c r="M16" s="222">
        <v>0</v>
      </c>
      <c r="N16" s="222">
        <v>0</v>
      </c>
      <c r="O16" s="222">
        <v>0</v>
      </c>
      <c r="P16" s="222">
        <v>0</v>
      </c>
      <c r="Q16" s="222">
        <v>0</v>
      </c>
      <c r="R16" s="222">
        <v>0</v>
      </c>
      <c r="S16" s="222">
        <v>0</v>
      </c>
      <c r="T16" s="222">
        <v>0</v>
      </c>
      <c r="U16" s="222">
        <v>0</v>
      </c>
      <c r="V16" s="222">
        <v>0</v>
      </c>
      <c r="W16" s="222">
        <v>0</v>
      </c>
      <c r="X16" s="222">
        <v>0</v>
      </c>
      <c r="Y16" s="222">
        <v>0</v>
      </c>
      <c r="Z16" s="222">
        <v>0</v>
      </c>
      <c r="AA16" s="222">
        <v>0</v>
      </c>
      <c r="AB16" s="222">
        <v>0</v>
      </c>
      <c r="AC16" s="222">
        <v>0</v>
      </c>
      <c r="AD16" s="222">
        <v>0</v>
      </c>
      <c r="AE16" s="222">
        <v>0</v>
      </c>
      <c r="AF16" s="222">
        <v>0</v>
      </c>
      <c r="AG16" s="222">
        <v>0</v>
      </c>
      <c r="AH16" s="222">
        <v>0</v>
      </c>
      <c r="AI16" s="222">
        <v>0</v>
      </c>
      <c r="AJ16" s="222">
        <v>0</v>
      </c>
      <c r="AK16" s="222">
        <v>0</v>
      </c>
      <c r="AL16" s="222">
        <v>0</v>
      </c>
      <c r="AM16" s="222">
        <v>0</v>
      </c>
      <c r="AN16" s="222">
        <v>0</v>
      </c>
      <c r="AO16" s="222">
        <v>0</v>
      </c>
      <c r="AP16" s="222">
        <v>0</v>
      </c>
      <c r="AQ16" s="222">
        <v>0</v>
      </c>
      <c r="AR16" s="222">
        <v>0</v>
      </c>
      <c r="AS16" s="222">
        <v>0</v>
      </c>
      <c r="AT16" s="222">
        <v>0</v>
      </c>
      <c r="AU16" s="222">
        <v>0</v>
      </c>
      <c r="AV16" s="222">
        <v>0</v>
      </c>
      <c r="AW16" s="222">
        <v>0</v>
      </c>
      <c r="AX16" s="222">
        <v>0</v>
      </c>
      <c r="AY16" s="222">
        <v>0</v>
      </c>
      <c r="AZ16" s="222">
        <v>0</v>
      </c>
      <c r="BA16" s="222">
        <v>0</v>
      </c>
      <c r="BB16" s="222">
        <v>0</v>
      </c>
      <c r="BC16" s="222">
        <v>0</v>
      </c>
      <c r="BD16" s="222">
        <v>0</v>
      </c>
      <c r="BE16" s="222">
        <v>0</v>
      </c>
      <c r="BF16" s="222">
        <v>0</v>
      </c>
      <c r="BG16" s="222">
        <v>0</v>
      </c>
      <c r="BH16" s="222">
        <v>0</v>
      </c>
      <c r="BI16" s="222">
        <v>0</v>
      </c>
      <c r="BJ16" s="222">
        <v>0</v>
      </c>
      <c r="BK16" s="222">
        <v>0</v>
      </c>
      <c r="BL16" s="222">
        <v>0</v>
      </c>
      <c r="BM16" s="222">
        <v>0</v>
      </c>
      <c r="BN16" s="222">
        <v>0</v>
      </c>
      <c r="BO16" s="222">
        <v>0</v>
      </c>
      <c r="BP16" s="222">
        <v>0</v>
      </c>
      <c r="BQ16" s="222">
        <v>0</v>
      </c>
      <c r="BR16" s="222">
        <v>0</v>
      </c>
      <c r="BS16" s="222">
        <v>0</v>
      </c>
      <c r="BT16" s="222">
        <v>0</v>
      </c>
      <c r="BU16" s="222">
        <v>0</v>
      </c>
      <c r="BV16" s="222">
        <v>0</v>
      </c>
      <c r="BW16" s="222">
        <v>0</v>
      </c>
      <c r="BX16" s="222">
        <v>0</v>
      </c>
      <c r="BY16" s="222">
        <v>0</v>
      </c>
      <c r="BZ16" s="222">
        <v>0</v>
      </c>
      <c r="CA16" s="222">
        <v>0</v>
      </c>
      <c r="CB16" s="222">
        <v>0</v>
      </c>
      <c r="CC16" s="222">
        <v>0</v>
      </c>
      <c r="CD16" s="222">
        <v>0</v>
      </c>
      <c r="CE16" s="222">
        <v>0</v>
      </c>
      <c r="CF16" s="222">
        <v>0</v>
      </c>
      <c r="CH16" s="285">
        <v>0</v>
      </c>
      <c r="CI16" s="286">
        <v>1</v>
      </c>
      <c r="CK16" s="25">
        <f t="shared" ca="1" si="98"/>
        <v>0</v>
      </c>
      <c r="CL16" s="25">
        <f t="shared" ca="1" si="98"/>
        <v>0</v>
      </c>
      <c r="CM16" s="25">
        <f t="shared" ca="1" si="98"/>
        <v>0</v>
      </c>
      <c r="CN16" s="25">
        <f t="shared" ca="1" si="98"/>
        <v>0</v>
      </c>
      <c r="CO16" s="25">
        <f t="shared" ca="1" si="98"/>
        <v>0</v>
      </c>
      <c r="CP16" s="25">
        <f t="shared" ca="1" si="98"/>
        <v>0</v>
      </c>
      <c r="CR16" s="25">
        <f t="shared" ca="1" si="99"/>
        <v>0</v>
      </c>
      <c r="CS16" s="25">
        <f t="shared" ca="1" si="99"/>
        <v>0</v>
      </c>
      <c r="CT16" s="25">
        <f t="shared" ca="1" si="99"/>
        <v>0</v>
      </c>
      <c r="CU16" s="25">
        <f t="shared" ca="1" si="99"/>
        <v>0</v>
      </c>
      <c r="CV16" s="25">
        <f t="shared" ca="1" si="99"/>
        <v>0</v>
      </c>
      <c r="CW16" s="25">
        <f t="shared" ca="1" si="99"/>
        <v>0</v>
      </c>
      <c r="CX16" s="25">
        <f t="shared" ca="1" si="99"/>
        <v>0</v>
      </c>
      <c r="CY16" s="25">
        <f t="shared" ca="1" si="99"/>
        <v>0</v>
      </c>
      <c r="CZ16" s="25">
        <f t="shared" ca="1" si="99"/>
        <v>0</v>
      </c>
      <c r="DA16" s="25">
        <f t="shared" ca="1" si="99"/>
        <v>0</v>
      </c>
      <c r="DB16" s="25">
        <f t="shared" ca="1" si="99"/>
        <v>0</v>
      </c>
      <c r="DC16" s="25">
        <f t="shared" ca="1" si="99"/>
        <v>0</v>
      </c>
      <c r="DD16" s="25">
        <f t="shared" ca="1" si="99"/>
        <v>0</v>
      </c>
      <c r="DE16" s="25">
        <f t="shared" ca="1" si="99"/>
        <v>0</v>
      </c>
      <c r="DF16" s="25">
        <f t="shared" ca="1" si="99"/>
        <v>0</v>
      </c>
      <c r="DG16" s="25">
        <f t="shared" ca="1" si="99"/>
        <v>0</v>
      </c>
      <c r="DH16" s="25">
        <f t="shared" ca="1" si="100"/>
        <v>0</v>
      </c>
      <c r="DI16" s="25">
        <f t="shared" ca="1" si="100"/>
        <v>0</v>
      </c>
      <c r="DJ16" s="25">
        <f t="shared" ca="1" si="100"/>
        <v>0</v>
      </c>
      <c r="DK16" s="25">
        <f t="shared" ca="1" si="100"/>
        <v>0</v>
      </c>
      <c r="DL16" s="25">
        <f t="shared" ca="1" si="100"/>
        <v>0</v>
      </c>
      <c r="DM16" s="25">
        <f t="shared" ca="1" si="100"/>
        <v>0</v>
      </c>
      <c r="DN16" s="25">
        <f t="shared" ca="1" si="100"/>
        <v>0</v>
      </c>
      <c r="DO16" s="25">
        <f t="shared" ca="1" si="100"/>
        <v>0</v>
      </c>
      <c r="DP16" s="25">
        <f t="shared" ca="1" si="100"/>
        <v>0</v>
      </c>
      <c r="DQ16" s="25">
        <f t="shared" ca="1" si="100"/>
        <v>0</v>
      </c>
      <c r="DR16" s="25">
        <f t="shared" ca="1" si="100"/>
        <v>0</v>
      </c>
      <c r="DS16" s="25">
        <f t="shared" ca="1" si="100"/>
        <v>0</v>
      </c>
      <c r="DT16" s="25">
        <f t="shared" ca="1" si="100"/>
        <v>0</v>
      </c>
      <c r="DU16" s="25">
        <f t="shared" ca="1" si="100"/>
        <v>0</v>
      </c>
      <c r="DV16" s="25">
        <f t="shared" ca="1" si="100"/>
        <v>0</v>
      </c>
      <c r="DW16" s="25">
        <f t="shared" ca="1" si="100"/>
        <v>0</v>
      </c>
      <c r="DX16" s="25">
        <f t="shared" ca="1" si="101"/>
        <v>0</v>
      </c>
      <c r="DY16" s="25">
        <f t="shared" ca="1" si="101"/>
        <v>0</v>
      </c>
      <c r="DZ16" s="25">
        <f t="shared" ca="1" si="101"/>
        <v>0</v>
      </c>
      <c r="EA16" s="25">
        <f t="shared" ca="1" si="101"/>
        <v>0</v>
      </c>
      <c r="EB16" s="25">
        <f t="shared" ca="1" si="101"/>
        <v>0</v>
      </c>
      <c r="EC16" s="25">
        <f t="shared" ca="1" si="101"/>
        <v>0</v>
      </c>
      <c r="ED16" s="25">
        <f t="shared" ca="1" si="101"/>
        <v>0</v>
      </c>
      <c r="EE16" s="25">
        <f t="shared" ca="1" si="101"/>
        <v>0</v>
      </c>
      <c r="EF16" s="25">
        <f t="shared" ca="1" si="101"/>
        <v>0</v>
      </c>
      <c r="EG16" s="25">
        <f t="shared" ca="1" si="101"/>
        <v>0</v>
      </c>
      <c r="EH16" s="25">
        <f t="shared" ca="1" si="101"/>
        <v>0</v>
      </c>
      <c r="EI16" s="25">
        <f t="shared" ca="1" si="101"/>
        <v>0</v>
      </c>
      <c r="EJ16" s="25">
        <f t="shared" ca="1" si="101"/>
        <v>0</v>
      </c>
      <c r="EK16" s="25">
        <f t="shared" ca="1" si="101"/>
        <v>0</v>
      </c>
      <c r="EL16" s="25">
        <f t="shared" ca="1" si="101"/>
        <v>0</v>
      </c>
      <c r="EM16" s="25">
        <f t="shared" ca="1" si="101"/>
        <v>0</v>
      </c>
      <c r="EN16" s="25">
        <f t="shared" ca="1" si="102"/>
        <v>0</v>
      </c>
      <c r="EO16" s="25">
        <f t="shared" ca="1" si="102"/>
        <v>0</v>
      </c>
      <c r="EP16" s="25">
        <f t="shared" ca="1" si="102"/>
        <v>0</v>
      </c>
      <c r="EQ16" s="25">
        <f t="shared" ca="1" si="102"/>
        <v>0</v>
      </c>
      <c r="ER16" s="25">
        <f t="shared" ca="1" si="102"/>
        <v>0</v>
      </c>
      <c r="ES16" s="25">
        <f t="shared" ca="1" si="102"/>
        <v>0</v>
      </c>
      <c r="ET16" s="25">
        <f t="shared" ca="1" si="102"/>
        <v>0</v>
      </c>
      <c r="EU16" s="25">
        <f t="shared" ca="1" si="102"/>
        <v>0</v>
      </c>
      <c r="EV16" s="25">
        <f t="shared" ca="1" si="102"/>
        <v>0</v>
      </c>
      <c r="EW16" s="25">
        <f t="shared" ca="1" si="102"/>
        <v>0</v>
      </c>
      <c r="EX16" s="25">
        <f t="shared" ca="1" si="102"/>
        <v>0</v>
      </c>
      <c r="EY16" s="25">
        <f t="shared" ca="1" si="102"/>
        <v>0</v>
      </c>
      <c r="EZ16" s="25">
        <f t="shared" ca="1" si="103"/>
        <v>0</v>
      </c>
      <c r="FA16" s="25">
        <f t="shared" ca="1" si="103"/>
        <v>0</v>
      </c>
      <c r="FB16" s="25">
        <f t="shared" ca="1" si="103"/>
        <v>0</v>
      </c>
      <c r="FC16" s="25">
        <f t="shared" ca="1" si="103"/>
        <v>0</v>
      </c>
      <c r="FD16" s="25">
        <f t="shared" ca="1" si="103"/>
        <v>0</v>
      </c>
      <c r="FE16" s="25">
        <f t="shared" ca="1" si="103"/>
        <v>0</v>
      </c>
      <c r="FF16" s="25">
        <f t="shared" ca="1" si="103"/>
        <v>0</v>
      </c>
      <c r="FG16" s="25">
        <f t="shared" ca="1" si="103"/>
        <v>0</v>
      </c>
      <c r="FH16" s="25">
        <f t="shared" ca="1" si="103"/>
        <v>0</v>
      </c>
      <c r="FI16" s="25">
        <f t="shared" ca="1" si="103"/>
        <v>0</v>
      </c>
      <c r="FJ16" s="25">
        <f t="shared" ca="1" si="103"/>
        <v>0</v>
      </c>
      <c r="FK16" s="25">
        <f t="shared" ca="1" si="103"/>
        <v>0</v>
      </c>
    </row>
    <row r="17" spans="3:167" ht="15" customHeight="1">
      <c r="C17" s="307" t="s">
        <v>97</v>
      </c>
      <c r="D17" s="224" t="s">
        <v>98</v>
      </c>
      <c r="E17" s="175"/>
      <c r="F17" s="25">
        <f t="shared" ca="1" si="97"/>
        <v>0</v>
      </c>
      <c r="G17" s="25">
        <f t="shared" ca="1" si="97"/>
        <v>0</v>
      </c>
      <c r="H17" s="25">
        <f t="shared" ca="1" si="97"/>
        <v>0</v>
      </c>
      <c r="I17" s="25">
        <f t="shared" ca="1" si="97"/>
        <v>0</v>
      </c>
      <c r="J17" s="25">
        <f t="shared" ca="1" si="97"/>
        <v>0</v>
      </c>
      <c r="K17" s="25">
        <f t="shared" ca="1" si="97"/>
        <v>0</v>
      </c>
      <c r="M17" s="222">
        <v>0</v>
      </c>
      <c r="N17" s="222">
        <v>0</v>
      </c>
      <c r="O17" s="222">
        <v>0</v>
      </c>
      <c r="P17" s="222">
        <v>0</v>
      </c>
      <c r="Q17" s="222">
        <v>0</v>
      </c>
      <c r="R17" s="222">
        <v>0</v>
      </c>
      <c r="S17" s="222">
        <v>0</v>
      </c>
      <c r="T17" s="222">
        <v>0</v>
      </c>
      <c r="U17" s="222">
        <v>0</v>
      </c>
      <c r="V17" s="222">
        <v>0</v>
      </c>
      <c r="W17" s="222">
        <v>0</v>
      </c>
      <c r="X17" s="222">
        <v>0</v>
      </c>
      <c r="Y17" s="222">
        <v>0</v>
      </c>
      <c r="Z17" s="222">
        <v>0</v>
      </c>
      <c r="AA17" s="222">
        <v>0</v>
      </c>
      <c r="AB17" s="222">
        <v>0</v>
      </c>
      <c r="AC17" s="222">
        <v>0</v>
      </c>
      <c r="AD17" s="222">
        <v>0</v>
      </c>
      <c r="AE17" s="222">
        <v>0</v>
      </c>
      <c r="AF17" s="222">
        <v>0</v>
      </c>
      <c r="AG17" s="222">
        <v>0</v>
      </c>
      <c r="AH17" s="222">
        <v>0</v>
      </c>
      <c r="AI17" s="222">
        <v>0</v>
      </c>
      <c r="AJ17" s="222">
        <v>0</v>
      </c>
      <c r="AK17" s="222">
        <v>0</v>
      </c>
      <c r="AL17" s="222">
        <v>0</v>
      </c>
      <c r="AM17" s="222">
        <v>0</v>
      </c>
      <c r="AN17" s="222">
        <v>0</v>
      </c>
      <c r="AO17" s="222">
        <v>0</v>
      </c>
      <c r="AP17" s="222">
        <v>0</v>
      </c>
      <c r="AQ17" s="222">
        <v>0</v>
      </c>
      <c r="AR17" s="222">
        <v>0</v>
      </c>
      <c r="AS17" s="222">
        <v>0</v>
      </c>
      <c r="AT17" s="222">
        <v>0</v>
      </c>
      <c r="AU17" s="222">
        <v>0</v>
      </c>
      <c r="AV17" s="222">
        <v>0</v>
      </c>
      <c r="AW17" s="222">
        <v>0</v>
      </c>
      <c r="AX17" s="222">
        <v>0</v>
      </c>
      <c r="AY17" s="222">
        <v>0</v>
      </c>
      <c r="AZ17" s="222">
        <v>0</v>
      </c>
      <c r="BA17" s="222">
        <v>0</v>
      </c>
      <c r="BB17" s="222">
        <v>0</v>
      </c>
      <c r="BC17" s="222">
        <v>0</v>
      </c>
      <c r="BD17" s="222">
        <v>0</v>
      </c>
      <c r="BE17" s="222">
        <v>0</v>
      </c>
      <c r="BF17" s="222">
        <v>0</v>
      </c>
      <c r="BG17" s="222">
        <v>0</v>
      </c>
      <c r="BH17" s="222">
        <v>0</v>
      </c>
      <c r="BI17" s="222">
        <v>0</v>
      </c>
      <c r="BJ17" s="222">
        <v>0</v>
      </c>
      <c r="BK17" s="222">
        <v>0</v>
      </c>
      <c r="BL17" s="222">
        <v>0</v>
      </c>
      <c r="BM17" s="222">
        <v>0</v>
      </c>
      <c r="BN17" s="222">
        <v>0</v>
      </c>
      <c r="BO17" s="222">
        <v>0</v>
      </c>
      <c r="BP17" s="222">
        <v>0</v>
      </c>
      <c r="BQ17" s="222">
        <v>0</v>
      </c>
      <c r="BR17" s="222">
        <v>0</v>
      </c>
      <c r="BS17" s="222">
        <v>0</v>
      </c>
      <c r="BT17" s="222">
        <v>0</v>
      </c>
      <c r="BU17" s="222">
        <v>0</v>
      </c>
      <c r="BV17" s="222">
        <v>0</v>
      </c>
      <c r="BW17" s="222">
        <v>0</v>
      </c>
      <c r="BX17" s="222">
        <v>0</v>
      </c>
      <c r="BY17" s="222">
        <v>0</v>
      </c>
      <c r="BZ17" s="222">
        <v>0</v>
      </c>
      <c r="CA17" s="222">
        <v>0</v>
      </c>
      <c r="CB17" s="222">
        <v>0</v>
      </c>
      <c r="CC17" s="222">
        <v>0</v>
      </c>
      <c r="CD17" s="222">
        <v>0</v>
      </c>
      <c r="CE17" s="222">
        <v>0</v>
      </c>
      <c r="CF17" s="222">
        <v>0</v>
      </c>
      <c r="CH17" s="285">
        <v>0</v>
      </c>
      <c r="CI17" s="286">
        <v>1</v>
      </c>
      <c r="CK17" s="25">
        <f t="shared" ca="1" si="98"/>
        <v>0</v>
      </c>
      <c r="CL17" s="25">
        <f t="shared" ca="1" si="98"/>
        <v>0</v>
      </c>
      <c r="CM17" s="25">
        <f t="shared" ca="1" si="98"/>
        <v>0</v>
      </c>
      <c r="CN17" s="25">
        <f t="shared" ca="1" si="98"/>
        <v>0</v>
      </c>
      <c r="CO17" s="25">
        <f t="shared" ca="1" si="98"/>
        <v>0</v>
      </c>
      <c r="CP17" s="25">
        <f t="shared" ca="1" si="98"/>
        <v>0</v>
      </c>
      <c r="CR17" s="25">
        <f t="shared" ca="1" si="99"/>
        <v>0</v>
      </c>
      <c r="CS17" s="25">
        <f t="shared" ca="1" si="99"/>
        <v>0</v>
      </c>
      <c r="CT17" s="25">
        <f t="shared" ca="1" si="99"/>
        <v>0</v>
      </c>
      <c r="CU17" s="25">
        <f t="shared" ca="1" si="99"/>
        <v>0</v>
      </c>
      <c r="CV17" s="25">
        <f t="shared" ca="1" si="99"/>
        <v>0</v>
      </c>
      <c r="CW17" s="25">
        <f t="shared" ca="1" si="99"/>
        <v>0</v>
      </c>
      <c r="CX17" s="25">
        <f t="shared" ca="1" si="99"/>
        <v>0</v>
      </c>
      <c r="CY17" s="25">
        <f t="shared" ca="1" si="99"/>
        <v>0</v>
      </c>
      <c r="CZ17" s="25">
        <f t="shared" ca="1" si="99"/>
        <v>0</v>
      </c>
      <c r="DA17" s="25">
        <f t="shared" ca="1" si="99"/>
        <v>0</v>
      </c>
      <c r="DB17" s="25">
        <f t="shared" ca="1" si="99"/>
        <v>0</v>
      </c>
      <c r="DC17" s="25">
        <f t="shared" ca="1" si="99"/>
        <v>0</v>
      </c>
      <c r="DD17" s="25">
        <f t="shared" ca="1" si="99"/>
        <v>0</v>
      </c>
      <c r="DE17" s="25">
        <f t="shared" ca="1" si="99"/>
        <v>0</v>
      </c>
      <c r="DF17" s="25">
        <f t="shared" ca="1" si="99"/>
        <v>0</v>
      </c>
      <c r="DG17" s="25">
        <f t="shared" ca="1" si="99"/>
        <v>0</v>
      </c>
      <c r="DH17" s="25">
        <f t="shared" ca="1" si="100"/>
        <v>0</v>
      </c>
      <c r="DI17" s="25">
        <f t="shared" ca="1" si="100"/>
        <v>0</v>
      </c>
      <c r="DJ17" s="25">
        <f t="shared" ca="1" si="100"/>
        <v>0</v>
      </c>
      <c r="DK17" s="25">
        <f t="shared" ca="1" si="100"/>
        <v>0</v>
      </c>
      <c r="DL17" s="25">
        <f t="shared" ca="1" si="100"/>
        <v>0</v>
      </c>
      <c r="DM17" s="25">
        <f t="shared" ca="1" si="100"/>
        <v>0</v>
      </c>
      <c r="DN17" s="25">
        <f t="shared" ca="1" si="100"/>
        <v>0</v>
      </c>
      <c r="DO17" s="25">
        <f t="shared" ca="1" si="100"/>
        <v>0</v>
      </c>
      <c r="DP17" s="25">
        <f t="shared" ca="1" si="100"/>
        <v>0</v>
      </c>
      <c r="DQ17" s="25">
        <f t="shared" ca="1" si="100"/>
        <v>0</v>
      </c>
      <c r="DR17" s="25">
        <f t="shared" ca="1" si="100"/>
        <v>0</v>
      </c>
      <c r="DS17" s="25">
        <f t="shared" ca="1" si="100"/>
        <v>0</v>
      </c>
      <c r="DT17" s="25">
        <f t="shared" ca="1" si="100"/>
        <v>0</v>
      </c>
      <c r="DU17" s="25">
        <f t="shared" ca="1" si="100"/>
        <v>0</v>
      </c>
      <c r="DV17" s="25">
        <f t="shared" ca="1" si="100"/>
        <v>0</v>
      </c>
      <c r="DW17" s="25">
        <f t="shared" ca="1" si="100"/>
        <v>0</v>
      </c>
      <c r="DX17" s="25">
        <f t="shared" ca="1" si="101"/>
        <v>0</v>
      </c>
      <c r="DY17" s="25">
        <f t="shared" ca="1" si="101"/>
        <v>0</v>
      </c>
      <c r="DZ17" s="25">
        <f t="shared" ca="1" si="101"/>
        <v>0</v>
      </c>
      <c r="EA17" s="25">
        <f t="shared" ca="1" si="101"/>
        <v>0</v>
      </c>
      <c r="EB17" s="25">
        <f t="shared" ca="1" si="101"/>
        <v>0</v>
      </c>
      <c r="EC17" s="25">
        <f t="shared" ca="1" si="101"/>
        <v>0</v>
      </c>
      <c r="ED17" s="25">
        <f t="shared" ca="1" si="101"/>
        <v>0</v>
      </c>
      <c r="EE17" s="25">
        <f t="shared" ca="1" si="101"/>
        <v>0</v>
      </c>
      <c r="EF17" s="25">
        <f t="shared" ca="1" si="101"/>
        <v>0</v>
      </c>
      <c r="EG17" s="25">
        <f t="shared" ca="1" si="101"/>
        <v>0</v>
      </c>
      <c r="EH17" s="25">
        <f t="shared" ca="1" si="101"/>
        <v>0</v>
      </c>
      <c r="EI17" s="25">
        <f t="shared" ca="1" si="101"/>
        <v>0</v>
      </c>
      <c r="EJ17" s="25">
        <f t="shared" ca="1" si="101"/>
        <v>0</v>
      </c>
      <c r="EK17" s="25">
        <f t="shared" ca="1" si="101"/>
        <v>0</v>
      </c>
      <c r="EL17" s="25">
        <f t="shared" ca="1" si="101"/>
        <v>0</v>
      </c>
      <c r="EM17" s="25">
        <f t="shared" ca="1" si="101"/>
        <v>0</v>
      </c>
      <c r="EN17" s="25">
        <f t="shared" ca="1" si="102"/>
        <v>0</v>
      </c>
      <c r="EO17" s="25">
        <f t="shared" ca="1" si="102"/>
        <v>0</v>
      </c>
      <c r="EP17" s="25">
        <f t="shared" ca="1" si="102"/>
        <v>0</v>
      </c>
      <c r="EQ17" s="25">
        <f t="shared" ca="1" si="102"/>
        <v>0</v>
      </c>
      <c r="ER17" s="25">
        <f t="shared" ca="1" si="102"/>
        <v>0</v>
      </c>
      <c r="ES17" s="25">
        <f t="shared" ca="1" si="102"/>
        <v>0</v>
      </c>
      <c r="ET17" s="25">
        <f t="shared" ca="1" si="102"/>
        <v>0</v>
      </c>
      <c r="EU17" s="25">
        <f t="shared" ca="1" si="102"/>
        <v>0</v>
      </c>
      <c r="EV17" s="25">
        <f t="shared" ca="1" si="102"/>
        <v>0</v>
      </c>
      <c r="EW17" s="25">
        <f t="shared" ca="1" si="102"/>
        <v>0</v>
      </c>
      <c r="EX17" s="25">
        <f t="shared" ca="1" si="102"/>
        <v>0</v>
      </c>
      <c r="EY17" s="25">
        <f t="shared" ca="1" si="102"/>
        <v>0</v>
      </c>
      <c r="EZ17" s="25">
        <f t="shared" ca="1" si="103"/>
        <v>0</v>
      </c>
      <c r="FA17" s="25">
        <f t="shared" ca="1" si="103"/>
        <v>0</v>
      </c>
      <c r="FB17" s="25">
        <f t="shared" ca="1" si="103"/>
        <v>0</v>
      </c>
      <c r="FC17" s="25">
        <f t="shared" ca="1" si="103"/>
        <v>0</v>
      </c>
      <c r="FD17" s="25">
        <f t="shared" ca="1" si="103"/>
        <v>0</v>
      </c>
      <c r="FE17" s="25">
        <f t="shared" ca="1" si="103"/>
        <v>0</v>
      </c>
      <c r="FF17" s="25">
        <f t="shared" ca="1" si="103"/>
        <v>0</v>
      </c>
      <c r="FG17" s="25">
        <f t="shared" ca="1" si="103"/>
        <v>0</v>
      </c>
      <c r="FH17" s="25">
        <f t="shared" ca="1" si="103"/>
        <v>0</v>
      </c>
      <c r="FI17" s="25">
        <f t="shared" ca="1" si="103"/>
        <v>0</v>
      </c>
      <c r="FJ17" s="25">
        <f t="shared" ca="1" si="103"/>
        <v>0</v>
      </c>
      <c r="FK17" s="25">
        <f t="shared" ca="1" si="103"/>
        <v>0</v>
      </c>
    </row>
  </sheetData>
  <dataValidations disablePrompts="1" count="3">
    <dataValidation type="list" allowBlank="1" showInputMessage="1" showErrorMessage="1" sqref="C14:C17" xr:uid="{00000000-0002-0000-0100-000000000000}">
      <formula1>$C$12:$C$12</formula1>
    </dataValidation>
    <dataValidation type="list" allowBlank="1" showInputMessage="1" showErrorMessage="1" sqref="D4" xr:uid="{00000000-0002-0000-0100-000001000000}">
      <formula1>"1,2,4,12"</formula1>
    </dataValidation>
    <dataValidation type="whole" allowBlank="1" showInputMessage="1" showErrorMessage="1" sqref="D3" xr:uid="{00000000-0002-0000-0100-000002000000}">
      <formula1>1</formula1>
      <formula2>100</formula2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00"/>
  </sheetPr>
  <dimension ref="A1:AAV543"/>
  <sheetViews>
    <sheetView showGridLines="0" topLeftCell="S1" workbookViewId="0">
      <selection sqref="A1:XFD1048576"/>
    </sheetView>
  </sheetViews>
  <sheetFormatPr baseColWidth="10" defaultColWidth="12.6640625" defaultRowHeight="15" customHeight="1" outlineLevelRow="1"/>
  <cols>
    <col min="1" max="1" width="3.6640625" style="27" customWidth="1"/>
    <col min="2" max="12" width="12.6640625" style="27"/>
    <col min="13" max="13" width="14.83203125" style="27" bestFit="1" customWidth="1"/>
    <col min="14" max="97" width="12.6640625" style="27"/>
    <col min="98" max="181" width="12.6640625" style="27" customWidth="1"/>
    <col min="182" max="182" width="12.6640625" style="27" customWidth="1" collapsed="1"/>
    <col min="183" max="256" width="12.6640625" style="27" customWidth="1"/>
    <col min="257" max="257" width="12.6640625" style="27" customWidth="1" collapsed="1"/>
    <col min="258" max="331" width="12.6640625" style="27" customWidth="1"/>
    <col min="332" max="710" width="12.6640625" style="27"/>
    <col min="711" max="712" width="12.6640625" style="27" customWidth="1"/>
    <col min="713" max="16384" width="12.6640625" style="27"/>
  </cols>
  <sheetData>
    <row r="1" spans="1:11" ht="15" customHeight="1">
      <c r="A1" s="294"/>
    </row>
    <row r="2" spans="1:11" ht="15" customHeight="1">
      <c r="A2" s="327">
        <v>41639</v>
      </c>
      <c r="B2" s="8" t="s">
        <v>418</v>
      </c>
      <c r="C2" s="64"/>
      <c r="D2" s="235">
        <v>41640</v>
      </c>
      <c r="H2" s="30" t="s">
        <v>111</v>
      </c>
      <c r="I2" s="31"/>
      <c r="J2" s="31"/>
      <c r="K2" s="32"/>
    </row>
    <row r="3" spans="1:11" ht="15" customHeight="1">
      <c r="B3" s="100" t="s">
        <v>179</v>
      </c>
      <c r="C3" s="64"/>
      <c r="D3" s="17">
        <v>72</v>
      </c>
      <c r="E3" s="2"/>
      <c r="H3" s="28"/>
      <c r="I3" s="29"/>
      <c r="J3" s="29"/>
      <c r="K3" s="29"/>
    </row>
    <row r="4" spans="1:11" ht="15" customHeight="1">
      <c r="B4" s="101" t="s">
        <v>180</v>
      </c>
      <c r="C4" s="65"/>
      <c r="D4" s="18">
        <v>12</v>
      </c>
      <c r="E4" s="2"/>
      <c r="H4" s="34" t="s">
        <v>186</v>
      </c>
      <c r="I4" s="35"/>
      <c r="J4" s="36"/>
      <c r="K4" s="236">
        <v>0.01</v>
      </c>
    </row>
    <row r="5" spans="1:11" ht="15" customHeight="1">
      <c r="B5" s="8" t="s">
        <v>420</v>
      </c>
      <c r="C5" s="64"/>
      <c r="D5" s="21">
        <v>43830</v>
      </c>
      <c r="E5" s="2"/>
      <c r="H5" s="34" t="s">
        <v>187</v>
      </c>
      <c r="I5" s="35"/>
      <c r="J5" s="36"/>
      <c r="K5" s="236">
        <v>5.0000000000000001E-3</v>
      </c>
    </row>
    <row r="6" spans="1:11" ht="15" customHeight="1">
      <c r="B6" s="313" t="s">
        <v>377</v>
      </c>
      <c r="C6" s="64"/>
      <c r="D6" s="222">
        <v>1000</v>
      </c>
      <c r="E6" s="29"/>
      <c r="H6" s="4"/>
      <c r="I6" s="29"/>
      <c r="J6" s="29"/>
      <c r="K6" s="29"/>
    </row>
    <row r="8" spans="1:11" ht="15" customHeight="1">
      <c r="B8" s="30" t="s">
        <v>289</v>
      </c>
      <c r="C8" s="31"/>
      <c r="D8" s="31"/>
      <c r="E8" s="32"/>
      <c r="F8" s="29"/>
      <c r="H8" s="30" t="s">
        <v>188</v>
      </c>
      <c r="I8" s="31"/>
      <c r="J8" s="31"/>
      <c r="K8" s="32"/>
    </row>
    <row r="9" spans="1:11" ht="15" customHeight="1">
      <c r="B9" s="28"/>
      <c r="C9" s="29"/>
      <c r="D9" s="29"/>
      <c r="E9" s="29"/>
      <c r="F9" s="29"/>
      <c r="H9" s="28"/>
      <c r="I9" s="29"/>
      <c r="J9" s="29"/>
      <c r="K9" s="29"/>
    </row>
    <row r="10" spans="1:11" ht="15" customHeight="1">
      <c r="B10" s="151" t="s">
        <v>181</v>
      </c>
      <c r="C10" s="151" t="s">
        <v>182</v>
      </c>
      <c r="D10" s="151" t="s">
        <v>183</v>
      </c>
      <c r="E10" s="151" t="s">
        <v>184</v>
      </c>
      <c r="F10" s="29"/>
      <c r="H10" s="37" t="s">
        <v>189</v>
      </c>
      <c r="I10" s="38"/>
      <c r="J10" s="39"/>
      <c r="K10" s="237">
        <v>7583</v>
      </c>
    </row>
    <row r="11" spans="1:11" ht="15" customHeight="1">
      <c r="B11" s="28"/>
      <c r="C11" s="29"/>
      <c r="D11" s="29"/>
      <c r="E11" s="29"/>
      <c r="F11" s="29"/>
      <c r="H11" s="28"/>
      <c r="I11" s="29"/>
      <c r="J11" s="29"/>
      <c r="K11" s="29"/>
    </row>
    <row r="12" spans="1:11" ht="15" customHeight="1">
      <c r="B12" s="237">
        <v>0</v>
      </c>
      <c r="C12" s="237">
        <v>371124</v>
      </c>
      <c r="D12" s="237">
        <v>0</v>
      </c>
      <c r="E12" s="238">
        <v>0</v>
      </c>
      <c r="F12" s="29"/>
      <c r="H12" s="40" t="s">
        <v>190</v>
      </c>
    </row>
    <row r="13" spans="1:11" ht="15" customHeight="1">
      <c r="B13" s="237">
        <v>371124.01</v>
      </c>
      <c r="C13" s="237">
        <v>556685</v>
      </c>
      <c r="D13" s="237">
        <v>0</v>
      </c>
      <c r="E13" s="238">
        <v>0.15</v>
      </c>
      <c r="F13" s="29"/>
      <c r="H13" s="28"/>
      <c r="I13" s="29"/>
      <c r="J13" s="29"/>
      <c r="K13" s="29"/>
    </row>
    <row r="14" spans="1:11" ht="15" customHeight="1">
      <c r="B14" s="237">
        <v>556685.01</v>
      </c>
      <c r="C14" s="237">
        <v>773173</v>
      </c>
      <c r="D14" s="237">
        <v>27834</v>
      </c>
      <c r="E14" s="238">
        <v>0.2</v>
      </c>
      <c r="F14" s="29"/>
      <c r="H14" s="41" t="s">
        <v>192</v>
      </c>
      <c r="I14" s="42"/>
      <c r="J14" s="240">
        <v>20</v>
      </c>
      <c r="K14" s="43">
        <v>151660</v>
      </c>
    </row>
    <row r="15" spans="1:11" ht="15" customHeight="1">
      <c r="B15" s="237">
        <v>773173.01</v>
      </c>
      <c r="C15" s="239" t="s">
        <v>185</v>
      </c>
      <c r="D15" s="237">
        <v>71132</v>
      </c>
      <c r="E15" s="238">
        <v>0.25</v>
      </c>
      <c r="F15" s="29"/>
      <c r="H15" s="41" t="s">
        <v>191</v>
      </c>
      <c r="I15" s="42"/>
      <c r="J15" s="240">
        <v>10</v>
      </c>
      <c r="K15" s="43">
        <v>75830</v>
      </c>
    </row>
    <row r="16" spans="1:11" ht="15" customHeight="1">
      <c r="B16" s="4"/>
      <c r="C16" s="29"/>
      <c r="D16" s="29"/>
      <c r="E16" s="29"/>
      <c r="F16" s="29"/>
      <c r="H16" s="41" t="s">
        <v>193</v>
      </c>
      <c r="I16" s="42"/>
      <c r="J16" s="240">
        <v>4</v>
      </c>
      <c r="K16" s="43">
        <v>30332</v>
      </c>
    </row>
    <row r="17" spans="2:33" ht="15" customHeight="1">
      <c r="F17" s="29"/>
    </row>
    <row r="18" spans="2:33" ht="15" customHeight="1">
      <c r="B18" s="30" t="s">
        <v>192</v>
      </c>
      <c r="C18" s="31"/>
      <c r="D18" s="31"/>
      <c r="E18" s="32"/>
      <c r="F18" s="29"/>
      <c r="H18" s="241" t="s">
        <v>209</v>
      </c>
      <c r="I18" s="35"/>
      <c r="J18" s="36"/>
    </row>
    <row r="19" spans="2:33" ht="15" customHeight="1">
      <c r="B19" s="28"/>
      <c r="C19" s="29"/>
      <c r="D19" s="29"/>
      <c r="E19" s="29"/>
      <c r="F19" s="29"/>
      <c r="H19" s="241" t="s">
        <v>217</v>
      </c>
      <c r="I19" s="35"/>
      <c r="J19" s="36"/>
    </row>
    <row r="20" spans="2:33" ht="15" customHeight="1">
      <c r="B20" s="41" t="s">
        <v>194</v>
      </c>
      <c r="C20" s="35"/>
      <c r="D20" s="42"/>
      <c r="E20" s="238">
        <v>2.87E-2</v>
      </c>
      <c r="F20" s="29"/>
      <c r="H20" s="241" t="s">
        <v>221</v>
      </c>
      <c r="I20" s="35"/>
      <c r="J20" s="36"/>
    </row>
    <row r="21" spans="2:33" ht="15" customHeight="1">
      <c r="B21" s="41" t="s">
        <v>195</v>
      </c>
      <c r="C21" s="35"/>
      <c r="D21" s="42"/>
      <c r="E21" s="238">
        <v>7.0999999999999994E-2</v>
      </c>
      <c r="F21" s="29"/>
      <c r="H21" s="241" t="s">
        <v>231</v>
      </c>
      <c r="I21" s="35"/>
      <c r="J21" s="36"/>
    </row>
    <row r="22" spans="2:33" ht="15" customHeight="1">
      <c r="B22" s="29"/>
      <c r="C22" s="29"/>
      <c r="D22" s="45"/>
      <c r="E22" s="29"/>
      <c r="F22" s="29"/>
      <c r="H22" s="241" t="s">
        <v>241</v>
      </c>
      <c r="I22" s="35"/>
      <c r="J22" s="36"/>
    </row>
    <row r="23" spans="2:33" ht="15" customHeight="1">
      <c r="B23" s="30" t="s">
        <v>191</v>
      </c>
      <c r="C23" s="31"/>
      <c r="D23" s="31"/>
      <c r="E23" s="32"/>
      <c r="F23" s="29"/>
      <c r="H23" s="241" t="s">
        <v>243</v>
      </c>
      <c r="I23" s="35"/>
      <c r="J23" s="36"/>
    </row>
    <row r="24" spans="2:33" ht="15" customHeight="1">
      <c r="B24" s="28"/>
      <c r="C24" s="29"/>
      <c r="D24" s="29"/>
      <c r="E24" s="29"/>
      <c r="F24" s="29"/>
      <c r="H24" s="241" t="s">
        <v>255</v>
      </c>
      <c r="I24" s="35"/>
      <c r="J24" s="36"/>
    </row>
    <row r="25" spans="2:33" ht="15" customHeight="1">
      <c r="B25" s="41" t="s">
        <v>194</v>
      </c>
      <c r="C25" s="35"/>
      <c r="D25" s="42"/>
      <c r="E25" s="238">
        <v>3.04E-2</v>
      </c>
      <c r="F25" s="29"/>
      <c r="H25" s="241" t="s">
        <v>258</v>
      </c>
      <c r="I25" s="35"/>
      <c r="J25" s="36"/>
    </row>
    <row r="26" spans="2:33" ht="15" customHeight="1">
      <c r="B26" s="41" t="s">
        <v>195</v>
      </c>
      <c r="C26" s="35"/>
      <c r="D26" s="42"/>
      <c r="E26" s="238">
        <v>7.0900000000000005E-2</v>
      </c>
      <c r="F26" s="29"/>
      <c r="H26" s="241" t="s">
        <v>266</v>
      </c>
      <c r="I26" s="35"/>
      <c r="J26" s="36"/>
      <c r="AF26" s="59"/>
      <c r="AG26" s="59"/>
    </row>
    <row r="27" spans="2:33" ht="15" customHeight="1">
      <c r="B27" s="29"/>
      <c r="C27" s="29"/>
      <c r="D27" s="29"/>
      <c r="E27" s="29"/>
      <c r="F27" s="29"/>
      <c r="H27" s="241" t="s">
        <v>268</v>
      </c>
      <c r="I27" s="35"/>
      <c r="J27" s="36"/>
      <c r="AF27" s="59"/>
      <c r="AG27" s="59"/>
    </row>
    <row r="28" spans="2:33" ht="15" customHeight="1">
      <c r="B28" s="30" t="s">
        <v>110</v>
      </c>
      <c r="C28" s="31"/>
      <c r="D28" s="32"/>
      <c r="E28" s="238">
        <v>1.2999999999999999E-2</v>
      </c>
      <c r="F28" s="29"/>
      <c r="H28" s="241" t="s">
        <v>303</v>
      </c>
      <c r="I28" s="35"/>
      <c r="J28" s="36"/>
    </row>
    <row r="29" spans="2:33" ht="15" customHeight="1">
      <c r="F29" s="29"/>
      <c r="H29" s="241" t="s">
        <v>280</v>
      </c>
      <c r="I29" s="35"/>
      <c r="J29" s="36"/>
    </row>
    <row r="30" spans="2:33" ht="15" customHeight="1">
      <c r="F30" s="29"/>
    </row>
    <row r="31" spans="2:33" ht="15" customHeight="1">
      <c r="B31" s="62" t="s">
        <v>417</v>
      </c>
      <c r="C31" s="63"/>
      <c r="D31" s="63"/>
      <c r="E31" s="22">
        <v>41275</v>
      </c>
      <c r="F31" s="22">
        <v>41640</v>
      </c>
      <c r="G31" s="22">
        <v>42005</v>
      </c>
      <c r="H31" s="22">
        <v>42370</v>
      </c>
      <c r="I31" s="22">
        <v>42736</v>
      </c>
      <c r="J31" s="22">
        <v>43101</v>
      </c>
      <c r="K31" s="22">
        <v>43466</v>
      </c>
    </row>
    <row r="32" spans="2:33" ht="15" customHeight="1">
      <c r="B32" s="62" t="s">
        <v>419</v>
      </c>
      <c r="C32" s="63"/>
      <c r="D32" s="63"/>
      <c r="E32" s="22">
        <v>41639</v>
      </c>
      <c r="F32" s="22">
        <v>42004</v>
      </c>
      <c r="G32" s="22">
        <v>42369</v>
      </c>
      <c r="H32" s="22">
        <v>42735</v>
      </c>
      <c r="I32" s="22">
        <v>43100</v>
      </c>
      <c r="J32" s="22">
        <v>43465</v>
      </c>
      <c r="K32" s="22">
        <v>43830</v>
      </c>
    </row>
    <row r="34" spans="2:540" ht="15" customHeight="1">
      <c r="F34" s="200">
        <v>1</v>
      </c>
      <c r="G34" s="200">
        <v>13</v>
      </c>
      <c r="H34" s="200">
        <v>25</v>
      </c>
      <c r="I34" s="200">
        <v>37</v>
      </c>
      <c r="J34" s="200">
        <v>49</v>
      </c>
      <c r="K34" s="200">
        <v>61</v>
      </c>
    </row>
    <row r="35" spans="2:540" ht="15" customHeight="1">
      <c r="F35" s="200">
        <v>12</v>
      </c>
      <c r="G35" s="200">
        <v>24</v>
      </c>
      <c r="H35" s="200">
        <v>36</v>
      </c>
      <c r="I35" s="200">
        <v>48</v>
      </c>
      <c r="J35" s="200">
        <v>60</v>
      </c>
      <c r="K35" s="200">
        <v>72</v>
      </c>
    </row>
    <row r="37" spans="2:540" ht="15" customHeight="1">
      <c r="B37" s="7" t="s">
        <v>201</v>
      </c>
      <c r="C37" s="6"/>
      <c r="D37" s="6"/>
      <c r="E37" s="6"/>
      <c r="F37" s="6"/>
      <c r="G37" s="6"/>
      <c r="H37" s="6"/>
      <c r="I37" s="6"/>
      <c r="J37" s="6"/>
      <c r="K37" s="6"/>
    </row>
    <row r="38" spans="2:540" ht="15" customHeight="1">
      <c r="B38" s="46"/>
      <c r="C38" s="29"/>
      <c r="D38" s="45"/>
      <c r="F38" s="29"/>
      <c r="G38" s="29"/>
      <c r="H38" s="29"/>
      <c r="I38" s="29"/>
      <c r="J38" s="29"/>
      <c r="K38" s="29"/>
    </row>
    <row r="39" spans="2:540" ht="15" customHeight="1">
      <c r="B39" s="30" t="s">
        <v>202</v>
      </c>
      <c r="C39" s="85"/>
      <c r="D39" s="85"/>
      <c r="E39" s="86">
        <v>12</v>
      </c>
      <c r="F39" s="48">
        <v>42004</v>
      </c>
      <c r="G39" s="48">
        <v>42369</v>
      </c>
      <c r="H39" s="48">
        <v>42735</v>
      </c>
      <c r="I39" s="48">
        <v>43100</v>
      </c>
      <c r="J39" s="48">
        <v>43465</v>
      </c>
      <c r="K39" s="48">
        <v>43830</v>
      </c>
    </row>
    <row r="40" spans="2:540" ht="15" customHeight="1">
      <c r="C40" s="29"/>
      <c r="D40" s="29"/>
      <c r="E40" s="45"/>
      <c r="F40" s="44"/>
      <c r="G40" s="44"/>
      <c r="H40" s="44"/>
      <c r="I40" s="44"/>
      <c r="J40" s="44"/>
    </row>
    <row r="41" spans="2:540" ht="15" customHeight="1">
      <c r="B41" s="7" t="s">
        <v>427</v>
      </c>
      <c r="C41" s="6"/>
      <c r="D41" s="6"/>
      <c r="E41" s="6"/>
      <c r="F41" s="6"/>
      <c r="G41" s="6"/>
      <c r="H41" s="6"/>
      <c r="I41" s="6"/>
      <c r="J41" s="6"/>
      <c r="K41" s="6"/>
    </row>
    <row r="42" spans="2:540" ht="15" customHeight="1">
      <c r="B42" s="46"/>
      <c r="C42" s="29"/>
      <c r="D42" s="29"/>
      <c r="E42" s="45"/>
      <c r="F42" s="29"/>
      <c r="G42" s="29"/>
      <c r="H42" s="29"/>
      <c r="I42" s="29"/>
      <c r="J42" s="29"/>
      <c r="K42" s="29"/>
    </row>
    <row r="43" spans="2:540" ht="15" customHeight="1">
      <c r="B43" s="241" t="s">
        <v>196</v>
      </c>
      <c r="C43" s="242"/>
      <c r="D43" s="242"/>
      <c r="E43" s="243"/>
      <c r="F43" s="244">
        <v>0</v>
      </c>
      <c r="G43" s="244">
        <v>0.06</v>
      </c>
      <c r="H43" s="244">
        <v>0.06</v>
      </c>
      <c r="I43" s="244">
        <v>0.06</v>
      </c>
      <c r="J43" s="244">
        <v>0.06</v>
      </c>
      <c r="K43" s="244">
        <v>0.06</v>
      </c>
      <c r="AA43" s="59"/>
      <c r="DD43" s="70"/>
      <c r="FZ43" s="59"/>
      <c r="GA43" s="59"/>
      <c r="GB43" s="59"/>
      <c r="GC43" s="59"/>
      <c r="GD43" s="59"/>
      <c r="GE43" s="59"/>
      <c r="GF43" s="59"/>
      <c r="GG43" s="59"/>
      <c r="GH43" s="59"/>
      <c r="GI43" s="59"/>
      <c r="GJ43" s="59"/>
      <c r="GK43" s="59"/>
    </row>
    <row r="44" spans="2:540" ht="15" customHeight="1">
      <c r="B44" s="241" t="s">
        <v>197</v>
      </c>
      <c r="C44" s="242"/>
      <c r="D44" s="242"/>
      <c r="E44" s="243"/>
      <c r="F44" s="244">
        <v>0</v>
      </c>
      <c r="G44" s="244">
        <v>0.06</v>
      </c>
      <c r="H44" s="244">
        <v>0.06</v>
      </c>
      <c r="I44" s="244">
        <v>0.06</v>
      </c>
      <c r="J44" s="244">
        <v>0.06</v>
      </c>
      <c r="K44" s="244">
        <v>0.06</v>
      </c>
      <c r="DD44" s="70"/>
      <c r="FZ44" s="59"/>
      <c r="GA44" s="59"/>
      <c r="GB44" s="59"/>
      <c r="GC44" s="59"/>
      <c r="GD44" s="59"/>
      <c r="GE44" s="59"/>
      <c r="GF44" s="59"/>
      <c r="GG44" s="59"/>
      <c r="GH44" s="59"/>
      <c r="GI44" s="59"/>
      <c r="GJ44" s="59"/>
      <c r="GK44" s="59"/>
      <c r="QL44" s="27" t="s">
        <v>0</v>
      </c>
    </row>
    <row r="45" spans="2:540" ht="15" customHeight="1">
      <c r="B45" s="241" t="s">
        <v>198</v>
      </c>
      <c r="C45" s="242"/>
      <c r="D45" s="242"/>
      <c r="E45" s="243"/>
      <c r="F45" s="244">
        <v>0</v>
      </c>
      <c r="G45" s="244">
        <v>0.06</v>
      </c>
      <c r="H45" s="244">
        <v>0.06</v>
      </c>
      <c r="I45" s="244">
        <v>0.06</v>
      </c>
      <c r="J45" s="244">
        <v>0.06</v>
      </c>
      <c r="K45" s="244">
        <v>0.06</v>
      </c>
      <c r="FZ45" s="59"/>
      <c r="GA45" s="59"/>
      <c r="GB45" s="59"/>
      <c r="GC45" s="59"/>
      <c r="GD45" s="59"/>
      <c r="GE45" s="59"/>
      <c r="GF45" s="59"/>
      <c r="GG45" s="59"/>
      <c r="GH45" s="59"/>
      <c r="GI45" s="59"/>
      <c r="GJ45" s="59"/>
      <c r="GK45" s="59"/>
      <c r="QL45" s="27" t="s">
        <v>0</v>
      </c>
    </row>
    <row r="46" spans="2:540" ht="15" customHeight="1">
      <c r="B46" s="241" t="s">
        <v>199</v>
      </c>
      <c r="C46" s="242"/>
      <c r="D46" s="242"/>
      <c r="E46" s="243"/>
      <c r="F46" s="244">
        <v>0</v>
      </c>
      <c r="G46" s="244">
        <v>0.06</v>
      </c>
      <c r="H46" s="244">
        <v>0.06</v>
      </c>
      <c r="I46" s="244">
        <v>0.06</v>
      </c>
      <c r="J46" s="244">
        <v>0.06</v>
      </c>
      <c r="K46" s="244">
        <v>0.06</v>
      </c>
      <c r="CT46" s="2"/>
      <c r="CU46" s="2"/>
      <c r="CV46" s="2"/>
      <c r="CW46" s="2"/>
      <c r="CX46" s="2"/>
      <c r="CY46" s="2"/>
      <c r="CZ46" s="2"/>
      <c r="DA46" s="2"/>
      <c r="DB46" s="2"/>
      <c r="QJ46" s="27" t="s">
        <v>0</v>
      </c>
      <c r="SD46" s="27" t="s">
        <v>0</v>
      </c>
      <c r="SK46" s="27" t="s">
        <v>0</v>
      </c>
      <c r="SR46" s="27" t="s">
        <v>0</v>
      </c>
      <c r="SY46" s="27" t="s">
        <v>0</v>
      </c>
      <c r="TF46" s="27" t="s">
        <v>0</v>
      </c>
      <c r="TM46" s="27" t="s">
        <v>0</v>
      </c>
      <c r="TT46" s="27" t="s">
        <v>0</v>
      </c>
    </row>
    <row r="47" spans="2:540" ht="15" customHeight="1">
      <c r="B47" s="241" t="s">
        <v>200</v>
      </c>
      <c r="C47" s="242"/>
      <c r="D47" s="242"/>
      <c r="E47" s="243"/>
      <c r="F47" s="244">
        <v>0</v>
      </c>
      <c r="G47" s="244">
        <v>0.06</v>
      </c>
      <c r="H47" s="244">
        <v>0.06</v>
      </c>
      <c r="I47" s="244">
        <v>0.06</v>
      </c>
      <c r="J47" s="244">
        <v>0.06</v>
      </c>
      <c r="K47" s="244">
        <v>0.06</v>
      </c>
      <c r="CT47" s="2"/>
      <c r="CU47" s="2"/>
      <c r="CV47" s="2"/>
      <c r="CW47" s="2"/>
      <c r="CX47" s="2"/>
      <c r="CY47" s="2"/>
      <c r="CZ47" s="2"/>
      <c r="DA47" s="2"/>
      <c r="DB47" s="2"/>
      <c r="SF47" s="61"/>
      <c r="SM47" s="61"/>
      <c r="ST47" s="61"/>
      <c r="TA47" s="61"/>
      <c r="TH47" s="61"/>
      <c r="TO47" s="61"/>
    </row>
    <row r="49" spans="2:11" ht="15" customHeight="1">
      <c r="B49" s="7" t="s">
        <v>428</v>
      </c>
      <c r="C49" s="6"/>
      <c r="D49" s="6"/>
      <c r="E49" s="6"/>
      <c r="F49" s="6"/>
      <c r="G49" s="6"/>
      <c r="H49" s="6"/>
      <c r="I49" s="6"/>
      <c r="J49" s="6"/>
      <c r="K49" s="6"/>
    </row>
    <row r="50" spans="2:11" ht="15" customHeight="1">
      <c r="B50" s="46"/>
      <c r="C50" s="29"/>
      <c r="D50" s="29"/>
      <c r="E50" s="45"/>
      <c r="F50" s="29"/>
      <c r="G50" s="29"/>
      <c r="H50" s="29"/>
      <c r="I50" s="29"/>
      <c r="J50" s="29"/>
      <c r="K50" s="29"/>
    </row>
    <row r="51" spans="2:11" ht="15" customHeight="1">
      <c r="B51" s="41" t="s">
        <v>196</v>
      </c>
      <c r="C51" s="35"/>
      <c r="D51" s="35"/>
      <c r="E51" s="47"/>
      <c r="F51" s="244">
        <v>0</v>
      </c>
      <c r="G51" s="244">
        <v>0</v>
      </c>
      <c r="H51" s="244">
        <v>0</v>
      </c>
      <c r="I51" s="244">
        <v>0</v>
      </c>
      <c r="J51" s="244">
        <v>0</v>
      </c>
      <c r="K51" s="244">
        <v>0</v>
      </c>
    </row>
    <row r="52" spans="2:11" ht="15" customHeight="1">
      <c r="B52" s="41" t="s">
        <v>197</v>
      </c>
      <c r="C52" s="35"/>
      <c r="D52" s="35"/>
      <c r="E52" s="47"/>
      <c r="F52" s="244">
        <v>0</v>
      </c>
      <c r="G52" s="244">
        <v>0</v>
      </c>
      <c r="H52" s="244">
        <v>0</v>
      </c>
      <c r="I52" s="244">
        <v>0</v>
      </c>
      <c r="J52" s="244">
        <v>0</v>
      </c>
      <c r="K52" s="244">
        <v>0</v>
      </c>
    </row>
    <row r="53" spans="2:11" ht="15" customHeight="1">
      <c r="B53" s="41" t="s">
        <v>198</v>
      </c>
      <c r="C53" s="35"/>
      <c r="D53" s="35"/>
      <c r="E53" s="47"/>
      <c r="F53" s="244">
        <v>0</v>
      </c>
      <c r="G53" s="244">
        <v>0</v>
      </c>
      <c r="H53" s="244">
        <v>0</v>
      </c>
      <c r="I53" s="244">
        <v>0</v>
      </c>
      <c r="J53" s="244">
        <v>0</v>
      </c>
      <c r="K53" s="244">
        <v>0</v>
      </c>
    </row>
    <row r="54" spans="2:11" ht="15" customHeight="1">
      <c r="B54" s="41" t="s">
        <v>199</v>
      </c>
      <c r="C54" s="35"/>
      <c r="D54" s="35"/>
      <c r="E54" s="47"/>
      <c r="F54" s="244">
        <v>0</v>
      </c>
      <c r="G54" s="244">
        <v>0</v>
      </c>
      <c r="H54" s="244">
        <v>0</v>
      </c>
      <c r="I54" s="244">
        <v>0</v>
      </c>
      <c r="J54" s="244">
        <v>0</v>
      </c>
      <c r="K54" s="244">
        <v>0</v>
      </c>
    </row>
    <row r="55" spans="2:11" ht="15" customHeight="1">
      <c r="B55" s="41" t="s">
        <v>200</v>
      </c>
      <c r="C55" s="35"/>
      <c r="D55" s="35"/>
      <c r="E55" s="47"/>
      <c r="F55" s="244">
        <v>0</v>
      </c>
      <c r="G55" s="244">
        <v>0</v>
      </c>
      <c r="H55" s="244">
        <v>0</v>
      </c>
      <c r="I55" s="244">
        <v>0</v>
      </c>
      <c r="J55" s="244">
        <v>0</v>
      </c>
      <c r="K55" s="244">
        <v>0</v>
      </c>
    </row>
    <row r="57" spans="2:11" ht="15" customHeight="1">
      <c r="B57" s="7" t="s">
        <v>429</v>
      </c>
      <c r="C57" s="6"/>
      <c r="D57" s="6"/>
      <c r="E57" s="6"/>
      <c r="F57" s="6"/>
      <c r="G57" s="6"/>
      <c r="H57" s="6"/>
      <c r="I57" s="6"/>
      <c r="J57" s="6"/>
      <c r="K57" s="6"/>
    </row>
    <row r="58" spans="2:11" ht="15" customHeight="1"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2:11" ht="15" customHeight="1">
      <c r="B59" s="54" t="s">
        <v>307</v>
      </c>
      <c r="C59" s="55"/>
      <c r="D59" s="55"/>
      <c r="E59" s="56"/>
      <c r="F59" s="245">
        <v>0.04</v>
      </c>
      <c r="G59" s="245">
        <v>0.03</v>
      </c>
      <c r="H59" s="245">
        <v>0.02</v>
      </c>
      <c r="I59" s="245">
        <v>0.01</v>
      </c>
      <c r="J59" s="245">
        <v>0.01</v>
      </c>
      <c r="K59" s="245">
        <v>0.01</v>
      </c>
    </row>
    <row r="60" spans="2:11" ht="15" customHeight="1">
      <c r="B60" s="105"/>
      <c r="C60" s="106"/>
      <c r="D60" s="106"/>
      <c r="E60" s="106"/>
      <c r="F60" s="107"/>
      <c r="G60" s="107"/>
      <c r="H60" s="107"/>
      <c r="I60" s="107"/>
      <c r="J60" s="107"/>
      <c r="K60" s="107"/>
    </row>
    <row r="61" spans="2:11" ht="15" customHeight="1">
      <c r="B61" s="7" t="s">
        <v>430</v>
      </c>
      <c r="C61" s="6"/>
      <c r="D61" s="6"/>
      <c r="E61" s="6"/>
      <c r="F61" s="6"/>
      <c r="G61" s="6"/>
      <c r="H61" s="6"/>
      <c r="I61" s="6"/>
      <c r="J61" s="6"/>
      <c r="K61" s="6"/>
    </row>
    <row r="62" spans="2:11" ht="15" customHeight="1"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2:11" ht="15" customHeight="1">
      <c r="B63" s="108" t="s">
        <v>307</v>
      </c>
      <c r="C63" s="102"/>
      <c r="D63" s="102"/>
      <c r="E63" s="42"/>
      <c r="F63" s="246">
        <v>43.534549999999996</v>
      </c>
      <c r="G63" s="246">
        <v>45.030799999999999</v>
      </c>
      <c r="H63" s="246">
        <v>46.065550000000002</v>
      </c>
      <c r="I63" s="246">
        <v>47.563000000000002</v>
      </c>
      <c r="J63" s="246">
        <v>49.515749999999997</v>
      </c>
      <c r="K63" s="246">
        <v>51.2926</v>
      </c>
    </row>
    <row r="65" spans="2:11" ht="15" customHeight="1">
      <c r="B65" s="341" t="s">
        <v>316</v>
      </c>
      <c r="C65" s="342"/>
      <c r="D65" s="343"/>
      <c r="E65" s="83">
        <v>41275</v>
      </c>
      <c r="F65" s="83">
        <v>41640</v>
      </c>
      <c r="G65" s="83">
        <v>42005</v>
      </c>
      <c r="H65" s="83">
        <v>42370</v>
      </c>
      <c r="I65" s="83">
        <v>42736</v>
      </c>
      <c r="J65" s="83">
        <v>43101</v>
      </c>
      <c r="K65" s="83">
        <v>43466</v>
      </c>
    </row>
    <row r="66" spans="2:11" ht="15" customHeight="1">
      <c r="B66" s="344"/>
      <c r="C66" s="345"/>
      <c r="D66" s="346"/>
      <c r="E66" s="83">
        <v>41639</v>
      </c>
      <c r="F66" s="83">
        <v>42004</v>
      </c>
      <c r="G66" s="83">
        <v>42369</v>
      </c>
      <c r="H66" s="83">
        <v>42735</v>
      </c>
      <c r="I66" s="83">
        <v>43100</v>
      </c>
      <c r="J66" s="83">
        <v>43465</v>
      </c>
      <c r="K66" s="83">
        <v>43830</v>
      </c>
    </row>
    <row r="67" spans="2:11" ht="15" customHeight="1" outlineLevel="1">
      <c r="E67" s="29"/>
      <c r="F67" s="29"/>
      <c r="G67" s="29"/>
      <c r="H67" s="29"/>
      <c r="I67" s="29"/>
      <c r="J67" s="29"/>
      <c r="K67" s="29"/>
    </row>
    <row r="68" spans="2:11" ht="15" customHeight="1" outlineLevel="1">
      <c r="B68" s="144" t="s">
        <v>317</v>
      </c>
      <c r="C68" s="135"/>
      <c r="D68" s="135"/>
      <c r="E68" s="340" t="b">
        <v>0</v>
      </c>
      <c r="F68" s="59">
        <v>26987082.524845406</v>
      </c>
      <c r="G68" s="59">
        <v>53519808.873505391</v>
      </c>
      <c r="H68" s="59">
        <v>69390112.710475221</v>
      </c>
      <c r="I68" s="59">
        <v>83253455.360203713</v>
      </c>
      <c r="J68" s="59">
        <v>96151094.940617204</v>
      </c>
      <c r="K68" s="59">
        <v>109317575.18463089</v>
      </c>
    </row>
    <row r="69" spans="2:11" ht="15" customHeight="1" outlineLevel="1">
      <c r="B69" s="144" t="s">
        <v>318</v>
      </c>
      <c r="C69" s="135"/>
      <c r="D69" s="135"/>
      <c r="E69" s="135"/>
      <c r="F69" s="59">
        <v>4563251.6263985215</v>
      </c>
      <c r="G69" s="59">
        <v>5946645.4303895012</v>
      </c>
      <c r="H69" s="59">
        <v>7168246.5570451897</v>
      </c>
      <c r="I69" s="59">
        <v>7915991.2459166991</v>
      </c>
      <c r="J69" s="59">
        <v>8677915.427993279</v>
      </c>
      <c r="K69" s="59">
        <v>9493843.0036164373</v>
      </c>
    </row>
    <row r="70" spans="2:11" ht="15" customHeight="1" outlineLevel="1">
      <c r="B70" s="144" t="s">
        <v>319</v>
      </c>
      <c r="C70" s="135"/>
      <c r="D70" s="135"/>
      <c r="E70" s="135"/>
      <c r="F70" s="247">
        <v>0</v>
      </c>
      <c r="G70" s="247">
        <v>0</v>
      </c>
      <c r="H70" s="247">
        <v>0</v>
      </c>
      <c r="I70" s="247">
        <v>0</v>
      </c>
      <c r="J70" s="247">
        <v>0</v>
      </c>
      <c r="K70" s="247">
        <v>0</v>
      </c>
    </row>
    <row r="71" spans="2:11" ht="15" customHeight="1" outlineLevel="1">
      <c r="B71" s="135"/>
      <c r="C71" s="135"/>
      <c r="D71" s="135"/>
      <c r="E71" s="135"/>
      <c r="F71" s="136"/>
      <c r="G71" s="136"/>
      <c r="H71" s="136"/>
      <c r="I71" s="136"/>
      <c r="J71" s="136"/>
      <c r="K71" s="136"/>
    </row>
    <row r="72" spans="2:11" ht="15" customHeight="1" outlineLevel="1" thickBot="1">
      <c r="B72" s="137" t="s">
        <v>320</v>
      </c>
      <c r="C72" s="138"/>
      <c r="D72" s="138"/>
      <c r="E72" s="138"/>
      <c r="F72" s="139">
        <v>31550334.151243929</v>
      </c>
      <c r="G72" s="139">
        <v>59466454.303894892</v>
      </c>
      <c r="H72" s="139">
        <v>76558359.267520413</v>
      </c>
      <c r="I72" s="139">
        <v>91169446.606120408</v>
      </c>
      <c r="J72" s="139">
        <v>104829010.36861049</v>
      </c>
      <c r="K72" s="139">
        <v>118811418.18824732</v>
      </c>
    </row>
    <row r="73" spans="2:11" ht="15" customHeight="1" outlineLevel="1">
      <c r="B73" s="135"/>
      <c r="C73" s="135"/>
      <c r="D73" s="135"/>
      <c r="E73" s="135"/>
      <c r="F73" s="136"/>
      <c r="G73" s="136"/>
      <c r="H73" s="136"/>
      <c r="I73" s="136"/>
      <c r="J73" s="136"/>
      <c r="K73" s="136"/>
    </row>
    <row r="74" spans="2:11" ht="15" customHeight="1" outlineLevel="1">
      <c r="B74" s="144" t="s">
        <v>321</v>
      </c>
      <c r="C74" s="135"/>
      <c r="D74" s="135"/>
      <c r="E74" s="135"/>
      <c r="F74" s="59">
        <v>3155033.4151243931</v>
      </c>
      <c r="G74" s="59">
        <v>5946645.43038949</v>
      </c>
      <c r="H74" s="59">
        <v>7655835.926752042</v>
      </c>
      <c r="I74" s="59">
        <v>9116944.6606120411</v>
      </c>
      <c r="J74" s="59">
        <v>10482901.036861049</v>
      </c>
      <c r="K74" s="59">
        <v>11881141.818824733</v>
      </c>
    </row>
    <row r="75" spans="2:11" ht="15" customHeight="1" outlineLevel="1">
      <c r="B75" s="135"/>
      <c r="C75" s="135"/>
      <c r="D75" s="135"/>
      <c r="E75" s="135"/>
      <c r="F75" s="248">
        <v>0.1</v>
      </c>
      <c r="G75" s="248">
        <v>0.1</v>
      </c>
      <c r="H75" s="248">
        <v>0.1</v>
      </c>
      <c r="I75" s="248">
        <v>0.1</v>
      </c>
      <c r="J75" s="248">
        <v>0.1</v>
      </c>
      <c r="K75" s="248">
        <v>0.1</v>
      </c>
    </row>
    <row r="76" spans="2:11" ht="15" customHeight="1" outlineLevel="1">
      <c r="B76" s="149" t="s">
        <v>322</v>
      </c>
      <c r="C76" s="140"/>
      <c r="D76" s="140"/>
      <c r="E76" s="140"/>
      <c r="F76" s="141">
        <v>-1408218.2112741284</v>
      </c>
      <c r="G76" s="141">
        <v>-1.1175870895385742E-8</v>
      </c>
      <c r="H76" s="141">
        <v>-1.862645149230957E-9</v>
      </c>
      <c r="I76" s="141">
        <v>-1.862645149230957E-9</v>
      </c>
      <c r="J76" s="141">
        <v>1.862645149230957E-9</v>
      </c>
      <c r="K76" s="141">
        <v>0</v>
      </c>
    </row>
    <row r="77" spans="2:11" ht="15" customHeight="1" outlineLevel="1">
      <c r="B77" s="135"/>
      <c r="C77" s="135"/>
      <c r="D77" s="135"/>
      <c r="E77" s="135"/>
      <c r="F77" s="135"/>
      <c r="G77" s="135"/>
      <c r="H77" s="135"/>
      <c r="I77" s="135"/>
      <c r="J77" s="135"/>
      <c r="K77" s="135"/>
    </row>
    <row r="78" spans="2:11" ht="15" customHeight="1" outlineLevel="1" thickBot="1">
      <c r="B78" s="155" t="s">
        <v>295</v>
      </c>
      <c r="C78" s="142"/>
      <c r="D78" s="142"/>
      <c r="E78" s="142"/>
      <c r="F78" s="143"/>
      <c r="G78" s="143"/>
      <c r="H78" s="143"/>
      <c r="I78" s="143"/>
      <c r="J78" s="143"/>
      <c r="K78" s="143"/>
    </row>
    <row r="79" spans="2:11" ht="15" customHeight="1" outlineLevel="1">
      <c r="B79" s="135"/>
      <c r="C79" s="135"/>
      <c r="D79" s="135"/>
      <c r="E79" s="135"/>
      <c r="F79" s="136"/>
      <c r="G79" s="136"/>
      <c r="H79" s="136"/>
      <c r="I79" s="136"/>
      <c r="J79" s="136"/>
      <c r="K79" s="136"/>
    </row>
    <row r="80" spans="2:11" ht="15" customHeight="1" outlineLevel="1">
      <c r="B80" s="292" t="s">
        <v>310</v>
      </c>
      <c r="D80" s="291" t="s">
        <v>311</v>
      </c>
      <c r="E80" s="135"/>
      <c r="F80" s="145">
        <v>3489550.8870121706</v>
      </c>
      <c r="G80" s="145">
        <v>5004802.0520772003</v>
      </c>
      <c r="H80" s="145">
        <v>6092090.1867368855</v>
      </c>
      <c r="I80" s="145">
        <v>6763858.2358646281</v>
      </c>
      <c r="J80" s="145">
        <v>7444441.8274315372</v>
      </c>
      <c r="K80" s="145">
        <v>8173286.1668550326</v>
      </c>
    </row>
    <row r="81" spans="2:11" ht="15" customHeight="1" outlineLevel="1">
      <c r="B81" s="292" t="s">
        <v>306</v>
      </c>
      <c r="D81" s="291" t="s">
        <v>311</v>
      </c>
      <c r="E81" s="135"/>
      <c r="F81" s="145">
        <v>889981.50943041465</v>
      </c>
      <c r="G81" s="145">
        <v>995335.15566805482</v>
      </c>
      <c r="H81" s="145">
        <v>1076156.3703083019</v>
      </c>
      <c r="I81" s="145">
        <v>1152133.0100520689</v>
      </c>
      <c r="J81" s="145">
        <v>1233473.6005617441</v>
      </c>
      <c r="K81" s="145">
        <v>1320556.8367614043</v>
      </c>
    </row>
    <row r="82" spans="2:11" ht="15" customHeight="1" outlineLevel="1">
      <c r="B82" s="293"/>
      <c r="D82" s="291"/>
    </row>
    <row r="83" spans="2:11" ht="15" customHeight="1" outlineLevel="1">
      <c r="B83" s="292" t="s">
        <v>310</v>
      </c>
      <c r="D83" s="291" t="s">
        <v>312</v>
      </c>
      <c r="E83" s="135"/>
      <c r="F83" s="145">
        <v>233509.49433487203</v>
      </c>
      <c r="G83" s="145">
        <v>0</v>
      </c>
      <c r="H83" s="145">
        <v>0</v>
      </c>
      <c r="I83" s="145">
        <v>0</v>
      </c>
      <c r="J83" s="145">
        <v>0</v>
      </c>
      <c r="K83" s="145">
        <v>0</v>
      </c>
    </row>
    <row r="84" spans="2:11" ht="15" customHeight="1" outlineLevel="1">
      <c r="B84" s="292" t="s">
        <v>306</v>
      </c>
      <c r="D84" s="291" t="s">
        <v>312</v>
      </c>
      <c r="F84" s="145">
        <v>0</v>
      </c>
      <c r="G84" s="145">
        <v>0</v>
      </c>
      <c r="H84" s="145">
        <v>0</v>
      </c>
      <c r="I84" s="145">
        <v>0</v>
      </c>
      <c r="J84" s="145">
        <v>0</v>
      </c>
      <c r="K84" s="145">
        <v>0</v>
      </c>
    </row>
    <row r="85" spans="2:11" ht="15" customHeight="1" outlineLevel="1">
      <c r="B85" s="135"/>
      <c r="C85" s="135"/>
      <c r="D85" s="135"/>
      <c r="E85" s="135"/>
      <c r="F85" s="136"/>
      <c r="G85" s="136"/>
      <c r="H85" s="136"/>
      <c r="I85" s="136"/>
      <c r="J85" s="136"/>
      <c r="K85" s="136"/>
    </row>
    <row r="86" spans="2:11" ht="15" customHeight="1" outlineLevel="1" thickBot="1">
      <c r="B86" s="150" t="s">
        <v>323</v>
      </c>
      <c r="C86" s="146"/>
      <c r="D86" s="146"/>
      <c r="E86" s="146"/>
      <c r="F86" s="147">
        <v>4613041.8907774575</v>
      </c>
      <c r="G86" s="147">
        <v>6000137.207745255</v>
      </c>
      <c r="H86" s="147">
        <v>7168246.5570451878</v>
      </c>
      <c r="I86" s="147">
        <v>7915991.2459166972</v>
      </c>
      <c r="J86" s="147">
        <v>8677915.4279932808</v>
      </c>
      <c r="K86" s="147">
        <v>9493843.0036164373</v>
      </c>
    </row>
    <row r="87" spans="2:11" ht="15" customHeight="1" outlineLevel="1" thickTop="1">
      <c r="B87" s="152"/>
      <c r="C87" s="153"/>
      <c r="D87" s="153"/>
      <c r="E87" s="153"/>
      <c r="F87" s="154"/>
      <c r="G87" s="154"/>
      <c r="H87" s="154"/>
      <c r="I87" s="154"/>
      <c r="J87" s="154"/>
      <c r="K87" s="154"/>
    </row>
    <row r="88" spans="2:11" ht="15" customHeight="1" outlineLevel="1">
      <c r="B88" s="135"/>
      <c r="C88" s="135"/>
      <c r="D88" s="135"/>
      <c r="E88" s="135"/>
      <c r="F88" s="145">
        <v>3155033.4151243931</v>
      </c>
      <c r="G88" s="145">
        <v>5946645.43038949</v>
      </c>
      <c r="H88" s="145">
        <v>0</v>
      </c>
      <c r="I88" s="145">
        <v>0</v>
      </c>
      <c r="J88" s="145">
        <v>0</v>
      </c>
      <c r="K88" s="145">
        <v>0</v>
      </c>
    </row>
    <row r="89" spans="2:11" ht="15" customHeight="1" outlineLevel="1">
      <c r="B89" s="156" t="s">
        <v>324</v>
      </c>
      <c r="C89" s="148"/>
      <c r="D89" s="148"/>
      <c r="E89" s="148"/>
      <c r="F89" s="252">
        <v>0.68393773345783782</v>
      </c>
      <c r="G89" s="252">
        <v>0.99108490764399271</v>
      </c>
      <c r="H89" s="252">
        <v>1</v>
      </c>
      <c r="I89" s="252">
        <v>1</v>
      </c>
      <c r="J89" s="252">
        <v>1</v>
      </c>
      <c r="K89" s="252">
        <v>1</v>
      </c>
    </row>
    <row r="90" spans="2:11" ht="15" customHeight="1" outlineLevel="1"/>
    <row r="91" spans="2:11" ht="15" customHeight="1" outlineLevel="1" thickBot="1">
      <c r="B91" s="155" t="s">
        <v>296</v>
      </c>
      <c r="C91" s="142"/>
      <c r="D91" s="142"/>
      <c r="E91" s="142"/>
      <c r="F91" s="142"/>
      <c r="G91" s="142"/>
      <c r="H91" s="142"/>
      <c r="I91" s="142"/>
      <c r="J91" s="142"/>
      <c r="K91" s="142"/>
    </row>
    <row r="92" spans="2:11" ht="15" customHeight="1" outlineLevel="1">
      <c r="B92" s="135"/>
      <c r="C92" s="135"/>
      <c r="D92" s="135"/>
      <c r="E92" s="135"/>
      <c r="F92" s="136"/>
      <c r="G92" s="136"/>
      <c r="H92" s="136"/>
      <c r="I92" s="136"/>
      <c r="J92" s="136"/>
      <c r="K92" s="136"/>
    </row>
    <row r="93" spans="2:11" ht="15" customHeight="1" outlineLevel="1">
      <c r="B93" s="292" t="s">
        <v>310</v>
      </c>
      <c r="D93" s="291" t="s">
        <v>311</v>
      </c>
      <c r="E93" s="135"/>
      <c r="F93" s="145">
        <v>2386635.5244488916</v>
      </c>
      <c r="G93" s="145">
        <v>4960183.7795594102</v>
      </c>
      <c r="H93" s="145">
        <v>6092090.1867368855</v>
      </c>
      <c r="I93" s="145">
        <v>6763858.2358646281</v>
      </c>
      <c r="J93" s="145">
        <v>7444441.8274315372</v>
      </c>
      <c r="K93" s="145">
        <v>8173286.1668550326</v>
      </c>
    </row>
    <row r="94" spans="2:11" ht="15" customHeight="1" outlineLevel="1">
      <c r="B94" s="292" t="s">
        <v>306</v>
      </c>
      <c r="D94" s="291" t="s">
        <v>311</v>
      </c>
      <c r="E94" s="135"/>
      <c r="F94" s="145">
        <v>608691.9363792229</v>
      </c>
      <c r="G94" s="145">
        <v>986461.65083009296</v>
      </c>
      <c r="H94" s="145">
        <v>1076156.3703083019</v>
      </c>
      <c r="I94" s="145">
        <v>1152133.0100520689</v>
      </c>
      <c r="J94" s="145">
        <v>1233473.6005617441</v>
      </c>
      <c r="K94" s="145">
        <v>1320556.8367614043</v>
      </c>
    </row>
    <row r="95" spans="2:11" ht="15" customHeight="1" outlineLevel="1">
      <c r="B95" s="293"/>
      <c r="D95" s="291"/>
      <c r="E95" s="135"/>
      <c r="F95" s="145"/>
      <c r="G95" s="145"/>
      <c r="H95" s="145"/>
      <c r="I95" s="145"/>
      <c r="J95" s="145"/>
      <c r="K95" s="145"/>
    </row>
    <row r="96" spans="2:11" ht="15" customHeight="1" outlineLevel="1">
      <c r="B96" s="292" t="s">
        <v>310</v>
      </c>
      <c r="D96" s="291" t="s">
        <v>312</v>
      </c>
      <c r="E96" s="135"/>
      <c r="F96" s="145">
        <v>159705.95429627819</v>
      </c>
      <c r="G96" s="145">
        <v>0</v>
      </c>
      <c r="H96" s="145">
        <v>0</v>
      </c>
      <c r="I96" s="145">
        <v>0</v>
      </c>
      <c r="J96" s="145">
        <v>0</v>
      </c>
      <c r="K96" s="145">
        <v>0</v>
      </c>
    </row>
    <row r="97" spans="2:11" ht="15" customHeight="1" outlineLevel="1">
      <c r="B97" s="292" t="s">
        <v>306</v>
      </c>
      <c r="D97" s="291" t="s">
        <v>312</v>
      </c>
      <c r="F97" s="145">
        <v>0</v>
      </c>
      <c r="G97" s="145">
        <v>0</v>
      </c>
      <c r="H97" s="145">
        <v>0</v>
      </c>
      <c r="I97" s="145">
        <v>0</v>
      </c>
      <c r="J97" s="145">
        <v>0</v>
      </c>
      <c r="K97" s="145">
        <v>0</v>
      </c>
    </row>
    <row r="98" spans="2:11" ht="15" customHeight="1" outlineLevel="1">
      <c r="B98" s="135"/>
      <c r="C98" s="135"/>
      <c r="D98" s="135"/>
      <c r="E98" s="135"/>
      <c r="F98" s="136"/>
      <c r="G98" s="136"/>
      <c r="H98" s="136"/>
      <c r="I98" s="136"/>
      <c r="J98" s="136"/>
      <c r="K98" s="136"/>
    </row>
    <row r="99" spans="2:11" ht="15" customHeight="1" outlineLevel="1" thickBot="1">
      <c r="B99" s="150" t="s">
        <v>323</v>
      </c>
      <c r="C99" s="146"/>
      <c r="D99" s="146"/>
      <c r="E99" s="146"/>
      <c r="F99" s="147">
        <v>3155033.4151243926</v>
      </c>
      <c r="G99" s="147">
        <v>5946645.430389503</v>
      </c>
      <c r="H99" s="147">
        <v>7168246.5570451878</v>
      </c>
      <c r="I99" s="147">
        <v>7915991.2459166972</v>
      </c>
      <c r="J99" s="147">
        <v>8677915.4279932808</v>
      </c>
      <c r="K99" s="147">
        <v>9493843.0036164373</v>
      </c>
    </row>
    <row r="100" spans="2:11" ht="15" customHeight="1" outlineLevel="1" thickTop="1">
      <c r="B100" s="152"/>
      <c r="C100" s="153"/>
      <c r="D100" s="153"/>
      <c r="E100" s="153"/>
      <c r="F100" s="154"/>
      <c r="G100" s="154"/>
      <c r="H100" s="154"/>
      <c r="I100" s="154"/>
      <c r="J100" s="154"/>
      <c r="K100" s="154"/>
    </row>
    <row r="102" spans="2:11" ht="15" customHeight="1">
      <c r="B102" s="341" t="s">
        <v>325</v>
      </c>
      <c r="C102" s="342"/>
      <c r="D102" s="343"/>
      <c r="E102" s="99">
        <v>41275</v>
      </c>
      <c r="F102" s="83">
        <v>41640</v>
      </c>
      <c r="G102" s="83">
        <v>42005</v>
      </c>
      <c r="H102" s="83">
        <v>42370</v>
      </c>
      <c r="I102" s="83">
        <v>42736</v>
      </c>
      <c r="J102" s="83">
        <v>43101</v>
      </c>
      <c r="K102" s="83">
        <v>43466</v>
      </c>
    </row>
    <row r="103" spans="2:11" ht="15" customHeight="1">
      <c r="B103" s="344"/>
      <c r="C103" s="345"/>
      <c r="D103" s="346"/>
      <c r="E103" s="99">
        <v>41639</v>
      </c>
      <c r="F103" s="83">
        <v>42004</v>
      </c>
      <c r="G103" s="83">
        <v>42369</v>
      </c>
      <c r="H103" s="83">
        <v>42735</v>
      </c>
      <c r="I103" s="83">
        <v>43100</v>
      </c>
      <c r="J103" s="83">
        <v>43465</v>
      </c>
      <c r="K103" s="83">
        <v>43830</v>
      </c>
    </row>
    <row r="104" spans="2:11" ht="15" customHeight="1" outlineLevel="1"/>
    <row r="105" spans="2:11" ht="15" customHeight="1" outlineLevel="1" thickBot="1">
      <c r="B105" s="155" t="s">
        <v>378</v>
      </c>
      <c r="C105" s="142"/>
      <c r="D105" s="142"/>
      <c r="E105" s="142"/>
      <c r="F105" s="143"/>
      <c r="G105" s="143"/>
      <c r="H105" s="143"/>
      <c r="I105" s="143"/>
      <c r="J105" s="143"/>
      <c r="K105" s="143"/>
    </row>
    <row r="106" spans="2:11" ht="15" customHeight="1" outlineLevel="1"/>
    <row r="107" spans="2:11" ht="15" customHeight="1" outlineLevel="1">
      <c r="B107" s="292" t="s">
        <v>310</v>
      </c>
      <c r="D107" s="291" t="s">
        <v>311</v>
      </c>
      <c r="E107" s="247">
        <v>6531133.2071346482</v>
      </c>
      <c r="F107" s="145">
        <v>8016361.1340047577</v>
      </c>
      <c r="G107" s="145">
        <v>11348265.96278641</v>
      </c>
      <c r="H107" s="145">
        <v>14889825.862814782</v>
      </c>
      <c r="I107" s="145">
        <v>18724666.689105257</v>
      </c>
      <c r="J107" s="145">
        <v>22757027.574963346</v>
      </c>
      <c r="K107" s="145">
        <v>27308143.089697033</v>
      </c>
    </row>
    <row r="108" spans="2:11" ht="15" customHeight="1" outlineLevel="1">
      <c r="B108" s="292" t="s">
        <v>306</v>
      </c>
      <c r="D108" s="291" t="s">
        <v>311</v>
      </c>
      <c r="E108" s="247">
        <v>2545748.6228653505</v>
      </c>
      <c r="F108" s="145">
        <v>3233599.4842638392</v>
      </c>
      <c r="G108" s="145">
        <v>3997929.5419333531</v>
      </c>
      <c r="H108" s="145">
        <v>4735088.0293565281</v>
      </c>
      <c r="I108" s="145">
        <v>5511036.231415729</v>
      </c>
      <c r="J108" s="145">
        <v>6372946.9362356775</v>
      </c>
      <c r="K108" s="145">
        <v>7329090.444025794</v>
      </c>
    </row>
    <row r="109" spans="2:11" ht="15" customHeight="1" outlineLevel="1">
      <c r="B109" s="144"/>
      <c r="E109" s="136"/>
      <c r="F109" s="145"/>
      <c r="G109" s="145"/>
      <c r="H109" s="145"/>
      <c r="I109" s="145"/>
      <c r="J109" s="145"/>
      <c r="K109" s="145"/>
    </row>
    <row r="110" spans="2:11" ht="15" customHeight="1" outlineLevel="1" thickBot="1">
      <c r="B110" s="150" t="s">
        <v>323</v>
      </c>
      <c r="C110" s="146"/>
      <c r="D110" s="146"/>
      <c r="E110" s="147">
        <v>9076881.8299999982</v>
      </c>
      <c r="F110" s="147">
        <v>11249960.618268598</v>
      </c>
      <c r="G110" s="147">
        <v>15346195.504719764</v>
      </c>
      <c r="H110" s="147">
        <v>19624913.892171308</v>
      </c>
      <c r="I110" s="147">
        <v>24235702.920520987</v>
      </c>
      <c r="J110" s="147">
        <v>29129974.511199024</v>
      </c>
      <c r="K110" s="147">
        <v>34637233.533722825</v>
      </c>
    </row>
    <row r="111" spans="2:11" ht="15" customHeight="1" outlineLevel="1" thickTop="1">
      <c r="B111" s="144"/>
      <c r="E111" s="136"/>
      <c r="F111" s="145"/>
      <c r="G111" s="145"/>
      <c r="H111" s="145"/>
      <c r="I111" s="145"/>
      <c r="J111" s="145"/>
      <c r="K111" s="145"/>
    </row>
    <row r="112" spans="2:11" ht="15" customHeight="1" outlineLevel="1" thickBot="1">
      <c r="B112" s="155" t="s">
        <v>160</v>
      </c>
      <c r="C112" s="142"/>
      <c r="D112" s="142"/>
      <c r="E112" s="142"/>
      <c r="F112" s="143"/>
      <c r="G112" s="143"/>
      <c r="H112" s="143"/>
      <c r="I112" s="143"/>
      <c r="J112" s="143"/>
      <c r="K112" s="143"/>
    </row>
    <row r="113" spans="1:106" ht="15" customHeight="1" outlineLevel="1">
      <c r="B113" s="144"/>
      <c r="E113" s="136"/>
      <c r="F113" s="145"/>
      <c r="G113" s="145"/>
      <c r="H113" s="145"/>
      <c r="I113" s="145"/>
      <c r="J113" s="145"/>
      <c r="K113" s="145"/>
    </row>
    <row r="114" spans="1:106" ht="15" customHeight="1" outlineLevel="1">
      <c r="B114" s="292" t="s">
        <v>310</v>
      </c>
      <c r="D114" s="291" t="s">
        <v>311</v>
      </c>
      <c r="F114" s="145">
        <v>1485227.9268701095</v>
      </c>
      <c r="G114" s="145">
        <v>3331904.8287816523</v>
      </c>
      <c r="H114" s="145">
        <v>3541559.9000283722</v>
      </c>
      <c r="I114" s="145">
        <v>3834840.8262904752</v>
      </c>
      <c r="J114" s="145">
        <v>4032360.8858580887</v>
      </c>
      <c r="K114" s="145">
        <v>4551115.514733687</v>
      </c>
    </row>
    <row r="115" spans="1:106" ht="15" customHeight="1" outlineLevel="1">
      <c r="B115" s="292" t="s">
        <v>306</v>
      </c>
      <c r="D115" s="291" t="s">
        <v>311</v>
      </c>
      <c r="F115" s="145">
        <v>687850.86139848875</v>
      </c>
      <c r="G115" s="145">
        <v>764330.05766951386</v>
      </c>
      <c r="H115" s="145">
        <v>737158.48742317501</v>
      </c>
      <c r="I115" s="145">
        <v>775948.20205920096</v>
      </c>
      <c r="J115" s="145">
        <v>861910.70481994841</v>
      </c>
      <c r="K115" s="145">
        <v>956143.50779011659</v>
      </c>
    </row>
    <row r="116" spans="1:106" ht="15" customHeight="1" outlineLevel="1"/>
    <row r="117" spans="1:106" ht="15" customHeight="1" outlineLevel="1" thickBot="1">
      <c r="B117" s="150" t="s">
        <v>323</v>
      </c>
      <c r="C117" s="146"/>
      <c r="D117" s="146"/>
      <c r="E117" s="147"/>
      <c r="F117" s="147">
        <v>2173078.7882685983</v>
      </c>
      <c r="G117" s="147">
        <v>4096234.8864511661</v>
      </c>
      <c r="H117" s="147">
        <v>4278718.3874515472</v>
      </c>
      <c r="I117" s="147">
        <v>4610789.0283496762</v>
      </c>
      <c r="J117" s="147">
        <v>4894271.5906780371</v>
      </c>
      <c r="K117" s="147">
        <v>5507259.0225238036</v>
      </c>
    </row>
    <row r="118" spans="1:106" ht="15" customHeight="1" outlineLevel="1" thickTop="1"/>
    <row r="120" spans="1:106" ht="15" customHeight="1">
      <c r="B120" s="364" t="s">
        <v>379</v>
      </c>
      <c r="C120" s="365"/>
      <c r="D120" s="365"/>
      <c r="E120" s="366"/>
      <c r="F120" s="99">
        <v>41640</v>
      </c>
      <c r="G120" s="83">
        <v>42005</v>
      </c>
      <c r="H120" s="83">
        <v>42370</v>
      </c>
      <c r="I120" s="83">
        <v>42736</v>
      </c>
      <c r="J120" s="83">
        <v>43101</v>
      </c>
      <c r="K120" s="83">
        <v>43466</v>
      </c>
      <c r="Z120" s="83">
        <v>41640</v>
      </c>
      <c r="AA120" s="83">
        <v>41671</v>
      </c>
      <c r="AB120" s="83">
        <v>41699</v>
      </c>
      <c r="AC120" s="83">
        <v>41730</v>
      </c>
      <c r="AD120" s="83">
        <v>41760</v>
      </c>
      <c r="AE120" s="83">
        <v>41791</v>
      </c>
      <c r="AF120" s="83">
        <v>41821</v>
      </c>
      <c r="AG120" s="83">
        <v>41852</v>
      </c>
      <c r="AH120" s="83">
        <v>41883</v>
      </c>
      <c r="AI120" s="83">
        <v>41913</v>
      </c>
      <c r="AJ120" s="83">
        <v>41944</v>
      </c>
      <c r="AK120" s="83">
        <v>41974</v>
      </c>
      <c r="AL120" s="83">
        <v>42005</v>
      </c>
      <c r="AM120" s="83">
        <v>42036</v>
      </c>
      <c r="AN120" s="83">
        <v>42064</v>
      </c>
      <c r="AO120" s="83">
        <v>42095</v>
      </c>
      <c r="AP120" s="83">
        <v>42125</v>
      </c>
      <c r="AQ120" s="83">
        <v>42156</v>
      </c>
      <c r="AR120" s="83">
        <v>42186</v>
      </c>
      <c r="AS120" s="83">
        <v>42217</v>
      </c>
      <c r="AT120" s="83">
        <v>42248</v>
      </c>
      <c r="AU120" s="83">
        <v>42278</v>
      </c>
      <c r="AV120" s="83">
        <v>42309</v>
      </c>
      <c r="AW120" s="83">
        <v>42339</v>
      </c>
      <c r="AX120" s="83">
        <v>42370</v>
      </c>
      <c r="AY120" s="83">
        <v>42401</v>
      </c>
      <c r="AZ120" s="83">
        <v>42430</v>
      </c>
      <c r="BA120" s="83">
        <v>42461</v>
      </c>
      <c r="BB120" s="83">
        <v>42491</v>
      </c>
      <c r="BC120" s="83">
        <v>42522</v>
      </c>
      <c r="BD120" s="83">
        <v>42552</v>
      </c>
      <c r="BE120" s="83">
        <v>42583</v>
      </c>
      <c r="BF120" s="83">
        <v>42614</v>
      </c>
      <c r="BG120" s="83">
        <v>42644</v>
      </c>
      <c r="BH120" s="83">
        <v>42675</v>
      </c>
      <c r="BI120" s="83">
        <v>42705</v>
      </c>
      <c r="BJ120" s="83">
        <v>42736</v>
      </c>
      <c r="BK120" s="83">
        <v>42767</v>
      </c>
      <c r="BL120" s="83">
        <v>42795</v>
      </c>
      <c r="BM120" s="83">
        <v>42826</v>
      </c>
      <c r="BN120" s="83">
        <v>42856</v>
      </c>
      <c r="BO120" s="83">
        <v>42887</v>
      </c>
      <c r="BP120" s="83">
        <v>42917</v>
      </c>
      <c r="BQ120" s="83">
        <v>42948</v>
      </c>
      <c r="BR120" s="83">
        <v>42979</v>
      </c>
      <c r="BS120" s="83">
        <v>43009</v>
      </c>
      <c r="BT120" s="83">
        <v>43040</v>
      </c>
      <c r="BU120" s="83">
        <v>43070</v>
      </c>
      <c r="BV120" s="83">
        <v>43101</v>
      </c>
      <c r="BW120" s="83">
        <v>43132</v>
      </c>
      <c r="BX120" s="83">
        <v>43160</v>
      </c>
      <c r="BY120" s="83">
        <v>43191</v>
      </c>
      <c r="BZ120" s="83">
        <v>43221</v>
      </c>
      <c r="CA120" s="83">
        <v>43252</v>
      </c>
      <c r="CB120" s="83">
        <v>43282</v>
      </c>
      <c r="CC120" s="83">
        <v>43313</v>
      </c>
      <c r="CD120" s="83">
        <v>43344</v>
      </c>
      <c r="CE120" s="83">
        <v>43374</v>
      </c>
      <c r="CF120" s="83">
        <v>43405</v>
      </c>
      <c r="CG120" s="83">
        <v>43435</v>
      </c>
      <c r="CH120" s="83">
        <v>43466</v>
      </c>
      <c r="CI120" s="83">
        <v>43497</v>
      </c>
      <c r="CJ120" s="83">
        <v>43525</v>
      </c>
      <c r="CK120" s="83">
        <v>43556</v>
      </c>
      <c r="CL120" s="83">
        <v>43586</v>
      </c>
      <c r="CM120" s="83">
        <v>43617</v>
      </c>
      <c r="CN120" s="83">
        <v>43647</v>
      </c>
      <c r="CO120" s="83">
        <v>43678</v>
      </c>
      <c r="CP120" s="83">
        <v>43709</v>
      </c>
      <c r="CQ120" s="83">
        <v>43739</v>
      </c>
      <c r="CR120" s="83">
        <v>43770</v>
      </c>
      <c r="CS120" s="83">
        <v>43800</v>
      </c>
    </row>
    <row r="121" spans="1:106" ht="15" customHeight="1">
      <c r="A121" s="33"/>
      <c r="B121" s="361" t="s">
        <v>380</v>
      </c>
      <c r="C121" s="362"/>
      <c r="D121" s="362"/>
      <c r="E121" s="363"/>
      <c r="F121" s="99">
        <v>42004</v>
      </c>
      <c r="G121" s="83">
        <v>42369</v>
      </c>
      <c r="H121" s="83">
        <v>42735</v>
      </c>
      <c r="I121" s="83">
        <v>43100</v>
      </c>
      <c r="J121" s="83">
        <v>43465</v>
      </c>
      <c r="K121" s="83">
        <v>43830</v>
      </c>
      <c r="Z121" s="83">
        <v>41670</v>
      </c>
      <c r="AA121" s="83">
        <v>41698</v>
      </c>
      <c r="AB121" s="83">
        <v>41729</v>
      </c>
      <c r="AC121" s="83">
        <v>41759</v>
      </c>
      <c r="AD121" s="83">
        <v>41790</v>
      </c>
      <c r="AE121" s="83">
        <v>41820</v>
      </c>
      <c r="AF121" s="83">
        <v>41851</v>
      </c>
      <c r="AG121" s="83">
        <v>41882</v>
      </c>
      <c r="AH121" s="83">
        <v>41912</v>
      </c>
      <c r="AI121" s="83">
        <v>41943</v>
      </c>
      <c r="AJ121" s="83">
        <v>41973</v>
      </c>
      <c r="AK121" s="83">
        <v>42004</v>
      </c>
      <c r="AL121" s="83">
        <v>42035</v>
      </c>
      <c r="AM121" s="83">
        <v>42063</v>
      </c>
      <c r="AN121" s="83">
        <v>42094</v>
      </c>
      <c r="AO121" s="83">
        <v>42124</v>
      </c>
      <c r="AP121" s="83">
        <v>42155</v>
      </c>
      <c r="AQ121" s="83">
        <v>42185</v>
      </c>
      <c r="AR121" s="83">
        <v>42216</v>
      </c>
      <c r="AS121" s="83">
        <v>42247</v>
      </c>
      <c r="AT121" s="83">
        <v>42277</v>
      </c>
      <c r="AU121" s="83">
        <v>42308</v>
      </c>
      <c r="AV121" s="83">
        <v>42338</v>
      </c>
      <c r="AW121" s="83">
        <v>42369</v>
      </c>
      <c r="AX121" s="83">
        <v>42400</v>
      </c>
      <c r="AY121" s="83">
        <v>42429</v>
      </c>
      <c r="AZ121" s="83">
        <v>42460</v>
      </c>
      <c r="BA121" s="83">
        <v>42490</v>
      </c>
      <c r="BB121" s="83">
        <v>42521</v>
      </c>
      <c r="BC121" s="83">
        <v>42551</v>
      </c>
      <c r="BD121" s="83">
        <v>42582</v>
      </c>
      <c r="BE121" s="83">
        <v>42613</v>
      </c>
      <c r="BF121" s="83">
        <v>42643</v>
      </c>
      <c r="BG121" s="83">
        <v>42674</v>
      </c>
      <c r="BH121" s="83">
        <v>42704</v>
      </c>
      <c r="BI121" s="83">
        <v>42735</v>
      </c>
      <c r="BJ121" s="83">
        <v>42766</v>
      </c>
      <c r="BK121" s="83">
        <v>42794</v>
      </c>
      <c r="BL121" s="83">
        <v>42825</v>
      </c>
      <c r="BM121" s="83">
        <v>42855</v>
      </c>
      <c r="BN121" s="83">
        <v>42886</v>
      </c>
      <c r="BO121" s="83">
        <v>42916</v>
      </c>
      <c r="BP121" s="83">
        <v>42947</v>
      </c>
      <c r="BQ121" s="83">
        <v>42978</v>
      </c>
      <c r="BR121" s="83">
        <v>43008</v>
      </c>
      <c r="BS121" s="83">
        <v>43039</v>
      </c>
      <c r="BT121" s="83">
        <v>43069</v>
      </c>
      <c r="BU121" s="83">
        <v>43100</v>
      </c>
      <c r="BV121" s="83">
        <v>43131</v>
      </c>
      <c r="BW121" s="83">
        <v>43159</v>
      </c>
      <c r="BX121" s="83">
        <v>43190</v>
      </c>
      <c r="BY121" s="83">
        <v>43220</v>
      </c>
      <c r="BZ121" s="83">
        <v>43251</v>
      </c>
      <c r="CA121" s="83">
        <v>43281</v>
      </c>
      <c r="CB121" s="83">
        <v>43312</v>
      </c>
      <c r="CC121" s="83">
        <v>43343</v>
      </c>
      <c r="CD121" s="83">
        <v>43373</v>
      </c>
      <c r="CE121" s="83">
        <v>43404</v>
      </c>
      <c r="CF121" s="83">
        <v>43434</v>
      </c>
      <c r="CG121" s="83">
        <v>43465</v>
      </c>
      <c r="CH121" s="83">
        <v>43496</v>
      </c>
      <c r="CI121" s="83">
        <v>43524</v>
      </c>
      <c r="CJ121" s="83">
        <v>43555</v>
      </c>
      <c r="CK121" s="83">
        <v>43585</v>
      </c>
      <c r="CL121" s="83">
        <v>43616</v>
      </c>
      <c r="CM121" s="83">
        <v>43646</v>
      </c>
      <c r="CN121" s="83">
        <v>43677</v>
      </c>
      <c r="CO121" s="83">
        <v>43708</v>
      </c>
      <c r="CP121" s="83">
        <v>43738</v>
      </c>
      <c r="CQ121" s="83">
        <v>43769</v>
      </c>
      <c r="CR121" s="83">
        <v>43799</v>
      </c>
      <c r="CS121" s="83">
        <v>43830</v>
      </c>
    </row>
    <row r="122" spans="1:106" ht="15" customHeight="1" outlineLevel="1">
      <c r="B122" s="66"/>
      <c r="C122" s="66"/>
      <c r="D122" s="66"/>
      <c r="E122" s="66"/>
      <c r="F122" s="66"/>
      <c r="G122" s="66"/>
      <c r="H122" s="66"/>
      <c r="I122" s="66"/>
      <c r="J122" s="66"/>
      <c r="K122" s="67"/>
      <c r="Z122" s="89"/>
      <c r="AA122" s="89"/>
      <c r="AB122" s="89"/>
      <c r="AC122" s="89"/>
      <c r="AD122" s="89"/>
      <c r="AE122" s="89"/>
      <c r="AF122" s="89"/>
      <c r="AG122" s="89"/>
      <c r="AH122" s="89"/>
      <c r="AI122" s="89"/>
      <c r="AJ122" s="89"/>
      <c r="AK122" s="89"/>
      <c r="AL122" s="89"/>
      <c r="AM122" s="89"/>
      <c r="AN122" s="89"/>
      <c r="AO122" s="89"/>
      <c r="AP122" s="89"/>
      <c r="AQ122" s="89"/>
      <c r="AR122" s="89"/>
      <c r="AS122" s="89"/>
      <c r="AT122" s="89"/>
      <c r="AU122" s="89"/>
      <c r="AV122" s="89"/>
      <c r="AW122" s="89"/>
      <c r="AX122" s="89"/>
      <c r="AY122" s="89"/>
      <c r="AZ122" s="89"/>
      <c r="BA122" s="89"/>
      <c r="BB122" s="89"/>
      <c r="BC122" s="89"/>
      <c r="BD122" s="89"/>
      <c r="BE122" s="89"/>
      <c r="BF122" s="89"/>
      <c r="BG122" s="89"/>
      <c r="BH122" s="89"/>
      <c r="BI122" s="89"/>
      <c r="BJ122" s="89"/>
      <c r="BK122" s="89"/>
      <c r="BL122" s="89"/>
      <c r="BM122" s="89"/>
      <c r="BN122" s="89"/>
      <c r="BO122" s="89"/>
      <c r="BP122" s="89"/>
      <c r="BQ122" s="89"/>
      <c r="BR122" s="89"/>
      <c r="BS122" s="89"/>
      <c r="BT122" s="89"/>
      <c r="BU122" s="89"/>
      <c r="BV122" s="89"/>
      <c r="BW122" s="89"/>
      <c r="BX122" s="89"/>
      <c r="BY122" s="89"/>
      <c r="BZ122" s="89"/>
      <c r="CA122" s="89"/>
      <c r="CB122" s="89"/>
      <c r="CC122" s="89"/>
      <c r="CD122" s="89"/>
      <c r="CE122" s="89"/>
      <c r="CF122" s="89"/>
      <c r="CG122" s="89"/>
      <c r="CH122" s="89"/>
      <c r="CI122" s="89"/>
      <c r="CJ122" s="89"/>
      <c r="CK122" s="89"/>
      <c r="CL122" s="89"/>
      <c r="CM122" s="89"/>
      <c r="CN122" s="89"/>
      <c r="CO122" s="89"/>
      <c r="CP122" s="89"/>
      <c r="CQ122" s="89"/>
      <c r="CR122" s="89"/>
      <c r="CS122" s="89"/>
    </row>
    <row r="123" spans="1:106" ht="15" customHeight="1" outlineLevel="1">
      <c r="B123" s="353" t="s">
        <v>314</v>
      </c>
      <c r="C123" s="354"/>
      <c r="D123" s="273" t="s">
        <v>310</v>
      </c>
      <c r="E123" s="274" t="s">
        <v>311</v>
      </c>
      <c r="F123" s="119">
        <v>131</v>
      </c>
      <c r="G123" s="119">
        <v>189</v>
      </c>
      <c r="H123" s="119">
        <v>206</v>
      </c>
      <c r="I123" s="119">
        <v>206</v>
      </c>
      <c r="J123" s="119">
        <v>206</v>
      </c>
      <c r="K123" s="119">
        <v>206</v>
      </c>
      <c r="Z123" s="94">
        <v>97</v>
      </c>
      <c r="AA123" s="94">
        <v>100</v>
      </c>
      <c r="AB123" s="94">
        <v>107</v>
      </c>
      <c r="AC123" s="94">
        <v>113</v>
      </c>
      <c r="AD123" s="94">
        <v>114</v>
      </c>
      <c r="AE123" s="94">
        <v>118</v>
      </c>
      <c r="AF123" s="94">
        <v>123</v>
      </c>
      <c r="AG123" s="94">
        <v>128</v>
      </c>
      <c r="AH123" s="94">
        <v>131</v>
      </c>
      <c r="AI123" s="94">
        <v>131</v>
      </c>
      <c r="AJ123" s="94">
        <v>131</v>
      </c>
      <c r="AK123" s="94">
        <v>131</v>
      </c>
      <c r="AL123" s="94">
        <v>152</v>
      </c>
      <c r="AM123" s="94">
        <v>152</v>
      </c>
      <c r="AN123" s="94">
        <v>152</v>
      </c>
      <c r="AO123" s="94">
        <v>152</v>
      </c>
      <c r="AP123" s="94">
        <v>152</v>
      </c>
      <c r="AQ123" s="94">
        <v>152</v>
      </c>
      <c r="AR123" s="94">
        <v>189</v>
      </c>
      <c r="AS123" s="94">
        <v>189</v>
      </c>
      <c r="AT123" s="94">
        <v>189</v>
      </c>
      <c r="AU123" s="94">
        <v>189</v>
      </c>
      <c r="AV123" s="94">
        <v>189</v>
      </c>
      <c r="AW123" s="94">
        <v>189</v>
      </c>
      <c r="AX123" s="94">
        <v>206</v>
      </c>
      <c r="AY123" s="94">
        <v>206</v>
      </c>
      <c r="AZ123" s="94">
        <v>206</v>
      </c>
      <c r="BA123" s="94">
        <v>206</v>
      </c>
      <c r="BB123" s="94">
        <v>206</v>
      </c>
      <c r="BC123" s="94">
        <v>206</v>
      </c>
      <c r="BD123" s="94">
        <v>206</v>
      </c>
      <c r="BE123" s="94">
        <v>206</v>
      </c>
      <c r="BF123" s="94">
        <v>206</v>
      </c>
      <c r="BG123" s="94">
        <v>206</v>
      </c>
      <c r="BH123" s="94">
        <v>206</v>
      </c>
      <c r="BI123" s="94">
        <v>206</v>
      </c>
      <c r="BJ123" s="94">
        <v>206</v>
      </c>
      <c r="BK123" s="94">
        <v>206</v>
      </c>
      <c r="BL123" s="94">
        <v>206</v>
      </c>
      <c r="BM123" s="94">
        <v>206</v>
      </c>
      <c r="BN123" s="94">
        <v>206</v>
      </c>
      <c r="BO123" s="94">
        <v>206</v>
      </c>
      <c r="BP123" s="94">
        <v>206</v>
      </c>
      <c r="BQ123" s="94">
        <v>206</v>
      </c>
      <c r="BR123" s="94">
        <v>206</v>
      </c>
      <c r="BS123" s="94">
        <v>206</v>
      </c>
      <c r="BT123" s="94">
        <v>206</v>
      </c>
      <c r="BU123" s="94">
        <v>206</v>
      </c>
      <c r="BV123" s="94">
        <v>206</v>
      </c>
      <c r="BW123" s="94">
        <v>206</v>
      </c>
      <c r="BX123" s="94">
        <v>206</v>
      </c>
      <c r="BY123" s="94">
        <v>206</v>
      </c>
      <c r="BZ123" s="94">
        <v>206</v>
      </c>
      <c r="CA123" s="94">
        <v>206</v>
      </c>
      <c r="CB123" s="94">
        <v>206</v>
      </c>
      <c r="CC123" s="94">
        <v>206</v>
      </c>
      <c r="CD123" s="94">
        <v>206</v>
      </c>
      <c r="CE123" s="94">
        <v>206</v>
      </c>
      <c r="CF123" s="94">
        <v>206</v>
      </c>
      <c r="CG123" s="94">
        <v>206</v>
      </c>
      <c r="CH123" s="94">
        <v>206</v>
      </c>
      <c r="CI123" s="94">
        <v>206</v>
      </c>
      <c r="CJ123" s="94">
        <v>206</v>
      </c>
      <c r="CK123" s="94">
        <v>206</v>
      </c>
      <c r="CL123" s="94">
        <v>206</v>
      </c>
      <c r="CM123" s="94">
        <v>206</v>
      </c>
      <c r="CN123" s="94">
        <v>206</v>
      </c>
      <c r="CO123" s="94">
        <v>206</v>
      </c>
      <c r="CP123" s="94">
        <v>206</v>
      </c>
      <c r="CQ123" s="94">
        <v>206</v>
      </c>
      <c r="CR123" s="94">
        <v>206</v>
      </c>
      <c r="CS123" s="94">
        <v>206</v>
      </c>
      <c r="CT123" s="82"/>
      <c r="CU123" s="82"/>
      <c r="CV123" s="82"/>
      <c r="CW123" s="82"/>
      <c r="CX123" s="82"/>
      <c r="CY123" s="82"/>
      <c r="CZ123" s="82"/>
      <c r="DA123" s="82"/>
      <c r="DB123" s="82"/>
    </row>
    <row r="124" spans="1:106" ht="15" customHeight="1" outlineLevel="1">
      <c r="B124" s="355"/>
      <c r="C124" s="356"/>
      <c r="D124" s="273" t="s">
        <v>306</v>
      </c>
      <c r="E124" s="274" t="s">
        <v>311</v>
      </c>
      <c r="F124" s="119">
        <v>2</v>
      </c>
      <c r="G124" s="119">
        <v>2</v>
      </c>
      <c r="H124" s="119">
        <v>2</v>
      </c>
      <c r="I124" s="119">
        <v>2</v>
      </c>
      <c r="J124" s="119">
        <v>2</v>
      </c>
      <c r="K124" s="119">
        <v>2</v>
      </c>
      <c r="Z124" s="94">
        <v>2</v>
      </c>
      <c r="AA124" s="94">
        <v>2</v>
      </c>
      <c r="AB124" s="94">
        <v>2</v>
      </c>
      <c r="AC124" s="94">
        <v>2</v>
      </c>
      <c r="AD124" s="94">
        <v>2</v>
      </c>
      <c r="AE124" s="94">
        <v>2</v>
      </c>
      <c r="AF124" s="94">
        <v>2</v>
      </c>
      <c r="AG124" s="94">
        <v>2</v>
      </c>
      <c r="AH124" s="94">
        <v>2</v>
      </c>
      <c r="AI124" s="94">
        <v>2</v>
      </c>
      <c r="AJ124" s="94">
        <v>2</v>
      </c>
      <c r="AK124" s="94">
        <v>2</v>
      </c>
      <c r="AL124" s="94">
        <v>2</v>
      </c>
      <c r="AM124" s="94">
        <v>2</v>
      </c>
      <c r="AN124" s="94">
        <v>2</v>
      </c>
      <c r="AO124" s="94">
        <v>2</v>
      </c>
      <c r="AP124" s="94">
        <v>2</v>
      </c>
      <c r="AQ124" s="94">
        <v>2</v>
      </c>
      <c r="AR124" s="94">
        <v>2</v>
      </c>
      <c r="AS124" s="94">
        <v>2</v>
      </c>
      <c r="AT124" s="94">
        <v>2</v>
      </c>
      <c r="AU124" s="94">
        <v>2</v>
      </c>
      <c r="AV124" s="94">
        <v>2</v>
      </c>
      <c r="AW124" s="94">
        <v>2</v>
      </c>
      <c r="AX124" s="94">
        <v>2</v>
      </c>
      <c r="AY124" s="94">
        <v>2</v>
      </c>
      <c r="AZ124" s="94">
        <v>2</v>
      </c>
      <c r="BA124" s="94">
        <v>2</v>
      </c>
      <c r="BB124" s="94">
        <v>2</v>
      </c>
      <c r="BC124" s="94">
        <v>2</v>
      </c>
      <c r="BD124" s="94">
        <v>2</v>
      </c>
      <c r="BE124" s="94">
        <v>2</v>
      </c>
      <c r="BF124" s="94">
        <v>2</v>
      </c>
      <c r="BG124" s="94">
        <v>2</v>
      </c>
      <c r="BH124" s="94">
        <v>2</v>
      </c>
      <c r="BI124" s="94">
        <v>2</v>
      </c>
      <c r="BJ124" s="94">
        <v>2</v>
      </c>
      <c r="BK124" s="94">
        <v>2</v>
      </c>
      <c r="BL124" s="94">
        <v>2</v>
      </c>
      <c r="BM124" s="94">
        <v>2</v>
      </c>
      <c r="BN124" s="94">
        <v>2</v>
      </c>
      <c r="BO124" s="94">
        <v>2</v>
      </c>
      <c r="BP124" s="94">
        <v>2</v>
      </c>
      <c r="BQ124" s="94">
        <v>2</v>
      </c>
      <c r="BR124" s="94">
        <v>2</v>
      </c>
      <c r="BS124" s="94">
        <v>2</v>
      </c>
      <c r="BT124" s="94">
        <v>2</v>
      </c>
      <c r="BU124" s="94">
        <v>2</v>
      </c>
      <c r="BV124" s="94">
        <v>2</v>
      </c>
      <c r="BW124" s="94">
        <v>2</v>
      </c>
      <c r="BX124" s="94">
        <v>2</v>
      </c>
      <c r="BY124" s="94">
        <v>2</v>
      </c>
      <c r="BZ124" s="94">
        <v>2</v>
      </c>
      <c r="CA124" s="94">
        <v>2</v>
      </c>
      <c r="CB124" s="94">
        <v>2</v>
      </c>
      <c r="CC124" s="94">
        <v>2</v>
      </c>
      <c r="CD124" s="94">
        <v>2</v>
      </c>
      <c r="CE124" s="94">
        <v>2</v>
      </c>
      <c r="CF124" s="94">
        <v>2</v>
      </c>
      <c r="CG124" s="94">
        <v>2</v>
      </c>
      <c r="CH124" s="94">
        <v>2</v>
      </c>
      <c r="CI124" s="94">
        <v>2</v>
      </c>
      <c r="CJ124" s="94">
        <v>2</v>
      </c>
      <c r="CK124" s="94">
        <v>2</v>
      </c>
      <c r="CL124" s="94">
        <v>2</v>
      </c>
      <c r="CM124" s="94">
        <v>2</v>
      </c>
      <c r="CN124" s="94">
        <v>2</v>
      </c>
      <c r="CO124" s="94">
        <v>2</v>
      </c>
      <c r="CP124" s="94">
        <v>2</v>
      </c>
      <c r="CQ124" s="94">
        <v>2</v>
      </c>
      <c r="CR124" s="94">
        <v>2</v>
      </c>
      <c r="CS124" s="94">
        <v>2</v>
      </c>
      <c r="CT124" s="82"/>
      <c r="CU124" s="82"/>
      <c r="CV124" s="82"/>
      <c r="CW124" s="82"/>
      <c r="CX124" s="82"/>
      <c r="CY124" s="82"/>
      <c r="CZ124" s="82"/>
      <c r="DA124" s="82"/>
      <c r="DB124" s="82"/>
    </row>
    <row r="125" spans="1:106" ht="15" customHeight="1" outlineLevel="1">
      <c r="B125" s="355"/>
      <c r="C125" s="356"/>
      <c r="D125" s="275"/>
      <c r="E125" s="276"/>
      <c r="F125" s="91"/>
      <c r="G125" s="91"/>
      <c r="H125" s="91"/>
      <c r="I125" s="91"/>
      <c r="J125" s="91"/>
      <c r="K125" s="91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  <c r="BG125" s="80"/>
      <c r="BH125" s="80"/>
      <c r="BI125" s="80"/>
      <c r="BJ125" s="80"/>
      <c r="BK125" s="80"/>
      <c r="BL125" s="80"/>
      <c r="BM125" s="80"/>
      <c r="BN125" s="80"/>
      <c r="BO125" s="80"/>
      <c r="BP125" s="80"/>
      <c r="BQ125" s="80"/>
      <c r="BR125" s="80"/>
      <c r="BS125" s="80"/>
      <c r="BT125" s="80"/>
      <c r="BU125" s="80"/>
      <c r="BV125" s="80"/>
      <c r="BW125" s="80"/>
      <c r="BX125" s="80"/>
      <c r="BY125" s="80"/>
      <c r="BZ125" s="80"/>
      <c r="CA125" s="80"/>
      <c r="CB125" s="80"/>
      <c r="CC125" s="80"/>
      <c r="CD125" s="80"/>
      <c r="CE125" s="80"/>
      <c r="CF125" s="80"/>
      <c r="CG125" s="80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2"/>
      <c r="CU125" s="82"/>
      <c r="CV125" s="82"/>
      <c r="CW125" s="82"/>
      <c r="CX125" s="82"/>
      <c r="CY125" s="82"/>
      <c r="CZ125" s="82"/>
      <c r="DA125" s="82"/>
      <c r="DB125" s="82"/>
    </row>
    <row r="126" spans="1:106" ht="15" customHeight="1" outlineLevel="1">
      <c r="B126" s="355"/>
      <c r="C126" s="356"/>
      <c r="D126" s="273" t="s">
        <v>310</v>
      </c>
      <c r="E126" s="274" t="s">
        <v>312</v>
      </c>
      <c r="F126" s="119">
        <v>37</v>
      </c>
      <c r="G126" s="119">
        <v>0</v>
      </c>
      <c r="H126" s="119">
        <v>0</v>
      </c>
      <c r="I126" s="119">
        <v>0</v>
      </c>
      <c r="J126" s="119">
        <v>0</v>
      </c>
      <c r="K126" s="119">
        <v>0</v>
      </c>
      <c r="Z126" s="94">
        <v>28</v>
      </c>
      <c r="AA126" s="94">
        <v>28</v>
      </c>
      <c r="AB126" s="94">
        <v>25</v>
      </c>
      <c r="AC126" s="94">
        <v>19</v>
      </c>
      <c r="AD126" s="94">
        <v>18</v>
      </c>
      <c r="AE126" s="94">
        <v>12</v>
      </c>
      <c r="AF126" s="94">
        <v>8</v>
      </c>
      <c r="AG126" s="94">
        <v>6</v>
      </c>
      <c r="AH126" s="94">
        <v>2</v>
      </c>
      <c r="AI126" s="94">
        <v>0</v>
      </c>
      <c r="AJ126" s="94">
        <v>0</v>
      </c>
      <c r="AK126" s="94">
        <v>0</v>
      </c>
      <c r="AL126" s="94">
        <v>0</v>
      </c>
      <c r="AM126" s="94">
        <v>0</v>
      </c>
      <c r="AN126" s="94">
        <v>0</v>
      </c>
      <c r="AO126" s="94">
        <v>0</v>
      </c>
      <c r="AP126" s="94">
        <v>0</v>
      </c>
      <c r="AQ126" s="94">
        <v>0</v>
      </c>
      <c r="AR126" s="94">
        <v>0</v>
      </c>
      <c r="AS126" s="94">
        <v>0</v>
      </c>
      <c r="AT126" s="94">
        <v>0</v>
      </c>
      <c r="AU126" s="94">
        <v>0</v>
      </c>
      <c r="AV126" s="94">
        <v>0</v>
      </c>
      <c r="AW126" s="94">
        <v>0</v>
      </c>
      <c r="AX126" s="94">
        <v>0</v>
      </c>
      <c r="AY126" s="94">
        <v>0</v>
      </c>
      <c r="AZ126" s="94">
        <v>0</v>
      </c>
      <c r="BA126" s="94">
        <v>0</v>
      </c>
      <c r="BB126" s="94">
        <v>0</v>
      </c>
      <c r="BC126" s="94">
        <v>0</v>
      </c>
      <c r="BD126" s="94">
        <v>0</v>
      </c>
      <c r="BE126" s="94">
        <v>0</v>
      </c>
      <c r="BF126" s="94">
        <v>0</v>
      </c>
      <c r="BG126" s="94">
        <v>0</v>
      </c>
      <c r="BH126" s="94">
        <v>0</v>
      </c>
      <c r="BI126" s="94">
        <v>0</v>
      </c>
      <c r="BJ126" s="94">
        <v>0</v>
      </c>
      <c r="BK126" s="94">
        <v>0</v>
      </c>
      <c r="BL126" s="94">
        <v>0</v>
      </c>
      <c r="BM126" s="94">
        <v>0</v>
      </c>
      <c r="BN126" s="94">
        <v>0</v>
      </c>
      <c r="BO126" s="94">
        <v>0</v>
      </c>
      <c r="BP126" s="94">
        <v>0</v>
      </c>
      <c r="BQ126" s="94">
        <v>0</v>
      </c>
      <c r="BR126" s="94">
        <v>0</v>
      </c>
      <c r="BS126" s="94">
        <v>0</v>
      </c>
      <c r="BT126" s="94">
        <v>0</v>
      </c>
      <c r="BU126" s="94">
        <v>0</v>
      </c>
      <c r="BV126" s="94">
        <v>0</v>
      </c>
      <c r="BW126" s="94">
        <v>0</v>
      </c>
      <c r="BX126" s="94">
        <v>0</v>
      </c>
      <c r="BY126" s="94">
        <v>0</v>
      </c>
      <c r="BZ126" s="94">
        <v>0</v>
      </c>
      <c r="CA126" s="94">
        <v>0</v>
      </c>
      <c r="CB126" s="94">
        <v>0</v>
      </c>
      <c r="CC126" s="94">
        <v>0</v>
      </c>
      <c r="CD126" s="94">
        <v>0</v>
      </c>
      <c r="CE126" s="94">
        <v>0</v>
      </c>
      <c r="CF126" s="94">
        <v>0</v>
      </c>
      <c r="CG126" s="94">
        <v>0</v>
      </c>
      <c r="CH126" s="94">
        <v>0</v>
      </c>
      <c r="CI126" s="94">
        <v>0</v>
      </c>
      <c r="CJ126" s="94">
        <v>0</v>
      </c>
      <c r="CK126" s="94">
        <v>0</v>
      </c>
      <c r="CL126" s="94">
        <v>0</v>
      </c>
      <c r="CM126" s="94">
        <v>0</v>
      </c>
      <c r="CN126" s="94">
        <v>0</v>
      </c>
      <c r="CO126" s="94">
        <v>0</v>
      </c>
      <c r="CP126" s="94">
        <v>0</v>
      </c>
      <c r="CQ126" s="94">
        <v>0</v>
      </c>
      <c r="CR126" s="94">
        <v>0</v>
      </c>
      <c r="CS126" s="94">
        <v>0</v>
      </c>
      <c r="CT126" s="82"/>
      <c r="CU126" s="82"/>
      <c r="CV126" s="82"/>
      <c r="CW126" s="82"/>
      <c r="CX126" s="82"/>
      <c r="CY126" s="82"/>
      <c r="CZ126" s="82"/>
      <c r="DA126" s="82"/>
      <c r="DB126" s="82"/>
    </row>
    <row r="127" spans="1:106" ht="15" customHeight="1" outlineLevel="1">
      <c r="B127" s="357"/>
      <c r="C127" s="358"/>
      <c r="D127" s="273" t="s">
        <v>306</v>
      </c>
      <c r="E127" s="274" t="s">
        <v>312</v>
      </c>
      <c r="F127" s="119">
        <v>0</v>
      </c>
      <c r="G127" s="119">
        <v>0</v>
      </c>
      <c r="H127" s="119">
        <v>0</v>
      </c>
      <c r="I127" s="119">
        <v>0</v>
      </c>
      <c r="J127" s="119">
        <v>0</v>
      </c>
      <c r="K127" s="119">
        <v>0</v>
      </c>
      <c r="Z127" s="94">
        <v>0</v>
      </c>
      <c r="AA127" s="94">
        <v>0</v>
      </c>
      <c r="AB127" s="94">
        <v>0</v>
      </c>
      <c r="AC127" s="94">
        <v>0</v>
      </c>
      <c r="AD127" s="94">
        <v>0</v>
      </c>
      <c r="AE127" s="94">
        <v>0</v>
      </c>
      <c r="AF127" s="94">
        <v>0</v>
      </c>
      <c r="AG127" s="94">
        <v>0</v>
      </c>
      <c r="AH127" s="94">
        <v>0</v>
      </c>
      <c r="AI127" s="94">
        <v>0</v>
      </c>
      <c r="AJ127" s="94">
        <v>0</v>
      </c>
      <c r="AK127" s="94">
        <v>0</v>
      </c>
      <c r="AL127" s="94">
        <v>0</v>
      </c>
      <c r="AM127" s="94">
        <v>0</v>
      </c>
      <c r="AN127" s="94">
        <v>0</v>
      </c>
      <c r="AO127" s="94">
        <v>0</v>
      </c>
      <c r="AP127" s="94">
        <v>0</v>
      </c>
      <c r="AQ127" s="94">
        <v>0</v>
      </c>
      <c r="AR127" s="94">
        <v>0</v>
      </c>
      <c r="AS127" s="94">
        <v>0</v>
      </c>
      <c r="AT127" s="94">
        <v>0</v>
      </c>
      <c r="AU127" s="94">
        <v>0</v>
      </c>
      <c r="AV127" s="94">
        <v>0</v>
      </c>
      <c r="AW127" s="94">
        <v>0</v>
      </c>
      <c r="AX127" s="94">
        <v>0</v>
      </c>
      <c r="AY127" s="94">
        <v>0</v>
      </c>
      <c r="AZ127" s="94">
        <v>0</v>
      </c>
      <c r="BA127" s="94">
        <v>0</v>
      </c>
      <c r="BB127" s="94">
        <v>0</v>
      </c>
      <c r="BC127" s="94">
        <v>0</v>
      </c>
      <c r="BD127" s="94">
        <v>0</v>
      </c>
      <c r="BE127" s="94">
        <v>0</v>
      </c>
      <c r="BF127" s="94">
        <v>0</v>
      </c>
      <c r="BG127" s="94">
        <v>0</v>
      </c>
      <c r="BH127" s="94">
        <v>0</v>
      </c>
      <c r="BI127" s="94">
        <v>0</v>
      </c>
      <c r="BJ127" s="94">
        <v>0</v>
      </c>
      <c r="BK127" s="94">
        <v>0</v>
      </c>
      <c r="BL127" s="94">
        <v>0</v>
      </c>
      <c r="BM127" s="94">
        <v>0</v>
      </c>
      <c r="BN127" s="94">
        <v>0</v>
      </c>
      <c r="BO127" s="94">
        <v>0</v>
      </c>
      <c r="BP127" s="94">
        <v>0</v>
      </c>
      <c r="BQ127" s="94">
        <v>0</v>
      </c>
      <c r="BR127" s="94">
        <v>0</v>
      </c>
      <c r="BS127" s="94">
        <v>0</v>
      </c>
      <c r="BT127" s="94">
        <v>0</v>
      </c>
      <c r="BU127" s="94">
        <v>0</v>
      </c>
      <c r="BV127" s="94">
        <v>0</v>
      </c>
      <c r="BW127" s="94">
        <v>0</v>
      </c>
      <c r="BX127" s="94">
        <v>0</v>
      </c>
      <c r="BY127" s="94">
        <v>0</v>
      </c>
      <c r="BZ127" s="94">
        <v>0</v>
      </c>
      <c r="CA127" s="94">
        <v>0</v>
      </c>
      <c r="CB127" s="94">
        <v>0</v>
      </c>
      <c r="CC127" s="94">
        <v>0</v>
      </c>
      <c r="CD127" s="94">
        <v>0</v>
      </c>
      <c r="CE127" s="94">
        <v>0</v>
      </c>
      <c r="CF127" s="94">
        <v>0</v>
      </c>
      <c r="CG127" s="94">
        <v>0</v>
      </c>
      <c r="CH127" s="94">
        <v>0</v>
      </c>
      <c r="CI127" s="94">
        <v>0</v>
      </c>
      <c r="CJ127" s="94">
        <v>0</v>
      </c>
      <c r="CK127" s="94">
        <v>0</v>
      </c>
      <c r="CL127" s="94">
        <v>0</v>
      </c>
      <c r="CM127" s="94">
        <v>0</v>
      </c>
      <c r="CN127" s="94">
        <v>0</v>
      </c>
      <c r="CO127" s="94">
        <v>0</v>
      </c>
      <c r="CP127" s="94">
        <v>0</v>
      </c>
      <c r="CQ127" s="94">
        <v>0</v>
      </c>
      <c r="CR127" s="94">
        <v>0</v>
      </c>
      <c r="CS127" s="94">
        <v>0</v>
      </c>
      <c r="CT127" s="82"/>
      <c r="CU127" s="82"/>
      <c r="CV127" s="82"/>
      <c r="CW127" s="82"/>
      <c r="CX127" s="82"/>
      <c r="CY127" s="82"/>
      <c r="CZ127" s="82"/>
      <c r="DA127" s="82"/>
      <c r="DB127" s="82"/>
    </row>
    <row r="128" spans="1:106" ht="15" customHeight="1" outlineLevel="1">
      <c r="B128" s="116"/>
      <c r="C128" s="116"/>
      <c r="D128" s="275"/>
      <c r="E128" s="276"/>
      <c r="F128" s="115"/>
      <c r="G128" s="115"/>
      <c r="H128" s="115"/>
      <c r="I128" s="115"/>
      <c r="J128" s="115"/>
      <c r="K128" s="115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0"/>
      <c r="BA128" s="80"/>
      <c r="BB128" s="80"/>
      <c r="BC128" s="80"/>
      <c r="BD128" s="80"/>
      <c r="BE128" s="80"/>
      <c r="BF128" s="80"/>
      <c r="BG128" s="80"/>
      <c r="BH128" s="80"/>
      <c r="BI128" s="80"/>
      <c r="BJ128" s="80"/>
      <c r="BK128" s="80"/>
      <c r="BL128" s="80"/>
      <c r="BM128" s="80"/>
      <c r="BN128" s="80"/>
      <c r="BO128" s="80"/>
      <c r="BP128" s="80"/>
      <c r="BQ128" s="80"/>
      <c r="BR128" s="80"/>
      <c r="BS128" s="80"/>
      <c r="BT128" s="80"/>
      <c r="BU128" s="80"/>
      <c r="BV128" s="80"/>
      <c r="BW128" s="80"/>
      <c r="BX128" s="80"/>
      <c r="BY128" s="80"/>
      <c r="BZ128" s="80"/>
      <c r="CA128" s="80"/>
      <c r="CB128" s="80"/>
      <c r="CC128" s="80"/>
      <c r="CD128" s="80"/>
      <c r="CE128" s="80"/>
      <c r="CF128" s="80"/>
      <c r="CG128" s="80"/>
      <c r="CH128" s="80"/>
      <c r="CI128" s="80"/>
      <c r="CJ128" s="80"/>
      <c r="CK128" s="80"/>
      <c r="CL128" s="80"/>
      <c r="CM128" s="80"/>
      <c r="CN128" s="80"/>
      <c r="CO128" s="80"/>
      <c r="CP128" s="80"/>
      <c r="CQ128" s="80"/>
      <c r="CR128" s="80"/>
      <c r="CS128" s="80"/>
      <c r="CT128" s="82"/>
      <c r="CU128" s="82"/>
      <c r="CV128" s="82"/>
      <c r="CW128" s="82"/>
      <c r="CX128" s="82"/>
      <c r="CY128" s="82"/>
      <c r="CZ128" s="82"/>
      <c r="DA128" s="82"/>
      <c r="DB128" s="82"/>
    </row>
    <row r="129" spans="2:106" ht="15" customHeight="1" outlineLevel="1">
      <c r="B129" s="353" t="s">
        <v>315</v>
      </c>
      <c r="C129" s="354"/>
      <c r="D129" s="273" t="s">
        <v>310</v>
      </c>
      <c r="E129" s="274" t="s">
        <v>311</v>
      </c>
      <c r="F129" s="271">
        <v>18739465.710000001</v>
      </c>
      <c r="G129" s="271">
        <v>27358354.120800022</v>
      </c>
      <c r="H129" s="271">
        <v>32706430.368047971</v>
      </c>
      <c r="I129" s="271">
        <v>34668816.190130942</v>
      </c>
      <c r="J129" s="271">
        <v>36748945.161538713</v>
      </c>
      <c r="K129" s="271">
        <v>38953881.871231094</v>
      </c>
      <c r="Z129" s="92">
        <v>1238544.49</v>
      </c>
      <c r="AA129" s="92">
        <v>1254031.95</v>
      </c>
      <c r="AB129" s="92">
        <v>1411189.33</v>
      </c>
      <c r="AC129" s="92">
        <v>1466301.6</v>
      </c>
      <c r="AD129" s="92">
        <v>1493026.3099999998</v>
      </c>
      <c r="AE129" s="92">
        <v>1575627.93</v>
      </c>
      <c r="AF129" s="92">
        <v>1640719.0999999999</v>
      </c>
      <c r="AG129" s="92">
        <v>1688646.6899999997</v>
      </c>
      <c r="AH129" s="92">
        <v>1736405.64</v>
      </c>
      <c r="AI129" s="92">
        <v>1744990.89</v>
      </c>
      <c r="AJ129" s="92">
        <v>1744990.89</v>
      </c>
      <c r="AK129" s="92">
        <v>1744990.89</v>
      </c>
      <c r="AL129" s="92">
        <v>2096620.3434000022</v>
      </c>
      <c r="AM129" s="92">
        <v>2096620.3434000022</v>
      </c>
      <c r="AN129" s="92">
        <v>2096620.3434000022</v>
      </c>
      <c r="AO129" s="92">
        <v>2096620.3434000022</v>
      </c>
      <c r="AP129" s="92">
        <v>2096620.3434000022</v>
      </c>
      <c r="AQ129" s="92">
        <v>2096620.3434000022</v>
      </c>
      <c r="AR129" s="92">
        <v>2463105.343400002</v>
      </c>
      <c r="AS129" s="92">
        <v>2463105.343400002</v>
      </c>
      <c r="AT129" s="92">
        <v>2463105.343400002</v>
      </c>
      <c r="AU129" s="92">
        <v>2463105.343400002</v>
      </c>
      <c r="AV129" s="92">
        <v>2463105.343400002</v>
      </c>
      <c r="AW129" s="92">
        <v>2463105.343400002</v>
      </c>
      <c r="AX129" s="92">
        <v>2725535.8640039982</v>
      </c>
      <c r="AY129" s="92">
        <v>2725535.8640039982</v>
      </c>
      <c r="AZ129" s="92">
        <v>2725535.8640039982</v>
      </c>
      <c r="BA129" s="92">
        <v>2725535.8640039982</v>
      </c>
      <c r="BB129" s="92">
        <v>2725535.8640039982</v>
      </c>
      <c r="BC129" s="92">
        <v>2725535.8640039982</v>
      </c>
      <c r="BD129" s="92">
        <v>2725535.8640039982</v>
      </c>
      <c r="BE129" s="92">
        <v>2725535.8640039982</v>
      </c>
      <c r="BF129" s="92">
        <v>2725535.8640039982</v>
      </c>
      <c r="BG129" s="92">
        <v>2725535.8640039982</v>
      </c>
      <c r="BH129" s="92">
        <v>2725535.8640039982</v>
      </c>
      <c r="BI129" s="92">
        <v>2725535.8640039982</v>
      </c>
      <c r="BJ129" s="92">
        <v>2889068.0158442454</v>
      </c>
      <c r="BK129" s="92">
        <v>2889068.0158442454</v>
      </c>
      <c r="BL129" s="92">
        <v>2889068.0158442454</v>
      </c>
      <c r="BM129" s="92">
        <v>2889068.0158442454</v>
      </c>
      <c r="BN129" s="92">
        <v>2889068.0158442454</v>
      </c>
      <c r="BO129" s="92">
        <v>2889068.0158442454</v>
      </c>
      <c r="BP129" s="92">
        <v>2889068.0158442454</v>
      </c>
      <c r="BQ129" s="92">
        <v>2889068.0158442454</v>
      </c>
      <c r="BR129" s="92">
        <v>2889068.0158442454</v>
      </c>
      <c r="BS129" s="92">
        <v>2889068.0158442454</v>
      </c>
      <c r="BT129" s="92">
        <v>2889068.0158442454</v>
      </c>
      <c r="BU129" s="92">
        <v>2889068.0158442454</v>
      </c>
      <c r="BV129" s="92">
        <v>3062412.096794893</v>
      </c>
      <c r="BW129" s="92">
        <v>3062412.096794893</v>
      </c>
      <c r="BX129" s="92">
        <v>3062412.096794893</v>
      </c>
      <c r="BY129" s="92">
        <v>3062412.096794893</v>
      </c>
      <c r="BZ129" s="92">
        <v>3062412.096794893</v>
      </c>
      <c r="CA129" s="92">
        <v>3062412.096794893</v>
      </c>
      <c r="CB129" s="92">
        <v>3062412.096794893</v>
      </c>
      <c r="CC129" s="92">
        <v>3062412.096794893</v>
      </c>
      <c r="CD129" s="92">
        <v>3062412.096794893</v>
      </c>
      <c r="CE129" s="92">
        <v>3062412.096794893</v>
      </c>
      <c r="CF129" s="92">
        <v>3062412.096794893</v>
      </c>
      <c r="CG129" s="92">
        <v>3062412.096794893</v>
      </c>
      <c r="CH129" s="92">
        <v>3246156.8226025905</v>
      </c>
      <c r="CI129" s="92">
        <v>3246156.8226025905</v>
      </c>
      <c r="CJ129" s="92">
        <v>3246156.8226025905</v>
      </c>
      <c r="CK129" s="92">
        <v>3246156.8226025905</v>
      </c>
      <c r="CL129" s="92">
        <v>3246156.8226025905</v>
      </c>
      <c r="CM129" s="92">
        <v>3246156.8226025905</v>
      </c>
      <c r="CN129" s="92">
        <v>3246156.8226025905</v>
      </c>
      <c r="CO129" s="92">
        <v>3246156.8226025905</v>
      </c>
      <c r="CP129" s="92">
        <v>3246156.8226025905</v>
      </c>
      <c r="CQ129" s="92">
        <v>3246156.8226025905</v>
      </c>
      <c r="CR129" s="92">
        <v>3246156.8226025905</v>
      </c>
      <c r="CS129" s="92">
        <v>3246156.8226025905</v>
      </c>
      <c r="CT129" s="82"/>
      <c r="CU129" s="82"/>
      <c r="CV129" s="82"/>
      <c r="CW129" s="82"/>
      <c r="CX129" s="82"/>
      <c r="CY129" s="82"/>
      <c r="CZ129" s="82"/>
      <c r="DA129" s="82"/>
      <c r="DB129" s="82"/>
    </row>
    <row r="130" spans="2:106" ht="15" customHeight="1" outlineLevel="1">
      <c r="B130" s="355"/>
      <c r="C130" s="356"/>
      <c r="D130" s="273" t="s">
        <v>306</v>
      </c>
      <c r="E130" s="274" t="s">
        <v>311</v>
      </c>
      <c r="F130" s="271">
        <v>4771532.956088</v>
      </c>
      <c r="G130" s="271">
        <v>5359011.2166672004</v>
      </c>
      <c r="H130" s="271">
        <v>5811083.6827473752</v>
      </c>
      <c r="I130" s="271">
        <v>6359983.275889772</v>
      </c>
      <c r="J130" s="271">
        <v>7018365.166342061</v>
      </c>
      <c r="K130" s="271">
        <v>7706428.9434974482</v>
      </c>
      <c r="Z130" s="92">
        <v>349231.11268149997</v>
      </c>
      <c r="AA130" s="92">
        <v>349231.11268149997</v>
      </c>
      <c r="AB130" s="92">
        <v>407307.0730725</v>
      </c>
      <c r="AC130" s="92">
        <v>407307.0730725</v>
      </c>
      <c r="AD130" s="92">
        <v>407307.0730725</v>
      </c>
      <c r="AE130" s="92">
        <v>407307.0730725</v>
      </c>
      <c r="AF130" s="92">
        <v>407307.0730725</v>
      </c>
      <c r="AG130" s="92">
        <v>407307.0730725</v>
      </c>
      <c r="AH130" s="92">
        <v>407307.0730725</v>
      </c>
      <c r="AI130" s="92">
        <v>407307.0730725</v>
      </c>
      <c r="AJ130" s="92">
        <v>407307.0730725</v>
      </c>
      <c r="AK130" s="92">
        <v>407307.0730725</v>
      </c>
      <c r="AL130" s="92">
        <v>446584.2680556</v>
      </c>
      <c r="AM130" s="92">
        <v>446584.2680556</v>
      </c>
      <c r="AN130" s="92">
        <v>446584.2680556</v>
      </c>
      <c r="AO130" s="92">
        <v>446584.2680556</v>
      </c>
      <c r="AP130" s="92">
        <v>446584.2680556</v>
      </c>
      <c r="AQ130" s="92">
        <v>446584.2680556</v>
      </c>
      <c r="AR130" s="92">
        <v>446584.2680556</v>
      </c>
      <c r="AS130" s="92">
        <v>446584.2680556</v>
      </c>
      <c r="AT130" s="92">
        <v>446584.2680556</v>
      </c>
      <c r="AU130" s="92">
        <v>446584.2680556</v>
      </c>
      <c r="AV130" s="92">
        <v>446584.2680556</v>
      </c>
      <c r="AW130" s="92">
        <v>446584.2680556</v>
      </c>
      <c r="AX130" s="92">
        <v>484256.97356228111</v>
      </c>
      <c r="AY130" s="92">
        <v>484256.97356228111</v>
      </c>
      <c r="AZ130" s="92">
        <v>484256.97356228111</v>
      </c>
      <c r="BA130" s="92">
        <v>484256.97356228111</v>
      </c>
      <c r="BB130" s="92">
        <v>484256.97356228111</v>
      </c>
      <c r="BC130" s="92">
        <v>484256.97356228111</v>
      </c>
      <c r="BD130" s="92">
        <v>484256.97356228111</v>
      </c>
      <c r="BE130" s="92">
        <v>484256.97356228111</v>
      </c>
      <c r="BF130" s="92">
        <v>484256.97356228111</v>
      </c>
      <c r="BG130" s="92">
        <v>484256.97356228111</v>
      </c>
      <c r="BH130" s="92">
        <v>484256.97356228111</v>
      </c>
      <c r="BI130" s="92">
        <v>484256.97356228111</v>
      </c>
      <c r="BJ130" s="92">
        <v>529998.60632414778</v>
      </c>
      <c r="BK130" s="92">
        <v>529998.60632414778</v>
      </c>
      <c r="BL130" s="92">
        <v>529998.60632414778</v>
      </c>
      <c r="BM130" s="92">
        <v>529998.60632414778</v>
      </c>
      <c r="BN130" s="92">
        <v>529998.60632414778</v>
      </c>
      <c r="BO130" s="92">
        <v>529998.60632414778</v>
      </c>
      <c r="BP130" s="92">
        <v>529998.60632414778</v>
      </c>
      <c r="BQ130" s="92">
        <v>529998.60632414778</v>
      </c>
      <c r="BR130" s="92">
        <v>529998.60632414778</v>
      </c>
      <c r="BS130" s="92">
        <v>529998.60632414778</v>
      </c>
      <c r="BT130" s="92">
        <v>529998.60632414778</v>
      </c>
      <c r="BU130" s="92">
        <v>529998.60632414778</v>
      </c>
      <c r="BV130" s="92">
        <v>584863.76386183826</v>
      </c>
      <c r="BW130" s="92">
        <v>584863.76386183826</v>
      </c>
      <c r="BX130" s="92">
        <v>584863.76386183826</v>
      </c>
      <c r="BY130" s="92">
        <v>584863.76386183826</v>
      </c>
      <c r="BZ130" s="92">
        <v>584863.76386183826</v>
      </c>
      <c r="CA130" s="92">
        <v>584863.76386183826</v>
      </c>
      <c r="CB130" s="92">
        <v>584863.76386183826</v>
      </c>
      <c r="CC130" s="92">
        <v>584863.76386183826</v>
      </c>
      <c r="CD130" s="92">
        <v>584863.76386183826</v>
      </c>
      <c r="CE130" s="92">
        <v>584863.76386183826</v>
      </c>
      <c r="CF130" s="92">
        <v>584863.76386183826</v>
      </c>
      <c r="CG130" s="92">
        <v>584863.76386183826</v>
      </c>
      <c r="CH130" s="92">
        <v>642202.41195812065</v>
      </c>
      <c r="CI130" s="92">
        <v>642202.41195812065</v>
      </c>
      <c r="CJ130" s="92">
        <v>642202.41195812065</v>
      </c>
      <c r="CK130" s="92">
        <v>642202.41195812065</v>
      </c>
      <c r="CL130" s="92">
        <v>642202.41195812065</v>
      </c>
      <c r="CM130" s="92">
        <v>642202.41195812065</v>
      </c>
      <c r="CN130" s="92">
        <v>642202.41195812065</v>
      </c>
      <c r="CO130" s="92">
        <v>642202.41195812065</v>
      </c>
      <c r="CP130" s="92">
        <v>642202.41195812065</v>
      </c>
      <c r="CQ130" s="92">
        <v>642202.41195812065</v>
      </c>
      <c r="CR130" s="92">
        <v>642202.41195812065</v>
      </c>
      <c r="CS130" s="92">
        <v>642202.41195812065</v>
      </c>
      <c r="CT130" s="82"/>
      <c r="CU130" s="82"/>
      <c r="CV130" s="82"/>
      <c r="CW130" s="82"/>
      <c r="CX130" s="82"/>
      <c r="CY130" s="82"/>
      <c r="CZ130" s="82"/>
      <c r="DA130" s="82"/>
      <c r="DB130" s="82"/>
    </row>
    <row r="131" spans="2:106" ht="15" customHeight="1" outlineLevel="1">
      <c r="B131" s="355"/>
      <c r="C131" s="356"/>
      <c r="D131" s="275"/>
      <c r="E131" s="276"/>
      <c r="F131" s="91"/>
      <c r="G131" s="91"/>
      <c r="H131" s="91"/>
      <c r="I131" s="91"/>
      <c r="J131" s="91"/>
      <c r="K131" s="91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  <c r="BG131" s="80"/>
      <c r="BH131" s="80"/>
      <c r="BI131" s="80"/>
      <c r="BJ131" s="80"/>
      <c r="BK131" s="80"/>
      <c r="BL131" s="80"/>
      <c r="BM131" s="80"/>
      <c r="BN131" s="80"/>
      <c r="BO131" s="80"/>
      <c r="BP131" s="80"/>
      <c r="BQ131" s="80"/>
      <c r="BR131" s="80"/>
      <c r="BS131" s="80"/>
      <c r="BT131" s="80"/>
      <c r="BU131" s="80"/>
      <c r="BV131" s="80"/>
      <c r="BW131" s="80"/>
      <c r="BX131" s="80"/>
      <c r="BY131" s="80"/>
      <c r="BZ131" s="80"/>
      <c r="CA131" s="80"/>
      <c r="CB131" s="80"/>
      <c r="CC131" s="80"/>
      <c r="CD131" s="80"/>
      <c r="CE131" s="80"/>
      <c r="CF131" s="80"/>
      <c r="CG131" s="80"/>
      <c r="CH131" s="80"/>
      <c r="CI131" s="80"/>
      <c r="CJ131" s="80"/>
      <c r="CK131" s="80"/>
      <c r="CL131" s="80"/>
      <c r="CM131" s="80"/>
      <c r="CN131" s="80"/>
      <c r="CO131" s="80"/>
      <c r="CP131" s="80"/>
      <c r="CQ131" s="80"/>
      <c r="CR131" s="80"/>
      <c r="CS131" s="80"/>
      <c r="CT131" s="82"/>
      <c r="CU131" s="82"/>
      <c r="CV131" s="82"/>
      <c r="CW131" s="82"/>
      <c r="CX131" s="82"/>
      <c r="CY131" s="82"/>
      <c r="CZ131" s="82"/>
      <c r="DA131" s="82"/>
      <c r="DB131" s="82"/>
    </row>
    <row r="132" spans="2:106" ht="15" customHeight="1" outlineLevel="1">
      <c r="B132" s="355"/>
      <c r="C132" s="356"/>
      <c r="D132" s="273" t="s">
        <v>310</v>
      </c>
      <c r="E132" s="274" t="s">
        <v>312</v>
      </c>
      <c r="F132" s="271">
        <v>1324929.6299999999</v>
      </c>
      <c r="G132" s="271">
        <v>0</v>
      </c>
      <c r="H132" s="271">
        <v>0</v>
      </c>
      <c r="I132" s="271">
        <v>0</v>
      </c>
      <c r="J132" s="271">
        <v>0</v>
      </c>
      <c r="K132" s="271">
        <v>0</v>
      </c>
      <c r="Z132" s="92">
        <v>266714.94999999995</v>
      </c>
      <c r="AA132" s="92">
        <v>238293.12999999998</v>
      </c>
      <c r="AB132" s="92">
        <v>240922.09999999998</v>
      </c>
      <c r="AC132" s="92">
        <v>204695.53999999998</v>
      </c>
      <c r="AD132" s="92">
        <v>146708.57</v>
      </c>
      <c r="AE132" s="92">
        <v>93889.87999999999</v>
      </c>
      <c r="AF132" s="92">
        <v>70053.459999999992</v>
      </c>
      <c r="AG132" s="92">
        <v>54917</v>
      </c>
      <c r="AH132" s="92">
        <v>8735</v>
      </c>
      <c r="AI132" s="92">
        <v>0</v>
      </c>
      <c r="AJ132" s="92">
        <v>0</v>
      </c>
      <c r="AK132" s="92">
        <v>0</v>
      </c>
      <c r="AL132" s="92">
        <v>0</v>
      </c>
      <c r="AM132" s="92">
        <v>0</v>
      </c>
      <c r="AN132" s="92">
        <v>0</v>
      </c>
      <c r="AO132" s="92">
        <v>0</v>
      </c>
      <c r="AP132" s="92">
        <v>0</v>
      </c>
      <c r="AQ132" s="92">
        <v>0</v>
      </c>
      <c r="AR132" s="92">
        <v>0</v>
      </c>
      <c r="AS132" s="92">
        <v>0</v>
      </c>
      <c r="AT132" s="92">
        <v>0</v>
      </c>
      <c r="AU132" s="92">
        <v>0</v>
      </c>
      <c r="AV132" s="92">
        <v>0</v>
      </c>
      <c r="AW132" s="92">
        <v>0</v>
      </c>
      <c r="AX132" s="92">
        <v>0</v>
      </c>
      <c r="AY132" s="92">
        <v>0</v>
      </c>
      <c r="AZ132" s="92">
        <v>0</v>
      </c>
      <c r="BA132" s="92">
        <v>0</v>
      </c>
      <c r="BB132" s="92">
        <v>0</v>
      </c>
      <c r="BC132" s="92">
        <v>0</v>
      </c>
      <c r="BD132" s="92">
        <v>0</v>
      </c>
      <c r="BE132" s="92">
        <v>0</v>
      </c>
      <c r="BF132" s="92">
        <v>0</v>
      </c>
      <c r="BG132" s="92">
        <v>0</v>
      </c>
      <c r="BH132" s="92">
        <v>0</v>
      </c>
      <c r="BI132" s="92">
        <v>0</v>
      </c>
      <c r="BJ132" s="92">
        <v>0</v>
      </c>
      <c r="BK132" s="92">
        <v>0</v>
      </c>
      <c r="BL132" s="92">
        <v>0</v>
      </c>
      <c r="BM132" s="92">
        <v>0</v>
      </c>
      <c r="BN132" s="92">
        <v>0</v>
      </c>
      <c r="BO132" s="92">
        <v>0</v>
      </c>
      <c r="BP132" s="92">
        <v>0</v>
      </c>
      <c r="BQ132" s="92">
        <v>0</v>
      </c>
      <c r="BR132" s="92">
        <v>0</v>
      </c>
      <c r="BS132" s="92">
        <v>0</v>
      </c>
      <c r="BT132" s="92">
        <v>0</v>
      </c>
      <c r="BU132" s="92">
        <v>0</v>
      </c>
      <c r="BV132" s="92">
        <v>0</v>
      </c>
      <c r="BW132" s="92">
        <v>0</v>
      </c>
      <c r="BX132" s="92">
        <v>0</v>
      </c>
      <c r="BY132" s="92">
        <v>0</v>
      </c>
      <c r="BZ132" s="92">
        <v>0</v>
      </c>
      <c r="CA132" s="92">
        <v>0</v>
      </c>
      <c r="CB132" s="92">
        <v>0</v>
      </c>
      <c r="CC132" s="92">
        <v>0</v>
      </c>
      <c r="CD132" s="92">
        <v>0</v>
      </c>
      <c r="CE132" s="92">
        <v>0</v>
      </c>
      <c r="CF132" s="92">
        <v>0</v>
      </c>
      <c r="CG132" s="92">
        <v>0</v>
      </c>
      <c r="CH132" s="92">
        <v>0</v>
      </c>
      <c r="CI132" s="92">
        <v>0</v>
      </c>
      <c r="CJ132" s="92">
        <v>0</v>
      </c>
      <c r="CK132" s="92">
        <v>0</v>
      </c>
      <c r="CL132" s="92">
        <v>0</v>
      </c>
      <c r="CM132" s="92">
        <v>0</v>
      </c>
      <c r="CN132" s="92">
        <v>0</v>
      </c>
      <c r="CO132" s="92">
        <v>0</v>
      </c>
      <c r="CP132" s="92">
        <v>0</v>
      </c>
      <c r="CQ132" s="92">
        <v>0</v>
      </c>
      <c r="CR132" s="92">
        <v>0</v>
      </c>
      <c r="CS132" s="92">
        <v>0</v>
      </c>
      <c r="CT132" s="82"/>
      <c r="CU132" s="82"/>
      <c r="CV132" s="82"/>
      <c r="CW132" s="82"/>
      <c r="CX132" s="82"/>
      <c r="CY132" s="82"/>
      <c r="CZ132" s="82"/>
      <c r="DA132" s="82"/>
      <c r="DB132" s="82"/>
    </row>
    <row r="133" spans="2:106" ht="15" customHeight="1" outlineLevel="1">
      <c r="B133" s="357"/>
      <c r="C133" s="358"/>
      <c r="D133" s="273" t="s">
        <v>306</v>
      </c>
      <c r="E133" s="274" t="s">
        <v>312</v>
      </c>
      <c r="F133" s="271">
        <v>0</v>
      </c>
      <c r="G133" s="271">
        <v>0</v>
      </c>
      <c r="H133" s="271">
        <v>0</v>
      </c>
      <c r="I133" s="271">
        <v>0</v>
      </c>
      <c r="J133" s="271">
        <v>0</v>
      </c>
      <c r="K133" s="271">
        <v>0</v>
      </c>
      <c r="Z133" s="92">
        <v>0</v>
      </c>
      <c r="AA133" s="92">
        <v>0</v>
      </c>
      <c r="AB133" s="92">
        <v>0</v>
      </c>
      <c r="AC133" s="92">
        <v>0</v>
      </c>
      <c r="AD133" s="92">
        <v>0</v>
      </c>
      <c r="AE133" s="92">
        <v>0</v>
      </c>
      <c r="AF133" s="92">
        <v>0</v>
      </c>
      <c r="AG133" s="92">
        <v>0</v>
      </c>
      <c r="AH133" s="92">
        <v>0</v>
      </c>
      <c r="AI133" s="92">
        <v>0</v>
      </c>
      <c r="AJ133" s="92">
        <v>0</v>
      </c>
      <c r="AK133" s="92">
        <v>0</v>
      </c>
      <c r="AL133" s="92">
        <v>0</v>
      </c>
      <c r="AM133" s="92">
        <v>0</v>
      </c>
      <c r="AN133" s="92">
        <v>0</v>
      </c>
      <c r="AO133" s="92">
        <v>0</v>
      </c>
      <c r="AP133" s="92">
        <v>0</v>
      </c>
      <c r="AQ133" s="92">
        <v>0</v>
      </c>
      <c r="AR133" s="92">
        <v>0</v>
      </c>
      <c r="AS133" s="92">
        <v>0</v>
      </c>
      <c r="AT133" s="92">
        <v>0</v>
      </c>
      <c r="AU133" s="92">
        <v>0</v>
      </c>
      <c r="AV133" s="92">
        <v>0</v>
      </c>
      <c r="AW133" s="92">
        <v>0</v>
      </c>
      <c r="AX133" s="92">
        <v>0</v>
      </c>
      <c r="AY133" s="92">
        <v>0</v>
      </c>
      <c r="AZ133" s="92">
        <v>0</v>
      </c>
      <c r="BA133" s="92">
        <v>0</v>
      </c>
      <c r="BB133" s="92">
        <v>0</v>
      </c>
      <c r="BC133" s="92">
        <v>0</v>
      </c>
      <c r="BD133" s="92">
        <v>0</v>
      </c>
      <c r="BE133" s="92">
        <v>0</v>
      </c>
      <c r="BF133" s="92">
        <v>0</v>
      </c>
      <c r="BG133" s="92">
        <v>0</v>
      </c>
      <c r="BH133" s="92">
        <v>0</v>
      </c>
      <c r="BI133" s="92">
        <v>0</v>
      </c>
      <c r="BJ133" s="92">
        <v>0</v>
      </c>
      <c r="BK133" s="92">
        <v>0</v>
      </c>
      <c r="BL133" s="92">
        <v>0</v>
      </c>
      <c r="BM133" s="92">
        <v>0</v>
      </c>
      <c r="BN133" s="92">
        <v>0</v>
      </c>
      <c r="BO133" s="92">
        <v>0</v>
      </c>
      <c r="BP133" s="92">
        <v>0</v>
      </c>
      <c r="BQ133" s="92">
        <v>0</v>
      </c>
      <c r="BR133" s="92">
        <v>0</v>
      </c>
      <c r="BS133" s="92">
        <v>0</v>
      </c>
      <c r="BT133" s="92">
        <v>0</v>
      </c>
      <c r="BU133" s="92">
        <v>0</v>
      </c>
      <c r="BV133" s="92">
        <v>0</v>
      </c>
      <c r="BW133" s="92">
        <v>0</v>
      </c>
      <c r="BX133" s="92">
        <v>0</v>
      </c>
      <c r="BY133" s="92">
        <v>0</v>
      </c>
      <c r="BZ133" s="92">
        <v>0</v>
      </c>
      <c r="CA133" s="92">
        <v>0</v>
      </c>
      <c r="CB133" s="92">
        <v>0</v>
      </c>
      <c r="CC133" s="92">
        <v>0</v>
      </c>
      <c r="CD133" s="92">
        <v>0</v>
      </c>
      <c r="CE133" s="92">
        <v>0</v>
      </c>
      <c r="CF133" s="92">
        <v>0</v>
      </c>
      <c r="CG133" s="92">
        <v>0</v>
      </c>
      <c r="CH133" s="92">
        <v>0</v>
      </c>
      <c r="CI133" s="92">
        <v>0</v>
      </c>
      <c r="CJ133" s="92">
        <v>0</v>
      </c>
      <c r="CK133" s="92">
        <v>0</v>
      </c>
      <c r="CL133" s="92">
        <v>0</v>
      </c>
      <c r="CM133" s="92">
        <v>0</v>
      </c>
      <c r="CN133" s="92">
        <v>0</v>
      </c>
      <c r="CO133" s="92">
        <v>0</v>
      </c>
      <c r="CP133" s="92">
        <v>0</v>
      </c>
      <c r="CQ133" s="92">
        <v>0</v>
      </c>
      <c r="CR133" s="92">
        <v>0</v>
      </c>
      <c r="CS133" s="92">
        <v>0</v>
      </c>
      <c r="CT133" s="82"/>
      <c r="CU133" s="82"/>
      <c r="CV133" s="82"/>
      <c r="CW133" s="82"/>
      <c r="CX133" s="82"/>
      <c r="CY133" s="82"/>
      <c r="CZ133" s="82"/>
      <c r="DA133" s="82"/>
      <c r="DB133" s="82"/>
    </row>
    <row r="134" spans="2:106" ht="15" customHeight="1" outlineLevel="1">
      <c r="B134" s="116"/>
      <c r="C134" s="116"/>
      <c r="D134" s="275"/>
      <c r="E134" s="276"/>
      <c r="F134" s="115"/>
      <c r="G134" s="115"/>
      <c r="H134" s="115"/>
      <c r="I134" s="115"/>
      <c r="J134" s="115"/>
      <c r="K134" s="115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  <c r="BG134" s="80"/>
      <c r="BH134" s="80"/>
      <c r="BI134" s="80"/>
      <c r="BJ134" s="80"/>
      <c r="BK134" s="80"/>
      <c r="BL134" s="80"/>
      <c r="BM134" s="80"/>
      <c r="BN134" s="80"/>
      <c r="BO134" s="80"/>
      <c r="BP134" s="80"/>
      <c r="BQ134" s="80"/>
      <c r="BR134" s="80"/>
      <c r="BS134" s="80"/>
      <c r="BT134" s="80"/>
      <c r="BU134" s="80"/>
      <c r="BV134" s="80"/>
      <c r="BW134" s="80"/>
      <c r="BX134" s="80"/>
      <c r="BY134" s="80"/>
      <c r="BZ134" s="80"/>
      <c r="CA134" s="80"/>
      <c r="CB134" s="80"/>
      <c r="CC134" s="80"/>
      <c r="CD134" s="80"/>
      <c r="CE134" s="80"/>
      <c r="CF134" s="80"/>
      <c r="CG134" s="80"/>
      <c r="CH134" s="80"/>
      <c r="CI134" s="80"/>
      <c r="CJ134" s="80"/>
      <c r="CK134" s="80"/>
      <c r="CL134" s="80"/>
      <c r="CM134" s="80"/>
      <c r="CN134" s="80"/>
      <c r="CO134" s="80"/>
      <c r="CP134" s="80"/>
      <c r="CQ134" s="80"/>
      <c r="CR134" s="80"/>
      <c r="CS134" s="80"/>
      <c r="CT134" s="82"/>
      <c r="CU134" s="82"/>
      <c r="CV134" s="82"/>
      <c r="CW134" s="82"/>
      <c r="CX134" s="82"/>
      <c r="CY134" s="82"/>
      <c r="CZ134" s="82"/>
      <c r="DA134" s="82"/>
      <c r="DB134" s="82"/>
    </row>
    <row r="135" spans="2:106" ht="15" customHeight="1" outlineLevel="1">
      <c r="B135" s="353" t="s">
        <v>153</v>
      </c>
      <c r="C135" s="354"/>
      <c r="D135" s="273" t="s">
        <v>310</v>
      </c>
      <c r="E135" s="274" t="s">
        <v>311</v>
      </c>
      <c r="F135" s="271">
        <v>0</v>
      </c>
      <c r="G135" s="271">
        <v>0</v>
      </c>
      <c r="H135" s="271">
        <v>0</v>
      </c>
      <c r="I135" s="271">
        <v>0</v>
      </c>
      <c r="J135" s="271">
        <v>0</v>
      </c>
      <c r="K135" s="271">
        <v>0</v>
      </c>
      <c r="Z135" s="92">
        <v>0</v>
      </c>
      <c r="AA135" s="92">
        <v>0</v>
      </c>
      <c r="AB135" s="92">
        <v>0</v>
      </c>
      <c r="AC135" s="92">
        <v>0</v>
      </c>
      <c r="AD135" s="92">
        <v>0</v>
      </c>
      <c r="AE135" s="92">
        <v>0</v>
      </c>
      <c r="AF135" s="92">
        <v>0</v>
      </c>
      <c r="AG135" s="92">
        <v>0</v>
      </c>
      <c r="AH135" s="92">
        <v>0</v>
      </c>
      <c r="AI135" s="92">
        <v>0</v>
      </c>
      <c r="AJ135" s="92">
        <v>0</v>
      </c>
      <c r="AK135" s="92">
        <v>0</v>
      </c>
      <c r="AL135" s="92">
        <v>0</v>
      </c>
      <c r="AM135" s="92">
        <v>0</v>
      </c>
      <c r="AN135" s="92">
        <v>0</v>
      </c>
      <c r="AO135" s="92">
        <v>0</v>
      </c>
      <c r="AP135" s="92">
        <v>0</v>
      </c>
      <c r="AQ135" s="92">
        <v>0</v>
      </c>
      <c r="AR135" s="92">
        <v>0</v>
      </c>
      <c r="AS135" s="92">
        <v>0</v>
      </c>
      <c r="AT135" s="92">
        <v>0</v>
      </c>
      <c r="AU135" s="92">
        <v>0</v>
      </c>
      <c r="AV135" s="92">
        <v>0</v>
      </c>
      <c r="AW135" s="92">
        <v>0</v>
      </c>
      <c r="AX135" s="92">
        <v>0</v>
      </c>
      <c r="AY135" s="92">
        <v>0</v>
      </c>
      <c r="AZ135" s="92">
        <v>0</v>
      </c>
      <c r="BA135" s="92">
        <v>0</v>
      </c>
      <c r="BB135" s="92">
        <v>0</v>
      </c>
      <c r="BC135" s="92">
        <v>0</v>
      </c>
      <c r="BD135" s="92">
        <v>0</v>
      </c>
      <c r="BE135" s="92">
        <v>0</v>
      </c>
      <c r="BF135" s="92">
        <v>0</v>
      </c>
      <c r="BG135" s="92">
        <v>0</v>
      </c>
      <c r="BH135" s="92">
        <v>0</v>
      </c>
      <c r="BI135" s="92">
        <v>0</v>
      </c>
      <c r="BJ135" s="92">
        <v>0</v>
      </c>
      <c r="BK135" s="92">
        <v>0</v>
      </c>
      <c r="BL135" s="92">
        <v>0</v>
      </c>
      <c r="BM135" s="92">
        <v>0</v>
      </c>
      <c r="BN135" s="92">
        <v>0</v>
      </c>
      <c r="BO135" s="92">
        <v>0</v>
      </c>
      <c r="BP135" s="92">
        <v>0</v>
      </c>
      <c r="BQ135" s="92">
        <v>0</v>
      </c>
      <c r="BR135" s="92">
        <v>0</v>
      </c>
      <c r="BS135" s="92">
        <v>0</v>
      </c>
      <c r="BT135" s="92">
        <v>0</v>
      </c>
      <c r="BU135" s="92">
        <v>0</v>
      </c>
      <c r="BV135" s="92">
        <v>0</v>
      </c>
      <c r="BW135" s="92">
        <v>0</v>
      </c>
      <c r="BX135" s="92">
        <v>0</v>
      </c>
      <c r="BY135" s="92">
        <v>0</v>
      </c>
      <c r="BZ135" s="92">
        <v>0</v>
      </c>
      <c r="CA135" s="92">
        <v>0</v>
      </c>
      <c r="CB135" s="92">
        <v>0</v>
      </c>
      <c r="CC135" s="92">
        <v>0</v>
      </c>
      <c r="CD135" s="92">
        <v>0</v>
      </c>
      <c r="CE135" s="92">
        <v>0</v>
      </c>
      <c r="CF135" s="92">
        <v>0</v>
      </c>
      <c r="CG135" s="92">
        <v>0</v>
      </c>
      <c r="CH135" s="92">
        <v>0</v>
      </c>
      <c r="CI135" s="92">
        <v>0</v>
      </c>
      <c r="CJ135" s="92">
        <v>0</v>
      </c>
      <c r="CK135" s="92">
        <v>0</v>
      </c>
      <c r="CL135" s="92">
        <v>0</v>
      </c>
      <c r="CM135" s="92">
        <v>0</v>
      </c>
      <c r="CN135" s="92">
        <v>0</v>
      </c>
      <c r="CO135" s="92">
        <v>0</v>
      </c>
      <c r="CP135" s="92">
        <v>0</v>
      </c>
      <c r="CQ135" s="92">
        <v>0</v>
      </c>
      <c r="CR135" s="92">
        <v>0</v>
      </c>
      <c r="CS135" s="92">
        <v>0</v>
      </c>
      <c r="CT135" s="82"/>
      <c r="CU135" s="82"/>
      <c r="CV135" s="82"/>
      <c r="CW135" s="82"/>
      <c r="CX135" s="82"/>
      <c r="CY135" s="82"/>
      <c r="CZ135" s="82"/>
      <c r="DA135" s="82"/>
      <c r="DB135" s="82"/>
    </row>
    <row r="136" spans="2:106" ht="15" customHeight="1" outlineLevel="1">
      <c r="B136" s="355"/>
      <c r="C136" s="356"/>
      <c r="D136" s="273" t="s">
        <v>306</v>
      </c>
      <c r="E136" s="274" t="s">
        <v>311</v>
      </c>
      <c r="F136" s="271">
        <v>2039628.8434944428</v>
      </c>
      <c r="G136" s="271">
        <v>2103512.9824918434</v>
      </c>
      <c r="H136" s="271">
        <v>2156822.7278681067</v>
      </c>
      <c r="I136" s="271">
        <v>2189967.6254450078</v>
      </c>
      <c r="J136" s="271">
        <v>2211867.3016994577</v>
      </c>
      <c r="K136" s="271">
        <v>2233985.9747164529</v>
      </c>
      <c r="Z136" s="92">
        <v>167960.01515860239</v>
      </c>
      <c r="AA136" s="92">
        <v>167981.42475737762</v>
      </c>
      <c r="AB136" s="92">
        <v>169002.83017233186</v>
      </c>
      <c r="AC136" s="92">
        <v>169357.14972353866</v>
      </c>
      <c r="AD136" s="92">
        <v>169355.36248746701</v>
      </c>
      <c r="AE136" s="92">
        <v>169702.08628536921</v>
      </c>
      <c r="AF136" s="92">
        <v>170092.15055800922</v>
      </c>
      <c r="AG136" s="92">
        <v>170115.83143595874</v>
      </c>
      <c r="AH136" s="92">
        <v>170675.69815315408</v>
      </c>
      <c r="AI136" s="92">
        <v>171235.56487034939</v>
      </c>
      <c r="AJ136" s="92">
        <v>171795.43158754474</v>
      </c>
      <c r="AK136" s="92">
        <v>172355.29830474005</v>
      </c>
      <c r="AL136" s="92">
        <v>172915.16502193539</v>
      </c>
      <c r="AM136" s="92">
        <v>173347.45293449023</v>
      </c>
      <c r="AN136" s="92">
        <v>173779.74084704506</v>
      </c>
      <c r="AO136" s="92">
        <v>174212.0287595999</v>
      </c>
      <c r="AP136" s="92">
        <v>174644.3166721547</v>
      </c>
      <c r="AQ136" s="92">
        <v>175076.60458470954</v>
      </c>
      <c r="AR136" s="92">
        <v>175508.89249726437</v>
      </c>
      <c r="AS136" s="92">
        <v>175941.18040981921</v>
      </c>
      <c r="AT136" s="92">
        <v>176373.46832237404</v>
      </c>
      <c r="AU136" s="92">
        <v>176805.75623492888</v>
      </c>
      <c r="AV136" s="92">
        <v>177238.04414748371</v>
      </c>
      <c r="AW136" s="92">
        <v>177670.33206003855</v>
      </c>
      <c r="AX136" s="92">
        <v>178102.61997259338</v>
      </c>
      <c r="AY136" s="92">
        <v>178399.45767254772</v>
      </c>
      <c r="AZ136" s="92">
        <v>178696.29537250203</v>
      </c>
      <c r="BA136" s="92">
        <v>178993.13307245637</v>
      </c>
      <c r="BB136" s="92">
        <v>179289.97077241071</v>
      </c>
      <c r="BC136" s="92">
        <v>179586.80847236505</v>
      </c>
      <c r="BD136" s="92">
        <v>179883.64617231939</v>
      </c>
      <c r="BE136" s="92">
        <v>180180.48387227373</v>
      </c>
      <c r="BF136" s="92">
        <v>180477.32157222807</v>
      </c>
      <c r="BG136" s="92">
        <v>180774.15927218238</v>
      </c>
      <c r="BH136" s="92">
        <v>181070.99697213672</v>
      </c>
      <c r="BI136" s="92">
        <v>181367.83467209106</v>
      </c>
      <c r="BJ136" s="92">
        <v>181664.6723720454</v>
      </c>
      <c r="BK136" s="92">
        <v>181816.05959902212</v>
      </c>
      <c r="BL136" s="92">
        <v>181967.44682599884</v>
      </c>
      <c r="BM136" s="92">
        <v>182118.83405297552</v>
      </c>
      <c r="BN136" s="92">
        <v>182270.22127995224</v>
      </c>
      <c r="BO136" s="92">
        <v>182421.60850692895</v>
      </c>
      <c r="BP136" s="92">
        <v>182572.99573390567</v>
      </c>
      <c r="BQ136" s="92">
        <v>182724.38296088239</v>
      </c>
      <c r="BR136" s="92">
        <v>182875.7701878591</v>
      </c>
      <c r="BS136" s="92">
        <v>183027.15741483582</v>
      </c>
      <c r="BT136" s="92">
        <v>183178.54464181251</v>
      </c>
      <c r="BU136" s="92">
        <v>183329.93186878922</v>
      </c>
      <c r="BV136" s="92">
        <v>183481.31909576594</v>
      </c>
      <c r="BW136" s="92">
        <v>183634.2201950124</v>
      </c>
      <c r="BX136" s="92">
        <v>183787.12129425886</v>
      </c>
      <c r="BY136" s="92">
        <v>183940.02239350535</v>
      </c>
      <c r="BZ136" s="92">
        <v>184092.92349275181</v>
      </c>
      <c r="CA136" s="92">
        <v>184245.82459199827</v>
      </c>
      <c r="CB136" s="92">
        <v>184398.72569124473</v>
      </c>
      <c r="CC136" s="92">
        <v>184551.62679049119</v>
      </c>
      <c r="CD136" s="92">
        <v>184704.52788973766</v>
      </c>
      <c r="CE136" s="92">
        <v>184857.42898898415</v>
      </c>
      <c r="CF136" s="92">
        <v>185010.33008823061</v>
      </c>
      <c r="CG136" s="92">
        <v>185163.23118747707</v>
      </c>
      <c r="CH136" s="92">
        <v>185316.13228672353</v>
      </c>
      <c r="CI136" s="92">
        <v>185470.56239696249</v>
      </c>
      <c r="CJ136" s="92">
        <v>185624.99250720142</v>
      </c>
      <c r="CK136" s="92">
        <v>185779.42261744037</v>
      </c>
      <c r="CL136" s="92">
        <v>185933.85272767933</v>
      </c>
      <c r="CM136" s="92">
        <v>186088.28283791826</v>
      </c>
      <c r="CN136" s="92">
        <v>186242.71294815722</v>
      </c>
      <c r="CO136" s="92">
        <v>186397.14305839618</v>
      </c>
      <c r="CP136" s="92">
        <v>186551.57316863511</v>
      </c>
      <c r="CQ136" s="92">
        <v>186706.00327887406</v>
      </c>
      <c r="CR136" s="92">
        <v>186860.43338911302</v>
      </c>
      <c r="CS136" s="92">
        <v>187014.86349935195</v>
      </c>
      <c r="CT136" s="82"/>
      <c r="CU136" s="82"/>
      <c r="CV136" s="82"/>
      <c r="CW136" s="82"/>
      <c r="CX136" s="82"/>
      <c r="CY136" s="82"/>
      <c r="CZ136" s="82"/>
      <c r="DA136" s="82"/>
      <c r="DB136" s="82"/>
    </row>
    <row r="137" spans="2:106" ht="15" customHeight="1" outlineLevel="1">
      <c r="B137" s="355"/>
      <c r="C137" s="356"/>
      <c r="D137" s="275"/>
      <c r="E137" s="276"/>
      <c r="F137" s="91"/>
      <c r="G137" s="91"/>
      <c r="H137" s="91"/>
      <c r="I137" s="91"/>
      <c r="J137" s="91"/>
      <c r="K137" s="91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  <c r="BG137" s="80"/>
      <c r="BH137" s="80"/>
      <c r="BI137" s="80"/>
      <c r="BJ137" s="80"/>
      <c r="BK137" s="80"/>
      <c r="BL137" s="80"/>
      <c r="BM137" s="80"/>
      <c r="BN137" s="80"/>
      <c r="BO137" s="80"/>
      <c r="BP137" s="80"/>
      <c r="BQ137" s="80"/>
      <c r="BR137" s="80"/>
      <c r="BS137" s="80"/>
      <c r="BT137" s="80"/>
      <c r="BU137" s="80"/>
      <c r="BV137" s="80"/>
      <c r="BW137" s="80"/>
      <c r="BX137" s="80"/>
      <c r="BY137" s="80"/>
      <c r="BZ137" s="80"/>
      <c r="CA137" s="80"/>
      <c r="CB137" s="80"/>
      <c r="CC137" s="80"/>
      <c r="CD137" s="80"/>
      <c r="CE137" s="80"/>
      <c r="CF137" s="80"/>
      <c r="CG137" s="80"/>
      <c r="CH137" s="80"/>
      <c r="CI137" s="80"/>
      <c r="CJ137" s="80"/>
      <c r="CK137" s="80"/>
      <c r="CL137" s="80"/>
      <c r="CM137" s="80"/>
      <c r="CN137" s="80"/>
      <c r="CO137" s="80"/>
      <c r="CP137" s="80"/>
      <c r="CQ137" s="80"/>
      <c r="CR137" s="80"/>
      <c r="CS137" s="80"/>
      <c r="CT137" s="82"/>
      <c r="CU137" s="82"/>
      <c r="CV137" s="82"/>
      <c r="CW137" s="82"/>
      <c r="CX137" s="82"/>
      <c r="CY137" s="82"/>
      <c r="CZ137" s="82"/>
      <c r="DA137" s="82"/>
      <c r="DB137" s="82"/>
    </row>
    <row r="138" spans="2:106" ht="15" customHeight="1" outlineLevel="1">
      <c r="B138" s="355"/>
      <c r="C138" s="356"/>
      <c r="D138" s="273" t="s">
        <v>310</v>
      </c>
      <c r="E138" s="274" t="s">
        <v>312</v>
      </c>
      <c r="F138" s="271">
        <v>0</v>
      </c>
      <c r="G138" s="271">
        <v>0</v>
      </c>
      <c r="H138" s="271">
        <v>0</v>
      </c>
      <c r="I138" s="271">
        <v>0</v>
      </c>
      <c r="J138" s="271">
        <v>0</v>
      </c>
      <c r="K138" s="271">
        <v>0</v>
      </c>
      <c r="Z138" s="92">
        <v>0</v>
      </c>
      <c r="AA138" s="92">
        <v>0</v>
      </c>
      <c r="AB138" s="92">
        <v>0</v>
      </c>
      <c r="AC138" s="92">
        <v>0</v>
      </c>
      <c r="AD138" s="92">
        <v>0</v>
      </c>
      <c r="AE138" s="92">
        <v>0</v>
      </c>
      <c r="AF138" s="92">
        <v>0</v>
      </c>
      <c r="AG138" s="92">
        <v>0</v>
      </c>
      <c r="AH138" s="92">
        <v>0</v>
      </c>
      <c r="AI138" s="92">
        <v>0</v>
      </c>
      <c r="AJ138" s="92">
        <v>0</v>
      </c>
      <c r="AK138" s="92">
        <v>0</v>
      </c>
      <c r="AL138" s="92">
        <v>0</v>
      </c>
      <c r="AM138" s="92">
        <v>0</v>
      </c>
      <c r="AN138" s="92">
        <v>0</v>
      </c>
      <c r="AO138" s="92">
        <v>0</v>
      </c>
      <c r="AP138" s="92">
        <v>0</v>
      </c>
      <c r="AQ138" s="92">
        <v>0</v>
      </c>
      <c r="AR138" s="92">
        <v>0</v>
      </c>
      <c r="AS138" s="92">
        <v>0</v>
      </c>
      <c r="AT138" s="92">
        <v>0</v>
      </c>
      <c r="AU138" s="92">
        <v>0</v>
      </c>
      <c r="AV138" s="92">
        <v>0</v>
      </c>
      <c r="AW138" s="92">
        <v>0</v>
      </c>
      <c r="AX138" s="92">
        <v>0</v>
      </c>
      <c r="AY138" s="92">
        <v>0</v>
      </c>
      <c r="AZ138" s="92">
        <v>0</v>
      </c>
      <c r="BA138" s="92">
        <v>0</v>
      </c>
      <c r="BB138" s="92">
        <v>0</v>
      </c>
      <c r="BC138" s="92">
        <v>0</v>
      </c>
      <c r="BD138" s="92">
        <v>0</v>
      </c>
      <c r="BE138" s="92">
        <v>0</v>
      </c>
      <c r="BF138" s="92">
        <v>0</v>
      </c>
      <c r="BG138" s="92">
        <v>0</v>
      </c>
      <c r="BH138" s="92">
        <v>0</v>
      </c>
      <c r="BI138" s="92">
        <v>0</v>
      </c>
      <c r="BJ138" s="92">
        <v>0</v>
      </c>
      <c r="BK138" s="92">
        <v>0</v>
      </c>
      <c r="BL138" s="92">
        <v>0</v>
      </c>
      <c r="BM138" s="92">
        <v>0</v>
      </c>
      <c r="BN138" s="92">
        <v>0</v>
      </c>
      <c r="BO138" s="92">
        <v>0</v>
      </c>
      <c r="BP138" s="92">
        <v>0</v>
      </c>
      <c r="BQ138" s="92">
        <v>0</v>
      </c>
      <c r="BR138" s="92">
        <v>0</v>
      </c>
      <c r="BS138" s="92">
        <v>0</v>
      </c>
      <c r="BT138" s="92">
        <v>0</v>
      </c>
      <c r="BU138" s="92">
        <v>0</v>
      </c>
      <c r="BV138" s="92">
        <v>0</v>
      </c>
      <c r="BW138" s="92">
        <v>0</v>
      </c>
      <c r="BX138" s="92">
        <v>0</v>
      </c>
      <c r="BY138" s="92">
        <v>0</v>
      </c>
      <c r="BZ138" s="92">
        <v>0</v>
      </c>
      <c r="CA138" s="92">
        <v>0</v>
      </c>
      <c r="CB138" s="92">
        <v>0</v>
      </c>
      <c r="CC138" s="92">
        <v>0</v>
      </c>
      <c r="CD138" s="92">
        <v>0</v>
      </c>
      <c r="CE138" s="92">
        <v>0</v>
      </c>
      <c r="CF138" s="92">
        <v>0</v>
      </c>
      <c r="CG138" s="92">
        <v>0</v>
      </c>
      <c r="CH138" s="92">
        <v>0</v>
      </c>
      <c r="CI138" s="92">
        <v>0</v>
      </c>
      <c r="CJ138" s="92">
        <v>0</v>
      </c>
      <c r="CK138" s="92">
        <v>0</v>
      </c>
      <c r="CL138" s="92">
        <v>0</v>
      </c>
      <c r="CM138" s="92">
        <v>0</v>
      </c>
      <c r="CN138" s="92">
        <v>0</v>
      </c>
      <c r="CO138" s="92">
        <v>0</v>
      </c>
      <c r="CP138" s="92">
        <v>0</v>
      </c>
      <c r="CQ138" s="92">
        <v>0</v>
      </c>
      <c r="CR138" s="92">
        <v>0</v>
      </c>
      <c r="CS138" s="92">
        <v>0</v>
      </c>
      <c r="CT138" s="82"/>
      <c r="CU138" s="82"/>
      <c r="CV138" s="82"/>
      <c r="CW138" s="82"/>
      <c r="CX138" s="82"/>
      <c r="CY138" s="82"/>
      <c r="CZ138" s="82"/>
      <c r="DA138" s="82"/>
      <c r="DB138" s="82"/>
    </row>
    <row r="139" spans="2:106" ht="15" customHeight="1" outlineLevel="1">
      <c r="B139" s="357"/>
      <c r="C139" s="358"/>
      <c r="D139" s="273" t="s">
        <v>306</v>
      </c>
      <c r="E139" s="274" t="s">
        <v>312</v>
      </c>
      <c r="F139" s="271">
        <v>0</v>
      </c>
      <c r="G139" s="271">
        <v>0</v>
      </c>
      <c r="H139" s="271">
        <v>0</v>
      </c>
      <c r="I139" s="271">
        <v>0</v>
      </c>
      <c r="J139" s="271">
        <v>0</v>
      </c>
      <c r="K139" s="271">
        <v>0</v>
      </c>
      <c r="Z139" s="92">
        <v>0</v>
      </c>
      <c r="AA139" s="92">
        <v>0</v>
      </c>
      <c r="AB139" s="92">
        <v>0</v>
      </c>
      <c r="AC139" s="92">
        <v>0</v>
      </c>
      <c r="AD139" s="92">
        <v>0</v>
      </c>
      <c r="AE139" s="92">
        <v>0</v>
      </c>
      <c r="AF139" s="92">
        <v>0</v>
      </c>
      <c r="AG139" s="92">
        <v>0</v>
      </c>
      <c r="AH139" s="92">
        <v>0</v>
      </c>
      <c r="AI139" s="92">
        <v>0</v>
      </c>
      <c r="AJ139" s="92">
        <v>0</v>
      </c>
      <c r="AK139" s="92">
        <v>0</v>
      </c>
      <c r="AL139" s="92">
        <v>0</v>
      </c>
      <c r="AM139" s="92">
        <v>0</v>
      </c>
      <c r="AN139" s="92">
        <v>0</v>
      </c>
      <c r="AO139" s="92">
        <v>0</v>
      </c>
      <c r="AP139" s="92">
        <v>0</v>
      </c>
      <c r="AQ139" s="92">
        <v>0</v>
      </c>
      <c r="AR139" s="92">
        <v>0</v>
      </c>
      <c r="AS139" s="92">
        <v>0</v>
      </c>
      <c r="AT139" s="92">
        <v>0</v>
      </c>
      <c r="AU139" s="92">
        <v>0</v>
      </c>
      <c r="AV139" s="92">
        <v>0</v>
      </c>
      <c r="AW139" s="92">
        <v>0</v>
      </c>
      <c r="AX139" s="92">
        <v>0</v>
      </c>
      <c r="AY139" s="92">
        <v>0</v>
      </c>
      <c r="AZ139" s="92">
        <v>0</v>
      </c>
      <c r="BA139" s="92">
        <v>0</v>
      </c>
      <c r="BB139" s="92">
        <v>0</v>
      </c>
      <c r="BC139" s="92">
        <v>0</v>
      </c>
      <c r="BD139" s="92">
        <v>0</v>
      </c>
      <c r="BE139" s="92">
        <v>0</v>
      </c>
      <c r="BF139" s="92">
        <v>0</v>
      </c>
      <c r="BG139" s="92">
        <v>0</v>
      </c>
      <c r="BH139" s="92">
        <v>0</v>
      </c>
      <c r="BI139" s="92">
        <v>0</v>
      </c>
      <c r="BJ139" s="92">
        <v>0</v>
      </c>
      <c r="BK139" s="92">
        <v>0</v>
      </c>
      <c r="BL139" s="92">
        <v>0</v>
      </c>
      <c r="BM139" s="92">
        <v>0</v>
      </c>
      <c r="BN139" s="92">
        <v>0</v>
      </c>
      <c r="BO139" s="92">
        <v>0</v>
      </c>
      <c r="BP139" s="92">
        <v>0</v>
      </c>
      <c r="BQ139" s="92">
        <v>0</v>
      </c>
      <c r="BR139" s="92">
        <v>0</v>
      </c>
      <c r="BS139" s="92">
        <v>0</v>
      </c>
      <c r="BT139" s="92">
        <v>0</v>
      </c>
      <c r="BU139" s="92">
        <v>0</v>
      </c>
      <c r="BV139" s="92">
        <v>0</v>
      </c>
      <c r="BW139" s="92">
        <v>0</v>
      </c>
      <c r="BX139" s="92">
        <v>0</v>
      </c>
      <c r="BY139" s="92">
        <v>0</v>
      </c>
      <c r="BZ139" s="92">
        <v>0</v>
      </c>
      <c r="CA139" s="92">
        <v>0</v>
      </c>
      <c r="CB139" s="92">
        <v>0</v>
      </c>
      <c r="CC139" s="92">
        <v>0</v>
      </c>
      <c r="CD139" s="92">
        <v>0</v>
      </c>
      <c r="CE139" s="92">
        <v>0</v>
      </c>
      <c r="CF139" s="92">
        <v>0</v>
      </c>
      <c r="CG139" s="92">
        <v>0</v>
      </c>
      <c r="CH139" s="92">
        <v>0</v>
      </c>
      <c r="CI139" s="92">
        <v>0</v>
      </c>
      <c r="CJ139" s="92">
        <v>0</v>
      </c>
      <c r="CK139" s="92">
        <v>0</v>
      </c>
      <c r="CL139" s="92">
        <v>0</v>
      </c>
      <c r="CM139" s="92">
        <v>0</v>
      </c>
      <c r="CN139" s="92">
        <v>0</v>
      </c>
      <c r="CO139" s="92">
        <v>0</v>
      </c>
      <c r="CP139" s="92">
        <v>0</v>
      </c>
      <c r="CQ139" s="92">
        <v>0</v>
      </c>
      <c r="CR139" s="92">
        <v>0</v>
      </c>
      <c r="CS139" s="92">
        <v>0</v>
      </c>
      <c r="CT139" s="82"/>
      <c r="CU139" s="82"/>
      <c r="CV139" s="82"/>
      <c r="CW139" s="82"/>
      <c r="CX139" s="82"/>
      <c r="CY139" s="82"/>
      <c r="CZ139" s="82"/>
      <c r="DA139" s="82"/>
      <c r="DB139" s="82"/>
    </row>
    <row r="140" spans="2:106" ht="15" customHeight="1" outlineLevel="1">
      <c r="B140" s="116"/>
      <c r="C140" s="116"/>
      <c r="D140" s="275"/>
      <c r="E140" s="276"/>
      <c r="F140" s="115"/>
      <c r="G140" s="115"/>
      <c r="H140" s="115"/>
      <c r="I140" s="115"/>
      <c r="J140" s="115"/>
      <c r="K140" s="115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  <c r="BG140" s="80"/>
      <c r="BH140" s="80"/>
      <c r="BI140" s="80"/>
      <c r="BJ140" s="80"/>
      <c r="BK140" s="80"/>
      <c r="BL140" s="80"/>
      <c r="BM140" s="80"/>
      <c r="BN140" s="80"/>
      <c r="BO140" s="80"/>
      <c r="BP140" s="80"/>
      <c r="BQ140" s="80"/>
      <c r="BR140" s="80"/>
      <c r="BS140" s="80"/>
      <c r="BT140" s="80"/>
      <c r="BU140" s="80"/>
      <c r="BV140" s="80"/>
      <c r="BW140" s="80"/>
      <c r="BX140" s="80"/>
      <c r="BY140" s="80"/>
      <c r="BZ140" s="80"/>
      <c r="CA140" s="80"/>
      <c r="CB140" s="80"/>
      <c r="CC140" s="80"/>
      <c r="CD140" s="80"/>
      <c r="CE140" s="80"/>
      <c r="CF140" s="80"/>
      <c r="CG140" s="80"/>
      <c r="CH140" s="80"/>
      <c r="CI140" s="80"/>
      <c r="CJ140" s="80"/>
      <c r="CK140" s="80"/>
      <c r="CL140" s="80"/>
      <c r="CM140" s="80"/>
      <c r="CN140" s="80"/>
      <c r="CO140" s="80"/>
      <c r="CP140" s="80"/>
      <c r="CQ140" s="80"/>
      <c r="CR140" s="80"/>
      <c r="CS140" s="80"/>
      <c r="CT140" s="82"/>
      <c r="CU140" s="82"/>
      <c r="CV140" s="82"/>
      <c r="CW140" s="82"/>
      <c r="CX140" s="82"/>
      <c r="CY140" s="82"/>
      <c r="CZ140" s="82"/>
      <c r="DA140" s="82"/>
      <c r="DB140" s="82"/>
    </row>
    <row r="141" spans="2:106" ht="15" customHeight="1" outlineLevel="1">
      <c r="B141" s="353" t="s">
        <v>192</v>
      </c>
      <c r="C141" s="354"/>
      <c r="D141" s="273" t="s">
        <v>310</v>
      </c>
      <c r="E141" s="274" t="s">
        <v>311</v>
      </c>
      <c r="F141" s="271">
        <v>537822.66587699996</v>
      </c>
      <c r="G141" s="271">
        <v>785184.76326696039</v>
      </c>
      <c r="H141" s="271">
        <v>938674.551562979</v>
      </c>
      <c r="I141" s="271">
        <v>994995.02465675632</v>
      </c>
      <c r="J141" s="271">
        <v>1054694.7261361612</v>
      </c>
      <c r="K141" s="271">
        <v>1117976.4097043292</v>
      </c>
      <c r="Z141" s="92">
        <v>35546.226863000011</v>
      </c>
      <c r="AA141" s="92">
        <v>35990.716965000007</v>
      </c>
      <c r="AB141" s="92">
        <v>40501.133770999986</v>
      </c>
      <c r="AC141" s="92">
        <v>42082.855919999987</v>
      </c>
      <c r="AD141" s="92">
        <v>42849.855096999971</v>
      </c>
      <c r="AE141" s="92">
        <v>45220.521590999997</v>
      </c>
      <c r="AF141" s="92">
        <v>47088.638170000006</v>
      </c>
      <c r="AG141" s="92">
        <v>48464.160003000012</v>
      </c>
      <c r="AH141" s="92">
        <v>49834.841868000003</v>
      </c>
      <c r="AI141" s="92">
        <v>50081.238543000007</v>
      </c>
      <c r="AJ141" s="92">
        <v>50081.238543000007</v>
      </c>
      <c r="AK141" s="92">
        <v>50081.238543000007</v>
      </c>
      <c r="AL141" s="92">
        <v>60173.003855580049</v>
      </c>
      <c r="AM141" s="92">
        <v>60173.003855580049</v>
      </c>
      <c r="AN141" s="92">
        <v>60173.003855580049</v>
      </c>
      <c r="AO141" s="92">
        <v>60173.003855580049</v>
      </c>
      <c r="AP141" s="92">
        <v>60173.003855580049</v>
      </c>
      <c r="AQ141" s="92">
        <v>60173.003855580049</v>
      </c>
      <c r="AR141" s="92">
        <v>70691.123355580028</v>
      </c>
      <c r="AS141" s="92">
        <v>70691.123355580028</v>
      </c>
      <c r="AT141" s="92">
        <v>70691.123355580028</v>
      </c>
      <c r="AU141" s="92">
        <v>70691.123355580028</v>
      </c>
      <c r="AV141" s="92">
        <v>70691.123355580028</v>
      </c>
      <c r="AW141" s="92">
        <v>70691.123355580028</v>
      </c>
      <c r="AX141" s="92">
        <v>78222.879296914922</v>
      </c>
      <c r="AY141" s="92">
        <v>78222.879296914922</v>
      </c>
      <c r="AZ141" s="92">
        <v>78222.879296914922</v>
      </c>
      <c r="BA141" s="92">
        <v>78222.879296914922</v>
      </c>
      <c r="BB141" s="92">
        <v>78222.879296914922</v>
      </c>
      <c r="BC141" s="92">
        <v>78222.879296914922</v>
      </c>
      <c r="BD141" s="92">
        <v>78222.879296914922</v>
      </c>
      <c r="BE141" s="92">
        <v>78222.879296914922</v>
      </c>
      <c r="BF141" s="92">
        <v>78222.879296914922</v>
      </c>
      <c r="BG141" s="92">
        <v>78222.879296914922</v>
      </c>
      <c r="BH141" s="92">
        <v>78222.879296914922</v>
      </c>
      <c r="BI141" s="92">
        <v>78222.879296914922</v>
      </c>
      <c r="BJ141" s="92">
        <v>82916.252054729674</v>
      </c>
      <c r="BK141" s="92">
        <v>82916.252054729674</v>
      </c>
      <c r="BL141" s="92">
        <v>82916.252054729674</v>
      </c>
      <c r="BM141" s="92">
        <v>82916.252054729674</v>
      </c>
      <c r="BN141" s="92">
        <v>82916.252054729674</v>
      </c>
      <c r="BO141" s="92">
        <v>82916.252054729674</v>
      </c>
      <c r="BP141" s="92">
        <v>82916.252054729674</v>
      </c>
      <c r="BQ141" s="92">
        <v>82916.252054729674</v>
      </c>
      <c r="BR141" s="92">
        <v>82916.252054729674</v>
      </c>
      <c r="BS141" s="92">
        <v>82916.252054729674</v>
      </c>
      <c r="BT141" s="92">
        <v>82916.252054729674</v>
      </c>
      <c r="BU141" s="92">
        <v>82916.252054729674</v>
      </c>
      <c r="BV141" s="92">
        <v>87891.227178013432</v>
      </c>
      <c r="BW141" s="92">
        <v>87891.227178013432</v>
      </c>
      <c r="BX141" s="92">
        <v>87891.227178013432</v>
      </c>
      <c r="BY141" s="92">
        <v>87891.227178013432</v>
      </c>
      <c r="BZ141" s="92">
        <v>87891.227178013432</v>
      </c>
      <c r="CA141" s="92">
        <v>87891.227178013432</v>
      </c>
      <c r="CB141" s="92">
        <v>87891.227178013432</v>
      </c>
      <c r="CC141" s="92">
        <v>87891.227178013432</v>
      </c>
      <c r="CD141" s="92">
        <v>87891.227178013432</v>
      </c>
      <c r="CE141" s="92">
        <v>87891.227178013432</v>
      </c>
      <c r="CF141" s="92">
        <v>87891.227178013432</v>
      </c>
      <c r="CG141" s="92">
        <v>87891.227178013432</v>
      </c>
      <c r="CH141" s="92">
        <v>93164.700808694091</v>
      </c>
      <c r="CI141" s="92">
        <v>93164.700808694091</v>
      </c>
      <c r="CJ141" s="92">
        <v>93164.700808694091</v>
      </c>
      <c r="CK141" s="92">
        <v>93164.700808694091</v>
      </c>
      <c r="CL141" s="92">
        <v>93164.700808694091</v>
      </c>
      <c r="CM141" s="92">
        <v>93164.700808694091</v>
      </c>
      <c r="CN141" s="92">
        <v>93164.700808694091</v>
      </c>
      <c r="CO141" s="92">
        <v>93164.700808694091</v>
      </c>
      <c r="CP141" s="92">
        <v>93164.700808694091</v>
      </c>
      <c r="CQ141" s="92">
        <v>93164.700808694091</v>
      </c>
      <c r="CR141" s="92">
        <v>93164.700808694091</v>
      </c>
      <c r="CS141" s="92">
        <v>93164.700808694091</v>
      </c>
      <c r="CT141" s="82"/>
      <c r="CU141" s="82"/>
      <c r="CV141" s="82"/>
      <c r="CW141" s="82"/>
      <c r="CX141" s="82"/>
      <c r="CY141" s="82"/>
      <c r="CZ141" s="82"/>
      <c r="DA141" s="82"/>
      <c r="DB141" s="82"/>
    </row>
    <row r="142" spans="2:106" ht="15" customHeight="1" outlineLevel="1">
      <c r="B142" s="355"/>
      <c r="C142" s="356"/>
      <c r="D142" s="273" t="s">
        <v>306</v>
      </c>
      <c r="E142" s="274" t="s">
        <v>311</v>
      </c>
      <c r="F142" s="271">
        <v>0</v>
      </c>
      <c r="G142" s="271">
        <v>0</v>
      </c>
      <c r="H142" s="271">
        <v>0</v>
      </c>
      <c r="I142" s="271">
        <v>0</v>
      </c>
      <c r="J142" s="271">
        <v>0</v>
      </c>
      <c r="K142" s="271">
        <v>0</v>
      </c>
      <c r="Z142" s="92">
        <v>0</v>
      </c>
      <c r="AA142" s="92">
        <v>0</v>
      </c>
      <c r="AB142" s="92">
        <v>0</v>
      </c>
      <c r="AC142" s="92">
        <v>0</v>
      </c>
      <c r="AD142" s="92">
        <v>0</v>
      </c>
      <c r="AE142" s="92">
        <v>0</v>
      </c>
      <c r="AF142" s="92">
        <v>0</v>
      </c>
      <c r="AG142" s="92">
        <v>0</v>
      </c>
      <c r="AH142" s="92">
        <v>0</v>
      </c>
      <c r="AI142" s="92">
        <v>0</v>
      </c>
      <c r="AJ142" s="92">
        <v>0</v>
      </c>
      <c r="AK142" s="92">
        <v>0</v>
      </c>
      <c r="AL142" s="92">
        <v>0</v>
      </c>
      <c r="AM142" s="92">
        <v>0</v>
      </c>
      <c r="AN142" s="92">
        <v>0</v>
      </c>
      <c r="AO142" s="92">
        <v>0</v>
      </c>
      <c r="AP142" s="92">
        <v>0</v>
      </c>
      <c r="AQ142" s="92">
        <v>0</v>
      </c>
      <c r="AR142" s="92">
        <v>0</v>
      </c>
      <c r="AS142" s="92">
        <v>0</v>
      </c>
      <c r="AT142" s="92">
        <v>0</v>
      </c>
      <c r="AU142" s="92">
        <v>0</v>
      </c>
      <c r="AV142" s="92">
        <v>0</v>
      </c>
      <c r="AW142" s="92">
        <v>0</v>
      </c>
      <c r="AX142" s="92">
        <v>0</v>
      </c>
      <c r="AY142" s="92">
        <v>0</v>
      </c>
      <c r="AZ142" s="92">
        <v>0</v>
      </c>
      <c r="BA142" s="92">
        <v>0</v>
      </c>
      <c r="BB142" s="92">
        <v>0</v>
      </c>
      <c r="BC142" s="92">
        <v>0</v>
      </c>
      <c r="BD142" s="92">
        <v>0</v>
      </c>
      <c r="BE142" s="92">
        <v>0</v>
      </c>
      <c r="BF142" s="92">
        <v>0</v>
      </c>
      <c r="BG142" s="92">
        <v>0</v>
      </c>
      <c r="BH142" s="92">
        <v>0</v>
      </c>
      <c r="BI142" s="92">
        <v>0</v>
      </c>
      <c r="BJ142" s="92">
        <v>0</v>
      </c>
      <c r="BK142" s="92">
        <v>0</v>
      </c>
      <c r="BL142" s="92">
        <v>0</v>
      </c>
      <c r="BM142" s="92">
        <v>0</v>
      </c>
      <c r="BN142" s="92">
        <v>0</v>
      </c>
      <c r="BO142" s="92">
        <v>0</v>
      </c>
      <c r="BP142" s="92">
        <v>0</v>
      </c>
      <c r="BQ142" s="92">
        <v>0</v>
      </c>
      <c r="BR142" s="92">
        <v>0</v>
      </c>
      <c r="BS142" s="92">
        <v>0</v>
      </c>
      <c r="BT142" s="92">
        <v>0</v>
      </c>
      <c r="BU142" s="92">
        <v>0</v>
      </c>
      <c r="BV142" s="92">
        <v>0</v>
      </c>
      <c r="BW142" s="92">
        <v>0</v>
      </c>
      <c r="BX142" s="92">
        <v>0</v>
      </c>
      <c r="BY142" s="92">
        <v>0</v>
      </c>
      <c r="BZ142" s="92">
        <v>0</v>
      </c>
      <c r="CA142" s="92">
        <v>0</v>
      </c>
      <c r="CB142" s="92">
        <v>0</v>
      </c>
      <c r="CC142" s="92">
        <v>0</v>
      </c>
      <c r="CD142" s="92">
        <v>0</v>
      </c>
      <c r="CE142" s="92">
        <v>0</v>
      </c>
      <c r="CF142" s="92">
        <v>0</v>
      </c>
      <c r="CG142" s="92">
        <v>0</v>
      </c>
      <c r="CH142" s="92">
        <v>0</v>
      </c>
      <c r="CI142" s="92">
        <v>0</v>
      </c>
      <c r="CJ142" s="92">
        <v>0</v>
      </c>
      <c r="CK142" s="92">
        <v>0</v>
      </c>
      <c r="CL142" s="92">
        <v>0</v>
      </c>
      <c r="CM142" s="92">
        <v>0</v>
      </c>
      <c r="CN142" s="92">
        <v>0</v>
      </c>
      <c r="CO142" s="92">
        <v>0</v>
      </c>
      <c r="CP142" s="92">
        <v>0</v>
      </c>
      <c r="CQ142" s="92">
        <v>0</v>
      </c>
      <c r="CR142" s="92">
        <v>0</v>
      </c>
      <c r="CS142" s="92">
        <v>0</v>
      </c>
      <c r="CT142" s="82"/>
      <c r="CU142" s="82"/>
      <c r="CV142" s="82"/>
      <c r="CW142" s="82"/>
      <c r="CX142" s="82"/>
      <c r="CY142" s="82"/>
      <c r="CZ142" s="82"/>
      <c r="DA142" s="82"/>
      <c r="DB142" s="82"/>
    </row>
    <row r="143" spans="2:106" ht="15" customHeight="1" outlineLevel="1">
      <c r="B143" s="355"/>
      <c r="C143" s="356"/>
      <c r="D143" s="275"/>
      <c r="E143" s="276"/>
      <c r="F143" s="132"/>
      <c r="G143" s="91"/>
      <c r="H143" s="91"/>
      <c r="I143" s="91"/>
      <c r="J143" s="91"/>
      <c r="K143" s="91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  <c r="BG143" s="80"/>
      <c r="BH143" s="80"/>
      <c r="BI143" s="80"/>
      <c r="BJ143" s="80"/>
      <c r="BK143" s="80"/>
      <c r="BL143" s="80"/>
      <c r="BM143" s="80"/>
      <c r="BN143" s="80"/>
      <c r="BO143" s="80"/>
      <c r="BP143" s="80"/>
      <c r="BQ143" s="80"/>
      <c r="BR143" s="80"/>
      <c r="BS143" s="80"/>
      <c r="BT143" s="80"/>
      <c r="BU143" s="80"/>
      <c r="BV143" s="80"/>
      <c r="BW143" s="80"/>
      <c r="BX143" s="80"/>
      <c r="BY143" s="80"/>
      <c r="BZ143" s="80"/>
      <c r="CA143" s="80"/>
      <c r="CB143" s="80"/>
      <c r="CC143" s="80"/>
      <c r="CD143" s="80"/>
      <c r="CE143" s="80"/>
      <c r="CF143" s="80"/>
      <c r="CG143" s="80"/>
      <c r="CH143" s="80"/>
      <c r="CI143" s="80"/>
      <c r="CJ143" s="80"/>
      <c r="CK143" s="80"/>
      <c r="CL143" s="80"/>
      <c r="CM143" s="80"/>
      <c r="CN143" s="80"/>
      <c r="CO143" s="80"/>
      <c r="CP143" s="80"/>
      <c r="CQ143" s="80"/>
      <c r="CR143" s="80"/>
      <c r="CS143" s="80"/>
      <c r="CT143" s="82"/>
      <c r="CU143" s="82"/>
      <c r="CV143" s="82"/>
      <c r="CW143" s="82"/>
      <c r="CX143" s="82"/>
      <c r="CY143" s="82"/>
      <c r="CZ143" s="82"/>
      <c r="DA143" s="82"/>
      <c r="DB143" s="82"/>
    </row>
    <row r="144" spans="2:106" ht="15" customHeight="1" outlineLevel="1">
      <c r="B144" s="355"/>
      <c r="C144" s="356"/>
      <c r="D144" s="273" t="s">
        <v>310</v>
      </c>
      <c r="E144" s="274" t="s">
        <v>312</v>
      </c>
      <c r="F144" s="271">
        <v>38025.480381000001</v>
      </c>
      <c r="G144" s="271">
        <v>0</v>
      </c>
      <c r="H144" s="271">
        <v>0</v>
      </c>
      <c r="I144" s="271">
        <v>0</v>
      </c>
      <c r="J144" s="271">
        <v>0</v>
      </c>
      <c r="K144" s="271">
        <v>0</v>
      </c>
      <c r="Y144" s="59"/>
      <c r="Z144" s="92">
        <v>7654.7190650000002</v>
      </c>
      <c r="AA144" s="92">
        <v>6839.012831</v>
      </c>
      <c r="AB144" s="92">
        <v>6914.4642700000004</v>
      </c>
      <c r="AC144" s="92">
        <v>5874.7619979999999</v>
      </c>
      <c r="AD144" s="92">
        <v>4210.5359589999998</v>
      </c>
      <c r="AE144" s="92">
        <v>2694.6395560000001</v>
      </c>
      <c r="AF144" s="92">
        <v>2010.534302</v>
      </c>
      <c r="AG144" s="92">
        <v>1576.1179000000002</v>
      </c>
      <c r="AH144" s="92">
        <v>250.69450000000001</v>
      </c>
      <c r="AI144" s="92">
        <v>0</v>
      </c>
      <c r="AJ144" s="92">
        <v>0</v>
      </c>
      <c r="AK144" s="92">
        <v>0</v>
      </c>
      <c r="AL144" s="92">
        <v>0</v>
      </c>
      <c r="AM144" s="92">
        <v>0</v>
      </c>
      <c r="AN144" s="92">
        <v>0</v>
      </c>
      <c r="AO144" s="92">
        <v>0</v>
      </c>
      <c r="AP144" s="92">
        <v>0</v>
      </c>
      <c r="AQ144" s="92">
        <v>0</v>
      </c>
      <c r="AR144" s="92">
        <v>0</v>
      </c>
      <c r="AS144" s="92">
        <v>0</v>
      </c>
      <c r="AT144" s="92">
        <v>0</v>
      </c>
      <c r="AU144" s="92">
        <v>0</v>
      </c>
      <c r="AV144" s="92">
        <v>0</v>
      </c>
      <c r="AW144" s="92">
        <v>0</v>
      </c>
      <c r="AX144" s="92">
        <v>0</v>
      </c>
      <c r="AY144" s="92">
        <v>0</v>
      </c>
      <c r="AZ144" s="92">
        <v>0</v>
      </c>
      <c r="BA144" s="92">
        <v>0</v>
      </c>
      <c r="BB144" s="92">
        <v>0</v>
      </c>
      <c r="BC144" s="92">
        <v>0</v>
      </c>
      <c r="BD144" s="92">
        <v>0</v>
      </c>
      <c r="BE144" s="92">
        <v>0</v>
      </c>
      <c r="BF144" s="92">
        <v>0</v>
      </c>
      <c r="BG144" s="92">
        <v>0</v>
      </c>
      <c r="BH144" s="92">
        <v>0</v>
      </c>
      <c r="BI144" s="92">
        <v>0</v>
      </c>
      <c r="BJ144" s="92">
        <v>0</v>
      </c>
      <c r="BK144" s="92">
        <v>0</v>
      </c>
      <c r="BL144" s="92">
        <v>0</v>
      </c>
      <c r="BM144" s="92">
        <v>0</v>
      </c>
      <c r="BN144" s="92">
        <v>0</v>
      </c>
      <c r="BO144" s="92">
        <v>0</v>
      </c>
      <c r="BP144" s="92">
        <v>0</v>
      </c>
      <c r="BQ144" s="92">
        <v>0</v>
      </c>
      <c r="BR144" s="92">
        <v>0</v>
      </c>
      <c r="BS144" s="92">
        <v>0</v>
      </c>
      <c r="BT144" s="92">
        <v>0</v>
      </c>
      <c r="BU144" s="92">
        <v>0</v>
      </c>
      <c r="BV144" s="92">
        <v>0</v>
      </c>
      <c r="BW144" s="92">
        <v>0</v>
      </c>
      <c r="BX144" s="92">
        <v>0</v>
      </c>
      <c r="BY144" s="92">
        <v>0</v>
      </c>
      <c r="BZ144" s="92">
        <v>0</v>
      </c>
      <c r="CA144" s="92">
        <v>0</v>
      </c>
      <c r="CB144" s="92">
        <v>0</v>
      </c>
      <c r="CC144" s="92">
        <v>0</v>
      </c>
      <c r="CD144" s="92">
        <v>0</v>
      </c>
      <c r="CE144" s="92">
        <v>0</v>
      </c>
      <c r="CF144" s="92">
        <v>0</v>
      </c>
      <c r="CG144" s="92">
        <v>0</v>
      </c>
      <c r="CH144" s="92">
        <v>0</v>
      </c>
      <c r="CI144" s="92">
        <v>0</v>
      </c>
      <c r="CJ144" s="92">
        <v>0</v>
      </c>
      <c r="CK144" s="92">
        <v>0</v>
      </c>
      <c r="CL144" s="92">
        <v>0</v>
      </c>
      <c r="CM144" s="92">
        <v>0</v>
      </c>
      <c r="CN144" s="92">
        <v>0</v>
      </c>
      <c r="CO144" s="92">
        <v>0</v>
      </c>
      <c r="CP144" s="92">
        <v>0</v>
      </c>
      <c r="CQ144" s="92">
        <v>0</v>
      </c>
      <c r="CR144" s="92">
        <v>0</v>
      </c>
      <c r="CS144" s="92">
        <v>0</v>
      </c>
      <c r="CT144" s="82"/>
      <c r="CU144" s="82"/>
      <c r="CV144" s="82"/>
      <c r="CW144" s="82"/>
      <c r="CX144" s="82"/>
      <c r="CY144" s="82"/>
      <c r="CZ144" s="82"/>
      <c r="DA144" s="82"/>
      <c r="DB144" s="82"/>
    </row>
    <row r="145" spans="2:106" ht="15" customHeight="1" outlineLevel="1">
      <c r="B145" s="357"/>
      <c r="C145" s="358"/>
      <c r="D145" s="273" t="s">
        <v>306</v>
      </c>
      <c r="E145" s="274" t="s">
        <v>312</v>
      </c>
      <c r="F145" s="271">
        <v>0</v>
      </c>
      <c r="G145" s="271">
        <v>0</v>
      </c>
      <c r="H145" s="271">
        <v>0</v>
      </c>
      <c r="I145" s="271">
        <v>0</v>
      </c>
      <c r="J145" s="271">
        <v>0</v>
      </c>
      <c r="K145" s="271">
        <v>0</v>
      </c>
      <c r="Z145" s="92">
        <v>0</v>
      </c>
      <c r="AA145" s="92">
        <v>0</v>
      </c>
      <c r="AB145" s="92">
        <v>0</v>
      </c>
      <c r="AC145" s="92">
        <v>0</v>
      </c>
      <c r="AD145" s="92">
        <v>0</v>
      </c>
      <c r="AE145" s="92">
        <v>0</v>
      </c>
      <c r="AF145" s="92">
        <v>0</v>
      </c>
      <c r="AG145" s="92">
        <v>0</v>
      </c>
      <c r="AH145" s="92">
        <v>0</v>
      </c>
      <c r="AI145" s="92">
        <v>0</v>
      </c>
      <c r="AJ145" s="92">
        <v>0</v>
      </c>
      <c r="AK145" s="92">
        <v>0</v>
      </c>
      <c r="AL145" s="92">
        <v>0</v>
      </c>
      <c r="AM145" s="92">
        <v>0</v>
      </c>
      <c r="AN145" s="92">
        <v>0</v>
      </c>
      <c r="AO145" s="92">
        <v>0</v>
      </c>
      <c r="AP145" s="92">
        <v>0</v>
      </c>
      <c r="AQ145" s="92">
        <v>0</v>
      </c>
      <c r="AR145" s="92">
        <v>0</v>
      </c>
      <c r="AS145" s="92">
        <v>0</v>
      </c>
      <c r="AT145" s="92">
        <v>0</v>
      </c>
      <c r="AU145" s="92">
        <v>0</v>
      </c>
      <c r="AV145" s="92">
        <v>0</v>
      </c>
      <c r="AW145" s="92">
        <v>0</v>
      </c>
      <c r="AX145" s="92">
        <v>0</v>
      </c>
      <c r="AY145" s="92">
        <v>0</v>
      </c>
      <c r="AZ145" s="92">
        <v>0</v>
      </c>
      <c r="BA145" s="92">
        <v>0</v>
      </c>
      <c r="BB145" s="92">
        <v>0</v>
      </c>
      <c r="BC145" s="92">
        <v>0</v>
      </c>
      <c r="BD145" s="92">
        <v>0</v>
      </c>
      <c r="BE145" s="92">
        <v>0</v>
      </c>
      <c r="BF145" s="92">
        <v>0</v>
      </c>
      <c r="BG145" s="92">
        <v>0</v>
      </c>
      <c r="BH145" s="92">
        <v>0</v>
      </c>
      <c r="BI145" s="92">
        <v>0</v>
      </c>
      <c r="BJ145" s="92">
        <v>0</v>
      </c>
      <c r="BK145" s="92">
        <v>0</v>
      </c>
      <c r="BL145" s="92">
        <v>0</v>
      </c>
      <c r="BM145" s="92">
        <v>0</v>
      </c>
      <c r="BN145" s="92">
        <v>0</v>
      </c>
      <c r="BO145" s="92">
        <v>0</v>
      </c>
      <c r="BP145" s="92">
        <v>0</v>
      </c>
      <c r="BQ145" s="92">
        <v>0</v>
      </c>
      <c r="BR145" s="92">
        <v>0</v>
      </c>
      <c r="BS145" s="92">
        <v>0</v>
      </c>
      <c r="BT145" s="92">
        <v>0</v>
      </c>
      <c r="BU145" s="92">
        <v>0</v>
      </c>
      <c r="BV145" s="92">
        <v>0</v>
      </c>
      <c r="BW145" s="92">
        <v>0</v>
      </c>
      <c r="BX145" s="92">
        <v>0</v>
      </c>
      <c r="BY145" s="92">
        <v>0</v>
      </c>
      <c r="BZ145" s="92">
        <v>0</v>
      </c>
      <c r="CA145" s="92">
        <v>0</v>
      </c>
      <c r="CB145" s="92">
        <v>0</v>
      </c>
      <c r="CC145" s="92">
        <v>0</v>
      </c>
      <c r="CD145" s="92">
        <v>0</v>
      </c>
      <c r="CE145" s="92">
        <v>0</v>
      </c>
      <c r="CF145" s="92">
        <v>0</v>
      </c>
      <c r="CG145" s="92">
        <v>0</v>
      </c>
      <c r="CH145" s="92">
        <v>0</v>
      </c>
      <c r="CI145" s="92">
        <v>0</v>
      </c>
      <c r="CJ145" s="92">
        <v>0</v>
      </c>
      <c r="CK145" s="92">
        <v>0</v>
      </c>
      <c r="CL145" s="92">
        <v>0</v>
      </c>
      <c r="CM145" s="92">
        <v>0</v>
      </c>
      <c r="CN145" s="92">
        <v>0</v>
      </c>
      <c r="CO145" s="92">
        <v>0</v>
      </c>
      <c r="CP145" s="92">
        <v>0</v>
      </c>
      <c r="CQ145" s="92">
        <v>0</v>
      </c>
      <c r="CR145" s="92">
        <v>0</v>
      </c>
      <c r="CS145" s="92">
        <v>0</v>
      </c>
      <c r="CT145" s="82"/>
      <c r="CU145" s="82"/>
      <c r="CV145" s="82"/>
      <c r="CW145" s="82"/>
      <c r="CX145" s="82"/>
      <c r="CY145" s="82"/>
      <c r="CZ145" s="82"/>
      <c r="DA145" s="82"/>
      <c r="DB145" s="82"/>
    </row>
    <row r="146" spans="2:106" ht="15" customHeight="1" outlineLevel="1">
      <c r="B146" s="116"/>
      <c r="C146" s="116"/>
      <c r="D146" s="275"/>
      <c r="E146" s="276"/>
      <c r="F146" s="115"/>
      <c r="G146" s="115"/>
      <c r="H146" s="115"/>
      <c r="I146" s="115"/>
      <c r="J146" s="115"/>
      <c r="K146" s="115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  <c r="BG146" s="80"/>
      <c r="BH146" s="80"/>
      <c r="BI146" s="80"/>
      <c r="BJ146" s="80"/>
      <c r="BK146" s="80"/>
      <c r="BL146" s="80"/>
      <c r="BM146" s="80"/>
      <c r="BN146" s="80"/>
      <c r="BO146" s="80"/>
      <c r="BP146" s="80"/>
      <c r="BQ146" s="80"/>
      <c r="BR146" s="80"/>
      <c r="BS146" s="80"/>
      <c r="BT146" s="80"/>
      <c r="BU146" s="80"/>
      <c r="BV146" s="80"/>
      <c r="BW146" s="80"/>
      <c r="BX146" s="80"/>
      <c r="BY146" s="80"/>
      <c r="BZ146" s="80"/>
      <c r="CA146" s="80"/>
      <c r="CB146" s="80"/>
      <c r="CC146" s="80"/>
      <c r="CD146" s="80"/>
      <c r="CE146" s="80"/>
      <c r="CF146" s="80"/>
      <c r="CG146" s="80"/>
      <c r="CH146" s="80"/>
      <c r="CI146" s="80"/>
      <c r="CJ146" s="80"/>
      <c r="CK146" s="80"/>
      <c r="CL146" s="80"/>
      <c r="CM146" s="80"/>
      <c r="CN146" s="80"/>
      <c r="CO146" s="80"/>
      <c r="CP146" s="80"/>
      <c r="CQ146" s="80"/>
      <c r="CR146" s="80"/>
      <c r="CS146" s="80"/>
      <c r="CT146" s="82"/>
      <c r="CU146" s="82"/>
      <c r="CV146" s="82"/>
      <c r="CW146" s="82"/>
      <c r="CX146" s="82"/>
      <c r="CY146" s="82"/>
      <c r="CZ146" s="82"/>
      <c r="DA146" s="82"/>
      <c r="DB146" s="82"/>
    </row>
    <row r="147" spans="2:106" ht="15" customHeight="1" outlineLevel="1">
      <c r="B147" s="353" t="s">
        <v>191</v>
      </c>
      <c r="C147" s="354"/>
      <c r="D147" s="273" t="s">
        <v>310</v>
      </c>
      <c r="E147" s="274" t="s">
        <v>311</v>
      </c>
      <c r="F147" s="271">
        <v>569628.07758399996</v>
      </c>
      <c r="G147" s="271">
        <v>829968.46127232118</v>
      </c>
      <c r="H147" s="271">
        <v>990786.68190865824</v>
      </c>
      <c r="I147" s="271">
        <v>1048574.1157831791</v>
      </c>
      <c r="J147" s="271">
        <v>1109828.7956901675</v>
      </c>
      <c r="K147" s="271">
        <v>1174429.2987279382</v>
      </c>
      <c r="Z147" s="92">
        <v>37651.752495999986</v>
      </c>
      <c r="AA147" s="92">
        <v>38122.571279999989</v>
      </c>
      <c r="AB147" s="92">
        <v>42894.987631999975</v>
      </c>
      <c r="AC147" s="92">
        <v>44570.400639999971</v>
      </c>
      <c r="AD147" s="92">
        <v>45382.831823999979</v>
      </c>
      <c r="AE147" s="92">
        <v>47893.921072000019</v>
      </c>
      <c r="AF147" s="92">
        <v>49872.692640000023</v>
      </c>
      <c r="AG147" s="92">
        <v>51329.691376000024</v>
      </c>
      <c r="AH147" s="92">
        <v>52781.563456000033</v>
      </c>
      <c r="AI147" s="92">
        <v>53042.555056000041</v>
      </c>
      <c r="AJ147" s="92">
        <v>53042.555056000041</v>
      </c>
      <c r="AK147" s="92">
        <v>53042.555056000041</v>
      </c>
      <c r="AL147" s="92">
        <v>63593.466439360061</v>
      </c>
      <c r="AM147" s="92">
        <v>63593.466439360061</v>
      </c>
      <c r="AN147" s="92">
        <v>63593.466439360061</v>
      </c>
      <c r="AO147" s="92">
        <v>63593.466439360061</v>
      </c>
      <c r="AP147" s="92">
        <v>63593.466439360061</v>
      </c>
      <c r="AQ147" s="92">
        <v>63593.466439360061</v>
      </c>
      <c r="AR147" s="92">
        <v>74734.610439360098</v>
      </c>
      <c r="AS147" s="92">
        <v>74734.610439360098</v>
      </c>
      <c r="AT147" s="92">
        <v>74734.610439360098</v>
      </c>
      <c r="AU147" s="92">
        <v>74734.610439360098</v>
      </c>
      <c r="AV147" s="92">
        <v>74734.610439360098</v>
      </c>
      <c r="AW147" s="92">
        <v>74734.610439360098</v>
      </c>
      <c r="AX147" s="92">
        <v>82565.55682572152</v>
      </c>
      <c r="AY147" s="92">
        <v>82565.55682572152</v>
      </c>
      <c r="AZ147" s="92">
        <v>82565.55682572152</v>
      </c>
      <c r="BA147" s="92">
        <v>82565.55682572152</v>
      </c>
      <c r="BB147" s="92">
        <v>82565.55682572152</v>
      </c>
      <c r="BC147" s="92">
        <v>82565.55682572152</v>
      </c>
      <c r="BD147" s="92">
        <v>82565.55682572152</v>
      </c>
      <c r="BE147" s="92">
        <v>82565.55682572152</v>
      </c>
      <c r="BF147" s="92">
        <v>82565.55682572152</v>
      </c>
      <c r="BG147" s="92">
        <v>82565.55682572152</v>
      </c>
      <c r="BH147" s="92">
        <v>82565.55682572152</v>
      </c>
      <c r="BI147" s="92">
        <v>82565.55682572152</v>
      </c>
      <c r="BJ147" s="92">
        <v>87381.176315264936</v>
      </c>
      <c r="BK147" s="92">
        <v>87381.176315264936</v>
      </c>
      <c r="BL147" s="92">
        <v>87381.176315264936</v>
      </c>
      <c r="BM147" s="92">
        <v>87381.176315264936</v>
      </c>
      <c r="BN147" s="92">
        <v>87381.176315264936</v>
      </c>
      <c r="BO147" s="92">
        <v>87381.176315264936</v>
      </c>
      <c r="BP147" s="92">
        <v>87381.176315264936</v>
      </c>
      <c r="BQ147" s="92">
        <v>87381.176315264936</v>
      </c>
      <c r="BR147" s="92">
        <v>87381.176315264936</v>
      </c>
      <c r="BS147" s="92">
        <v>87381.176315264936</v>
      </c>
      <c r="BT147" s="92">
        <v>87381.176315264936</v>
      </c>
      <c r="BU147" s="92">
        <v>87381.176315264936</v>
      </c>
      <c r="BV147" s="92">
        <v>92485.732974180632</v>
      </c>
      <c r="BW147" s="92">
        <v>92485.732974180632</v>
      </c>
      <c r="BX147" s="92">
        <v>92485.732974180632</v>
      </c>
      <c r="BY147" s="92">
        <v>92485.732974180632</v>
      </c>
      <c r="BZ147" s="92">
        <v>92485.732974180632</v>
      </c>
      <c r="CA147" s="92">
        <v>92485.732974180632</v>
      </c>
      <c r="CB147" s="92">
        <v>92485.732974180632</v>
      </c>
      <c r="CC147" s="92">
        <v>92485.732974180632</v>
      </c>
      <c r="CD147" s="92">
        <v>92485.732974180632</v>
      </c>
      <c r="CE147" s="92">
        <v>92485.732974180632</v>
      </c>
      <c r="CF147" s="92">
        <v>92485.732974180632</v>
      </c>
      <c r="CG147" s="92">
        <v>92485.732974180632</v>
      </c>
      <c r="CH147" s="92">
        <v>97869.108227328194</v>
      </c>
      <c r="CI147" s="92">
        <v>97869.108227328194</v>
      </c>
      <c r="CJ147" s="92">
        <v>97869.108227328194</v>
      </c>
      <c r="CK147" s="92">
        <v>97869.108227328194</v>
      </c>
      <c r="CL147" s="92">
        <v>97869.108227328194</v>
      </c>
      <c r="CM147" s="92">
        <v>97869.108227328194</v>
      </c>
      <c r="CN147" s="92">
        <v>97869.108227328194</v>
      </c>
      <c r="CO147" s="92">
        <v>97869.108227328194</v>
      </c>
      <c r="CP147" s="92">
        <v>97869.108227328194</v>
      </c>
      <c r="CQ147" s="92">
        <v>97869.108227328194</v>
      </c>
      <c r="CR147" s="92">
        <v>97869.108227328194</v>
      </c>
      <c r="CS147" s="92">
        <v>97869.108227328194</v>
      </c>
      <c r="CT147" s="82"/>
      <c r="CU147" s="82"/>
      <c r="CV147" s="82"/>
      <c r="CW147" s="82"/>
      <c r="CX147" s="82"/>
      <c r="CY147" s="82"/>
      <c r="CZ147" s="82"/>
      <c r="DA147" s="82"/>
      <c r="DB147" s="82"/>
    </row>
    <row r="148" spans="2:106" ht="15" customHeight="1" outlineLevel="1">
      <c r="B148" s="355"/>
      <c r="C148" s="356"/>
      <c r="D148" s="273" t="s">
        <v>306</v>
      </c>
      <c r="E148" s="274" t="s">
        <v>311</v>
      </c>
      <c r="F148" s="271">
        <v>0</v>
      </c>
      <c r="G148" s="271">
        <v>0</v>
      </c>
      <c r="H148" s="271">
        <v>0</v>
      </c>
      <c r="I148" s="271">
        <v>0</v>
      </c>
      <c r="J148" s="271">
        <v>0</v>
      </c>
      <c r="K148" s="271">
        <v>0</v>
      </c>
      <c r="Z148" s="92">
        <v>0</v>
      </c>
      <c r="AA148" s="92">
        <v>0</v>
      </c>
      <c r="AB148" s="92">
        <v>0</v>
      </c>
      <c r="AC148" s="92">
        <v>0</v>
      </c>
      <c r="AD148" s="92">
        <v>0</v>
      </c>
      <c r="AE148" s="92">
        <v>0</v>
      </c>
      <c r="AF148" s="92">
        <v>0</v>
      </c>
      <c r="AG148" s="92">
        <v>0</v>
      </c>
      <c r="AH148" s="92">
        <v>0</v>
      </c>
      <c r="AI148" s="92">
        <v>0</v>
      </c>
      <c r="AJ148" s="92">
        <v>0</v>
      </c>
      <c r="AK148" s="92">
        <v>0</v>
      </c>
      <c r="AL148" s="92">
        <v>0</v>
      </c>
      <c r="AM148" s="92">
        <v>0</v>
      </c>
      <c r="AN148" s="92">
        <v>0</v>
      </c>
      <c r="AO148" s="92">
        <v>0</v>
      </c>
      <c r="AP148" s="92">
        <v>0</v>
      </c>
      <c r="AQ148" s="92">
        <v>0</v>
      </c>
      <c r="AR148" s="92">
        <v>0</v>
      </c>
      <c r="AS148" s="92">
        <v>0</v>
      </c>
      <c r="AT148" s="92">
        <v>0</v>
      </c>
      <c r="AU148" s="92">
        <v>0</v>
      </c>
      <c r="AV148" s="92">
        <v>0</v>
      </c>
      <c r="AW148" s="92">
        <v>0</v>
      </c>
      <c r="AX148" s="92">
        <v>0</v>
      </c>
      <c r="AY148" s="92">
        <v>0</v>
      </c>
      <c r="AZ148" s="92">
        <v>0</v>
      </c>
      <c r="BA148" s="92">
        <v>0</v>
      </c>
      <c r="BB148" s="92">
        <v>0</v>
      </c>
      <c r="BC148" s="92">
        <v>0</v>
      </c>
      <c r="BD148" s="92">
        <v>0</v>
      </c>
      <c r="BE148" s="92">
        <v>0</v>
      </c>
      <c r="BF148" s="92">
        <v>0</v>
      </c>
      <c r="BG148" s="92">
        <v>0</v>
      </c>
      <c r="BH148" s="92">
        <v>0</v>
      </c>
      <c r="BI148" s="92">
        <v>0</v>
      </c>
      <c r="BJ148" s="92">
        <v>0</v>
      </c>
      <c r="BK148" s="92">
        <v>0</v>
      </c>
      <c r="BL148" s="92">
        <v>0</v>
      </c>
      <c r="BM148" s="92">
        <v>0</v>
      </c>
      <c r="BN148" s="92">
        <v>0</v>
      </c>
      <c r="BO148" s="92">
        <v>0</v>
      </c>
      <c r="BP148" s="92">
        <v>0</v>
      </c>
      <c r="BQ148" s="92">
        <v>0</v>
      </c>
      <c r="BR148" s="92">
        <v>0</v>
      </c>
      <c r="BS148" s="92">
        <v>0</v>
      </c>
      <c r="BT148" s="92">
        <v>0</v>
      </c>
      <c r="BU148" s="92">
        <v>0</v>
      </c>
      <c r="BV148" s="92">
        <v>0</v>
      </c>
      <c r="BW148" s="92">
        <v>0</v>
      </c>
      <c r="BX148" s="92">
        <v>0</v>
      </c>
      <c r="BY148" s="92">
        <v>0</v>
      </c>
      <c r="BZ148" s="92">
        <v>0</v>
      </c>
      <c r="CA148" s="92">
        <v>0</v>
      </c>
      <c r="CB148" s="92">
        <v>0</v>
      </c>
      <c r="CC148" s="92">
        <v>0</v>
      </c>
      <c r="CD148" s="92">
        <v>0</v>
      </c>
      <c r="CE148" s="92">
        <v>0</v>
      </c>
      <c r="CF148" s="92">
        <v>0</v>
      </c>
      <c r="CG148" s="92">
        <v>0</v>
      </c>
      <c r="CH148" s="92">
        <v>0</v>
      </c>
      <c r="CI148" s="92">
        <v>0</v>
      </c>
      <c r="CJ148" s="92">
        <v>0</v>
      </c>
      <c r="CK148" s="92">
        <v>0</v>
      </c>
      <c r="CL148" s="92">
        <v>0</v>
      </c>
      <c r="CM148" s="92">
        <v>0</v>
      </c>
      <c r="CN148" s="92">
        <v>0</v>
      </c>
      <c r="CO148" s="92">
        <v>0</v>
      </c>
      <c r="CP148" s="92">
        <v>0</v>
      </c>
      <c r="CQ148" s="92">
        <v>0</v>
      </c>
      <c r="CR148" s="92">
        <v>0</v>
      </c>
      <c r="CS148" s="92">
        <v>0</v>
      </c>
      <c r="CT148" s="82"/>
      <c r="CU148" s="82"/>
      <c r="CV148" s="82"/>
      <c r="CW148" s="82"/>
      <c r="CX148" s="82"/>
      <c r="CY148" s="82"/>
      <c r="CZ148" s="82"/>
      <c r="DA148" s="82"/>
      <c r="DB148" s="82"/>
    </row>
    <row r="149" spans="2:106" ht="15" customHeight="1" outlineLevel="1">
      <c r="B149" s="355"/>
      <c r="C149" s="356"/>
      <c r="D149" s="275"/>
      <c r="E149" s="276"/>
      <c r="F149" s="132"/>
      <c r="G149" s="91"/>
      <c r="H149" s="91"/>
      <c r="I149" s="91"/>
      <c r="J149" s="91"/>
      <c r="K149" s="91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  <c r="BG149" s="80"/>
      <c r="BH149" s="80"/>
      <c r="BI149" s="80"/>
      <c r="BJ149" s="80"/>
      <c r="BK149" s="80"/>
      <c r="BL149" s="80"/>
      <c r="BM149" s="80"/>
      <c r="BN149" s="80"/>
      <c r="BO149" s="80"/>
      <c r="BP149" s="80"/>
      <c r="BQ149" s="80"/>
      <c r="BR149" s="80"/>
      <c r="BS149" s="80"/>
      <c r="BT149" s="80"/>
      <c r="BU149" s="80"/>
      <c r="BV149" s="80"/>
      <c r="BW149" s="80"/>
      <c r="BX149" s="80"/>
      <c r="BY149" s="80"/>
      <c r="BZ149" s="80"/>
      <c r="CA149" s="80"/>
      <c r="CB149" s="80"/>
      <c r="CC149" s="80"/>
      <c r="CD149" s="80"/>
      <c r="CE149" s="80"/>
      <c r="CF149" s="80"/>
      <c r="CG149" s="80"/>
      <c r="CH149" s="80"/>
      <c r="CI149" s="80"/>
      <c r="CJ149" s="80"/>
      <c r="CK149" s="80"/>
      <c r="CL149" s="80"/>
      <c r="CM149" s="80"/>
      <c r="CN149" s="80"/>
      <c r="CO149" s="80"/>
      <c r="CP149" s="80"/>
      <c r="CQ149" s="80"/>
      <c r="CR149" s="80"/>
      <c r="CS149" s="80"/>
      <c r="CT149" s="82"/>
      <c r="CU149" s="82"/>
      <c r="CV149" s="82"/>
      <c r="CW149" s="82"/>
      <c r="CX149" s="82"/>
      <c r="CY149" s="82"/>
      <c r="CZ149" s="82"/>
      <c r="DA149" s="82"/>
      <c r="DB149" s="82"/>
    </row>
    <row r="150" spans="2:106" ht="15" customHeight="1" outlineLevel="1">
      <c r="B150" s="355"/>
      <c r="C150" s="356"/>
      <c r="D150" s="273" t="s">
        <v>310</v>
      </c>
      <c r="E150" s="274" t="s">
        <v>312</v>
      </c>
      <c r="F150" s="271">
        <v>40277.860752000001</v>
      </c>
      <c r="G150" s="271">
        <v>0</v>
      </c>
      <c r="H150" s="271">
        <v>0</v>
      </c>
      <c r="I150" s="271">
        <v>0</v>
      </c>
      <c r="J150" s="271">
        <v>0</v>
      </c>
      <c r="K150" s="271">
        <v>0</v>
      </c>
      <c r="Y150" s="59"/>
      <c r="Z150" s="92">
        <v>8108.1344799999988</v>
      </c>
      <c r="AA150" s="92">
        <v>7244.1111519999995</v>
      </c>
      <c r="AB150" s="92">
        <v>7324.0318399999996</v>
      </c>
      <c r="AC150" s="92">
        <v>6222.7444160000005</v>
      </c>
      <c r="AD150" s="92">
        <v>4459.940528000001</v>
      </c>
      <c r="AE150" s="92">
        <v>2854.252352</v>
      </c>
      <c r="AF150" s="92">
        <v>2129.625184</v>
      </c>
      <c r="AG150" s="92">
        <v>1669.4767999999999</v>
      </c>
      <c r="AH150" s="92">
        <v>265.54399999999998</v>
      </c>
      <c r="AI150" s="92">
        <v>0</v>
      </c>
      <c r="AJ150" s="92">
        <v>0</v>
      </c>
      <c r="AK150" s="92">
        <v>0</v>
      </c>
      <c r="AL150" s="92">
        <v>0</v>
      </c>
      <c r="AM150" s="92">
        <v>0</v>
      </c>
      <c r="AN150" s="92">
        <v>0</v>
      </c>
      <c r="AO150" s="92">
        <v>0</v>
      </c>
      <c r="AP150" s="92">
        <v>0</v>
      </c>
      <c r="AQ150" s="92">
        <v>0</v>
      </c>
      <c r="AR150" s="92">
        <v>0</v>
      </c>
      <c r="AS150" s="92">
        <v>0</v>
      </c>
      <c r="AT150" s="92">
        <v>0</v>
      </c>
      <c r="AU150" s="92">
        <v>0</v>
      </c>
      <c r="AV150" s="92">
        <v>0</v>
      </c>
      <c r="AW150" s="92">
        <v>0</v>
      </c>
      <c r="AX150" s="92">
        <v>0</v>
      </c>
      <c r="AY150" s="92">
        <v>0</v>
      </c>
      <c r="AZ150" s="92">
        <v>0</v>
      </c>
      <c r="BA150" s="92">
        <v>0</v>
      </c>
      <c r="BB150" s="92">
        <v>0</v>
      </c>
      <c r="BC150" s="92">
        <v>0</v>
      </c>
      <c r="BD150" s="92">
        <v>0</v>
      </c>
      <c r="BE150" s="92">
        <v>0</v>
      </c>
      <c r="BF150" s="92">
        <v>0</v>
      </c>
      <c r="BG150" s="92">
        <v>0</v>
      </c>
      <c r="BH150" s="92">
        <v>0</v>
      </c>
      <c r="BI150" s="92">
        <v>0</v>
      </c>
      <c r="BJ150" s="92">
        <v>0</v>
      </c>
      <c r="BK150" s="92">
        <v>0</v>
      </c>
      <c r="BL150" s="92">
        <v>0</v>
      </c>
      <c r="BM150" s="92">
        <v>0</v>
      </c>
      <c r="BN150" s="92">
        <v>0</v>
      </c>
      <c r="BO150" s="92">
        <v>0</v>
      </c>
      <c r="BP150" s="92">
        <v>0</v>
      </c>
      <c r="BQ150" s="92">
        <v>0</v>
      </c>
      <c r="BR150" s="92">
        <v>0</v>
      </c>
      <c r="BS150" s="92">
        <v>0</v>
      </c>
      <c r="BT150" s="92">
        <v>0</v>
      </c>
      <c r="BU150" s="92">
        <v>0</v>
      </c>
      <c r="BV150" s="92">
        <v>0</v>
      </c>
      <c r="BW150" s="92">
        <v>0</v>
      </c>
      <c r="BX150" s="92">
        <v>0</v>
      </c>
      <c r="BY150" s="92">
        <v>0</v>
      </c>
      <c r="BZ150" s="92">
        <v>0</v>
      </c>
      <c r="CA150" s="92">
        <v>0</v>
      </c>
      <c r="CB150" s="92">
        <v>0</v>
      </c>
      <c r="CC150" s="92">
        <v>0</v>
      </c>
      <c r="CD150" s="92">
        <v>0</v>
      </c>
      <c r="CE150" s="92">
        <v>0</v>
      </c>
      <c r="CF150" s="92">
        <v>0</v>
      </c>
      <c r="CG150" s="92">
        <v>0</v>
      </c>
      <c r="CH150" s="92">
        <v>0</v>
      </c>
      <c r="CI150" s="92">
        <v>0</v>
      </c>
      <c r="CJ150" s="92">
        <v>0</v>
      </c>
      <c r="CK150" s="92">
        <v>0</v>
      </c>
      <c r="CL150" s="92">
        <v>0</v>
      </c>
      <c r="CM150" s="92">
        <v>0</v>
      </c>
      <c r="CN150" s="92">
        <v>0</v>
      </c>
      <c r="CO150" s="92">
        <v>0</v>
      </c>
      <c r="CP150" s="92">
        <v>0</v>
      </c>
      <c r="CQ150" s="92">
        <v>0</v>
      </c>
      <c r="CR150" s="92">
        <v>0</v>
      </c>
      <c r="CS150" s="92">
        <v>0</v>
      </c>
      <c r="CT150" s="82"/>
      <c r="CU150" s="82"/>
      <c r="CV150" s="82"/>
      <c r="CW150" s="82"/>
      <c r="CX150" s="82"/>
      <c r="CY150" s="82"/>
      <c r="CZ150" s="82"/>
      <c r="DA150" s="82"/>
      <c r="DB150" s="82"/>
    </row>
    <row r="151" spans="2:106" ht="15" customHeight="1" outlineLevel="1">
      <c r="B151" s="357"/>
      <c r="C151" s="358"/>
      <c r="D151" s="273" t="s">
        <v>306</v>
      </c>
      <c r="E151" s="274" t="s">
        <v>312</v>
      </c>
      <c r="F151" s="271">
        <v>0</v>
      </c>
      <c r="G151" s="271">
        <v>0</v>
      </c>
      <c r="H151" s="271">
        <v>0</v>
      </c>
      <c r="I151" s="271">
        <v>0</v>
      </c>
      <c r="J151" s="271">
        <v>0</v>
      </c>
      <c r="K151" s="271">
        <v>0</v>
      </c>
      <c r="Z151" s="92">
        <v>0</v>
      </c>
      <c r="AA151" s="92">
        <v>0</v>
      </c>
      <c r="AB151" s="92">
        <v>0</v>
      </c>
      <c r="AC151" s="92">
        <v>0</v>
      </c>
      <c r="AD151" s="92">
        <v>0</v>
      </c>
      <c r="AE151" s="92">
        <v>0</v>
      </c>
      <c r="AF151" s="92">
        <v>0</v>
      </c>
      <c r="AG151" s="92">
        <v>0</v>
      </c>
      <c r="AH151" s="92">
        <v>0</v>
      </c>
      <c r="AI151" s="92">
        <v>0</v>
      </c>
      <c r="AJ151" s="92">
        <v>0</v>
      </c>
      <c r="AK151" s="92">
        <v>0</v>
      </c>
      <c r="AL151" s="92">
        <v>0</v>
      </c>
      <c r="AM151" s="92">
        <v>0</v>
      </c>
      <c r="AN151" s="92">
        <v>0</v>
      </c>
      <c r="AO151" s="92">
        <v>0</v>
      </c>
      <c r="AP151" s="92">
        <v>0</v>
      </c>
      <c r="AQ151" s="92">
        <v>0</v>
      </c>
      <c r="AR151" s="92">
        <v>0</v>
      </c>
      <c r="AS151" s="92">
        <v>0</v>
      </c>
      <c r="AT151" s="92">
        <v>0</v>
      </c>
      <c r="AU151" s="92">
        <v>0</v>
      </c>
      <c r="AV151" s="92">
        <v>0</v>
      </c>
      <c r="AW151" s="92">
        <v>0</v>
      </c>
      <c r="AX151" s="92">
        <v>0</v>
      </c>
      <c r="AY151" s="92">
        <v>0</v>
      </c>
      <c r="AZ151" s="92">
        <v>0</v>
      </c>
      <c r="BA151" s="92">
        <v>0</v>
      </c>
      <c r="BB151" s="92">
        <v>0</v>
      </c>
      <c r="BC151" s="92">
        <v>0</v>
      </c>
      <c r="BD151" s="92">
        <v>0</v>
      </c>
      <c r="BE151" s="92">
        <v>0</v>
      </c>
      <c r="BF151" s="92">
        <v>0</v>
      </c>
      <c r="BG151" s="92">
        <v>0</v>
      </c>
      <c r="BH151" s="92">
        <v>0</v>
      </c>
      <c r="BI151" s="92">
        <v>0</v>
      </c>
      <c r="BJ151" s="92">
        <v>0</v>
      </c>
      <c r="BK151" s="92">
        <v>0</v>
      </c>
      <c r="BL151" s="92">
        <v>0</v>
      </c>
      <c r="BM151" s="92">
        <v>0</v>
      </c>
      <c r="BN151" s="92">
        <v>0</v>
      </c>
      <c r="BO151" s="92">
        <v>0</v>
      </c>
      <c r="BP151" s="92">
        <v>0</v>
      </c>
      <c r="BQ151" s="92">
        <v>0</v>
      </c>
      <c r="BR151" s="92">
        <v>0</v>
      </c>
      <c r="BS151" s="92">
        <v>0</v>
      </c>
      <c r="BT151" s="92">
        <v>0</v>
      </c>
      <c r="BU151" s="92">
        <v>0</v>
      </c>
      <c r="BV151" s="92">
        <v>0</v>
      </c>
      <c r="BW151" s="92">
        <v>0</v>
      </c>
      <c r="BX151" s="92">
        <v>0</v>
      </c>
      <c r="BY151" s="92">
        <v>0</v>
      </c>
      <c r="BZ151" s="92">
        <v>0</v>
      </c>
      <c r="CA151" s="92">
        <v>0</v>
      </c>
      <c r="CB151" s="92">
        <v>0</v>
      </c>
      <c r="CC151" s="92">
        <v>0</v>
      </c>
      <c r="CD151" s="92">
        <v>0</v>
      </c>
      <c r="CE151" s="92">
        <v>0</v>
      </c>
      <c r="CF151" s="92">
        <v>0</v>
      </c>
      <c r="CG151" s="92">
        <v>0</v>
      </c>
      <c r="CH151" s="92">
        <v>0</v>
      </c>
      <c r="CI151" s="92">
        <v>0</v>
      </c>
      <c r="CJ151" s="92">
        <v>0</v>
      </c>
      <c r="CK151" s="92">
        <v>0</v>
      </c>
      <c r="CL151" s="92">
        <v>0</v>
      </c>
      <c r="CM151" s="92">
        <v>0</v>
      </c>
      <c r="CN151" s="92">
        <v>0</v>
      </c>
      <c r="CO151" s="92">
        <v>0</v>
      </c>
      <c r="CP151" s="92">
        <v>0</v>
      </c>
      <c r="CQ151" s="92">
        <v>0</v>
      </c>
      <c r="CR151" s="92">
        <v>0</v>
      </c>
      <c r="CS151" s="92">
        <v>0</v>
      </c>
      <c r="CT151" s="82"/>
      <c r="CU151" s="82"/>
      <c r="CV151" s="82"/>
      <c r="CW151" s="82"/>
      <c r="CX151" s="82"/>
      <c r="CY151" s="82"/>
      <c r="CZ151" s="82"/>
      <c r="DA151" s="82"/>
      <c r="DB151" s="82"/>
    </row>
    <row r="152" spans="2:106" ht="15" customHeight="1" outlineLevel="1">
      <c r="B152" s="116"/>
      <c r="C152" s="116"/>
      <c r="D152" s="275"/>
      <c r="E152" s="276"/>
      <c r="F152" s="115"/>
      <c r="G152" s="115"/>
      <c r="H152" s="115"/>
      <c r="I152" s="115"/>
      <c r="J152" s="115"/>
      <c r="K152" s="115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  <c r="BG152" s="80"/>
      <c r="BH152" s="80"/>
      <c r="BI152" s="80"/>
      <c r="BJ152" s="80"/>
      <c r="BK152" s="80"/>
      <c r="BL152" s="80"/>
      <c r="BM152" s="80"/>
      <c r="BN152" s="80"/>
      <c r="BO152" s="80"/>
      <c r="BP152" s="80"/>
      <c r="BQ152" s="80"/>
      <c r="BR152" s="80"/>
      <c r="BS152" s="80"/>
      <c r="BT152" s="80"/>
      <c r="BU152" s="80"/>
      <c r="BV152" s="80"/>
      <c r="BW152" s="80"/>
      <c r="BX152" s="80"/>
      <c r="BY152" s="80"/>
      <c r="BZ152" s="80"/>
      <c r="CA152" s="80"/>
      <c r="CB152" s="80"/>
      <c r="CC152" s="80"/>
      <c r="CD152" s="80"/>
      <c r="CE152" s="80"/>
      <c r="CF152" s="80"/>
      <c r="CG152" s="80"/>
      <c r="CH152" s="80"/>
      <c r="CI152" s="80"/>
      <c r="CJ152" s="80"/>
      <c r="CK152" s="80"/>
      <c r="CL152" s="80"/>
      <c r="CM152" s="80"/>
      <c r="CN152" s="80"/>
      <c r="CO152" s="80"/>
      <c r="CP152" s="80"/>
      <c r="CQ152" s="80"/>
      <c r="CR152" s="80"/>
      <c r="CS152" s="80"/>
      <c r="CT152" s="82"/>
      <c r="CU152" s="82"/>
      <c r="CV152" s="82"/>
      <c r="CW152" s="82"/>
      <c r="CX152" s="82"/>
      <c r="CY152" s="82"/>
      <c r="CZ152" s="82"/>
      <c r="DA152" s="82"/>
      <c r="DB152" s="82"/>
    </row>
    <row r="153" spans="2:106" ht="15" customHeight="1" outlineLevel="1">
      <c r="B153" s="353" t="s">
        <v>289</v>
      </c>
      <c r="C153" s="354"/>
      <c r="D153" s="273" t="s">
        <v>310</v>
      </c>
      <c r="E153" s="274" t="s">
        <v>311</v>
      </c>
      <c r="F153" s="271">
        <v>168993.44500579999</v>
      </c>
      <c r="G153" s="271">
        <v>216780.73395671989</v>
      </c>
      <c r="H153" s="271">
        <v>263985.78982612322</v>
      </c>
      <c r="I153" s="271">
        <v>319866.44731889077</v>
      </c>
      <c r="J153" s="271">
        <v>386217.91818354791</v>
      </c>
      <c r="K153" s="271">
        <v>458067.25122086919</v>
      </c>
      <c r="Z153" s="92">
        <v>9520.4846698000001</v>
      </c>
      <c r="AA153" s="92">
        <v>10977.297075999999</v>
      </c>
      <c r="AB153" s="92">
        <v>14849.566325999998</v>
      </c>
      <c r="AC153" s="92">
        <v>14849.566325999998</v>
      </c>
      <c r="AD153" s="92">
        <v>14849.566325999998</v>
      </c>
      <c r="AE153" s="92">
        <v>14849.566325999998</v>
      </c>
      <c r="AF153" s="92">
        <v>14849.566325999998</v>
      </c>
      <c r="AG153" s="92">
        <v>14849.566325999998</v>
      </c>
      <c r="AH153" s="92">
        <v>14849.566325999998</v>
      </c>
      <c r="AI153" s="92">
        <v>14849.566325999998</v>
      </c>
      <c r="AJ153" s="92">
        <v>14849.566325999998</v>
      </c>
      <c r="AK153" s="92">
        <v>14849.566325999998</v>
      </c>
      <c r="AL153" s="92">
        <v>18065.061163059996</v>
      </c>
      <c r="AM153" s="92">
        <v>18065.061163059996</v>
      </c>
      <c r="AN153" s="92">
        <v>18065.061163059996</v>
      </c>
      <c r="AO153" s="92">
        <v>18065.061163059996</v>
      </c>
      <c r="AP153" s="92">
        <v>18065.061163059996</v>
      </c>
      <c r="AQ153" s="92">
        <v>18065.061163059996</v>
      </c>
      <c r="AR153" s="92">
        <v>18065.061163059996</v>
      </c>
      <c r="AS153" s="92">
        <v>18065.061163059996</v>
      </c>
      <c r="AT153" s="92">
        <v>18065.061163059996</v>
      </c>
      <c r="AU153" s="92">
        <v>18065.061163059996</v>
      </c>
      <c r="AV153" s="92">
        <v>18065.061163059996</v>
      </c>
      <c r="AW153" s="92">
        <v>18065.061163059996</v>
      </c>
      <c r="AX153" s="92">
        <v>21998.815818843603</v>
      </c>
      <c r="AY153" s="92">
        <v>21998.815818843603</v>
      </c>
      <c r="AZ153" s="92">
        <v>21998.815818843603</v>
      </c>
      <c r="BA153" s="92">
        <v>21998.815818843603</v>
      </c>
      <c r="BB153" s="92">
        <v>21998.815818843603</v>
      </c>
      <c r="BC153" s="92">
        <v>21998.815818843603</v>
      </c>
      <c r="BD153" s="92">
        <v>21998.815818843603</v>
      </c>
      <c r="BE153" s="92">
        <v>21998.815818843603</v>
      </c>
      <c r="BF153" s="92">
        <v>21998.815818843603</v>
      </c>
      <c r="BG153" s="92">
        <v>21998.815818843603</v>
      </c>
      <c r="BH153" s="92">
        <v>21998.815818843603</v>
      </c>
      <c r="BI153" s="92">
        <v>21998.815818843603</v>
      </c>
      <c r="BJ153" s="92">
        <v>26655.537276574221</v>
      </c>
      <c r="BK153" s="92">
        <v>26655.537276574221</v>
      </c>
      <c r="BL153" s="92">
        <v>26655.537276574221</v>
      </c>
      <c r="BM153" s="92">
        <v>26655.537276574221</v>
      </c>
      <c r="BN153" s="92">
        <v>26655.537276574221</v>
      </c>
      <c r="BO153" s="92">
        <v>26655.537276574221</v>
      </c>
      <c r="BP153" s="92">
        <v>26655.537276574221</v>
      </c>
      <c r="BQ153" s="92">
        <v>26655.537276574221</v>
      </c>
      <c r="BR153" s="92">
        <v>26655.537276574221</v>
      </c>
      <c r="BS153" s="92">
        <v>26655.537276574221</v>
      </c>
      <c r="BT153" s="92">
        <v>26655.537276574221</v>
      </c>
      <c r="BU153" s="92">
        <v>26655.537276574221</v>
      </c>
      <c r="BV153" s="92">
        <v>32184.826515295659</v>
      </c>
      <c r="BW153" s="92">
        <v>32184.826515295659</v>
      </c>
      <c r="BX153" s="92">
        <v>32184.826515295659</v>
      </c>
      <c r="BY153" s="92">
        <v>32184.826515295659</v>
      </c>
      <c r="BZ153" s="92">
        <v>32184.826515295659</v>
      </c>
      <c r="CA153" s="92">
        <v>32184.826515295659</v>
      </c>
      <c r="CB153" s="92">
        <v>32184.826515295659</v>
      </c>
      <c r="CC153" s="92">
        <v>32184.826515295659</v>
      </c>
      <c r="CD153" s="92">
        <v>32184.826515295659</v>
      </c>
      <c r="CE153" s="92">
        <v>32184.826515295659</v>
      </c>
      <c r="CF153" s="92">
        <v>32184.826515295659</v>
      </c>
      <c r="CG153" s="92">
        <v>32184.826515295659</v>
      </c>
      <c r="CH153" s="92">
        <v>38172.270935072425</v>
      </c>
      <c r="CI153" s="92">
        <v>38172.270935072425</v>
      </c>
      <c r="CJ153" s="92">
        <v>38172.270935072425</v>
      </c>
      <c r="CK153" s="92">
        <v>38172.270935072425</v>
      </c>
      <c r="CL153" s="92">
        <v>38172.270935072425</v>
      </c>
      <c r="CM153" s="92">
        <v>38172.270935072425</v>
      </c>
      <c r="CN153" s="92">
        <v>38172.270935072425</v>
      </c>
      <c r="CO153" s="92">
        <v>38172.270935072425</v>
      </c>
      <c r="CP153" s="92">
        <v>38172.270935072425</v>
      </c>
      <c r="CQ153" s="92">
        <v>38172.270935072425</v>
      </c>
      <c r="CR153" s="92">
        <v>38172.270935072425</v>
      </c>
      <c r="CS153" s="92">
        <v>38172.270935072425</v>
      </c>
      <c r="CT153" s="82"/>
      <c r="CU153" s="82"/>
      <c r="CV153" s="82"/>
      <c r="CW153" s="82"/>
      <c r="CX153" s="82"/>
      <c r="CY153" s="82"/>
      <c r="CZ153" s="82"/>
      <c r="DA153" s="82"/>
      <c r="DB153" s="82"/>
    </row>
    <row r="154" spans="2:106" ht="15" customHeight="1" outlineLevel="1">
      <c r="B154" s="355"/>
      <c r="C154" s="356"/>
      <c r="D154" s="273" t="s">
        <v>306</v>
      </c>
      <c r="E154" s="274" t="s">
        <v>311</v>
      </c>
      <c r="F154" s="271">
        <v>1458467.9448956107</v>
      </c>
      <c r="G154" s="271">
        <v>1621308.5447897606</v>
      </c>
      <c r="H154" s="271">
        <v>1747654.09765387</v>
      </c>
      <c r="I154" s="271">
        <v>1893165.2203336952</v>
      </c>
      <c r="J154" s="271">
        <v>2063235.6120103793</v>
      </c>
      <c r="K154" s="271">
        <v>2240781.2245534756</v>
      </c>
      <c r="Z154" s="92">
        <v>108937.57321002561</v>
      </c>
      <c r="AA154" s="92">
        <v>108942.92560971942</v>
      </c>
      <c r="AB154" s="92">
        <v>123717.26706120797</v>
      </c>
      <c r="AC154" s="92">
        <v>123805.84694900966</v>
      </c>
      <c r="AD154" s="92">
        <v>123805.40013999173</v>
      </c>
      <c r="AE154" s="92">
        <v>123892.0810894673</v>
      </c>
      <c r="AF154" s="92">
        <v>123989.59715762732</v>
      </c>
      <c r="AG154" s="92">
        <v>123995.51737711468</v>
      </c>
      <c r="AH154" s="92">
        <v>124135.48405641349</v>
      </c>
      <c r="AI154" s="92">
        <v>124275.45073571234</v>
      </c>
      <c r="AJ154" s="92">
        <v>124415.41741501118</v>
      </c>
      <c r="AK154" s="92">
        <v>124555.38409431002</v>
      </c>
      <c r="AL154" s="92">
        <v>134514.64951938382</v>
      </c>
      <c r="AM154" s="92">
        <v>134622.72149752252</v>
      </c>
      <c r="AN154" s="92">
        <v>134730.79347566125</v>
      </c>
      <c r="AO154" s="92">
        <v>134838.86545379995</v>
      </c>
      <c r="AP154" s="92">
        <v>134946.93743193866</v>
      </c>
      <c r="AQ154" s="92">
        <v>135055.00941007739</v>
      </c>
      <c r="AR154" s="92">
        <v>135163.08138821609</v>
      </c>
      <c r="AS154" s="92">
        <v>135271.15336635479</v>
      </c>
      <c r="AT154" s="92">
        <v>135379.22534449352</v>
      </c>
      <c r="AU154" s="92">
        <v>135487.29732263222</v>
      </c>
      <c r="AV154" s="92">
        <v>135595.36930077092</v>
      </c>
      <c r="AW154" s="92">
        <v>135703.44127890965</v>
      </c>
      <c r="AX154" s="92">
        <v>145229.6896337186</v>
      </c>
      <c r="AY154" s="92">
        <v>145303.8990587072</v>
      </c>
      <c r="AZ154" s="92">
        <v>145378.1084836958</v>
      </c>
      <c r="BA154" s="92">
        <v>145452.31790868437</v>
      </c>
      <c r="BB154" s="92">
        <v>145526.52733367294</v>
      </c>
      <c r="BC154" s="92">
        <v>145600.73675866154</v>
      </c>
      <c r="BD154" s="92">
        <v>145674.94618365011</v>
      </c>
      <c r="BE154" s="92">
        <v>145749.15560863871</v>
      </c>
      <c r="BF154" s="92">
        <v>145823.36503362728</v>
      </c>
      <c r="BG154" s="92">
        <v>145897.57445861585</v>
      </c>
      <c r="BH154" s="92">
        <v>145971.78388360445</v>
      </c>
      <c r="BI154" s="92">
        <v>146045.99330859302</v>
      </c>
      <c r="BJ154" s="92">
        <v>157555.61092404826</v>
      </c>
      <c r="BK154" s="92">
        <v>157593.45773079246</v>
      </c>
      <c r="BL154" s="92">
        <v>157631.30453753663</v>
      </c>
      <c r="BM154" s="92">
        <v>157669.15134428084</v>
      </c>
      <c r="BN154" s="92">
        <v>157706.99815102498</v>
      </c>
      <c r="BO154" s="92">
        <v>157744.84495776915</v>
      </c>
      <c r="BP154" s="92">
        <v>157782.69176451332</v>
      </c>
      <c r="BQ154" s="92">
        <v>157820.53857125752</v>
      </c>
      <c r="BR154" s="92">
        <v>157858.38537800172</v>
      </c>
      <c r="BS154" s="92">
        <v>157896.2321847459</v>
      </c>
      <c r="BT154" s="92">
        <v>157934.07899149007</v>
      </c>
      <c r="BU154" s="92">
        <v>157971.92579823424</v>
      </c>
      <c r="BV154" s="92">
        <v>171726.06198940106</v>
      </c>
      <c r="BW154" s="92">
        <v>171764.28726421267</v>
      </c>
      <c r="BX154" s="92">
        <v>171802.51253902426</v>
      </c>
      <c r="BY154" s="92">
        <v>171840.73781383591</v>
      </c>
      <c r="BZ154" s="92">
        <v>171878.96308864752</v>
      </c>
      <c r="CA154" s="92">
        <v>171917.18836345911</v>
      </c>
      <c r="CB154" s="92">
        <v>171955.41363827075</v>
      </c>
      <c r="CC154" s="92">
        <v>171993.63891308237</v>
      </c>
      <c r="CD154" s="92">
        <v>172031.86418789398</v>
      </c>
      <c r="CE154" s="92">
        <v>172070.0894627056</v>
      </c>
      <c r="CF154" s="92">
        <v>172108.31473751721</v>
      </c>
      <c r="CG154" s="92">
        <v>172146.54001232883</v>
      </c>
      <c r="CH154" s="92">
        <v>186519.42731121101</v>
      </c>
      <c r="CI154" s="92">
        <v>186558.03483877081</v>
      </c>
      <c r="CJ154" s="92">
        <v>186596.64236633052</v>
      </c>
      <c r="CK154" s="92">
        <v>186635.24989389029</v>
      </c>
      <c r="CL154" s="92">
        <v>186673.85742144997</v>
      </c>
      <c r="CM154" s="92">
        <v>186712.46494900971</v>
      </c>
      <c r="CN154" s="92">
        <v>186751.07247656945</v>
      </c>
      <c r="CO154" s="92">
        <v>186789.68000412919</v>
      </c>
      <c r="CP154" s="92">
        <v>186828.28753168898</v>
      </c>
      <c r="CQ154" s="92">
        <v>186866.89505924867</v>
      </c>
      <c r="CR154" s="92">
        <v>186905.5025868084</v>
      </c>
      <c r="CS154" s="92">
        <v>186944.11011436814</v>
      </c>
      <c r="CT154" s="82"/>
      <c r="CU154" s="82"/>
      <c r="CV154" s="82"/>
      <c r="CW154" s="82"/>
      <c r="CX154" s="82"/>
      <c r="CY154" s="82"/>
      <c r="CZ154" s="82"/>
      <c r="DA154" s="82"/>
      <c r="DB154" s="82"/>
    </row>
    <row r="155" spans="2:106" ht="15" customHeight="1" outlineLevel="1">
      <c r="B155" s="355"/>
      <c r="C155" s="356"/>
      <c r="D155" s="275"/>
      <c r="E155" s="276"/>
      <c r="F155" s="132"/>
      <c r="G155" s="91"/>
      <c r="H155" s="91"/>
      <c r="I155" s="91"/>
      <c r="J155" s="91"/>
      <c r="K155" s="91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0"/>
      <c r="AT155" s="80"/>
      <c r="AU155" s="80"/>
      <c r="AV155" s="80"/>
      <c r="AW155" s="80"/>
      <c r="AX155" s="80"/>
      <c r="AY155" s="80"/>
      <c r="AZ155" s="80"/>
      <c r="BA155" s="80"/>
      <c r="BB155" s="80"/>
      <c r="BC155" s="80"/>
      <c r="BD155" s="80"/>
      <c r="BE155" s="80"/>
      <c r="BF155" s="80"/>
      <c r="BG155" s="80"/>
      <c r="BH155" s="80"/>
      <c r="BI155" s="80"/>
      <c r="BJ155" s="80"/>
      <c r="BK155" s="80"/>
      <c r="BL155" s="80"/>
      <c r="BM155" s="80"/>
      <c r="BN155" s="80"/>
      <c r="BO155" s="80"/>
      <c r="BP155" s="80"/>
      <c r="BQ155" s="80"/>
      <c r="BR155" s="80"/>
      <c r="BS155" s="80"/>
      <c r="BT155" s="80"/>
      <c r="BU155" s="80"/>
      <c r="BV155" s="80"/>
      <c r="BW155" s="80"/>
      <c r="BX155" s="80"/>
      <c r="BY155" s="80"/>
      <c r="BZ155" s="80"/>
      <c r="CA155" s="80"/>
      <c r="CB155" s="80"/>
      <c r="CC155" s="80"/>
      <c r="CD155" s="80"/>
      <c r="CE155" s="80"/>
      <c r="CF155" s="80"/>
      <c r="CG155" s="80"/>
      <c r="CH155" s="80"/>
      <c r="CI155" s="80"/>
      <c r="CJ155" s="80"/>
      <c r="CK155" s="80"/>
      <c r="CL155" s="80"/>
      <c r="CM155" s="80"/>
      <c r="CN155" s="80"/>
      <c r="CO155" s="80"/>
      <c r="CP155" s="80"/>
      <c r="CQ155" s="80"/>
      <c r="CR155" s="80"/>
      <c r="CS155" s="80"/>
      <c r="CT155" s="82"/>
      <c r="CU155" s="82"/>
      <c r="CV155" s="82"/>
      <c r="CW155" s="82"/>
      <c r="CX155" s="82"/>
      <c r="CY155" s="82"/>
      <c r="CZ155" s="82"/>
      <c r="DA155" s="82"/>
      <c r="DB155" s="82"/>
    </row>
    <row r="156" spans="2:106" ht="15" customHeight="1" outlineLevel="1">
      <c r="B156" s="355"/>
      <c r="C156" s="356"/>
      <c r="D156" s="273" t="s">
        <v>310</v>
      </c>
      <c r="E156" s="274" t="s">
        <v>312</v>
      </c>
      <c r="F156" s="271">
        <v>1202.6995000000009</v>
      </c>
      <c r="G156" s="271">
        <v>0</v>
      </c>
      <c r="H156" s="271">
        <v>0</v>
      </c>
      <c r="I156" s="271">
        <v>0</v>
      </c>
      <c r="J156" s="271">
        <v>0</v>
      </c>
      <c r="K156" s="271">
        <v>0</v>
      </c>
      <c r="Y156" s="59"/>
      <c r="Z156" s="92">
        <v>18.404875000000175</v>
      </c>
      <c r="AA156" s="92">
        <v>18.404875000000175</v>
      </c>
      <c r="AB156" s="92">
        <v>582.94487500000025</v>
      </c>
      <c r="AC156" s="92">
        <v>582.94487500000025</v>
      </c>
      <c r="AD156" s="92">
        <v>0</v>
      </c>
      <c r="AE156" s="92">
        <v>0</v>
      </c>
      <c r="AF156" s="92">
        <v>0</v>
      </c>
      <c r="AG156" s="92">
        <v>0</v>
      </c>
      <c r="AH156" s="92">
        <v>0</v>
      </c>
      <c r="AI156" s="92">
        <v>0</v>
      </c>
      <c r="AJ156" s="92">
        <v>0</v>
      </c>
      <c r="AK156" s="92">
        <v>0</v>
      </c>
      <c r="AL156" s="92">
        <v>0</v>
      </c>
      <c r="AM156" s="92">
        <v>0</v>
      </c>
      <c r="AN156" s="92">
        <v>0</v>
      </c>
      <c r="AO156" s="92">
        <v>0</v>
      </c>
      <c r="AP156" s="92">
        <v>0</v>
      </c>
      <c r="AQ156" s="92">
        <v>0</v>
      </c>
      <c r="AR156" s="92">
        <v>0</v>
      </c>
      <c r="AS156" s="92">
        <v>0</v>
      </c>
      <c r="AT156" s="92">
        <v>0</v>
      </c>
      <c r="AU156" s="92">
        <v>0</v>
      </c>
      <c r="AV156" s="92">
        <v>0</v>
      </c>
      <c r="AW156" s="92">
        <v>0</v>
      </c>
      <c r="AX156" s="92">
        <v>0</v>
      </c>
      <c r="AY156" s="92">
        <v>0</v>
      </c>
      <c r="AZ156" s="92">
        <v>0</v>
      </c>
      <c r="BA156" s="92">
        <v>0</v>
      </c>
      <c r="BB156" s="92">
        <v>0</v>
      </c>
      <c r="BC156" s="92">
        <v>0</v>
      </c>
      <c r="BD156" s="92">
        <v>0</v>
      </c>
      <c r="BE156" s="92">
        <v>0</v>
      </c>
      <c r="BF156" s="92">
        <v>0</v>
      </c>
      <c r="BG156" s="92">
        <v>0</v>
      </c>
      <c r="BH156" s="92">
        <v>0</v>
      </c>
      <c r="BI156" s="92">
        <v>0</v>
      </c>
      <c r="BJ156" s="92">
        <v>0</v>
      </c>
      <c r="BK156" s="92">
        <v>0</v>
      </c>
      <c r="BL156" s="92">
        <v>0</v>
      </c>
      <c r="BM156" s="92">
        <v>0</v>
      </c>
      <c r="BN156" s="92">
        <v>0</v>
      </c>
      <c r="BO156" s="92">
        <v>0</v>
      </c>
      <c r="BP156" s="92">
        <v>0</v>
      </c>
      <c r="BQ156" s="92">
        <v>0</v>
      </c>
      <c r="BR156" s="92">
        <v>0</v>
      </c>
      <c r="BS156" s="92">
        <v>0</v>
      </c>
      <c r="BT156" s="92">
        <v>0</v>
      </c>
      <c r="BU156" s="92">
        <v>0</v>
      </c>
      <c r="BV156" s="92">
        <v>0</v>
      </c>
      <c r="BW156" s="92">
        <v>0</v>
      </c>
      <c r="BX156" s="92">
        <v>0</v>
      </c>
      <c r="BY156" s="92">
        <v>0</v>
      </c>
      <c r="BZ156" s="92">
        <v>0</v>
      </c>
      <c r="CA156" s="92">
        <v>0</v>
      </c>
      <c r="CB156" s="92">
        <v>0</v>
      </c>
      <c r="CC156" s="92">
        <v>0</v>
      </c>
      <c r="CD156" s="92">
        <v>0</v>
      </c>
      <c r="CE156" s="92">
        <v>0</v>
      </c>
      <c r="CF156" s="92">
        <v>0</v>
      </c>
      <c r="CG156" s="92">
        <v>0</v>
      </c>
      <c r="CH156" s="92">
        <v>0</v>
      </c>
      <c r="CI156" s="92">
        <v>0</v>
      </c>
      <c r="CJ156" s="92">
        <v>0</v>
      </c>
      <c r="CK156" s="92">
        <v>0</v>
      </c>
      <c r="CL156" s="92">
        <v>0</v>
      </c>
      <c r="CM156" s="92">
        <v>0</v>
      </c>
      <c r="CN156" s="92">
        <v>0</v>
      </c>
      <c r="CO156" s="92">
        <v>0</v>
      </c>
      <c r="CP156" s="92">
        <v>0</v>
      </c>
      <c r="CQ156" s="92">
        <v>0</v>
      </c>
      <c r="CR156" s="92">
        <v>0</v>
      </c>
      <c r="CS156" s="92">
        <v>0</v>
      </c>
      <c r="CT156" s="82"/>
      <c r="CU156" s="82"/>
      <c r="CV156" s="82"/>
      <c r="CW156" s="82"/>
      <c r="CX156" s="82"/>
      <c r="CY156" s="82"/>
      <c r="CZ156" s="82"/>
      <c r="DA156" s="82"/>
      <c r="DB156" s="82"/>
    </row>
    <row r="157" spans="2:106" ht="15" customHeight="1" outlineLevel="1">
      <c r="B157" s="357"/>
      <c r="C157" s="358"/>
      <c r="D157" s="273" t="s">
        <v>306</v>
      </c>
      <c r="E157" s="274" t="s">
        <v>312</v>
      </c>
      <c r="F157" s="271">
        <v>0</v>
      </c>
      <c r="G157" s="271">
        <v>0</v>
      </c>
      <c r="H157" s="271">
        <v>0</v>
      </c>
      <c r="I157" s="271">
        <v>0</v>
      </c>
      <c r="J157" s="271">
        <v>0</v>
      </c>
      <c r="K157" s="271">
        <v>0</v>
      </c>
      <c r="Z157" s="92">
        <v>0</v>
      </c>
      <c r="AA157" s="92">
        <v>0</v>
      </c>
      <c r="AB157" s="92">
        <v>0</v>
      </c>
      <c r="AC157" s="92">
        <v>0</v>
      </c>
      <c r="AD157" s="92">
        <v>0</v>
      </c>
      <c r="AE157" s="92">
        <v>0</v>
      </c>
      <c r="AF157" s="92">
        <v>0</v>
      </c>
      <c r="AG157" s="92">
        <v>0</v>
      </c>
      <c r="AH157" s="92">
        <v>0</v>
      </c>
      <c r="AI157" s="92">
        <v>0</v>
      </c>
      <c r="AJ157" s="92">
        <v>0</v>
      </c>
      <c r="AK157" s="92">
        <v>0</v>
      </c>
      <c r="AL157" s="92">
        <v>0</v>
      </c>
      <c r="AM157" s="92">
        <v>0</v>
      </c>
      <c r="AN157" s="92">
        <v>0</v>
      </c>
      <c r="AO157" s="92">
        <v>0</v>
      </c>
      <c r="AP157" s="92">
        <v>0</v>
      </c>
      <c r="AQ157" s="92">
        <v>0</v>
      </c>
      <c r="AR157" s="92">
        <v>0</v>
      </c>
      <c r="AS157" s="92">
        <v>0</v>
      </c>
      <c r="AT157" s="92">
        <v>0</v>
      </c>
      <c r="AU157" s="92">
        <v>0</v>
      </c>
      <c r="AV157" s="92">
        <v>0</v>
      </c>
      <c r="AW157" s="92">
        <v>0</v>
      </c>
      <c r="AX157" s="92">
        <v>0</v>
      </c>
      <c r="AY157" s="92">
        <v>0</v>
      </c>
      <c r="AZ157" s="92">
        <v>0</v>
      </c>
      <c r="BA157" s="92">
        <v>0</v>
      </c>
      <c r="BB157" s="92">
        <v>0</v>
      </c>
      <c r="BC157" s="92">
        <v>0</v>
      </c>
      <c r="BD157" s="92">
        <v>0</v>
      </c>
      <c r="BE157" s="92">
        <v>0</v>
      </c>
      <c r="BF157" s="92">
        <v>0</v>
      </c>
      <c r="BG157" s="92">
        <v>0</v>
      </c>
      <c r="BH157" s="92">
        <v>0</v>
      </c>
      <c r="BI157" s="92">
        <v>0</v>
      </c>
      <c r="BJ157" s="92">
        <v>0</v>
      </c>
      <c r="BK157" s="92">
        <v>0</v>
      </c>
      <c r="BL157" s="92">
        <v>0</v>
      </c>
      <c r="BM157" s="92">
        <v>0</v>
      </c>
      <c r="BN157" s="92">
        <v>0</v>
      </c>
      <c r="BO157" s="92">
        <v>0</v>
      </c>
      <c r="BP157" s="92">
        <v>0</v>
      </c>
      <c r="BQ157" s="92">
        <v>0</v>
      </c>
      <c r="BR157" s="92">
        <v>0</v>
      </c>
      <c r="BS157" s="92">
        <v>0</v>
      </c>
      <c r="BT157" s="92">
        <v>0</v>
      </c>
      <c r="BU157" s="92">
        <v>0</v>
      </c>
      <c r="BV157" s="92">
        <v>0</v>
      </c>
      <c r="BW157" s="92">
        <v>0</v>
      </c>
      <c r="BX157" s="92">
        <v>0</v>
      </c>
      <c r="BY157" s="92">
        <v>0</v>
      </c>
      <c r="BZ157" s="92">
        <v>0</v>
      </c>
      <c r="CA157" s="92">
        <v>0</v>
      </c>
      <c r="CB157" s="92">
        <v>0</v>
      </c>
      <c r="CC157" s="92">
        <v>0</v>
      </c>
      <c r="CD157" s="92">
        <v>0</v>
      </c>
      <c r="CE157" s="92">
        <v>0</v>
      </c>
      <c r="CF157" s="92">
        <v>0</v>
      </c>
      <c r="CG157" s="92">
        <v>0</v>
      </c>
      <c r="CH157" s="92">
        <v>0</v>
      </c>
      <c r="CI157" s="92">
        <v>0</v>
      </c>
      <c r="CJ157" s="92">
        <v>0</v>
      </c>
      <c r="CK157" s="92">
        <v>0</v>
      </c>
      <c r="CL157" s="92">
        <v>0</v>
      </c>
      <c r="CM157" s="92">
        <v>0</v>
      </c>
      <c r="CN157" s="92">
        <v>0</v>
      </c>
      <c r="CO157" s="92">
        <v>0</v>
      </c>
      <c r="CP157" s="92">
        <v>0</v>
      </c>
      <c r="CQ157" s="92">
        <v>0</v>
      </c>
      <c r="CR157" s="92">
        <v>0</v>
      </c>
      <c r="CS157" s="92">
        <v>0</v>
      </c>
      <c r="CT157" s="82"/>
      <c r="CU157" s="82"/>
      <c r="CV157" s="82"/>
      <c r="CW157" s="82"/>
      <c r="CX157" s="82"/>
      <c r="CY157" s="82"/>
      <c r="CZ157" s="82"/>
      <c r="DA157" s="82"/>
      <c r="DB157" s="82"/>
    </row>
    <row r="158" spans="2:106" ht="15" customHeight="1" outlineLevel="1">
      <c r="B158" s="116"/>
      <c r="C158" s="116"/>
      <c r="D158" s="275"/>
      <c r="E158" s="276"/>
      <c r="F158" s="91"/>
      <c r="G158" s="91"/>
      <c r="H158" s="91"/>
      <c r="I158" s="91"/>
      <c r="J158" s="91"/>
      <c r="K158" s="91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0"/>
      <c r="AT158" s="80"/>
      <c r="AU158" s="80"/>
      <c r="AV158" s="80"/>
      <c r="AW158" s="80"/>
      <c r="AX158" s="80"/>
      <c r="AY158" s="80"/>
      <c r="AZ158" s="80"/>
      <c r="BA158" s="80"/>
      <c r="BB158" s="80"/>
      <c r="BC158" s="80"/>
      <c r="BD158" s="80"/>
      <c r="BE158" s="80"/>
      <c r="BF158" s="80"/>
      <c r="BG158" s="80"/>
      <c r="BH158" s="80"/>
      <c r="BI158" s="80"/>
      <c r="BJ158" s="80"/>
      <c r="BK158" s="80"/>
      <c r="BL158" s="80"/>
      <c r="BM158" s="80"/>
      <c r="BN158" s="80"/>
      <c r="BO158" s="80"/>
      <c r="BP158" s="80"/>
      <c r="BQ158" s="80"/>
      <c r="BR158" s="80"/>
      <c r="BS158" s="80"/>
      <c r="BT158" s="80"/>
      <c r="BU158" s="80"/>
      <c r="BV158" s="80"/>
      <c r="BW158" s="80"/>
      <c r="BX158" s="80"/>
      <c r="BY158" s="80"/>
      <c r="BZ158" s="80"/>
      <c r="CA158" s="80"/>
      <c r="CB158" s="80"/>
      <c r="CC158" s="80"/>
      <c r="CD158" s="80"/>
      <c r="CE158" s="80"/>
      <c r="CF158" s="80"/>
      <c r="CG158" s="80"/>
      <c r="CH158" s="80"/>
      <c r="CI158" s="80"/>
      <c r="CJ158" s="80"/>
      <c r="CK158" s="80"/>
      <c r="CL158" s="80"/>
      <c r="CM158" s="80"/>
      <c r="CN158" s="80"/>
      <c r="CO158" s="80"/>
      <c r="CP158" s="80"/>
      <c r="CQ158" s="80"/>
      <c r="CR158" s="80"/>
      <c r="CS158" s="80"/>
      <c r="CT158" s="82"/>
      <c r="CU158" s="82"/>
      <c r="CV158" s="82"/>
      <c r="CW158" s="82"/>
      <c r="CX158" s="82"/>
      <c r="CY158" s="82"/>
      <c r="CZ158" s="82"/>
      <c r="DA158" s="82"/>
      <c r="DB158" s="82"/>
    </row>
    <row r="159" spans="2:106" ht="15" customHeight="1" outlineLevel="1">
      <c r="B159" s="353" t="s">
        <v>290</v>
      </c>
      <c r="C159" s="354"/>
      <c r="D159" s="273" t="s">
        <v>310</v>
      </c>
      <c r="E159" s="274" t="s">
        <v>311</v>
      </c>
      <c r="F159" s="271">
        <v>1276444.1884667997</v>
      </c>
      <c r="G159" s="271">
        <v>1831933.9584959969</v>
      </c>
      <c r="H159" s="271">
        <v>2193447.0232977592</v>
      </c>
      <c r="I159" s="271">
        <v>2363435.5877588214</v>
      </c>
      <c r="J159" s="271">
        <v>2550741.4400098785</v>
      </c>
      <c r="K159" s="271">
        <v>2750472.9596531303</v>
      </c>
      <c r="Y159" s="272"/>
      <c r="Z159" s="92">
        <v>82718.464028799965</v>
      </c>
      <c r="AA159" s="92">
        <v>85090.585320999962</v>
      </c>
      <c r="AB159" s="92">
        <v>98245.687728999954</v>
      </c>
      <c r="AC159" s="92">
        <v>101502.82288599995</v>
      </c>
      <c r="AD159" s="92">
        <v>103082.25324699996</v>
      </c>
      <c r="AE159" s="92">
        <v>107964.00898900001</v>
      </c>
      <c r="AF159" s="92">
        <v>111810.897136</v>
      </c>
      <c r="AG159" s="92">
        <v>114643.41770500001</v>
      </c>
      <c r="AH159" s="92">
        <v>117465.97165000002</v>
      </c>
      <c r="AI159" s="92">
        <v>117973.35992500001</v>
      </c>
      <c r="AJ159" s="92">
        <v>117973.35992500001</v>
      </c>
      <c r="AK159" s="92">
        <v>117973.35992500001</v>
      </c>
      <c r="AL159" s="92">
        <v>141831.53145799981</v>
      </c>
      <c r="AM159" s="92">
        <v>141831.53145799981</v>
      </c>
      <c r="AN159" s="92">
        <v>141831.53145799981</v>
      </c>
      <c r="AO159" s="92">
        <v>141831.53145799981</v>
      </c>
      <c r="AP159" s="92">
        <v>141831.53145799981</v>
      </c>
      <c r="AQ159" s="92">
        <v>141831.53145799981</v>
      </c>
      <c r="AR159" s="92">
        <v>163490.79495799972</v>
      </c>
      <c r="AS159" s="92">
        <v>163490.79495799972</v>
      </c>
      <c r="AT159" s="92">
        <v>163490.79495799972</v>
      </c>
      <c r="AU159" s="92">
        <v>163490.79495799972</v>
      </c>
      <c r="AV159" s="92">
        <v>163490.79495799972</v>
      </c>
      <c r="AW159" s="92">
        <v>163490.79495799972</v>
      </c>
      <c r="AX159" s="92">
        <v>182787.25194147989</v>
      </c>
      <c r="AY159" s="92">
        <v>182787.25194147989</v>
      </c>
      <c r="AZ159" s="92">
        <v>182787.25194147989</v>
      </c>
      <c r="BA159" s="92">
        <v>182787.25194147989</v>
      </c>
      <c r="BB159" s="92">
        <v>182787.25194147989</v>
      </c>
      <c r="BC159" s="92">
        <v>182787.25194147989</v>
      </c>
      <c r="BD159" s="92">
        <v>182787.25194147989</v>
      </c>
      <c r="BE159" s="92">
        <v>182787.25194147989</v>
      </c>
      <c r="BF159" s="92">
        <v>182787.25194147989</v>
      </c>
      <c r="BG159" s="92">
        <v>182787.25194147989</v>
      </c>
      <c r="BH159" s="92">
        <v>182787.25194147989</v>
      </c>
      <c r="BI159" s="92">
        <v>182787.25194147989</v>
      </c>
      <c r="BJ159" s="92">
        <v>196952.96564656845</v>
      </c>
      <c r="BK159" s="92">
        <v>196952.96564656845</v>
      </c>
      <c r="BL159" s="92">
        <v>196952.96564656845</v>
      </c>
      <c r="BM159" s="92">
        <v>196952.96564656845</v>
      </c>
      <c r="BN159" s="92">
        <v>196952.96564656845</v>
      </c>
      <c r="BO159" s="92">
        <v>196952.96564656845</v>
      </c>
      <c r="BP159" s="92">
        <v>196952.96564656845</v>
      </c>
      <c r="BQ159" s="92">
        <v>196952.96564656845</v>
      </c>
      <c r="BR159" s="92">
        <v>196952.96564656845</v>
      </c>
      <c r="BS159" s="92">
        <v>196952.96564656845</v>
      </c>
      <c r="BT159" s="92">
        <v>196952.96564656845</v>
      </c>
      <c r="BU159" s="92">
        <v>196952.96564656845</v>
      </c>
      <c r="BV159" s="92">
        <v>212561.78666748988</v>
      </c>
      <c r="BW159" s="92">
        <v>212561.78666748988</v>
      </c>
      <c r="BX159" s="92">
        <v>212561.78666748988</v>
      </c>
      <c r="BY159" s="92">
        <v>212561.78666748988</v>
      </c>
      <c r="BZ159" s="92">
        <v>212561.78666748988</v>
      </c>
      <c r="CA159" s="92">
        <v>212561.78666748988</v>
      </c>
      <c r="CB159" s="92">
        <v>212561.78666748988</v>
      </c>
      <c r="CC159" s="92">
        <v>212561.78666748988</v>
      </c>
      <c r="CD159" s="92">
        <v>212561.78666748988</v>
      </c>
      <c r="CE159" s="92">
        <v>212561.78666748988</v>
      </c>
      <c r="CF159" s="92">
        <v>212561.78666748988</v>
      </c>
      <c r="CG159" s="92">
        <v>212561.78666748988</v>
      </c>
      <c r="CH159" s="92">
        <v>229206.07997109421</v>
      </c>
      <c r="CI159" s="92">
        <v>229206.07997109421</v>
      </c>
      <c r="CJ159" s="92">
        <v>229206.07997109421</v>
      </c>
      <c r="CK159" s="92">
        <v>229206.07997109421</v>
      </c>
      <c r="CL159" s="92">
        <v>229206.07997109421</v>
      </c>
      <c r="CM159" s="92">
        <v>229206.07997109421</v>
      </c>
      <c r="CN159" s="92">
        <v>229206.07997109421</v>
      </c>
      <c r="CO159" s="92">
        <v>229206.07997109421</v>
      </c>
      <c r="CP159" s="92">
        <v>229206.07997109421</v>
      </c>
      <c r="CQ159" s="92">
        <v>229206.07997109421</v>
      </c>
      <c r="CR159" s="92">
        <v>229206.07997109421</v>
      </c>
      <c r="CS159" s="92">
        <v>229206.07997109421</v>
      </c>
      <c r="CT159" s="82"/>
      <c r="CU159" s="82"/>
      <c r="CV159" s="82"/>
      <c r="CW159" s="82"/>
      <c r="CX159" s="82"/>
      <c r="CY159" s="82"/>
      <c r="CZ159" s="82"/>
      <c r="DA159" s="82"/>
      <c r="DB159" s="82"/>
    </row>
    <row r="160" spans="2:106" ht="15" customHeight="1" outlineLevel="1">
      <c r="B160" s="355"/>
      <c r="C160" s="356"/>
      <c r="D160" s="273" t="s">
        <v>306</v>
      </c>
      <c r="E160" s="274" t="s">
        <v>311</v>
      </c>
      <c r="F160" s="271">
        <v>1458467.9448956107</v>
      </c>
      <c r="G160" s="271">
        <v>1621308.5447897606</v>
      </c>
      <c r="H160" s="271">
        <v>1747654.09765387</v>
      </c>
      <c r="I160" s="271">
        <v>1893165.2203336952</v>
      </c>
      <c r="J160" s="271">
        <v>2063235.6120103793</v>
      </c>
      <c r="K160" s="271">
        <v>2240781.2245534756</v>
      </c>
      <c r="Y160" s="272"/>
      <c r="Z160" s="92">
        <v>108937.57321002561</v>
      </c>
      <c r="AA160" s="92">
        <v>108942.92560971942</v>
      </c>
      <c r="AB160" s="92">
        <v>123717.26706120797</v>
      </c>
      <c r="AC160" s="92">
        <v>123805.84694900966</v>
      </c>
      <c r="AD160" s="92">
        <v>123805.40013999173</v>
      </c>
      <c r="AE160" s="92">
        <v>123892.0810894673</v>
      </c>
      <c r="AF160" s="92">
        <v>123989.59715762732</v>
      </c>
      <c r="AG160" s="92">
        <v>123995.51737711468</v>
      </c>
      <c r="AH160" s="92">
        <v>124135.48405641349</v>
      </c>
      <c r="AI160" s="92">
        <v>124275.45073571234</v>
      </c>
      <c r="AJ160" s="92">
        <v>124415.41741501118</v>
      </c>
      <c r="AK160" s="92">
        <v>124555.38409431002</v>
      </c>
      <c r="AL160" s="92">
        <v>134514.64951938382</v>
      </c>
      <c r="AM160" s="92">
        <v>134622.72149752252</v>
      </c>
      <c r="AN160" s="92">
        <v>134730.79347566125</v>
      </c>
      <c r="AO160" s="92">
        <v>134838.86545379995</v>
      </c>
      <c r="AP160" s="92">
        <v>134946.93743193866</v>
      </c>
      <c r="AQ160" s="92">
        <v>135055.00941007739</v>
      </c>
      <c r="AR160" s="92">
        <v>135163.08138821609</v>
      </c>
      <c r="AS160" s="92">
        <v>135271.15336635479</v>
      </c>
      <c r="AT160" s="92">
        <v>135379.22534449352</v>
      </c>
      <c r="AU160" s="92">
        <v>135487.29732263222</v>
      </c>
      <c r="AV160" s="92">
        <v>135595.36930077092</v>
      </c>
      <c r="AW160" s="92">
        <v>135703.44127890965</v>
      </c>
      <c r="AX160" s="92">
        <v>145229.6896337186</v>
      </c>
      <c r="AY160" s="92">
        <v>145303.8990587072</v>
      </c>
      <c r="AZ160" s="92">
        <v>145378.1084836958</v>
      </c>
      <c r="BA160" s="92">
        <v>145452.31790868437</v>
      </c>
      <c r="BB160" s="92">
        <v>145526.52733367294</v>
      </c>
      <c r="BC160" s="92">
        <v>145600.73675866154</v>
      </c>
      <c r="BD160" s="92">
        <v>145674.94618365011</v>
      </c>
      <c r="BE160" s="92">
        <v>145749.15560863871</v>
      </c>
      <c r="BF160" s="92">
        <v>145823.36503362728</v>
      </c>
      <c r="BG160" s="92">
        <v>145897.57445861585</v>
      </c>
      <c r="BH160" s="92">
        <v>145971.78388360445</v>
      </c>
      <c r="BI160" s="92">
        <v>146045.99330859302</v>
      </c>
      <c r="BJ160" s="92">
        <v>157555.61092404826</v>
      </c>
      <c r="BK160" s="92">
        <v>157593.45773079246</v>
      </c>
      <c r="BL160" s="92">
        <v>157631.30453753663</v>
      </c>
      <c r="BM160" s="92">
        <v>157669.15134428084</v>
      </c>
      <c r="BN160" s="92">
        <v>157706.99815102498</v>
      </c>
      <c r="BO160" s="92">
        <v>157744.84495776915</v>
      </c>
      <c r="BP160" s="92">
        <v>157782.69176451332</v>
      </c>
      <c r="BQ160" s="92">
        <v>157820.53857125752</v>
      </c>
      <c r="BR160" s="92">
        <v>157858.38537800172</v>
      </c>
      <c r="BS160" s="92">
        <v>157896.2321847459</v>
      </c>
      <c r="BT160" s="92">
        <v>157934.07899149007</v>
      </c>
      <c r="BU160" s="92">
        <v>157971.92579823424</v>
      </c>
      <c r="BV160" s="92">
        <v>171726.06198940106</v>
      </c>
      <c r="BW160" s="92">
        <v>171764.28726421267</v>
      </c>
      <c r="BX160" s="92">
        <v>171802.51253902426</v>
      </c>
      <c r="BY160" s="92">
        <v>171840.73781383591</v>
      </c>
      <c r="BZ160" s="92">
        <v>171878.96308864752</v>
      </c>
      <c r="CA160" s="92">
        <v>171917.18836345911</v>
      </c>
      <c r="CB160" s="92">
        <v>171955.41363827075</v>
      </c>
      <c r="CC160" s="92">
        <v>171993.63891308237</v>
      </c>
      <c r="CD160" s="92">
        <v>172031.86418789398</v>
      </c>
      <c r="CE160" s="92">
        <v>172070.0894627056</v>
      </c>
      <c r="CF160" s="92">
        <v>172108.31473751721</v>
      </c>
      <c r="CG160" s="92">
        <v>172146.54001232883</v>
      </c>
      <c r="CH160" s="92">
        <v>186519.42731121101</v>
      </c>
      <c r="CI160" s="92">
        <v>186558.03483877081</v>
      </c>
      <c r="CJ160" s="92">
        <v>186596.64236633052</v>
      </c>
      <c r="CK160" s="92">
        <v>186635.24989389029</v>
      </c>
      <c r="CL160" s="92">
        <v>186673.85742144997</v>
      </c>
      <c r="CM160" s="92">
        <v>186712.46494900971</v>
      </c>
      <c r="CN160" s="92">
        <v>186751.07247656945</v>
      </c>
      <c r="CO160" s="92">
        <v>186789.68000412919</v>
      </c>
      <c r="CP160" s="92">
        <v>186828.28753168898</v>
      </c>
      <c r="CQ160" s="92">
        <v>186866.89505924867</v>
      </c>
      <c r="CR160" s="92">
        <v>186905.5025868084</v>
      </c>
      <c r="CS160" s="92">
        <v>186944.11011436814</v>
      </c>
      <c r="CT160" s="82"/>
      <c r="CU160" s="82"/>
      <c r="CV160" s="82"/>
      <c r="CW160" s="82"/>
      <c r="CX160" s="82"/>
      <c r="CY160" s="82"/>
      <c r="CZ160" s="82"/>
      <c r="DA160" s="82"/>
      <c r="DB160" s="82"/>
    </row>
    <row r="161" spans="1:106" ht="15" customHeight="1" outlineLevel="1">
      <c r="B161" s="355"/>
      <c r="C161" s="356"/>
      <c r="D161" s="275"/>
      <c r="E161" s="276"/>
      <c r="F161" s="132"/>
      <c r="G161" s="91"/>
      <c r="H161" s="91"/>
      <c r="I161" s="91"/>
      <c r="J161" s="91"/>
      <c r="K161" s="91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0"/>
      <c r="AT161" s="80"/>
      <c r="AU161" s="80"/>
      <c r="AV161" s="80"/>
      <c r="AW161" s="80"/>
      <c r="AX161" s="80"/>
      <c r="AY161" s="80"/>
      <c r="AZ161" s="80"/>
      <c r="BA161" s="80"/>
      <c r="BB161" s="80"/>
      <c r="BC161" s="80"/>
      <c r="BD161" s="80"/>
      <c r="BE161" s="80"/>
      <c r="BF161" s="80"/>
      <c r="BG161" s="80"/>
      <c r="BH161" s="80"/>
      <c r="BI161" s="80"/>
      <c r="BJ161" s="80"/>
      <c r="BK161" s="80"/>
      <c r="BL161" s="80"/>
      <c r="BM161" s="80"/>
      <c r="BN161" s="80"/>
      <c r="BO161" s="80"/>
      <c r="BP161" s="80"/>
      <c r="BQ161" s="80"/>
      <c r="BR161" s="80"/>
      <c r="BS161" s="80"/>
      <c r="BT161" s="80"/>
      <c r="BU161" s="80"/>
      <c r="BV161" s="80"/>
      <c r="BW161" s="80"/>
      <c r="BX161" s="80"/>
      <c r="BY161" s="80"/>
      <c r="BZ161" s="80"/>
      <c r="CA161" s="80"/>
      <c r="CB161" s="80"/>
      <c r="CC161" s="80"/>
      <c r="CD161" s="80"/>
      <c r="CE161" s="80"/>
      <c r="CF161" s="80"/>
      <c r="CG161" s="80"/>
      <c r="CH161" s="80"/>
      <c r="CI161" s="80"/>
      <c r="CJ161" s="80"/>
      <c r="CK161" s="80"/>
      <c r="CL161" s="80"/>
      <c r="CM161" s="80"/>
      <c r="CN161" s="80"/>
      <c r="CO161" s="80"/>
      <c r="CP161" s="80"/>
      <c r="CQ161" s="80"/>
      <c r="CR161" s="80"/>
      <c r="CS161" s="80"/>
      <c r="CT161" s="82"/>
      <c r="CU161" s="82"/>
      <c r="CV161" s="82"/>
      <c r="CW161" s="82"/>
      <c r="CX161" s="82"/>
      <c r="CY161" s="82"/>
      <c r="CZ161" s="82"/>
      <c r="DA161" s="82"/>
      <c r="DB161" s="82"/>
    </row>
    <row r="162" spans="1:106" ht="15" customHeight="1" outlineLevel="1">
      <c r="B162" s="355"/>
      <c r="C162" s="356"/>
      <c r="D162" s="273" t="s">
        <v>310</v>
      </c>
      <c r="E162" s="274" t="s">
        <v>312</v>
      </c>
      <c r="F162" s="271">
        <v>79506.040633000011</v>
      </c>
      <c r="G162" s="271">
        <v>0</v>
      </c>
      <c r="H162" s="271">
        <v>0</v>
      </c>
      <c r="I162" s="271">
        <v>0</v>
      </c>
      <c r="J162" s="271">
        <v>0</v>
      </c>
      <c r="K162" s="271">
        <v>0</v>
      </c>
      <c r="Y162" s="272"/>
      <c r="Z162" s="92">
        <v>15781.258420000002</v>
      </c>
      <c r="AA162" s="92">
        <v>14101.528858000005</v>
      </c>
      <c r="AB162" s="92">
        <v>14821.440984999999</v>
      </c>
      <c r="AC162" s="92">
        <v>12680.451288999999</v>
      </c>
      <c r="AD162" s="92">
        <v>8670.4764869999981</v>
      </c>
      <c r="AE162" s="92">
        <v>5548.8919079999996</v>
      </c>
      <c r="AF162" s="92">
        <v>4140.1594860000005</v>
      </c>
      <c r="AG162" s="92">
        <v>3245.5947000000006</v>
      </c>
      <c r="AH162" s="92">
        <v>516.23849999999993</v>
      </c>
      <c r="AI162" s="92">
        <v>0</v>
      </c>
      <c r="AJ162" s="92">
        <v>0</v>
      </c>
      <c r="AK162" s="92">
        <v>0</v>
      </c>
      <c r="AL162" s="92">
        <v>0</v>
      </c>
      <c r="AM162" s="92">
        <v>0</v>
      </c>
      <c r="AN162" s="92">
        <v>0</v>
      </c>
      <c r="AO162" s="92">
        <v>0</v>
      </c>
      <c r="AP162" s="92">
        <v>0</v>
      </c>
      <c r="AQ162" s="92">
        <v>0</v>
      </c>
      <c r="AR162" s="92">
        <v>0</v>
      </c>
      <c r="AS162" s="92">
        <v>0</v>
      </c>
      <c r="AT162" s="92">
        <v>0</v>
      </c>
      <c r="AU162" s="92">
        <v>0</v>
      </c>
      <c r="AV162" s="92">
        <v>0</v>
      </c>
      <c r="AW162" s="92">
        <v>0</v>
      </c>
      <c r="AX162" s="92">
        <v>0</v>
      </c>
      <c r="AY162" s="92">
        <v>0</v>
      </c>
      <c r="AZ162" s="92">
        <v>0</v>
      </c>
      <c r="BA162" s="92">
        <v>0</v>
      </c>
      <c r="BB162" s="92">
        <v>0</v>
      </c>
      <c r="BC162" s="92">
        <v>0</v>
      </c>
      <c r="BD162" s="92">
        <v>0</v>
      </c>
      <c r="BE162" s="92">
        <v>0</v>
      </c>
      <c r="BF162" s="92">
        <v>0</v>
      </c>
      <c r="BG162" s="92">
        <v>0</v>
      </c>
      <c r="BH162" s="92">
        <v>0</v>
      </c>
      <c r="BI162" s="92">
        <v>0</v>
      </c>
      <c r="BJ162" s="92">
        <v>0</v>
      </c>
      <c r="BK162" s="92">
        <v>0</v>
      </c>
      <c r="BL162" s="92">
        <v>0</v>
      </c>
      <c r="BM162" s="92">
        <v>0</v>
      </c>
      <c r="BN162" s="92">
        <v>0</v>
      </c>
      <c r="BO162" s="92">
        <v>0</v>
      </c>
      <c r="BP162" s="92">
        <v>0</v>
      </c>
      <c r="BQ162" s="92">
        <v>0</v>
      </c>
      <c r="BR162" s="92">
        <v>0</v>
      </c>
      <c r="BS162" s="92">
        <v>0</v>
      </c>
      <c r="BT162" s="92">
        <v>0</v>
      </c>
      <c r="BU162" s="92">
        <v>0</v>
      </c>
      <c r="BV162" s="92">
        <v>0</v>
      </c>
      <c r="BW162" s="92">
        <v>0</v>
      </c>
      <c r="BX162" s="92">
        <v>0</v>
      </c>
      <c r="BY162" s="92">
        <v>0</v>
      </c>
      <c r="BZ162" s="92">
        <v>0</v>
      </c>
      <c r="CA162" s="92">
        <v>0</v>
      </c>
      <c r="CB162" s="92">
        <v>0</v>
      </c>
      <c r="CC162" s="92">
        <v>0</v>
      </c>
      <c r="CD162" s="92">
        <v>0</v>
      </c>
      <c r="CE162" s="92">
        <v>0</v>
      </c>
      <c r="CF162" s="92">
        <v>0</v>
      </c>
      <c r="CG162" s="92">
        <v>0</v>
      </c>
      <c r="CH162" s="92">
        <v>0</v>
      </c>
      <c r="CI162" s="92">
        <v>0</v>
      </c>
      <c r="CJ162" s="92">
        <v>0</v>
      </c>
      <c r="CK162" s="92">
        <v>0</v>
      </c>
      <c r="CL162" s="92">
        <v>0</v>
      </c>
      <c r="CM162" s="92">
        <v>0</v>
      </c>
      <c r="CN162" s="92">
        <v>0</v>
      </c>
      <c r="CO162" s="92">
        <v>0</v>
      </c>
      <c r="CP162" s="92">
        <v>0</v>
      </c>
      <c r="CQ162" s="92">
        <v>0</v>
      </c>
      <c r="CR162" s="92">
        <v>0</v>
      </c>
      <c r="CS162" s="92">
        <v>0</v>
      </c>
      <c r="CT162" s="82"/>
      <c r="CU162" s="82"/>
      <c r="CV162" s="82"/>
      <c r="CW162" s="82"/>
      <c r="CX162" s="82"/>
      <c r="CY162" s="82"/>
      <c r="CZ162" s="82"/>
      <c r="DA162" s="82"/>
      <c r="DB162" s="82"/>
    </row>
    <row r="163" spans="1:106" ht="15" customHeight="1" outlineLevel="1">
      <c r="B163" s="357"/>
      <c r="C163" s="358"/>
      <c r="D163" s="273" t="s">
        <v>306</v>
      </c>
      <c r="E163" s="274" t="s">
        <v>312</v>
      </c>
      <c r="F163" s="271">
        <v>0</v>
      </c>
      <c r="G163" s="271">
        <v>0</v>
      </c>
      <c r="H163" s="271">
        <v>0</v>
      </c>
      <c r="I163" s="271">
        <v>0</v>
      </c>
      <c r="J163" s="271">
        <v>0</v>
      </c>
      <c r="K163" s="271">
        <v>0</v>
      </c>
      <c r="Y163" s="272"/>
      <c r="Z163" s="92">
        <v>0</v>
      </c>
      <c r="AA163" s="92">
        <v>0</v>
      </c>
      <c r="AB163" s="92">
        <v>0</v>
      </c>
      <c r="AC163" s="92">
        <v>0</v>
      </c>
      <c r="AD163" s="92">
        <v>0</v>
      </c>
      <c r="AE163" s="92">
        <v>0</v>
      </c>
      <c r="AF163" s="92">
        <v>0</v>
      </c>
      <c r="AG163" s="92">
        <v>0</v>
      </c>
      <c r="AH163" s="92">
        <v>0</v>
      </c>
      <c r="AI163" s="92">
        <v>0</v>
      </c>
      <c r="AJ163" s="92">
        <v>0</v>
      </c>
      <c r="AK163" s="92">
        <v>0</v>
      </c>
      <c r="AL163" s="92">
        <v>0</v>
      </c>
      <c r="AM163" s="92">
        <v>0</v>
      </c>
      <c r="AN163" s="92">
        <v>0</v>
      </c>
      <c r="AO163" s="92">
        <v>0</v>
      </c>
      <c r="AP163" s="92">
        <v>0</v>
      </c>
      <c r="AQ163" s="92">
        <v>0</v>
      </c>
      <c r="AR163" s="92">
        <v>0</v>
      </c>
      <c r="AS163" s="92">
        <v>0</v>
      </c>
      <c r="AT163" s="92">
        <v>0</v>
      </c>
      <c r="AU163" s="92">
        <v>0</v>
      </c>
      <c r="AV163" s="92">
        <v>0</v>
      </c>
      <c r="AW163" s="92">
        <v>0</v>
      </c>
      <c r="AX163" s="92">
        <v>0</v>
      </c>
      <c r="AY163" s="92">
        <v>0</v>
      </c>
      <c r="AZ163" s="92">
        <v>0</v>
      </c>
      <c r="BA163" s="92">
        <v>0</v>
      </c>
      <c r="BB163" s="92">
        <v>0</v>
      </c>
      <c r="BC163" s="92">
        <v>0</v>
      </c>
      <c r="BD163" s="92">
        <v>0</v>
      </c>
      <c r="BE163" s="92">
        <v>0</v>
      </c>
      <c r="BF163" s="92">
        <v>0</v>
      </c>
      <c r="BG163" s="92">
        <v>0</v>
      </c>
      <c r="BH163" s="92">
        <v>0</v>
      </c>
      <c r="BI163" s="92">
        <v>0</v>
      </c>
      <c r="BJ163" s="92">
        <v>0</v>
      </c>
      <c r="BK163" s="92">
        <v>0</v>
      </c>
      <c r="BL163" s="92">
        <v>0</v>
      </c>
      <c r="BM163" s="92">
        <v>0</v>
      </c>
      <c r="BN163" s="92">
        <v>0</v>
      </c>
      <c r="BO163" s="92">
        <v>0</v>
      </c>
      <c r="BP163" s="92">
        <v>0</v>
      </c>
      <c r="BQ163" s="92">
        <v>0</v>
      </c>
      <c r="BR163" s="92">
        <v>0</v>
      </c>
      <c r="BS163" s="92">
        <v>0</v>
      </c>
      <c r="BT163" s="92">
        <v>0</v>
      </c>
      <c r="BU163" s="92">
        <v>0</v>
      </c>
      <c r="BV163" s="92">
        <v>0</v>
      </c>
      <c r="BW163" s="92">
        <v>0</v>
      </c>
      <c r="BX163" s="92">
        <v>0</v>
      </c>
      <c r="BY163" s="92">
        <v>0</v>
      </c>
      <c r="BZ163" s="92">
        <v>0</v>
      </c>
      <c r="CA163" s="92">
        <v>0</v>
      </c>
      <c r="CB163" s="92">
        <v>0</v>
      </c>
      <c r="CC163" s="92">
        <v>0</v>
      </c>
      <c r="CD163" s="92">
        <v>0</v>
      </c>
      <c r="CE163" s="92">
        <v>0</v>
      </c>
      <c r="CF163" s="92">
        <v>0</v>
      </c>
      <c r="CG163" s="92">
        <v>0</v>
      </c>
      <c r="CH163" s="92">
        <v>0</v>
      </c>
      <c r="CI163" s="92">
        <v>0</v>
      </c>
      <c r="CJ163" s="92">
        <v>0</v>
      </c>
      <c r="CK163" s="92">
        <v>0</v>
      </c>
      <c r="CL163" s="92">
        <v>0</v>
      </c>
      <c r="CM163" s="92">
        <v>0</v>
      </c>
      <c r="CN163" s="92">
        <v>0</v>
      </c>
      <c r="CO163" s="92">
        <v>0</v>
      </c>
      <c r="CP163" s="92">
        <v>0</v>
      </c>
      <c r="CQ163" s="92">
        <v>0</v>
      </c>
      <c r="CR163" s="92">
        <v>0</v>
      </c>
      <c r="CS163" s="92">
        <v>0</v>
      </c>
      <c r="CT163" s="82"/>
      <c r="CU163" s="82"/>
      <c r="CV163" s="82"/>
      <c r="CW163" s="82"/>
      <c r="CX163" s="82"/>
      <c r="CY163" s="82"/>
      <c r="CZ163" s="82"/>
      <c r="DA163" s="82"/>
      <c r="DB163" s="82"/>
    </row>
    <row r="164" spans="1:106" ht="15" customHeight="1" outlineLevel="1">
      <c r="B164" s="116"/>
      <c r="C164" s="116"/>
      <c r="D164" s="275"/>
      <c r="E164" s="276"/>
      <c r="F164" s="115"/>
      <c r="G164" s="115"/>
      <c r="H164" s="115"/>
      <c r="I164" s="115"/>
      <c r="J164" s="115"/>
      <c r="K164" s="115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  <c r="BG164" s="80"/>
      <c r="BH164" s="80"/>
      <c r="BI164" s="80"/>
      <c r="BJ164" s="80"/>
      <c r="BK164" s="80"/>
      <c r="BL164" s="80"/>
      <c r="BM164" s="80"/>
      <c r="BN164" s="80"/>
      <c r="BO164" s="80"/>
      <c r="BP164" s="80"/>
      <c r="BQ164" s="80"/>
      <c r="BR164" s="80"/>
      <c r="BS164" s="80"/>
      <c r="BT164" s="80"/>
      <c r="BU164" s="80"/>
      <c r="BV164" s="80"/>
      <c r="BW164" s="80"/>
      <c r="BX164" s="80"/>
      <c r="BY164" s="80"/>
      <c r="BZ164" s="80"/>
      <c r="CA164" s="80"/>
      <c r="CB164" s="80"/>
      <c r="CC164" s="80"/>
      <c r="CD164" s="80"/>
      <c r="CE164" s="80"/>
      <c r="CF164" s="80"/>
      <c r="CG164" s="80"/>
      <c r="CH164" s="80"/>
      <c r="CI164" s="80"/>
      <c r="CJ164" s="80"/>
      <c r="CK164" s="80"/>
      <c r="CL164" s="80"/>
      <c r="CM164" s="80"/>
      <c r="CN164" s="80"/>
      <c r="CO164" s="80"/>
      <c r="CP164" s="80"/>
      <c r="CQ164" s="80"/>
      <c r="CR164" s="80"/>
      <c r="CS164" s="80"/>
      <c r="CT164" s="82"/>
      <c r="CU164" s="82"/>
      <c r="CV164" s="82"/>
      <c r="CW164" s="82"/>
      <c r="CX164" s="82"/>
      <c r="CY164" s="82"/>
      <c r="CZ164" s="82"/>
      <c r="DA164" s="82"/>
      <c r="DB164" s="82"/>
    </row>
    <row r="165" spans="1:106" ht="15" customHeight="1" outlineLevel="1">
      <c r="A165" s="80" t="s">
        <v>381</v>
      </c>
      <c r="B165" s="347" t="s">
        <v>295</v>
      </c>
      <c r="C165" s="348"/>
      <c r="D165" s="273" t="s">
        <v>310</v>
      </c>
      <c r="E165" s="274" t="s">
        <v>311</v>
      </c>
      <c r="F165" s="271">
        <v>3489550.8870121706</v>
      </c>
      <c r="G165" s="271">
        <v>5004802.0520772003</v>
      </c>
      <c r="H165" s="271">
        <v>6092090.1867368855</v>
      </c>
      <c r="I165" s="271">
        <v>6763858.2358646281</v>
      </c>
      <c r="J165" s="271">
        <v>7444441.8274315372</v>
      </c>
      <c r="K165" s="271">
        <v>8173286.1668550326</v>
      </c>
      <c r="Y165" s="272"/>
      <c r="Z165" s="92">
        <v>290795.90725101414</v>
      </c>
      <c r="AA165" s="92">
        <v>290795.90725101414</v>
      </c>
      <c r="AB165" s="92">
        <v>290795.90725101414</v>
      </c>
      <c r="AC165" s="92">
        <v>290795.90725101414</v>
      </c>
      <c r="AD165" s="92">
        <v>290795.90725101414</v>
      </c>
      <c r="AE165" s="92">
        <v>290795.90725101414</v>
      </c>
      <c r="AF165" s="92">
        <v>290795.90725101414</v>
      </c>
      <c r="AG165" s="92">
        <v>290795.90725101414</v>
      </c>
      <c r="AH165" s="92">
        <v>290795.90725101414</v>
      </c>
      <c r="AI165" s="92">
        <v>290795.90725101414</v>
      </c>
      <c r="AJ165" s="92">
        <v>290795.90725101414</v>
      </c>
      <c r="AK165" s="92">
        <v>290795.90725101414</v>
      </c>
      <c r="AL165" s="92">
        <v>417066.8376731</v>
      </c>
      <c r="AM165" s="92">
        <v>417066.8376731</v>
      </c>
      <c r="AN165" s="92">
        <v>417066.8376731</v>
      </c>
      <c r="AO165" s="92">
        <v>417066.8376731</v>
      </c>
      <c r="AP165" s="92">
        <v>417066.8376731</v>
      </c>
      <c r="AQ165" s="92">
        <v>417066.8376731</v>
      </c>
      <c r="AR165" s="92">
        <v>417066.8376731</v>
      </c>
      <c r="AS165" s="92">
        <v>417066.8376731</v>
      </c>
      <c r="AT165" s="92">
        <v>417066.8376731</v>
      </c>
      <c r="AU165" s="92">
        <v>417066.8376731</v>
      </c>
      <c r="AV165" s="92">
        <v>417066.8376731</v>
      </c>
      <c r="AW165" s="92">
        <v>417066.8376731</v>
      </c>
      <c r="AX165" s="92">
        <v>507674.18222807394</v>
      </c>
      <c r="AY165" s="92">
        <v>507674.18222807394</v>
      </c>
      <c r="AZ165" s="92">
        <v>507674.18222807394</v>
      </c>
      <c r="BA165" s="92">
        <v>507674.18222807394</v>
      </c>
      <c r="BB165" s="92">
        <v>507674.18222807394</v>
      </c>
      <c r="BC165" s="92">
        <v>507674.18222807394</v>
      </c>
      <c r="BD165" s="92">
        <v>507674.18222807394</v>
      </c>
      <c r="BE165" s="92">
        <v>507674.18222807394</v>
      </c>
      <c r="BF165" s="92">
        <v>507674.18222807394</v>
      </c>
      <c r="BG165" s="92">
        <v>507674.18222807394</v>
      </c>
      <c r="BH165" s="92">
        <v>507674.18222807394</v>
      </c>
      <c r="BI165" s="92">
        <v>507674.18222807394</v>
      </c>
      <c r="BJ165" s="92">
        <v>563654.85298871901</v>
      </c>
      <c r="BK165" s="92">
        <v>563654.85298871901</v>
      </c>
      <c r="BL165" s="92">
        <v>563654.85298871901</v>
      </c>
      <c r="BM165" s="92">
        <v>563654.85298871901</v>
      </c>
      <c r="BN165" s="92">
        <v>563654.85298871901</v>
      </c>
      <c r="BO165" s="92">
        <v>563654.85298871901</v>
      </c>
      <c r="BP165" s="92">
        <v>563654.85298871901</v>
      </c>
      <c r="BQ165" s="92">
        <v>563654.85298871901</v>
      </c>
      <c r="BR165" s="92">
        <v>563654.85298871901</v>
      </c>
      <c r="BS165" s="92">
        <v>563654.85298871901</v>
      </c>
      <c r="BT165" s="92">
        <v>563654.85298871901</v>
      </c>
      <c r="BU165" s="92">
        <v>563654.85298871901</v>
      </c>
      <c r="BV165" s="92">
        <v>620370.15228596143</v>
      </c>
      <c r="BW165" s="92">
        <v>620370.15228596143</v>
      </c>
      <c r="BX165" s="92">
        <v>620370.15228596143</v>
      </c>
      <c r="BY165" s="92">
        <v>620370.15228596143</v>
      </c>
      <c r="BZ165" s="92">
        <v>620370.15228596143</v>
      </c>
      <c r="CA165" s="92">
        <v>620370.15228596143</v>
      </c>
      <c r="CB165" s="92">
        <v>620370.15228596143</v>
      </c>
      <c r="CC165" s="92">
        <v>620370.15228596143</v>
      </c>
      <c r="CD165" s="92">
        <v>620370.15228596143</v>
      </c>
      <c r="CE165" s="92">
        <v>620370.15228596143</v>
      </c>
      <c r="CF165" s="92">
        <v>620370.15228596143</v>
      </c>
      <c r="CG165" s="92">
        <v>620370.15228596143</v>
      </c>
      <c r="CH165" s="92">
        <v>681107.18057125283</v>
      </c>
      <c r="CI165" s="92">
        <v>681107.18057125283</v>
      </c>
      <c r="CJ165" s="92">
        <v>681107.18057125283</v>
      </c>
      <c r="CK165" s="92">
        <v>681107.18057125283</v>
      </c>
      <c r="CL165" s="92">
        <v>681107.18057125283</v>
      </c>
      <c r="CM165" s="92">
        <v>681107.18057125283</v>
      </c>
      <c r="CN165" s="92">
        <v>681107.18057125283</v>
      </c>
      <c r="CO165" s="92">
        <v>681107.18057125283</v>
      </c>
      <c r="CP165" s="92">
        <v>681107.18057125283</v>
      </c>
      <c r="CQ165" s="92">
        <v>681107.18057125283</v>
      </c>
      <c r="CR165" s="92">
        <v>681107.18057125283</v>
      </c>
      <c r="CS165" s="92">
        <v>681107.18057125283</v>
      </c>
      <c r="CT165" s="82"/>
      <c r="CU165" s="82"/>
      <c r="CV165" s="82"/>
      <c r="CW165" s="82"/>
      <c r="CX165" s="82"/>
      <c r="CY165" s="82"/>
      <c r="CZ165" s="82"/>
      <c r="DA165" s="82"/>
      <c r="DB165" s="82"/>
    </row>
    <row r="166" spans="1:106" ht="15" customHeight="1" outlineLevel="1">
      <c r="B166" s="349"/>
      <c r="C166" s="350"/>
      <c r="D166" s="273" t="s">
        <v>306</v>
      </c>
      <c r="E166" s="274" t="s">
        <v>311</v>
      </c>
      <c r="F166" s="271">
        <v>889981.50943041465</v>
      </c>
      <c r="G166" s="271">
        <v>995335.15566805482</v>
      </c>
      <c r="H166" s="271">
        <v>1076156.3703083019</v>
      </c>
      <c r="I166" s="271">
        <v>1152133.0100520689</v>
      </c>
      <c r="J166" s="271">
        <v>1233473.6005617441</v>
      </c>
      <c r="K166" s="271">
        <v>1320556.8367614043</v>
      </c>
      <c r="Y166" s="272"/>
      <c r="Z166" s="92">
        <v>74165.125785867873</v>
      </c>
      <c r="AA166" s="92">
        <v>74165.125785867873</v>
      </c>
      <c r="AB166" s="92">
        <v>74165.125785867873</v>
      </c>
      <c r="AC166" s="92">
        <v>74165.125785867873</v>
      </c>
      <c r="AD166" s="92">
        <v>74165.125785867873</v>
      </c>
      <c r="AE166" s="92">
        <v>74165.125785867873</v>
      </c>
      <c r="AF166" s="92">
        <v>74165.125785867873</v>
      </c>
      <c r="AG166" s="92">
        <v>74165.125785867873</v>
      </c>
      <c r="AH166" s="92">
        <v>74165.125785867873</v>
      </c>
      <c r="AI166" s="92">
        <v>74165.125785867873</v>
      </c>
      <c r="AJ166" s="92">
        <v>74165.125785867873</v>
      </c>
      <c r="AK166" s="92">
        <v>74165.125785867873</v>
      </c>
      <c r="AL166" s="92">
        <v>82944.596305671221</v>
      </c>
      <c r="AM166" s="92">
        <v>82944.596305671221</v>
      </c>
      <c r="AN166" s="92">
        <v>82944.596305671221</v>
      </c>
      <c r="AO166" s="92">
        <v>82944.596305671221</v>
      </c>
      <c r="AP166" s="92">
        <v>82944.596305671221</v>
      </c>
      <c r="AQ166" s="92">
        <v>82944.596305671221</v>
      </c>
      <c r="AR166" s="92">
        <v>82944.596305671221</v>
      </c>
      <c r="AS166" s="92">
        <v>82944.596305671221</v>
      </c>
      <c r="AT166" s="92">
        <v>82944.596305671221</v>
      </c>
      <c r="AU166" s="92">
        <v>82944.596305671221</v>
      </c>
      <c r="AV166" s="92">
        <v>82944.596305671221</v>
      </c>
      <c r="AW166" s="92">
        <v>82944.596305671221</v>
      </c>
      <c r="AX166" s="92">
        <v>89679.697525691823</v>
      </c>
      <c r="AY166" s="92">
        <v>89679.697525691823</v>
      </c>
      <c r="AZ166" s="92">
        <v>89679.697525691823</v>
      </c>
      <c r="BA166" s="92">
        <v>89679.697525691823</v>
      </c>
      <c r="BB166" s="92">
        <v>89679.697525691823</v>
      </c>
      <c r="BC166" s="92">
        <v>89679.697525691823</v>
      </c>
      <c r="BD166" s="92">
        <v>89679.697525691823</v>
      </c>
      <c r="BE166" s="92">
        <v>89679.697525691823</v>
      </c>
      <c r="BF166" s="92">
        <v>89679.697525691823</v>
      </c>
      <c r="BG166" s="92">
        <v>89679.697525691823</v>
      </c>
      <c r="BH166" s="92">
        <v>89679.697525691823</v>
      </c>
      <c r="BI166" s="92">
        <v>89679.697525691823</v>
      </c>
      <c r="BJ166" s="92">
        <v>96011.084171005714</v>
      </c>
      <c r="BK166" s="92">
        <v>96011.084171005714</v>
      </c>
      <c r="BL166" s="92">
        <v>96011.084171005714</v>
      </c>
      <c r="BM166" s="92">
        <v>96011.084171005714</v>
      </c>
      <c r="BN166" s="92">
        <v>96011.084171005714</v>
      </c>
      <c r="BO166" s="92">
        <v>96011.084171005714</v>
      </c>
      <c r="BP166" s="92">
        <v>96011.084171005714</v>
      </c>
      <c r="BQ166" s="92">
        <v>96011.084171005714</v>
      </c>
      <c r="BR166" s="92">
        <v>96011.084171005714</v>
      </c>
      <c r="BS166" s="92">
        <v>96011.084171005714</v>
      </c>
      <c r="BT166" s="92">
        <v>96011.084171005714</v>
      </c>
      <c r="BU166" s="92">
        <v>96011.084171005714</v>
      </c>
      <c r="BV166" s="92">
        <v>102789.46671347867</v>
      </c>
      <c r="BW166" s="92">
        <v>102789.46671347867</v>
      </c>
      <c r="BX166" s="92">
        <v>102789.46671347867</v>
      </c>
      <c r="BY166" s="92">
        <v>102789.46671347867</v>
      </c>
      <c r="BZ166" s="92">
        <v>102789.46671347867</v>
      </c>
      <c r="CA166" s="92">
        <v>102789.46671347867</v>
      </c>
      <c r="CB166" s="92">
        <v>102789.46671347867</v>
      </c>
      <c r="CC166" s="92">
        <v>102789.46671347867</v>
      </c>
      <c r="CD166" s="92">
        <v>102789.46671347867</v>
      </c>
      <c r="CE166" s="92">
        <v>102789.46671347867</v>
      </c>
      <c r="CF166" s="92">
        <v>102789.46671347867</v>
      </c>
      <c r="CG166" s="92">
        <v>102789.46671347867</v>
      </c>
      <c r="CH166" s="92">
        <v>110046.40306345036</v>
      </c>
      <c r="CI166" s="92">
        <v>110046.40306345036</v>
      </c>
      <c r="CJ166" s="92">
        <v>110046.40306345036</v>
      </c>
      <c r="CK166" s="92">
        <v>110046.40306345036</v>
      </c>
      <c r="CL166" s="92">
        <v>110046.40306345036</v>
      </c>
      <c r="CM166" s="92">
        <v>110046.40306345036</v>
      </c>
      <c r="CN166" s="92">
        <v>110046.40306345036</v>
      </c>
      <c r="CO166" s="92">
        <v>110046.40306345036</v>
      </c>
      <c r="CP166" s="92">
        <v>110046.40306345036</v>
      </c>
      <c r="CQ166" s="92">
        <v>110046.40306345036</v>
      </c>
      <c r="CR166" s="92">
        <v>110046.40306345036</v>
      </c>
      <c r="CS166" s="92">
        <v>110046.40306345036</v>
      </c>
      <c r="CT166" s="82"/>
      <c r="CU166" s="82"/>
      <c r="CV166" s="82"/>
      <c r="CW166" s="82"/>
      <c r="CX166" s="82"/>
      <c r="CY166" s="82"/>
      <c r="CZ166" s="82"/>
      <c r="DA166" s="82"/>
      <c r="DB166" s="82"/>
    </row>
    <row r="167" spans="1:106" ht="15" customHeight="1" outlineLevel="1">
      <c r="B167" s="349"/>
      <c r="C167" s="350"/>
      <c r="D167" s="275"/>
      <c r="E167" s="276"/>
      <c r="F167" s="132"/>
      <c r="G167" s="91"/>
      <c r="H167" s="91"/>
      <c r="I167" s="91"/>
      <c r="J167" s="91"/>
      <c r="K167" s="91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  <c r="BG167" s="80"/>
      <c r="BH167" s="80"/>
      <c r="BI167" s="80"/>
      <c r="BJ167" s="80"/>
      <c r="BK167" s="80"/>
      <c r="BL167" s="80"/>
      <c r="BM167" s="80"/>
      <c r="BN167" s="80"/>
      <c r="BO167" s="80"/>
      <c r="BP167" s="80"/>
      <c r="BQ167" s="80"/>
      <c r="BR167" s="80"/>
      <c r="BS167" s="80"/>
      <c r="BT167" s="80"/>
      <c r="BU167" s="80"/>
      <c r="BV167" s="80"/>
      <c r="BW167" s="80"/>
      <c r="BX167" s="80"/>
      <c r="BY167" s="80"/>
      <c r="BZ167" s="80"/>
      <c r="CA167" s="80"/>
      <c r="CB167" s="80"/>
      <c r="CC167" s="80"/>
      <c r="CD167" s="80"/>
      <c r="CE167" s="80"/>
      <c r="CF167" s="80"/>
      <c r="CG167" s="80"/>
      <c r="CH167" s="80"/>
      <c r="CI167" s="80"/>
      <c r="CJ167" s="80"/>
      <c r="CK167" s="80"/>
      <c r="CL167" s="80"/>
      <c r="CM167" s="80"/>
      <c r="CN167" s="80"/>
      <c r="CO167" s="80"/>
      <c r="CP167" s="80"/>
      <c r="CQ167" s="80"/>
      <c r="CR167" s="80"/>
      <c r="CS167" s="80"/>
      <c r="CT167" s="82"/>
      <c r="CU167" s="82"/>
      <c r="CV167" s="82"/>
      <c r="CW167" s="82"/>
      <c r="CX167" s="82"/>
      <c r="CY167" s="82"/>
      <c r="CZ167" s="82"/>
      <c r="DA167" s="82"/>
      <c r="DB167" s="82"/>
    </row>
    <row r="168" spans="1:106" ht="15" customHeight="1" outlineLevel="1">
      <c r="B168" s="349"/>
      <c r="C168" s="350"/>
      <c r="D168" s="273" t="s">
        <v>310</v>
      </c>
      <c r="E168" s="274" t="s">
        <v>312</v>
      </c>
      <c r="F168" s="271">
        <v>233509.49433487203</v>
      </c>
      <c r="G168" s="271">
        <v>0</v>
      </c>
      <c r="H168" s="271">
        <v>0</v>
      </c>
      <c r="I168" s="271">
        <v>0</v>
      </c>
      <c r="J168" s="271">
        <v>0</v>
      </c>
      <c r="K168" s="271">
        <v>0</v>
      </c>
      <c r="Y168" s="272"/>
      <c r="Z168" s="92">
        <v>19459.124527905999</v>
      </c>
      <c r="AA168" s="92">
        <v>19459.124527905999</v>
      </c>
      <c r="AB168" s="92">
        <v>19459.124527905999</v>
      </c>
      <c r="AC168" s="92">
        <v>19459.124527905999</v>
      </c>
      <c r="AD168" s="92">
        <v>19459.124527905999</v>
      </c>
      <c r="AE168" s="92">
        <v>19459.124527905999</v>
      </c>
      <c r="AF168" s="92">
        <v>19459.124527905999</v>
      </c>
      <c r="AG168" s="92">
        <v>19459.124527905999</v>
      </c>
      <c r="AH168" s="92">
        <v>19459.124527905999</v>
      </c>
      <c r="AI168" s="92">
        <v>19459.124527905999</v>
      </c>
      <c r="AJ168" s="92">
        <v>19459.124527905999</v>
      </c>
      <c r="AK168" s="92">
        <v>19459.124527905999</v>
      </c>
      <c r="AL168" s="92">
        <v>0</v>
      </c>
      <c r="AM168" s="92">
        <v>0</v>
      </c>
      <c r="AN168" s="92">
        <v>0</v>
      </c>
      <c r="AO168" s="92">
        <v>0</v>
      </c>
      <c r="AP168" s="92">
        <v>0</v>
      </c>
      <c r="AQ168" s="92">
        <v>0</v>
      </c>
      <c r="AR168" s="92">
        <v>0</v>
      </c>
      <c r="AS168" s="92">
        <v>0</v>
      </c>
      <c r="AT168" s="92">
        <v>0</v>
      </c>
      <c r="AU168" s="92">
        <v>0</v>
      </c>
      <c r="AV168" s="92">
        <v>0</v>
      </c>
      <c r="AW168" s="92">
        <v>0</v>
      </c>
      <c r="AX168" s="92">
        <v>0</v>
      </c>
      <c r="AY168" s="92">
        <v>0</v>
      </c>
      <c r="AZ168" s="92">
        <v>0</v>
      </c>
      <c r="BA168" s="92">
        <v>0</v>
      </c>
      <c r="BB168" s="92">
        <v>0</v>
      </c>
      <c r="BC168" s="92">
        <v>0</v>
      </c>
      <c r="BD168" s="92">
        <v>0</v>
      </c>
      <c r="BE168" s="92">
        <v>0</v>
      </c>
      <c r="BF168" s="92">
        <v>0</v>
      </c>
      <c r="BG168" s="92">
        <v>0</v>
      </c>
      <c r="BH168" s="92">
        <v>0</v>
      </c>
      <c r="BI168" s="92">
        <v>0</v>
      </c>
      <c r="BJ168" s="92">
        <v>0</v>
      </c>
      <c r="BK168" s="92">
        <v>0</v>
      </c>
      <c r="BL168" s="92">
        <v>0</v>
      </c>
      <c r="BM168" s="92">
        <v>0</v>
      </c>
      <c r="BN168" s="92">
        <v>0</v>
      </c>
      <c r="BO168" s="92">
        <v>0</v>
      </c>
      <c r="BP168" s="92">
        <v>0</v>
      </c>
      <c r="BQ168" s="92">
        <v>0</v>
      </c>
      <c r="BR168" s="92">
        <v>0</v>
      </c>
      <c r="BS168" s="92">
        <v>0</v>
      </c>
      <c r="BT168" s="92">
        <v>0</v>
      </c>
      <c r="BU168" s="92">
        <v>0</v>
      </c>
      <c r="BV168" s="92">
        <v>0</v>
      </c>
      <c r="BW168" s="92">
        <v>0</v>
      </c>
      <c r="BX168" s="92">
        <v>0</v>
      </c>
      <c r="BY168" s="92">
        <v>0</v>
      </c>
      <c r="BZ168" s="92">
        <v>0</v>
      </c>
      <c r="CA168" s="92">
        <v>0</v>
      </c>
      <c r="CB168" s="92">
        <v>0</v>
      </c>
      <c r="CC168" s="92">
        <v>0</v>
      </c>
      <c r="CD168" s="92">
        <v>0</v>
      </c>
      <c r="CE168" s="92">
        <v>0</v>
      </c>
      <c r="CF168" s="92">
        <v>0</v>
      </c>
      <c r="CG168" s="92">
        <v>0</v>
      </c>
      <c r="CH168" s="92">
        <v>0</v>
      </c>
      <c r="CI168" s="92">
        <v>0</v>
      </c>
      <c r="CJ168" s="92">
        <v>0</v>
      </c>
      <c r="CK168" s="92">
        <v>0</v>
      </c>
      <c r="CL168" s="92">
        <v>0</v>
      </c>
      <c r="CM168" s="92">
        <v>0</v>
      </c>
      <c r="CN168" s="92">
        <v>0</v>
      </c>
      <c r="CO168" s="92">
        <v>0</v>
      </c>
      <c r="CP168" s="92">
        <v>0</v>
      </c>
      <c r="CQ168" s="92">
        <v>0</v>
      </c>
      <c r="CR168" s="92">
        <v>0</v>
      </c>
      <c r="CS168" s="92">
        <v>0</v>
      </c>
      <c r="CT168" s="82"/>
      <c r="CU168" s="82"/>
      <c r="CV168" s="82"/>
      <c r="CW168" s="82"/>
      <c r="CX168" s="82"/>
      <c r="CY168" s="82"/>
      <c r="CZ168" s="82"/>
      <c r="DA168" s="82"/>
      <c r="DB168" s="82"/>
    </row>
    <row r="169" spans="1:106" ht="15" customHeight="1" outlineLevel="1">
      <c r="B169" s="351"/>
      <c r="C169" s="352"/>
      <c r="D169" s="273" t="s">
        <v>306</v>
      </c>
      <c r="E169" s="274" t="s">
        <v>312</v>
      </c>
      <c r="F169" s="271">
        <v>0</v>
      </c>
      <c r="G169" s="271">
        <v>0</v>
      </c>
      <c r="H169" s="271">
        <v>0</v>
      </c>
      <c r="I169" s="271">
        <v>0</v>
      </c>
      <c r="J169" s="271">
        <v>0</v>
      </c>
      <c r="K169" s="271">
        <v>0</v>
      </c>
      <c r="Y169" s="272"/>
      <c r="Z169" s="92">
        <v>0</v>
      </c>
      <c r="AA169" s="92">
        <v>0</v>
      </c>
      <c r="AB169" s="92">
        <v>0</v>
      </c>
      <c r="AC169" s="92">
        <v>0</v>
      </c>
      <c r="AD169" s="92">
        <v>0</v>
      </c>
      <c r="AE169" s="92">
        <v>0</v>
      </c>
      <c r="AF169" s="92">
        <v>0</v>
      </c>
      <c r="AG169" s="92">
        <v>0</v>
      </c>
      <c r="AH169" s="92">
        <v>0</v>
      </c>
      <c r="AI169" s="92">
        <v>0</v>
      </c>
      <c r="AJ169" s="92">
        <v>0</v>
      </c>
      <c r="AK169" s="92">
        <v>0</v>
      </c>
      <c r="AL169" s="92">
        <v>0</v>
      </c>
      <c r="AM169" s="92">
        <v>0</v>
      </c>
      <c r="AN169" s="92">
        <v>0</v>
      </c>
      <c r="AO169" s="92">
        <v>0</v>
      </c>
      <c r="AP169" s="92">
        <v>0</v>
      </c>
      <c r="AQ169" s="92">
        <v>0</v>
      </c>
      <c r="AR169" s="92">
        <v>0</v>
      </c>
      <c r="AS169" s="92">
        <v>0</v>
      </c>
      <c r="AT169" s="92">
        <v>0</v>
      </c>
      <c r="AU169" s="92">
        <v>0</v>
      </c>
      <c r="AV169" s="92">
        <v>0</v>
      </c>
      <c r="AW169" s="92">
        <v>0</v>
      </c>
      <c r="AX169" s="92">
        <v>0</v>
      </c>
      <c r="AY169" s="92">
        <v>0</v>
      </c>
      <c r="AZ169" s="92">
        <v>0</v>
      </c>
      <c r="BA169" s="92">
        <v>0</v>
      </c>
      <c r="BB169" s="92">
        <v>0</v>
      </c>
      <c r="BC169" s="92">
        <v>0</v>
      </c>
      <c r="BD169" s="92">
        <v>0</v>
      </c>
      <c r="BE169" s="92">
        <v>0</v>
      </c>
      <c r="BF169" s="92">
        <v>0</v>
      </c>
      <c r="BG169" s="92">
        <v>0</v>
      </c>
      <c r="BH169" s="92">
        <v>0</v>
      </c>
      <c r="BI169" s="92">
        <v>0</v>
      </c>
      <c r="BJ169" s="92">
        <v>0</v>
      </c>
      <c r="BK169" s="92">
        <v>0</v>
      </c>
      <c r="BL169" s="92">
        <v>0</v>
      </c>
      <c r="BM169" s="92">
        <v>0</v>
      </c>
      <c r="BN169" s="92">
        <v>0</v>
      </c>
      <c r="BO169" s="92">
        <v>0</v>
      </c>
      <c r="BP169" s="92">
        <v>0</v>
      </c>
      <c r="BQ169" s="92">
        <v>0</v>
      </c>
      <c r="BR169" s="92">
        <v>0</v>
      </c>
      <c r="BS169" s="92">
        <v>0</v>
      </c>
      <c r="BT169" s="92">
        <v>0</v>
      </c>
      <c r="BU169" s="92">
        <v>0</v>
      </c>
      <c r="BV169" s="92">
        <v>0</v>
      </c>
      <c r="BW169" s="92">
        <v>0</v>
      </c>
      <c r="BX169" s="92">
        <v>0</v>
      </c>
      <c r="BY169" s="92">
        <v>0</v>
      </c>
      <c r="BZ169" s="92">
        <v>0</v>
      </c>
      <c r="CA169" s="92">
        <v>0</v>
      </c>
      <c r="CB169" s="92">
        <v>0</v>
      </c>
      <c r="CC169" s="92">
        <v>0</v>
      </c>
      <c r="CD169" s="92">
        <v>0</v>
      </c>
      <c r="CE169" s="92">
        <v>0</v>
      </c>
      <c r="CF169" s="92">
        <v>0</v>
      </c>
      <c r="CG169" s="92">
        <v>0</v>
      </c>
      <c r="CH169" s="92">
        <v>0</v>
      </c>
      <c r="CI169" s="92">
        <v>0</v>
      </c>
      <c r="CJ169" s="92">
        <v>0</v>
      </c>
      <c r="CK169" s="92">
        <v>0</v>
      </c>
      <c r="CL169" s="92">
        <v>0</v>
      </c>
      <c r="CM169" s="92">
        <v>0</v>
      </c>
      <c r="CN169" s="92">
        <v>0</v>
      </c>
      <c r="CO169" s="92">
        <v>0</v>
      </c>
      <c r="CP169" s="92">
        <v>0</v>
      </c>
      <c r="CQ169" s="92">
        <v>0</v>
      </c>
      <c r="CR169" s="92">
        <v>0</v>
      </c>
      <c r="CS169" s="92">
        <v>0</v>
      </c>
      <c r="CT169" s="82"/>
      <c r="CU169" s="82"/>
      <c r="CV169" s="82"/>
      <c r="CW169" s="82"/>
      <c r="CX169" s="82"/>
      <c r="CY169" s="82"/>
      <c r="CZ169" s="82"/>
      <c r="DA169" s="82"/>
      <c r="DB169" s="82"/>
    </row>
    <row r="170" spans="1:106" ht="15" customHeight="1" outlineLevel="1">
      <c r="B170" s="116"/>
      <c r="C170" s="116"/>
      <c r="D170" s="275"/>
      <c r="E170" s="276"/>
      <c r="F170" s="115"/>
      <c r="G170" s="115"/>
      <c r="H170" s="115"/>
      <c r="I170" s="115"/>
      <c r="J170" s="115"/>
      <c r="K170" s="115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  <c r="BG170" s="80"/>
      <c r="BH170" s="80"/>
      <c r="BI170" s="80"/>
      <c r="BJ170" s="80"/>
      <c r="BK170" s="80"/>
      <c r="BL170" s="80"/>
      <c r="BM170" s="80"/>
      <c r="BN170" s="80"/>
      <c r="BO170" s="80"/>
      <c r="BP170" s="80"/>
      <c r="BQ170" s="80"/>
      <c r="BR170" s="80"/>
      <c r="BS170" s="80"/>
      <c r="BT170" s="80"/>
      <c r="BU170" s="80"/>
      <c r="BV170" s="80"/>
      <c r="BW170" s="80"/>
      <c r="BX170" s="80"/>
      <c r="BY170" s="80"/>
      <c r="BZ170" s="80"/>
      <c r="CA170" s="80"/>
      <c r="CB170" s="80"/>
      <c r="CC170" s="80"/>
      <c r="CD170" s="80"/>
      <c r="CE170" s="80"/>
      <c r="CF170" s="80"/>
      <c r="CG170" s="80"/>
      <c r="CH170" s="80"/>
      <c r="CI170" s="80"/>
      <c r="CJ170" s="80"/>
      <c r="CK170" s="80"/>
      <c r="CL170" s="80"/>
      <c r="CM170" s="80"/>
      <c r="CN170" s="80"/>
      <c r="CO170" s="80"/>
      <c r="CP170" s="80"/>
      <c r="CQ170" s="80"/>
      <c r="CR170" s="80"/>
      <c r="CS170" s="80"/>
      <c r="CT170" s="82"/>
      <c r="CU170" s="82"/>
      <c r="CV170" s="82"/>
      <c r="CW170" s="82"/>
      <c r="CX170" s="82"/>
      <c r="CY170" s="82"/>
      <c r="CZ170" s="82"/>
      <c r="DA170" s="82"/>
      <c r="DB170" s="82"/>
    </row>
    <row r="171" spans="1:106" ht="15" customHeight="1" outlineLevel="1">
      <c r="B171" s="116"/>
      <c r="C171" s="116"/>
      <c r="D171" s="275"/>
      <c r="E171" s="276"/>
      <c r="F171" s="115"/>
      <c r="G171" s="115"/>
      <c r="H171" s="115"/>
      <c r="I171" s="115"/>
      <c r="J171" s="115"/>
      <c r="K171" s="115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  <c r="BG171" s="80"/>
      <c r="BH171" s="80"/>
      <c r="BI171" s="80"/>
      <c r="BJ171" s="80"/>
      <c r="BK171" s="80"/>
      <c r="BL171" s="80"/>
      <c r="BM171" s="80"/>
      <c r="BN171" s="80"/>
      <c r="BO171" s="80"/>
      <c r="BP171" s="80"/>
      <c r="BQ171" s="80"/>
      <c r="BR171" s="80"/>
      <c r="BS171" s="80"/>
      <c r="BT171" s="80"/>
      <c r="BU171" s="80"/>
      <c r="BV171" s="80"/>
      <c r="BW171" s="80"/>
      <c r="BX171" s="80"/>
      <c r="BY171" s="80"/>
      <c r="BZ171" s="80"/>
      <c r="CA171" s="80"/>
      <c r="CB171" s="80"/>
      <c r="CC171" s="80"/>
      <c r="CD171" s="80"/>
      <c r="CE171" s="80"/>
      <c r="CF171" s="80"/>
      <c r="CG171" s="80"/>
      <c r="CH171" s="80"/>
      <c r="CI171" s="80"/>
      <c r="CJ171" s="80"/>
      <c r="CK171" s="80"/>
      <c r="CL171" s="80"/>
      <c r="CM171" s="80"/>
      <c r="CN171" s="80"/>
      <c r="CO171" s="80"/>
      <c r="CP171" s="80"/>
      <c r="CQ171" s="80"/>
      <c r="CR171" s="80"/>
      <c r="CS171" s="80"/>
      <c r="CT171" s="82"/>
      <c r="CU171" s="82"/>
      <c r="CV171" s="82"/>
      <c r="CW171" s="82"/>
      <c r="CX171" s="82"/>
      <c r="CY171" s="82"/>
      <c r="CZ171" s="82"/>
      <c r="DA171" s="82"/>
      <c r="DB171" s="82"/>
    </row>
    <row r="172" spans="1:106" ht="15" customHeight="1" outlineLevel="1">
      <c r="B172" s="116"/>
      <c r="C172" s="116"/>
      <c r="D172" s="275"/>
      <c r="E172" s="276"/>
      <c r="F172" s="115"/>
      <c r="G172" s="115"/>
      <c r="H172" s="115"/>
      <c r="I172" s="115"/>
      <c r="J172" s="115"/>
      <c r="K172" s="115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  <c r="BG172" s="80"/>
      <c r="BH172" s="80"/>
      <c r="BI172" s="80"/>
      <c r="BJ172" s="80"/>
      <c r="BK172" s="80"/>
      <c r="BL172" s="80"/>
      <c r="BM172" s="80"/>
      <c r="BN172" s="80"/>
      <c r="BO172" s="80"/>
      <c r="BP172" s="80"/>
      <c r="BQ172" s="80"/>
      <c r="BR172" s="80"/>
      <c r="BS172" s="80"/>
      <c r="BT172" s="80"/>
      <c r="BU172" s="80"/>
      <c r="BV172" s="80"/>
      <c r="BW172" s="80"/>
      <c r="BX172" s="80"/>
      <c r="BY172" s="80"/>
      <c r="BZ172" s="80"/>
      <c r="CA172" s="80"/>
      <c r="CB172" s="80"/>
      <c r="CC172" s="80"/>
      <c r="CD172" s="80"/>
      <c r="CE172" s="80"/>
      <c r="CF172" s="80"/>
      <c r="CG172" s="80"/>
      <c r="CH172" s="80"/>
      <c r="CI172" s="80"/>
      <c r="CJ172" s="80"/>
      <c r="CK172" s="80"/>
      <c r="CL172" s="80"/>
      <c r="CM172" s="80"/>
      <c r="CN172" s="80"/>
      <c r="CO172" s="80"/>
      <c r="CP172" s="80"/>
      <c r="CQ172" s="80"/>
      <c r="CR172" s="80"/>
      <c r="CS172" s="80"/>
      <c r="CT172" s="82"/>
      <c r="CU172" s="82"/>
      <c r="CV172" s="82"/>
      <c r="CW172" s="82"/>
      <c r="CX172" s="82"/>
      <c r="CY172" s="82"/>
      <c r="CZ172" s="82"/>
      <c r="DA172" s="82"/>
      <c r="DB172" s="82"/>
    </row>
    <row r="173" spans="1:106" ht="15" customHeight="1" outlineLevel="1">
      <c r="B173" s="353" t="s">
        <v>305</v>
      </c>
      <c r="C173" s="354"/>
      <c r="D173" s="273" t="s">
        <v>310</v>
      </c>
      <c r="E173" s="274" t="s">
        <v>311</v>
      </c>
      <c r="F173" s="271">
        <v>18739465.710000001</v>
      </c>
      <c r="G173" s="271">
        <v>27358354.120800022</v>
      </c>
      <c r="H173" s="271">
        <v>32706430.368047971</v>
      </c>
      <c r="I173" s="271">
        <v>34668816.190130942</v>
      </c>
      <c r="J173" s="271">
        <v>36748945.161538713</v>
      </c>
      <c r="K173" s="271">
        <v>38953881.871231094</v>
      </c>
      <c r="Z173" s="92">
        <v>1238544.49</v>
      </c>
      <c r="AA173" s="92">
        <v>1254031.95</v>
      </c>
      <c r="AB173" s="92">
        <v>1411189.33</v>
      </c>
      <c r="AC173" s="92">
        <v>1466301.6</v>
      </c>
      <c r="AD173" s="92">
        <v>1493026.3099999998</v>
      </c>
      <c r="AE173" s="92">
        <v>1575627.93</v>
      </c>
      <c r="AF173" s="92">
        <v>1640719.0999999999</v>
      </c>
      <c r="AG173" s="92">
        <v>1688646.6899999997</v>
      </c>
      <c r="AH173" s="92">
        <v>1736405.64</v>
      </c>
      <c r="AI173" s="92">
        <v>1744990.89</v>
      </c>
      <c r="AJ173" s="92">
        <v>1744990.89</v>
      </c>
      <c r="AK173" s="92">
        <v>1744990.89</v>
      </c>
      <c r="AL173" s="92">
        <v>2096620.3434000022</v>
      </c>
      <c r="AM173" s="92">
        <v>2096620.3434000022</v>
      </c>
      <c r="AN173" s="92">
        <v>2096620.3434000022</v>
      </c>
      <c r="AO173" s="92">
        <v>2096620.3434000022</v>
      </c>
      <c r="AP173" s="92">
        <v>2096620.3434000022</v>
      </c>
      <c r="AQ173" s="92">
        <v>2096620.3434000022</v>
      </c>
      <c r="AR173" s="92">
        <v>2463105.343400002</v>
      </c>
      <c r="AS173" s="92">
        <v>2463105.343400002</v>
      </c>
      <c r="AT173" s="92">
        <v>2463105.343400002</v>
      </c>
      <c r="AU173" s="92">
        <v>2463105.343400002</v>
      </c>
      <c r="AV173" s="92">
        <v>2463105.343400002</v>
      </c>
      <c r="AW173" s="92">
        <v>2463105.343400002</v>
      </c>
      <c r="AX173" s="92">
        <v>2725535.8640039982</v>
      </c>
      <c r="AY173" s="92">
        <v>2725535.8640039982</v>
      </c>
      <c r="AZ173" s="92">
        <v>2725535.8640039982</v>
      </c>
      <c r="BA173" s="92">
        <v>2725535.8640039982</v>
      </c>
      <c r="BB173" s="92">
        <v>2725535.8640039982</v>
      </c>
      <c r="BC173" s="92">
        <v>2725535.8640039982</v>
      </c>
      <c r="BD173" s="92">
        <v>2725535.8640039982</v>
      </c>
      <c r="BE173" s="92">
        <v>2725535.8640039982</v>
      </c>
      <c r="BF173" s="92">
        <v>2725535.8640039982</v>
      </c>
      <c r="BG173" s="92">
        <v>2725535.8640039982</v>
      </c>
      <c r="BH173" s="92">
        <v>2725535.8640039982</v>
      </c>
      <c r="BI173" s="92">
        <v>2725535.8640039982</v>
      </c>
      <c r="BJ173" s="92">
        <v>2889068.0158442454</v>
      </c>
      <c r="BK173" s="92">
        <v>2889068.0158442454</v>
      </c>
      <c r="BL173" s="92">
        <v>2889068.0158442454</v>
      </c>
      <c r="BM173" s="92">
        <v>2889068.0158442454</v>
      </c>
      <c r="BN173" s="92">
        <v>2889068.0158442454</v>
      </c>
      <c r="BO173" s="92">
        <v>2889068.0158442454</v>
      </c>
      <c r="BP173" s="92">
        <v>2889068.0158442454</v>
      </c>
      <c r="BQ173" s="92">
        <v>2889068.0158442454</v>
      </c>
      <c r="BR173" s="92">
        <v>2889068.0158442454</v>
      </c>
      <c r="BS173" s="92">
        <v>2889068.0158442454</v>
      </c>
      <c r="BT173" s="92">
        <v>2889068.0158442454</v>
      </c>
      <c r="BU173" s="92">
        <v>2889068.0158442454</v>
      </c>
      <c r="BV173" s="92">
        <v>3062412.096794893</v>
      </c>
      <c r="BW173" s="92">
        <v>3062412.096794893</v>
      </c>
      <c r="BX173" s="92">
        <v>3062412.096794893</v>
      </c>
      <c r="BY173" s="92">
        <v>3062412.096794893</v>
      </c>
      <c r="BZ173" s="92">
        <v>3062412.096794893</v>
      </c>
      <c r="CA173" s="92">
        <v>3062412.096794893</v>
      </c>
      <c r="CB173" s="92">
        <v>3062412.096794893</v>
      </c>
      <c r="CC173" s="92">
        <v>3062412.096794893</v>
      </c>
      <c r="CD173" s="92">
        <v>3062412.096794893</v>
      </c>
      <c r="CE173" s="92">
        <v>3062412.096794893</v>
      </c>
      <c r="CF173" s="92">
        <v>3062412.096794893</v>
      </c>
      <c r="CG173" s="92">
        <v>3062412.096794893</v>
      </c>
      <c r="CH173" s="92">
        <v>3246156.8226025905</v>
      </c>
      <c r="CI173" s="92">
        <v>3246156.8226025905</v>
      </c>
      <c r="CJ173" s="92">
        <v>3246156.8226025905</v>
      </c>
      <c r="CK173" s="92">
        <v>3246156.8226025905</v>
      </c>
      <c r="CL173" s="92">
        <v>3246156.8226025905</v>
      </c>
      <c r="CM173" s="92">
        <v>3246156.8226025905</v>
      </c>
      <c r="CN173" s="92">
        <v>3246156.8226025905</v>
      </c>
      <c r="CO173" s="92">
        <v>3246156.8226025905</v>
      </c>
      <c r="CP173" s="92">
        <v>3246156.8226025905</v>
      </c>
      <c r="CQ173" s="92">
        <v>3246156.8226025905</v>
      </c>
      <c r="CR173" s="92">
        <v>3246156.8226025905</v>
      </c>
      <c r="CS173" s="92">
        <v>3246156.8226025905</v>
      </c>
      <c r="CT173" s="82"/>
      <c r="CU173" s="82"/>
      <c r="CV173" s="82"/>
      <c r="CW173" s="82"/>
      <c r="CX173" s="82"/>
      <c r="CY173" s="82"/>
      <c r="CZ173" s="82"/>
      <c r="DA173" s="82"/>
      <c r="DB173" s="82"/>
    </row>
    <row r="174" spans="1:106" ht="15" customHeight="1" outlineLevel="1">
      <c r="B174" s="355"/>
      <c r="C174" s="356"/>
      <c r="D174" s="273" t="s">
        <v>306</v>
      </c>
      <c r="E174" s="274" t="s">
        <v>311</v>
      </c>
      <c r="F174" s="271">
        <v>6811161.7995824432</v>
      </c>
      <c r="G174" s="271">
        <v>7462524.1991590429</v>
      </c>
      <c r="H174" s="271">
        <v>7967906.4106154796</v>
      </c>
      <c r="I174" s="271">
        <v>8549950.9013347793</v>
      </c>
      <c r="J174" s="271">
        <v>9230232.4680415168</v>
      </c>
      <c r="K174" s="271">
        <v>9940414.9182139002</v>
      </c>
      <c r="Z174" s="92">
        <v>517191.12784010242</v>
      </c>
      <c r="AA174" s="92">
        <v>517212.53743887763</v>
      </c>
      <c r="AB174" s="92">
        <v>576309.90324483183</v>
      </c>
      <c r="AC174" s="92">
        <v>576664.22279603872</v>
      </c>
      <c r="AD174" s="92">
        <v>576662.43555996695</v>
      </c>
      <c r="AE174" s="92">
        <v>577009.15935786918</v>
      </c>
      <c r="AF174" s="92">
        <v>577399.22363050922</v>
      </c>
      <c r="AG174" s="92">
        <v>577422.90450845868</v>
      </c>
      <c r="AH174" s="92">
        <v>577982.77122565405</v>
      </c>
      <c r="AI174" s="92">
        <v>578542.63794284943</v>
      </c>
      <c r="AJ174" s="92">
        <v>579102.50466004468</v>
      </c>
      <c r="AK174" s="92">
        <v>579662.37137724005</v>
      </c>
      <c r="AL174" s="92">
        <v>619499.43307753536</v>
      </c>
      <c r="AM174" s="92">
        <v>619931.72099009017</v>
      </c>
      <c r="AN174" s="92">
        <v>620364.00890264497</v>
      </c>
      <c r="AO174" s="92">
        <v>620796.29681519989</v>
      </c>
      <c r="AP174" s="92">
        <v>621228.5847277547</v>
      </c>
      <c r="AQ174" s="92">
        <v>621660.87264030962</v>
      </c>
      <c r="AR174" s="92">
        <v>622093.16055286443</v>
      </c>
      <c r="AS174" s="92">
        <v>622525.44846541923</v>
      </c>
      <c r="AT174" s="92">
        <v>622957.73637797404</v>
      </c>
      <c r="AU174" s="92">
        <v>623390.02429052885</v>
      </c>
      <c r="AV174" s="92">
        <v>623822.31220308365</v>
      </c>
      <c r="AW174" s="92">
        <v>624254.60011563846</v>
      </c>
      <c r="AX174" s="92">
        <v>662359.5935348745</v>
      </c>
      <c r="AY174" s="92">
        <v>662656.43123482878</v>
      </c>
      <c r="AZ174" s="92">
        <v>662953.26893478306</v>
      </c>
      <c r="BA174" s="92">
        <v>663250.10663473746</v>
      </c>
      <c r="BB174" s="92">
        <v>663546.94433469174</v>
      </c>
      <c r="BC174" s="92">
        <v>663843.78203464614</v>
      </c>
      <c r="BD174" s="92">
        <v>664140.61973460042</v>
      </c>
      <c r="BE174" s="92">
        <v>664437.45743455482</v>
      </c>
      <c r="BF174" s="92">
        <v>664734.29513450922</v>
      </c>
      <c r="BG174" s="92">
        <v>665031.13283446338</v>
      </c>
      <c r="BH174" s="92">
        <v>665327.97053441778</v>
      </c>
      <c r="BI174" s="92">
        <v>665624.80823437218</v>
      </c>
      <c r="BJ174" s="92">
        <v>711663.27869619313</v>
      </c>
      <c r="BK174" s="92">
        <v>711814.66592316981</v>
      </c>
      <c r="BL174" s="92">
        <v>711966.0531501465</v>
      </c>
      <c r="BM174" s="92">
        <v>712117.44037712319</v>
      </c>
      <c r="BN174" s="92">
        <v>712268.82760409988</v>
      </c>
      <c r="BO174" s="92">
        <v>712420.21483107668</v>
      </c>
      <c r="BP174" s="92">
        <v>712571.60205805337</v>
      </c>
      <c r="BQ174" s="92">
        <v>712722.98928503017</v>
      </c>
      <c r="BR174" s="92">
        <v>712874.37651200686</v>
      </c>
      <c r="BS174" s="92">
        <v>713025.76373898354</v>
      </c>
      <c r="BT174" s="92">
        <v>713177.15096596023</v>
      </c>
      <c r="BU174" s="92">
        <v>713328.53819293692</v>
      </c>
      <c r="BV174" s="92">
        <v>768345.0829576042</v>
      </c>
      <c r="BW174" s="92">
        <v>768497.98405685066</v>
      </c>
      <c r="BX174" s="92">
        <v>768650.88515609712</v>
      </c>
      <c r="BY174" s="92">
        <v>768803.78625534358</v>
      </c>
      <c r="BZ174" s="92">
        <v>768956.68735459005</v>
      </c>
      <c r="CA174" s="92">
        <v>769109.58845383651</v>
      </c>
      <c r="CB174" s="92">
        <v>769262.48955308297</v>
      </c>
      <c r="CC174" s="92">
        <v>769415.39065232943</v>
      </c>
      <c r="CD174" s="92">
        <v>769568.29175157589</v>
      </c>
      <c r="CE174" s="92">
        <v>769721.19285082235</v>
      </c>
      <c r="CF174" s="92">
        <v>769874.09395006881</v>
      </c>
      <c r="CG174" s="92">
        <v>770026.99504931527</v>
      </c>
      <c r="CH174" s="92">
        <v>827518.54424484412</v>
      </c>
      <c r="CI174" s="92">
        <v>827672.97435508319</v>
      </c>
      <c r="CJ174" s="92">
        <v>827827.40446532203</v>
      </c>
      <c r="CK174" s="92">
        <v>827981.83457556099</v>
      </c>
      <c r="CL174" s="92">
        <v>828136.26468579995</v>
      </c>
      <c r="CM174" s="92">
        <v>828290.69479603879</v>
      </c>
      <c r="CN174" s="92">
        <v>828445.12490627775</v>
      </c>
      <c r="CO174" s="92">
        <v>828599.55501651671</v>
      </c>
      <c r="CP174" s="92">
        <v>828753.98512675578</v>
      </c>
      <c r="CQ174" s="92">
        <v>828908.41523699462</v>
      </c>
      <c r="CR174" s="92">
        <v>829062.84534723358</v>
      </c>
      <c r="CS174" s="92">
        <v>829217.27545747254</v>
      </c>
      <c r="CT174" s="82"/>
      <c r="CU174" s="82"/>
      <c r="CV174" s="82"/>
      <c r="CW174" s="82"/>
      <c r="CX174" s="82"/>
      <c r="CY174" s="82"/>
      <c r="CZ174" s="82"/>
      <c r="DA174" s="82"/>
      <c r="DB174" s="82"/>
    </row>
    <row r="175" spans="1:106" ht="15" customHeight="1" outlineLevel="1">
      <c r="B175" s="355"/>
      <c r="C175" s="356"/>
      <c r="D175" s="275"/>
      <c r="E175" s="276"/>
      <c r="F175" s="132"/>
      <c r="G175" s="91"/>
      <c r="H175" s="91"/>
      <c r="I175" s="91"/>
      <c r="J175" s="91"/>
      <c r="K175" s="91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  <c r="BG175" s="80"/>
      <c r="BH175" s="80"/>
      <c r="BI175" s="80"/>
      <c r="BJ175" s="80"/>
      <c r="BK175" s="80"/>
      <c r="BL175" s="80"/>
      <c r="BM175" s="80"/>
      <c r="BN175" s="80"/>
      <c r="BO175" s="80"/>
      <c r="BP175" s="80"/>
      <c r="BQ175" s="80"/>
      <c r="BR175" s="80"/>
      <c r="BS175" s="80"/>
      <c r="BT175" s="80"/>
      <c r="BU175" s="80"/>
      <c r="BV175" s="80"/>
      <c r="BW175" s="80"/>
      <c r="BX175" s="80"/>
      <c r="BY175" s="80"/>
      <c r="BZ175" s="80"/>
      <c r="CA175" s="80"/>
      <c r="CB175" s="80"/>
      <c r="CC175" s="80"/>
      <c r="CD175" s="80"/>
      <c r="CE175" s="80"/>
      <c r="CF175" s="80"/>
      <c r="CG175" s="80"/>
      <c r="CH175" s="80"/>
      <c r="CI175" s="80"/>
      <c r="CJ175" s="80"/>
      <c r="CK175" s="80"/>
      <c r="CL175" s="80"/>
      <c r="CM175" s="80"/>
      <c r="CN175" s="80"/>
      <c r="CO175" s="80"/>
      <c r="CP175" s="80"/>
      <c r="CQ175" s="80"/>
      <c r="CR175" s="80"/>
      <c r="CS175" s="80"/>
      <c r="CT175" s="82"/>
      <c r="CU175" s="82"/>
      <c r="CV175" s="82"/>
      <c r="CW175" s="82"/>
      <c r="CX175" s="82"/>
      <c r="CY175" s="82"/>
      <c r="CZ175" s="82"/>
      <c r="DA175" s="82"/>
      <c r="DB175" s="82"/>
    </row>
    <row r="176" spans="1:106" ht="15" customHeight="1" outlineLevel="1">
      <c r="B176" s="355"/>
      <c r="C176" s="356"/>
      <c r="D176" s="273" t="s">
        <v>310</v>
      </c>
      <c r="E176" s="274" t="s">
        <v>312</v>
      </c>
      <c r="F176" s="271">
        <v>1324929.6299999999</v>
      </c>
      <c r="G176" s="271">
        <v>0</v>
      </c>
      <c r="H176" s="271">
        <v>0</v>
      </c>
      <c r="I176" s="271">
        <v>0</v>
      </c>
      <c r="J176" s="271">
        <v>0</v>
      </c>
      <c r="K176" s="271">
        <v>0</v>
      </c>
      <c r="Z176" s="92">
        <v>266714.94999999995</v>
      </c>
      <c r="AA176" s="92">
        <v>238293.12999999998</v>
      </c>
      <c r="AB176" s="92">
        <v>240922.09999999998</v>
      </c>
      <c r="AC176" s="92">
        <v>204695.53999999998</v>
      </c>
      <c r="AD176" s="92">
        <v>146708.57</v>
      </c>
      <c r="AE176" s="92">
        <v>93889.87999999999</v>
      </c>
      <c r="AF176" s="92">
        <v>70053.459999999992</v>
      </c>
      <c r="AG176" s="92">
        <v>54917</v>
      </c>
      <c r="AH176" s="92">
        <v>8735</v>
      </c>
      <c r="AI176" s="92">
        <v>0</v>
      </c>
      <c r="AJ176" s="92">
        <v>0</v>
      </c>
      <c r="AK176" s="92">
        <v>0</v>
      </c>
      <c r="AL176" s="92">
        <v>0</v>
      </c>
      <c r="AM176" s="92">
        <v>0</v>
      </c>
      <c r="AN176" s="92">
        <v>0</v>
      </c>
      <c r="AO176" s="92">
        <v>0</v>
      </c>
      <c r="AP176" s="92">
        <v>0</v>
      </c>
      <c r="AQ176" s="92">
        <v>0</v>
      </c>
      <c r="AR176" s="92">
        <v>0</v>
      </c>
      <c r="AS176" s="92">
        <v>0</v>
      </c>
      <c r="AT176" s="92">
        <v>0</v>
      </c>
      <c r="AU176" s="92">
        <v>0</v>
      </c>
      <c r="AV176" s="92">
        <v>0</v>
      </c>
      <c r="AW176" s="92">
        <v>0</v>
      </c>
      <c r="AX176" s="92">
        <v>0</v>
      </c>
      <c r="AY176" s="92">
        <v>0</v>
      </c>
      <c r="AZ176" s="92">
        <v>0</v>
      </c>
      <c r="BA176" s="92">
        <v>0</v>
      </c>
      <c r="BB176" s="92">
        <v>0</v>
      </c>
      <c r="BC176" s="92">
        <v>0</v>
      </c>
      <c r="BD176" s="92">
        <v>0</v>
      </c>
      <c r="BE176" s="92">
        <v>0</v>
      </c>
      <c r="BF176" s="92">
        <v>0</v>
      </c>
      <c r="BG176" s="92">
        <v>0</v>
      </c>
      <c r="BH176" s="92">
        <v>0</v>
      </c>
      <c r="BI176" s="92">
        <v>0</v>
      </c>
      <c r="BJ176" s="92">
        <v>0</v>
      </c>
      <c r="BK176" s="92">
        <v>0</v>
      </c>
      <c r="BL176" s="92">
        <v>0</v>
      </c>
      <c r="BM176" s="92">
        <v>0</v>
      </c>
      <c r="BN176" s="92">
        <v>0</v>
      </c>
      <c r="BO176" s="92">
        <v>0</v>
      </c>
      <c r="BP176" s="92">
        <v>0</v>
      </c>
      <c r="BQ176" s="92">
        <v>0</v>
      </c>
      <c r="BR176" s="92">
        <v>0</v>
      </c>
      <c r="BS176" s="92">
        <v>0</v>
      </c>
      <c r="BT176" s="92">
        <v>0</v>
      </c>
      <c r="BU176" s="92">
        <v>0</v>
      </c>
      <c r="BV176" s="92">
        <v>0</v>
      </c>
      <c r="BW176" s="92">
        <v>0</v>
      </c>
      <c r="BX176" s="92">
        <v>0</v>
      </c>
      <c r="BY176" s="92">
        <v>0</v>
      </c>
      <c r="BZ176" s="92">
        <v>0</v>
      </c>
      <c r="CA176" s="92">
        <v>0</v>
      </c>
      <c r="CB176" s="92">
        <v>0</v>
      </c>
      <c r="CC176" s="92">
        <v>0</v>
      </c>
      <c r="CD176" s="92">
        <v>0</v>
      </c>
      <c r="CE176" s="92">
        <v>0</v>
      </c>
      <c r="CF176" s="92">
        <v>0</v>
      </c>
      <c r="CG176" s="92">
        <v>0</v>
      </c>
      <c r="CH176" s="92">
        <v>0</v>
      </c>
      <c r="CI176" s="92">
        <v>0</v>
      </c>
      <c r="CJ176" s="92">
        <v>0</v>
      </c>
      <c r="CK176" s="92">
        <v>0</v>
      </c>
      <c r="CL176" s="92">
        <v>0</v>
      </c>
      <c r="CM176" s="92">
        <v>0</v>
      </c>
      <c r="CN176" s="92">
        <v>0</v>
      </c>
      <c r="CO176" s="92">
        <v>0</v>
      </c>
      <c r="CP176" s="92">
        <v>0</v>
      </c>
      <c r="CQ176" s="92">
        <v>0</v>
      </c>
      <c r="CR176" s="92">
        <v>0</v>
      </c>
      <c r="CS176" s="92">
        <v>0</v>
      </c>
      <c r="CT176" s="82"/>
      <c r="CU176" s="82"/>
      <c r="CV176" s="82"/>
      <c r="CW176" s="82"/>
      <c r="CX176" s="82"/>
      <c r="CY176" s="82"/>
      <c r="CZ176" s="82"/>
      <c r="DA176" s="82"/>
      <c r="DB176" s="82"/>
    </row>
    <row r="177" spans="2:540" ht="15" customHeight="1" outlineLevel="1">
      <c r="B177" s="357"/>
      <c r="C177" s="358"/>
      <c r="D177" s="273" t="s">
        <v>306</v>
      </c>
      <c r="E177" s="274" t="s">
        <v>312</v>
      </c>
      <c r="F177" s="271">
        <v>0</v>
      </c>
      <c r="G177" s="271">
        <v>0</v>
      </c>
      <c r="H177" s="271">
        <v>0</v>
      </c>
      <c r="I177" s="271">
        <v>0</v>
      </c>
      <c r="J177" s="271">
        <v>0</v>
      </c>
      <c r="K177" s="271">
        <v>0</v>
      </c>
      <c r="Z177" s="92">
        <v>0</v>
      </c>
      <c r="AA177" s="92">
        <v>0</v>
      </c>
      <c r="AB177" s="92">
        <v>0</v>
      </c>
      <c r="AC177" s="92">
        <v>0</v>
      </c>
      <c r="AD177" s="92">
        <v>0</v>
      </c>
      <c r="AE177" s="92">
        <v>0</v>
      </c>
      <c r="AF177" s="92">
        <v>0</v>
      </c>
      <c r="AG177" s="92">
        <v>0</v>
      </c>
      <c r="AH177" s="92">
        <v>0</v>
      </c>
      <c r="AI177" s="92">
        <v>0</v>
      </c>
      <c r="AJ177" s="92">
        <v>0</v>
      </c>
      <c r="AK177" s="92">
        <v>0</v>
      </c>
      <c r="AL177" s="92">
        <v>0</v>
      </c>
      <c r="AM177" s="92">
        <v>0</v>
      </c>
      <c r="AN177" s="92">
        <v>0</v>
      </c>
      <c r="AO177" s="92">
        <v>0</v>
      </c>
      <c r="AP177" s="92">
        <v>0</v>
      </c>
      <c r="AQ177" s="92">
        <v>0</v>
      </c>
      <c r="AR177" s="92">
        <v>0</v>
      </c>
      <c r="AS177" s="92">
        <v>0</v>
      </c>
      <c r="AT177" s="92">
        <v>0</v>
      </c>
      <c r="AU177" s="92">
        <v>0</v>
      </c>
      <c r="AV177" s="92">
        <v>0</v>
      </c>
      <c r="AW177" s="92">
        <v>0</v>
      </c>
      <c r="AX177" s="92">
        <v>0</v>
      </c>
      <c r="AY177" s="92">
        <v>0</v>
      </c>
      <c r="AZ177" s="92">
        <v>0</v>
      </c>
      <c r="BA177" s="92">
        <v>0</v>
      </c>
      <c r="BB177" s="92">
        <v>0</v>
      </c>
      <c r="BC177" s="92">
        <v>0</v>
      </c>
      <c r="BD177" s="92">
        <v>0</v>
      </c>
      <c r="BE177" s="92">
        <v>0</v>
      </c>
      <c r="BF177" s="92">
        <v>0</v>
      </c>
      <c r="BG177" s="92">
        <v>0</v>
      </c>
      <c r="BH177" s="92">
        <v>0</v>
      </c>
      <c r="BI177" s="92">
        <v>0</v>
      </c>
      <c r="BJ177" s="92">
        <v>0</v>
      </c>
      <c r="BK177" s="92">
        <v>0</v>
      </c>
      <c r="BL177" s="92">
        <v>0</v>
      </c>
      <c r="BM177" s="92">
        <v>0</v>
      </c>
      <c r="BN177" s="92">
        <v>0</v>
      </c>
      <c r="BO177" s="92">
        <v>0</v>
      </c>
      <c r="BP177" s="92">
        <v>0</v>
      </c>
      <c r="BQ177" s="92">
        <v>0</v>
      </c>
      <c r="BR177" s="92">
        <v>0</v>
      </c>
      <c r="BS177" s="92">
        <v>0</v>
      </c>
      <c r="BT177" s="92">
        <v>0</v>
      </c>
      <c r="BU177" s="92">
        <v>0</v>
      </c>
      <c r="BV177" s="92">
        <v>0</v>
      </c>
      <c r="BW177" s="92">
        <v>0</v>
      </c>
      <c r="BX177" s="92">
        <v>0</v>
      </c>
      <c r="BY177" s="92">
        <v>0</v>
      </c>
      <c r="BZ177" s="92">
        <v>0</v>
      </c>
      <c r="CA177" s="92">
        <v>0</v>
      </c>
      <c r="CB177" s="92">
        <v>0</v>
      </c>
      <c r="CC177" s="92">
        <v>0</v>
      </c>
      <c r="CD177" s="92">
        <v>0</v>
      </c>
      <c r="CE177" s="92">
        <v>0</v>
      </c>
      <c r="CF177" s="92">
        <v>0</v>
      </c>
      <c r="CG177" s="92">
        <v>0</v>
      </c>
      <c r="CH177" s="92">
        <v>0</v>
      </c>
      <c r="CI177" s="92">
        <v>0</v>
      </c>
      <c r="CJ177" s="92">
        <v>0</v>
      </c>
      <c r="CK177" s="92">
        <v>0</v>
      </c>
      <c r="CL177" s="92">
        <v>0</v>
      </c>
      <c r="CM177" s="92">
        <v>0</v>
      </c>
      <c r="CN177" s="92">
        <v>0</v>
      </c>
      <c r="CO177" s="92">
        <v>0</v>
      </c>
      <c r="CP177" s="92">
        <v>0</v>
      </c>
      <c r="CQ177" s="92">
        <v>0</v>
      </c>
      <c r="CR177" s="92">
        <v>0</v>
      </c>
      <c r="CS177" s="92">
        <v>0</v>
      </c>
      <c r="CT177" s="82"/>
      <c r="CU177" s="82"/>
      <c r="CV177" s="82"/>
      <c r="CW177" s="82"/>
      <c r="CX177" s="82"/>
      <c r="CY177" s="82"/>
      <c r="CZ177" s="82"/>
      <c r="DA177" s="82"/>
      <c r="DB177" s="82"/>
    </row>
    <row r="178" spans="2:540" ht="15" customHeight="1" outlineLevel="1">
      <c r="B178" s="116"/>
      <c r="C178" s="116"/>
      <c r="D178" s="275"/>
      <c r="E178" s="276"/>
      <c r="F178" s="115"/>
      <c r="G178" s="115"/>
      <c r="H178" s="115"/>
      <c r="I178" s="115"/>
      <c r="J178" s="115"/>
      <c r="K178" s="115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80"/>
      <c r="CS178" s="80"/>
      <c r="CT178" s="82"/>
      <c r="CU178" s="82"/>
      <c r="CV178" s="82"/>
      <c r="CW178" s="82"/>
      <c r="CX178" s="82"/>
      <c r="CY178" s="82"/>
      <c r="CZ178" s="82"/>
      <c r="DA178" s="82"/>
      <c r="DB178" s="82"/>
    </row>
    <row r="179" spans="2:540" ht="15" customHeight="1" outlineLevel="1">
      <c r="B179" s="353" t="s">
        <v>100</v>
      </c>
      <c r="C179" s="354"/>
      <c r="D179" s="273" t="s">
        <v>310</v>
      </c>
      <c r="E179" s="274" t="s">
        <v>311</v>
      </c>
      <c r="F179" s="271">
        <v>60000</v>
      </c>
      <c r="G179" s="271">
        <v>60000</v>
      </c>
      <c r="H179" s="271">
        <v>60000</v>
      </c>
      <c r="I179" s="271">
        <v>60000</v>
      </c>
      <c r="J179" s="271">
        <v>60000</v>
      </c>
      <c r="K179" s="271">
        <v>60000</v>
      </c>
      <c r="Z179" s="249">
        <v>5000</v>
      </c>
      <c r="AA179" s="249">
        <v>5000</v>
      </c>
      <c r="AB179" s="249">
        <v>5000</v>
      </c>
      <c r="AC179" s="249">
        <v>5000</v>
      </c>
      <c r="AD179" s="249">
        <v>5000</v>
      </c>
      <c r="AE179" s="249">
        <v>5000</v>
      </c>
      <c r="AF179" s="249">
        <v>5000</v>
      </c>
      <c r="AG179" s="249">
        <v>5000</v>
      </c>
      <c r="AH179" s="249">
        <v>5000</v>
      </c>
      <c r="AI179" s="249">
        <v>5000</v>
      </c>
      <c r="AJ179" s="249">
        <v>5000</v>
      </c>
      <c r="AK179" s="249">
        <v>5000</v>
      </c>
      <c r="AL179" s="249">
        <v>5000</v>
      </c>
      <c r="AM179" s="249">
        <v>5000</v>
      </c>
      <c r="AN179" s="249">
        <v>5000</v>
      </c>
      <c r="AO179" s="249">
        <v>5000</v>
      </c>
      <c r="AP179" s="249">
        <v>5000</v>
      </c>
      <c r="AQ179" s="249">
        <v>5000</v>
      </c>
      <c r="AR179" s="249">
        <v>5000</v>
      </c>
      <c r="AS179" s="249">
        <v>5000</v>
      </c>
      <c r="AT179" s="249">
        <v>5000</v>
      </c>
      <c r="AU179" s="249">
        <v>5000</v>
      </c>
      <c r="AV179" s="249">
        <v>5000</v>
      </c>
      <c r="AW179" s="249">
        <v>5000</v>
      </c>
      <c r="AX179" s="249">
        <v>5000</v>
      </c>
      <c r="AY179" s="249">
        <v>5000</v>
      </c>
      <c r="AZ179" s="249">
        <v>5000</v>
      </c>
      <c r="BA179" s="249">
        <v>5000</v>
      </c>
      <c r="BB179" s="249">
        <v>5000</v>
      </c>
      <c r="BC179" s="249">
        <v>5000</v>
      </c>
      <c r="BD179" s="249">
        <v>5000</v>
      </c>
      <c r="BE179" s="249">
        <v>5000</v>
      </c>
      <c r="BF179" s="249">
        <v>5000</v>
      </c>
      <c r="BG179" s="249">
        <v>5000</v>
      </c>
      <c r="BH179" s="249">
        <v>5000</v>
      </c>
      <c r="BI179" s="249">
        <v>5000</v>
      </c>
      <c r="BJ179" s="249">
        <v>5000</v>
      </c>
      <c r="BK179" s="249">
        <v>5000</v>
      </c>
      <c r="BL179" s="249">
        <v>5000</v>
      </c>
      <c r="BM179" s="249">
        <v>5000</v>
      </c>
      <c r="BN179" s="249">
        <v>5000</v>
      </c>
      <c r="BO179" s="249">
        <v>5000</v>
      </c>
      <c r="BP179" s="249">
        <v>5000</v>
      </c>
      <c r="BQ179" s="249">
        <v>5000</v>
      </c>
      <c r="BR179" s="249">
        <v>5000</v>
      </c>
      <c r="BS179" s="249">
        <v>5000</v>
      </c>
      <c r="BT179" s="249">
        <v>5000</v>
      </c>
      <c r="BU179" s="249">
        <v>5000</v>
      </c>
      <c r="BV179" s="249">
        <v>5000</v>
      </c>
      <c r="BW179" s="249">
        <v>5000</v>
      </c>
      <c r="BX179" s="249">
        <v>5000</v>
      </c>
      <c r="BY179" s="249">
        <v>5000</v>
      </c>
      <c r="BZ179" s="249">
        <v>5000</v>
      </c>
      <c r="CA179" s="249">
        <v>5000</v>
      </c>
      <c r="CB179" s="249">
        <v>5000</v>
      </c>
      <c r="CC179" s="249">
        <v>5000</v>
      </c>
      <c r="CD179" s="249">
        <v>5000</v>
      </c>
      <c r="CE179" s="249">
        <v>5000</v>
      </c>
      <c r="CF179" s="249">
        <v>5000</v>
      </c>
      <c r="CG179" s="249">
        <v>5000</v>
      </c>
      <c r="CH179" s="249">
        <v>5000</v>
      </c>
      <c r="CI179" s="249">
        <v>5000</v>
      </c>
      <c r="CJ179" s="249">
        <v>5000</v>
      </c>
      <c r="CK179" s="249">
        <v>5000</v>
      </c>
      <c r="CL179" s="249">
        <v>5000</v>
      </c>
      <c r="CM179" s="249">
        <v>5000</v>
      </c>
      <c r="CN179" s="249">
        <v>5000</v>
      </c>
      <c r="CO179" s="249">
        <v>5000</v>
      </c>
      <c r="CP179" s="249">
        <v>5000</v>
      </c>
      <c r="CQ179" s="249">
        <v>5000</v>
      </c>
      <c r="CR179" s="249">
        <v>5000</v>
      </c>
      <c r="CS179" s="249">
        <v>5000</v>
      </c>
      <c r="CT179" s="82"/>
      <c r="CU179" s="82"/>
      <c r="CV179" s="82"/>
      <c r="CW179" s="82"/>
      <c r="CX179" s="82"/>
      <c r="CY179" s="82"/>
      <c r="CZ179" s="82"/>
      <c r="DA179" s="82"/>
      <c r="DB179" s="82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Q179" s="5"/>
      <c r="OR179" s="5"/>
      <c r="OS179" s="5"/>
      <c r="OT179" s="5"/>
      <c r="OU179" s="5"/>
      <c r="OV179" s="5"/>
      <c r="OX179" s="5"/>
      <c r="OY179" s="5"/>
      <c r="OZ179" s="5"/>
      <c r="PA179" s="5"/>
      <c r="PB179" s="5"/>
      <c r="PC179" s="5"/>
      <c r="PE179" s="5"/>
      <c r="PF179" s="5"/>
      <c r="PG179" s="5"/>
      <c r="PH179" s="5"/>
      <c r="PI179" s="5"/>
      <c r="PJ179" s="5"/>
      <c r="PL179" s="5"/>
      <c r="PM179" s="5"/>
      <c r="PN179" s="5"/>
      <c r="PO179" s="5"/>
      <c r="PP179" s="5"/>
      <c r="PQ179" s="5"/>
      <c r="PS179" s="5"/>
      <c r="PT179" s="5"/>
      <c r="PU179" s="5"/>
      <c r="PV179" s="5"/>
      <c r="PW179" s="5"/>
      <c r="PX179" s="5"/>
      <c r="PZ179" s="5"/>
      <c r="QA179" s="5"/>
      <c r="QB179" s="5"/>
      <c r="QC179" s="5"/>
      <c r="QD179" s="5"/>
      <c r="QE179" s="5"/>
      <c r="QG179" s="5"/>
      <c r="QH179" s="5"/>
      <c r="QI179" s="5"/>
      <c r="QJ179" s="5"/>
      <c r="QK179" s="5"/>
      <c r="QL179" s="5"/>
      <c r="QN179" s="93"/>
      <c r="QO179" s="93"/>
      <c r="QP179" s="93"/>
      <c r="QQ179" s="93"/>
      <c r="QR179" s="93"/>
      <c r="QS179" s="93"/>
      <c r="QU179" s="93"/>
      <c r="QV179" s="93"/>
      <c r="QW179" s="93"/>
      <c r="QX179" s="93"/>
      <c r="QY179" s="93"/>
      <c r="QZ179" s="93"/>
      <c r="RB179" s="93"/>
      <c r="RC179" s="93"/>
      <c r="RD179" s="93"/>
      <c r="RE179" s="93"/>
      <c r="RF179" s="93"/>
      <c r="RG179" s="93"/>
      <c r="RI179" s="93"/>
      <c r="RJ179" s="93"/>
      <c r="RK179" s="93"/>
      <c r="RL179" s="93"/>
      <c r="RM179" s="93"/>
      <c r="RN179" s="93"/>
      <c r="RO179" s="93"/>
      <c r="RP179" s="93"/>
      <c r="RR179" s="5"/>
      <c r="RS179" s="5"/>
      <c r="RT179" s="5"/>
      <c r="RU179" s="5"/>
      <c r="RV179" s="5"/>
      <c r="RW179" s="5"/>
      <c r="RY179" s="5"/>
      <c r="RZ179" s="5"/>
      <c r="SA179" s="5"/>
      <c r="SB179" s="5"/>
      <c r="SC179" s="5"/>
      <c r="SD179" s="5"/>
      <c r="SF179" s="5"/>
      <c r="SG179" s="5"/>
      <c r="SH179" s="5"/>
      <c r="SI179" s="5"/>
      <c r="SJ179" s="5"/>
      <c r="SK179" s="5"/>
      <c r="SM179" s="5"/>
      <c r="SN179" s="5"/>
      <c r="SO179" s="5"/>
      <c r="SP179" s="5"/>
      <c r="SQ179" s="5"/>
      <c r="SR179" s="5"/>
      <c r="ST179" s="5"/>
      <c r="SU179" s="5"/>
      <c r="SV179" s="5"/>
      <c r="SW179" s="5"/>
      <c r="SX179" s="5"/>
      <c r="SY179" s="5"/>
      <c r="TA179" s="5"/>
      <c r="TB179" s="5"/>
      <c r="TC179" s="5"/>
      <c r="TD179" s="5"/>
      <c r="TE179" s="5"/>
      <c r="TF179" s="5"/>
      <c r="TH179" s="5"/>
      <c r="TI179" s="5"/>
      <c r="TJ179" s="5"/>
      <c r="TK179" s="5"/>
      <c r="TL179" s="5"/>
      <c r="TM179" s="5"/>
      <c r="TO179" s="5"/>
      <c r="TP179" s="5"/>
      <c r="TQ179" s="5"/>
      <c r="TR179" s="5"/>
      <c r="TS179" s="5"/>
      <c r="TT179" s="5"/>
    </row>
    <row r="180" spans="2:540" ht="15" customHeight="1" outlineLevel="1">
      <c r="B180" s="355"/>
      <c r="C180" s="356"/>
      <c r="D180" s="273" t="s">
        <v>306</v>
      </c>
      <c r="E180" s="274" t="s">
        <v>311</v>
      </c>
      <c r="F180" s="271">
        <v>0</v>
      </c>
      <c r="G180" s="271">
        <v>0</v>
      </c>
      <c r="H180" s="271">
        <v>0</v>
      </c>
      <c r="I180" s="271">
        <v>0</v>
      </c>
      <c r="J180" s="271">
        <v>0</v>
      </c>
      <c r="K180" s="271">
        <v>0</v>
      </c>
      <c r="Z180" s="249">
        <v>0</v>
      </c>
      <c r="AA180" s="249">
        <v>0</v>
      </c>
      <c r="AB180" s="249">
        <v>0</v>
      </c>
      <c r="AC180" s="249">
        <v>0</v>
      </c>
      <c r="AD180" s="249">
        <v>0</v>
      </c>
      <c r="AE180" s="249">
        <v>0</v>
      </c>
      <c r="AF180" s="249">
        <v>0</v>
      </c>
      <c r="AG180" s="249">
        <v>0</v>
      </c>
      <c r="AH180" s="249">
        <v>0</v>
      </c>
      <c r="AI180" s="249">
        <v>0</v>
      </c>
      <c r="AJ180" s="249">
        <v>0</v>
      </c>
      <c r="AK180" s="249">
        <v>0</v>
      </c>
      <c r="AL180" s="249">
        <v>0</v>
      </c>
      <c r="AM180" s="249">
        <v>0</v>
      </c>
      <c r="AN180" s="249">
        <v>0</v>
      </c>
      <c r="AO180" s="249">
        <v>0</v>
      </c>
      <c r="AP180" s="249">
        <v>0</v>
      </c>
      <c r="AQ180" s="249">
        <v>0</v>
      </c>
      <c r="AR180" s="249">
        <v>0</v>
      </c>
      <c r="AS180" s="249">
        <v>0</v>
      </c>
      <c r="AT180" s="249">
        <v>0</v>
      </c>
      <c r="AU180" s="249">
        <v>0</v>
      </c>
      <c r="AV180" s="249">
        <v>0</v>
      </c>
      <c r="AW180" s="249">
        <v>0</v>
      </c>
      <c r="AX180" s="249">
        <v>0</v>
      </c>
      <c r="AY180" s="249">
        <v>0</v>
      </c>
      <c r="AZ180" s="249">
        <v>0</v>
      </c>
      <c r="BA180" s="249">
        <v>0</v>
      </c>
      <c r="BB180" s="249">
        <v>0</v>
      </c>
      <c r="BC180" s="249">
        <v>0</v>
      </c>
      <c r="BD180" s="249">
        <v>0</v>
      </c>
      <c r="BE180" s="249">
        <v>0</v>
      </c>
      <c r="BF180" s="249">
        <v>0</v>
      </c>
      <c r="BG180" s="249">
        <v>0</v>
      </c>
      <c r="BH180" s="249">
        <v>0</v>
      </c>
      <c r="BI180" s="249">
        <v>0</v>
      </c>
      <c r="BJ180" s="249">
        <v>0</v>
      </c>
      <c r="BK180" s="249">
        <v>0</v>
      </c>
      <c r="BL180" s="249">
        <v>0</v>
      </c>
      <c r="BM180" s="249">
        <v>0</v>
      </c>
      <c r="BN180" s="249">
        <v>0</v>
      </c>
      <c r="BO180" s="249">
        <v>0</v>
      </c>
      <c r="BP180" s="249">
        <v>0</v>
      </c>
      <c r="BQ180" s="249">
        <v>0</v>
      </c>
      <c r="BR180" s="249">
        <v>0</v>
      </c>
      <c r="BS180" s="249">
        <v>0</v>
      </c>
      <c r="BT180" s="249">
        <v>0</v>
      </c>
      <c r="BU180" s="249">
        <v>0</v>
      </c>
      <c r="BV180" s="249">
        <v>0</v>
      </c>
      <c r="BW180" s="249">
        <v>0</v>
      </c>
      <c r="BX180" s="249">
        <v>0</v>
      </c>
      <c r="BY180" s="249">
        <v>0</v>
      </c>
      <c r="BZ180" s="249">
        <v>0</v>
      </c>
      <c r="CA180" s="249">
        <v>0</v>
      </c>
      <c r="CB180" s="249">
        <v>0</v>
      </c>
      <c r="CC180" s="249">
        <v>0</v>
      </c>
      <c r="CD180" s="249">
        <v>0</v>
      </c>
      <c r="CE180" s="249">
        <v>0</v>
      </c>
      <c r="CF180" s="249">
        <v>0</v>
      </c>
      <c r="CG180" s="249">
        <v>0</v>
      </c>
      <c r="CH180" s="249">
        <v>0</v>
      </c>
      <c r="CI180" s="249">
        <v>0</v>
      </c>
      <c r="CJ180" s="249">
        <v>0</v>
      </c>
      <c r="CK180" s="249">
        <v>0</v>
      </c>
      <c r="CL180" s="249">
        <v>0</v>
      </c>
      <c r="CM180" s="249">
        <v>0</v>
      </c>
      <c r="CN180" s="249">
        <v>0</v>
      </c>
      <c r="CO180" s="249">
        <v>0</v>
      </c>
      <c r="CP180" s="249">
        <v>0</v>
      </c>
      <c r="CQ180" s="249">
        <v>0</v>
      </c>
      <c r="CR180" s="249">
        <v>0</v>
      </c>
      <c r="CS180" s="249">
        <v>0</v>
      </c>
      <c r="CT180" s="82"/>
      <c r="CU180" s="82"/>
      <c r="CV180" s="82"/>
      <c r="CW180" s="82"/>
      <c r="CX180" s="82"/>
      <c r="CY180" s="82"/>
      <c r="CZ180" s="82"/>
      <c r="DA180" s="82"/>
      <c r="DB180" s="82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Q180" s="5"/>
      <c r="OR180" s="5"/>
      <c r="OS180" s="5"/>
      <c r="OT180" s="5"/>
      <c r="OU180" s="5"/>
      <c r="OV180" s="5"/>
      <c r="OX180" s="5"/>
      <c r="OY180" s="5"/>
      <c r="OZ180" s="5"/>
      <c r="PA180" s="5"/>
      <c r="PB180" s="5"/>
      <c r="PC180" s="5"/>
      <c r="PE180" s="5"/>
      <c r="PF180" s="5"/>
      <c r="PG180" s="5"/>
      <c r="PH180" s="5"/>
      <c r="PI180" s="5"/>
      <c r="PJ180" s="5"/>
      <c r="PL180" s="5"/>
      <c r="PM180" s="5"/>
      <c r="PN180" s="5"/>
      <c r="PO180" s="5"/>
      <c r="PP180" s="5"/>
      <c r="PQ180" s="5"/>
      <c r="PS180" s="5"/>
      <c r="PT180" s="5"/>
      <c r="PU180" s="5"/>
      <c r="PV180" s="5"/>
      <c r="PW180" s="5"/>
      <c r="PX180" s="5"/>
      <c r="PZ180" s="5"/>
      <c r="QA180" s="5"/>
      <c r="QB180" s="5"/>
      <c r="QC180" s="5"/>
      <c r="QD180" s="5"/>
      <c r="QE180" s="5"/>
      <c r="QG180" s="5"/>
      <c r="QH180" s="5"/>
      <c r="QI180" s="5"/>
      <c r="QJ180" s="5"/>
      <c r="QK180" s="5"/>
      <c r="QL180" s="5"/>
      <c r="QN180" s="93"/>
      <c r="QO180" s="93"/>
      <c r="QP180" s="93"/>
      <c r="QQ180" s="93"/>
      <c r="QR180" s="93"/>
      <c r="QS180" s="93"/>
      <c r="QU180" s="93"/>
      <c r="QV180" s="93"/>
      <c r="QW180" s="93"/>
      <c r="QX180" s="93"/>
      <c r="QY180" s="93"/>
      <c r="QZ180" s="93"/>
      <c r="RB180" s="93"/>
      <c r="RC180" s="93"/>
      <c r="RD180" s="93"/>
      <c r="RE180" s="93"/>
      <c r="RF180" s="93"/>
      <c r="RG180" s="93"/>
      <c r="RI180" s="93"/>
      <c r="RJ180" s="93"/>
      <c r="RK180" s="93"/>
      <c r="RL180" s="93"/>
      <c r="RM180" s="93"/>
      <c r="RN180" s="93"/>
      <c r="RO180" s="93"/>
      <c r="RP180" s="93"/>
      <c r="RR180" s="5"/>
      <c r="RS180" s="5"/>
      <c r="RT180" s="5"/>
      <c r="RU180" s="5"/>
      <c r="RV180" s="5"/>
      <c r="RW180" s="5"/>
      <c r="RY180" s="5"/>
      <c r="RZ180" s="5"/>
      <c r="SA180" s="5"/>
      <c r="SB180" s="5"/>
      <c r="SC180" s="5"/>
      <c r="SD180" s="5"/>
      <c r="SF180" s="5"/>
      <c r="SG180" s="5"/>
      <c r="SH180" s="5"/>
      <c r="SI180" s="5"/>
      <c r="SJ180" s="5"/>
      <c r="SK180" s="5"/>
      <c r="SM180" s="5"/>
      <c r="SN180" s="5"/>
      <c r="SO180" s="5"/>
      <c r="SP180" s="5"/>
      <c r="SQ180" s="5"/>
      <c r="SR180" s="5"/>
      <c r="ST180" s="5"/>
      <c r="SU180" s="5"/>
      <c r="SV180" s="5"/>
      <c r="SW180" s="5"/>
      <c r="SX180" s="5"/>
      <c r="SY180" s="5"/>
      <c r="TA180" s="5"/>
      <c r="TB180" s="5"/>
      <c r="TC180" s="5"/>
      <c r="TD180" s="5"/>
      <c r="TE180" s="5"/>
      <c r="TF180" s="5"/>
      <c r="TH180" s="5"/>
      <c r="TI180" s="5"/>
      <c r="TJ180" s="5"/>
      <c r="TK180" s="5"/>
      <c r="TL180" s="5"/>
      <c r="TM180" s="5"/>
      <c r="TO180" s="5"/>
      <c r="TP180" s="5"/>
      <c r="TQ180" s="5"/>
      <c r="TR180" s="5"/>
      <c r="TS180" s="5"/>
      <c r="TT180" s="5"/>
    </row>
    <row r="181" spans="2:540" ht="15" customHeight="1" outlineLevel="1">
      <c r="B181" s="355"/>
      <c r="C181" s="356"/>
      <c r="D181" s="275"/>
      <c r="E181" s="276"/>
      <c r="F181" s="91"/>
      <c r="G181" s="91"/>
      <c r="H181" s="91"/>
      <c r="I181" s="91"/>
      <c r="J181" s="91"/>
      <c r="K181" s="91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80"/>
      <c r="BR181" s="80"/>
      <c r="BS181" s="80"/>
      <c r="BT181" s="80"/>
      <c r="BU181" s="80"/>
      <c r="BV181" s="80"/>
      <c r="BW181" s="80"/>
      <c r="BX181" s="80"/>
      <c r="BY181" s="80"/>
      <c r="BZ181" s="80"/>
      <c r="CA181" s="80"/>
      <c r="CB181" s="80"/>
      <c r="CC181" s="80"/>
      <c r="CD181" s="80"/>
      <c r="CE181" s="80"/>
      <c r="CF181" s="80"/>
      <c r="CG181" s="80"/>
      <c r="CH181" s="80"/>
      <c r="CI181" s="80"/>
      <c r="CJ181" s="80"/>
      <c r="CK181" s="80"/>
      <c r="CL181" s="80"/>
      <c r="CM181" s="80"/>
      <c r="CN181" s="80"/>
      <c r="CO181" s="80"/>
      <c r="CP181" s="80"/>
      <c r="CQ181" s="80"/>
      <c r="CR181" s="80"/>
      <c r="CS181" s="80"/>
      <c r="CT181" s="82"/>
      <c r="CU181" s="82"/>
      <c r="CV181" s="82"/>
      <c r="CW181" s="82"/>
      <c r="CX181" s="82"/>
      <c r="CY181" s="82"/>
      <c r="CZ181" s="82"/>
      <c r="DA181" s="82"/>
      <c r="DB181" s="82"/>
    </row>
    <row r="182" spans="2:540" ht="15" customHeight="1" outlineLevel="1">
      <c r="B182" s="355"/>
      <c r="C182" s="356"/>
      <c r="D182" s="273" t="s">
        <v>310</v>
      </c>
      <c r="E182" s="274" t="s">
        <v>312</v>
      </c>
      <c r="F182" s="271">
        <v>0</v>
      </c>
      <c r="G182" s="271">
        <v>0</v>
      </c>
      <c r="H182" s="271">
        <v>0</v>
      </c>
      <c r="I182" s="271">
        <v>0</v>
      </c>
      <c r="J182" s="271">
        <v>0</v>
      </c>
      <c r="K182" s="271">
        <v>0</v>
      </c>
      <c r="Z182" s="249">
        <v>0</v>
      </c>
      <c r="AA182" s="249">
        <v>0</v>
      </c>
      <c r="AB182" s="249">
        <v>0</v>
      </c>
      <c r="AC182" s="249">
        <v>0</v>
      </c>
      <c r="AD182" s="249">
        <v>0</v>
      </c>
      <c r="AE182" s="249">
        <v>0</v>
      </c>
      <c r="AF182" s="249">
        <v>0</v>
      </c>
      <c r="AG182" s="249">
        <v>0</v>
      </c>
      <c r="AH182" s="249">
        <v>0</v>
      </c>
      <c r="AI182" s="249">
        <v>0</v>
      </c>
      <c r="AJ182" s="249">
        <v>0</v>
      </c>
      <c r="AK182" s="249">
        <v>0</v>
      </c>
      <c r="AL182" s="249">
        <v>0</v>
      </c>
      <c r="AM182" s="249">
        <v>0</v>
      </c>
      <c r="AN182" s="249">
        <v>0</v>
      </c>
      <c r="AO182" s="249">
        <v>0</v>
      </c>
      <c r="AP182" s="249">
        <v>0</v>
      </c>
      <c r="AQ182" s="249">
        <v>0</v>
      </c>
      <c r="AR182" s="249">
        <v>0</v>
      </c>
      <c r="AS182" s="249">
        <v>0</v>
      </c>
      <c r="AT182" s="249">
        <v>0</v>
      </c>
      <c r="AU182" s="249">
        <v>0</v>
      </c>
      <c r="AV182" s="249">
        <v>0</v>
      </c>
      <c r="AW182" s="249">
        <v>0</v>
      </c>
      <c r="AX182" s="249">
        <v>0</v>
      </c>
      <c r="AY182" s="249">
        <v>0</v>
      </c>
      <c r="AZ182" s="249">
        <v>0</v>
      </c>
      <c r="BA182" s="249">
        <v>0</v>
      </c>
      <c r="BB182" s="249">
        <v>0</v>
      </c>
      <c r="BC182" s="249">
        <v>0</v>
      </c>
      <c r="BD182" s="249">
        <v>0</v>
      </c>
      <c r="BE182" s="249">
        <v>0</v>
      </c>
      <c r="BF182" s="249">
        <v>0</v>
      </c>
      <c r="BG182" s="249">
        <v>0</v>
      </c>
      <c r="BH182" s="249">
        <v>0</v>
      </c>
      <c r="BI182" s="249">
        <v>0</v>
      </c>
      <c r="BJ182" s="249">
        <v>0</v>
      </c>
      <c r="BK182" s="249">
        <v>0</v>
      </c>
      <c r="BL182" s="249">
        <v>0</v>
      </c>
      <c r="BM182" s="249">
        <v>0</v>
      </c>
      <c r="BN182" s="249">
        <v>0</v>
      </c>
      <c r="BO182" s="249">
        <v>0</v>
      </c>
      <c r="BP182" s="249">
        <v>0</v>
      </c>
      <c r="BQ182" s="249">
        <v>0</v>
      </c>
      <c r="BR182" s="249">
        <v>0</v>
      </c>
      <c r="BS182" s="249">
        <v>0</v>
      </c>
      <c r="BT182" s="249">
        <v>0</v>
      </c>
      <c r="BU182" s="249">
        <v>0</v>
      </c>
      <c r="BV182" s="249">
        <v>0</v>
      </c>
      <c r="BW182" s="249">
        <v>0</v>
      </c>
      <c r="BX182" s="249">
        <v>0</v>
      </c>
      <c r="BY182" s="249">
        <v>0</v>
      </c>
      <c r="BZ182" s="249">
        <v>0</v>
      </c>
      <c r="CA182" s="249">
        <v>0</v>
      </c>
      <c r="CB182" s="249">
        <v>0</v>
      </c>
      <c r="CC182" s="249">
        <v>0</v>
      </c>
      <c r="CD182" s="249">
        <v>0</v>
      </c>
      <c r="CE182" s="249">
        <v>0</v>
      </c>
      <c r="CF182" s="249">
        <v>0</v>
      </c>
      <c r="CG182" s="249">
        <v>0</v>
      </c>
      <c r="CH182" s="249">
        <v>0</v>
      </c>
      <c r="CI182" s="249">
        <v>0</v>
      </c>
      <c r="CJ182" s="249">
        <v>0</v>
      </c>
      <c r="CK182" s="249">
        <v>0</v>
      </c>
      <c r="CL182" s="249">
        <v>0</v>
      </c>
      <c r="CM182" s="249">
        <v>0</v>
      </c>
      <c r="CN182" s="249">
        <v>0</v>
      </c>
      <c r="CO182" s="249">
        <v>0</v>
      </c>
      <c r="CP182" s="249">
        <v>0</v>
      </c>
      <c r="CQ182" s="249">
        <v>0</v>
      </c>
      <c r="CR182" s="249">
        <v>0</v>
      </c>
      <c r="CS182" s="249">
        <v>0</v>
      </c>
      <c r="CT182" s="82"/>
      <c r="CU182" s="82"/>
      <c r="CV182" s="82"/>
      <c r="CW182" s="82"/>
      <c r="CX182" s="82"/>
      <c r="CY182" s="82"/>
      <c r="CZ182" s="82"/>
      <c r="DA182" s="82"/>
      <c r="DB182" s="82"/>
    </row>
    <row r="183" spans="2:540" ht="15" customHeight="1" outlineLevel="1">
      <c r="B183" s="357"/>
      <c r="C183" s="358"/>
      <c r="D183" s="273" t="s">
        <v>306</v>
      </c>
      <c r="E183" s="274" t="s">
        <v>312</v>
      </c>
      <c r="F183" s="271">
        <v>0</v>
      </c>
      <c r="G183" s="271">
        <v>0</v>
      </c>
      <c r="H183" s="271">
        <v>0</v>
      </c>
      <c r="I183" s="271">
        <v>0</v>
      </c>
      <c r="J183" s="271">
        <v>0</v>
      </c>
      <c r="K183" s="271">
        <v>0</v>
      </c>
      <c r="Z183" s="249">
        <v>0</v>
      </c>
      <c r="AA183" s="249">
        <v>0</v>
      </c>
      <c r="AB183" s="249">
        <v>0</v>
      </c>
      <c r="AC183" s="249">
        <v>0</v>
      </c>
      <c r="AD183" s="249">
        <v>0</v>
      </c>
      <c r="AE183" s="249">
        <v>0</v>
      </c>
      <c r="AF183" s="249">
        <v>0</v>
      </c>
      <c r="AG183" s="249">
        <v>0</v>
      </c>
      <c r="AH183" s="249">
        <v>0</v>
      </c>
      <c r="AI183" s="249">
        <v>0</v>
      </c>
      <c r="AJ183" s="249">
        <v>0</v>
      </c>
      <c r="AK183" s="249">
        <v>0</v>
      </c>
      <c r="AL183" s="249">
        <v>0</v>
      </c>
      <c r="AM183" s="249">
        <v>0</v>
      </c>
      <c r="AN183" s="249">
        <v>0</v>
      </c>
      <c r="AO183" s="249">
        <v>0</v>
      </c>
      <c r="AP183" s="249">
        <v>0</v>
      </c>
      <c r="AQ183" s="249">
        <v>0</v>
      </c>
      <c r="AR183" s="249">
        <v>0</v>
      </c>
      <c r="AS183" s="249">
        <v>0</v>
      </c>
      <c r="AT183" s="249">
        <v>0</v>
      </c>
      <c r="AU183" s="249">
        <v>0</v>
      </c>
      <c r="AV183" s="249">
        <v>0</v>
      </c>
      <c r="AW183" s="249">
        <v>0</v>
      </c>
      <c r="AX183" s="249">
        <v>0</v>
      </c>
      <c r="AY183" s="249">
        <v>0</v>
      </c>
      <c r="AZ183" s="249">
        <v>0</v>
      </c>
      <c r="BA183" s="249">
        <v>0</v>
      </c>
      <c r="BB183" s="249">
        <v>0</v>
      </c>
      <c r="BC183" s="249">
        <v>0</v>
      </c>
      <c r="BD183" s="249">
        <v>0</v>
      </c>
      <c r="BE183" s="249">
        <v>0</v>
      </c>
      <c r="BF183" s="249">
        <v>0</v>
      </c>
      <c r="BG183" s="249">
        <v>0</v>
      </c>
      <c r="BH183" s="249">
        <v>0</v>
      </c>
      <c r="BI183" s="249">
        <v>0</v>
      </c>
      <c r="BJ183" s="249">
        <v>0</v>
      </c>
      <c r="BK183" s="249">
        <v>0</v>
      </c>
      <c r="BL183" s="249">
        <v>0</v>
      </c>
      <c r="BM183" s="249">
        <v>0</v>
      </c>
      <c r="BN183" s="249">
        <v>0</v>
      </c>
      <c r="BO183" s="249">
        <v>0</v>
      </c>
      <c r="BP183" s="249">
        <v>0</v>
      </c>
      <c r="BQ183" s="249">
        <v>0</v>
      </c>
      <c r="BR183" s="249">
        <v>0</v>
      </c>
      <c r="BS183" s="249">
        <v>0</v>
      </c>
      <c r="BT183" s="249">
        <v>0</v>
      </c>
      <c r="BU183" s="249">
        <v>0</v>
      </c>
      <c r="BV183" s="249">
        <v>0</v>
      </c>
      <c r="BW183" s="249">
        <v>0</v>
      </c>
      <c r="BX183" s="249">
        <v>0</v>
      </c>
      <c r="BY183" s="249">
        <v>0</v>
      </c>
      <c r="BZ183" s="249">
        <v>0</v>
      </c>
      <c r="CA183" s="249">
        <v>0</v>
      </c>
      <c r="CB183" s="249">
        <v>0</v>
      </c>
      <c r="CC183" s="249">
        <v>0</v>
      </c>
      <c r="CD183" s="249">
        <v>0</v>
      </c>
      <c r="CE183" s="249">
        <v>0</v>
      </c>
      <c r="CF183" s="249">
        <v>0</v>
      </c>
      <c r="CG183" s="249">
        <v>0</v>
      </c>
      <c r="CH183" s="249">
        <v>0</v>
      </c>
      <c r="CI183" s="249">
        <v>0</v>
      </c>
      <c r="CJ183" s="249">
        <v>0</v>
      </c>
      <c r="CK183" s="249">
        <v>0</v>
      </c>
      <c r="CL183" s="249">
        <v>0</v>
      </c>
      <c r="CM183" s="249">
        <v>0</v>
      </c>
      <c r="CN183" s="249">
        <v>0</v>
      </c>
      <c r="CO183" s="249">
        <v>0</v>
      </c>
      <c r="CP183" s="249">
        <v>0</v>
      </c>
      <c r="CQ183" s="249">
        <v>0</v>
      </c>
      <c r="CR183" s="249">
        <v>0</v>
      </c>
      <c r="CS183" s="249">
        <v>0</v>
      </c>
      <c r="CT183" s="82"/>
      <c r="CU183" s="82"/>
      <c r="CV183" s="82"/>
      <c r="CW183" s="82"/>
      <c r="CX183" s="82"/>
      <c r="CY183" s="82"/>
      <c r="CZ183" s="82"/>
      <c r="DA183" s="82"/>
      <c r="DB183" s="82"/>
      <c r="IW183" s="90"/>
      <c r="IX183" s="91"/>
      <c r="LT183" s="90"/>
      <c r="LU183" s="91"/>
      <c r="OQ183" s="90"/>
      <c r="OR183" s="90"/>
      <c r="OS183" s="90"/>
      <c r="OT183" s="90"/>
      <c r="OU183" s="90"/>
      <c r="OV183" s="90"/>
      <c r="OX183" s="90"/>
      <c r="OY183" s="90"/>
      <c r="OZ183" s="90"/>
      <c r="PA183" s="90"/>
      <c r="PB183" s="90"/>
      <c r="PC183" s="90"/>
      <c r="PE183" s="90"/>
      <c r="PF183" s="90"/>
      <c r="PG183" s="90"/>
      <c r="PH183" s="90"/>
      <c r="PI183" s="90"/>
      <c r="PJ183" s="90"/>
      <c r="PL183" s="90"/>
      <c r="PM183" s="90"/>
      <c r="PN183" s="90"/>
      <c r="PO183" s="90"/>
      <c r="PP183" s="90"/>
      <c r="PQ183" s="90"/>
      <c r="PS183" s="90"/>
      <c r="PT183" s="90"/>
      <c r="PU183" s="90"/>
      <c r="PV183" s="90"/>
      <c r="PW183" s="90"/>
      <c r="PX183" s="90"/>
      <c r="PZ183" s="90"/>
      <c r="QA183" s="90"/>
      <c r="QB183" s="90"/>
      <c r="QC183" s="90"/>
      <c r="QD183" s="90"/>
      <c r="QE183" s="90"/>
      <c r="QG183" s="90"/>
      <c r="QH183" s="90"/>
      <c r="QI183" s="90"/>
      <c r="QJ183" s="90"/>
      <c r="QK183" s="90"/>
      <c r="QL183" s="90"/>
      <c r="QN183" s="90"/>
      <c r="QO183" s="90"/>
      <c r="QP183" s="90"/>
      <c r="QQ183" s="90"/>
      <c r="QR183" s="90"/>
      <c r="QS183" s="90"/>
      <c r="QU183" s="90"/>
      <c r="QV183" s="90"/>
      <c r="QW183" s="90"/>
      <c r="QX183" s="90"/>
      <c r="QY183" s="90"/>
      <c r="QZ183" s="90"/>
      <c r="RB183" s="90"/>
      <c r="RC183" s="90"/>
      <c r="RD183" s="90"/>
      <c r="RE183" s="90"/>
      <c r="RF183" s="90"/>
      <c r="RG183" s="90"/>
      <c r="RI183" s="90"/>
      <c r="RJ183" s="90"/>
      <c r="RK183" s="90"/>
      <c r="RL183" s="90"/>
      <c r="RM183" s="90"/>
      <c r="RN183" s="90"/>
      <c r="RO183" s="90"/>
      <c r="RP183" s="90"/>
      <c r="RR183" s="90"/>
      <c r="RS183" s="90"/>
      <c r="RT183" s="90"/>
      <c r="RU183" s="90"/>
      <c r="RV183" s="90"/>
      <c r="RW183" s="90"/>
      <c r="RY183" s="90"/>
      <c r="RZ183" s="90"/>
      <c r="SA183" s="90"/>
      <c r="SB183" s="90"/>
      <c r="SC183" s="90"/>
      <c r="SD183" s="90"/>
      <c r="SF183" s="90"/>
      <c r="SG183" s="90"/>
      <c r="SH183" s="90"/>
      <c r="SI183" s="90"/>
      <c r="SJ183" s="90"/>
      <c r="SK183" s="90"/>
      <c r="SM183" s="90"/>
      <c r="SN183" s="90"/>
      <c r="SO183" s="90"/>
      <c r="SP183" s="90"/>
      <c r="SQ183" s="90"/>
      <c r="SR183" s="90"/>
      <c r="ST183" s="90"/>
      <c r="SU183" s="90"/>
      <c r="SV183" s="90"/>
      <c r="SW183" s="90"/>
      <c r="SX183" s="90"/>
      <c r="SY183" s="90"/>
      <c r="TA183" s="90"/>
      <c r="TB183" s="90"/>
      <c r="TC183" s="90"/>
      <c r="TD183" s="90"/>
      <c r="TE183" s="90"/>
      <c r="TF183" s="90"/>
      <c r="TH183" s="90"/>
      <c r="TI183" s="90"/>
      <c r="TJ183" s="90"/>
      <c r="TK183" s="90"/>
      <c r="TL183" s="90"/>
      <c r="TM183" s="90"/>
      <c r="TO183" s="90"/>
      <c r="TP183" s="90"/>
      <c r="TQ183" s="90"/>
      <c r="TR183" s="90"/>
      <c r="TS183" s="90"/>
      <c r="TT183" s="90"/>
    </row>
    <row r="184" spans="2:540" ht="15" customHeight="1" outlineLevel="1">
      <c r="B184" s="66"/>
      <c r="C184" s="67"/>
      <c r="D184" s="277"/>
      <c r="E184" s="277"/>
      <c r="F184" s="66"/>
      <c r="G184" s="66"/>
      <c r="H184" s="66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82"/>
      <c r="CU184" s="82"/>
      <c r="CV184" s="82"/>
      <c r="CW184" s="82"/>
      <c r="CX184" s="82"/>
      <c r="CY184" s="82"/>
      <c r="CZ184" s="82"/>
      <c r="DA184" s="82"/>
      <c r="DB184" s="82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Q184" s="5"/>
      <c r="OR184" s="5"/>
      <c r="OS184" s="5"/>
      <c r="OT184" s="5"/>
      <c r="OU184" s="5"/>
      <c r="OV184" s="5"/>
      <c r="OX184" s="5"/>
      <c r="OY184" s="5"/>
      <c r="OZ184" s="5"/>
      <c r="PA184" s="5"/>
      <c r="PB184" s="5"/>
      <c r="PC184" s="5"/>
      <c r="PE184" s="5"/>
      <c r="PF184" s="5"/>
      <c r="PG184" s="5"/>
      <c r="PH184" s="5"/>
      <c r="PI184" s="5"/>
      <c r="PJ184" s="5"/>
      <c r="PL184" s="5"/>
      <c r="PM184" s="5"/>
      <c r="PN184" s="5"/>
      <c r="PO184" s="5"/>
      <c r="PP184" s="5"/>
      <c r="PQ184" s="5"/>
      <c r="PS184" s="5"/>
      <c r="PT184" s="5"/>
      <c r="PU184" s="5"/>
      <c r="PV184" s="5"/>
      <c r="PW184" s="5"/>
      <c r="PX184" s="5"/>
      <c r="PZ184" s="5"/>
      <c r="QA184" s="5"/>
      <c r="QB184" s="5"/>
      <c r="QC184" s="5"/>
      <c r="QD184" s="5"/>
      <c r="QE184" s="5"/>
      <c r="QG184" s="5"/>
      <c r="QH184" s="5"/>
      <c r="QI184" s="5"/>
      <c r="QJ184" s="5"/>
      <c r="QK184" s="5"/>
      <c r="QL184" s="5"/>
      <c r="QN184" s="93"/>
      <c r="QO184" s="93"/>
      <c r="QP184" s="93"/>
      <c r="QQ184" s="93"/>
      <c r="QR184" s="93"/>
      <c r="QS184" s="93"/>
      <c r="QU184" s="93"/>
      <c r="QV184" s="93"/>
      <c r="QW184" s="93"/>
      <c r="QX184" s="93"/>
      <c r="QY184" s="93"/>
      <c r="QZ184" s="93"/>
      <c r="RB184" s="93"/>
      <c r="RC184" s="93"/>
      <c r="RD184" s="93"/>
      <c r="RE184" s="93"/>
      <c r="RF184" s="93"/>
      <c r="RG184" s="93"/>
      <c r="RI184" s="93"/>
      <c r="RJ184" s="93"/>
      <c r="RK184" s="93"/>
      <c r="RL184" s="93"/>
      <c r="RM184" s="93"/>
      <c r="RN184" s="93"/>
      <c r="RO184" s="93"/>
      <c r="RP184" s="93"/>
      <c r="RR184" s="5"/>
      <c r="RS184" s="5"/>
      <c r="RT184" s="5"/>
      <c r="RU184" s="5"/>
      <c r="RV184" s="5"/>
      <c r="RW184" s="5"/>
      <c r="RY184" s="5"/>
      <c r="RZ184" s="5"/>
      <c r="SA184" s="5"/>
      <c r="SB184" s="5"/>
      <c r="SC184" s="5"/>
      <c r="SD184" s="5"/>
      <c r="SF184" s="5"/>
      <c r="SG184" s="5"/>
      <c r="SH184" s="5"/>
      <c r="SI184" s="5"/>
      <c r="SJ184" s="5"/>
      <c r="SK184" s="5"/>
      <c r="SM184" s="5"/>
      <c r="SN184" s="5"/>
      <c r="SO184" s="5"/>
      <c r="SP184" s="5"/>
      <c r="SQ184" s="5"/>
      <c r="SR184" s="5"/>
      <c r="ST184" s="5"/>
      <c r="SU184" s="5"/>
      <c r="SV184" s="5"/>
      <c r="SW184" s="5"/>
      <c r="SX184" s="5"/>
      <c r="SY184" s="5"/>
      <c r="TA184" s="5"/>
      <c r="TB184" s="5"/>
      <c r="TC184" s="5"/>
      <c r="TD184" s="5"/>
      <c r="TE184" s="5"/>
      <c r="TF184" s="5"/>
      <c r="TH184" s="5"/>
      <c r="TI184" s="5"/>
      <c r="TJ184" s="5"/>
      <c r="TK184" s="5"/>
      <c r="TL184" s="5"/>
      <c r="TM184" s="5"/>
      <c r="TO184" s="5"/>
      <c r="TP184" s="5"/>
      <c r="TQ184" s="5"/>
      <c r="TR184" s="5"/>
      <c r="TS184" s="5"/>
      <c r="TT184" s="5"/>
    </row>
    <row r="185" spans="2:540" ht="15" customHeight="1" outlineLevel="1">
      <c r="B185" s="353" t="s">
        <v>101</v>
      </c>
      <c r="C185" s="354"/>
      <c r="D185" s="273" t="s">
        <v>310</v>
      </c>
      <c r="E185" s="274" t="s">
        <v>311</v>
      </c>
      <c r="F185" s="271">
        <v>240000</v>
      </c>
      <c r="G185" s="271">
        <v>240000</v>
      </c>
      <c r="H185" s="271">
        <v>240000</v>
      </c>
      <c r="I185" s="271">
        <v>240000</v>
      </c>
      <c r="J185" s="271">
        <v>240000</v>
      </c>
      <c r="K185" s="271">
        <v>240000</v>
      </c>
      <c r="Z185" s="249">
        <v>20000</v>
      </c>
      <c r="AA185" s="249">
        <v>20000</v>
      </c>
      <c r="AB185" s="249">
        <v>20000</v>
      </c>
      <c r="AC185" s="249">
        <v>20000</v>
      </c>
      <c r="AD185" s="249">
        <v>20000</v>
      </c>
      <c r="AE185" s="249">
        <v>20000</v>
      </c>
      <c r="AF185" s="249">
        <v>20000</v>
      </c>
      <c r="AG185" s="249">
        <v>20000</v>
      </c>
      <c r="AH185" s="249">
        <v>20000</v>
      </c>
      <c r="AI185" s="249">
        <v>20000</v>
      </c>
      <c r="AJ185" s="249">
        <v>20000</v>
      </c>
      <c r="AK185" s="249">
        <v>20000</v>
      </c>
      <c r="AL185" s="249">
        <v>20000</v>
      </c>
      <c r="AM185" s="249">
        <v>20000</v>
      </c>
      <c r="AN185" s="249">
        <v>20000</v>
      </c>
      <c r="AO185" s="249">
        <v>20000</v>
      </c>
      <c r="AP185" s="249">
        <v>20000</v>
      </c>
      <c r="AQ185" s="249">
        <v>20000</v>
      </c>
      <c r="AR185" s="249">
        <v>20000</v>
      </c>
      <c r="AS185" s="249">
        <v>20000</v>
      </c>
      <c r="AT185" s="249">
        <v>20000</v>
      </c>
      <c r="AU185" s="249">
        <v>20000</v>
      </c>
      <c r="AV185" s="249">
        <v>20000</v>
      </c>
      <c r="AW185" s="249">
        <v>20000</v>
      </c>
      <c r="AX185" s="249">
        <v>20000</v>
      </c>
      <c r="AY185" s="249">
        <v>20000</v>
      </c>
      <c r="AZ185" s="249">
        <v>20000</v>
      </c>
      <c r="BA185" s="249">
        <v>20000</v>
      </c>
      <c r="BB185" s="249">
        <v>20000</v>
      </c>
      <c r="BC185" s="249">
        <v>20000</v>
      </c>
      <c r="BD185" s="249">
        <v>20000</v>
      </c>
      <c r="BE185" s="249">
        <v>20000</v>
      </c>
      <c r="BF185" s="249">
        <v>20000</v>
      </c>
      <c r="BG185" s="249">
        <v>20000</v>
      </c>
      <c r="BH185" s="249">
        <v>20000</v>
      </c>
      <c r="BI185" s="249">
        <v>20000</v>
      </c>
      <c r="BJ185" s="249">
        <v>20000</v>
      </c>
      <c r="BK185" s="249">
        <v>20000</v>
      </c>
      <c r="BL185" s="249">
        <v>20000</v>
      </c>
      <c r="BM185" s="249">
        <v>20000</v>
      </c>
      <c r="BN185" s="249">
        <v>20000</v>
      </c>
      <c r="BO185" s="249">
        <v>20000</v>
      </c>
      <c r="BP185" s="249">
        <v>20000</v>
      </c>
      <c r="BQ185" s="249">
        <v>20000</v>
      </c>
      <c r="BR185" s="249">
        <v>20000</v>
      </c>
      <c r="BS185" s="249">
        <v>20000</v>
      </c>
      <c r="BT185" s="249">
        <v>20000</v>
      </c>
      <c r="BU185" s="249">
        <v>20000</v>
      </c>
      <c r="BV185" s="249">
        <v>20000</v>
      </c>
      <c r="BW185" s="249">
        <v>20000</v>
      </c>
      <c r="BX185" s="249">
        <v>20000</v>
      </c>
      <c r="BY185" s="249">
        <v>20000</v>
      </c>
      <c r="BZ185" s="249">
        <v>20000</v>
      </c>
      <c r="CA185" s="249">
        <v>20000</v>
      </c>
      <c r="CB185" s="249">
        <v>20000</v>
      </c>
      <c r="CC185" s="249">
        <v>20000</v>
      </c>
      <c r="CD185" s="249">
        <v>20000</v>
      </c>
      <c r="CE185" s="249">
        <v>20000</v>
      </c>
      <c r="CF185" s="249">
        <v>20000</v>
      </c>
      <c r="CG185" s="249">
        <v>20000</v>
      </c>
      <c r="CH185" s="249">
        <v>20000</v>
      </c>
      <c r="CI185" s="249">
        <v>20000</v>
      </c>
      <c r="CJ185" s="249">
        <v>20000</v>
      </c>
      <c r="CK185" s="249">
        <v>20000</v>
      </c>
      <c r="CL185" s="249">
        <v>20000</v>
      </c>
      <c r="CM185" s="249">
        <v>20000</v>
      </c>
      <c r="CN185" s="249">
        <v>20000</v>
      </c>
      <c r="CO185" s="249">
        <v>20000</v>
      </c>
      <c r="CP185" s="249">
        <v>20000</v>
      </c>
      <c r="CQ185" s="249">
        <v>20000</v>
      </c>
      <c r="CR185" s="249">
        <v>20000</v>
      </c>
      <c r="CS185" s="249">
        <v>20000</v>
      </c>
      <c r="CT185" s="82"/>
      <c r="CU185" s="82"/>
      <c r="CV185" s="82"/>
      <c r="CW185" s="82"/>
      <c r="CX185" s="82"/>
      <c r="CY185" s="82"/>
      <c r="CZ185" s="82"/>
      <c r="DA185" s="82"/>
      <c r="DB185" s="82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Q185" s="5"/>
      <c r="OR185" s="5"/>
      <c r="OS185" s="5"/>
      <c r="OT185" s="5"/>
      <c r="OU185" s="5"/>
      <c r="OV185" s="5"/>
      <c r="OX185" s="5"/>
      <c r="OY185" s="5"/>
      <c r="OZ185" s="5"/>
      <c r="PA185" s="5"/>
      <c r="PB185" s="5"/>
      <c r="PC185" s="5"/>
      <c r="PE185" s="5"/>
      <c r="PF185" s="5"/>
      <c r="PG185" s="5"/>
      <c r="PH185" s="5"/>
      <c r="PI185" s="5"/>
      <c r="PJ185" s="5"/>
      <c r="PL185" s="5"/>
      <c r="PM185" s="5"/>
      <c r="PN185" s="5"/>
      <c r="PO185" s="5"/>
      <c r="PP185" s="5"/>
      <c r="PQ185" s="5"/>
      <c r="PS185" s="5"/>
      <c r="PT185" s="5"/>
      <c r="PU185" s="5"/>
      <c r="PV185" s="5"/>
      <c r="PW185" s="5"/>
      <c r="PX185" s="5"/>
      <c r="PZ185" s="5"/>
      <c r="QA185" s="5"/>
      <c r="QB185" s="5"/>
      <c r="QC185" s="5"/>
      <c r="QD185" s="5"/>
      <c r="QE185" s="5"/>
      <c r="QG185" s="5"/>
      <c r="QH185" s="5"/>
      <c r="QI185" s="5"/>
      <c r="QJ185" s="5"/>
      <c r="QK185" s="5"/>
      <c r="QL185" s="5"/>
      <c r="QN185" s="93"/>
      <c r="QO185" s="93"/>
      <c r="QP185" s="93"/>
      <c r="QQ185" s="93"/>
      <c r="QR185" s="93"/>
      <c r="QS185" s="93"/>
      <c r="QU185" s="93"/>
      <c r="QV185" s="93"/>
      <c r="QW185" s="93"/>
      <c r="QX185" s="93"/>
      <c r="QY185" s="93"/>
      <c r="QZ185" s="93"/>
      <c r="RB185" s="93"/>
      <c r="RC185" s="93"/>
      <c r="RD185" s="93"/>
      <c r="RE185" s="93"/>
      <c r="RF185" s="93"/>
      <c r="RG185" s="93"/>
      <c r="RI185" s="93"/>
      <c r="RJ185" s="93"/>
      <c r="RK185" s="93"/>
      <c r="RL185" s="93"/>
      <c r="RM185" s="93"/>
      <c r="RN185" s="93"/>
      <c r="RO185" s="93"/>
      <c r="RP185" s="93"/>
      <c r="RR185" s="5"/>
      <c r="RS185" s="5"/>
      <c r="RT185" s="5"/>
      <c r="RU185" s="5"/>
      <c r="RV185" s="5"/>
      <c r="RW185" s="5"/>
      <c r="RY185" s="5"/>
      <c r="RZ185" s="5"/>
      <c r="SA185" s="5"/>
      <c r="SB185" s="5"/>
      <c r="SC185" s="5"/>
      <c r="SD185" s="5"/>
      <c r="SF185" s="5"/>
      <c r="SG185" s="5"/>
      <c r="SH185" s="5"/>
      <c r="SI185" s="5"/>
      <c r="SJ185" s="5"/>
      <c r="SK185" s="5"/>
      <c r="SM185" s="5"/>
      <c r="SN185" s="5"/>
      <c r="SO185" s="5"/>
      <c r="SP185" s="5"/>
      <c r="SQ185" s="5"/>
      <c r="SR185" s="5"/>
      <c r="ST185" s="5"/>
      <c r="SU185" s="5"/>
      <c r="SV185" s="5"/>
      <c r="SW185" s="5"/>
      <c r="SX185" s="5"/>
      <c r="SY185" s="5"/>
      <c r="TA185" s="5"/>
      <c r="TB185" s="5"/>
      <c r="TC185" s="5"/>
      <c r="TD185" s="5"/>
      <c r="TE185" s="5"/>
      <c r="TF185" s="5"/>
      <c r="TH185" s="5"/>
      <c r="TI185" s="5"/>
      <c r="TJ185" s="5"/>
      <c r="TK185" s="5"/>
      <c r="TL185" s="5"/>
      <c r="TM185" s="5"/>
      <c r="TO185" s="5"/>
      <c r="TP185" s="5"/>
      <c r="TQ185" s="5"/>
      <c r="TR185" s="5"/>
      <c r="TS185" s="5"/>
      <c r="TT185" s="5"/>
    </row>
    <row r="186" spans="2:540" ht="15" customHeight="1" outlineLevel="1">
      <c r="B186" s="355"/>
      <c r="C186" s="356"/>
      <c r="D186" s="273" t="s">
        <v>306</v>
      </c>
      <c r="E186" s="274" t="s">
        <v>311</v>
      </c>
      <c r="F186" s="271">
        <v>0</v>
      </c>
      <c r="G186" s="271">
        <v>0</v>
      </c>
      <c r="H186" s="271">
        <v>0</v>
      </c>
      <c r="I186" s="271">
        <v>0</v>
      </c>
      <c r="J186" s="271">
        <v>0</v>
      </c>
      <c r="K186" s="271">
        <v>0</v>
      </c>
      <c r="Z186" s="249">
        <v>0</v>
      </c>
      <c r="AA186" s="249">
        <v>0</v>
      </c>
      <c r="AB186" s="249">
        <v>0</v>
      </c>
      <c r="AC186" s="249">
        <v>0</v>
      </c>
      <c r="AD186" s="249">
        <v>0</v>
      </c>
      <c r="AE186" s="249">
        <v>0</v>
      </c>
      <c r="AF186" s="249">
        <v>0</v>
      </c>
      <c r="AG186" s="249">
        <v>0</v>
      </c>
      <c r="AH186" s="249">
        <v>0</v>
      </c>
      <c r="AI186" s="249">
        <v>0</v>
      </c>
      <c r="AJ186" s="249">
        <v>0</v>
      </c>
      <c r="AK186" s="249">
        <v>0</v>
      </c>
      <c r="AL186" s="249">
        <v>0</v>
      </c>
      <c r="AM186" s="249">
        <v>0</v>
      </c>
      <c r="AN186" s="249">
        <v>0</v>
      </c>
      <c r="AO186" s="249">
        <v>0</v>
      </c>
      <c r="AP186" s="249">
        <v>0</v>
      </c>
      <c r="AQ186" s="249">
        <v>0</v>
      </c>
      <c r="AR186" s="249">
        <v>0</v>
      </c>
      <c r="AS186" s="249">
        <v>0</v>
      </c>
      <c r="AT186" s="249">
        <v>0</v>
      </c>
      <c r="AU186" s="249">
        <v>0</v>
      </c>
      <c r="AV186" s="249">
        <v>0</v>
      </c>
      <c r="AW186" s="249">
        <v>0</v>
      </c>
      <c r="AX186" s="249">
        <v>0</v>
      </c>
      <c r="AY186" s="249">
        <v>0</v>
      </c>
      <c r="AZ186" s="249">
        <v>0</v>
      </c>
      <c r="BA186" s="249">
        <v>0</v>
      </c>
      <c r="BB186" s="249">
        <v>0</v>
      </c>
      <c r="BC186" s="249">
        <v>0</v>
      </c>
      <c r="BD186" s="249">
        <v>0</v>
      </c>
      <c r="BE186" s="249">
        <v>0</v>
      </c>
      <c r="BF186" s="249">
        <v>0</v>
      </c>
      <c r="BG186" s="249">
        <v>0</v>
      </c>
      <c r="BH186" s="249">
        <v>0</v>
      </c>
      <c r="BI186" s="249">
        <v>0</v>
      </c>
      <c r="BJ186" s="249">
        <v>0</v>
      </c>
      <c r="BK186" s="249">
        <v>0</v>
      </c>
      <c r="BL186" s="249">
        <v>0</v>
      </c>
      <c r="BM186" s="249">
        <v>0</v>
      </c>
      <c r="BN186" s="249">
        <v>0</v>
      </c>
      <c r="BO186" s="249">
        <v>0</v>
      </c>
      <c r="BP186" s="249">
        <v>0</v>
      </c>
      <c r="BQ186" s="249">
        <v>0</v>
      </c>
      <c r="BR186" s="249">
        <v>0</v>
      </c>
      <c r="BS186" s="249">
        <v>0</v>
      </c>
      <c r="BT186" s="249">
        <v>0</v>
      </c>
      <c r="BU186" s="249">
        <v>0</v>
      </c>
      <c r="BV186" s="249">
        <v>0</v>
      </c>
      <c r="BW186" s="249">
        <v>0</v>
      </c>
      <c r="BX186" s="249">
        <v>0</v>
      </c>
      <c r="BY186" s="249">
        <v>0</v>
      </c>
      <c r="BZ186" s="249">
        <v>0</v>
      </c>
      <c r="CA186" s="249">
        <v>0</v>
      </c>
      <c r="CB186" s="249">
        <v>0</v>
      </c>
      <c r="CC186" s="249">
        <v>0</v>
      </c>
      <c r="CD186" s="249">
        <v>0</v>
      </c>
      <c r="CE186" s="249">
        <v>0</v>
      </c>
      <c r="CF186" s="249">
        <v>0</v>
      </c>
      <c r="CG186" s="249">
        <v>0</v>
      </c>
      <c r="CH186" s="249">
        <v>0</v>
      </c>
      <c r="CI186" s="249">
        <v>0</v>
      </c>
      <c r="CJ186" s="249">
        <v>0</v>
      </c>
      <c r="CK186" s="249">
        <v>0</v>
      </c>
      <c r="CL186" s="249">
        <v>0</v>
      </c>
      <c r="CM186" s="249">
        <v>0</v>
      </c>
      <c r="CN186" s="249">
        <v>0</v>
      </c>
      <c r="CO186" s="249">
        <v>0</v>
      </c>
      <c r="CP186" s="249">
        <v>0</v>
      </c>
      <c r="CQ186" s="249">
        <v>0</v>
      </c>
      <c r="CR186" s="249">
        <v>0</v>
      </c>
      <c r="CS186" s="249">
        <v>0</v>
      </c>
      <c r="CT186" s="82"/>
      <c r="CU186" s="82"/>
      <c r="CV186" s="82"/>
      <c r="CW186" s="82"/>
      <c r="CX186" s="82"/>
      <c r="CY186" s="82"/>
      <c r="CZ186" s="82"/>
      <c r="DA186" s="82"/>
      <c r="DB186" s="82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Q186" s="5"/>
      <c r="OR186" s="5"/>
      <c r="OS186" s="5"/>
      <c r="OT186" s="5"/>
      <c r="OU186" s="5"/>
      <c r="OV186" s="5"/>
      <c r="OX186" s="5"/>
      <c r="OY186" s="5"/>
      <c r="OZ186" s="5"/>
      <c r="PA186" s="5"/>
      <c r="PB186" s="5"/>
      <c r="PC186" s="5"/>
      <c r="PE186" s="5"/>
      <c r="PF186" s="5"/>
      <c r="PG186" s="5"/>
      <c r="PH186" s="5"/>
      <c r="PI186" s="5"/>
      <c r="PJ186" s="5"/>
      <c r="PL186" s="5"/>
      <c r="PM186" s="5"/>
      <c r="PN186" s="5"/>
      <c r="PO186" s="5"/>
      <c r="PP186" s="5"/>
      <c r="PQ186" s="5"/>
      <c r="PS186" s="5"/>
      <c r="PT186" s="5"/>
      <c r="PU186" s="5"/>
      <c r="PV186" s="5"/>
      <c r="PW186" s="5"/>
      <c r="PX186" s="5"/>
      <c r="PZ186" s="5"/>
      <c r="QA186" s="5"/>
      <c r="QB186" s="5"/>
      <c r="QC186" s="5"/>
      <c r="QD186" s="5"/>
      <c r="QE186" s="5"/>
      <c r="QG186" s="5"/>
      <c r="QH186" s="5"/>
      <c r="QI186" s="5"/>
      <c r="QJ186" s="5"/>
      <c r="QK186" s="5"/>
      <c r="QL186" s="5"/>
      <c r="QN186" s="93"/>
      <c r="QO186" s="93"/>
      <c r="QP186" s="93"/>
      <c r="QQ186" s="93"/>
      <c r="QR186" s="93"/>
      <c r="QS186" s="93"/>
      <c r="QU186" s="93"/>
      <c r="QV186" s="93"/>
      <c r="QW186" s="93"/>
      <c r="QX186" s="93"/>
      <c r="QY186" s="93"/>
      <c r="QZ186" s="93"/>
      <c r="RB186" s="93"/>
      <c r="RC186" s="93"/>
      <c r="RD186" s="93"/>
      <c r="RE186" s="93"/>
      <c r="RF186" s="93"/>
      <c r="RG186" s="93"/>
      <c r="RI186" s="93"/>
      <c r="RJ186" s="93"/>
      <c r="RK186" s="93"/>
      <c r="RL186" s="93"/>
      <c r="RM186" s="93"/>
      <c r="RN186" s="93"/>
      <c r="RO186" s="93"/>
      <c r="RP186" s="93"/>
      <c r="RR186" s="5"/>
      <c r="RS186" s="5"/>
      <c r="RT186" s="5"/>
      <c r="RU186" s="5"/>
      <c r="RV186" s="5"/>
      <c r="RW186" s="5"/>
      <c r="RY186" s="5"/>
      <c r="RZ186" s="5"/>
      <c r="SA186" s="5"/>
      <c r="SB186" s="5"/>
      <c r="SC186" s="5"/>
      <c r="SD186" s="5"/>
      <c r="SF186" s="5"/>
      <c r="SG186" s="5"/>
      <c r="SH186" s="5"/>
      <c r="SI186" s="5"/>
      <c r="SJ186" s="5"/>
      <c r="SK186" s="5"/>
      <c r="SM186" s="5"/>
      <c r="SN186" s="5"/>
      <c r="SO186" s="5"/>
      <c r="SP186" s="5"/>
      <c r="SQ186" s="5"/>
      <c r="SR186" s="5"/>
      <c r="ST186" s="5"/>
      <c r="SU186" s="5"/>
      <c r="SV186" s="5"/>
      <c r="SW186" s="5"/>
      <c r="SX186" s="5"/>
      <c r="SY186" s="5"/>
      <c r="TA186" s="5"/>
      <c r="TB186" s="5"/>
      <c r="TC186" s="5"/>
      <c r="TD186" s="5"/>
      <c r="TE186" s="5"/>
      <c r="TF186" s="5"/>
      <c r="TH186" s="5"/>
      <c r="TI186" s="5"/>
      <c r="TJ186" s="5"/>
      <c r="TK186" s="5"/>
      <c r="TL186" s="5"/>
      <c r="TM186" s="5"/>
      <c r="TO186" s="5"/>
      <c r="TP186" s="5"/>
      <c r="TQ186" s="5"/>
      <c r="TR186" s="5"/>
      <c r="TS186" s="5"/>
      <c r="TT186" s="5"/>
    </row>
    <row r="187" spans="2:540" ht="15" customHeight="1" outlineLevel="1">
      <c r="B187" s="355"/>
      <c r="C187" s="356"/>
      <c r="D187" s="275"/>
      <c r="E187" s="276"/>
      <c r="F187" s="91"/>
      <c r="G187" s="91"/>
      <c r="H187" s="91"/>
      <c r="I187" s="91"/>
      <c r="J187" s="91"/>
      <c r="K187" s="91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82"/>
      <c r="CU187" s="82"/>
      <c r="CV187" s="82"/>
      <c r="CW187" s="82"/>
      <c r="CX187" s="82"/>
      <c r="CY187" s="82"/>
      <c r="CZ187" s="82"/>
      <c r="DA187" s="82"/>
      <c r="DB187" s="82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Q187" s="5"/>
      <c r="OR187" s="5"/>
      <c r="OS187" s="5"/>
      <c r="OT187" s="5"/>
      <c r="OU187" s="5"/>
      <c r="OV187" s="5"/>
      <c r="OX187" s="5"/>
      <c r="OY187" s="5"/>
      <c r="OZ187" s="5"/>
      <c r="PA187" s="5"/>
      <c r="PB187" s="5"/>
      <c r="PC187" s="5"/>
      <c r="PE187" s="5"/>
      <c r="PF187" s="5"/>
      <c r="PG187" s="5"/>
      <c r="PH187" s="5"/>
      <c r="PI187" s="5"/>
      <c r="PJ187" s="5"/>
      <c r="PL187" s="5"/>
      <c r="PM187" s="5"/>
      <c r="PN187" s="5"/>
      <c r="PO187" s="5"/>
      <c r="PP187" s="5"/>
      <c r="PQ187" s="5"/>
      <c r="PS187" s="5"/>
      <c r="PT187" s="5"/>
      <c r="PU187" s="5"/>
      <c r="PV187" s="5"/>
      <c r="PW187" s="5"/>
      <c r="PX187" s="5"/>
      <c r="PZ187" s="5"/>
      <c r="QA187" s="5"/>
      <c r="QB187" s="5"/>
      <c r="QC187" s="5"/>
      <c r="QD187" s="5"/>
      <c r="QE187" s="5"/>
      <c r="QG187" s="5"/>
      <c r="QH187" s="5"/>
      <c r="QI187" s="5"/>
      <c r="QJ187" s="5"/>
      <c r="QK187" s="5"/>
      <c r="QL187" s="5"/>
      <c r="QN187" s="93"/>
      <c r="QO187" s="93"/>
      <c r="QP187" s="93"/>
      <c r="QQ187" s="93"/>
      <c r="QR187" s="93"/>
      <c r="QS187" s="93"/>
      <c r="QU187" s="93"/>
      <c r="QV187" s="93"/>
      <c r="QW187" s="93"/>
      <c r="QX187" s="93"/>
      <c r="QY187" s="93"/>
      <c r="QZ187" s="93"/>
      <c r="RB187" s="93"/>
      <c r="RC187" s="93"/>
      <c r="RD187" s="93"/>
      <c r="RE187" s="93"/>
      <c r="RF187" s="93"/>
      <c r="RG187" s="93"/>
      <c r="RI187" s="93"/>
      <c r="RJ187" s="93"/>
      <c r="RK187" s="93"/>
      <c r="RL187" s="93"/>
      <c r="RM187" s="93"/>
      <c r="RN187" s="93"/>
      <c r="RO187" s="93"/>
      <c r="RP187" s="93"/>
      <c r="RR187" s="5"/>
      <c r="RS187" s="5"/>
      <c r="RT187" s="5"/>
      <c r="RU187" s="5"/>
      <c r="RV187" s="5"/>
      <c r="RW187" s="5"/>
      <c r="RY187" s="5"/>
      <c r="RZ187" s="5"/>
      <c r="SA187" s="5"/>
      <c r="SB187" s="5"/>
      <c r="SC187" s="5"/>
      <c r="SD187" s="5"/>
      <c r="SF187" s="5"/>
      <c r="SG187" s="5"/>
      <c r="SH187" s="5"/>
      <c r="SI187" s="5"/>
      <c r="SJ187" s="5"/>
      <c r="SK187" s="5"/>
      <c r="SM187" s="5"/>
      <c r="SN187" s="5"/>
      <c r="SO187" s="5"/>
      <c r="SP187" s="5"/>
      <c r="SQ187" s="5"/>
      <c r="SR187" s="5"/>
      <c r="ST187" s="5"/>
      <c r="SU187" s="5"/>
      <c r="SV187" s="5"/>
      <c r="SW187" s="5"/>
      <c r="SX187" s="5"/>
      <c r="SY187" s="5"/>
      <c r="TA187" s="5"/>
      <c r="TB187" s="5"/>
      <c r="TC187" s="5"/>
      <c r="TD187" s="5"/>
      <c r="TE187" s="5"/>
      <c r="TF187" s="5"/>
      <c r="TH187" s="5"/>
      <c r="TI187" s="5"/>
      <c r="TJ187" s="5"/>
      <c r="TK187" s="5"/>
      <c r="TL187" s="5"/>
      <c r="TM187" s="5"/>
      <c r="TO187" s="5"/>
      <c r="TP187" s="5"/>
      <c r="TQ187" s="5"/>
      <c r="TR187" s="5"/>
      <c r="TS187" s="5"/>
      <c r="TT187" s="5"/>
    </row>
    <row r="188" spans="2:540" ht="15" customHeight="1" outlineLevel="1">
      <c r="B188" s="355"/>
      <c r="C188" s="356"/>
      <c r="D188" s="273" t="s">
        <v>310</v>
      </c>
      <c r="E188" s="274" t="s">
        <v>312</v>
      </c>
      <c r="F188" s="271">
        <v>0</v>
      </c>
      <c r="G188" s="271">
        <v>0</v>
      </c>
      <c r="H188" s="271">
        <v>0</v>
      </c>
      <c r="I188" s="271">
        <v>0</v>
      </c>
      <c r="J188" s="271">
        <v>0</v>
      </c>
      <c r="K188" s="271">
        <v>0</v>
      </c>
      <c r="Z188" s="249">
        <v>0</v>
      </c>
      <c r="AA188" s="249">
        <v>0</v>
      </c>
      <c r="AB188" s="249">
        <v>0</v>
      </c>
      <c r="AC188" s="249">
        <v>0</v>
      </c>
      <c r="AD188" s="249">
        <v>0</v>
      </c>
      <c r="AE188" s="249">
        <v>0</v>
      </c>
      <c r="AF188" s="249">
        <v>0</v>
      </c>
      <c r="AG188" s="249">
        <v>0</v>
      </c>
      <c r="AH188" s="249">
        <v>0</v>
      </c>
      <c r="AI188" s="249">
        <v>0</v>
      </c>
      <c r="AJ188" s="249">
        <v>0</v>
      </c>
      <c r="AK188" s="249">
        <v>0</v>
      </c>
      <c r="AL188" s="249">
        <v>0</v>
      </c>
      <c r="AM188" s="249">
        <v>0</v>
      </c>
      <c r="AN188" s="249">
        <v>0</v>
      </c>
      <c r="AO188" s="249">
        <v>0</v>
      </c>
      <c r="AP188" s="249">
        <v>0</v>
      </c>
      <c r="AQ188" s="249">
        <v>0</v>
      </c>
      <c r="AR188" s="249">
        <v>0</v>
      </c>
      <c r="AS188" s="249">
        <v>0</v>
      </c>
      <c r="AT188" s="249">
        <v>0</v>
      </c>
      <c r="AU188" s="249">
        <v>0</v>
      </c>
      <c r="AV188" s="249">
        <v>0</v>
      </c>
      <c r="AW188" s="249">
        <v>0</v>
      </c>
      <c r="AX188" s="249">
        <v>0</v>
      </c>
      <c r="AY188" s="249">
        <v>0</v>
      </c>
      <c r="AZ188" s="249">
        <v>0</v>
      </c>
      <c r="BA188" s="249">
        <v>0</v>
      </c>
      <c r="BB188" s="249">
        <v>0</v>
      </c>
      <c r="BC188" s="249">
        <v>0</v>
      </c>
      <c r="BD188" s="249">
        <v>0</v>
      </c>
      <c r="BE188" s="249">
        <v>0</v>
      </c>
      <c r="BF188" s="249">
        <v>0</v>
      </c>
      <c r="BG188" s="249">
        <v>0</v>
      </c>
      <c r="BH188" s="249">
        <v>0</v>
      </c>
      <c r="BI188" s="249">
        <v>0</v>
      </c>
      <c r="BJ188" s="249">
        <v>0</v>
      </c>
      <c r="BK188" s="249">
        <v>0</v>
      </c>
      <c r="BL188" s="249">
        <v>0</v>
      </c>
      <c r="BM188" s="249">
        <v>0</v>
      </c>
      <c r="BN188" s="249">
        <v>0</v>
      </c>
      <c r="BO188" s="249">
        <v>0</v>
      </c>
      <c r="BP188" s="249">
        <v>0</v>
      </c>
      <c r="BQ188" s="249">
        <v>0</v>
      </c>
      <c r="BR188" s="249">
        <v>0</v>
      </c>
      <c r="BS188" s="249">
        <v>0</v>
      </c>
      <c r="BT188" s="249">
        <v>0</v>
      </c>
      <c r="BU188" s="249">
        <v>0</v>
      </c>
      <c r="BV188" s="249">
        <v>0</v>
      </c>
      <c r="BW188" s="249">
        <v>0</v>
      </c>
      <c r="BX188" s="249">
        <v>0</v>
      </c>
      <c r="BY188" s="249">
        <v>0</v>
      </c>
      <c r="BZ188" s="249">
        <v>0</v>
      </c>
      <c r="CA188" s="249">
        <v>0</v>
      </c>
      <c r="CB188" s="249">
        <v>0</v>
      </c>
      <c r="CC188" s="249">
        <v>0</v>
      </c>
      <c r="CD188" s="249">
        <v>0</v>
      </c>
      <c r="CE188" s="249">
        <v>0</v>
      </c>
      <c r="CF188" s="249">
        <v>0</v>
      </c>
      <c r="CG188" s="249">
        <v>0</v>
      </c>
      <c r="CH188" s="249">
        <v>0</v>
      </c>
      <c r="CI188" s="249">
        <v>0</v>
      </c>
      <c r="CJ188" s="249">
        <v>0</v>
      </c>
      <c r="CK188" s="249">
        <v>0</v>
      </c>
      <c r="CL188" s="249">
        <v>0</v>
      </c>
      <c r="CM188" s="249">
        <v>0</v>
      </c>
      <c r="CN188" s="249">
        <v>0</v>
      </c>
      <c r="CO188" s="249">
        <v>0</v>
      </c>
      <c r="CP188" s="249">
        <v>0</v>
      </c>
      <c r="CQ188" s="249">
        <v>0</v>
      </c>
      <c r="CR188" s="249">
        <v>0</v>
      </c>
      <c r="CS188" s="249">
        <v>0</v>
      </c>
      <c r="CT188" s="82"/>
      <c r="CU188" s="82"/>
      <c r="CV188" s="82"/>
      <c r="CW188" s="82"/>
      <c r="CX188" s="82"/>
      <c r="CY188" s="82"/>
      <c r="CZ188" s="82"/>
      <c r="DA188" s="82"/>
      <c r="DB188" s="82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Q188" s="5"/>
      <c r="OR188" s="5"/>
      <c r="OS188" s="5"/>
      <c r="OT188" s="5"/>
      <c r="OU188" s="5"/>
      <c r="OV188" s="5"/>
      <c r="OX188" s="5"/>
      <c r="OY188" s="5"/>
      <c r="OZ188" s="5"/>
      <c r="PA188" s="5"/>
      <c r="PB188" s="5"/>
      <c r="PC188" s="5"/>
      <c r="PE188" s="5"/>
      <c r="PF188" s="5"/>
      <c r="PG188" s="5"/>
      <c r="PH188" s="5"/>
      <c r="PI188" s="5"/>
      <c r="PJ188" s="5"/>
      <c r="PL188" s="5"/>
      <c r="PM188" s="5"/>
      <c r="PN188" s="5"/>
      <c r="PO188" s="5"/>
      <c r="PP188" s="5"/>
      <c r="PQ188" s="5"/>
      <c r="PS188" s="5"/>
      <c r="PT188" s="5"/>
      <c r="PU188" s="5"/>
      <c r="PV188" s="5"/>
      <c r="PW188" s="5"/>
      <c r="PX188" s="5"/>
      <c r="PZ188" s="5"/>
      <c r="QA188" s="5"/>
      <c r="QB188" s="5"/>
      <c r="QC188" s="5"/>
      <c r="QD188" s="5"/>
      <c r="QE188" s="5"/>
      <c r="QG188" s="5"/>
      <c r="QH188" s="5"/>
      <c r="QI188" s="5"/>
      <c r="QJ188" s="5"/>
      <c r="QK188" s="5"/>
      <c r="QL188" s="5"/>
      <c r="QN188" s="93"/>
      <c r="QO188" s="93"/>
      <c r="QP188" s="93"/>
      <c r="QQ188" s="93"/>
      <c r="QR188" s="93"/>
      <c r="QS188" s="93"/>
      <c r="QU188" s="93"/>
      <c r="QV188" s="93"/>
      <c r="QW188" s="93"/>
      <c r="QX188" s="93"/>
      <c r="QY188" s="93"/>
      <c r="QZ188" s="93"/>
      <c r="RB188" s="93"/>
      <c r="RC188" s="93"/>
      <c r="RD188" s="93"/>
      <c r="RE188" s="93"/>
      <c r="RF188" s="93"/>
      <c r="RG188" s="93"/>
      <c r="RI188" s="93"/>
      <c r="RJ188" s="93"/>
      <c r="RK188" s="93"/>
      <c r="RL188" s="93"/>
      <c r="RM188" s="93"/>
      <c r="RN188" s="93"/>
      <c r="RO188" s="93"/>
      <c r="RP188" s="93"/>
      <c r="RR188" s="5"/>
      <c r="RS188" s="5"/>
      <c r="RT188" s="5"/>
      <c r="RU188" s="5"/>
      <c r="RV188" s="5"/>
      <c r="RW188" s="5"/>
      <c r="RY188" s="5"/>
      <c r="RZ188" s="5"/>
      <c r="SA188" s="5"/>
      <c r="SB188" s="5"/>
      <c r="SC188" s="5"/>
      <c r="SD188" s="5"/>
      <c r="SF188" s="5"/>
      <c r="SG188" s="5"/>
      <c r="SH188" s="5"/>
      <c r="SI188" s="5"/>
      <c r="SJ188" s="5"/>
      <c r="SK188" s="5"/>
      <c r="SM188" s="5"/>
      <c r="SN188" s="5"/>
      <c r="SO188" s="5"/>
      <c r="SP188" s="5"/>
      <c r="SQ188" s="5"/>
      <c r="SR188" s="5"/>
      <c r="ST188" s="5"/>
      <c r="SU188" s="5"/>
      <c r="SV188" s="5"/>
      <c r="SW188" s="5"/>
      <c r="SX188" s="5"/>
      <c r="SY188" s="5"/>
      <c r="TA188" s="5"/>
      <c r="TB188" s="5"/>
      <c r="TC188" s="5"/>
      <c r="TD188" s="5"/>
      <c r="TE188" s="5"/>
      <c r="TF188" s="5"/>
      <c r="TH188" s="5"/>
      <c r="TI188" s="5"/>
      <c r="TJ188" s="5"/>
      <c r="TK188" s="5"/>
      <c r="TL188" s="5"/>
      <c r="TM188" s="5"/>
      <c r="TO188" s="5"/>
      <c r="TP188" s="5"/>
      <c r="TQ188" s="5"/>
      <c r="TR188" s="5"/>
      <c r="TS188" s="5"/>
      <c r="TT188" s="5"/>
    </row>
    <row r="189" spans="2:540" ht="15" customHeight="1" outlineLevel="1">
      <c r="B189" s="357"/>
      <c r="C189" s="358"/>
      <c r="D189" s="273" t="s">
        <v>306</v>
      </c>
      <c r="E189" s="274" t="s">
        <v>312</v>
      </c>
      <c r="F189" s="271">
        <v>0</v>
      </c>
      <c r="G189" s="271">
        <v>0</v>
      </c>
      <c r="H189" s="271">
        <v>0</v>
      </c>
      <c r="I189" s="271">
        <v>0</v>
      </c>
      <c r="J189" s="271">
        <v>0</v>
      </c>
      <c r="K189" s="271">
        <v>0</v>
      </c>
      <c r="Z189" s="249">
        <v>0</v>
      </c>
      <c r="AA189" s="249">
        <v>0</v>
      </c>
      <c r="AB189" s="249">
        <v>0</v>
      </c>
      <c r="AC189" s="249">
        <v>0</v>
      </c>
      <c r="AD189" s="249">
        <v>0</v>
      </c>
      <c r="AE189" s="249">
        <v>0</v>
      </c>
      <c r="AF189" s="249">
        <v>0</v>
      </c>
      <c r="AG189" s="249">
        <v>0</v>
      </c>
      <c r="AH189" s="249">
        <v>0</v>
      </c>
      <c r="AI189" s="249">
        <v>0</v>
      </c>
      <c r="AJ189" s="249">
        <v>0</v>
      </c>
      <c r="AK189" s="249">
        <v>0</v>
      </c>
      <c r="AL189" s="249">
        <v>0</v>
      </c>
      <c r="AM189" s="249">
        <v>0</v>
      </c>
      <c r="AN189" s="249">
        <v>0</v>
      </c>
      <c r="AO189" s="249">
        <v>0</v>
      </c>
      <c r="AP189" s="249">
        <v>0</v>
      </c>
      <c r="AQ189" s="249">
        <v>0</v>
      </c>
      <c r="AR189" s="249">
        <v>0</v>
      </c>
      <c r="AS189" s="249">
        <v>0</v>
      </c>
      <c r="AT189" s="249">
        <v>0</v>
      </c>
      <c r="AU189" s="249">
        <v>0</v>
      </c>
      <c r="AV189" s="249">
        <v>0</v>
      </c>
      <c r="AW189" s="249">
        <v>0</v>
      </c>
      <c r="AX189" s="249">
        <v>0</v>
      </c>
      <c r="AY189" s="249">
        <v>0</v>
      </c>
      <c r="AZ189" s="249">
        <v>0</v>
      </c>
      <c r="BA189" s="249">
        <v>0</v>
      </c>
      <c r="BB189" s="249">
        <v>0</v>
      </c>
      <c r="BC189" s="249">
        <v>0</v>
      </c>
      <c r="BD189" s="249">
        <v>0</v>
      </c>
      <c r="BE189" s="249">
        <v>0</v>
      </c>
      <c r="BF189" s="249">
        <v>0</v>
      </c>
      <c r="BG189" s="249">
        <v>0</v>
      </c>
      <c r="BH189" s="249">
        <v>0</v>
      </c>
      <c r="BI189" s="249">
        <v>0</v>
      </c>
      <c r="BJ189" s="249">
        <v>0</v>
      </c>
      <c r="BK189" s="249">
        <v>0</v>
      </c>
      <c r="BL189" s="249">
        <v>0</v>
      </c>
      <c r="BM189" s="249">
        <v>0</v>
      </c>
      <c r="BN189" s="249">
        <v>0</v>
      </c>
      <c r="BO189" s="249">
        <v>0</v>
      </c>
      <c r="BP189" s="249">
        <v>0</v>
      </c>
      <c r="BQ189" s="249">
        <v>0</v>
      </c>
      <c r="BR189" s="249">
        <v>0</v>
      </c>
      <c r="BS189" s="249">
        <v>0</v>
      </c>
      <c r="BT189" s="249">
        <v>0</v>
      </c>
      <c r="BU189" s="249">
        <v>0</v>
      </c>
      <c r="BV189" s="249">
        <v>0</v>
      </c>
      <c r="BW189" s="249">
        <v>0</v>
      </c>
      <c r="BX189" s="249">
        <v>0</v>
      </c>
      <c r="BY189" s="249">
        <v>0</v>
      </c>
      <c r="BZ189" s="249">
        <v>0</v>
      </c>
      <c r="CA189" s="249">
        <v>0</v>
      </c>
      <c r="CB189" s="249">
        <v>0</v>
      </c>
      <c r="CC189" s="249">
        <v>0</v>
      </c>
      <c r="CD189" s="249">
        <v>0</v>
      </c>
      <c r="CE189" s="249">
        <v>0</v>
      </c>
      <c r="CF189" s="249">
        <v>0</v>
      </c>
      <c r="CG189" s="249">
        <v>0</v>
      </c>
      <c r="CH189" s="249">
        <v>0</v>
      </c>
      <c r="CI189" s="249">
        <v>0</v>
      </c>
      <c r="CJ189" s="249">
        <v>0</v>
      </c>
      <c r="CK189" s="249">
        <v>0</v>
      </c>
      <c r="CL189" s="249">
        <v>0</v>
      </c>
      <c r="CM189" s="249">
        <v>0</v>
      </c>
      <c r="CN189" s="249">
        <v>0</v>
      </c>
      <c r="CO189" s="249">
        <v>0</v>
      </c>
      <c r="CP189" s="249">
        <v>0</v>
      </c>
      <c r="CQ189" s="249">
        <v>0</v>
      </c>
      <c r="CR189" s="249">
        <v>0</v>
      </c>
      <c r="CS189" s="249">
        <v>0</v>
      </c>
      <c r="CT189" s="82"/>
      <c r="CU189" s="82"/>
      <c r="CV189" s="82"/>
      <c r="CW189" s="82"/>
      <c r="CX189" s="82"/>
      <c r="CY189" s="82"/>
      <c r="CZ189" s="82"/>
      <c r="DA189" s="82"/>
      <c r="DB189" s="82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Q189" s="5"/>
      <c r="OR189" s="5"/>
      <c r="OS189" s="5"/>
      <c r="OT189" s="5"/>
      <c r="OU189" s="5"/>
      <c r="OV189" s="5"/>
      <c r="OX189" s="5"/>
      <c r="OY189" s="5"/>
      <c r="OZ189" s="5"/>
      <c r="PA189" s="5"/>
      <c r="PB189" s="5"/>
      <c r="PC189" s="5"/>
      <c r="PE189" s="5"/>
      <c r="PF189" s="5"/>
      <c r="PG189" s="5"/>
      <c r="PH189" s="5"/>
      <c r="PI189" s="5"/>
      <c r="PJ189" s="5"/>
      <c r="PL189" s="5"/>
      <c r="PM189" s="5"/>
      <c r="PN189" s="5"/>
      <c r="PO189" s="5"/>
      <c r="PP189" s="5"/>
      <c r="PQ189" s="5"/>
      <c r="PS189" s="5"/>
      <c r="PT189" s="5"/>
      <c r="PU189" s="5"/>
      <c r="PV189" s="5"/>
      <c r="PW189" s="5"/>
      <c r="PX189" s="5"/>
      <c r="PZ189" s="5"/>
      <c r="QA189" s="5"/>
      <c r="QB189" s="5"/>
      <c r="QC189" s="5"/>
      <c r="QD189" s="5"/>
      <c r="QE189" s="5"/>
      <c r="QG189" s="5"/>
      <c r="QH189" s="5"/>
      <c r="QI189" s="5"/>
      <c r="QJ189" s="5"/>
      <c r="QK189" s="5"/>
      <c r="QL189" s="5"/>
      <c r="QN189" s="93"/>
      <c r="QO189" s="93"/>
      <c r="QP189" s="93"/>
      <c r="QQ189" s="93"/>
      <c r="QR189" s="93"/>
      <c r="QS189" s="93"/>
      <c r="QU189" s="93"/>
      <c r="QV189" s="93"/>
      <c r="QW189" s="93"/>
      <c r="QX189" s="93"/>
      <c r="QY189" s="93"/>
      <c r="QZ189" s="93"/>
      <c r="RB189" s="93"/>
      <c r="RC189" s="93"/>
      <c r="RD189" s="93"/>
      <c r="RE189" s="93"/>
      <c r="RF189" s="93"/>
      <c r="RG189" s="93"/>
      <c r="RI189" s="93"/>
      <c r="RJ189" s="93"/>
      <c r="RK189" s="93"/>
      <c r="RL189" s="93"/>
      <c r="RM189" s="93"/>
      <c r="RN189" s="93"/>
      <c r="RO189" s="93"/>
      <c r="RP189" s="93"/>
      <c r="RR189" s="5"/>
      <c r="RS189" s="5"/>
      <c r="RT189" s="5"/>
      <c r="RU189" s="5"/>
      <c r="RV189" s="5"/>
      <c r="RW189" s="5"/>
      <c r="RY189" s="5"/>
      <c r="RZ189" s="5"/>
      <c r="SA189" s="5"/>
      <c r="SB189" s="5"/>
      <c r="SC189" s="5"/>
      <c r="SD189" s="5"/>
      <c r="SF189" s="5"/>
      <c r="SG189" s="5"/>
      <c r="SH189" s="5"/>
      <c r="SI189" s="5"/>
      <c r="SJ189" s="5"/>
      <c r="SK189" s="5"/>
      <c r="SM189" s="5"/>
      <c r="SN189" s="5"/>
      <c r="SO189" s="5"/>
      <c r="SP189" s="5"/>
      <c r="SQ189" s="5"/>
      <c r="SR189" s="5"/>
      <c r="ST189" s="5"/>
      <c r="SU189" s="5"/>
      <c r="SV189" s="5"/>
      <c r="SW189" s="5"/>
      <c r="SX189" s="5"/>
      <c r="SY189" s="5"/>
      <c r="TA189" s="5"/>
      <c r="TB189" s="5"/>
      <c r="TC189" s="5"/>
      <c r="TD189" s="5"/>
      <c r="TE189" s="5"/>
      <c r="TF189" s="5"/>
      <c r="TH189" s="5"/>
      <c r="TI189" s="5"/>
      <c r="TJ189" s="5"/>
      <c r="TK189" s="5"/>
      <c r="TL189" s="5"/>
      <c r="TM189" s="5"/>
      <c r="TO189" s="5"/>
      <c r="TP189" s="5"/>
      <c r="TQ189" s="5"/>
      <c r="TR189" s="5"/>
      <c r="TS189" s="5"/>
      <c r="TT189" s="5"/>
    </row>
    <row r="190" spans="2:540" ht="15" customHeight="1" outlineLevel="1">
      <c r="B190" s="66"/>
      <c r="C190" s="67"/>
      <c r="D190" s="277"/>
      <c r="E190" s="277"/>
      <c r="F190" s="66"/>
      <c r="G190" s="66"/>
      <c r="H190" s="66"/>
      <c r="I190" s="66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82"/>
      <c r="CU190" s="82"/>
      <c r="CV190" s="82"/>
      <c r="CW190" s="82"/>
      <c r="CX190" s="82"/>
      <c r="CY190" s="82"/>
      <c r="CZ190" s="82"/>
      <c r="DA190" s="82"/>
      <c r="DB190" s="82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Q190" s="5"/>
      <c r="OR190" s="5"/>
      <c r="OS190" s="5"/>
      <c r="OT190" s="5"/>
      <c r="OU190" s="5"/>
      <c r="OV190" s="5"/>
      <c r="OX190" s="5"/>
      <c r="OY190" s="5"/>
      <c r="OZ190" s="5"/>
      <c r="PA190" s="5"/>
      <c r="PB190" s="5"/>
      <c r="PC190" s="5"/>
      <c r="PE190" s="5"/>
      <c r="PF190" s="5"/>
      <c r="PG190" s="5"/>
      <c r="PH190" s="5"/>
      <c r="PI190" s="5"/>
      <c r="PJ190" s="5"/>
      <c r="PL190" s="5"/>
      <c r="PM190" s="5"/>
      <c r="PN190" s="5"/>
      <c r="PO190" s="5"/>
      <c r="PP190" s="5"/>
      <c r="PQ190" s="5"/>
      <c r="PS190" s="5"/>
      <c r="PT190" s="5"/>
      <c r="PU190" s="5"/>
      <c r="PV190" s="5"/>
      <c r="PW190" s="5"/>
      <c r="PX190" s="5"/>
      <c r="PZ190" s="5"/>
      <c r="QA190" s="5"/>
      <c r="QB190" s="5"/>
      <c r="QC190" s="5"/>
      <c r="QD190" s="5"/>
      <c r="QE190" s="5"/>
      <c r="QG190" s="5"/>
      <c r="QH190" s="5"/>
      <c r="QI190" s="5"/>
      <c r="QJ190" s="5"/>
      <c r="QK190" s="5"/>
      <c r="QL190" s="5"/>
      <c r="QN190" s="93"/>
      <c r="QO190" s="93"/>
      <c r="QP190" s="93"/>
      <c r="QQ190" s="93"/>
      <c r="QR190" s="93"/>
      <c r="QS190" s="93"/>
      <c r="QU190" s="93"/>
      <c r="QV190" s="93"/>
      <c r="QW190" s="93"/>
      <c r="QX190" s="93"/>
      <c r="QY190" s="93"/>
      <c r="QZ190" s="93"/>
      <c r="RB190" s="93"/>
      <c r="RC190" s="93"/>
      <c r="RD190" s="93"/>
      <c r="RE190" s="93"/>
      <c r="RF190" s="93"/>
      <c r="RG190" s="93"/>
      <c r="RI190" s="93"/>
      <c r="RJ190" s="93"/>
      <c r="RK190" s="93"/>
      <c r="RL190" s="93"/>
      <c r="RM190" s="93"/>
      <c r="RN190" s="93"/>
      <c r="RO190" s="93"/>
      <c r="RP190" s="93"/>
      <c r="RR190" s="5"/>
      <c r="RS190" s="5"/>
      <c r="RT190" s="5"/>
      <c r="RU190" s="5"/>
      <c r="RV190" s="5"/>
      <c r="RW190" s="5"/>
      <c r="RY190" s="5"/>
      <c r="RZ190" s="5"/>
      <c r="SA190" s="5"/>
      <c r="SB190" s="5"/>
      <c r="SC190" s="5"/>
      <c r="SD190" s="5"/>
      <c r="SF190" s="5"/>
      <c r="SG190" s="5"/>
      <c r="SH190" s="5"/>
      <c r="SI190" s="5"/>
      <c r="SJ190" s="5"/>
      <c r="SK190" s="5"/>
      <c r="SM190" s="5"/>
      <c r="SN190" s="5"/>
      <c r="SO190" s="5"/>
      <c r="SP190" s="5"/>
      <c r="SQ190" s="5"/>
      <c r="SR190" s="5"/>
      <c r="ST190" s="5"/>
      <c r="SU190" s="5"/>
      <c r="SV190" s="5"/>
      <c r="SW190" s="5"/>
      <c r="SX190" s="5"/>
      <c r="SY190" s="5"/>
      <c r="TA190" s="5"/>
      <c r="TB190" s="5"/>
      <c r="TC190" s="5"/>
      <c r="TD190" s="5"/>
      <c r="TE190" s="5"/>
      <c r="TF190" s="5"/>
      <c r="TH190" s="5"/>
      <c r="TI190" s="5"/>
      <c r="TJ190" s="5"/>
      <c r="TK190" s="5"/>
      <c r="TL190" s="5"/>
      <c r="TM190" s="5"/>
      <c r="TO190" s="5"/>
      <c r="TP190" s="5"/>
      <c r="TQ190" s="5"/>
      <c r="TR190" s="5"/>
      <c r="TS190" s="5"/>
      <c r="TT190" s="5"/>
    </row>
    <row r="191" spans="2:540" ht="15" customHeight="1" outlineLevel="1">
      <c r="B191" s="353" t="s">
        <v>304</v>
      </c>
      <c r="C191" s="354"/>
      <c r="D191" s="273" t="s">
        <v>310</v>
      </c>
      <c r="E191" s="274" t="s">
        <v>311</v>
      </c>
      <c r="F191" s="271">
        <v>0</v>
      </c>
      <c r="G191" s="271">
        <v>0</v>
      </c>
      <c r="H191" s="271">
        <v>0</v>
      </c>
      <c r="I191" s="271">
        <v>0</v>
      </c>
      <c r="J191" s="271">
        <v>0</v>
      </c>
      <c r="K191" s="271">
        <v>0</v>
      </c>
      <c r="Z191" s="249">
        <v>0</v>
      </c>
      <c r="AA191" s="249">
        <v>0</v>
      </c>
      <c r="AB191" s="249">
        <v>0</v>
      </c>
      <c r="AC191" s="249">
        <v>0</v>
      </c>
      <c r="AD191" s="249">
        <v>0</v>
      </c>
      <c r="AE191" s="249">
        <v>0</v>
      </c>
      <c r="AF191" s="249">
        <v>0</v>
      </c>
      <c r="AG191" s="249">
        <v>0</v>
      </c>
      <c r="AH191" s="249">
        <v>0</v>
      </c>
      <c r="AI191" s="249">
        <v>0</v>
      </c>
      <c r="AJ191" s="249">
        <v>0</v>
      </c>
      <c r="AK191" s="249">
        <v>0</v>
      </c>
      <c r="AL191" s="249">
        <v>0</v>
      </c>
      <c r="AM191" s="249">
        <v>0</v>
      </c>
      <c r="AN191" s="249">
        <v>0</v>
      </c>
      <c r="AO191" s="249">
        <v>0</v>
      </c>
      <c r="AP191" s="249">
        <v>0</v>
      </c>
      <c r="AQ191" s="249">
        <v>0</v>
      </c>
      <c r="AR191" s="249">
        <v>0</v>
      </c>
      <c r="AS191" s="249">
        <v>0</v>
      </c>
      <c r="AT191" s="249">
        <v>0</v>
      </c>
      <c r="AU191" s="249">
        <v>0</v>
      </c>
      <c r="AV191" s="249">
        <v>0</v>
      </c>
      <c r="AW191" s="249">
        <v>0</v>
      </c>
      <c r="AX191" s="249">
        <v>0</v>
      </c>
      <c r="AY191" s="249">
        <v>0</v>
      </c>
      <c r="AZ191" s="249">
        <v>0</v>
      </c>
      <c r="BA191" s="249">
        <v>0</v>
      </c>
      <c r="BB191" s="249">
        <v>0</v>
      </c>
      <c r="BC191" s="249">
        <v>0</v>
      </c>
      <c r="BD191" s="249">
        <v>0</v>
      </c>
      <c r="BE191" s="249">
        <v>0</v>
      </c>
      <c r="BF191" s="249">
        <v>0</v>
      </c>
      <c r="BG191" s="249">
        <v>0</v>
      </c>
      <c r="BH191" s="249">
        <v>0</v>
      </c>
      <c r="BI191" s="249">
        <v>0</v>
      </c>
      <c r="BJ191" s="249">
        <v>0</v>
      </c>
      <c r="BK191" s="249">
        <v>0</v>
      </c>
      <c r="BL191" s="249">
        <v>0</v>
      </c>
      <c r="BM191" s="249">
        <v>0</v>
      </c>
      <c r="BN191" s="249">
        <v>0</v>
      </c>
      <c r="BO191" s="249">
        <v>0</v>
      </c>
      <c r="BP191" s="249">
        <v>0</v>
      </c>
      <c r="BQ191" s="249">
        <v>0</v>
      </c>
      <c r="BR191" s="249">
        <v>0</v>
      </c>
      <c r="BS191" s="249">
        <v>0</v>
      </c>
      <c r="BT191" s="249">
        <v>0</v>
      </c>
      <c r="BU191" s="249">
        <v>0</v>
      </c>
      <c r="BV191" s="249">
        <v>0</v>
      </c>
      <c r="BW191" s="249">
        <v>0</v>
      </c>
      <c r="BX191" s="249">
        <v>0</v>
      </c>
      <c r="BY191" s="249">
        <v>0</v>
      </c>
      <c r="BZ191" s="249">
        <v>0</v>
      </c>
      <c r="CA191" s="249">
        <v>0</v>
      </c>
      <c r="CB191" s="249">
        <v>0</v>
      </c>
      <c r="CC191" s="249">
        <v>0</v>
      </c>
      <c r="CD191" s="249">
        <v>0</v>
      </c>
      <c r="CE191" s="249">
        <v>0</v>
      </c>
      <c r="CF191" s="249">
        <v>0</v>
      </c>
      <c r="CG191" s="249">
        <v>0</v>
      </c>
      <c r="CH191" s="249">
        <v>0</v>
      </c>
      <c r="CI191" s="249">
        <v>0</v>
      </c>
      <c r="CJ191" s="249">
        <v>0</v>
      </c>
      <c r="CK191" s="249">
        <v>0</v>
      </c>
      <c r="CL191" s="249">
        <v>0</v>
      </c>
      <c r="CM191" s="249">
        <v>0</v>
      </c>
      <c r="CN191" s="249">
        <v>0</v>
      </c>
      <c r="CO191" s="249">
        <v>0</v>
      </c>
      <c r="CP191" s="249">
        <v>0</v>
      </c>
      <c r="CQ191" s="249">
        <v>0</v>
      </c>
      <c r="CR191" s="249">
        <v>0</v>
      </c>
      <c r="CS191" s="249">
        <v>0</v>
      </c>
      <c r="CT191" s="82"/>
      <c r="CU191" s="82"/>
      <c r="CV191" s="82"/>
      <c r="CW191" s="82"/>
      <c r="CX191" s="82"/>
      <c r="CY191" s="82"/>
      <c r="CZ191" s="82"/>
      <c r="DA191" s="82"/>
      <c r="DB191" s="82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Q191" s="5"/>
      <c r="OR191" s="5"/>
      <c r="OS191" s="5"/>
      <c r="OT191" s="5"/>
      <c r="OU191" s="5"/>
      <c r="OV191" s="5"/>
      <c r="OX191" s="5"/>
      <c r="OY191" s="5"/>
      <c r="OZ191" s="5"/>
      <c r="PA191" s="5"/>
      <c r="PB191" s="5"/>
      <c r="PC191" s="5"/>
      <c r="PE191" s="5"/>
      <c r="PF191" s="5"/>
      <c r="PG191" s="5"/>
      <c r="PH191" s="5"/>
      <c r="PI191" s="5"/>
      <c r="PJ191" s="5"/>
      <c r="PL191" s="5"/>
      <c r="PM191" s="5"/>
      <c r="PN191" s="5"/>
      <c r="PO191" s="5"/>
      <c r="PP191" s="5"/>
      <c r="PQ191" s="5"/>
      <c r="PS191" s="5"/>
      <c r="PT191" s="5"/>
      <c r="PU191" s="5"/>
      <c r="PV191" s="5"/>
      <c r="PW191" s="5"/>
      <c r="PX191" s="5"/>
      <c r="PZ191" s="5"/>
      <c r="QA191" s="5"/>
      <c r="QB191" s="5"/>
      <c r="QC191" s="5"/>
      <c r="QD191" s="5"/>
      <c r="QE191" s="5"/>
      <c r="QG191" s="5"/>
      <c r="QH191" s="5"/>
      <c r="QI191" s="5"/>
      <c r="QJ191" s="5"/>
      <c r="QK191" s="5"/>
      <c r="QL191" s="5"/>
      <c r="QN191" s="93"/>
      <c r="QO191" s="93"/>
      <c r="QP191" s="93"/>
      <c r="QQ191" s="93"/>
      <c r="QR191" s="93"/>
      <c r="QS191" s="93"/>
      <c r="QU191" s="93"/>
      <c r="QV191" s="93"/>
      <c r="QW191" s="93"/>
      <c r="QX191" s="93"/>
      <c r="QY191" s="93"/>
      <c r="QZ191" s="93"/>
      <c r="RB191" s="93"/>
      <c r="RC191" s="93"/>
      <c r="RD191" s="93"/>
      <c r="RE191" s="93"/>
      <c r="RF191" s="93"/>
      <c r="RG191" s="93"/>
      <c r="RI191" s="93"/>
      <c r="RJ191" s="93"/>
      <c r="RK191" s="93"/>
      <c r="RL191" s="93"/>
      <c r="RM191" s="93"/>
      <c r="RN191" s="93"/>
      <c r="RO191" s="93"/>
      <c r="RP191" s="93"/>
      <c r="RR191" s="5"/>
      <c r="RS191" s="5"/>
      <c r="RT191" s="5"/>
      <c r="RU191" s="5"/>
      <c r="RV191" s="5"/>
      <c r="RW191" s="5"/>
      <c r="RY191" s="5"/>
      <c r="RZ191" s="5"/>
      <c r="SA191" s="5"/>
      <c r="SB191" s="5"/>
      <c r="SC191" s="5"/>
      <c r="SD191" s="5"/>
      <c r="SF191" s="5"/>
      <c r="SG191" s="5"/>
      <c r="SH191" s="5"/>
      <c r="SI191" s="5"/>
      <c r="SJ191" s="5"/>
      <c r="SK191" s="5"/>
      <c r="SM191" s="5"/>
      <c r="SN191" s="5"/>
      <c r="SO191" s="5"/>
      <c r="SP191" s="5"/>
      <c r="SQ191" s="5"/>
      <c r="SR191" s="5"/>
      <c r="ST191" s="5"/>
      <c r="SU191" s="5"/>
      <c r="SV191" s="5"/>
      <c r="SW191" s="5"/>
      <c r="SX191" s="5"/>
      <c r="SY191" s="5"/>
      <c r="TA191" s="5"/>
      <c r="TB191" s="5"/>
      <c r="TC191" s="5"/>
      <c r="TD191" s="5"/>
      <c r="TE191" s="5"/>
      <c r="TF191" s="5"/>
      <c r="TH191" s="5"/>
      <c r="TI191" s="5"/>
      <c r="TJ191" s="5"/>
      <c r="TK191" s="5"/>
      <c r="TL191" s="5"/>
      <c r="TM191" s="5"/>
      <c r="TO191" s="5"/>
      <c r="TP191" s="5"/>
      <c r="TQ191" s="5"/>
      <c r="TR191" s="5"/>
      <c r="TS191" s="5"/>
      <c r="TT191" s="5"/>
    </row>
    <row r="192" spans="2:540" ht="15" customHeight="1" outlineLevel="1">
      <c r="B192" s="355"/>
      <c r="C192" s="356"/>
      <c r="D192" s="273" t="s">
        <v>306</v>
      </c>
      <c r="E192" s="274" t="s">
        <v>311</v>
      </c>
      <c r="F192" s="271">
        <v>-600956.23730070842</v>
      </c>
      <c r="G192" s="271">
        <v>-690084.85452859104</v>
      </c>
      <c r="H192" s="271">
        <v>-736596.68361582095</v>
      </c>
      <c r="I192" s="271">
        <v>-898366.13588788873</v>
      </c>
      <c r="J192" s="271">
        <v>-1171157.8562560407</v>
      </c>
      <c r="K192" s="271">
        <v>-1446408.7973193554</v>
      </c>
      <c r="Z192" s="92">
        <v>-47678.675202083541</v>
      </c>
      <c r="AA192" s="92">
        <v>-47640.236787499976</v>
      </c>
      <c r="AB192" s="92">
        <v>-53423.877892500022</v>
      </c>
      <c r="AC192" s="92">
        <v>-52681.951057499973</v>
      </c>
      <c r="AD192" s="92">
        <v>-52685.693437499984</v>
      </c>
      <c r="AE192" s="92">
        <v>-51959.671717499965</v>
      </c>
      <c r="AF192" s="92">
        <v>-51142.897282499995</v>
      </c>
      <c r="AG192" s="92">
        <v>-51093.310747499927</v>
      </c>
      <c r="AH192" s="92">
        <v>-49920.978766112472</v>
      </c>
      <c r="AI192" s="92">
        <v>-48748.646784725017</v>
      </c>
      <c r="AJ192" s="92">
        <v>-47576.314803337562</v>
      </c>
      <c r="AK192" s="92">
        <v>-46403.982821950049</v>
      </c>
      <c r="AL192" s="92">
        <v>-62784.320489746344</v>
      </c>
      <c r="AM192" s="92">
        <v>-61824.820620831742</v>
      </c>
      <c r="AN192" s="92">
        <v>-60865.320751917083</v>
      </c>
      <c r="AO192" s="92">
        <v>-59905.820883002481</v>
      </c>
      <c r="AP192" s="92">
        <v>-58946.32101408788</v>
      </c>
      <c r="AQ192" s="92">
        <v>-57986.82114517322</v>
      </c>
      <c r="AR192" s="92">
        <v>-57027.321276258619</v>
      </c>
      <c r="AS192" s="92">
        <v>-56067.821407344018</v>
      </c>
      <c r="AT192" s="92">
        <v>-55108.321538429358</v>
      </c>
      <c r="AU192" s="92">
        <v>-54148.821669514757</v>
      </c>
      <c r="AV192" s="92">
        <v>-53189.321800600155</v>
      </c>
      <c r="AW192" s="92">
        <v>-52229.821931685496</v>
      </c>
      <c r="AX192" s="92">
        <v>-65224.190809882246</v>
      </c>
      <c r="AY192" s="92">
        <v>-64525.80283862818</v>
      </c>
      <c r="AZ192" s="92">
        <v>-63827.414867374173</v>
      </c>
      <c r="BA192" s="92">
        <v>-63129.026896120165</v>
      </c>
      <c r="BB192" s="92">
        <v>-62430.6389248661</v>
      </c>
      <c r="BC192" s="92">
        <v>-61732.250953612092</v>
      </c>
      <c r="BD192" s="92">
        <v>-61033.862982358085</v>
      </c>
      <c r="BE192" s="92">
        <v>-60335.475011104019</v>
      </c>
      <c r="BF192" s="92">
        <v>-59637.087039850012</v>
      </c>
      <c r="BG192" s="92">
        <v>-58938.699068596005</v>
      </c>
      <c r="BH192" s="92">
        <v>-58240.311097341939</v>
      </c>
      <c r="BI192" s="92">
        <v>-57541.923126087931</v>
      </c>
      <c r="BJ192" s="92">
        <v>-76940.361612253706</v>
      </c>
      <c r="BK192" s="92">
        <v>-76562.813074993726</v>
      </c>
      <c r="BL192" s="92">
        <v>-76185.264537733805</v>
      </c>
      <c r="BM192" s="92">
        <v>-75807.716000473883</v>
      </c>
      <c r="BN192" s="92">
        <v>-75430.167463213962</v>
      </c>
      <c r="BO192" s="92">
        <v>-75052.618925954041</v>
      </c>
      <c r="BP192" s="92">
        <v>-74675.070388694119</v>
      </c>
      <c r="BQ192" s="92">
        <v>-74297.521851434198</v>
      </c>
      <c r="BR192" s="92">
        <v>-73919.973314174276</v>
      </c>
      <c r="BS192" s="92">
        <v>-73542.424776914297</v>
      </c>
      <c r="BT192" s="92">
        <v>-73164.876239654375</v>
      </c>
      <c r="BU192" s="92">
        <v>-72787.327702394454</v>
      </c>
      <c r="BV192" s="92">
        <v>-99819.607073284162</v>
      </c>
      <c r="BW192" s="92">
        <v>-99415.403609293746</v>
      </c>
      <c r="BX192" s="92">
        <v>-99011.200145303272</v>
      </c>
      <c r="BY192" s="92">
        <v>-98606.996681312856</v>
      </c>
      <c r="BZ192" s="92">
        <v>-98202.793217322382</v>
      </c>
      <c r="CA192" s="92">
        <v>-97798.589753331966</v>
      </c>
      <c r="CB192" s="92">
        <v>-97394.386289341492</v>
      </c>
      <c r="CC192" s="92">
        <v>-96990.182825351018</v>
      </c>
      <c r="CD192" s="92">
        <v>-96585.979361360602</v>
      </c>
      <c r="CE192" s="92">
        <v>-96181.775897370127</v>
      </c>
      <c r="CF192" s="92">
        <v>-95777.572433379712</v>
      </c>
      <c r="CG192" s="92">
        <v>-95373.368969389237</v>
      </c>
      <c r="CH192" s="92">
        <v>-122914.13770029484</v>
      </c>
      <c r="CI192" s="92">
        <v>-122481.3974717466</v>
      </c>
      <c r="CJ192" s="92">
        <v>-122048.65724319842</v>
      </c>
      <c r="CK192" s="92">
        <v>-121615.91701465019</v>
      </c>
      <c r="CL192" s="92">
        <v>-121183.17678610195</v>
      </c>
      <c r="CM192" s="92">
        <v>-120750.43655755371</v>
      </c>
      <c r="CN192" s="92">
        <v>-120317.69632900553</v>
      </c>
      <c r="CO192" s="92">
        <v>-119884.95610045729</v>
      </c>
      <c r="CP192" s="92">
        <v>-119452.21587190905</v>
      </c>
      <c r="CQ192" s="92">
        <v>-119019.47564336087</v>
      </c>
      <c r="CR192" s="92">
        <v>-118586.73541481263</v>
      </c>
      <c r="CS192" s="92">
        <v>-118153.99518626439</v>
      </c>
      <c r="CT192" s="82"/>
      <c r="CU192" s="82"/>
      <c r="CV192" s="82"/>
      <c r="CW192" s="82"/>
      <c r="CX192" s="82"/>
      <c r="CY192" s="82"/>
      <c r="CZ192" s="82"/>
      <c r="DA192" s="82"/>
      <c r="DB192" s="82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Q192" s="5"/>
      <c r="OR192" s="5"/>
      <c r="OS192" s="5"/>
      <c r="OT192" s="5"/>
      <c r="OU192" s="5"/>
      <c r="OV192" s="5"/>
      <c r="OX192" s="5"/>
      <c r="OY192" s="5"/>
      <c r="OZ192" s="5"/>
      <c r="PA192" s="5"/>
      <c r="PB192" s="5"/>
      <c r="PC192" s="5"/>
      <c r="PE192" s="5"/>
      <c r="PF192" s="5"/>
      <c r="PG192" s="5"/>
      <c r="PH192" s="5"/>
      <c r="PI192" s="5"/>
      <c r="PJ192" s="5"/>
      <c r="PL192" s="5"/>
      <c r="PM192" s="5"/>
      <c r="PN192" s="5"/>
      <c r="PO192" s="5"/>
      <c r="PP192" s="5"/>
      <c r="PQ192" s="5"/>
      <c r="PS192" s="5"/>
      <c r="PT192" s="5"/>
      <c r="PU192" s="5"/>
      <c r="PV192" s="5"/>
      <c r="PW192" s="5"/>
      <c r="PX192" s="5"/>
      <c r="PZ192" s="5"/>
      <c r="QA192" s="5"/>
      <c r="QB192" s="5"/>
      <c r="QC192" s="5"/>
      <c r="QD192" s="5"/>
      <c r="QE192" s="5"/>
      <c r="QG192" s="5"/>
      <c r="QH192" s="5"/>
      <c r="QI192" s="5"/>
      <c r="QJ192" s="5"/>
      <c r="QK192" s="5"/>
      <c r="QL192" s="5"/>
      <c r="QN192" s="93"/>
      <c r="QO192" s="93"/>
      <c r="QP192" s="93"/>
      <c r="QQ192" s="93"/>
      <c r="QR192" s="93"/>
      <c r="QS192" s="93"/>
      <c r="QU192" s="93"/>
      <c r="QV192" s="93"/>
      <c r="QW192" s="93"/>
      <c r="QX192" s="93"/>
      <c r="QY192" s="93"/>
      <c r="QZ192" s="93"/>
      <c r="RB192" s="93"/>
      <c r="RC192" s="93"/>
      <c r="RD192" s="93"/>
      <c r="RE192" s="93"/>
      <c r="RF192" s="93"/>
      <c r="RG192" s="93"/>
      <c r="RI192" s="93"/>
      <c r="RJ192" s="93"/>
      <c r="RK192" s="93"/>
      <c r="RL192" s="93"/>
      <c r="RM192" s="93"/>
      <c r="RN192" s="93"/>
      <c r="RO192" s="93"/>
      <c r="RP192" s="93"/>
      <c r="RR192" s="5"/>
      <c r="RS192" s="5"/>
      <c r="RT192" s="5"/>
      <c r="RU192" s="5"/>
      <c r="RV192" s="5"/>
      <c r="RW192" s="5"/>
      <c r="RY192" s="5"/>
      <c r="RZ192" s="5"/>
      <c r="SA192" s="5"/>
      <c r="SB192" s="5"/>
      <c r="SC192" s="5"/>
      <c r="SD192" s="5"/>
      <c r="SF192" s="5"/>
      <c r="SG192" s="5"/>
      <c r="SH192" s="5"/>
      <c r="SI192" s="5"/>
      <c r="SJ192" s="5"/>
      <c r="SK192" s="5"/>
      <c r="SM192" s="5"/>
      <c r="SN192" s="5"/>
      <c r="SO192" s="5"/>
      <c r="SP192" s="5"/>
      <c r="SQ192" s="5"/>
      <c r="SR192" s="5"/>
      <c r="ST192" s="5"/>
      <c r="SU192" s="5"/>
      <c r="SV192" s="5"/>
      <c r="SW192" s="5"/>
      <c r="SX192" s="5"/>
      <c r="SY192" s="5"/>
      <c r="TA192" s="5"/>
      <c r="TB192" s="5"/>
      <c r="TC192" s="5"/>
      <c r="TD192" s="5"/>
      <c r="TE192" s="5"/>
      <c r="TF192" s="5"/>
      <c r="TH192" s="5"/>
      <c r="TI192" s="5"/>
      <c r="TJ192" s="5"/>
      <c r="TK192" s="5"/>
      <c r="TL192" s="5"/>
      <c r="TM192" s="5"/>
      <c r="TO192" s="5"/>
      <c r="TP192" s="5"/>
      <c r="TQ192" s="5"/>
      <c r="TR192" s="5"/>
      <c r="TS192" s="5"/>
      <c r="TT192" s="5"/>
    </row>
    <row r="193" spans="2:540" ht="15" customHeight="1" outlineLevel="1">
      <c r="B193" s="355"/>
      <c r="C193" s="356"/>
      <c r="D193" s="275"/>
      <c r="E193" s="276"/>
      <c r="F193" s="91"/>
      <c r="G193" s="91"/>
      <c r="H193" s="91"/>
      <c r="I193" s="91"/>
      <c r="J193" s="91"/>
      <c r="K193" s="91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82"/>
      <c r="CU193" s="82"/>
      <c r="CV193" s="82"/>
      <c r="CW193" s="82"/>
      <c r="CX193" s="82"/>
      <c r="CY193" s="82"/>
      <c r="CZ193" s="82"/>
      <c r="DA193" s="82"/>
      <c r="DB193" s="82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Q193" s="5"/>
      <c r="OR193" s="5"/>
      <c r="OS193" s="5"/>
      <c r="OT193" s="5"/>
      <c r="OU193" s="5"/>
      <c r="OV193" s="5"/>
      <c r="OX193" s="5"/>
      <c r="OY193" s="5"/>
      <c r="OZ193" s="5"/>
      <c r="PA193" s="5"/>
      <c r="PB193" s="5"/>
      <c r="PC193" s="5"/>
      <c r="PE193" s="5"/>
      <c r="PF193" s="5"/>
      <c r="PG193" s="5"/>
      <c r="PH193" s="5"/>
      <c r="PI193" s="5"/>
      <c r="PJ193" s="5"/>
      <c r="PL193" s="5"/>
      <c r="PM193" s="5"/>
      <c r="PN193" s="5"/>
      <c r="PO193" s="5"/>
      <c r="PP193" s="5"/>
      <c r="PQ193" s="5"/>
      <c r="PS193" s="5"/>
      <c r="PT193" s="5"/>
      <c r="PU193" s="5"/>
      <c r="PV193" s="5"/>
      <c r="PW193" s="5"/>
      <c r="PX193" s="5"/>
      <c r="PZ193" s="5"/>
      <c r="QA193" s="5"/>
      <c r="QB193" s="5"/>
      <c r="QC193" s="5"/>
      <c r="QD193" s="5"/>
      <c r="QE193" s="5"/>
      <c r="QG193" s="5"/>
      <c r="QH193" s="5"/>
      <c r="QI193" s="5"/>
      <c r="QJ193" s="5"/>
      <c r="QK193" s="5"/>
      <c r="QL193" s="5"/>
      <c r="QN193" s="93"/>
      <c r="QO193" s="93"/>
      <c r="QP193" s="93"/>
      <c r="QQ193" s="93"/>
      <c r="QR193" s="93"/>
      <c r="QS193" s="93"/>
      <c r="QU193" s="93"/>
      <c r="QV193" s="93"/>
      <c r="QW193" s="93"/>
      <c r="QX193" s="93"/>
      <c r="QY193" s="93"/>
      <c r="QZ193" s="93"/>
      <c r="RB193" s="93"/>
      <c r="RC193" s="93"/>
      <c r="RD193" s="93"/>
      <c r="RE193" s="93"/>
      <c r="RF193" s="93"/>
      <c r="RG193" s="93"/>
      <c r="RI193" s="93"/>
      <c r="RJ193" s="93"/>
      <c r="RK193" s="93"/>
      <c r="RL193" s="93"/>
      <c r="RM193" s="93"/>
      <c r="RN193" s="93"/>
      <c r="RO193" s="93"/>
      <c r="RP193" s="93"/>
      <c r="RR193" s="5"/>
      <c r="RS193" s="5"/>
      <c r="RT193" s="5"/>
      <c r="RU193" s="5"/>
      <c r="RV193" s="5"/>
      <c r="RW193" s="5"/>
      <c r="RY193" s="5"/>
      <c r="RZ193" s="5"/>
      <c r="SA193" s="5"/>
      <c r="SB193" s="5"/>
      <c r="SC193" s="5"/>
      <c r="SD193" s="5"/>
      <c r="SF193" s="5"/>
      <c r="SG193" s="5"/>
      <c r="SH193" s="5"/>
      <c r="SI193" s="5"/>
      <c r="SJ193" s="5"/>
      <c r="SK193" s="5"/>
      <c r="SM193" s="5"/>
      <c r="SN193" s="5"/>
      <c r="SO193" s="5"/>
      <c r="SP193" s="5"/>
      <c r="SQ193" s="5"/>
      <c r="SR193" s="5"/>
      <c r="ST193" s="5"/>
      <c r="SU193" s="5"/>
      <c r="SV193" s="5"/>
      <c r="SW193" s="5"/>
      <c r="SX193" s="5"/>
      <c r="SY193" s="5"/>
      <c r="TA193" s="5"/>
      <c r="TB193" s="5"/>
      <c r="TC193" s="5"/>
      <c r="TD193" s="5"/>
      <c r="TE193" s="5"/>
      <c r="TF193" s="5"/>
      <c r="TH193" s="5"/>
      <c r="TI193" s="5"/>
      <c r="TJ193" s="5"/>
      <c r="TK193" s="5"/>
      <c r="TL193" s="5"/>
      <c r="TM193" s="5"/>
      <c r="TO193" s="5"/>
      <c r="TP193" s="5"/>
      <c r="TQ193" s="5"/>
      <c r="TR193" s="5"/>
      <c r="TS193" s="5"/>
      <c r="TT193" s="5"/>
    </row>
    <row r="194" spans="2:540" ht="15" customHeight="1" outlineLevel="1">
      <c r="B194" s="355"/>
      <c r="C194" s="356"/>
      <c r="D194" s="273" t="s">
        <v>310</v>
      </c>
      <c r="E194" s="274" t="s">
        <v>312</v>
      </c>
      <c r="F194" s="271">
        <v>0</v>
      </c>
      <c r="G194" s="271">
        <v>0</v>
      </c>
      <c r="H194" s="271">
        <v>0</v>
      </c>
      <c r="I194" s="271">
        <v>0</v>
      </c>
      <c r="J194" s="271">
        <v>0</v>
      </c>
      <c r="K194" s="271">
        <v>0</v>
      </c>
      <c r="Z194" s="249">
        <v>0</v>
      </c>
      <c r="AA194" s="249">
        <v>0</v>
      </c>
      <c r="AB194" s="249">
        <v>0</v>
      </c>
      <c r="AC194" s="249">
        <v>0</v>
      </c>
      <c r="AD194" s="249">
        <v>0</v>
      </c>
      <c r="AE194" s="249">
        <v>0</v>
      </c>
      <c r="AF194" s="249">
        <v>0</v>
      </c>
      <c r="AG194" s="249">
        <v>0</v>
      </c>
      <c r="AH194" s="249">
        <v>0</v>
      </c>
      <c r="AI194" s="249">
        <v>0</v>
      </c>
      <c r="AJ194" s="249">
        <v>0</v>
      </c>
      <c r="AK194" s="249">
        <v>0</v>
      </c>
      <c r="AL194" s="249">
        <v>0</v>
      </c>
      <c r="AM194" s="249">
        <v>0</v>
      </c>
      <c r="AN194" s="249">
        <v>0</v>
      </c>
      <c r="AO194" s="249">
        <v>0</v>
      </c>
      <c r="AP194" s="249">
        <v>0</v>
      </c>
      <c r="AQ194" s="249">
        <v>0</v>
      </c>
      <c r="AR194" s="249">
        <v>0</v>
      </c>
      <c r="AS194" s="249">
        <v>0</v>
      </c>
      <c r="AT194" s="249">
        <v>0</v>
      </c>
      <c r="AU194" s="249">
        <v>0</v>
      </c>
      <c r="AV194" s="249">
        <v>0</v>
      </c>
      <c r="AW194" s="249">
        <v>0</v>
      </c>
      <c r="AX194" s="249">
        <v>0</v>
      </c>
      <c r="AY194" s="249">
        <v>0</v>
      </c>
      <c r="AZ194" s="249">
        <v>0</v>
      </c>
      <c r="BA194" s="249">
        <v>0</v>
      </c>
      <c r="BB194" s="249">
        <v>0</v>
      </c>
      <c r="BC194" s="249">
        <v>0</v>
      </c>
      <c r="BD194" s="249">
        <v>0</v>
      </c>
      <c r="BE194" s="249">
        <v>0</v>
      </c>
      <c r="BF194" s="249">
        <v>0</v>
      </c>
      <c r="BG194" s="249">
        <v>0</v>
      </c>
      <c r="BH194" s="249">
        <v>0</v>
      </c>
      <c r="BI194" s="249">
        <v>0</v>
      </c>
      <c r="BJ194" s="249">
        <v>0</v>
      </c>
      <c r="BK194" s="249">
        <v>0</v>
      </c>
      <c r="BL194" s="249">
        <v>0</v>
      </c>
      <c r="BM194" s="249">
        <v>0</v>
      </c>
      <c r="BN194" s="249">
        <v>0</v>
      </c>
      <c r="BO194" s="249">
        <v>0</v>
      </c>
      <c r="BP194" s="249">
        <v>0</v>
      </c>
      <c r="BQ194" s="249">
        <v>0</v>
      </c>
      <c r="BR194" s="249">
        <v>0</v>
      </c>
      <c r="BS194" s="249">
        <v>0</v>
      </c>
      <c r="BT194" s="249">
        <v>0</v>
      </c>
      <c r="BU194" s="249">
        <v>0</v>
      </c>
      <c r="BV194" s="249">
        <v>0</v>
      </c>
      <c r="BW194" s="249">
        <v>0</v>
      </c>
      <c r="BX194" s="249">
        <v>0</v>
      </c>
      <c r="BY194" s="249">
        <v>0</v>
      </c>
      <c r="BZ194" s="249">
        <v>0</v>
      </c>
      <c r="CA194" s="249">
        <v>0</v>
      </c>
      <c r="CB194" s="249">
        <v>0</v>
      </c>
      <c r="CC194" s="249">
        <v>0</v>
      </c>
      <c r="CD194" s="249">
        <v>0</v>
      </c>
      <c r="CE194" s="249">
        <v>0</v>
      </c>
      <c r="CF194" s="249">
        <v>0</v>
      </c>
      <c r="CG194" s="249">
        <v>0</v>
      </c>
      <c r="CH194" s="249">
        <v>0</v>
      </c>
      <c r="CI194" s="249">
        <v>0</v>
      </c>
      <c r="CJ194" s="249">
        <v>0</v>
      </c>
      <c r="CK194" s="249">
        <v>0</v>
      </c>
      <c r="CL194" s="249">
        <v>0</v>
      </c>
      <c r="CM194" s="249">
        <v>0</v>
      </c>
      <c r="CN194" s="249">
        <v>0</v>
      </c>
      <c r="CO194" s="249">
        <v>0</v>
      </c>
      <c r="CP194" s="249">
        <v>0</v>
      </c>
      <c r="CQ194" s="249">
        <v>0</v>
      </c>
      <c r="CR194" s="249">
        <v>0</v>
      </c>
      <c r="CS194" s="249">
        <v>0</v>
      </c>
      <c r="CT194" s="82"/>
      <c r="CU194" s="82"/>
      <c r="CV194" s="82"/>
      <c r="CW194" s="82"/>
      <c r="CX194" s="82"/>
      <c r="CY194" s="82"/>
      <c r="CZ194" s="82"/>
      <c r="DA194" s="82"/>
      <c r="DB194" s="82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Q194" s="5"/>
      <c r="OR194" s="5"/>
      <c r="OS194" s="5"/>
      <c r="OT194" s="5"/>
      <c r="OU194" s="5"/>
      <c r="OV194" s="5"/>
      <c r="OX194" s="5"/>
      <c r="OY194" s="5"/>
      <c r="OZ194" s="5"/>
      <c r="PA194" s="5"/>
      <c r="PB194" s="5"/>
      <c r="PC194" s="5"/>
      <c r="PE194" s="5"/>
      <c r="PF194" s="5"/>
      <c r="PG194" s="5"/>
      <c r="PH194" s="5"/>
      <c r="PI194" s="5"/>
      <c r="PJ194" s="5"/>
      <c r="PL194" s="5"/>
      <c r="PM194" s="5"/>
      <c r="PN194" s="5"/>
      <c r="PO194" s="5"/>
      <c r="PP194" s="5"/>
      <c r="PQ194" s="5"/>
      <c r="PS194" s="5"/>
      <c r="PT194" s="5"/>
      <c r="PU194" s="5"/>
      <c r="PV194" s="5"/>
      <c r="PW194" s="5"/>
      <c r="PX194" s="5"/>
      <c r="PZ194" s="5"/>
      <c r="QA194" s="5"/>
      <c r="QB194" s="5"/>
      <c r="QC194" s="5"/>
      <c r="QD194" s="5"/>
      <c r="QE194" s="5"/>
      <c r="QG194" s="5"/>
      <c r="QH194" s="5"/>
      <c r="QI194" s="5"/>
      <c r="QJ194" s="5"/>
      <c r="QK194" s="5"/>
      <c r="QL194" s="5"/>
      <c r="QN194" s="93"/>
      <c r="QO194" s="93"/>
      <c r="QP194" s="93"/>
      <c r="QQ194" s="93"/>
      <c r="QR194" s="93"/>
      <c r="QS194" s="93"/>
      <c r="QU194" s="93"/>
      <c r="QV194" s="93"/>
      <c r="QW194" s="93"/>
      <c r="QX194" s="93"/>
      <c r="QY194" s="93"/>
      <c r="QZ194" s="93"/>
      <c r="RB194" s="93"/>
      <c r="RC194" s="93"/>
      <c r="RD194" s="93"/>
      <c r="RE194" s="93"/>
      <c r="RF194" s="93"/>
      <c r="RG194" s="93"/>
      <c r="RI194" s="93"/>
      <c r="RJ194" s="93"/>
      <c r="RK194" s="93"/>
      <c r="RL194" s="93"/>
      <c r="RM194" s="93"/>
      <c r="RN194" s="93"/>
      <c r="RO194" s="93"/>
      <c r="RP194" s="93"/>
      <c r="RR194" s="5"/>
      <c r="RS194" s="5"/>
      <c r="RT194" s="5"/>
      <c r="RU194" s="5"/>
      <c r="RV194" s="5"/>
      <c r="RW194" s="5"/>
      <c r="RY194" s="5"/>
      <c r="RZ194" s="5"/>
      <c r="SA194" s="5"/>
      <c r="SB194" s="5"/>
      <c r="SC194" s="5"/>
      <c r="SD194" s="5"/>
      <c r="SF194" s="5"/>
      <c r="SG194" s="5"/>
      <c r="SH194" s="5"/>
      <c r="SI194" s="5"/>
      <c r="SJ194" s="5"/>
      <c r="SK194" s="5"/>
      <c r="SM194" s="5"/>
      <c r="SN194" s="5"/>
      <c r="SO194" s="5"/>
      <c r="SP194" s="5"/>
      <c r="SQ194" s="5"/>
      <c r="SR194" s="5"/>
      <c r="ST194" s="5"/>
      <c r="SU194" s="5"/>
      <c r="SV194" s="5"/>
      <c r="SW194" s="5"/>
      <c r="SX194" s="5"/>
      <c r="SY194" s="5"/>
      <c r="TA194" s="5"/>
      <c r="TB194" s="5"/>
      <c r="TC194" s="5"/>
      <c r="TD194" s="5"/>
      <c r="TE194" s="5"/>
      <c r="TF194" s="5"/>
      <c r="TH194" s="5"/>
      <c r="TI194" s="5"/>
      <c r="TJ194" s="5"/>
      <c r="TK194" s="5"/>
      <c r="TL194" s="5"/>
      <c r="TM194" s="5"/>
      <c r="TO194" s="5"/>
      <c r="TP194" s="5"/>
      <c r="TQ194" s="5"/>
      <c r="TR194" s="5"/>
      <c r="TS194" s="5"/>
      <c r="TT194" s="5"/>
    </row>
    <row r="195" spans="2:540" ht="15" customHeight="1" outlineLevel="1">
      <c r="B195" s="357"/>
      <c r="C195" s="358"/>
      <c r="D195" s="273" t="s">
        <v>306</v>
      </c>
      <c r="E195" s="274" t="s">
        <v>312</v>
      </c>
      <c r="F195" s="271">
        <v>0</v>
      </c>
      <c r="G195" s="271">
        <v>0</v>
      </c>
      <c r="H195" s="271">
        <v>0</v>
      </c>
      <c r="I195" s="271">
        <v>0</v>
      </c>
      <c r="J195" s="271">
        <v>0</v>
      </c>
      <c r="K195" s="271">
        <v>0</v>
      </c>
      <c r="Z195" s="92">
        <v>0</v>
      </c>
      <c r="AA195" s="92">
        <v>0</v>
      </c>
      <c r="AB195" s="92">
        <v>0</v>
      </c>
      <c r="AC195" s="92">
        <v>0</v>
      </c>
      <c r="AD195" s="92">
        <v>0</v>
      </c>
      <c r="AE195" s="92">
        <v>0</v>
      </c>
      <c r="AF195" s="92">
        <v>0</v>
      </c>
      <c r="AG195" s="92">
        <v>0</v>
      </c>
      <c r="AH195" s="92">
        <v>0</v>
      </c>
      <c r="AI195" s="92">
        <v>0</v>
      </c>
      <c r="AJ195" s="92">
        <v>0</v>
      </c>
      <c r="AK195" s="92">
        <v>0</v>
      </c>
      <c r="AL195" s="92">
        <v>0</v>
      </c>
      <c r="AM195" s="92">
        <v>0</v>
      </c>
      <c r="AN195" s="92">
        <v>0</v>
      </c>
      <c r="AO195" s="92">
        <v>0</v>
      </c>
      <c r="AP195" s="92">
        <v>0</v>
      </c>
      <c r="AQ195" s="92">
        <v>0</v>
      </c>
      <c r="AR195" s="92">
        <v>0</v>
      </c>
      <c r="AS195" s="92">
        <v>0</v>
      </c>
      <c r="AT195" s="92">
        <v>0</v>
      </c>
      <c r="AU195" s="92">
        <v>0</v>
      </c>
      <c r="AV195" s="92">
        <v>0</v>
      </c>
      <c r="AW195" s="92">
        <v>0</v>
      </c>
      <c r="AX195" s="92">
        <v>0</v>
      </c>
      <c r="AY195" s="92">
        <v>0</v>
      </c>
      <c r="AZ195" s="92">
        <v>0</v>
      </c>
      <c r="BA195" s="92">
        <v>0</v>
      </c>
      <c r="BB195" s="92">
        <v>0</v>
      </c>
      <c r="BC195" s="92">
        <v>0</v>
      </c>
      <c r="BD195" s="92">
        <v>0</v>
      </c>
      <c r="BE195" s="92">
        <v>0</v>
      </c>
      <c r="BF195" s="92">
        <v>0</v>
      </c>
      <c r="BG195" s="92">
        <v>0</v>
      </c>
      <c r="BH195" s="92">
        <v>0</v>
      </c>
      <c r="BI195" s="92">
        <v>0</v>
      </c>
      <c r="BJ195" s="92">
        <v>0</v>
      </c>
      <c r="BK195" s="92">
        <v>0</v>
      </c>
      <c r="BL195" s="92">
        <v>0</v>
      </c>
      <c r="BM195" s="92">
        <v>0</v>
      </c>
      <c r="BN195" s="92">
        <v>0</v>
      </c>
      <c r="BO195" s="92">
        <v>0</v>
      </c>
      <c r="BP195" s="92">
        <v>0</v>
      </c>
      <c r="BQ195" s="92">
        <v>0</v>
      </c>
      <c r="BR195" s="92">
        <v>0</v>
      </c>
      <c r="BS195" s="92">
        <v>0</v>
      </c>
      <c r="BT195" s="92">
        <v>0</v>
      </c>
      <c r="BU195" s="92">
        <v>0</v>
      </c>
      <c r="BV195" s="92">
        <v>0</v>
      </c>
      <c r="BW195" s="92">
        <v>0</v>
      </c>
      <c r="BX195" s="92">
        <v>0</v>
      </c>
      <c r="BY195" s="92">
        <v>0</v>
      </c>
      <c r="BZ195" s="92">
        <v>0</v>
      </c>
      <c r="CA195" s="92">
        <v>0</v>
      </c>
      <c r="CB195" s="92">
        <v>0</v>
      </c>
      <c r="CC195" s="92">
        <v>0</v>
      </c>
      <c r="CD195" s="92">
        <v>0</v>
      </c>
      <c r="CE195" s="92">
        <v>0</v>
      </c>
      <c r="CF195" s="92">
        <v>0</v>
      </c>
      <c r="CG195" s="92">
        <v>0</v>
      </c>
      <c r="CH195" s="92">
        <v>0</v>
      </c>
      <c r="CI195" s="92">
        <v>0</v>
      </c>
      <c r="CJ195" s="92">
        <v>0</v>
      </c>
      <c r="CK195" s="92">
        <v>0</v>
      </c>
      <c r="CL195" s="92">
        <v>0</v>
      </c>
      <c r="CM195" s="92">
        <v>0</v>
      </c>
      <c r="CN195" s="92">
        <v>0</v>
      </c>
      <c r="CO195" s="92">
        <v>0</v>
      </c>
      <c r="CP195" s="92">
        <v>0</v>
      </c>
      <c r="CQ195" s="92">
        <v>0</v>
      </c>
      <c r="CR195" s="92">
        <v>0</v>
      </c>
      <c r="CS195" s="92">
        <v>0</v>
      </c>
      <c r="CT195" s="82"/>
      <c r="CU195" s="82"/>
      <c r="CV195" s="82"/>
      <c r="CW195" s="82"/>
      <c r="CX195" s="82"/>
      <c r="CY195" s="82"/>
      <c r="CZ195" s="82"/>
      <c r="DA195" s="82"/>
      <c r="DB195" s="82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Q195" s="5"/>
      <c r="OR195" s="5"/>
      <c r="OS195" s="5"/>
      <c r="OT195" s="5"/>
      <c r="OU195" s="5"/>
      <c r="OV195" s="5"/>
      <c r="OX195" s="5"/>
      <c r="OY195" s="5"/>
      <c r="OZ195" s="5"/>
      <c r="PA195" s="5"/>
      <c r="PB195" s="5"/>
      <c r="PC195" s="5"/>
      <c r="PE195" s="5"/>
      <c r="PF195" s="5"/>
      <c r="PG195" s="5"/>
      <c r="PH195" s="5"/>
      <c r="PI195" s="5"/>
      <c r="PJ195" s="5"/>
      <c r="PL195" s="5"/>
      <c r="PM195" s="5"/>
      <c r="PN195" s="5"/>
      <c r="PO195" s="5"/>
      <c r="PP195" s="5"/>
      <c r="PQ195" s="5"/>
      <c r="PS195" s="5"/>
      <c r="PT195" s="5"/>
      <c r="PU195" s="5"/>
      <c r="PV195" s="5"/>
      <c r="PW195" s="5"/>
      <c r="PX195" s="5"/>
      <c r="PZ195" s="5"/>
      <c r="QA195" s="5"/>
      <c r="QB195" s="5"/>
      <c r="QC195" s="5"/>
      <c r="QD195" s="5"/>
      <c r="QE195" s="5"/>
      <c r="QG195" s="5"/>
      <c r="QH195" s="5"/>
      <c r="QI195" s="5"/>
      <c r="QJ195" s="5"/>
      <c r="QK195" s="5"/>
      <c r="QL195" s="5"/>
      <c r="QN195" s="93"/>
      <c r="QO195" s="93"/>
      <c r="QP195" s="93"/>
      <c r="QQ195" s="93"/>
      <c r="QR195" s="93"/>
      <c r="QS195" s="93"/>
      <c r="QU195" s="93"/>
      <c r="QV195" s="93"/>
      <c r="QW195" s="93"/>
      <c r="QX195" s="93"/>
      <c r="QY195" s="93"/>
      <c r="QZ195" s="93"/>
      <c r="RB195" s="93"/>
      <c r="RC195" s="93"/>
      <c r="RD195" s="93"/>
      <c r="RE195" s="93"/>
      <c r="RF195" s="93"/>
      <c r="RG195" s="93"/>
      <c r="RI195" s="93"/>
      <c r="RJ195" s="93"/>
      <c r="RK195" s="93"/>
      <c r="RL195" s="93"/>
      <c r="RM195" s="93"/>
      <c r="RN195" s="93"/>
      <c r="RO195" s="93"/>
      <c r="RP195" s="93"/>
      <c r="RR195" s="5"/>
      <c r="RS195" s="5"/>
      <c r="RT195" s="5"/>
      <c r="RU195" s="5"/>
      <c r="RV195" s="5"/>
      <c r="RW195" s="5"/>
      <c r="RY195" s="5"/>
      <c r="RZ195" s="5"/>
      <c r="SA195" s="5"/>
      <c r="SB195" s="5"/>
      <c r="SC195" s="5"/>
      <c r="SD195" s="5"/>
      <c r="SF195" s="5"/>
      <c r="SG195" s="5"/>
      <c r="SH195" s="5"/>
      <c r="SI195" s="5"/>
      <c r="SJ195" s="5"/>
      <c r="SK195" s="5"/>
      <c r="SM195" s="5"/>
      <c r="SN195" s="5"/>
      <c r="SO195" s="5"/>
      <c r="SP195" s="5"/>
      <c r="SQ195" s="5"/>
      <c r="SR195" s="5"/>
      <c r="ST195" s="5"/>
      <c r="SU195" s="5"/>
      <c r="SV195" s="5"/>
      <c r="SW195" s="5"/>
      <c r="SX195" s="5"/>
      <c r="SY195" s="5"/>
      <c r="TA195" s="5"/>
      <c r="TB195" s="5"/>
      <c r="TC195" s="5"/>
      <c r="TD195" s="5"/>
      <c r="TE195" s="5"/>
      <c r="TF195" s="5"/>
      <c r="TH195" s="5"/>
      <c r="TI195" s="5"/>
      <c r="TJ195" s="5"/>
      <c r="TK195" s="5"/>
      <c r="TL195" s="5"/>
      <c r="TM195" s="5"/>
      <c r="TO195" s="5"/>
      <c r="TP195" s="5"/>
      <c r="TQ195" s="5"/>
      <c r="TR195" s="5"/>
      <c r="TS195" s="5"/>
      <c r="TT195" s="5"/>
    </row>
    <row r="196" spans="2:540" ht="15" customHeight="1" outlineLevel="1">
      <c r="B196" s="120"/>
      <c r="C196" s="67"/>
      <c r="D196" s="277"/>
      <c r="E196" s="277"/>
      <c r="F196" s="66"/>
      <c r="G196" s="66"/>
      <c r="H196" s="66"/>
      <c r="I196" s="66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82"/>
      <c r="CU196" s="82"/>
      <c r="CV196" s="82"/>
      <c r="CW196" s="82"/>
      <c r="CX196" s="82"/>
      <c r="CY196" s="82"/>
      <c r="CZ196" s="82"/>
      <c r="DA196" s="82"/>
      <c r="DB196" s="82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Q196" s="5"/>
      <c r="OR196" s="5"/>
      <c r="OS196" s="5"/>
      <c r="OT196" s="5"/>
      <c r="OU196" s="5"/>
      <c r="OV196" s="5"/>
      <c r="OX196" s="5"/>
      <c r="OY196" s="5"/>
      <c r="OZ196" s="5"/>
      <c r="PA196" s="5"/>
      <c r="PB196" s="5"/>
      <c r="PC196" s="5"/>
      <c r="PE196" s="5"/>
      <c r="PF196" s="5"/>
      <c r="PG196" s="5"/>
      <c r="PH196" s="5"/>
      <c r="PI196" s="5"/>
      <c r="PJ196" s="5"/>
      <c r="PL196" s="5"/>
      <c r="PM196" s="5"/>
      <c r="PN196" s="5"/>
      <c r="PO196" s="5"/>
      <c r="PP196" s="5"/>
      <c r="PQ196" s="5"/>
      <c r="PS196" s="5"/>
      <c r="PT196" s="5"/>
      <c r="PU196" s="5"/>
      <c r="PV196" s="5"/>
      <c r="PW196" s="5"/>
      <c r="PX196" s="5"/>
      <c r="PZ196" s="5"/>
      <c r="QA196" s="5"/>
      <c r="QB196" s="5"/>
      <c r="QC196" s="5"/>
      <c r="QD196" s="5"/>
      <c r="QE196" s="5"/>
      <c r="QG196" s="5"/>
      <c r="QH196" s="5"/>
      <c r="QI196" s="5"/>
      <c r="QJ196" s="5"/>
      <c r="QK196" s="5"/>
      <c r="QL196" s="5"/>
      <c r="QN196" s="93"/>
      <c r="QO196" s="93"/>
      <c r="QP196" s="93"/>
      <c r="QQ196" s="93"/>
      <c r="QR196" s="93"/>
      <c r="QS196" s="93"/>
      <c r="QU196" s="93"/>
      <c r="QV196" s="93"/>
      <c r="QW196" s="93"/>
      <c r="QX196" s="93"/>
      <c r="QY196" s="93"/>
      <c r="QZ196" s="93"/>
      <c r="RB196" s="93"/>
      <c r="RC196" s="93"/>
      <c r="RD196" s="93"/>
      <c r="RE196" s="93"/>
      <c r="RF196" s="93"/>
      <c r="RG196" s="93"/>
      <c r="RI196" s="93"/>
      <c r="RJ196" s="93"/>
      <c r="RK196" s="93"/>
      <c r="RL196" s="93"/>
      <c r="RM196" s="93"/>
      <c r="RN196" s="93"/>
      <c r="RO196" s="93"/>
      <c r="RP196" s="93"/>
      <c r="RR196" s="5"/>
      <c r="RS196" s="5"/>
      <c r="RT196" s="5"/>
      <c r="RU196" s="5"/>
      <c r="RV196" s="5"/>
      <c r="RW196" s="5"/>
      <c r="RY196" s="5"/>
      <c r="RZ196" s="5"/>
      <c r="SA196" s="5"/>
      <c r="SB196" s="5"/>
      <c r="SC196" s="5"/>
      <c r="SD196" s="5"/>
      <c r="SF196" s="5"/>
      <c r="SG196" s="5"/>
      <c r="SH196" s="5"/>
      <c r="SI196" s="5"/>
      <c r="SJ196" s="5"/>
      <c r="SK196" s="5"/>
      <c r="SM196" s="5"/>
      <c r="SN196" s="5"/>
      <c r="SO196" s="5"/>
      <c r="SP196" s="5"/>
      <c r="SQ196" s="5"/>
      <c r="SR196" s="5"/>
      <c r="ST196" s="5"/>
      <c r="SU196" s="5"/>
      <c r="SV196" s="5"/>
      <c r="SW196" s="5"/>
      <c r="SX196" s="5"/>
      <c r="SY196" s="5"/>
      <c r="TA196" s="5"/>
      <c r="TB196" s="5"/>
      <c r="TC196" s="5"/>
      <c r="TD196" s="5"/>
      <c r="TE196" s="5"/>
      <c r="TF196" s="5"/>
      <c r="TH196" s="5"/>
      <c r="TI196" s="5"/>
      <c r="TJ196" s="5"/>
      <c r="TK196" s="5"/>
      <c r="TL196" s="5"/>
      <c r="TM196" s="5"/>
      <c r="TO196" s="5"/>
      <c r="TP196" s="5"/>
      <c r="TQ196" s="5"/>
      <c r="TR196" s="5"/>
      <c r="TS196" s="5"/>
      <c r="TT196" s="5"/>
    </row>
    <row r="197" spans="2:540" ht="15" customHeight="1" outlineLevel="1">
      <c r="B197" s="347" t="s">
        <v>103</v>
      </c>
      <c r="C197" s="348"/>
      <c r="D197" s="273" t="s">
        <v>310</v>
      </c>
      <c r="E197" s="274" t="s">
        <v>311</v>
      </c>
      <c r="F197" s="271">
        <v>0</v>
      </c>
      <c r="G197" s="271">
        <v>0</v>
      </c>
      <c r="H197" s="271">
        <v>0</v>
      </c>
      <c r="I197" s="271">
        <v>0</v>
      </c>
      <c r="J197" s="271">
        <v>0</v>
      </c>
      <c r="K197" s="271">
        <v>0</v>
      </c>
      <c r="Z197" s="249">
        <v>0</v>
      </c>
      <c r="AA197" s="249">
        <v>0</v>
      </c>
      <c r="AB197" s="249">
        <v>0</v>
      </c>
      <c r="AC197" s="249">
        <v>0</v>
      </c>
      <c r="AD197" s="249">
        <v>0</v>
      </c>
      <c r="AE197" s="249">
        <v>0</v>
      </c>
      <c r="AF197" s="249">
        <v>0</v>
      </c>
      <c r="AG197" s="249">
        <v>0</v>
      </c>
      <c r="AH197" s="249">
        <v>0</v>
      </c>
      <c r="AI197" s="249">
        <v>0</v>
      </c>
      <c r="AJ197" s="249">
        <v>0</v>
      </c>
      <c r="AK197" s="249">
        <v>0</v>
      </c>
      <c r="AL197" s="249">
        <v>0</v>
      </c>
      <c r="AM197" s="249">
        <v>0</v>
      </c>
      <c r="AN197" s="249">
        <v>0</v>
      </c>
      <c r="AO197" s="249">
        <v>0</v>
      </c>
      <c r="AP197" s="249">
        <v>0</v>
      </c>
      <c r="AQ197" s="249">
        <v>0</v>
      </c>
      <c r="AR197" s="249">
        <v>0</v>
      </c>
      <c r="AS197" s="249">
        <v>0</v>
      </c>
      <c r="AT197" s="249">
        <v>0</v>
      </c>
      <c r="AU197" s="249">
        <v>0</v>
      </c>
      <c r="AV197" s="249">
        <v>0</v>
      </c>
      <c r="AW197" s="249">
        <v>0</v>
      </c>
      <c r="AX197" s="249">
        <v>0</v>
      </c>
      <c r="AY197" s="249">
        <v>0</v>
      </c>
      <c r="AZ197" s="249">
        <v>0</v>
      </c>
      <c r="BA197" s="249">
        <v>0</v>
      </c>
      <c r="BB197" s="249">
        <v>0</v>
      </c>
      <c r="BC197" s="249">
        <v>0</v>
      </c>
      <c r="BD197" s="249">
        <v>0</v>
      </c>
      <c r="BE197" s="249">
        <v>0</v>
      </c>
      <c r="BF197" s="249">
        <v>0</v>
      </c>
      <c r="BG197" s="249">
        <v>0</v>
      </c>
      <c r="BH197" s="249">
        <v>0</v>
      </c>
      <c r="BI197" s="249">
        <v>0</v>
      </c>
      <c r="BJ197" s="249">
        <v>0</v>
      </c>
      <c r="BK197" s="249">
        <v>0</v>
      </c>
      <c r="BL197" s="249">
        <v>0</v>
      </c>
      <c r="BM197" s="249">
        <v>0</v>
      </c>
      <c r="BN197" s="249">
        <v>0</v>
      </c>
      <c r="BO197" s="249">
        <v>0</v>
      </c>
      <c r="BP197" s="249">
        <v>0</v>
      </c>
      <c r="BQ197" s="249">
        <v>0</v>
      </c>
      <c r="BR197" s="249">
        <v>0</v>
      </c>
      <c r="BS197" s="249">
        <v>0</v>
      </c>
      <c r="BT197" s="249">
        <v>0</v>
      </c>
      <c r="BU197" s="249">
        <v>0</v>
      </c>
      <c r="BV197" s="249">
        <v>0</v>
      </c>
      <c r="BW197" s="249">
        <v>0</v>
      </c>
      <c r="BX197" s="249">
        <v>0</v>
      </c>
      <c r="BY197" s="249">
        <v>0</v>
      </c>
      <c r="BZ197" s="249">
        <v>0</v>
      </c>
      <c r="CA197" s="249">
        <v>0</v>
      </c>
      <c r="CB197" s="249">
        <v>0</v>
      </c>
      <c r="CC197" s="249">
        <v>0</v>
      </c>
      <c r="CD197" s="249">
        <v>0</v>
      </c>
      <c r="CE197" s="249">
        <v>0</v>
      </c>
      <c r="CF197" s="249">
        <v>0</v>
      </c>
      <c r="CG197" s="249">
        <v>0</v>
      </c>
      <c r="CH197" s="249">
        <v>0</v>
      </c>
      <c r="CI197" s="249">
        <v>0</v>
      </c>
      <c r="CJ197" s="249">
        <v>0</v>
      </c>
      <c r="CK197" s="249">
        <v>0</v>
      </c>
      <c r="CL197" s="249">
        <v>0</v>
      </c>
      <c r="CM197" s="249">
        <v>0</v>
      </c>
      <c r="CN197" s="249">
        <v>0</v>
      </c>
      <c r="CO197" s="249">
        <v>0</v>
      </c>
      <c r="CP197" s="249">
        <v>0</v>
      </c>
      <c r="CQ197" s="249">
        <v>0</v>
      </c>
      <c r="CR197" s="249">
        <v>0</v>
      </c>
      <c r="CS197" s="249">
        <v>0</v>
      </c>
      <c r="CT197" s="82"/>
      <c r="CU197" s="82"/>
      <c r="CV197" s="82"/>
      <c r="CW197" s="82"/>
      <c r="CX197" s="82"/>
      <c r="CY197" s="82"/>
      <c r="CZ197" s="82"/>
      <c r="DA197" s="82"/>
      <c r="DB197" s="82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Q197" s="5"/>
      <c r="OR197" s="5"/>
      <c r="OS197" s="5"/>
      <c r="OT197" s="5"/>
      <c r="OU197" s="5"/>
      <c r="OV197" s="5"/>
      <c r="OX197" s="5"/>
      <c r="OY197" s="5"/>
      <c r="OZ197" s="5"/>
      <c r="PA197" s="5"/>
      <c r="PB197" s="5"/>
      <c r="PC197" s="5"/>
      <c r="PE197" s="5"/>
      <c r="PF197" s="5"/>
      <c r="PG197" s="5"/>
      <c r="PH197" s="5"/>
      <c r="PI197" s="5"/>
      <c r="PJ197" s="5"/>
      <c r="PL197" s="5"/>
      <c r="PM197" s="5"/>
      <c r="PN197" s="5"/>
      <c r="PO197" s="5"/>
      <c r="PP197" s="5"/>
      <c r="PQ197" s="5"/>
      <c r="PS197" s="5"/>
      <c r="PT197" s="5"/>
      <c r="PU197" s="5"/>
      <c r="PV197" s="5"/>
      <c r="PW197" s="5"/>
      <c r="PX197" s="5"/>
      <c r="PZ197" s="5"/>
      <c r="QA197" s="5"/>
      <c r="QB197" s="5"/>
      <c r="QC197" s="5"/>
      <c r="QD197" s="5"/>
      <c r="QE197" s="5"/>
      <c r="QG197" s="5"/>
      <c r="QH197" s="5"/>
      <c r="QI197" s="5"/>
      <c r="QJ197" s="5"/>
      <c r="QK197" s="5"/>
      <c r="QL197" s="5"/>
      <c r="QN197" s="93"/>
      <c r="QO197" s="93"/>
      <c r="QP197" s="93"/>
      <c r="QQ197" s="93"/>
      <c r="QR197" s="93"/>
      <c r="QS197" s="93"/>
      <c r="QU197" s="93"/>
      <c r="QV197" s="93"/>
      <c r="QW197" s="93"/>
      <c r="QX197" s="93"/>
      <c r="QY197" s="93"/>
      <c r="QZ197" s="93"/>
      <c r="RB197" s="93"/>
      <c r="RC197" s="93"/>
      <c r="RD197" s="93"/>
      <c r="RE197" s="93"/>
      <c r="RF197" s="93"/>
      <c r="RG197" s="93"/>
      <c r="RI197" s="93"/>
      <c r="RJ197" s="93"/>
      <c r="RK197" s="93"/>
      <c r="RL197" s="93"/>
      <c r="RM197" s="93"/>
      <c r="RN197" s="93"/>
      <c r="RO197" s="93"/>
      <c r="RP197" s="93"/>
      <c r="RR197" s="5"/>
      <c r="RS197" s="5"/>
      <c r="RT197" s="5"/>
      <c r="RU197" s="5"/>
      <c r="RV197" s="5"/>
      <c r="RW197" s="5"/>
      <c r="RY197" s="5"/>
      <c r="RZ197" s="5"/>
      <c r="SA197" s="5"/>
      <c r="SB197" s="5"/>
      <c r="SC197" s="5"/>
      <c r="SD197" s="5"/>
      <c r="SF197" s="5"/>
      <c r="SG197" s="5"/>
      <c r="SH197" s="5"/>
      <c r="SI197" s="5"/>
      <c r="SJ197" s="5"/>
      <c r="SK197" s="5"/>
      <c r="SM197" s="5"/>
      <c r="SN197" s="5"/>
      <c r="SO197" s="5"/>
      <c r="SP197" s="5"/>
      <c r="SQ197" s="5"/>
      <c r="SR197" s="5"/>
      <c r="ST197" s="5"/>
      <c r="SU197" s="5"/>
      <c r="SV197" s="5"/>
      <c r="SW197" s="5"/>
      <c r="SX197" s="5"/>
      <c r="SY197" s="5"/>
      <c r="TA197" s="5"/>
      <c r="TB197" s="5"/>
      <c r="TC197" s="5"/>
      <c r="TD197" s="5"/>
      <c r="TE197" s="5"/>
      <c r="TF197" s="5"/>
      <c r="TH197" s="5"/>
      <c r="TI197" s="5"/>
      <c r="TJ197" s="5"/>
      <c r="TK197" s="5"/>
      <c r="TL197" s="5"/>
      <c r="TM197" s="5"/>
      <c r="TO197" s="5"/>
      <c r="TP197" s="5"/>
      <c r="TQ197" s="5"/>
      <c r="TR197" s="5"/>
      <c r="TS197" s="5"/>
      <c r="TT197" s="5"/>
    </row>
    <row r="198" spans="2:540" ht="15" customHeight="1" outlineLevel="1">
      <c r="B198" s="349"/>
      <c r="C198" s="350"/>
      <c r="D198" s="273" t="s">
        <v>306</v>
      </c>
      <c r="E198" s="274" t="s">
        <v>311</v>
      </c>
      <c r="F198" s="271">
        <v>0</v>
      </c>
      <c r="G198" s="271">
        <v>0</v>
      </c>
      <c r="H198" s="271">
        <v>0</v>
      </c>
      <c r="I198" s="271">
        <v>0</v>
      </c>
      <c r="J198" s="271">
        <v>0</v>
      </c>
      <c r="K198" s="271">
        <v>0</v>
      </c>
      <c r="Z198" s="249">
        <v>0</v>
      </c>
      <c r="AA198" s="249">
        <v>0</v>
      </c>
      <c r="AB198" s="249">
        <v>0</v>
      </c>
      <c r="AC198" s="249">
        <v>0</v>
      </c>
      <c r="AD198" s="249">
        <v>0</v>
      </c>
      <c r="AE198" s="249">
        <v>0</v>
      </c>
      <c r="AF198" s="249">
        <v>0</v>
      </c>
      <c r="AG198" s="249">
        <v>0</v>
      </c>
      <c r="AH198" s="249">
        <v>0</v>
      </c>
      <c r="AI198" s="249">
        <v>0</v>
      </c>
      <c r="AJ198" s="249">
        <v>0</v>
      </c>
      <c r="AK198" s="249">
        <v>0</v>
      </c>
      <c r="AL198" s="249">
        <v>0</v>
      </c>
      <c r="AM198" s="249">
        <v>0</v>
      </c>
      <c r="AN198" s="249">
        <v>0</v>
      </c>
      <c r="AO198" s="249">
        <v>0</v>
      </c>
      <c r="AP198" s="249">
        <v>0</v>
      </c>
      <c r="AQ198" s="249">
        <v>0</v>
      </c>
      <c r="AR198" s="249">
        <v>0</v>
      </c>
      <c r="AS198" s="249">
        <v>0</v>
      </c>
      <c r="AT198" s="249">
        <v>0</v>
      </c>
      <c r="AU198" s="249">
        <v>0</v>
      </c>
      <c r="AV198" s="249">
        <v>0</v>
      </c>
      <c r="AW198" s="249">
        <v>0</v>
      </c>
      <c r="AX198" s="249">
        <v>0</v>
      </c>
      <c r="AY198" s="249">
        <v>0</v>
      </c>
      <c r="AZ198" s="249">
        <v>0</v>
      </c>
      <c r="BA198" s="249">
        <v>0</v>
      </c>
      <c r="BB198" s="249">
        <v>0</v>
      </c>
      <c r="BC198" s="249">
        <v>0</v>
      </c>
      <c r="BD198" s="249">
        <v>0</v>
      </c>
      <c r="BE198" s="249">
        <v>0</v>
      </c>
      <c r="BF198" s="249">
        <v>0</v>
      </c>
      <c r="BG198" s="249">
        <v>0</v>
      </c>
      <c r="BH198" s="249">
        <v>0</v>
      </c>
      <c r="BI198" s="249">
        <v>0</v>
      </c>
      <c r="BJ198" s="249">
        <v>0</v>
      </c>
      <c r="BK198" s="249">
        <v>0</v>
      </c>
      <c r="BL198" s="249">
        <v>0</v>
      </c>
      <c r="BM198" s="249">
        <v>0</v>
      </c>
      <c r="BN198" s="249">
        <v>0</v>
      </c>
      <c r="BO198" s="249">
        <v>0</v>
      </c>
      <c r="BP198" s="249">
        <v>0</v>
      </c>
      <c r="BQ198" s="249">
        <v>0</v>
      </c>
      <c r="BR198" s="249">
        <v>0</v>
      </c>
      <c r="BS198" s="249">
        <v>0</v>
      </c>
      <c r="BT198" s="249">
        <v>0</v>
      </c>
      <c r="BU198" s="249">
        <v>0</v>
      </c>
      <c r="BV198" s="249">
        <v>0</v>
      </c>
      <c r="BW198" s="249">
        <v>0</v>
      </c>
      <c r="BX198" s="249">
        <v>0</v>
      </c>
      <c r="BY198" s="249">
        <v>0</v>
      </c>
      <c r="BZ198" s="249">
        <v>0</v>
      </c>
      <c r="CA198" s="249">
        <v>0</v>
      </c>
      <c r="CB198" s="249">
        <v>0</v>
      </c>
      <c r="CC198" s="249">
        <v>0</v>
      </c>
      <c r="CD198" s="249">
        <v>0</v>
      </c>
      <c r="CE198" s="249">
        <v>0</v>
      </c>
      <c r="CF198" s="249">
        <v>0</v>
      </c>
      <c r="CG198" s="249">
        <v>0</v>
      </c>
      <c r="CH198" s="249">
        <v>0</v>
      </c>
      <c r="CI198" s="249">
        <v>0</v>
      </c>
      <c r="CJ198" s="249">
        <v>0</v>
      </c>
      <c r="CK198" s="249">
        <v>0</v>
      </c>
      <c r="CL198" s="249">
        <v>0</v>
      </c>
      <c r="CM198" s="249">
        <v>0</v>
      </c>
      <c r="CN198" s="249">
        <v>0</v>
      </c>
      <c r="CO198" s="249">
        <v>0</v>
      </c>
      <c r="CP198" s="249">
        <v>0</v>
      </c>
      <c r="CQ198" s="249">
        <v>0</v>
      </c>
      <c r="CR198" s="249">
        <v>0</v>
      </c>
      <c r="CS198" s="249">
        <v>0</v>
      </c>
      <c r="CT198" s="82"/>
      <c r="CU198" s="82"/>
      <c r="CV198" s="82"/>
      <c r="CW198" s="82"/>
      <c r="CX198" s="82"/>
      <c r="CY198" s="82"/>
      <c r="CZ198" s="82"/>
      <c r="DA198" s="82"/>
      <c r="DB198" s="82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Q198" s="5"/>
      <c r="OR198" s="5"/>
      <c r="OS198" s="5"/>
      <c r="OT198" s="5"/>
      <c r="OU198" s="5"/>
      <c r="OV198" s="5"/>
      <c r="OX198" s="5"/>
      <c r="OY198" s="5"/>
      <c r="OZ198" s="5"/>
      <c r="PA198" s="5"/>
      <c r="PB198" s="5"/>
      <c r="PC198" s="5"/>
      <c r="PE198" s="5"/>
      <c r="PF198" s="5"/>
      <c r="PG198" s="5"/>
      <c r="PH198" s="5"/>
      <c r="PI198" s="5"/>
      <c r="PJ198" s="5"/>
      <c r="PL198" s="5"/>
      <c r="PM198" s="5"/>
      <c r="PN198" s="5"/>
      <c r="PO198" s="5"/>
      <c r="PP198" s="5"/>
      <c r="PQ198" s="5"/>
      <c r="PS198" s="5"/>
      <c r="PT198" s="5"/>
      <c r="PU198" s="5"/>
      <c r="PV198" s="5"/>
      <c r="PW198" s="5"/>
      <c r="PX198" s="5"/>
      <c r="PZ198" s="5"/>
      <c r="QA198" s="5"/>
      <c r="QB198" s="5"/>
      <c r="QC198" s="5"/>
      <c r="QD198" s="5"/>
      <c r="QE198" s="5"/>
      <c r="QG198" s="5"/>
      <c r="QH198" s="5"/>
      <c r="QI198" s="5"/>
      <c r="QJ198" s="5"/>
      <c r="QK198" s="5"/>
      <c r="QL198" s="5"/>
      <c r="QN198" s="93"/>
      <c r="QO198" s="93"/>
      <c r="QP198" s="93"/>
      <c r="QQ198" s="93"/>
      <c r="QR198" s="93"/>
      <c r="QS198" s="93"/>
      <c r="QU198" s="93"/>
      <c r="QV198" s="93"/>
      <c r="QW198" s="93"/>
      <c r="QX198" s="93"/>
      <c r="QY198" s="93"/>
      <c r="QZ198" s="93"/>
      <c r="RB198" s="93"/>
      <c r="RC198" s="93"/>
      <c r="RD198" s="93"/>
      <c r="RE198" s="93"/>
      <c r="RF198" s="93"/>
      <c r="RG198" s="93"/>
      <c r="RI198" s="93"/>
      <c r="RJ198" s="93"/>
      <c r="RK198" s="93"/>
      <c r="RL198" s="93"/>
      <c r="RM198" s="93"/>
      <c r="RN198" s="93"/>
      <c r="RO198" s="93"/>
      <c r="RP198" s="93"/>
      <c r="RR198" s="5"/>
      <c r="RS198" s="5"/>
      <c r="RT198" s="5"/>
      <c r="RU198" s="5"/>
      <c r="RV198" s="5"/>
      <c r="RW198" s="5"/>
      <c r="RY198" s="5"/>
      <c r="RZ198" s="5"/>
      <c r="SA198" s="5"/>
      <c r="SB198" s="5"/>
      <c r="SC198" s="5"/>
      <c r="SD198" s="5"/>
      <c r="SF198" s="5"/>
      <c r="SG198" s="5"/>
      <c r="SH198" s="5"/>
      <c r="SI198" s="5"/>
      <c r="SJ198" s="5"/>
      <c r="SK198" s="5"/>
      <c r="SM198" s="5"/>
      <c r="SN198" s="5"/>
      <c r="SO198" s="5"/>
      <c r="SP198" s="5"/>
      <c r="SQ198" s="5"/>
      <c r="SR198" s="5"/>
      <c r="ST198" s="5"/>
      <c r="SU198" s="5"/>
      <c r="SV198" s="5"/>
      <c r="SW198" s="5"/>
      <c r="SX198" s="5"/>
      <c r="SY198" s="5"/>
      <c r="TA198" s="5"/>
      <c r="TB198" s="5"/>
      <c r="TC198" s="5"/>
      <c r="TD198" s="5"/>
      <c r="TE198" s="5"/>
      <c r="TF198" s="5"/>
      <c r="TH198" s="5"/>
      <c r="TI198" s="5"/>
      <c r="TJ198" s="5"/>
      <c r="TK198" s="5"/>
      <c r="TL198" s="5"/>
      <c r="TM198" s="5"/>
      <c r="TO198" s="5"/>
      <c r="TP198" s="5"/>
      <c r="TQ198" s="5"/>
      <c r="TR198" s="5"/>
      <c r="TS198" s="5"/>
      <c r="TT198" s="5"/>
    </row>
    <row r="199" spans="2:540" ht="15" customHeight="1" outlineLevel="1">
      <c r="B199" s="349"/>
      <c r="C199" s="350"/>
      <c r="D199" s="275"/>
      <c r="E199" s="276"/>
      <c r="F199" s="91"/>
      <c r="G199" s="91"/>
      <c r="H199" s="91"/>
      <c r="I199" s="91"/>
      <c r="J199" s="91"/>
      <c r="K199" s="91"/>
      <c r="AA199" s="67"/>
      <c r="AB199" s="67"/>
      <c r="AC199" s="67"/>
      <c r="AD199" s="67"/>
      <c r="AE199" s="67"/>
      <c r="AF199" s="67"/>
      <c r="AG199" s="67"/>
      <c r="AH199" s="67"/>
      <c r="AI199" s="67"/>
      <c r="AJ199" s="67"/>
      <c r="AK199" s="67"/>
      <c r="AL199" s="67"/>
      <c r="AM199" s="67"/>
      <c r="AN199" s="67"/>
      <c r="AO199" s="67"/>
      <c r="AP199" s="67"/>
      <c r="AQ199" s="67"/>
      <c r="AR199" s="67"/>
      <c r="AS199" s="67"/>
      <c r="AT199" s="67"/>
      <c r="AU199" s="67"/>
      <c r="AV199" s="67"/>
      <c r="AW199" s="67"/>
      <c r="AX199" s="67"/>
      <c r="AY199" s="67"/>
      <c r="AZ199" s="67"/>
      <c r="BA199" s="67"/>
      <c r="BB199" s="67"/>
      <c r="BC199" s="67"/>
      <c r="BD199" s="67"/>
      <c r="BE199" s="67"/>
      <c r="BF199" s="67"/>
      <c r="BG199" s="67"/>
      <c r="BH199" s="67"/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  <c r="BY199" s="67"/>
      <c r="BZ199" s="67"/>
      <c r="CA199" s="67"/>
      <c r="CB199" s="67"/>
      <c r="CC199" s="67"/>
      <c r="CD199" s="67"/>
      <c r="CE199" s="67"/>
      <c r="CF199" s="67"/>
      <c r="CG199" s="67"/>
      <c r="CH199" s="67"/>
      <c r="CI199" s="67"/>
      <c r="CJ199" s="67"/>
      <c r="CK199" s="67"/>
      <c r="CL199" s="67"/>
      <c r="CM199" s="67"/>
      <c r="CN199" s="67"/>
      <c r="CO199" s="67"/>
      <c r="CP199" s="67"/>
      <c r="CQ199" s="67"/>
      <c r="CR199" s="67"/>
      <c r="CS199" s="67"/>
      <c r="CT199" s="67"/>
      <c r="CU199" s="67"/>
      <c r="CV199" s="67"/>
      <c r="CW199" s="67"/>
      <c r="CX199" s="67"/>
      <c r="CY199" s="67"/>
      <c r="CZ199" s="67"/>
      <c r="DA199" s="67"/>
      <c r="DB199" s="67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Q199" s="5"/>
      <c r="OR199" s="5"/>
      <c r="OS199" s="5"/>
      <c r="OT199" s="5"/>
      <c r="OU199" s="5"/>
      <c r="OV199" s="5"/>
      <c r="OX199" s="5"/>
      <c r="OY199" s="5"/>
      <c r="OZ199" s="5"/>
      <c r="PA199" s="5"/>
      <c r="PB199" s="5"/>
      <c r="PC199" s="5"/>
      <c r="PE199" s="5"/>
      <c r="PF199" s="5"/>
      <c r="PG199" s="5"/>
      <c r="PH199" s="5"/>
      <c r="PI199" s="5"/>
      <c r="PJ199" s="5"/>
      <c r="PL199" s="5"/>
      <c r="PM199" s="5"/>
      <c r="PN199" s="5"/>
      <c r="PO199" s="5"/>
      <c r="PP199" s="5"/>
      <c r="PQ199" s="5"/>
      <c r="PS199" s="5"/>
      <c r="PT199" s="5"/>
      <c r="PU199" s="5"/>
      <c r="PV199" s="5"/>
      <c r="PW199" s="5"/>
      <c r="PX199" s="5"/>
      <c r="PZ199" s="5"/>
      <c r="QA199" s="5"/>
      <c r="QB199" s="5"/>
      <c r="QC199" s="5"/>
      <c r="QD199" s="5"/>
      <c r="QE199" s="5"/>
      <c r="QG199" s="5"/>
      <c r="QH199" s="5"/>
      <c r="QI199" s="5"/>
      <c r="QJ199" s="5"/>
      <c r="QK199" s="5"/>
      <c r="QL199" s="5"/>
      <c r="QN199" s="93"/>
      <c r="QO199" s="93"/>
      <c r="QP199" s="93"/>
      <c r="QQ199" s="93"/>
      <c r="QR199" s="93"/>
      <c r="QS199" s="93"/>
      <c r="QU199" s="93"/>
      <c r="QV199" s="93"/>
      <c r="QW199" s="93"/>
      <c r="QX199" s="93"/>
      <c r="QY199" s="93"/>
      <c r="QZ199" s="93"/>
      <c r="RB199" s="93"/>
      <c r="RC199" s="93"/>
      <c r="RD199" s="93"/>
      <c r="RE199" s="93"/>
      <c r="RF199" s="93"/>
      <c r="RG199" s="93"/>
      <c r="RI199" s="93"/>
      <c r="RJ199" s="93"/>
      <c r="RK199" s="93"/>
      <c r="RL199" s="93"/>
      <c r="RM199" s="93"/>
      <c r="RN199" s="93"/>
      <c r="RO199" s="93"/>
      <c r="RP199" s="93"/>
      <c r="RR199" s="5"/>
      <c r="RS199" s="5"/>
      <c r="RT199" s="5"/>
      <c r="RU199" s="5"/>
      <c r="RV199" s="5"/>
      <c r="RW199" s="5"/>
      <c r="RY199" s="5"/>
      <c r="RZ199" s="5"/>
      <c r="SA199" s="5"/>
      <c r="SB199" s="5"/>
      <c r="SC199" s="5"/>
      <c r="SD199" s="5"/>
      <c r="SF199" s="5"/>
      <c r="SG199" s="5"/>
      <c r="SH199" s="5"/>
      <c r="SI199" s="5"/>
      <c r="SJ199" s="5"/>
      <c r="SK199" s="5"/>
      <c r="SM199" s="5"/>
      <c r="SN199" s="5"/>
      <c r="SO199" s="5"/>
      <c r="SP199" s="5"/>
      <c r="SQ199" s="5"/>
      <c r="SR199" s="5"/>
      <c r="ST199" s="5"/>
      <c r="SU199" s="5"/>
      <c r="SV199" s="5"/>
      <c r="SW199" s="5"/>
      <c r="SX199" s="5"/>
      <c r="SY199" s="5"/>
      <c r="TA199" s="5"/>
      <c r="TB199" s="5"/>
      <c r="TC199" s="5"/>
      <c r="TD199" s="5"/>
      <c r="TE199" s="5"/>
      <c r="TF199" s="5"/>
      <c r="TH199" s="5"/>
      <c r="TI199" s="5"/>
      <c r="TJ199" s="5"/>
      <c r="TK199" s="5"/>
      <c r="TL199" s="5"/>
      <c r="TM199" s="5"/>
      <c r="TO199" s="5"/>
      <c r="TP199" s="5"/>
      <c r="TQ199" s="5"/>
      <c r="TR199" s="5"/>
      <c r="TS199" s="5"/>
      <c r="TT199" s="5"/>
    </row>
    <row r="200" spans="2:540" ht="15" customHeight="1" outlineLevel="1">
      <c r="B200" s="349"/>
      <c r="C200" s="350"/>
      <c r="D200" s="273" t="s">
        <v>310</v>
      </c>
      <c r="E200" s="274" t="s">
        <v>312</v>
      </c>
      <c r="F200" s="271">
        <v>0</v>
      </c>
      <c r="G200" s="271">
        <v>0</v>
      </c>
      <c r="H200" s="271">
        <v>0</v>
      </c>
      <c r="I200" s="271">
        <v>0</v>
      </c>
      <c r="J200" s="271">
        <v>0</v>
      </c>
      <c r="K200" s="271">
        <v>0</v>
      </c>
      <c r="Z200" s="249">
        <v>0</v>
      </c>
      <c r="AA200" s="249">
        <v>0</v>
      </c>
      <c r="AB200" s="249">
        <v>0</v>
      </c>
      <c r="AC200" s="249">
        <v>0</v>
      </c>
      <c r="AD200" s="249">
        <v>0</v>
      </c>
      <c r="AE200" s="249">
        <v>0</v>
      </c>
      <c r="AF200" s="249">
        <v>0</v>
      </c>
      <c r="AG200" s="249">
        <v>0</v>
      </c>
      <c r="AH200" s="249">
        <v>0</v>
      </c>
      <c r="AI200" s="249">
        <v>0</v>
      </c>
      <c r="AJ200" s="249">
        <v>0</v>
      </c>
      <c r="AK200" s="249">
        <v>0</v>
      </c>
      <c r="AL200" s="249">
        <v>0</v>
      </c>
      <c r="AM200" s="249">
        <v>0</v>
      </c>
      <c r="AN200" s="249">
        <v>0</v>
      </c>
      <c r="AO200" s="249">
        <v>0</v>
      </c>
      <c r="AP200" s="249">
        <v>0</v>
      </c>
      <c r="AQ200" s="249">
        <v>0</v>
      </c>
      <c r="AR200" s="249">
        <v>0</v>
      </c>
      <c r="AS200" s="249">
        <v>0</v>
      </c>
      <c r="AT200" s="249">
        <v>0</v>
      </c>
      <c r="AU200" s="249">
        <v>0</v>
      </c>
      <c r="AV200" s="249">
        <v>0</v>
      </c>
      <c r="AW200" s="249">
        <v>0</v>
      </c>
      <c r="AX200" s="249">
        <v>0</v>
      </c>
      <c r="AY200" s="249">
        <v>0</v>
      </c>
      <c r="AZ200" s="249">
        <v>0</v>
      </c>
      <c r="BA200" s="249">
        <v>0</v>
      </c>
      <c r="BB200" s="249">
        <v>0</v>
      </c>
      <c r="BC200" s="249">
        <v>0</v>
      </c>
      <c r="BD200" s="249">
        <v>0</v>
      </c>
      <c r="BE200" s="249">
        <v>0</v>
      </c>
      <c r="BF200" s="249">
        <v>0</v>
      </c>
      <c r="BG200" s="249">
        <v>0</v>
      </c>
      <c r="BH200" s="249">
        <v>0</v>
      </c>
      <c r="BI200" s="249">
        <v>0</v>
      </c>
      <c r="BJ200" s="249">
        <v>0</v>
      </c>
      <c r="BK200" s="249">
        <v>0</v>
      </c>
      <c r="BL200" s="249">
        <v>0</v>
      </c>
      <c r="BM200" s="249">
        <v>0</v>
      </c>
      <c r="BN200" s="249">
        <v>0</v>
      </c>
      <c r="BO200" s="249">
        <v>0</v>
      </c>
      <c r="BP200" s="249">
        <v>0</v>
      </c>
      <c r="BQ200" s="249">
        <v>0</v>
      </c>
      <c r="BR200" s="249">
        <v>0</v>
      </c>
      <c r="BS200" s="249">
        <v>0</v>
      </c>
      <c r="BT200" s="249">
        <v>0</v>
      </c>
      <c r="BU200" s="249">
        <v>0</v>
      </c>
      <c r="BV200" s="249">
        <v>0</v>
      </c>
      <c r="BW200" s="249">
        <v>0</v>
      </c>
      <c r="BX200" s="249">
        <v>0</v>
      </c>
      <c r="BY200" s="249">
        <v>0</v>
      </c>
      <c r="BZ200" s="249">
        <v>0</v>
      </c>
      <c r="CA200" s="249">
        <v>0</v>
      </c>
      <c r="CB200" s="249">
        <v>0</v>
      </c>
      <c r="CC200" s="249">
        <v>0</v>
      </c>
      <c r="CD200" s="249">
        <v>0</v>
      </c>
      <c r="CE200" s="249">
        <v>0</v>
      </c>
      <c r="CF200" s="249">
        <v>0</v>
      </c>
      <c r="CG200" s="249">
        <v>0</v>
      </c>
      <c r="CH200" s="249">
        <v>0</v>
      </c>
      <c r="CI200" s="249">
        <v>0</v>
      </c>
      <c r="CJ200" s="249">
        <v>0</v>
      </c>
      <c r="CK200" s="249">
        <v>0</v>
      </c>
      <c r="CL200" s="249">
        <v>0</v>
      </c>
      <c r="CM200" s="249">
        <v>0</v>
      </c>
      <c r="CN200" s="249">
        <v>0</v>
      </c>
      <c r="CO200" s="249">
        <v>0</v>
      </c>
      <c r="CP200" s="249">
        <v>0</v>
      </c>
      <c r="CQ200" s="249">
        <v>0</v>
      </c>
      <c r="CR200" s="249">
        <v>0</v>
      </c>
      <c r="CS200" s="249">
        <v>0</v>
      </c>
      <c r="CT200" s="67"/>
      <c r="CU200" s="67"/>
      <c r="CV200" s="67"/>
      <c r="CW200" s="67"/>
      <c r="CX200" s="67"/>
      <c r="CY200" s="67"/>
      <c r="CZ200" s="67"/>
      <c r="DA200" s="67"/>
      <c r="DB200" s="67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Q200" s="5"/>
      <c r="OR200" s="5"/>
      <c r="OS200" s="5"/>
      <c r="OT200" s="5"/>
      <c r="OU200" s="5"/>
      <c r="OV200" s="5"/>
      <c r="OX200" s="5"/>
      <c r="OY200" s="5"/>
      <c r="OZ200" s="5"/>
      <c r="PA200" s="5"/>
      <c r="PB200" s="5"/>
      <c r="PC200" s="5"/>
      <c r="PE200" s="5"/>
      <c r="PF200" s="5"/>
      <c r="PG200" s="5"/>
      <c r="PH200" s="5"/>
      <c r="PI200" s="5"/>
      <c r="PJ200" s="5"/>
      <c r="PL200" s="5"/>
      <c r="PM200" s="5"/>
      <c r="PN200" s="5"/>
      <c r="PO200" s="5"/>
      <c r="PP200" s="5"/>
      <c r="PQ200" s="5"/>
      <c r="PS200" s="5"/>
      <c r="PT200" s="5"/>
      <c r="PU200" s="5"/>
      <c r="PV200" s="5"/>
      <c r="PW200" s="5"/>
      <c r="PX200" s="5"/>
      <c r="PZ200" s="5"/>
      <c r="QA200" s="5"/>
      <c r="QB200" s="5"/>
      <c r="QC200" s="5"/>
      <c r="QD200" s="5"/>
      <c r="QE200" s="5"/>
      <c r="QG200" s="5"/>
      <c r="QH200" s="5"/>
      <c r="QI200" s="5"/>
      <c r="QJ200" s="5"/>
      <c r="QK200" s="5"/>
      <c r="QL200" s="5"/>
      <c r="QN200" s="93"/>
      <c r="QO200" s="93"/>
      <c r="QP200" s="93"/>
      <c r="QQ200" s="93"/>
      <c r="QR200" s="93"/>
      <c r="QS200" s="93"/>
      <c r="QU200" s="93"/>
      <c r="QV200" s="93"/>
      <c r="QW200" s="93"/>
      <c r="QX200" s="93"/>
      <c r="QY200" s="93"/>
      <c r="QZ200" s="93"/>
      <c r="RB200" s="93"/>
      <c r="RC200" s="93"/>
      <c r="RD200" s="93"/>
      <c r="RE200" s="93"/>
      <c r="RF200" s="93"/>
      <c r="RG200" s="93"/>
      <c r="RI200" s="93"/>
      <c r="RJ200" s="93"/>
      <c r="RK200" s="93"/>
      <c r="RL200" s="93"/>
      <c r="RM200" s="93"/>
      <c r="RN200" s="93"/>
      <c r="RO200" s="93"/>
      <c r="RP200" s="93"/>
      <c r="RR200" s="5"/>
      <c r="RS200" s="5"/>
      <c r="RT200" s="5"/>
      <c r="RU200" s="5"/>
      <c r="RV200" s="5"/>
      <c r="RW200" s="5"/>
      <c r="RY200" s="5"/>
      <c r="RZ200" s="5"/>
      <c r="SA200" s="5"/>
      <c r="SB200" s="5"/>
      <c r="SC200" s="5"/>
      <c r="SD200" s="5"/>
      <c r="SF200" s="5"/>
      <c r="SG200" s="5"/>
      <c r="SH200" s="5"/>
      <c r="SI200" s="5"/>
      <c r="SJ200" s="5"/>
      <c r="SK200" s="5"/>
      <c r="SM200" s="5"/>
      <c r="SN200" s="5"/>
      <c r="SO200" s="5"/>
      <c r="SP200" s="5"/>
      <c r="SQ200" s="5"/>
      <c r="SR200" s="5"/>
      <c r="ST200" s="5"/>
      <c r="SU200" s="5"/>
      <c r="SV200" s="5"/>
      <c r="SW200" s="5"/>
      <c r="SX200" s="5"/>
      <c r="SY200" s="5"/>
      <c r="TA200" s="5"/>
      <c r="TB200" s="5"/>
      <c r="TC200" s="5"/>
      <c r="TD200" s="5"/>
      <c r="TE200" s="5"/>
      <c r="TF200" s="5"/>
      <c r="TH200" s="5"/>
      <c r="TI200" s="5"/>
      <c r="TJ200" s="5"/>
      <c r="TK200" s="5"/>
      <c r="TL200" s="5"/>
      <c r="TM200" s="5"/>
      <c r="TO200" s="5"/>
      <c r="TP200" s="5"/>
      <c r="TQ200" s="5"/>
      <c r="TR200" s="5"/>
      <c r="TS200" s="5"/>
      <c r="TT200" s="5"/>
    </row>
    <row r="201" spans="2:540" ht="15" customHeight="1" outlineLevel="1">
      <c r="B201" s="351"/>
      <c r="C201" s="352"/>
      <c r="D201" s="273" t="s">
        <v>306</v>
      </c>
      <c r="E201" s="274" t="s">
        <v>312</v>
      </c>
      <c r="F201" s="271">
        <v>0</v>
      </c>
      <c r="G201" s="271">
        <v>0</v>
      </c>
      <c r="H201" s="271">
        <v>0</v>
      </c>
      <c r="I201" s="271">
        <v>0</v>
      </c>
      <c r="J201" s="271">
        <v>0</v>
      </c>
      <c r="K201" s="271">
        <v>0</v>
      </c>
      <c r="Z201" s="249">
        <v>0</v>
      </c>
      <c r="AA201" s="249">
        <v>0</v>
      </c>
      <c r="AB201" s="249">
        <v>0</v>
      </c>
      <c r="AC201" s="249">
        <v>0</v>
      </c>
      <c r="AD201" s="249">
        <v>0</v>
      </c>
      <c r="AE201" s="249">
        <v>0</v>
      </c>
      <c r="AF201" s="249">
        <v>0</v>
      </c>
      <c r="AG201" s="249">
        <v>0</v>
      </c>
      <c r="AH201" s="249">
        <v>0</v>
      </c>
      <c r="AI201" s="249">
        <v>0</v>
      </c>
      <c r="AJ201" s="249">
        <v>0</v>
      </c>
      <c r="AK201" s="249">
        <v>0</v>
      </c>
      <c r="AL201" s="249">
        <v>0</v>
      </c>
      <c r="AM201" s="249">
        <v>0</v>
      </c>
      <c r="AN201" s="249">
        <v>0</v>
      </c>
      <c r="AO201" s="249">
        <v>0</v>
      </c>
      <c r="AP201" s="249">
        <v>0</v>
      </c>
      <c r="AQ201" s="249">
        <v>0</v>
      </c>
      <c r="AR201" s="249">
        <v>0</v>
      </c>
      <c r="AS201" s="249">
        <v>0</v>
      </c>
      <c r="AT201" s="249">
        <v>0</v>
      </c>
      <c r="AU201" s="249">
        <v>0</v>
      </c>
      <c r="AV201" s="249">
        <v>0</v>
      </c>
      <c r="AW201" s="249">
        <v>0</v>
      </c>
      <c r="AX201" s="249">
        <v>0</v>
      </c>
      <c r="AY201" s="249">
        <v>0</v>
      </c>
      <c r="AZ201" s="249">
        <v>0</v>
      </c>
      <c r="BA201" s="249">
        <v>0</v>
      </c>
      <c r="BB201" s="249">
        <v>0</v>
      </c>
      <c r="BC201" s="249">
        <v>0</v>
      </c>
      <c r="BD201" s="249">
        <v>0</v>
      </c>
      <c r="BE201" s="249">
        <v>0</v>
      </c>
      <c r="BF201" s="249">
        <v>0</v>
      </c>
      <c r="BG201" s="249">
        <v>0</v>
      </c>
      <c r="BH201" s="249">
        <v>0</v>
      </c>
      <c r="BI201" s="249">
        <v>0</v>
      </c>
      <c r="BJ201" s="249">
        <v>0</v>
      </c>
      <c r="BK201" s="249">
        <v>0</v>
      </c>
      <c r="BL201" s="249">
        <v>0</v>
      </c>
      <c r="BM201" s="249">
        <v>0</v>
      </c>
      <c r="BN201" s="249">
        <v>0</v>
      </c>
      <c r="BO201" s="249">
        <v>0</v>
      </c>
      <c r="BP201" s="249">
        <v>0</v>
      </c>
      <c r="BQ201" s="249">
        <v>0</v>
      </c>
      <c r="BR201" s="249">
        <v>0</v>
      </c>
      <c r="BS201" s="249">
        <v>0</v>
      </c>
      <c r="BT201" s="249">
        <v>0</v>
      </c>
      <c r="BU201" s="249">
        <v>0</v>
      </c>
      <c r="BV201" s="249">
        <v>0</v>
      </c>
      <c r="BW201" s="249">
        <v>0</v>
      </c>
      <c r="BX201" s="249">
        <v>0</v>
      </c>
      <c r="BY201" s="249">
        <v>0</v>
      </c>
      <c r="BZ201" s="249">
        <v>0</v>
      </c>
      <c r="CA201" s="249">
        <v>0</v>
      </c>
      <c r="CB201" s="249">
        <v>0</v>
      </c>
      <c r="CC201" s="249">
        <v>0</v>
      </c>
      <c r="CD201" s="249">
        <v>0</v>
      </c>
      <c r="CE201" s="249">
        <v>0</v>
      </c>
      <c r="CF201" s="249">
        <v>0</v>
      </c>
      <c r="CG201" s="249">
        <v>0</v>
      </c>
      <c r="CH201" s="249">
        <v>0</v>
      </c>
      <c r="CI201" s="249">
        <v>0</v>
      </c>
      <c r="CJ201" s="249">
        <v>0</v>
      </c>
      <c r="CK201" s="249">
        <v>0</v>
      </c>
      <c r="CL201" s="249">
        <v>0</v>
      </c>
      <c r="CM201" s="249">
        <v>0</v>
      </c>
      <c r="CN201" s="249">
        <v>0</v>
      </c>
      <c r="CO201" s="249">
        <v>0</v>
      </c>
      <c r="CP201" s="249">
        <v>0</v>
      </c>
      <c r="CQ201" s="249">
        <v>0</v>
      </c>
      <c r="CR201" s="249">
        <v>0</v>
      </c>
      <c r="CS201" s="249">
        <v>0</v>
      </c>
      <c r="CT201" s="67"/>
      <c r="CU201" s="67"/>
      <c r="CV201" s="67"/>
      <c r="CW201" s="67"/>
      <c r="CX201" s="67"/>
      <c r="CY201" s="67"/>
      <c r="CZ201" s="67"/>
      <c r="DA201" s="67"/>
      <c r="DB201" s="67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Q201" s="5"/>
      <c r="OR201" s="5"/>
      <c r="OS201" s="5"/>
      <c r="OT201" s="5"/>
      <c r="OU201" s="5"/>
      <c r="OV201" s="5"/>
      <c r="OX201" s="5"/>
      <c r="OY201" s="5"/>
      <c r="OZ201" s="5"/>
      <c r="PA201" s="5"/>
      <c r="PB201" s="5"/>
      <c r="PC201" s="5"/>
      <c r="PE201" s="5"/>
      <c r="PF201" s="5"/>
      <c r="PG201" s="5"/>
      <c r="PH201" s="5"/>
      <c r="PI201" s="5"/>
      <c r="PJ201" s="5"/>
      <c r="PL201" s="5"/>
      <c r="PM201" s="5"/>
      <c r="PN201" s="5"/>
      <c r="PO201" s="5"/>
      <c r="PP201" s="5"/>
      <c r="PQ201" s="5"/>
      <c r="PS201" s="5"/>
      <c r="PT201" s="5"/>
      <c r="PU201" s="5"/>
      <c r="PV201" s="5"/>
      <c r="PW201" s="5"/>
      <c r="PX201" s="5"/>
      <c r="PZ201" s="5"/>
      <c r="QA201" s="5"/>
      <c r="QB201" s="5"/>
      <c r="QC201" s="5"/>
      <c r="QD201" s="5"/>
      <c r="QE201" s="5"/>
      <c r="QG201" s="5"/>
      <c r="QH201" s="5"/>
      <c r="QI201" s="5"/>
      <c r="QJ201" s="5"/>
      <c r="QK201" s="5"/>
      <c r="QL201" s="5"/>
      <c r="QN201" s="93"/>
      <c r="QO201" s="93"/>
      <c r="QP201" s="93"/>
      <c r="QQ201" s="93"/>
      <c r="QR201" s="93"/>
      <c r="QS201" s="93"/>
      <c r="QU201" s="93"/>
      <c r="QV201" s="93"/>
      <c r="QW201" s="93"/>
      <c r="QX201" s="93"/>
      <c r="QY201" s="93"/>
      <c r="QZ201" s="93"/>
      <c r="RB201" s="93"/>
      <c r="RC201" s="93"/>
      <c r="RD201" s="93"/>
      <c r="RE201" s="93"/>
      <c r="RF201" s="93"/>
      <c r="RG201" s="93"/>
      <c r="RI201" s="93"/>
      <c r="RJ201" s="93"/>
      <c r="RK201" s="93"/>
      <c r="RL201" s="93"/>
      <c r="RM201" s="93"/>
      <c r="RN201" s="93"/>
      <c r="RO201" s="93"/>
      <c r="RP201" s="93"/>
      <c r="RR201" s="5"/>
      <c r="RS201" s="5"/>
      <c r="RT201" s="5"/>
      <c r="RU201" s="5"/>
      <c r="RV201" s="5"/>
      <c r="RW201" s="5"/>
      <c r="RY201" s="5"/>
      <c r="RZ201" s="5"/>
      <c r="SA201" s="5"/>
      <c r="SB201" s="5"/>
      <c r="SC201" s="5"/>
      <c r="SD201" s="5"/>
      <c r="SF201" s="5"/>
      <c r="SG201" s="5"/>
      <c r="SH201" s="5"/>
      <c r="SI201" s="5"/>
      <c r="SJ201" s="5"/>
      <c r="SK201" s="5"/>
      <c r="SM201" s="5"/>
      <c r="SN201" s="5"/>
      <c r="SO201" s="5"/>
      <c r="SP201" s="5"/>
      <c r="SQ201" s="5"/>
      <c r="SR201" s="5"/>
      <c r="ST201" s="5"/>
      <c r="SU201" s="5"/>
      <c r="SV201" s="5"/>
      <c r="SW201" s="5"/>
      <c r="SX201" s="5"/>
      <c r="SY201" s="5"/>
      <c r="TA201" s="5"/>
      <c r="TB201" s="5"/>
      <c r="TC201" s="5"/>
      <c r="TD201" s="5"/>
      <c r="TE201" s="5"/>
      <c r="TF201" s="5"/>
      <c r="TH201" s="5"/>
      <c r="TI201" s="5"/>
      <c r="TJ201" s="5"/>
      <c r="TK201" s="5"/>
      <c r="TL201" s="5"/>
      <c r="TM201" s="5"/>
      <c r="TO201" s="5"/>
      <c r="TP201" s="5"/>
      <c r="TQ201" s="5"/>
      <c r="TR201" s="5"/>
      <c r="TS201" s="5"/>
      <c r="TT201" s="5"/>
    </row>
    <row r="202" spans="2:540" ht="15" customHeight="1" outlineLevel="1">
      <c r="B202" s="66"/>
      <c r="C202" s="67"/>
      <c r="D202" s="277"/>
      <c r="E202" s="278"/>
      <c r="F202" s="66"/>
      <c r="G202" s="66"/>
      <c r="H202" s="66"/>
      <c r="I202" s="66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  <c r="AX202" s="67"/>
      <c r="AY202" s="67"/>
      <c r="AZ202" s="67"/>
      <c r="BA202" s="67"/>
      <c r="BB202" s="67"/>
      <c r="BC202" s="67"/>
      <c r="BD202" s="67"/>
      <c r="BE202" s="67"/>
      <c r="BF202" s="67"/>
      <c r="BG202" s="67"/>
      <c r="BH202" s="67"/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67"/>
      <c r="CE202" s="67"/>
      <c r="CF202" s="67"/>
      <c r="CG202" s="67"/>
      <c r="CH202" s="67"/>
      <c r="CI202" s="67"/>
      <c r="CJ202" s="67"/>
      <c r="CK202" s="67"/>
      <c r="CL202" s="67"/>
      <c r="CM202" s="67"/>
      <c r="CN202" s="67"/>
      <c r="CO202" s="67"/>
      <c r="CP202" s="67"/>
      <c r="CQ202" s="67"/>
      <c r="CR202" s="67"/>
      <c r="CS202" s="67"/>
      <c r="CT202" s="67"/>
      <c r="CU202" s="67"/>
      <c r="CV202" s="67"/>
      <c r="CW202" s="67"/>
      <c r="CX202" s="67"/>
      <c r="CY202" s="67"/>
      <c r="CZ202" s="67"/>
      <c r="DA202" s="67"/>
      <c r="DB202" s="67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Q202" s="5"/>
      <c r="OR202" s="5"/>
      <c r="OS202" s="5"/>
      <c r="OT202" s="5"/>
      <c r="OU202" s="5"/>
      <c r="OV202" s="5"/>
      <c r="OX202" s="5"/>
      <c r="OY202" s="5"/>
      <c r="OZ202" s="5"/>
      <c r="PA202" s="5"/>
      <c r="PB202" s="5"/>
      <c r="PC202" s="5"/>
      <c r="PE202" s="5"/>
      <c r="PF202" s="5"/>
      <c r="PG202" s="5"/>
      <c r="PH202" s="5"/>
      <c r="PI202" s="5"/>
      <c r="PJ202" s="5"/>
      <c r="PL202" s="5"/>
      <c r="PM202" s="5"/>
      <c r="PN202" s="5"/>
      <c r="PO202" s="5"/>
      <c r="PP202" s="5"/>
      <c r="PQ202" s="5"/>
      <c r="PS202" s="5"/>
      <c r="PT202" s="5"/>
      <c r="PU202" s="5"/>
      <c r="PV202" s="5"/>
      <c r="PW202" s="5"/>
      <c r="PX202" s="5"/>
      <c r="PZ202" s="5"/>
      <c r="QA202" s="5"/>
      <c r="QB202" s="5"/>
      <c r="QC202" s="5"/>
      <c r="QD202" s="5"/>
      <c r="QE202" s="5"/>
      <c r="QG202" s="5"/>
      <c r="QH202" s="5"/>
      <c r="QI202" s="5"/>
      <c r="QJ202" s="5"/>
      <c r="QK202" s="5"/>
      <c r="QL202" s="5"/>
      <c r="QN202" s="93"/>
      <c r="QO202" s="93"/>
      <c r="QP202" s="93"/>
      <c r="QQ202" s="93"/>
      <c r="QR202" s="93"/>
      <c r="QS202" s="93"/>
      <c r="QU202" s="93"/>
      <c r="QV202" s="93"/>
      <c r="QW202" s="93"/>
      <c r="QX202" s="93"/>
      <c r="QY202" s="93"/>
      <c r="QZ202" s="93"/>
      <c r="RB202" s="93"/>
      <c r="RC202" s="93"/>
      <c r="RD202" s="93"/>
      <c r="RE202" s="93"/>
      <c r="RF202" s="93"/>
      <c r="RG202" s="93"/>
      <c r="RI202" s="93"/>
      <c r="RJ202" s="93"/>
      <c r="RK202" s="93"/>
      <c r="RL202" s="93"/>
      <c r="RM202" s="93"/>
      <c r="RN202" s="93"/>
      <c r="RO202" s="93"/>
      <c r="RP202" s="93"/>
      <c r="RR202" s="5"/>
      <c r="RS202" s="5"/>
      <c r="RT202" s="5"/>
      <c r="RU202" s="5"/>
      <c r="RV202" s="5"/>
      <c r="RW202" s="5"/>
      <c r="RY202" s="5"/>
      <c r="RZ202" s="5"/>
      <c r="SA202" s="5"/>
      <c r="SB202" s="5"/>
      <c r="SC202" s="5"/>
      <c r="SD202" s="5"/>
      <c r="SF202" s="5"/>
      <c r="SG202" s="5"/>
      <c r="SH202" s="5"/>
      <c r="SI202" s="5"/>
      <c r="SJ202" s="5"/>
      <c r="SK202" s="5"/>
      <c r="SM202" s="5"/>
      <c r="SN202" s="5"/>
      <c r="SO202" s="5"/>
      <c r="SP202" s="5"/>
      <c r="SQ202" s="5"/>
      <c r="SR202" s="5"/>
      <c r="ST202" s="5"/>
      <c r="SU202" s="5"/>
      <c r="SV202" s="5"/>
      <c r="SW202" s="5"/>
      <c r="SX202" s="5"/>
      <c r="SY202" s="5"/>
      <c r="TA202" s="5"/>
      <c r="TB202" s="5"/>
      <c r="TC202" s="5"/>
      <c r="TD202" s="5"/>
      <c r="TE202" s="5"/>
      <c r="TF202" s="5"/>
      <c r="TH202" s="5"/>
      <c r="TI202" s="5"/>
      <c r="TJ202" s="5"/>
      <c r="TK202" s="5"/>
      <c r="TL202" s="5"/>
      <c r="TM202" s="5"/>
      <c r="TO202" s="5"/>
      <c r="TP202" s="5"/>
      <c r="TQ202" s="5"/>
      <c r="TR202" s="5"/>
      <c r="TS202" s="5"/>
      <c r="TT202" s="5"/>
    </row>
    <row r="203" spans="2:540" ht="15" customHeight="1" outlineLevel="1">
      <c r="B203" s="347" t="s">
        <v>104</v>
      </c>
      <c r="C203" s="348"/>
      <c r="D203" s="273" t="s">
        <v>310</v>
      </c>
      <c r="E203" s="274" t="s">
        <v>311</v>
      </c>
      <c r="F203" s="271">
        <v>1561622.1424999998</v>
      </c>
      <c r="G203" s="271">
        <v>2279862.843400002</v>
      </c>
      <c r="H203" s="271">
        <v>2725535.8640039982</v>
      </c>
      <c r="I203" s="271">
        <v>2889068.0158442464</v>
      </c>
      <c r="J203" s="271">
        <v>3062412.0967948935</v>
      </c>
      <c r="K203" s="271">
        <v>3246156.822602591</v>
      </c>
      <c r="Z203" s="92">
        <v>103212.04083333333</v>
      </c>
      <c r="AA203" s="92">
        <v>104502.66249999999</v>
      </c>
      <c r="AB203" s="92">
        <v>117599.11083333334</v>
      </c>
      <c r="AC203" s="92">
        <v>122191.8</v>
      </c>
      <c r="AD203" s="92">
        <v>124418.85916666665</v>
      </c>
      <c r="AE203" s="92">
        <v>131302.32749999998</v>
      </c>
      <c r="AF203" s="92">
        <v>136726.59166666665</v>
      </c>
      <c r="AG203" s="92">
        <v>140720.55749999997</v>
      </c>
      <c r="AH203" s="92">
        <v>144700.47</v>
      </c>
      <c r="AI203" s="92">
        <v>145415.9075</v>
      </c>
      <c r="AJ203" s="92">
        <v>145415.9075</v>
      </c>
      <c r="AK203" s="92">
        <v>145415.9075</v>
      </c>
      <c r="AL203" s="92">
        <v>174718.3619500002</v>
      </c>
      <c r="AM203" s="92">
        <v>174718.3619500002</v>
      </c>
      <c r="AN203" s="92">
        <v>174718.3619500002</v>
      </c>
      <c r="AO203" s="92">
        <v>174718.3619500002</v>
      </c>
      <c r="AP203" s="92">
        <v>174718.3619500002</v>
      </c>
      <c r="AQ203" s="92">
        <v>174718.3619500002</v>
      </c>
      <c r="AR203" s="92">
        <v>205258.77861666682</v>
      </c>
      <c r="AS203" s="92">
        <v>205258.77861666682</v>
      </c>
      <c r="AT203" s="92">
        <v>205258.77861666682</v>
      </c>
      <c r="AU203" s="92">
        <v>205258.77861666682</v>
      </c>
      <c r="AV203" s="92">
        <v>205258.77861666682</v>
      </c>
      <c r="AW203" s="92">
        <v>205258.77861666682</v>
      </c>
      <c r="AX203" s="92">
        <v>227127.98866699985</v>
      </c>
      <c r="AY203" s="92">
        <v>227127.98866699985</v>
      </c>
      <c r="AZ203" s="92">
        <v>227127.98866699985</v>
      </c>
      <c r="BA203" s="92">
        <v>227127.98866699985</v>
      </c>
      <c r="BB203" s="92">
        <v>227127.98866699985</v>
      </c>
      <c r="BC203" s="92">
        <v>227127.98866699985</v>
      </c>
      <c r="BD203" s="92">
        <v>227127.98866699985</v>
      </c>
      <c r="BE203" s="92">
        <v>227127.98866699985</v>
      </c>
      <c r="BF203" s="92">
        <v>227127.98866699985</v>
      </c>
      <c r="BG203" s="92">
        <v>227127.98866699985</v>
      </c>
      <c r="BH203" s="92">
        <v>227127.98866699985</v>
      </c>
      <c r="BI203" s="92">
        <v>227127.98866699985</v>
      </c>
      <c r="BJ203" s="92">
        <v>240755.66798702045</v>
      </c>
      <c r="BK203" s="92">
        <v>240755.66798702045</v>
      </c>
      <c r="BL203" s="92">
        <v>240755.66798702045</v>
      </c>
      <c r="BM203" s="92">
        <v>240755.66798702045</v>
      </c>
      <c r="BN203" s="92">
        <v>240755.66798702045</v>
      </c>
      <c r="BO203" s="92">
        <v>240755.66798702045</v>
      </c>
      <c r="BP203" s="92">
        <v>240755.66798702045</v>
      </c>
      <c r="BQ203" s="92">
        <v>240755.66798702045</v>
      </c>
      <c r="BR203" s="92">
        <v>240755.66798702045</v>
      </c>
      <c r="BS203" s="92">
        <v>240755.66798702045</v>
      </c>
      <c r="BT203" s="92">
        <v>240755.66798702045</v>
      </c>
      <c r="BU203" s="92">
        <v>240755.66798702045</v>
      </c>
      <c r="BV203" s="92">
        <v>255201.00806624108</v>
      </c>
      <c r="BW203" s="92">
        <v>255201.00806624108</v>
      </c>
      <c r="BX203" s="92">
        <v>255201.00806624108</v>
      </c>
      <c r="BY203" s="92">
        <v>255201.00806624108</v>
      </c>
      <c r="BZ203" s="92">
        <v>255201.00806624108</v>
      </c>
      <c r="CA203" s="92">
        <v>255201.00806624108</v>
      </c>
      <c r="CB203" s="92">
        <v>255201.00806624108</v>
      </c>
      <c r="CC203" s="92">
        <v>255201.00806624108</v>
      </c>
      <c r="CD203" s="92">
        <v>255201.00806624108</v>
      </c>
      <c r="CE203" s="92">
        <v>255201.00806624108</v>
      </c>
      <c r="CF203" s="92">
        <v>255201.00806624108</v>
      </c>
      <c r="CG203" s="92">
        <v>255201.00806624108</v>
      </c>
      <c r="CH203" s="92">
        <v>270513.06855021586</v>
      </c>
      <c r="CI203" s="92">
        <v>270513.06855021586</v>
      </c>
      <c r="CJ203" s="92">
        <v>270513.06855021586</v>
      </c>
      <c r="CK203" s="92">
        <v>270513.06855021586</v>
      </c>
      <c r="CL203" s="92">
        <v>270513.06855021586</v>
      </c>
      <c r="CM203" s="92">
        <v>270513.06855021586</v>
      </c>
      <c r="CN203" s="92">
        <v>270513.06855021586</v>
      </c>
      <c r="CO203" s="92">
        <v>270513.06855021586</v>
      </c>
      <c r="CP203" s="92">
        <v>270513.06855021586</v>
      </c>
      <c r="CQ203" s="92">
        <v>270513.06855021586</v>
      </c>
      <c r="CR203" s="92">
        <v>270513.06855021586</v>
      </c>
      <c r="CS203" s="92">
        <v>270513.06855021586</v>
      </c>
      <c r="CT203" s="82"/>
      <c r="CU203" s="82"/>
      <c r="CV203" s="82"/>
      <c r="CW203" s="82"/>
      <c r="CX203" s="82"/>
      <c r="CY203" s="82"/>
      <c r="CZ203" s="82"/>
      <c r="DA203" s="82"/>
      <c r="DB203" s="82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Q203" s="5"/>
      <c r="OR203" s="5"/>
      <c r="OS203" s="5"/>
      <c r="OT203" s="5"/>
      <c r="OU203" s="5"/>
      <c r="OV203" s="5"/>
      <c r="OX203" s="5"/>
      <c r="OY203" s="5"/>
      <c r="OZ203" s="5"/>
      <c r="PA203" s="5"/>
      <c r="PB203" s="5"/>
      <c r="PC203" s="5"/>
      <c r="PE203" s="5"/>
      <c r="PF203" s="5"/>
      <c r="PG203" s="5"/>
      <c r="PH203" s="5"/>
      <c r="PI203" s="5"/>
      <c r="PJ203" s="5"/>
      <c r="PL203" s="5"/>
      <c r="PM203" s="5"/>
      <c r="PN203" s="5"/>
      <c r="PO203" s="5"/>
      <c r="PP203" s="5"/>
      <c r="PQ203" s="5"/>
      <c r="PS203" s="5"/>
      <c r="PT203" s="5"/>
      <c r="PU203" s="5"/>
      <c r="PV203" s="5"/>
      <c r="PW203" s="5"/>
      <c r="PX203" s="5"/>
      <c r="PZ203" s="5"/>
      <c r="QA203" s="5"/>
      <c r="QB203" s="5"/>
      <c r="QC203" s="5"/>
      <c r="QD203" s="5"/>
      <c r="QE203" s="5"/>
      <c r="QG203" s="5"/>
      <c r="QH203" s="5"/>
      <c r="QI203" s="5"/>
      <c r="QJ203" s="5"/>
      <c r="QK203" s="5"/>
      <c r="QL203" s="5"/>
      <c r="QN203" s="93"/>
      <c r="QO203" s="93"/>
      <c r="QP203" s="93"/>
      <c r="QQ203" s="93"/>
      <c r="QR203" s="93"/>
      <c r="QS203" s="93"/>
      <c r="QU203" s="93"/>
      <c r="QV203" s="93"/>
      <c r="QW203" s="93"/>
      <c r="QX203" s="93"/>
      <c r="QY203" s="93"/>
      <c r="QZ203" s="93"/>
      <c r="RB203" s="93"/>
      <c r="RC203" s="93"/>
      <c r="RD203" s="93"/>
      <c r="RE203" s="93"/>
      <c r="RF203" s="93"/>
      <c r="RG203" s="93"/>
      <c r="RI203" s="93"/>
      <c r="RJ203" s="93"/>
      <c r="RK203" s="93"/>
      <c r="RL203" s="93"/>
      <c r="RM203" s="93"/>
      <c r="RN203" s="93"/>
      <c r="RO203" s="93"/>
      <c r="RP203" s="93"/>
      <c r="RR203" s="5"/>
      <c r="RS203" s="5"/>
      <c r="RT203" s="5"/>
      <c r="RU203" s="5"/>
      <c r="RV203" s="5"/>
      <c r="RW203" s="5"/>
      <c r="RY203" s="5"/>
      <c r="RZ203" s="5"/>
      <c r="SA203" s="5"/>
      <c r="SB203" s="5"/>
      <c r="SC203" s="5"/>
      <c r="SD203" s="5"/>
      <c r="SF203" s="5"/>
      <c r="SG203" s="5"/>
      <c r="SH203" s="5"/>
      <c r="SI203" s="5"/>
      <c r="SJ203" s="5"/>
      <c r="SK203" s="5"/>
      <c r="SM203" s="5"/>
      <c r="SN203" s="5"/>
      <c r="SO203" s="5"/>
      <c r="SP203" s="5"/>
      <c r="SQ203" s="5"/>
      <c r="SR203" s="5"/>
      <c r="ST203" s="5"/>
      <c r="SU203" s="5"/>
      <c r="SV203" s="5"/>
      <c r="SW203" s="5"/>
      <c r="SX203" s="5"/>
      <c r="SY203" s="5"/>
      <c r="TA203" s="5"/>
      <c r="TB203" s="5"/>
      <c r="TC203" s="5"/>
      <c r="TD203" s="5"/>
      <c r="TE203" s="5"/>
      <c r="TF203" s="5"/>
      <c r="TH203" s="5"/>
      <c r="TI203" s="5"/>
      <c r="TJ203" s="5"/>
      <c r="TK203" s="5"/>
      <c r="TL203" s="5"/>
      <c r="TM203" s="5"/>
      <c r="TO203" s="5"/>
      <c r="TP203" s="5"/>
      <c r="TQ203" s="5"/>
      <c r="TR203" s="5"/>
      <c r="TS203" s="5"/>
      <c r="TT203" s="5"/>
    </row>
    <row r="204" spans="2:540" ht="15" customHeight="1" outlineLevel="1">
      <c r="B204" s="349"/>
      <c r="C204" s="350"/>
      <c r="D204" s="273" t="s">
        <v>306</v>
      </c>
      <c r="E204" s="274" t="s">
        <v>311</v>
      </c>
      <c r="F204" s="271">
        <v>347548.05989894096</v>
      </c>
      <c r="G204" s="271">
        <v>389077.19684488408</v>
      </c>
      <c r="H204" s="271">
        <v>422873.91659429605</v>
      </c>
      <c r="I204" s="271">
        <v>455134.7616668237</v>
      </c>
      <c r="J204" s="271">
        <v>487267.27584050159</v>
      </c>
      <c r="K204" s="271">
        <v>521668.34551484103</v>
      </c>
      <c r="Z204" s="92">
        <v>25129.369789951368</v>
      </c>
      <c r="AA204" s="92">
        <v>25132.572991166668</v>
      </c>
      <c r="AB204" s="92">
        <v>29490.266264999998</v>
      </c>
      <c r="AC204" s="92">
        <v>29552.093501250001</v>
      </c>
      <c r="AD204" s="92">
        <v>29551.781636250002</v>
      </c>
      <c r="AE204" s="92">
        <v>29612.283446250003</v>
      </c>
      <c r="AF204" s="92">
        <v>29680.347982499999</v>
      </c>
      <c r="AG204" s="92">
        <v>29684.480193750005</v>
      </c>
      <c r="AH204" s="92">
        <v>29782.174525532293</v>
      </c>
      <c r="AI204" s="92">
        <v>29879.868857314581</v>
      </c>
      <c r="AJ204" s="92">
        <v>29977.563189096869</v>
      </c>
      <c r="AK204" s="92">
        <v>30075.257520879164</v>
      </c>
      <c r="AL204" s="92">
        <v>31983.328963821139</v>
      </c>
      <c r="AM204" s="92">
        <v>32063.287286230687</v>
      </c>
      <c r="AN204" s="92">
        <v>32143.245608640242</v>
      </c>
      <c r="AO204" s="92">
        <v>32223.203931049793</v>
      </c>
      <c r="AP204" s="92">
        <v>32303.162253459344</v>
      </c>
      <c r="AQ204" s="92">
        <v>32383.120575868899</v>
      </c>
      <c r="AR204" s="92">
        <v>32463.078898278447</v>
      </c>
      <c r="AS204" s="92">
        <v>32543.037220687998</v>
      </c>
      <c r="AT204" s="92">
        <v>32622.995543097553</v>
      </c>
      <c r="AU204" s="92">
        <v>32702.953865507105</v>
      </c>
      <c r="AV204" s="92">
        <v>32782.912187916656</v>
      </c>
      <c r="AW204" s="92">
        <v>32862.870510326211</v>
      </c>
      <c r="AX204" s="92">
        <v>34919.398562699906</v>
      </c>
      <c r="AY204" s="92">
        <v>34977.597560304413</v>
      </c>
      <c r="AZ204" s="92">
        <v>35035.796557908914</v>
      </c>
      <c r="BA204" s="92">
        <v>35093.995555513415</v>
      </c>
      <c r="BB204" s="92">
        <v>35152.194553117915</v>
      </c>
      <c r="BC204" s="92">
        <v>35210.393550722416</v>
      </c>
      <c r="BD204" s="92">
        <v>35268.592548326917</v>
      </c>
      <c r="BE204" s="92">
        <v>35326.791545931424</v>
      </c>
      <c r="BF204" s="92">
        <v>35384.990543535925</v>
      </c>
      <c r="BG204" s="92">
        <v>35443.189541140426</v>
      </c>
      <c r="BH204" s="92">
        <v>35501.388538744934</v>
      </c>
      <c r="BI204" s="92">
        <v>35559.587536349434</v>
      </c>
      <c r="BJ204" s="92">
        <v>37754.853725991175</v>
      </c>
      <c r="BK204" s="92">
        <v>37786.316104096171</v>
      </c>
      <c r="BL204" s="92">
        <v>37817.778482201167</v>
      </c>
      <c r="BM204" s="92">
        <v>37849.240860306156</v>
      </c>
      <c r="BN204" s="92">
        <v>37880.703238411152</v>
      </c>
      <c r="BO204" s="92">
        <v>37912.165616516148</v>
      </c>
      <c r="BP204" s="92">
        <v>37943.627994621136</v>
      </c>
      <c r="BQ204" s="92">
        <v>37975.090372726132</v>
      </c>
      <c r="BR204" s="92">
        <v>38006.552750831128</v>
      </c>
      <c r="BS204" s="92">
        <v>38038.015128936124</v>
      </c>
      <c r="BT204" s="92">
        <v>38069.47750704112</v>
      </c>
      <c r="BU204" s="92">
        <v>38100.939885146108</v>
      </c>
      <c r="BV204" s="92">
        <v>40420.346399046175</v>
      </c>
      <c r="BW204" s="92">
        <v>40454.030021045379</v>
      </c>
      <c r="BX204" s="92">
        <v>40487.713643044583</v>
      </c>
      <c r="BY204" s="92">
        <v>40521.397265043786</v>
      </c>
      <c r="BZ204" s="92">
        <v>40555.08088704299</v>
      </c>
      <c r="CA204" s="92">
        <v>40588.764509042194</v>
      </c>
      <c r="CB204" s="92">
        <v>40622.448131041398</v>
      </c>
      <c r="CC204" s="92">
        <v>40656.131753040601</v>
      </c>
      <c r="CD204" s="92">
        <v>40689.815375039805</v>
      </c>
      <c r="CE204" s="92">
        <v>40723.498997039009</v>
      </c>
      <c r="CF204" s="92">
        <v>40757.182619038213</v>
      </c>
      <c r="CG204" s="92">
        <v>40790.866241037416</v>
      </c>
      <c r="CH204" s="92">
        <v>43274.022854818817</v>
      </c>
      <c r="CI204" s="92">
        <v>43310.08454053117</v>
      </c>
      <c r="CJ204" s="92">
        <v>43346.146226243516</v>
      </c>
      <c r="CK204" s="92">
        <v>43382.207911955869</v>
      </c>
      <c r="CL204" s="92">
        <v>43418.269597668223</v>
      </c>
      <c r="CM204" s="92">
        <v>43454.331283380576</v>
      </c>
      <c r="CN204" s="92">
        <v>43490.392969092929</v>
      </c>
      <c r="CO204" s="92">
        <v>43526.454654805282</v>
      </c>
      <c r="CP204" s="92">
        <v>43562.516340517635</v>
      </c>
      <c r="CQ204" s="92">
        <v>43598.578026229981</v>
      </c>
      <c r="CR204" s="92">
        <v>43634.639711942335</v>
      </c>
      <c r="CS204" s="92">
        <v>43670.701397654688</v>
      </c>
      <c r="CT204" s="82"/>
      <c r="CU204" s="82"/>
      <c r="CV204" s="82"/>
      <c r="CW204" s="82"/>
      <c r="CX204" s="82"/>
      <c r="CY204" s="82"/>
      <c r="CZ204" s="82"/>
      <c r="DA204" s="82"/>
      <c r="DB204" s="82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Q204" s="5"/>
      <c r="OR204" s="5"/>
      <c r="OS204" s="5"/>
      <c r="OT204" s="5"/>
      <c r="OU204" s="5"/>
      <c r="OV204" s="5"/>
      <c r="OX204" s="5"/>
      <c r="OY204" s="5"/>
      <c r="OZ204" s="5"/>
      <c r="PA204" s="5"/>
      <c r="PB204" s="5"/>
      <c r="PC204" s="5"/>
      <c r="PE204" s="5"/>
      <c r="PF204" s="5"/>
      <c r="PG204" s="5"/>
      <c r="PH204" s="5"/>
      <c r="PI204" s="5"/>
      <c r="PJ204" s="5"/>
      <c r="PL204" s="5"/>
      <c r="PM204" s="5"/>
      <c r="PN204" s="5"/>
      <c r="PO204" s="5"/>
      <c r="PP204" s="5"/>
      <c r="PQ204" s="5"/>
      <c r="PS204" s="5"/>
      <c r="PT204" s="5"/>
      <c r="PU204" s="5"/>
      <c r="PV204" s="5"/>
      <c r="PW204" s="5"/>
      <c r="PX204" s="5"/>
      <c r="PZ204" s="5"/>
      <c r="QA204" s="5"/>
      <c r="QB204" s="5"/>
      <c r="QC204" s="5"/>
      <c r="QD204" s="5"/>
      <c r="QE204" s="5"/>
      <c r="QG204" s="5"/>
      <c r="QH204" s="5"/>
      <c r="QI204" s="5"/>
      <c r="QJ204" s="5"/>
      <c r="QK204" s="5"/>
      <c r="QL204" s="5"/>
      <c r="QN204" s="93"/>
      <c r="QO204" s="93"/>
      <c r="QP204" s="93"/>
      <c r="QQ204" s="93"/>
      <c r="QR204" s="93"/>
      <c r="QS204" s="93"/>
      <c r="QU204" s="93"/>
      <c r="QV204" s="93"/>
      <c r="QW204" s="93"/>
      <c r="QX204" s="93"/>
      <c r="QY204" s="93"/>
      <c r="QZ204" s="93"/>
      <c r="RB204" s="93"/>
      <c r="RC204" s="93"/>
      <c r="RD204" s="93"/>
      <c r="RE204" s="93"/>
      <c r="RF204" s="93"/>
      <c r="RG204" s="93"/>
      <c r="RI204" s="93"/>
      <c r="RJ204" s="93"/>
      <c r="RK204" s="93"/>
      <c r="RL204" s="93"/>
      <c r="RM204" s="93"/>
      <c r="RN204" s="93"/>
      <c r="RO204" s="93"/>
      <c r="RP204" s="93"/>
      <c r="RR204" s="5"/>
      <c r="RS204" s="5"/>
      <c r="RT204" s="5"/>
      <c r="RU204" s="5"/>
      <c r="RV204" s="5"/>
      <c r="RW204" s="5"/>
      <c r="RY204" s="5"/>
      <c r="RZ204" s="5"/>
      <c r="SA204" s="5"/>
      <c r="SB204" s="5"/>
      <c r="SC204" s="5"/>
      <c r="SD204" s="5"/>
      <c r="SF204" s="5"/>
      <c r="SG204" s="5"/>
      <c r="SH204" s="5"/>
      <c r="SI204" s="5"/>
      <c r="SJ204" s="5"/>
      <c r="SK204" s="5"/>
      <c r="SM204" s="5"/>
      <c r="SN204" s="5"/>
      <c r="SO204" s="5"/>
      <c r="SP204" s="5"/>
      <c r="SQ204" s="5"/>
      <c r="SR204" s="5"/>
      <c r="ST204" s="5"/>
      <c r="SU204" s="5"/>
      <c r="SV204" s="5"/>
      <c r="SW204" s="5"/>
      <c r="SX204" s="5"/>
      <c r="SY204" s="5"/>
      <c r="TA204" s="5"/>
      <c r="TB204" s="5"/>
      <c r="TC204" s="5"/>
      <c r="TD204" s="5"/>
      <c r="TE204" s="5"/>
      <c r="TF204" s="5"/>
      <c r="TH204" s="5"/>
      <c r="TI204" s="5"/>
      <c r="TJ204" s="5"/>
      <c r="TK204" s="5"/>
      <c r="TL204" s="5"/>
      <c r="TM204" s="5"/>
      <c r="TO204" s="5"/>
      <c r="TP204" s="5"/>
      <c r="TQ204" s="5"/>
      <c r="TR204" s="5"/>
      <c r="TS204" s="5"/>
      <c r="TT204" s="5"/>
    </row>
    <row r="205" spans="2:540" ht="15" customHeight="1" outlineLevel="1">
      <c r="B205" s="349"/>
      <c r="C205" s="350"/>
      <c r="D205" s="275"/>
      <c r="E205" s="276"/>
      <c r="F205" s="91"/>
      <c r="G205" s="91"/>
      <c r="H205" s="91"/>
      <c r="I205" s="91"/>
      <c r="J205" s="91"/>
      <c r="K205" s="91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82"/>
      <c r="CU205" s="82"/>
      <c r="CV205" s="82"/>
      <c r="CW205" s="82"/>
      <c r="CX205" s="82"/>
      <c r="CY205" s="82"/>
      <c r="CZ205" s="82"/>
      <c r="DA205" s="82"/>
      <c r="DB205" s="82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  <c r="OF205" s="5"/>
      <c r="OG205" s="5"/>
      <c r="OH205" s="5"/>
      <c r="OI205" s="5"/>
      <c r="OJ205" s="5"/>
      <c r="OK205" s="5"/>
      <c r="OL205" s="5"/>
      <c r="OM205" s="5"/>
      <c r="ON205" s="5"/>
      <c r="OQ205" s="5"/>
      <c r="OR205" s="5"/>
      <c r="OS205" s="5"/>
      <c r="OT205" s="5"/>
      <c r="OU205" s="5"/>
      <c r="OV205" s="5"/>
      <c r="OX205" s="5"/>
      <c r="OY205" s="5"/>
      <c r="OZ205" s="5"/>
      <c r="PA205" s="5"/>
      <c r="PB205" s="5"/>
      <c r="PC205" s="5"/>
      <c r="PE205" s="5"/>
      <c r="PF205" s="5"/>
      <c r="PG205" s="5"/>
      <c r="PH205" s="5"/>
      <c r="PI205" s="5"/>
      <c r="PJ205" s="5"/>
      <c r="PL205" s="5"/>
      <c r="PM205" s="5"/>
      <c r="PN205" s="5"/>
      <c r="PO205" s="5"/>
      <c r="PP205" s="5"/>
      <c r="PQ205" s="5"/>
      <c r="PS205" s="5"/>
      <c r="PT205" s="5"/>
      <c r="PU205" s="5"/>
      <c r="PV205" s="5"/>
      <c r="PW205" s="5"/>
      <c r="PX205" s="5"/>
      <c r="PZ205" s="5"/>
      <c r="QA205" s="5"/>
      <c r="QB205" s="5"/>
      <c r="QC205" s="5"/>
      <c r="QD205" s="5"/>
      <c r="QE205" s="5"/>
      <c r="QG205" s="5"/>
      <c r="QH205" s="5"/>
      <c r="QI205" s="5"/>
      <c r="QJ205" s="5"/>
      <c r="QK205" s="5"/>
      <c r="QL205" s="5"/>
      <c r="QN205" s="93"/>
      <c r="QO205" s="93"/>
      <c r="QP205" s="93"/>
      <c r="QQ205" s="93"/>
      <c r="QR205" s="93"/>
      <c r="QS205" s="93"/>
      <c r="QU205" s="93"/>
      <c r="QV205" s="93"/>
      <c r="QW205" s="93"/>
      <c r="QX205" s="93"/>
      <c r="QY205" s="93"/>
      <c r="QZ205" s="93"/>
      <c r="RB205" s="93"/>
      <c r="RC205" s="93"/>
      <c r="RD205" s="93"/>
      <c r="RE205" s="93"/>
      <c r="RF205" s="93"/>
      <c r="RG205" s="93"/>
      <c r="RI205" s="93"/>
      <c r="RJ205" s="93"/>
      <c r="RK205" s="93"/>
      <c r="RL205" s="93"/>
      <c r="RM205" s="93"/>
      <c r="RN205" s="93"/>
      <c r="RO205" s="93"/>
      <c r="RP205" s="93"/>
      <c r="RR205" s="5"/>
      <c r="RS205" s="5"/>
      <c r="RT205" s="5"/>
      <c r="RU205" s="5"/>
      <c r="RV205" s="5"/>
      <c r="RW205" s="5"/>
      <c r="RY205" s="5"/>
      <c r="RZ205" s="5"/>
      <c r="SA205" s="5"/>
      <c r="SB205" s="5"/>
      <c r="SC205" s="5"/>
      <c r="SD205" s="5"/>
      <c r="SF205" s="5"/>
      <c r="SG205" s="5"/>
      <c r="SH205" s="5"/>
      <c r="SI205" s="5"/>
      <c r="SJ205" s="5"/>
      <c r="SK205" s="5"/>
      <c r="SM205" s="5"/>
      <c r="SN205" s="5"/>
      <c r="SO205" s="5"/>
      <c r="SP205" s="5"/>
      <c r="SQ205" s="5"/>
      <c r="SR205" s="5"/>
      <c r="ST205" s="5"/>
      <c r="SU205" s="5"/>
      <c r="SV205" s="5"/>
      <c r="SW205" s="5"/>
      <c r="SX205" s="5"/>
      <c r="SY205" s="5"/>
      <c r="TA205" s="5"/>
      <c r="TB205" s="5"/>
      <c r="TC205" s="5"/>
      <c r="TD205" s="5"/>
      <c r="TE205" s="5"/>
      <c r="TF205" s="5"/>
      <c r="TH205" s="5"/>
      <c r="TI205" s="5"/>
      <c r="TJ205" s="5"/>
      <c r="TK205" s="5"/>
      <c r="TL205" s="5"/>
      <c r="TM205" s="5"/>
      <c r="TO205" s="5"/>
      <c r="TP205" s="5"/>
      <c r="TQ205" s="5"/>
      <c r="TR205" s="5"/>
      <c r="TS205" s="5"/>
      <c r="TT205" s="5"/>
    </row>
    <row r="206" spans="2:540" ht="15" customHeight="1" outlineLevel="1">
      <c r="B206" s="349"/>
      <c r="C206" s="350"/>
      <c r="D206" s="273" t="s">
        <v>310</v>
      </c>
      <c r="E206" s="274" t="s">
        <v>312</v>
      </c>
      <c r="F206" s="271">
        <v>110410.80250000001</v>
      </c>
      <c r="G206" s="271">
        <v>0</v>
      </c>
      <c r="H206" s="271">
        <v>0</v>
      </c>
      <c r="I206" s="271">
        <v>0</v>
      </c>
      <c r="J206" s="271">
        <v>0</v>
      </c>
      <c r="K206" s="271">
        <v>0</v>
      </c>
      <c r="Z206" s="92">
        <v>22226.245833333331</v>
      </c>
      <c r="AA206" s="92">
        <v>19857.76083333333</v>
      </c>
      <c r="AB206" s="92">
        <v>20076.841666666664</v>
      </c>
      <c r="AC206" s="92">
        <v>17057.961666666666</v>
      </c>
      <c r="AD206" s="92">
        <v>12225.714166666667</v>
      </c>
      <c r="AE206" s="92">
        <v>7824.1566666666658</v>
      </c>
      <c r="AF206" s="92">
        <v>5837.788333333333</v>
      </c>
      <c r="AG206" s="92">
        <v>4576.416666666667</v>
      </c>
      <c r="AH206" s="92">
        <v>727.91666666666663</v>
      </c>
      <c r="AI206" s="92">
        <v>0</v>
      </c>
      <c r="AJ206" s="92">
        <v>0</v>
      </c>
      <c r="AK206" s="92">
        <v>0</v>
      </c>
      <c r="AL206" s="92">
        <v>0</v>
      </c>
      <c r="AM206" s="92">
        <v>0</v>
      </c>
      <c r="AN206" s="92">
        <v>0</v>
      </c>
      <c r="AO206" s="92">
        <v>0</v>
      </c>
      <c r="AP206" s="92">
        <v>0</v>
      </c>
      <c r="AQ206" s="92">
        <v>0</v>
      </c>
      <c r="AR206" s="92">
        <v>0</v>
      </c>
      <c r="AS206" s="92">
        <v>0</v>
      </c>
      <c r="AT206" s="92">
        <v>0</v>
      </c>
      <c r="AU206" s="92">
        <v>0</v>
      </c>
      <c r="AV206" s="92">
        <v>0</v>
      </c>
      <c r="AW206" s="92">
        <v>0</v>
      </c>
      <c r="AX206" s="92">
        <v>0</v>
      </c>
      <c r="AY206" s="92">
        <v>0</v>
      </c>
      <c r="AZ206" s="92">
        <v>0</v>
      </c>
      <c r="BA206" s="92">
        <v>0</v>
      </c>
      <c r="BB206" s="92">
        <v>0</v>
      </c>
      <c r="BC206" s="92">
        <v>0</v>
      </c>
      <c r="BD206" s="92">
        <v>0</v>
      </c>
      <c r="BE206" s="92">
        <v>0</v>
      </c>
      <c r="BF206" s="92">
        <v>0</v>
      </c>
      <c r="BG206" s="92">
        <v>0</v>
      </c>
      <c r="BH206" s="92">
        <v>0</v>
      </c>
      <c r="BI206" s="92">
        <v>0</v>
      </c>
      <c r="BJ206" s="92">
        <v>0</v>
      </c>
      <c r="BK206" s="92">
        <v>0</v>
      </c>
      <c r="BL206" s="92">
        <v>0</v>
      </c>
      <c r="BM206" s="92">
        <v>0</v>
      </c>
      <c r="BN206" s="92">
        <v>0</v>
      </c>
      <c r="BO206" s="92">
        <v>0</v>
      </c>
      <c r="BP206" s="92">
        <v>0</v>
      </c>
      <c r="BQ206" s="92">
        <v>0</v>
      </c>
      <c r="BR206" s="92">
        <v>0</v>
      </c>
      <c r="BS206" s="92">
        <v>0</v>
      </c>
      <c r="BT206" s="92">
        <v>0</v>
      </c>
      <c r="BU206" s="92">
        <v>0</v>
      </c>
      <c r="BV206" s="92">
        <v>0</v>
      </c>
      <c r="BW206" s="92">
        <v>0</v>
      </c>
      <c r="BX206" s="92">
        <v>0</v>
      </c>
      <c r="BY206" s="92">
        <v>0</v>
      </c>
      <c r="BZ206" s="92">
        <v>0</v>
      </c>
      <c r="CA206" s="92">
        <v>0</v>
      </c>
      <c r="CB206" s="92">
        <v>0</v>
      </c>
      <c r="CC206" s="92">
        <v>0</v>
      </c>
      <c r="CD206" s="92">
        <v>0</v>
      </c>
      <c r="CE206" s="92">
        <v>0</v>
      </c>
      <c r="CF206" s="92">
        <v>0</v>
      </c>
      <c r="CG206" s="92">
        <v>0</v>
      </c>
      <c r="CH206" s="92">
        <v>0</v>
      </c>
      <c r="CI206" s="92">
        <v>0</v>
      </c>
      <c r="CJ206" s="92">
        <v>0</v>
      </c>
      <c r="CK206" s="92">
        <v>0</v>
      </c>
      <c r="CL206" s="92">
        <v>0</v>
      </c>
      <c r="CM206" s="92">
        <v>0</v>
      </c>
      <c r="CN206" s="92">
        <v>0</v>
      </c>
      <c r="CO206" s="92">
        <v>0</v>
      </c>
      <c r="CP206" s="92">
        <v>0</v>
      </c>
      <c r="CQ206" s="92">
        <v>0</v>
      </c>
      <c r="CR206" s="92">
        <v>0</v>
      </c>
      <c r="CS206" s="92">
        <v>0</v>
      </c>
      <c r="CT206" s="82"/>
      <c r="CU206" s="82"/>
      <c r="CV206" s="82"/>
      <c r="CW206" s="82"/>
      <c r="CX206" s="82"/>
      <c r="CY206" s="82"/>
      <c r="CZ206" s="82"/>
      <c r="DA206" s="82"/>
      <c r="DB206" s="82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Q206" s="5"/>
      <c r="OR206" s="5"/>
      <c r="OS206" s="5"/>
      <c r="OT206" s="5"/>
      <c r="OU206" s="5"/>
      <c r="OV206" s="5"/>
      <c r="OX206" s="5"/>
      <c r="OY206" s="5"/>
      <c r="OZ206" s="5"/>
      <c r="PA206" s="5"/>
      <c r="PB206" s="5"/>
      <c r="PC206" s="5"/>
      <c r="PE206" s="5"/>
      <c r="PF206" s="5"/>
      <c r="PG206" s="5"/>
      <c r="PH206" s="5"/>
      <c r="PI206" s="5"/>
      <c r="PJ206" s="5"/>
      <c r="PL206" s="5"/>
      <c r="PM206" s="5"/>
      <c r="PN206" s="5"/>
      <c r="PO206" s="5"/>
      <c r="PP206" s="5"/>
      <c r="PQ206" s="5"/>
      <c r="PS206" s="5"/>
      <c r="PT206" s="5"/>
      <c r="PU206" s="5"/>
      <c r="PV206" s="5"/>
      <c r="PW206" s="5"/>
      <c r="PX206" s="5"/>
      <c r="PZ206" s="5"/>
      <c r="QA206" s="5"/>
      <c r="QB206" s="5"/>
      <c r="QC206" s="5"/>
      <c r="QD206" s="5"/>
      <c r="QE206" s="5"/>
      <c r="QG206" s="5"/>
      <c r="QH206" s="5"/>
      <c r="QI206" s="5"/>
      <c r="QJ206" s="5"/>
      <c r="QK206" s="5"/>
      <c r="QL206" s="5"/>
      <c r="QN206" s="93"/>
      <c r="QO206" s="93"/>
      <c r="QP206" s="93"/>
      <c r="QQ206" s="93"/>
      <c r="QR206" s="93"/>
      <c r="QS206" s="93"/>
      <c r="QU206" s="93"/>
      <c r="QV206" s="93"/>
      <c r="QW206" s="93"/>
      <c r="QX206" s="93"/>
      <c r="QY206" s="93"/>
      <c r="QZ206" s="93"/>
      <c r="RB206" s="93"/>
      <c r="RC206" s="93"/>
      <c r="RD206" s="93"/>
      <c r="RE206" s="93"/>
      <c r="RF206" s="93"/>
      <c r="RG206" s="93"/>
      <c r="RI206" s="93"/>
      <c r="RJ206" s="93"/>
      <c r="RK206" s="93"/>
      <c r="RL206" s="93"/>
      <c r="RM206" s="93"/>
      <c r="RN206" s="93"/>
      <c r="RO206" s="93"/>
      <c r="RP206" s="93"/>
      <c r="RR206" s="5"/>
      <c r="RS206" s="5"/>
      <c r="RT206" s="5"/>
      <c r="RU206" s="5"/>
      <c r="RV206" s="5"/>
      <c r="RW206" s="5"/>
      <c r="RY206" s="5"/>
      <c r="RZ206" s="5"/>
      <c r="SA206" s="5"/>
      <c r="SB206" s="5"/>
      <c r="SC206" s="5"/>
      <c r="SD206" s="5"/>
      <c r="SF206" s="5"/>
      <c r="SG206" s="5"/>
      <c r="SH206" s="5"/>
      <c r="SI206" s="5"/>
      <c r="SJ206" s="5"/>
      <c r="SK206" s="5"/>
      <c r="SM206" s="5"/>
      <c r="SN206" s="5"/>
      <c r="SO206" s="5"/>
      <c r="SP206" s="5"/>
      <c r="SQ206" s="5"/>
      <c r="SR206" s="5"/>
      <c r="ST206" s="5"/>
      <c r="SU206" s="5"/>
      <c r="SV206" s="5"/>
      <c r="SW206" s="5"/>
      <c r="SX206" s="5"/>
      <c r="SY206" s="5"/>
      <c r="TA206" s="5"/>
      <c r="TB206" s="5"/>
      <c r="TC206" s="5"/>
      <c r="TD206" s="5"/>
      <c r="TE206" s="5"/>
      <c r="TF206" s="5"/>
      <c r="TH206" s="5"/>
      <c r="TI206" s="5"/>
      <c r="TJ206" s="5"/>
      <c r="TK206" s="5"/>
      <c r="TL206" s="5"/>
      <c r="TM206" s="5"/>
      <c r="TO206" s="5"/>
      <c r="TP206" s="5"/>
      <c r="TQ206" s="5"/>
      <c r="TR206" s="5"/>
      <c r="TS206" s="5"/>
      <c r="TT206" s="5"/>
    </row>
    <row r="207" spans="2:540" ht="15" customHeight="1" outlineLevel="1">
      <c r="B207" s="351"/>
      <c r="C207" s="352"/>
      <c r="D207" s="273" t="s">
        <v>306</v>
      </c>
      <c r="E207" s="274" t="s">
        <v>312</v>
      </c>
      <c r="F207" s="271">
        <v>0</v>
      </c>
      <c r="G207" s="271">
        <v>0</v>
      </c>
      <c r="H207" s="271">
        <v>0</v>
      </c>
      <c r="I207" s="271">
        <v>0</v>
      </c>
      <c r="J207" s="271">
        <v>0</v>
      </c>
      <c r="K207" s="271">
        <v>0</v>
      </c>
      <c r="Z207" s="92">
        <v>0</v>
      </c>
      <c r="AA207" s="92">
        <v>0</v>
      </c>
      <c r="AB207" s="92">
        <v>0</v>
      </c>
      <c r="AC207" s="92">
        <v>0</v>
      </c>
      <c r="AD207" s="92">
        <v>0</v>
      </c>
      <c r="AE207" s="92">
        <v>0</v>
      </c>
      <c r="AF207" s="92">
        <v>0</v>
      </c>
      <c r="AG207" s="92">
        <v>0</v>
      </c>
      <c r="AH207" s="92">
        <v>0</v>
      </c>
      <c r="AI207" s="92">
        <v>0</v>
      </c>
      <c r="AJ207" s="92">
        <v>0</v>
      </c>
      <c r="AK207" s="92">
        <v>0</v>
      </c>
      <c r="AL207" s="92">
        <v>0</v>
      </c>
      <c r="AM207" s="92">
        <v>0</v>
      </c>
      <c r="AN207" s="92">
        <v>0</v>
      </c>
      <c r="AO207" s="92">
        <v>0</v>
      </c>
      <c r="AP207" s="92">
        <v>0</v>
      </c>
      <c r="AQ207" s="92">
        <v>0</v>
      </c>
      <c r="AR207" s="92">
        <v>0</v>
      </c>
      <c r="AS207" s="92">
        <v>0</v>
      </c>
      <c r="AT207" s="92">
        <v>0</v>
      </c>
      <c r="AU207" s="92">
        <v>0</v>
      </c>
      <c r="AV207" s="92">
        <v>0</v>
      </c>
      <c r="AW207" s="92">
        <v>0</v>
      </c>
      <c r="AX207" s="92">
        <v>0</v>
      </c>
      <c r="AY207" s="92">
        <v>0</v>
      </c>
      <c r="AZ207" s="92">
        <v>0</v>
      </c>
      <c r="BA207" s="92">
        <v>0</v>
      </c>
      <c r="BB207" s="92">
        <v>0</v>
      </c>
      <c r="BC207" s="92">
        <v>0</v>
      </c>
      <c r="BD207" s="92">
        <v>0</v>
      </c>
      <c r="BE207" s="92">
        <v>0</v>
      </c>
      <c r="BF207" s="92">
        <v>0</v>
      </c>
      <c r="BG207" s="92">
        <v>0</v>
      </c>
      <c r="BH207" s="92">
        <v>0</v>
      </c>
      <c r="BI207" s="92">
        <v>0</v>
      </c>
      <c r="BJ207" s="92">
        <v>0</v>
      </c>
      <c r="BK207" s="92">
        <v>0</v>
      </c>
      <c r="BL207" s="92">
        <v>0</v>
      </c>
      <c r="BM207" s="92">
        <v>0</v>
      </c>
      <c r="BN207" s="92">
        <v>0</v>
      </c>
      <c r="BO207" s="92">
        <v>0</v>
      </c>
      <c r="BP207" s="92">
        <v>0</v>
      </c>
      <c r="BQ207" s="92">
        <v>0</v>
      </c>
      <c r="BR207" s="92">
        <v>0</v>
      </c>
      <c r="BS207" s="92">
        <v>0</v>
      </c>
      <c r="BT207" s="92">
        <v>0</v>
      </c>
      <c r="BU207" s="92">
        <v>0</v>
      </c>
      <c r="BV207" s="92">
        <v>0</v>
      </c>
      <c r="BW207" s="92">
        <v>0</v>
      </c>
      <c r="BX207" s="92">
        <v>0</v>
      </c>
      <c r="BY207" s="92">
        <v>0</v>
      </c>
      <c r="BZ207" s="92">
        <v>0</v>
      </c>
      <c r="CA207" s="92">
        <v>0</v>
      </c>
      <c r="CB207" s="92">
        <v>0</v>
      </c>
      <c r="CC207" s="92">
        <v>0</v>
      </c>
      <c r="CD207" s="92">
        <v>0</v>
      </c>
      <c r="CE207" s="92">
        <v>0</v>
      </c>
      <c r="CF207" s="92">
        <v>0</v>
      </c>
      <c r="CG207" s="92">
        <v>0</v>
      </c>
      <c r="CH207" s="92">
        <v>0</v>
      </c>
      <c r="CI207" s="92">
        <v>0</v>
      </c>
      <c r="CJ207" s="92">
        <v>0</v>
      </c>
      <c r="CK207" s="92">
        <v>0</v>
      </c>
      <c r="CL207" s="92">
        <v>0</v>
      </c>
      <c r="CM207" s="92">
        <v>0</v>
      </c>
      <c r="CN207" s="92">
        <v>0</v>
      </c>
      <c r="CO207" s="92">
        <v>0</v>
      </c>
      <c r="CP207" s="92">
        <v>0</v>
      </c>
      <c r="CQ207" s="92">
        <v>0</v>
      </c>
      <c r="CR207" s="92">
        <v>0</v>
      </c>
      <c r="CS207" s="92">
        <v>0</v>
      </c>
      <c r="CT207" s="82"/>
      <c r="CU207" s="82"/>
      <c r="CV207" s="82"/>
      <c r="CW207" s="82"/>
      <c r="CX207" s="82"/>
      <c r="CY207" s="82"/>
      <c r="CZ207" s="82"/>
      <c r="DA207" s="82"/>
      <c r="DB207" s="82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Q207" s="5"/>
      <c r="OR207" s="5"/>
      <c r="OS207" s="5"/>
      <c r="OT207" s="5"/>
      <c r="OU207" s="5"/>
      <c r="OV207" s="5"/>
      <c r="OX207" s="5"/>
      <c r="OY207" s="5"/>
      <c r="OZ207" s="5"/>
      <c r="PA207" s="5"/>
      <c r="PB207" s="5"/>
      <c r="PC207" s="5"/>
      <c r="PE207" s="5"/>
      <c r="PF207" s="5"/>
      <c r="PG207" s="5"/>
      <c r="PH207" s="5"/>
      <c r="PI207" s="5"/>
      <c r="PJ207" s="5"/>
      <c r="PL207" s="5"/>
      <c r="PM207" s="5"/>
      <c r="PN207" s="5"/>
      <c r="PO207" s="5"/>
      <c r="PP207" s="5"/>
      <c r="PQ207" s="5"/>
      <c r="PS207" s="5"/>
      <c r="PT207" s="5"/>
      <c r="PU207" s="5"/>
      <c r="PV207" s="5"/>
      <c r="PW207" s="5"/>
      <c r="PX207" s="5"/>
      <c r="PZ207" s="5"/>
      <c r="QA207" s="5"/>
      <c r="QB207" s="5"/>
      <c r="QC207" s="5"/>
      <c r="QD207" s="5"/>
      <c r="QE207" s="5"/>
      <c r="QG207" s="5"/>
      <c r="QH207" s="5"/>
      <c r="QI207" s="5"/>
      <c r="QJ207" s="5"/>
      <c r="QK207" s="5"/>
      <c r="QL207" s="5"/>
      <c r="QN207" s="93"/>
      <c r="QO207" s="93"/>
      <c r="QP207" s="93"/>
      <c r="QQ207" s="93"/>
      <c r="QR207" s="93"/>
      <c r="QS207" s="93"/>
      <c r="QU207" s="93"/>
      <c r="QV207" s="93"/>
      <c r="QW207" s="93"/>
      <c r="QX207" s="93"/>
      <c r="QY207" s="93"/>
      <c r="QZ207" s="93"/>
      <c r="RB207" s="93"/>
      <c r="RC207" s="93"/>
      <c r="RD207" s="93"/>
      <c r="RE207" s="93"/>
      <c r="RF207" s="93"/>
      <c r="RG207" s="93"/>
      <c r="RI207" s="93"/>
      <c r="RJ207" s="93"/>
      <c r="RK207" s="93"/>
      <c r="RL207" s="93"/>
      <c r="RM207" s="93"/>
      <c r="RN207" s="93"/>
      <c r="RO207" s="93"/>
      <c r="RP207" s="93"/>
      <c r="RR207" s="5"/>
      <c r="RS207" s="5"/>
      <c r="RT207" s="5"/>
      <c r="RU207" s="5"/>
      <c r="RV207" s="5"/>
      <c r="RW207" s="5"/>
      <c r="RY207" s="5"/>
      <c r="RZ207" s="5"/>
      <c r="SA207" s="5"/>
      <c r="SB207" s="5"/>
      <c r="SC207" s="5"/>
      <c r="SD207" s="5"/>
      <c r="SF207" s="5"/>
      <c r="SG207" s="5"/>
      <c r="SH207" s="5"/>
      <c r="SI207" s="5"/>
      <c r="SJ207" s="5"/>
      <c r="SK207" s="5"/>
      <c r="SM207" s="5"/>
      <c r="SN207" s="5"/>
      <c r="SO207" s="5"/>
      <c r="SP207" s="5"/>
      <c r="SQ207" s="5"/>
      <c r="SR207" s="5"/>
      <c r="ST207" s="5"/>
      <c r="SU207" s="5"/>
      <c r="SV207" s="5"/>
      <c r="SW207" s="5"/>
      <c r="SX207" s="5"/>
      <c r="SY207" s="5"/>
      <c r="TA207" s="5"/>
      <c r="TB207" s="5"/>
      <c r="TC207" s="5"/>
      <c r="TD207" s="5"/>
      <c r="TE207" s="5"/>
      <c r="TF207" s="5"/>
      <c r="TH207" s="5"/>
      <c r="TI207" s="5"/>
      <c r="TJ207" s="5"/>
      <c r="TK207" s="5"/>
      <c r="TL207" s="5"/>
      <c r="TM207" s="5"/>
      <c r="TO207" s="5"/>
      <c r="TP207" s="5"/>
      <c r="TQ207" s="5"/>
      <c r="TR207" s="5"/>
      <c r="TS207" s="5"/>
      <c r="TT207" s="5"/>
    </row>
    <row r="208" spans="2:540" ht="15" customHeight="1" outlineLevel="1">
      <c r="B208" s="66"/>
      <c r="C208" s="67"/>
      <c r="D208" s="277"/>
      <c r="E208" s="277"/>
      <c r="F208" s="66"/>
      <c r="G208" s="66"/>
      <c r="H208" s="66"/>
      <c r="I208" s="66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82"/>
      <c r="CU208" s="82"/>
      <c r="CV208" s="82"/>
      <c r="CW208" s="82"/>
      <c r="CX208" s="82"/>
      <c r="CY208" s="82"/>
      <c r="CZ208" s="82"/>
      <c r="DA208" s="82"/>
      <c r="DB208" s="82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Q208" s="5"/>
      <c r="OR208" s="5"/>
      <c r="OS208" s="5"/>
      <c r="OT208" s="5"/>
      <c r="OU208" s="5"/>
      <c r="OV208" s="5"/>
      <c r="OX208" s="5"/>
      <c r="OY208" s="5"/>
      <c r="OZ208" s="5"/>
      <c r="PA208" s="5"/>
      <c r="PB208" s="5"/>
      <c r="PC208" s="5"/>
      <c r="PE208" s="5"/>
      <c r="PF208" s="5"/>
      <c r="PG208" s="5"/>
      <c r="PH208" s="5"/>
      <c r="PI208" s="5"/>
      <c r="PJ208" s="5"/>
      <c r="PL208" s="5"/>
      <c r="PM208" s="5"/>
      <c r="PN208" s="5"/>
      <c r="PO208" s="5"/>
      <c r="PP208" s="5"/>
      <c r="PQ208" s="5"/>
      <c r="PS208" s="5"/>
      <c r="PT208" s="5"/>
      <c r="PU208" s="5"/>
      <c r="PV208" s="5"/>
      <c r="PW208" s="5"/>
      <c r="PX208" s="5"/>
      <c r="PZ208" s="5"/>
      <c r="QA208" s="5"/>
      <c r="QB208" s="5"/>
      <c r="QC208" s="5"/>
      <c r="QD208" s="5"/>
      <c r="QE208" s="5"/>
      <c r="QG208" s="5"/>
      <c r="QH208" s="5"/>
      <c r="QI208" s="5"/>
      <c r="QJ208" s="5"/>
      <c r="QK208" s="5"/>
      <c r="QL208" s="5"/>
      <c r="QN208" s="93"/>
      <c r="QO208" s="93"/>
      <c r="QP208" s="93"/>
      <c r="QQ208" s="93"/>
      <c r="QR208" s="93"/>
      <c r="QS208" s="93"/>
      <c r="QU208" s="93"/>
      <c r="QV208" s="93"/>
      <c r="QW208" s="93"/>
      <c r="QX208" s="93"/>
      <c r="QY208" s="93"/>
      <c r="QZ208" s="93"/>
      <c r="RB208" s="93"/>
      <c r="RC208" s="93"/>
      <c r="RD208" s="93"/>
      <c r="RE208" s="93"/>
      <c r="RF208" s="93"/>
      <c r="RG208" s="93"/>
      <c r="RI208" s="93"/>
      <c r="RJ208" s="93"/>
      <c r="RK208" s="93"/>
      <c r="RL208" s="93"/>
      <c r="RM208" s="93"/>
      <c r="RN208" s="93"/>
      <c r="RO208" s="93"/>
      <c r="RP208" s="93"/>
      <c r="RR208" s="5"/>
      <c r="RS208" s="5"/>
      <c r="RT208" s="5"/>
      <c r="RU208" s="5"/>
      <c r="RV208" s="5"/>
      <c r="RW208" s="5"/>
      <c r="RY208" s="5"/>
      <c r="RZ208" s="5"/>
      <c r="SA208" s="5"/>
      <c r="SB208" s="5"/>
      <c r="SC208" s="5"/>
      <c r="SD208" s="5"/>
      <c r="SF208" s="5"/>
      <c r="SG208" s="5"/>
      <c r="SH208" s="5"/>
      <c r="SI208" s="5"/>
      <c r="SJ208" s="5"/>
      <c r="SK208" s="5"/>
      <c r="SM208" s="5"/>
      <c r="SN208" s="5"/>
      <c r="SO208" s="5"/>
      <c r="SP208" s="5"/>
      <c r="SQ208" s="5"/>
      <c r="SR208" s="5"/>
      <c r="ST208" s="5"/>
      <c r="SU208" s="5"/>
      <c r="SV208" s="5"/>
      <c r="SW208" s="5"/>
      <c r="SX208" s="5"/>
      <c r="SY208" s="5"/>
      <c r="TA208" s="5"/>
      <c r="TB208" s="5"/>
      <c r="TC208" s="5"/>
      <c r="TD208" s="5"/>
      <c r="TE208" s="5"/>
      <c r="TF208" s="5"/>
      <c r="TH208" s="5"/>
      <c r="TI208" s="5"/>
      <c r="TJ208" s="5"/>
      <c r="TK208" s="5"/>
      <c r="TL208" s="5"/>
      <c r="TM208" s="5"/>
      <c r="TO208" s="5"/>
      <c r="TP208" s="5"/>
      <c r="TQ208" s="5"/>
      <c r="TR208" s="5"/>
      <c r="TS208" s="5"/>
      <c r="TT208" s="5"/>
    </row>
    <row r="209" spans="1:540" ht="15" customHeight="1" outlineLevel="1">
      <c r="B209" s="66"/>
      <c r="C209" s="67"/>
      <c r="D209" s="277"/>
      <c r="E209" s="277"/>
      <c r="F209" s="66"/>
      <c r="G209" s="66"/>
      <c r="H209" s="66"/>
      <c r="I209" s="66"/>
      <c r="Z209" s="84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82"/>
      <c r="CU209" s="82"/>
      <c r="CV209" s="82"/>
      <c r="CW209" s="82"/>
      <c r="CX209" s="82"/>
      <c r="CY209" s="82"/>
      <c r="CZ209" s="82"/>
      <c r="DA209" s="82"/>
      <c r="DB209" s="82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Q209" s="5"/>
      <c r="OR209" s="5"/>
      <c r="OS209" s="5"/>
      <c r="OT209" s="5"/>
      <c r="OU209" s="5"/>
      <c r="OV209" s="5"/>
      <c r="OX209" s="5"/>
      <c r="OY209" s="5"/>
      <c r="OZ209" s="5"/>
      <c r="PA209" s="5"/>
      <c r="PB209" s="5"/>
      <c r="PC209" s="5"/>
      <c r="PE209" s="5"/>
      <c r="PF209" s="5"/>
      <c r="PG209" s="5"/>
      <c r="PH209" s="5"/>
      <c r="PI209" s="5"/>
      <c r="PJ209" s="5"/>
      <c r="PL209" s="5"/>
      <c r="PM209" s="5"/>
      <c r="PN209" s="5"/>
      <c r="PO209" s="5"/>
      <c r="PP209" s="5"/>
      <c r="PQ209" s="5"/>
      <c r="PS209" s="5"/>
      <c r="PT209" s="5"/>
      <c r="PU209" s="5"/>
      <c r="PV209" s="5"/>
      <c r="PW209" s="5"/>
      <c r="PX209" s="5"/>
      <c r="PZ209" s="5"/>
      <c r="QA209" s="5"/>
      <c r="QB209" s="5"/>
      <c r="QC209" s="5"/>
      <c r="QD209" s="5"/>
      <c r="QE209" s="5"/>
      <c r="QG209" s="5"/>
      <c r="QH209" s="5"/>
      <c r="QI209" s="5"/>
      <c r="QJ209" s="5"/>
      <c r="QK209" s="5"/>
      <c r="QL209" s="5"/>
      <c r="QN209" s="93"/>
      <c r="QO209" s="93"/>
      <c r="QP209" s="93"/>
      <c r="QQ209" s="93"/>
      <c r="QR209" s="93"/>
      <c r="QS209" s="93"/>
      <c r="QU209" s="93"/>
      <c r="QV209" s="93"/>
      <c r="QW209" s="93"/>
      <c r="QX209" s="93"/>
      <c r="QY209" s="93"/>
      <c r="QZ209" s="93"/>
      <c r="RB209" s="93"/>
      <c r="RC209" s="93"/>
      <c r="RD209" s="93"/>
      <c r="RE209" s="93"/>
      <c r="RF209" s="93"/>
      <c r="RG209" s="93"/>
      <c r="RI209" s="93"/>
      <c r="RJ209" s="93"/>
      <c r="RK209" s="93"/>
      <c r="RL209" s="93"/>
      <c r="RM209" s="93"/>
      <c r="RN209" s="93"/>
      <c r="RO209" s="93"/>
      <c r="RP209" s="93"/>
      <c r="RR209" s="5"/>
      <c r="RS209" s="5"/>
      <c r="RT209" s="5"/>
      <c r="RU209" s="5"/>
      <c r="RV209" s="5"/>
      <c r="RW209" s="5"/>
      <c r="RY209" s="5"/>
      <c r="RZ209" s="5"/>
      <c r="SA209" s="5"/>
      <c r="SB209" s="5"/>
      <c r="SC209" s="5"/>
      <c r="SD209" s="5"/>
      <c r="SF209" s="5"/>
      <c r="SG209" s="5"/>
      <c r="SH209" s="5"/>
      <c r="SI209" s="5"/>
      <c r="SJ209" s="5"/>
      <c r="SK209" s="5"/>
      <c r="SM209" s="5"/>
      <c r="SN209" s="5"/>
      <c r="SO209" s="5"/>
      <c r="SP209" s="5"/>
      <c r="SQ209" s="5"/>
      <c r="SR209" s="5"/>
      <c r="ST209" s="5"/>
      <c r="SU209" s="5"/>
      <c r="SV209" s="5"/>
      <c r="SW209" s="5"/>
      <c r="SX209" s="5"/>
      <c r="SY209" s="5"/>
      <c r="TA209" s="5"/>
      <c r="TB209" s="5"/>
      <c r="TC209" s="5"/>
      <c r="TD209" s="5"/>
      <c r="TE209" s="5"/>
      <c r="TF209" s="5"/>
      <c r="TH209" s="5"/>
      <c r="TI209" s="5"/>
      <c r="TJ209" s="5"/>
      <c r="TK209" s="5"/>
      <c r="TL209" s="5"/>
      <c r="TM209" s="5"/>
      <c r="TO209" s="5"/>
      <c r="TP209" s="5"/>
      <c r="TQ209" s="5"/>
      <c r="TR209" s="5"/>
      <c r="TS209" s="5"/>
      <c r="TT209" s="5"/>
    </row>
    <row r="210" spans="1:540" ht="15" customHeight="1" outlineLevel="1">
      <c r="B210" s="66"/>
      <c r="C210" s="67"/>
      <c r="D210" s="277"/>
      <c r="E210" s="277"/>
      <c r="F210" s="66"/>
      <c r="G210" s="66"/>
      <c r="H210" s="66"/>
      <c r="I210" s="66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82"/>
      <c r="CU210" s="82"/>
      <c r="CV210" s="82"/>
      <c r="CW210" s="82"/>
      <c r="CX210" s="82"/>
      <c r="CY210" s="82"/>
      <c r="CZ210" s="82"/>
      <c r="DA210" s="82"/>
      <c r="DB210" s="82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Q210" s="5"/>
      <c r="OR210" s="5"/>
      <c r="OS210" s="5"/>
      <c r="OT210" s="5"/>
      <c r="OU210" s="5"/>
      <c r="OV210" s="5"/>
      <c r="OX210" s="5"/>
      <c r="OY210" s="5"/>
      <c r="OZ210" s="5"/>
      <c r="PA210" s="5"/>
      <c r="PB210" s="5"/>
      <c r="PC210" s="5"/>
      <c r="PE210" s="5"/>
      <c r="PF210" s="5"/>
      <c r="PG210" s="5"/>
      <c r="PH210" s="5"/>
      <c r="PI210" s="5"/>
      <c r="PJ210" s="5"/>
      <c r="PL210" s="5"/>
      <c r="PM210" s="5"/>
      <c r="PN210" s="5"/>
      <c r="PO210" s="5"/>
      <c r="PP210" s="5"/>
      <c r="PQ210" s="5"/>
      <c r="PS210" s="5"/>
      <c r="PT210" s="5"/>
      <c r="PU210" s="5"/>
      <c r="PV210" s="5"/>
      <c r="PW210" s="5"/>
      <c r="PX210" s="5"/>
      <c r="PZ210" s="5"/>
      <c r="QA210" s="5"/>
      <c r="QB210" s="5"/>
      <c r="QC210" s="5"/>
      <c r="QD210" s="5"/>
      <c r="QE210" s="5"/>
      <c r="QG210" s="5"/>
      <c r="QH210" s="5"/>
      <c r="QI210" s="5"/>
      <c r="QJ210" s="5"/>
      <c r="QK210" s="5"/>
      <c r="QL210" s="5"/>
      <c r="QN210" s="93"/>
      <c r="QO210" s="93"/>
      <c r="QP210" s="93"/>
      <c r="QQ210" s="93"/>
      <c r="QR210" s="93"/>
      <c r="QS210" s="93"/>
      <c r="QU210" s="93"/>
      <c r="QV210" s="93"/>
      <c r="QW210" s="93"/>
      <c r="QX210" s="93"/>
      <c r="QY210" s="93"/>
      <c r="QZ210" s="93"/>
      <c r="RB210" s="93"/>
      <c r="RC210" s="93"/>
      <c r="RD210" s="93"/>
      <c r="RE210" s="93"/>
      <c r="RF210" s="93"/>
      <c r="RG210" s="93"/>
      <c r="RI210" s="93"/>
      <c r="RJ210" s="93"/>
      <c r="RK210" s="93"/>
      <c r="RL210" s="93"/>
      <c r="RM210" s="93"/>
      <c r="RN210" s="93"/>
      <c r="RO210" s="93"/>
      <c r="RP210" s="93"/>
      <c r="RR210" s="5"/>
      <c r="RS210" s="5"/>
      <c r="RT210" s="5"/>
      <c r="RU210" s="5"/>
      <c r="RV210" s="5"/>
      <c r="RW210" s="5"/>
      <c r="RY210" s="5"/>
      <c r="RZ210" s="5"/>
      <c r="SA210" s="5"/>
      <c r="SB210" s="5"/>
      <c r="SC210" s="5"/>
      <c r="SD210" s="5"/>
      <c r="SF210" s="5"/>
      <c r="SG210" s="5"/>
      <c r="SH210" s="5"/>
      <c r="SI210" s="5"/>
      <c r="SJ210" s="5"/>
      <c r="SK210" s="5"/>
      <c r="SM210" s="5"/>
      <c r="SN210" s="5"/>
      <c r="SO210" s="5"/>
      <c r="SP210" s="5"/>
      <c r="SQ210" s="5"/>
      <c r="SR210" s="5"/>
      <c r="ST210" s="5"/>
      <c r="SU210" s="5"/>
      <c r="SV210" s="5"/>
      <c r="SW210" s="5"/>
      <c r="SX210" s="5"/>
      <c r="SY210" s="5"/>
      <c r="TA210" s="5"/>
      <c r="TB210" s="5"/>
      <c r="TC210" s="5"/>
      <c r="TD210" s="5"/>
      <c r="TE210" s="5"/>
      <c r="TF210" s="5"/>
      <c r="TH210" s="5"/>
      <c r="TI210" s="5"/>
      <c r="TJ210" s="5"/>
      <c r="TK210" s="5"/>
      <c r="TL210" s="5"/>
      <c r="TM210" s="5"/>
      <c r="TO210" s="5"/>
      <c r="TP210" s="5"/>
      <c r="TQ210" s="5"/>
      <c r="TR210" s="5"/>
      <c r="TS210" s="5"/>
      <c r="TT210" s="5"/>
    </row>
    <row r="211" spans="1:540" ht="15" customHeight="1" outlineLevel="1">
      <c r="B211" s="347" t="s">
        <v>294</v>
      </c>
      <c r="C211" s="348"/>
      <c r="D211" s="273" t="s">
        <v>310</v>
      </c>
      <c r="E211" s="274" t="s">
        <v>311</v>
      </c>
      <c r="F211" s="271">
        <v>250439.91441233046</v>
      </c>
      <c r="G211" s="271">
        <v>332283.53677251452</v>
      </c>
      <c r="H211" s="271">
        <v>404730.02167084959</v>
      </c>
      <c r="I211" s="271">
        <v>462386.26122204534</v>
      </c>
      <c r="J211" s="271">
        <v>551168.20486129459</v>
      </c>
      <c r="K211" s="271">
        <v>675996.75794521009</v>
      </c>
      <c r="Y211" s="126" t="b">
        <v>1</v>
      </c>
      <c r="Z211" s="92">
        <v>20869.992867694204</v>
      </c>
      <c r="AA211" s="92">
        <v>20869.992867694204</v>
      </c>
      <c r="AB211" s="92">
        <v>20869.992867694204</v>
      </c>
      <c r="AC211" s="92">
        <v>20869.992867694204</v>
      </c>
      <c r="AD211" s="92">
        <v>20869.992867694204</v>
      </c>
      <c r="AE211" s="92">
        <v>20869.992867694204</v>
      </c>
      <c r="AF211" s="92">
        <v>20869.992867694204</v>
      </c>
      <c r="AG211" s="92">
        <v>20869.992867694204</v>
      </c>
      <c r="AH211" s="92">
        <v>20869.992867694204</v>
      </c>
      <c r="AI211" s="92">
        <v>20869.992867694204</v>
      </c>
      <c r="AJ211" s="92">
        <v>20869.992867694204</v>
      </c>
      <c r="AK211" s="92">
        <v>20869.992867694204</v>
      </c>
      <c r="AL211" s="92">
        <v>27690.294731042883</v>
      </c>
      <c r="AM211" s="92">
        <v>27690.294731042883</v>
      </c>
      <c r="AN211" s="92">
        <v>27690.294731042883</v>
      </c>
      <c r="AO211" s="92">
        <v>27690.294731042883</v>
      </c>
      <c r="AP211" s="92">
        <v>27690.294731042883</v>
      </c>
      <c r="AQ211" s="92">
        <v>27690.294731042883</v>
      </c>
      <c r="AR211" s="92">
        <v>27690.294731042883</v>
      </c>
      <c r="AS211" s="92">
        <v>27690.294731042883</v>
      </c>
      <c r="AT211" s="92">
        <v>27690.294731042883</v>
      </c>
      <c r="AU211" s="92">
        <v>27690.294731042883</v>
      </c>
      <c r="AV211" s="92">
        <v>27690.294731042883</v>
      </c>
      <c r="AW211" s="92">
        <v>27690.294731042883</v>
      </c>
      <c r="AX211" s="92">
        <v>33727.501805904125</v>
      </c>
      <c r="AY211" s="92">
        <v>33727.501805904125</v>
      </c>
      <c r="AZ211" s="92">
        <v>33727.501805904125</v>
      </c>
      <c r="BA211" s="92">
        <v>33727.501805904125</v>
      </c>
      <c r="BB211" s="92">
        <v>33727.501805904125</v>
      </c>
      <c r="BC211" s="92">
        <v>33727.501805904125</v>
      </c>
      <c r="BD211" s="92">
        <v>33727.501805904125</v>
      </c>
      <c r="BE211" s="92">
        <v>33727.501805904125</v>
      </c>
      <c r="BF211" s="92">
        <v>33727.501805904125</v>
      </c>
      <c r="BG211" s="92">
        <v>33727.501805904125</v>
      </c>
      <c r="BH211" s="92">
        <v>33727.501805904125</v>
      </c>
      <c r="BI211" s="92">
        <v>33727.501805904125</v>
      </c>
      <c r="BJ211" s="92">
        <v>38532.188435170443</v>
      </c>
      <c r="BK211" s="92">
        <v>38532.188435170443</v>
      </c>
      <c r="BL211" s="92">
        <v>38532.188435170443</v>
      </c>
      <c r="BM211" s="92">
        <v>38532.188435170443</v>
      </c>
      <c r="BN211" s="92">
        <v>38532.188435170443</v>
      </c>
      <c r="BO211" s="92">
        <v>38532.188435170443</v>
      </c>
      <c r="BP211" s="92">
        <v>38532.188435170443</v>
      </c>
      <c r="BQ211" s="92">
        <v>38532.188435170443</v>
      </c>
      <c r="BR211" s="92">
        <v>38532.188435170443</v>
      </c>
      <c r="BS211" s="92">
        <v>38532.188435170443</v>
      </c>
      <c r="BT211" s="92">
        <v>38532.188435170443</v>
      </c>
      <c r="BU211" s="92">
        <v>38532.188435170443</v>
      </c>
      <c r="BV211" s="92">
        <v>45930.683738441214</v>
      </c>
      <c r="BW211" s="92">
        <v>45930.683738441214</v>
      </c>
      <c r="BX211" s="92">
        <v>45930.683738441214</v>
      </c>
      <c r="BY211" s="92">
        <v>45930.683738441214</v>
      </c>
      <c r="BZ211" s="92">
        <v>45930.683738441214</v>
      </c>
      <c r="CA211" s="92">
        <v>45930.683738441214</v>
      </c>
      <c r="CB211" s="92">
        <v>45930.683738441214</v>
      </c>
      <c r="CC211" s="92">
        <v>45930.683738441214</v>
      </c>
      <c r="CD211" s="92">
        <v>45930.683738441214</v>
      </c>
      <c r="CE211" s="92">
        <v>45930.683738441214</v>
      </c>
      <c r="CF211" s="92">
        <v>45930.683738441214</v>
      </c>
      <c r="CG211" s="92">
        <v>45930.683738441214</v>
      </c>
      <c r="CH211" s="92">
        <v>56333.063162100843</v>
      </c>
      <c r="CI211" s="92">
        <v>56333.063162100843</v>
      </c>
      <c r="CJ211" s="92">
        <v>56333.063162100843</v>
      </c>
      <c r="CK211" s="92">
        <v>56333.063162100843</v>
      </c>
      <c r="CL211" s="92">
        <v>56333.063162100843</v>
      </c>
      <c r="CM211" s="92">
        <v>56333.063162100843</v>
      </c>
      <c r="CN211" s="92">
        <v>56333.063162100843</v>
      </c>
      <c r="CO211" s="92">
        <v>56333.063162100843</v>
      </c>
      <c r="CP211" s="92">
        <v>56333.063162100843</v>
      </c>
      <c r="CQ211" s="92">
        <v>56333.063162100843</v>
      </c>
      <c r="CR211" s="92">
        <v>56333.063162100843</v>
      </c>
      <c r="CS211" s="92">
        <v>56333.063162100843</v>
      </c>
      <c r="CT211" s="82"/>
      <c r="CU211" s="82"/>
      <c r="CV211" s="82"/>
      <c r="CW211" s="82"/>
      <c r="CX211" s="82"/>
      <c r="CY211" s="82"/>
      <c r="CZ211" s="82"/>
      <c r="DA211" s="82"/>
      <c r="DB211" s="82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Q211" s="5"/>
      <c r="OR211" s="5"/>
      <c r="OS211" s="5"/>
      <c r="OT211" s="5"/>
      <c r="OU211" s="5"/>
      <c r="OV211" s="5"/>
      <c r="OX211" s="5"/>
      <c r="OY211" s="5"/>
      <c r="OZ211" s="5"/>
      <c r="PA211" s="5"/>
      <c r="PB211" s="5"/>
      <c r="PC211" s="5"/>
      <c r="PE211" s="5"/>
      <c r="PF211" s="5"/>
      <c r="PG211" s="5"/>
      <c r="PH211" s="5"/>
      <c r="PI211" s="5"/>
      <c r="PJ211" s="5"/>
      <c r="PL211" s="5"/>
      <c r="PM211" s="5"/>
      <c r="PN211" s="5"/>
      <c r="PO211" s="5"/>
      <c r="PP211" s="5"/>
      <c r="PQ211" s="5"/>
      <c r="PS211" s="5"/>
      <c r="PT211" s="5"/>
      <c r="PU211" s="5"/>
      <c r="PV211" s="5"/>
      <c r="PW211" s="5"/>
      <c r="PX211" s="5"/>
      <c r="PZ211" s="5"/>
      <c r="QA211" s="5"/>
      <c r="QB211" s="5"/>
      <c r="QC211" s="5"/>
      <c r="QD211" s="5"/>
      <c r="QE211" s="5"/>
      <c r="QG211" s="5"/>
      <c r="QH211" s="5"/>
      <c r="QI211" s="5"/>
      <c r="QJ211" s="5"/>
      <c r="QK211" s="5"/>
      <c r="QL211" s="5"/>
      <c r="QN211" s="93"/>
      <c r="QO211" s="93"/>
      <c r="QP211" s="93"/>
      <c r="QQ211" s="93"/>
      <c r="QR211" s="93"/>
      <c r="QS211" s="93"/>
      <c r="QU211" s="93"/>
      <c r="QV211" s="93"/>
      <c r="QW211" s="93"/>
      <c r="QX211" s="93"/>
      <c r="QY211" s="93"/>
      <c r="QZ211" s="93"/>
      <c r="RB211" s="93"/>
      <c r="RC211" s="93"/>
      <c r="RD211" s="93"/>
      <c r="RE211" s="93"/>
      <c r="RF211" s="93"/>
      <c r="RG211" s="93"/>
      <c r="RI211" s="93"/>
      <c r="RJ211" s="93"/>
      <c r="RK211" s="93"/>
      <c r="RL211" s="93"/>
      <c r="RM211" s="93"/>
      <c r="RN211" s="93"/>
      <c r="RO211" s="93"/>
      <c r="RP211" s="93"/>
      <c r="RR211" s="5"/>
      <c r="RS211" s="5"/>
      <c r="RT211" s="5"/>
      <c r="RU211" s="5"/>
      <c r="RV211" s="5"/>
      <c r="RW211" s="5"/>
      <c r="RY211" s="5"/>
      <c r="RZ211" s="5"/>
      <c r="SA211" s="5"/>
      <c r="SB211" s="5"/>
      <c r="SC211" s="5"/>
      <c r="SD211" s="5"/>
      <c r="SF211" s="5"/>
      <c r="SG211" s="5"/>
      <c r="SH211" s="5"/>
      <c r="SI211" s="5"/>
      <c r="SJ211" s="5"/>
      <c r="SK211" s="5"/>
      <c r="SM211" s="5"/>
      <c r="SN211" s="5"/>
      <c r="SO211" s="5"/>
      <c r="SP211" s="5"/>
      <c r="SQ211" s="5"/>
      <c r="SR211" s="5"/>
      <c r="ST211" s="5"/>
      <c r="SU211" s="5"/>
      <c r="SV211" s="5"/>
      <c r="SW211" s="5"/>
      <c r="SX211" s="5"/>
      <c r="SY211" s="5"/>
      <c r="TA211" s="5"/>
      <c r="TB211" s="5"/>
      <c r="TC211" s="5"/>
      <c r="TD211" s="5"/>
      <c r="TE211" s="5"/>
      <c r="TF211" s="5"/>
      <c r="TH211" s="5"/>
      <c r="TI211" s="5"/>
      <c r="TJ211" s="5"/>
      <c r="TK211" s="5"/>
      <c r="TL211" s="5"/>
      <c r="TM211" s="5"/>
      <c r="TO211" s="5"/>
      <c r="TP211" s="5"/>
      <c r="TQ211" s="5"/>
      <c r="TR211" s="5"/>
      <c r="TS211" s="5"/>
      <c r="TT211" s="5"/>
    </row>
    <row r="212" spans="1:540" ht="15" customHeight="1" outlineLevel="1">
      <c r="B212" s="349"/>
      <c r="C212" s="350"/>
      <c r="D212" s="273" t="s">
        <v>306</v>
      </c>
      <c r="E212" s="274" t="s">
        <v>311</v>
      </c>
      <c r="F212" s="271">
        <v>30926.85745270691</v>
      </c>
      <c r="G212" s="271">
        <v>34587.896659464925</v>
      </c>
      <c r="H212" s="271">
        <v>37396.433868213498</v>
      </c>
      <c r="I212" s="271">
        <v>40036.622099309403</v>
      </c>
      <c r="J212" s="271">
        <v>42863.207619520632</v>
      </c>
      <c r="K212" s="271">
        <v>45889.350077458803</v>
      </c>
      <c r="Y212" s="126" t="b">
        <v>1</v>
      </c>
      <c r="Z212" s="92">
        <v>2577.2381210589097</v>
      </c>
      <c r="AA212" s="92">
        <v>2577.2381210589097</v>
      </c>
      <c r="AB212" s="92">
        <v>2577.2381210589097</v>
      </c>
      <c r="AC212" s="92">
        <v>2577.2381210589097</v>
      </c>
      <c r="AD212" s="92">
        <v>2577.2381210589097</v>
      </c>
      <c r="AE212" s="92">
        <v>2577.2381210589097</v>
      </c>
      <c r="AF212" s="92">
        <v>2577.2381210589097</v>
      </c>
      <c r="AG212" s="92">
        <v>2577.2381210589097</v>
      </c>
      <c r="AH212" s="92">
        <v>2577.2381210589097</v>
      </c>
      <c r="AI212" s="92">
        <v>2577.2381210589097</v>
      </c>
      <c r="AJ212" s="92">
        <v>2577.2381210589097</v>
      </c>
      <c r="AK212" s="92">
        <v>2577.2381210589097</v>
      </c>
      <c r="AL212" s="92">
        <v>2882.324721622077</v>
      </c>
      <c r="AM212" s="92">
        <v>2882.324721622077</v>
      </c>
      <c r="AN212" s="92">
        <v>2882.324721622077</v>
      </c>
      <c r="AO212" s="92">
        <v>2882.324721622077</v>
      </c>
      <c r="AP212" s="92">
        <v>2882.324721622077</v>
      </c>
      <c r="AQ212" s="92">
        <v>2882.324721622077</v>
      </c>
      <c r="AR212" s="92">
        <v>2882.324721622077</v>
      </c>
      <c r="AS212" s="92">
        <v>2882.324721622077</v>
      </c>
      <c r="AT212" s="92">
        <v>2882.324721622077</v>
      </c>
      <c r="AU212" s="92">
        <v>2882.324721622077</v>
      </c>
      <c r="AV212" s="92">
        <v>2882.324721622077</v>
      </c>
      <c r="AW212" s="92">
        <v>2882.324721622077</v>
      </c>
      <c r="AX212" s="92">
        <v>3116.3694890177917</v>
      </c>
      <c r="AY212" s="92">
        <v>3116.3694890177917</v>
      </c>
      <c r="AZ212" s="92">
        <v>3116.3694890177917</v>
      </c>
      <c r="BA212" s="92">
        <v>3116.3694890177917</v>
      </c>
      <c r="BB212" s="92">
        <v>3116.3694890177917</v>
      </c>
      <c r="BC212" s="92">
        <v>3116.3694890177917</v>
      </c>
      <c r="BD212" s="92">
        <v>3116.3694890177917</v>
      </c>
      <c r="BE212" s="92">
        <v>3116.3694890177917</v>
      </c>
      <c r="BF212" s="92">
        <v>3116.3694890177917</v>
      </c>
      <c r="BG212" s="92">
        <v>3116.3694890177917</v>
      </c>
      <c r="BH212" s="92">
        <v>3116.3694890177917</v>
      </c>
      <c r="BI212" s="92">
        <v>3116.3694890177917</v>
      </c>
      <c r="BJ212" s="92">
        <v>3336.3851749424502</v>
      </c>
      <c r="BK212" s="92">
        <v>3336.3851749424502</v>
      </c>
      <c r="BL212" s="92">
        <v>3336.3851749424502</v>
      </c>
      <c r="BM212" s="92">
        <v>3336.3851749424502</v>
      </c>
      <c r="BN212" s="92">
        <v>3336.3851749424502</v>
      </c>
      <c r="BO212" s="92">
        <v>3336.3851749424502</v>
      </c>
      <c r="BP212" s="92">
        <v>3336.3851749424502</v>
      </c>
      <c r="BQ212" s="92">
        <v>3336.3851749424502</v>
      </c>
      <c r="BR212" s="92">
        <v>3336.3851749424502</v>
      </c>
      <c r="BS212" s="92">
        <v>3336.3851749424502</v>
      </c>
      <c r="BT212" s="92">
        <v>3336.3851749424502</v>
      </c>
      <c r="BU212" s="92">
        <v>3336.3851749424502</v>
      </c>
      <c r="BV212" s="92">
        <v>3571.933968293386</v>
      </c>
      <c r="BW212" s="92">
        <v>3571.933968293386</v>
      </c>
      <c r="BX212" s="92">
        <v>3571.933968293386</v>
      </c>
      <c r="BY212" s="92">
        <v>3571.933968293386</v>
      </c>
      <c r="BZ212" s="92">
        <v>3571.933968293386</v>
      </c>
      <c r="CA212" s="92">
        <v>3571.933968293386</v>
      </c>
      <c r="CB212" s="92">
        <v>3571.933968293386</v>
      </c>
      <c r="CC212" s="92">
        <v>3571.933968293386</v>
      </c>
      <c r="CD212" s="92">
        <v>3571.933968293386</v>
      </c>
      <c r="CE212" s="92">
        <v>3571.933968293386</v>
      </c>
      <c r="CF212" s="92">
        <v>3571.933968293386</v>
      </c>
      <c r="CG212" s="92">
        <v>3571.933968293386</v>
      </c>
      <c r="CH212" s="92">
        <v>3824.1125064549014</v>
      </c>
      <c r="CI212" s="92">
        <v>3824.1125064549014</v>
      </c>
      <c r="CJ212" s="92">
        <v>3824.1125064549014</v>
      </c>
      <c r="CK212" s="92">
        <v>3824.1125064549014</v>
      </c>
      <c r="CL212" s="92">
        <v>3824.1125064549014</v>
      </c>
      <c r="CM212" s="92">
        <v>3824.1125064549014</v>
      </c>
      <c r="CN212" s="92">
        <v>3824.1125064549014</v>
      </c>
      <c r="CO212" s="92">
        <v>3824.1125064549014</v>
      </c>
      <c r="CP212" s="92">
        <v>3824.1125064549014</v>
      </c>
      <c r="CQ212" s="92">
        <v>3824.1125064549014</v>
      </c>
      <c r="CR212" s="92">
        <v>3824.1125064549014</v>
      </c>
      <c r="CS212" s="92">
        <v>3824.1125064549014</v>
      </c>
      <c r="CT212" s="82"/>
      <c r="CU212" s="82"/>
      <c r="CV212" s="82"/>
      <c r="CW212" s="82"/>
      <c r="CX212" s="82"/>
      <c r="CY212" s="82"/>
      <c r="CZ212" s="82"/>
      <c r="DA212" s="82"/>
      <c r="DB212" s="82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  <c r="OF212" s="5"/>
      <c r="OG212" s="5"/>
      <c r="OH212" s="5"/>
      <c r="OI212" s="5"/>
      <c r="OJ212" s="5"/>
      <c r="OK212" s="5"/>
      <c r="OL212" s="5"/>
      <c r="OM212" s="5"/>
      <c r="ON212" s="5"/>
      <c r="OQ212" s="5"/>
      <c r="OR212" s="5"/>
      <c r="OS212" s="5"/>
      <c r="OT212" s="5"/>
      <c r="OU212" s="5"/>
      <c r="OV212" s="5"/>
      <c r="OX212" s="5"/>
      <c r="OY212" s="5"/>
      <c r="OZ212" s="5"/>
      <c r="PA212" s="5"/>
      <c r="PB212" s="5"/>
      <c r="PC212" s="5"/>
      <c r="PE212" s="5"/>
      <c r="PF212" s="5"/>
      <c r="PG212" s="5"/>
      <c r="PH212" s="5"/>
      <c r="PI212" s="5"/>
      <c r="PJ212" s="5"/>
      <c r="PL212" s="5"/>
      <c r="PM212" s="5"/>
      <c r="PN212" s="5"/>
      <c r="PO212" s="5"/>
      <c r="PP212" s="5"/>
      <c r="PQ212" s="5"/>
      <c r="PS212" s="5"/>
      <c r="PT212" s="5"/>
      <c r="PU212" s="5"/>
      <c r="PV212" s="5"/>
      <c r="PW212" s="5"/>
      <c r="PX212" s="5"/>
      <c r="PZ212" s="5"/>
      <c r="QA212" s="5"/>
      <c r="QB212" s="5"/>
      <c r="QC212" s="5"/>
      <c r="QD212" s="5"/>
      <c r="QE212" s="5"/>
      <c r="QG212" s="5"/>
      <c r="QH212" s="5"/>
      <c r="QI212" s="5"/>
      <c r="QJ212" s="5"/>
      <c r="QK212" s="5"/>
      <c r="QL212" s="5"/>
      <c r="QN212" s="93"/>
      <c r="QO212" s="93"/>
      <c r="QP212" s="93"/>
      <c r="QQ212" s="93"/>
      <c r="QR212" s="93"/>
      <c r="QS212" s="93"/>
      <c r="QU212" s="93"/>
      <c r="QV212" s="93"/>
      <c r="QW212" s="93"/>
      <c r="QX212" s="93"/>
      <c r="QY212" s="93"/>
      <c r="QZ212" s="93"/>
      <c r="RB212" s="93"/>
      <c r="RC212" s="93"/>
      <c r="RD212" s="93"/>
      <c r="RE212" s="93"/>
      <c r="RF212" s="93"/>
      <c r="RG212" s="93"/>
      <c r="RI212" s="93"/>
      <c r="RJ212" s="93"/>
      <c r="RK212" s="93"/>
      <c r="RL212" s="93"/>
      <c r="RM212" s="93"/>
      <c r="RN212" s="93"/>
      <c r="RO212" s="93"/>
      <c r="RP212" s="93"/>
      <c r="RR212" s="5"/>
      <c r="RS212" s="5"/>
      <c r="RT212" s="5"/>
      <c r="RU212" s="5"/>
      <c r="RV212" s="5"/>
      <c r="RW212" s="5"/>
      <c r="RY212" s="5"/>
      <c r="RZ212" s="5"/>
      <c r="SA212" s="5"/>
      <c r="SB212" s="5"/>
      <c r="SC212" s="5"/>
      <c r="SD212" s="5"/>
      <c r="SF212" s="5"/>
      <c r="SG212" s="5"/>
      <c r="SH212" s="5"/>
      <c r="SI212" s="5"/>
      <c r="SJ212" s="5"/>
      <c r="SK212" s="5"/>
      <c r="SM212" s="5"/>
      <c r="SN212" s="5"/>
      <c r="SO212" s="5"/>
      <c r="SP212" s="5"/>
      <c r="SQ212" s="5"/>
      <c r="SR212" s="5"/>
      <c r="ST212" s="5"/>
      <c r="SU212" s="5"/>
      <c r="SV212" s="5"/>
      <c r="SW212" s="5"/>
      <c r="SX212" s="5"/>
      <c r="SY212" s="5"/>
      <c r="TA212" s="5"/>
      <c r="TB212" s="5"/>
      <c r="TC212" s="5"/>
      <c r="TD212" s="5"/>
      <c r="TE212" s="5"/>
      <c r="TF212" s="5"/>
      <c r="TH212" s="5"/>
      <c r="TI212" s="5"/>
      <c r="TJ212" s="5"/>
      <c r="TK212" s="5"/>
      <c r="TL212" s="5"/>
      <c r="TM212" s="5"/>
      <c r="TO212" s="5"/>
      <c r="TP212" s="5"/>
      <c r="TQ212" s="5"/>
      <c r="TR212" s="5"/>
      <c r="TS212" s="5"/>
      <c r="TT212" s="5"/>
    </row>
    <row r="213" spans="1:540" ht="15" customHeight="1" outlineLevel="1">
      <c r="B213" s="349"/>
      <c r="C213" s="350"/>
      <c r="D213" s="275"/>
      <c r="E213" s="276"/>
      <c r="F213" s="91"/>
      <c r="G213" s="91"/>
      <c r="H213" s="91"/>
      <c r="I213" s="91"/>
      <c r="J213" s="91"/>
      <c r="K213" s="91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82"/>
      <c r="CU213" s="82"/>
      <c r="CV213" s="82"/>
      <c r="CW213" s="82"/>
      <c r="CX213" s="82"/>
      <c r="CY213" s="82"/>
      <c r="CZ213" s="82"/>
      <c r="DA213" s="82"/>
      <c r="DB213" s="82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  <c r="OF213" s="5"/>
      <c r="OG213" s="5"/>
      <c r="OH213" s="5"/>
      <c r="OI213" s="5"/>
      <c r="OJ213" s="5"/>
      <c r="OK213" s="5"/>
      <c r="OL213" s="5"/>
      <c r="OM213" s="5"/>
      <c r="ON213" s="5"/>
      <c r="OQ213" s="5"/>
      <c r="OR213" s="5"/>
      <c r="OS213" s="5"/>
      <c r="OT213" s="5"/>
      <c r="OU213" s="5"/>
      <c r="OV213" s="5"/>
      <c r="OX213" s="5"/>
      <c r="OY213" s="5"/>
      <c r="OZ213" s="5"/>
      <c r="PA213" s="5"/>
      <c r="PB213" s="5"/>
      <c r="PC213" s="5"/>
      <c r="PE213" s="5"/>
      <c r="PF213" s="5"/>
      <c r="PG213" s="5"/>
      <c r="PH213" s="5"/>
      <c r="PI213" s="5"/>
      <c r="PJ213" s="5"/>
      <c r="PL213" s="5"/>
      <c r="PM213" s="5"/>
      <c r="PN213" s="5"/>
      <c r="PO213" s="5"/>
      <c r="PP213" s="5"/>
      <c r="PQ213" s="5"/>
      <c r="PS213" s="5"/>
      <c r="PT213" s="5"/>
      <c r="PU213" s="5"/>
      <c r="PV213" s="5"/>
      <c r="PW213" s="5"/>
      <c r="PX213" s="5"/>
      <c r="PZ213" s="5"/>
      <c r="QA213" s="5"/>
      <c r="QB213" s="5"/>
      <c r="QC213" s="5"/>
      <c r="QD213" s="5"/>
      <c r="QE213" s="5"/>
      <c r="QG213" s="5"/>
      <c r="QH213" s="5"/>
      <c r="QI213" s="5"/>
      <c r="QJ213" s="5"/>
      <c r="QK213" s="5"/>
      <c r="QL213" s="5"/>
      <c r="QN213" s="93"/>
      <c r="QO213" s="93"/>
      <c r="QP213" s="93"/>
      <c r="QQ213" s="93"/>
      <c r="QR213" s="93"/>
      <c r="QS213" s="93"/>
      <c r="QU213" s="93"/>
      <c r="QV213" s="93"/>
      <c r="QW213" s="93"/>
      <c r="QX213" s="93"/>
      <c r="QY213" s="93"/>
      <c r="QZ213" s="93"/>
      <c r="RB213" s="93"/>
      <c r="RC213" s="93"/>
      <c r="RD213" s="93"/>
      <c r="RE213" s="93"/>
      <c r="RF213" s="93"/>
      <c r="RG213" s="93"/>
      <c r="RI213" s="93"/>
      <c r="RJ213" s="93"/>
      <c r="RK213" s="93"/>
      <c r="RL213" s="93"/>
      <c r="RM213" s="93"/>
      <c r="RN213" s="93"/>
      <c r="RO213" s="93"/>
      <c r="RP213" s="93"/>
      <c r="RR213" s="5"/>
      <c r="RS213" s="5"/>
      <c r="RT213" s="5"/>
      <c r="RU213" s="5"/>
      <c r="RV213" s="5"/>
      <c r="RW213" s="5"/>
      <c r="RY213" s="5"/>
      <c r="RZ213" s="5"/>
      <c r="SA213" s="5"/>
      <c r="SB213" s="5"/>
      <c r="SC213" s="5"/>
      <c r="SD213" s="5"/>
      <c r="SF213" s="5"/>
      <c r="SG213" s="5"/>
      <c r="SH213" s="5"/>
      <c r="SI213" s="5"/>
      <c r="SJ213" s="5"/>
      <c r="SK213" s="5"/>
      <c r="SM213" s="5"/>
      <c r="SN213" s="5"/>
      <c r="SO213" s="5"/>
      <c r="SP213" s="5"/>
      <c r="SQ213" s="5"/>
      <c r="SR213" s="5"/>
      <c r="ST213" s="5"/>
      <c r="SU213" s="5"/>
      <c r="SV213" s="5"/>
      <c r="SW213" s="5"/>
      <c r="SX213" s="5"/>
      <c r="SY213" s="5"/>
      <c r="TA213" s="5"/>
      <c r="TB213" s="5"/>
      <c r="TC213" s="5"/>
      <c r="TD213" s="5"/>
      <c r="TE213" s="5"/>
      <c r="TF213" s="5"/>
      <c r="TH213" s="5"/>
      <c r="TI213" s="5"/>
      <c r="TJ213" s="5"/>
      <c r="TK213" s="5"/>
      <c r="TL213" s="5"/>
      <c r="TM213" s="5"/>
      <c r="TO213" s="5"/>
      <c r="TP213" s="5"/>
      <c r="TQ213" s="5"/>
      <c r="TR213" s="5"/>
      <c r="TS213" s="5"/>
      <c r="TT213" s="5"/>
    </row>
    <row r="214" spans="1:540" ht="15" customHeight="1" outlineLevel="1">
      <c r="B214" s="349"/>
      <c r="C214" s="350"/>
      <c r="D214" s="273" t="s">
        <v>310</v>
      </c>
      <c r="E214" s="274" t="s">
        <v>312</v>
      </c>
      <c r="F214" s="271">
        <v>0</v>
      </c>
      <c r="G214" s="271">
        <v>0</v>
      </c>
      <c r="H214" s="271">
        <v>0</v>
      </c>
      <c r="I214" s="271">
        <v>0</v>
      </c>
      <c r="J214" s="271">
        <v>0</v>
      </c>
      <c r="K214" s="271">
        <v>0</v>
      </c>
      <c r="Y214" s="126" t="b">
        <v>0</v>
      </c>
      <c r="Z214" s="92">
        <v>0</v>
      </c>
      <c r="AA214" s="92">
        <v>0</v>
      </c>
      <c r="AB214" s="92">
        <v>0</v>
      </c>
      <c r="AC214" s="92">
        <v>0</v>
      </c>
      <c r="AD214" s="92">
        <v>0</v>
      </c>
      <c r="AE214" s="92">
        <v>0</v>
      </c>
      <c r="AF214" s="92">
        <v>0</v>
      </c>
      <c r="AG214" s="92">
        <v>0</v>
      </c>
      <c r="AH214" s="92">
        <v>0</v>
      </c>
      <c r="AI214" s="92">
        <v>0</v>
      </c>
      <c r="AJ214" s="92">
        <v>0</v>
      </c>
      <c r="AK214" s="92">
        <v>0</v>
      </c>
      <c r="AL214" s="92">
        <v>0</v>
      </c>
      <c r="AM214" s="92">
        <v>0</v>
      </c>
      <c r="AN214" s="92">
        <v>0</v>
      </c>
      <c r="AO214" s="92">
        <v>0</v>
      </c>
      <c r="AP214" s="92">
        <v>0</v>
      </c>
      <c r="AQ214" s="92">
        <v>0</v>
      </c>
      <c r="AR214" s="92">
        <v>0</v>
      </c>
      <c r="AS214" s="92">
        <v>0</v>
      </c>
      <c r="AT214" s="92">
        <v>0</v>
      </c>
      <c r="AU214" s="92">
        <v>0</v>
      </c>
      <c r="AV214" s="92">
        <v>0</v>
      </c>
      <c r="AW214" s="92">
        <v>0</v>
      </c>
      <c r="AX214" s="92">
        <v>0</v>
      </c>
      <c r="AY214" s="92">
        <v>0</v>
      </c>
      <c r="AZ214" s="92">
        <v>0</v>
      </c>
      <c r="BA214" s="92">
        <v>0</v>
      </c>
      <c r="BB214" s="92">
        <v>0</v>
      </c>
      <c r="BC214" s="92">
        <v>0</v>
      </c>
      <c r="BD214" s="92">
        <v>0</v>
      </c>
      <c r="BE214" s="92">
        <v>0</v>
      </c>
      <c r="BF214" s="92">
        <v>0</v>
      </c>
      <c r="BG214" s="92">
        <v>0</v>
      </c>
      <c r="BH214" s="92">
        <v>0</v>
      </c>
      <c r="BI214" s="92">
        <v>0</v>
      </c>
      <c r="BJ214" s="92">
        <v>0</v>
      </c>
      <c r="BK214" s="92">
        <v>0</v>
      </c>
      <c r="BL214" s="92">
        <v>0</v>
      </c>
      <c r="BM214" s="92">
        <v>0</v>
      </c>
      <c r="BN214" s="92">
        <v>0</v>
      </c>
      <c r="BO214" s="92">
        <v>0</v>
      </c>
      <c r="BP214" s="92">
        <v>0</v>
      </c>
      <c r="BQ214" s="92">
        <v>0</v>
      </c>
      <c r="BR214" s="92">
        <v>0</v>
      </c>
      <c r="BS214" s="92">
        <v>0</v>
      </c>
      <c r="BT214" s="92">
        <v>0</v>
      </c>
      <c r="BU214" s="92">
        <v>0</v>
      </c>
      <c r="BV214" s="92">
        <v>0</v>
      </c>
      <c r="BW214" s="92">
        <v>0</v>
      </c>
      <c r="BX214" s="92">
        <v>0</v>
      </c>
      <c r="BY214" s="92">
        <v>0</v>
      </c>
      <c r="BZ214" s="92">
        <v>0</v>
      </c>
      <c r="CA214" s="92">
        <v>0</v>
      </c>
      <c r="CB214" s="92">
        <v>0</v>
      </c>
      <c r="CC214" s="92">
        <v>0</v>
      </c>
      <c r="CD214" s="92">
        <v>0</v>
      </c>
      <c r="CE214" s="92">
        <v>0</v>
      </c>
      <c r="CF214" s="92">
        <v>0</v>
      </c>
      <c r="CG214" s="92">
        <v>0</v>
      </c>
      <c r="CH214" s="92">
        <v>0</v>
      </c>
      <c r="CI214" s="92">
        <v>0</v>
      </c>
      <c r="CJ214" s="92">
        <v>0</v>
      </c>
      <c r="CK214" s="92">
        <v>0</v>
      </c>
      <c r="CL214" s="92">
        <v>0</v>
      </c>
      <c r="CM214" s="92">
        <v>0</v>
      </c>
      <c r="CN214" s="92">
        <v>0</v>
      </c>
      <c r="CO214" s="92">
        <v>0</v>
      </c>
      <c r="CP214" s="92">
        <v>0</v>
      </c>
      <c r="CQ214" s="92">
        <v>0</v>
      </c>
      <c r="CR214" s="92">
        <v>0</v>
      </c>
      <c r="CS214" s="92">
        <v>0</v>
      </c>
      <c r="CT214" s="82"/>
      <c r="CU214" s="82"/>
      <c r="CV214" s="82"/>
      <c r="CW214" s="82"/>
      <c r="CX214" s="82"/>
      <c r="CY214" s="82"/>
      <c r="CZ214" s="82"/>
      <c r="DA214" s="82"/>
      <c r="DB214" s="82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Q214" s="5"/>
      <c r="OR214" s="5"/>
      <c r="OS214" s="5"/>
      <c r="OT214" s="5"/>
      <c r="OU214" s="5"/>
      <c r="OV214" s="5"/>
      <c r="OX214" s="5"/>
      <c r="OY214" s="5"/>
      <c r="OZ214" s="5"/>
      <c r="PA214" s="5"/>
      <c r="PB214" s="5"/>
      <c r="PC214" s="5"/>
      <c r="PE214" s="5"/>
      <c r="PF214" s="5"/>
      <c r="PG214" s="5"/>
      <c r="PH214" s="5"/>
      <c r="PI214" s="5"/>
      <c r="PJ214" s="5"/>
      <c r="PL214" s="5"/>
      <c r="PM214" s="5"/>
      <c r="PN214" s="5"/>
      <c r="PO214" s="5"/>
      <c r="PP214" s="5"/>
      <c r="PQ214" s="5"/>
      <c r="PS214" s="5"/>
      <c r="PT214" s="5"/>
      <c r="PU214" s="5"/>
      <c r="PV214" s="5"/>
      <c r="PW214" s="5"/>
      <c r="PX214" s="5"/>
      <c r="PZ214" s="5"/>
      <c r="QA214" s="5"/>
      <c r="QB214" s="5"/>
      <c r="QC214" s="5"/>
      <c r="QD214" s="5"/>
      <c r="QE214" s="5"/>
      <c r="QG214" s="5"/>
      <c r="QH214" s="5"/>
      <c r="QI214" s="5"/>
      <c r="QJ214" s="5"/>
      <c r="QK214" s="5"/>
      <c r="QL214" s="5"/>
      <c r="QN214" s="93"/>
      <c r="QO214" s="93"/>
      <c r="QP214" s="93"/>
      <c r="QQ214" s="93"/>
      <c r="QR214" s="93"/>
      <c r="QS214" s="93"/>
      <c r="QU214" s="93"/>
      <c r="QV214" s="93"/>
      <c r="QW214" s="93"/>
      <c r="QX214" s="93"/>
      <c r="QY214" s="93"/>
      <c r="QZ214" s="93"/>
      <c r="RB214" s="93"/>
      <c r="RC214" s="93"/>
      <c r="RD214" s="93"/>
      <c r="RE214" s="93"/>
      <c r="RF214" s="93"/>
      <c r="RG214" s="93"/>
      <c r="RI214" s="93"/>
      <c r="RJ214" s="93"/>
      <c r="RK214" s="93"/>
      <c r="RL214" s="93"/>
      <c r="RM214" s="93"/>
      <c r="RN214" s="93"/>
      <c r="RO214" s="93"/>
      <c r="RP214" s="93"/>
      <c r="RR214" s="5"/>
      <c r="RS214" s="5"/>
      <c r="RT214" s="5"/>
      <c r="RU214" s="5"/>
      <c r="RV214" s="5"/>
      <c r="RW214" s="5"/>
      <c r="RY214" s="5"/>
      <c r="RZ214" s="5"/>
      <c r="SA214" s="5"/>
      <c r="SB214" s="5"/>
      <c r="SC214" s="5"/>
      <c r="SD214" s="5"/>
      <c r="SF214" s="5"/>
      <c r="SG214" s="5"/>
      <c r="SH214" s="5"/>
      <c r="SI214" s="5"/>
      <c r="SJ214" s="5"/>
      <c r="SK214" s="5"/>
      <c r="SM214" s="5"/>
      <c r="SN214" s="5"/>
      <c r="SO214" s="5"/>
      <c r="SP214" s="5"/>
      <c r="SQ214" s="5"/>
      <c r="SR214" s="5"/>
      <c r="ST214" s="5"/>
      <c r="SU214" s="5"/>
      <c r="SV214" s="5"/>
      <c r="SW214" s="5"/>
      <c r="SX214" s="5"/>
      <c r="SY214" s="5"/>
      <c r="TA214" s="5"/>
      <c r="TB214" s="5"/>
      <c r="TC214" s="5"/>
      <c r="TD214" s="5"/>
      <c r="TE214" s="5"/>
      <c r="TF214" s="5"/>
      <c r="TH214" s="5"/>
      <c r="TI214" s="5"/>
      <c r="TJ214" s="5"/>
      <c r="TK214" s="5"/>
      <c r="TL214" s="5"/>
      <c r="TM214" s="5"/>
      <c r="TO214" s="5"/>
      <c r="TP214" s="5"/>
      <c r="TQ214" s="5"/>
      <c r="TR214" s="5"/>
      <c r="TS214" s="5"/>
      <c r="TT214" s="5"/>
    </row>
    <row r="215" spans="1:540" ht="15" customHeight="1" outlineLevel="1">
      <c r="B215" s="351"/>
      <c r="C215" s="352"/>
      <c r="D215" s="273" t="s">
        <v>306</v>
      </c>
      <c r="E215" s="274" t="s">
        <v>312</v>
      </c>
      <c r="F215" s="271">
        <v>0</v>
      </c>
      <c r="G215" s="271">
        <v>0</v>
      </c>
      <c r="H215" s="271">
        <v>0</v>
      </c>
      <c r="I215" s="271">
        <v>0</v>
      </c>
      <c r="J215" s="271">
        <v>0</v>
      </c>
      <c r="K215" s="271">
        <v>0</v>
      </c>
      <c r="Y215" s="126" t="b">
        <v>1</v>
      </c>
      <c r="Z215" s="92">
        <v>0</v>
      </c>
      <c r="AA215" s="92">
        <v>0</v>
      </c>
      <c r="AB215" s="92">
        <v>0</v>
      </c>
      <c r="AC215" s="92">
        <v>0</v>
      </c>
      <c r="AD215" s="92">
        <v>0</v>
      </c>
      <c r="AE215" s="92">
        <v>0</v>
      </c>
      <c r="AF215" s="92">
        <v>0</v>
      </c>
      <c r="AG215" s="92">
        <v>0</v>
      </c>
      <c r="AH215" s="92">
        <v>0</v>
      </c>
      <c r="AI215" s="92">
        <v>0</v>
      </c>
      <c r="AJ215" s="92">
        <v>0</v>
      </c>
      <c r="AK215" s="92">
        <v>0</v>
      </c>
      <c r="AL215" s="92">
        <v>0</v>
      </c>
      <c r="AM215" s="92">
        <v>0</v>
      </c>
      <c r="AN215" s="92">
        <v>0</v>
      </c>
      <c r="AO215" s="92">
        <v>0</v>
      </c>
      <c r="AP215" s="92">
        <v>0</v>
      </c>
      <c r="AQ215" s="92">
        <v>0</v>
      </c>
      <c r="AR215" s="92">
        <v>0</v>
      </c>
      <c r="AS215" s="92">
        <v>0</v>
      </c>
      <c r="AT215" s="92">
        <v>0</v>
      </c>
      <c r="AU215" s="92">
        <v>0</v>
      </c>
      <c r="AV215" s="92">
        <v>0</v>
      </c>
      <c r="AW215" s="92">
        <v>0</v>
      </c>
      <c r="AX215" s="92">
        <v>0</v>
      </c>
      <c r="AY215" s="92">
        <v>0</v>
      </c>
      <c r="AZ215" s="92">
        <v>0</v>
      </c>
      <c r="BA215" s="92">
        <v>0</v>
      </c>
      <c r="BB215" s="92">
        <v>0</v>
      </c>
      <c r="BC215" s="92">
        <v>0</v>
      </c>
      <c r="BD215" s="92">
        <v>0</v>
      </c>
      <c r="BE215" s="92">
        <v>0</v>
      </c>
      <c r="BF215" s="92">
        <v>0</v>
      </c>
      <c r="BG215" s="92">
        <v>0</v>
      </c>
      <c r="BH215" s="92">
        <v>0</v>
      </c>
      <c r="BI215" s="92">
        <v>0</v>
      </c>
      <c r="BJ215" s="92">
        <v>0</v>
      </c>
      <c r="BK215" s="92">
        <v>0</v>
      </c>
      <c r="BL215" s="92">
        <v>0</v>
      </c>
      <c r="BM215" s="92">
        <v>0</v>
      </c>
      <c r="BN215" s="92">
        <v>0</v>
      </c>
      <c r="BO215" s="92">
        <v>0</v>
      </c>
      <c r="BP215" s="92">
        <v>0</v>
      </c>
      <c r="BQ215" s="92">
        <v>0</v>
      </c>
      <c r="BR215" s="92">
        <v>0</v>
      </c>
      <c r="BS215" s="92">
        <v>0</v>
      </c>
      <c r="BT215" s="92">
        <v>0</v>
      </c>
      <c r="BU215" s="92">
        <v>0</v>
      </c>
      <c r="BV215" s="92">
        <v>0</v>
      </c>
      <c r="BW215" s="92">
        <v>0</v>
      </c>
      <c r="BX215" s="92">
        <v>0</v>
      </c>
      <c r="BY215" s="92">
        <v>0</v>
      </c>
      <c r="BZ215" s="92">
        <v>0</v>
      </c>
      <c r="CA215" s="92">
        <v>0</v>
      </c>
      <c r="CB215" s="92">
        <v>0</v>
      </c>
      <c r="CC215" s="92">
        <v>0</v>
      </c>
      <c r="CD215" s="92">
        <v>0</v>
      </c>
      <c r="CE215" s="92">
        <v>0</v>
      </c>
      <c r="CF215" s="92">
        <v>0</v>
      </c>
      <c r="CG215" s="92">
        <v>0</v>
      </c>
      <c r="CH215" s="92">
        <v>0</v>
      </c>
      <c r="CI215" s="92">
        <v>0</v>
      </c>
      <c r="CJ215" s="92">
        <v>0</v>
      </c>
      <c r="CK215" s="92">
        <v>0</v>
      </c>
      <c r="CL215" s="92">
        <v>0</v>
      </c>
      <c r="CM215" s="92">
        <v>0</v>
      </c>
      <c r="CN215" s="92">
        <v>0</v>
      </c>
      <c r="CO215" s="92">
        <v>0</v>
      </c>
      <c r="CP215" s="92">
        <v>0</v>
      </c>
      <c r="CQ215" s="92">
        <v>0</v>
      </c>
      <c r="CR215" s="92">
        <v>0</v>
      </c>
      <c r="CS215" s="92">
        <v>0</v>
      </c>
      <c r="CT215" s="82"/>
      <c r="CU215" s="82"/>
      <c r="CV215" s="82"/>
      <c r="CW215" s="82"/>
      <c r="CX215" s="82"/>
      <c r="CY215" s="82"/>
      <c r="CZ215" s="82"/>
      <c r="DA215" s="82"/>
      <c r="DB215" s="82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  <c r="OF215" s="5"/>
      <c r="OG215" s="5"/>
      <c r="OH215" s="5"/>
      <c r="OI215" s="5"/>
      <c r="OJ215" s="5"/>
      <c r="OK215" s="5"/>
      <c r="OL215" s="5"/>
      <c r="OM215" s="5"/>
      <c r="ON215" s="5"/>
      <c r="OQ215" s="5"/>
      <c r="OR215" s="5"/>
      <c r="OS215" s="5"/>
      <c r="OT215" s="5"/>
      <c r="OU215" s="5"/>
      <c r="OV215" s="5"/>
      <c r="OX215" s="5"/>
      <c r="OY215" s="5"/>
      <c r="OZ215" s="5"/>
      <c r="PA215" s="5"/>
      <c r="PB215" s="5"/>
      <c r="PC215" s="5"/>
      <c r="PE215" s="5"/>
      <c r="PF215" s="5"/>
      <c r="PG215" s="5"/>
      <c r="PH215" s="5"/>
      <c r="PI215" s="5"/>
      <c r="PJ215" s="5"/>
      <c r="PL215" s="5"/>
      <c r="PM215" s="5"/>
      <c r="PN215" s="5"/>
      <c r="PO215" s="5"/>
      <c r="PP215" s="5"/>
      <c r="PQ215" s="5"/>
      <c r="PS215" s="5"/>
      <c r="PT215" s="5"/>
      <c r="PU215" s="5"/>
      <c r="PV215" s="5"/>
      <c r="PW215" s="5"/>
      <c r="PX215" s="5"/>
      <c r="PZ215" s="5"/>
      <c r="QA215" s="5"/>
      <c r="QB215" s="5"/>
      <c r="QC215" s="5"/>
      <c r="QD215" s="5"/>
      <c r="QE215" s="5"/>
      <c r="QG215" s="5"/>
      <c r="QH215" s="5"/>
      <c r="QI215" s="5"/>
      <c r="QJ215" s="5"/>
      <c r="QK215" s="5"/>
      <c r="QL215" s="5"/>
      <c r="QN215" s="93"/>
      <c r="QO215" s="93"/>
      <c r="QP215" s="93"/>
      <c r="QQ215" s="93"/>
      <c r="QR215" s="93"/>
      <c r="QS215" s="93"/>
      <c r="QU215" s="93"/>
      <c r="QV215" s="93"/>
      <c r="QW215" s="93"/>
      <c r="QX215" s="93"/>
      <c r="QY215" s="93"/>
      <c r="QZ215" s="93"/>
      <c r="RB215" s="93"/>
      <c r="RC215" s="93"/>
      <c r="RD215" s="93"/>
      <c r="RE215" s="93"/>
      <c r="RF215" s="93"/>
      <c r="RG215" s="93"/>
      <c r="RI215" s="93"/>
      <c r="RJ215" s="93"/>
      <c r="RK215" s="93"/>
      <c r="RL215" s="93"/>
      <c r="RM215" s="93"/>
      <c r="RN215" s="93"/>
      <c r="RO215" s="93"/>
      <c r="RP215" s="93"/>
      <c r="RR215" s="5"/>
      <c r="RS215" s="5"/>
      <c r="RT215" s="5"/>
      <c r="RU215" s="5"/>
      <c r="RV215" s="5"/>
      <c r="RW215" s="5"/>
      <c r="RY215" s="5"/>
      <c r="RZ215" s="5"/>
      <c r="SA215" s="5"/>
      <c r="SB215" s="5"/>
      <c r="SC215" s="5"/>
      <c r="SD215" s="5"/>
      <c r="SF215" s="5"/>
      <c r="SG215" s="5"/>
      <c r="SH215" s="5"/>
      <c r="SI215" s="5"/>
      <c r="SJ215" s="5"/>
      <c r="SK215" s="5"/>
      <c r="SM215" s="5"/>
      <c r="SN215" s="5"/>
      <c r="SO215" s="5"/>
      <c r="SP215" s="5"/>
      <c r="SQ215" s="5"/>
      <c r="SR215" s="5"/>
      <c r="ST215" s="5"/>
      <c r="SU215" s="5"/>
      <c r="SV215" s="5"/>
      <c r="SW215" s="5"/>
      <c r="SX215" s="5"/>
      <c r="SY215" s="5"/>
      <c r="TA215" s="5"/>
      <c r="TB215" s="5"/>
      <c r="TC215" s="5"/>
      <c r="TD215" s="5"/>
      <c r="TE215" s="5"/>
      <c r="TF215" s="5"/>
      <c r="TH215" s="5"/>
      <c r="TI215" s="5"/>
      <c r="TJ215" s="5"/>
      <c r="TK215" s="5"/>
      <c r="TL215" s="5"/>
      <c r="TM215" s="5"/>
      <c r="TO215" s="5"/>
      <c r="TP215" s="5"/>
      <c r="TQ215" s="5"/>
      <c r="TR215" s="5"/>
      <c r="TS215" s="5"/>
      <c r="TT215" s="5"/>
    </row>
    <row r="216" spans="1:540" ht="15" customHeight="1" outlineLevel="1">
      <c r="B216" s="66"/>
      <c r="C216" s="67"/>
      <c r="D216" s="277"/>
      <c r="E216" s="277"/>
      <c r="F216" s="66"/>
      <c r="G216" s="66"/>
      <c r="H216" s="66"/>
      <c r="I216" s="66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82"/>
      <c r="CU216" s="82"/>
      <c r="CV216" s="82"/>
      <c r="CW216" s="82"/>
      <c r="CX216" s="82"/>
      <c r="CY216" s="82"/>
      <c r="CZ216" s="82"/>
      <c r="DA216" s="82"/>
      <c r="DB216" s="82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  <c r="NZ216" s="5"/>
      <c r="OA216" s="5"/>
      <c r="OB216" s="5"/>
      <c r="OC216" s="5"/>
      <c r="OD216" s="5"/>
      <c r="OE216" s="5"/>
      <c r="OF216" s="5"/>
      <c r="OG216" s="5"/>
      <c r="OH216" s="5"/>
      <c r="OI216" s="5"/>
      <c r="OJ216" s="5"/>
      <c r="OK216" s="5"/>
      <c r="OL216" s="5"/>
      <c r="OM216" s="5"/>
      <c r="ON216" s="5"/>
      <c r="OQ216" s="5"/>
      <c r="OR216" s="5"/>
      <c r="OS216" s="5"/>
      <c r="OT216" s="5"/>
      <c r="OU216" s="5"/>
      <c r="OV216" s="5"/>
      <c r="OX216" s="5"/>
      <c r="OY216" s="5"/>
      <c r="OZ216" s="5"/>
      <c r="PA216" s="5"/>
      <c r="PB216" s="5"/>
      <c r="PC216" s="5"/>
      <c r="PE216" s="5"/>
      <c r="PF216" s="5"/>
      <c r="PG216" s="5"/>
      <c r="PH216" s="5"/>
      <c r="PI216" s="5"/>
      <c r="PJ216" s="5"/>
      <c r="PL216" s="5"/>
      <c r="PM216" s="5"/>
      <c r="PN216" s="5"/>
      <c r="PO216" s="5"/>
      <c r="PP216" s="5"/>
      <c r="PQ216" s="5"/>
      <c r="PS216" s="5"/>
      <c r="PT216" s="5"/>
      <c r="PU216" s="5"/>
      <c r="PV216" s="5"/>
      <c r="PW216" s="5"/>
      <c r="PX216" s="5"/>
      <c r="PZ216" s="5"/>
      <c r="QA216" s="5"/>
      <c r="QB216" s="5"/>
      <c r="QC216" s="5"/>
      <c r="QD216" s="5"/>
      <c r="QE216" s="5"/>
      <c r="QG216" s="5"/>
      <c r="QH216" s="5"/>
      <c r="QI216" s="5"/>
      <c r="QJ216" s="5"/>
      <c r="QK216" s="5"/>
      <c r="QL216" s="5"/>
      <c r="QN216" s="93"/>
      <c r="QO216" s="93"/>
      <c r="QP216" s="93"/>
      <c r="QQ216" s="93"/>
      <c r="QR216" s="93"/>
      <c r="QS216" s="93"/>
      <c r="QU216" s="93"/>
      <c r="QV216" s="93"/>
      <c r="QW216" s="93"/>
      <c r="QX216" s="93"/>
      <c r="QY216" s="93"/>
      <c r="QZ216" s="93"/>
      <c r="RB216" s="93"/>
      <c r="RC216" s="93"/>
      <c r="RD216" s="93"/>
      <c r="RE216" s="93"/>
      <c r="RF216" s="93"/>
      <c r="RG216" s="93"/>
      <c r="RI216" s="93"/>
      <c r="RJ216" s="93"/>
      <c r="RK216" s="93"/>
      <c r="RL216" s="93"/>
      <c r="RM216" s="93"/>
      <c r="RN216" s="93"/>
      <c r="RO216" s="93"/>
      <c r="RP216" s="93"/>
      <c r="RR216" s="5"/>
      <c r="RS216" s="5"/>
      <c r="RT216" s="5"/>
      <c r="RU216" s="5"/>
      <c r="RV216" s="5"/>
      <c r="RW216" s="5"/>
      <c r="RY216" s="5"/>
      <c r="RZ216" s="5"/>
      <c r="SA216" s="5"/>
      <c r="SB216" s="5"/>
      <c r="SC216" s="5"/>
      <c r="SD216" s="5"/>
      <c r="SF216" s="5"/>
      <c r="SG216" s="5"/>
      <c r="SH216" s="5"/>
      <c r="SI216" s="5"/>
      <c r="SJ216" s="5"/>
      <c r="SK216" s="5"/>
      <c r="SM216" s="5"/>
      <c r="SN216" s="5"/>
      <c r="SO216" s="5"/>
      <c r="SP216" s="5"/>
      <c r="SQ216" s="5"/>
      <c r="SR216" s="5"/>
      <c r="ST216" s="5"/>
      <c r="SU216" s="5"/>
      <c r="SV216" s="5"/>
      <c r="SW216" s="5"/>
      <c r="SX216" s="5"/>
      <c r="SY216" s="5"/>
      <c r="TA216" s="5"/>
      <c r="TB216" s="5"/>
      <c r="TC216" s="5"/>
      <c r="TD216" s="5"/>
      <c r="TE216" s="5"/>
      <c r="TF216" s="5"/>
      <c r="TH216" s="5"/>
      <c r="TI216" s="5"/>
      <c r="TJ216" s="5"/>
      <c r="TK216" s="5"/>
      <c r="TL216" s="5"/>
      <c r="TM216" s="5"/>
      <c r="TO216" s="5"/>
      <c r="TP216" s="5"/>
      <c r="TQ216" s="5"/>
      <c r="TR216" s="5"/>
      <c r="TS216" s="5"/>
      <c r="TT216" s="5"/>
    </row>
    <row r="217" spans="1:540" ht="15" customHeight="1" outlineLevel="1">
      <c r="B217" s="347" t="s">
        <v>108</v>
      </c>
      <c r="C217" s="348"/>
      <c r="D217" s="273" t="s">
        <v>310</v>
      </c>
      <c r="E217" s="274" t="s">
        <v>311</v>
      </c>
      <c r="F217" s="271">
        <v>24300</v>
      </c>
      <c r="G217" s="271">
        <v>24300</v>
      </c>
      <c r="H217" s="271">
        <v>24300</v>
      </c>
      <c r="I217" s="271">
        <v>24300</v>
      </c>
      <c r="J217" s="271">
        <v>24300</v>
      </c>
      <c r="K217" s="271">
        <v>24300</v>
      </c>
      <c r="Z217" s="249">
        <v>2025</v>
      </c>
      <c r="AA217" s="249">
        <v>2025</v>
      </c>
      <c r="AB217" s="249">
        <v>2025</v>
      </c>
      <c r="AC217" s="249">
        <v>2025</v>
      </c>
      <c r="AD217" s="249">
        <v>2025</v>
      </c>
      <c r="AE217" s="249">
        <v>2025</v>
      </c>
      <c r="AF217" s="249">
        <v>2025</v>
      </c>
      <c r="AG217" s="249">
        <v>2025</v>
      </c>
      <c r="AH217" s="249">
        <v>2025</v>
      </c>
      <c r="AI217" s="249">
        <v>2025</v>
      </c>
      <c r="AJ217" s="249">
        <v>2025</v>
      </c>
      <c r="AK217" s="249">
        <v>2025</v>
      </c>
      <c r="AL217" s="249">
        <v>2025</v>
      </c>
      <c r="AM217" s="249">
        <v>2025</v>
      </c>
      <c r="AN217" s="249">
        <v>2025</v>
      </c>
      <c r="AO217" s="249">
        <v>2025</v>
      </c>
      <c r="AP217" s="249">
        <v>2025</v>
      </c>
      <c r="AQ217" s="249">
        <v>2025</v>
      </c>
      <c r="AR217" s="249">
        <v>2025</v>
      </c>
      <c r="AS217" s="249">
        <v>2025</v>
      </c>
      <c r="AT217" s="249">
        <v>2025</v>
      </c>
      <c r="AU217" s="249">
        <v>2025</v>
      </c>
      <c r="AV217" s="249">
        <v>2025</v>
      </c>
      <c r="AW217" s="249">
        <v>2025</v>
      </c>
      <c r="AX217" s="249">
        <v>2025</v>
      </c>
      <c r="AY217" s="249">
        <v>2025</v>
      </c>
      <c r="AZ217" s="249">
        <v>2025</v>
      </c>
      <c r="BA217" s="249">
        <v>2025</v>
      </c>
      <c r="BB217" s="249">
        <v>2025</v>
      </c>
      <c r="BC217" s="249">
        <v>2025</v>
      </c>
      <c r="BD217" s="249">
        <v>2025</v>
      </c>
      <c r="BE217" s="249">
        <v>2025</v>
      </c>
      <c r="BF217" s="249">
        <v>2025</v>
      </c>
      <c r="BG217" s="249">
        <v>2025</v>
      </c>
      <c r="BH217" s="249">
        <v>2025</v>
      </c>
      <c r="BI217" s="249">
        <v>2025</v>
      </c>
      <c r="BJ217" s="249">
        <v>2025</v>
      </c>
      <c r="BK217" s="249">
        <v>2025</v>
      </c>
      <c r="BL217" s="249">
        <v>2025</v>
      </c>
      <c r="BM217" s="249">
        <v>2025</v>
      </c>
      <c r="BN217" s="249">
        <v>2025</v>
      </c>
      <c r="BO217" s="249">
        <v>2025</v>
      </c>
      <c r="BP217" s="249">
        <v>2025</v>
      </c>
      <c r="BQ217" s="249">
        <v>2025</v>
      </c>
      <c r="BR217" s="249">
        <v>2025</v>
      </c>
      <c r="BS217" s="249">
        <v>2025</v>
      </c>
      <c r="BT217" s="249">
        <v>2025</v>
      </c>
      <c r="BU217" s="249">
        <v>2025</v>
      </c>
      <c r="BV217" s="249">
        <v>2025</v>
      </c>
      <c r="BW217" s="249">
        <v>2025</v>
      </c>
      <c r="BX217" s="249">
        <v>2025</v>
      </c>
      <c r="BY217" s="249">
        <v>2025</v>
      </c>
      <c r="BZ217" s="249">
        <v>2025</v>
      </c>
      <c r="CA217" s="249">
        <v>2025</v>
      </c>
      <c r="CB217" s="249">
        <v>2025</v>
      </c>
      <c r="CC217" s="249">
        <v>2025</v>
      </c>
      <c r="CD217" s="249">
        <v>2025</v>
      </c>
      <c r="CE217" s="249">
        <v>2025</v>
      </c>
      <c r="CF217" s="249">
        <v>2025</v>
      </c>
      <c r="CG217" s="249">
        <v>2025</v>
      </c>
      <c r="CH217" s="249">
        <v>2025</v>
      </c>
      <c r="CI217" s="249">
        <v>2025</v>
      </c>
      <c r="CJ217" s="249">
        <v>2025</v>
      </c>
      <c r="CK217" s="249">
        <v>2025</v>
      </c>
      <c r="CL217" s="249">
        <v>2025</v>
      </c>
      <c r="CM217" s="249">
        <v>2025</v>
      </c>
      <c r="CN217" s="249">
        <v>2025</v>
      </c>
      <c r="CO217" s="249">
        <v>2025</v>
      </c>
      <c r="CP217" s="249">
        <v>2025</v>
      </c>
      <c r="CQ217" s="249">
        <v>2025</v>
      </c>
      <c r="CR217" s="249">
        <v>2025</v>
      </c>
      <c r="CS217" s="249">
        <v>2025</v>
      </c>
      <c r="CT217" s="82"/>
      <c r="CU217" s="82"/>
      <c r="CV217" s="82"/>
      <c r="CW217" s="82"/>
      <c r="CX217" s="82"/>
      <c r="CY217" s="82"/>
      <c r="CZ217" s="82"/>
      <c r="DA217" s="82"/>
      <c r="DB217" s="82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  <c r="OF217" s="5"/>
      <c r="OG217" s="5"/>
      <c r="OH217" s="5"/>
      <c r="OI217" s="5"/>
      <c r="OJ217" s="5"/>
      <c r="OK217" s="5"/>
      <c r="OL217" s="5"/>
      <c r="OM217" s="5"/>
      <c r="ON217" s="5"/>
      <c r="OQ217" s="5"/>
      <c r="OR217" s="5"/>
      <c r="OS217" s="5"/>
      <c r="OT217" s="5"/>
      <c r="OU217" s="5"/>
      <c r="OV217" s="5"/>
      <c r="OX217" s="5"/>
      <c r="OY217" s="5"/>
      <c r="OZ217" s="5"/>
      <c r="PA217" s="5"/>
      <c r="PB217" s="5"/>
      <c r="PC217" s="5"/>
      <c r="PE217" s="5"/>
      <c r="PF217" s="5"/>
      <c r="PG217" s="5"/>
      <c r="PH217" s="5"/>
      <c r="PI217" s="5"/>
      <c r="PJ217" s="5"/>
      <c r="PL217" s="5"/>
      <c r="PM217" s="5"/>
      <c r="PN217" s="5"/>
      <c r="PO217" s="5"/>
      <c r="PP217" s="5"/>
      <c r="PQ217" s="5"/>
      <c r="PS217" s="5"/>
      <c r="PT217" s="5"/>
      <c r="PU217" s="5"/>
      <c r="PV217" s="5"/>
      <c r="PW217" s="5"/>
      <c r="PX217" s="5"/>
      <c r="PZ217" s="5"/>
      <c r="QA217" s="5"/>
      <c r="QB217" s="5"/>
      <c r="QC217" s="5"/>
      <c r="QD217" s="5"/>
      <c r="QE217" s="5"/>
      <c r="QG217" s="5"/>
      <c r="QH217" s="5"/>
      <c r="QI217" s="5"/>
      <c r="QJ217" s="5"/>
      <c r="QK217" s="5"/>
      <c r="QL217" s="5"/>
      <c r="QN217" s="93"/>
      <c r="QO217" s="93"/>
      <c r="QP217" s="93"/>
      <c r="QQ217" s="93"/>
      <c r="QR217" s="93"/>
      <c r="QS217" s="93"/>
      <c r="QU217" s="93"/>
      <c r="QV217" s="93"/>
      <c r="QW217" s="93"/>
      <c r="QX217" s="93"/>
      <c r="QY217" s="93"/>
      <c r="QZ217" s="93"/>
      <c r="RB217" s="93"/>
      <c r="RC217" s="93"/>
      <c r="RD217" s="93"/>
      <c r="RE217" s="93"/>
      <c r="RF217" s="93"/>
      <c r="RG217" s="93"/>
      <c r="RI217" s="93"/>
      <c r="RJ217" s="93"/>
      <c r="RK217" s="93"/>
      <c r="RL217" s="93"/>
      <c r="RM217" s="93"/>
      <c r="RN217" s="93"/>
      <c r="RO217" s="93"/>
      <c r="RP217" s="93"/>
      <c r="RR217" s="5"/>
      <c r="RS217" s="5"/>
      <c r="RT217" s="5"/>
      <c r="RU217" s="5"/>
      <c r="RV217" s="5"/>
      <c r="RW217" s="5"/>
      <c r="RY217" s="5"/>
      <c r="RZ217" s="5"/>
      <c r="SA217" s="5"/>
      <c r="SB217" s="5"/>
      <c r="SC217" s="5"/>
      <c r="SD217" s="5"/>
      <c r="SF217" s="5"/>
      <c r="SG217" s="5"/>
      <c r="SH217" s="5"/>
      <c r="SI217" s="5"/>
      <c r="SJ217" s="5"/>
      <c r="SK217" s="5"/>
      <c r="SM217" s="5"/>
      <c r="SN217" s="5"/>
      <c r="SO217" s="5"/>
      <c r="SP217" s="5"/>
      <c r="SQ217" s="5"/>
      <c r="SR217" s="5"/>
      <c r="ST217" s="5"/>
      <c r="SU217" s="5"/>
      <c r="SV217" s="5"/>
      <c r="SW217" s="5"/>
      <c r="SX217" s="5"/>
      <c r="SY217" s="5"/>
      <c r="TA217" s="5"/>
      <c r="TB217" s="5"/>
      <c r="TC217" s="5"/>
      <c r="TD217" s="5"/>
      <c r="TE217" s="5"/>
      <c r="TF217" s="5"/>
      <c r="TH217" s="5"/>
      <c r="TI217" s="5"/>
      <c r="TJ217" s="5"/>
      <c r="TK217" s="5"/>
      <c r="TL217" s="5"/>
      <c r="TM217" s="5"/>
      <c r="TO217" s="5"/>
      <c r="TP217" s="5"/>
      <c r="TQ217" s="5"/>
      <c r="TR217" s="5"/>
      <c r="TS217" s="5"/>
      <c r="TT217" s="5"/>
    </row>
    <row r="218" spans="1:540" ht="15" customHeight="1" outlineLevel="1">
      <c r="B218" s="349"/>
      <c r="C218" s="350"/>
      <c r="D218" s="273" t="s">
        <v>306</v>
      </c>
      <c r="E218" s="274" t="s">
        <v>311</v>
      </c>
      <c r="F218" s="271">
        <v>103344</v>
      </c>
      <c r="G218" s="271">
        <v>103344</v>
      </c>
      <c r="H218" s="271">
        <v>103344</v>
      </c>
      <c r="I218" s="271">
        <v>103344</v>
      </c>
      <c r="J218" s="271">
        <v>103344</v>
      </c>
      <c r="K218" s="271">
        <v>103344</v>
      </c>
      <c r="Z218" s="249">
        <v>8612</v>
      </c>
      <c r="AA218" s="249">
        <v>8612</v>
      </c>
      <c r="AB218" s="249">
        <v>8612</v>
      </c>
      <c r="AC218" s="249">
        <v>8612</v>
      </c>
      <c r="AD218" s="249">
        <v>8612</v>
      </c>
      <c r="AE218" s="249">
        <v>8612</v>
      </c>
      <c r="AF218" s="249">
        <v>8612</v>
      </c>
      <c r="AG218" s="249">
        <v>8612</v>
      </c>
      <c r="AH218" s="249">
        <v>8612</v>
      </c>
      <c r="AI218" s="249">
        <v>8612</v>
      </c>
      <c r="AJ218" s="249">
        <v>8612</v>
      </c>
      <c r="AK218" s="249">
        <v>8612</v>
      </c>
      <c r="AL218" s="249">
        <v>8612</v>
      </c>
      <c r="AM218" s="249">
        <v>8612</v>
      </c>
      <c r="AN218" s="249">
        <v>8612</v>
      </c>
      <c r="AO218" s="249">
        <v>8612</v>
      </c>
      <c r="AP218" s="249">
        <v>8612</v>
      </c>
      <c r="AQ218" s="249">
        <v>8612</v>
      </c>
      <c r="AR218" s="249">
        <v>8612</v>
      </c>
      <c r="AS218" s="249">
        <v>8612</v>
      </c>
      <c r="AT218" s="249">
        <v>8612</v>
      </c>
      <c r="AU218" s="249">
        <v>8612</v>
      </c>
      <c r="AV218" s="249">
        <v>8612</v>
      </c>
      <c r="AW218" s="249">
        <v>8612</v>
      </c>
      <c r="AX218" s="249">
        <v>8612</v>
      </c>
      <c r="AY218" s="249">
        <v>8612</v>
      </c>
      <c r="AZ218" s="249">
        <v>8612</v>
      </c>
      <c r="BA218" s="249">
        <v>8612</v>
      </c>
      <c r="BB218" s="249">
        <v>8612</v>
      </c>
      <c r="BC218" s="249">
        <v>8612</v>
      </c>
      <c r="BD218" s="249">
        <v>8612</v>
      </c>
      <c r="BE218" s="249">
        <v>8612</v>
      </c>
      <c r="BF218" s="249">
        <v>8612</v>
      </c>
      <c r="BG218" s="249">
        <v>8612</v>
      </c>
      <c r="BH218" s="249">
        <v>8612</v>
      </c>
      <c r="BI218" s="249">
        <v>8612</v>
      </c>
      <c r="BJ218" s="249">
        <v>8612</v>
      </c>
      <c r="BK218" s="249">
        <v>8612</v>
      </c>
      <c r="BL218" s="249">
        <v>8612</v>
      </c>
      <c r="BM218" s="249">
        <v>8612</v>
      </c>
      <c r="BN218" s="249">
        <v>8612</v>
      </c>
      <c r="BO218" s="249">
        <v>8612</v>
      </c>
      <c r="BP218" s="249">
        <v>8612</v>
      </c>
      <c r="BQ218" s="249">
        <v>8612</v>
      </c>
      <c r="BR218" s="249">
        <v>8612</v>
      </c>
      <c r="BS218" s="249">
        <v>8612</v>
      </c>
      <c r="BT218" s="249">
        <v>8612</v>
      </c>
      <c r="BU218" s="249">
        <v>8612</v>
      </c>
      <c r="BV218" s="249">
        <v>8612</v>
      </c>
      <c r="BW218" s="249">
        <v>8612</v>
      </c>
      <c r="BX218" s="249">
        <v>8612</v>
      </c>
      <c r="BY218" s="249">
        <v>8612</v>
      </c>
      <c r="BZ218" s="249">
        <v>8612</v>
      </c>
      <c r="CA218" s="249">
        <v>8612</v>
      </c>
      <c r="CB218" s="249">
        <v>8612</v>
      </c>
      <c r="CC218" s="249">
        <v>8612</v>
      </c>
      <c r="CD218" s="249">
        <v>8612</v>
      </c>
      <c r="CE218" s="249">
        <v>8612</v>
      </c>
      <c r="CF218" s="249">
        <v>8612</v>
      </c>
      <c r="CG218" s="249">
        <v>8612</v>
      </c>
      <c r="CH218" s="249">
        <v>8612</v>
      </c>
      <c r="CI218" s="249">
        <v>8612</v>
      </c>
      <c r="CJ218" s="249">
        <v>8612</v>
      </c>
      <c r="CK218" s="249">
        <v>8612</v>
      </c>
      <c r="CL218" s="249">
        <v>8612</v>
      </c>
      <c r="CM218" s="249">
        <v>8612</v>
      </c>
      <c r="CN218" s="249">
        <v>8612</v>
      </c>
      <c r="CO218" s="249">
        <v>8612</v>
      </c>
      <c r="CP218" s="249">
        <v>8612</v>
      </c>
      <c r="CQ218" s="249">
        <v>8612</v>
      </c>
      <c r="CR218" s="249">
        <v>8612</v>
      </c>
      <c r="CS218" s="249">
        <v>8612</v>
      </c>
      <c r="CT218" s="82"/>
      <c r="CU218" s="82"/>
      <c r="CV218" s="82"/>
      <c r="CW218" s="82"/>
      <c r="CX218" s="82"/>
      <c r="CY218" s="82"/>
      <c r="CZ218" s="82"/>
      <c r="DA218" s="82"/>
      <c r="DB218" s="82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  <c r="OF218" s="5"/>
      <c r="OG218" s="5"/>
      <c r="OH218" s="5"/>
      <c r="OI218" s="5"/>
      <c r="OJ218" s="5"/>
      <c r="OK218" s="5"/>
      <c r="OL218" s="5"/>
      <c r="OM218" s="5"/>
      <c r="ON218" s="5"/>
      <c r="OQ218" s="5"/>
      <c r="OR218" s="5"/>
      <c r="OS218" s="5"/>
      <c r="OT218" s="5"/>
      <c r="OU218" s="5"/>
      <c r="OV218" s="5"/>
      <c r="OX218" s="5"/>
      <c r="OY218" s="5"/>
      <c r="OZ218" s="5"/>
      <c r="PA218" s="5"/>
      <c r="PB218" s="5"/>
      <c r="PC218" s="5"/>
      <c r="PE218" s="5"/>
      <c r="PF218" s="5"/>
      <c r="PG218" s="5"/>
      <c r="PH218" s="5"/>
      <c r="PI218" s="5"/>
      <c r="PJ218" s="5"/>
      <c r="PL218" s="5"/>
      <c r="PM218" s="5"/>
      <c r="PN218" s="5"/>
      <c r="PO218" s="5"/>
      <c r="PP218" s="5"/>
      <c r="PQ218" s="5"/>
      <c r="PS218" s="5"/>
      <c r="PT218" s="5"/>
      <c r="PU218" s="5"/>
      <c r="PV218" s="5"/>
      <c r="PW218" s="5"/>
      <c r="PX218" s="5"/>
      <c r="PZ218" s="5"/>
      <c r="QA218" s="5"/>
      <c r="QB218" s="5"/>
      <c r="QC218" s="5"/>
      <c r="QD218" s="5"/>
      <c r="QE218" s="5"/>
      <c r="QG218" s="5"/>
      <c r="QH218" s="5"/>
      <c r="QI218" s="5"/>
      <c r="QJ218" s="5"/>
      <c r="QK218" s="5"/>
      <c r="QL218" s="5"/>
      <c r="QN218" s="93"/>
      <c r="QO218" s="93"/>
      <c r="QP218" s="93"/>
      <c r="QQ218" s="93"/>
      <c r="QR218" s="93"/>
      <c r="QS218" s="93"/>
      <c r="QU218" s="93"/>
      <c r="QV218" s="93"/>
      <c r="QW218" s="93"/>
      <c r="QX218" s="93"/>
      <c r="QY218" s="93"/>
      <c r="QZ218" s="93"/>
      <c r="RB218" s="93"/>
      <c r="RC218" s="93"/>
      <c r="RD218" s="93"/>
      <c r="RE218" s="93"/>
      <c r="RF218" s="93"/>
      <c r="RG218" s="93"/>
      <c r="RI218" s="93"/>
      <c r="RJ218" s="93"/>
      <c r="RK218" s="93"/>
      <c r="RL218" s="93"/>
      <c r="RM218" s="93"/>
      <c r="RN218" s="93"/>
      <c r="RO218" s="93"/>
      <c r="RP218" s="93"/>
      <c r="RR218" s="5"/>
      <c r="RS218" s="5"/>
      <c r="RT218" s="5"/>
      <c r="RU218" s="5"/>
      <c r="RV218" s="5"/>
      <c r="RW218" s="5"/>
      <c r="RY218" s="5"/>
      <c r="RZ218" s="5"/>
      <c r="SA218" s="5"/>
      <c r="SB218" s="5"/>
      <c r="SC218" s="5"/>
      <c r="SD218" s="5"/>
      <c r="SF218" s="5"/>
      <c r="SG218" s="5"/>
      <c r="SH218" s="5"/>
      <c r="SI218" s="5"/>
      <c r="SJ218" s="5"/>
      <c r="SK218" s="5"/>
      <c r="SM218" s="5"/>
      <c r="SN218" s="5"/>
      <c r="SO218" s="5"/>
      <c r="SP218" s="5"/>
      <c r="SQ218" s="5"/>
      <c r="SR218" s="5"/>
      <c r="ST218" s="5"/>
      <c r="SU218" s="5"/>
      <c r="SV218" s="5"/>
      <c r="SW218" s="5"/>
      <c r="SX218" s="5"/>
      <c r="SY218" s="5"/>
      <c r="TA218" s="5"/>
      <c r="TB218" s="5"/>
      <c r="TC218" s="5"/>
      <c r="TD218" s="5"/>
      <c r="TE218" s="5"/>
      <c r="TF218" s="5"/>
      <c r="TH218" s="5"/>
      <c r="TI218" s="5"/>
      <c r="TJ218" s="5"/>
      <c r="TK218" s="5"/>
      <c r="TL218" s="5"/>
      <c r="TM218" s="5"/>
      <c r="TO218" s="5"/>
      <c r="TP218" s="5"/>
      <c r="TQ218" s="5"/>
      <c r="TR218" s="5"/>
      <c r="TS218" s="5"/>
      <c r="TT218" s="5"/>
    </row>
    <row r="219" spans="1:540" ht="15" customHeight="1" outlineLevel="1">
      <c r="B219" s="349"/>
      <c r="C219" s="350"/>
      <c r="D219" s="275"/>
      <c r="E219" s="276"/>
      <c r="F219" s="91"/>
      <c r="G219" s="91"/>
      <c r="H219" s="91"/>
      <c r="I219" s="91"/>
      <c r="J219" s="91"/>
      <c r="K219" s="91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82"/>
      <c r="CU219" s="82"/>
      <c r="CV219" s="82"/>
      <c r="CW219" s="82"/>
      <c r="CX219" s="82"/>
      <c r="CY219" s="82"/>
      <c r="CZ219" s="82"/>
      <c r="DA219" s="82"/>
      <c r="DB219" s="82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5"/>
      <c r="MT219" s="5"/>
      <c r="MU219" s="5"/>
      <c r="MV219" s="5"/>
      <c r="MW219" s="5"/>
      <c r="MX219" s="5"/>
      <c r="MY219" s="5"/>
      <c r="MZ219" s="5"/>
      <c r="NA219" s="5"/>
      <c r="NB219" s="5"/>
      <c r="NC219" s="5"/>
      <c r="ND219" s="5"/>
      <c r="NE219" s="5"/>
      <c r="NF219" s="5"/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  <c r="NZ219" s="5"/>
      <c r="OA219" s="5"/>
      <c r="OB219" s="5"/>
      <c r="OC219" s="5"/>
      <c r="OD219" s="5"/>
      <c r="OE219" s="5"/>
      <c r="OF219" s="5"/>
      <c r="OG219" s="5"/>
      <c r="OH219" s="5"/>
      <c r="OI219" s="5"/>
      <c r="OJ219" s="5"/>
      <c r="OK219" s="5"/>
      <c r="OL219" s="5"/>
      <c r="OM219" s="5"/>
      <c r="ON219" s="5"/>
      <c r="OQ219" s="5"/>
      <c r="OR219" s="5"/>
      <c r="OS219" s="5"/>
      <c r="OT219" s="5"/>
      <c r="OU219" s="5"/>
      <c r="OV219" s="5"/>
      <c r="OX219" s="5"/>
      <c r="OY219" s="5"/>
      <c r="OZ219" s="5"/>
      <c r="PA219" s="5"/>
      <c r="PB219" s="5"/>
      <c r="PC219" s="5"/>
      <c r="PE219" s="5"/>
      <c r="PF219" s="5"/>
      <c r="PG219" s="5"/>
      <c r="PH219" s="5"/>
      <c r="PI219" s="5"/>
      <c r="PJ219" s="5"/>
      <c r="PL219" s="5"/>
      <c r="PM219" s="5"/>
      <c r="PN219" s="5"/>
      <c r="PO219" s="5"/>
      <c r="PP219" s="5"/>
      <c r="PQ219" s="5"/>
      <c r="PS219" s="5"/>
      <c r="PT219" s="5"/>
      <c r="PU219" s="5"/>
      <c r="PV219" s="5"/>
      <c r="PW219" s="5"/>
      <c r="PX219" s="5"/>
      <c r="PZ219" s="5"/>
      <c r="QA219" s="5"/>
      <c r="QB219" s="5"/>
      <c r="QC219" s="5"/>
      <c r="QD219" s="5"/>
      <c r="QE219" s="5"/>
      <c r="QG219" s="5"/>
      <c r="QH219" s="5"/>
      <c r="QI219" s="5"/>
      <c r="QJ219" s="5"/>
      <c r="QK219" s="5"/>
      <c r="QL219" s="5"/>
      <c r="QN219" s="93"/>
      <c r="QO219" s="93"/>
      <c r="QP219" s="93"/>
      <c r="QQ219" s="93"/>
      <c r="QR219" s="93"/>
      <c r="QS219" s="93"/>
      <c r="QU219" s="93"/>
      <c r="QV219" s="93"/>
      <c r="QW219" s="93"/>
      <c r="QX219" s="93"/>
      <c r="QY219" s="93"/>
      <c r="QZ219" s="93"/>
      <c r="RB219" s="93"/>
      <c r="RC219" s="93"/>
      <c r="RD219" s="93"/>
      <c r="RE219" s="93"/>
      <c r="RF219" s="93"/>
      <c r="RG219" s="93"/>
      <c r="RI219" s="93"/>
      <c r="RJ219" s="93"/>
      <c r="RK219" s="93"/>
      <c r="RL219" s="93"/>
      <c r="RM219" s="93"/>
      <c r="RN219" s="93"/>
      <c r="RO219" s="93"/>
      <c r="RP219" s="93"/>
      <c r="RR219" s="5"/>
      <c r="RS219" s="5"/>
      <c r="RT219" s="5"/>
      <c r="RU219" s="5"/>
      <c r="RV219" s="5"/>
      <c r="RW219" s="5"/>
      <c r="RY219" s="5"/>
      <c r="RZ219" s="5"/>
      <c r="SA219" s="5"/>
      <c r="SB219" s="5"/>
      <c r="SC219" s="5"/>
      <c r="SD219" s="5"/>
      <c r="SF219" s="5"/>
      <c r="SG219" s="5"/>
      <c r="SH219" s="5"/>
      <c r="SI219" s="5"/>
      <c r="SJ219" s="5"/>
      <c r="SK219" s="5"/>
      <c r="SM219" s="5"/>
      <c r="SN219" s="5"/>
      <c r="SO219" s="5"/>
      <c r="SP219" s="5"/>
      <c r="SQ219" s="5"/>
      <c r="SR219" s="5"/>
      <c r="ST219" s="5"/>
      <c r="SU219" s="5"/>
      <c r="SV219" s="5"/>
      <c r="SW219" s="5"/>
      <c r="SX219" s="5"/>
      <c r="SY219" s="5"/>
      <c r="TA219" s="5"/>
      <c r="TB219" s="5"/>
      <c r="TC219" s="5"/>
      <c r="TD219" s="5"/>
      <c r="TE219" s="5"/>
      <c r="TF219" s="5"/>
      <c r="TH219" s="5"/>
      <c r="TI219" s="5"/>
      <c r="TJ219" s="5"/>
      <c r="TK219" s="5"/>
      <c r="TL219" s="5"/>
      <c r="TM219" s="5"/>
      <c r="TO219" s="5"/>
      <c r="TP219" s="5"/>
      <c r="TQ219" s="5"/>
      <c r="TR219" s="5"/>
      <c r="TS219" s="5"/>
      <c r="TT219" s="5"/>
    </row>
    <row r="220" spans="1:540" ht="15" customHeight="1" outlineLevel="1">
      <c r="B220" s="349"/>
      <c r="C220" s="350"/>
      <c r="D220" s="273" t="s">
        <v>310</v>
      </c>
      <c r="E220" s="274" t="s">
        <v>312</v>
      </c>
      <c r="F220" s="271">
        <v>0</v>
      </c>
      <c r="G220" s="271">
        <v>0</v>
      </c>
      <c r="H220" s="271">
        <v>0</v>
      </c>
      <c r="I220" s="271">
        <v>0</v>
      </c>
      <c r="J220" s="271">
        <v>0</v>
      </c>
      <c r="K220" s="271">
        <v>0</v>
      </c>
      <c r="Z220" s="249">
        <v>0</v>
      </c>
      <c r="AA220" s="249">
        <v>0</v>
      </c>
      <c r="AB220" s="249">
        <v>0</v>
      </c>
      <c r="AC220" s="249">
        <v>0</v>
      </c>
      <c r="AD220" s="249">
        <v>0</v>
      </c>
      <c r="AE220" s="249">
        <v>0</v>
      </c>
      <c r="AF220" s="249">
        <v>0</v>
      </c>
      <c r="AG220" s="249">
        <v>0</v>
      </c>
      <c r="AH220" s="249">
        <v>0</v>
      </c>
      <c r="AI220" s="249">
        <v>0</v>
      </c>
      <c r="AJ220" s="249">
        <v>0</v>
      </c>
      <c r="AK220" s="249">
        <v>0</v>
      </c>
      <c r="AL220" s="249">
        <v>0</v>
      </c>
      <c r="AM220" s="249">
        <v>0</v>
      </c>
      <c r="AN220" s="249">
        <v>0</v>
      </c>
      <c r="AO220" s="249">
        <v>0</v>
      </c>
      <c r="AP220" s="249">
        <v>0</v>
      </c>
      <c r="AQ220" s="249">
        <v>0</v>
      </c>
      <c r="AR220" s="249">
        <v>0</v>
      </c>
      <c r="AS220" s="249">
        <v>0</v>
      </c>
      <c r="AT220" s="249">
        <v>0</v>
      </c>
      <c r="AU220" s="249">
        <v>0</v>
      </c>
      <c r="AV220" s="249">
        <v>0</v>
      </c>
      <c r="AW220" s="249">
        <v>0</v>
      </c>
      <c r="AX220" s="249">
        <v>0</v>
      </c>
      <c r="AY220" s="249">
        <v>0</v>
      </c>
      <c r="AZ220" s="249">
        <v>0</v>
      </c>
      <c r="BA220" s="249">
        <v>0</v>
      </c>
      <c r="BB220" s="249">
        <v>0</v>
      </c>
      <c r="BC220" s="249">
        <v>0</v>
      </c>
      <c r="BD220" s="249">
        <v>0</v>
      </c>
      <c r="BE220" s="249">
        <v>0</v>
      </c>
      <c r="BF220" s="249">
        <v>0</v>
      </c>
      <c r="BG220" s="249">
        <v>0</v>
      </c>
      <c r="BH220" s="249">
        <v>0</v>
      </c>
      <c r="BI220" s="249">
        <v>0</v>
      </c>
      <c r="BJ220" s="249">
        <v>0</v>
      </c>
      <c r="BK220" s="249">
        <v>0</v>
      </c>
      <c r="BL220" s="249">
        <v>0</v>
      </c>
      <c r="BM220" s="249">
        <v>0</v>
      </c>
      <c r="BN220" s="249">
        <v>0</v>
      </c>
      <c r="BO220" s="249">
        <v>0</v>
      </c>
      <c r="BP220" s="249">
        <v>0</v>
      </c>
      <c r="BQ220" s="249">
        <v>0</v>
      </c>
      <c r="BR220" s="249">
        <v>0</v>
      </c>
      <c r="BS220" s="249">
        <v>0</v>
      </c>
      <c r="BT220" s="249">
        <v>0</v>
      </c>
      <c r="BU220" s="249">
        <v>0</v>
      </c>
      <c r="BV220" s="249">
        <v>0</v>
      </c>
      <c r="BW220" s="249">
        <v>0</v>
      </c>
      <c r="BX220" s="249">
        <v>0</v>
      </c>
      <c r="BY220" s="249">
        <v>0</v>
      </c>
      <c r="BZ220" s="249">
        <v>0</v>
      </c>
      <c r="CA220" s="249">
        <v>0</v>
      </c>
      <c r="CB220" s="249">
        <v>0</v>
      </c>
      <c r="CC220" s="249">
        <v>0</v>
      </c>
      <c r="CD220" s="249">
        <v>0</v>
      </c>
      <c r="CE220" s="249">
        <v>0</v>
      </c>
      <c r="CF220" s="249">
        <v>0</v>
      </c>
      <c r="CG220" s="249">
        <v>0</v>
      </c>
      <c r="CH220" s="249">
        <v>0</v>
      </c>
      <c r="CI220" s="249">
        <v>0</v>
      </c>
      <c r="CJ220" s="249">
        <v>0</v>
      </c>
      <c r="CK220" s="249">
        <v>0</v>
      </c>
      <c r="CL220" s="249">
        <v>0</v>
      </c>
      <c r="CM220" s="249">
        <v>0</v>
      </c>
      <c r="CN220" s="249">
        <v>0</v>
      </c>
      <c r="CO220" s="249">
        <v>0</v>
      </c>
      <c r="CP220" s="249">
        <v>0</v>
      </c>
      <c r="CQ220" s="249">
        <v>0</v>
      </c>
      <c r="CR220" s="249">
        <v>0</v>
      </c>
      <c r="CS220" s="249">
        <v>0</v>
      </c>
      <c r="CT220" s="82"/>
      <c r="CU220" s="82"/>
      <c r="CV220" s="82"/>
      <c r="CW220" s="82"/>
      <c r="CX220" s="82"/>
      <c r="CY220" s="82"/>
      <c r="CZ220" s="82"/>
      <c r="DA220" s="82"/>
      <c r="DB220" s="82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  <c r="MX220" s="5"/>
      <c r="MY220" s="5"/>
      <c r="MZ220" s="5"/>
      <c r="NA220" s="5"/>
      <c r="NB220" s="5"/>
      <c r="NC220" s="5"/>
      <c r="ND220" s="5"/>
      <c r="NE220" s="5"/>
      <c r="NF220" s="5"/>
      <c r="NG220" s="5"/>
      <c r="NH220" s="5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  <c r="NZ220" s="5"/>
      <c r="OA220" s="5"/>
      <c r="OB220" s="5"/>
      <c r="OC220" s="5"/>
      <c r="OD220" s="5"/>
      <c r="OE220" s="5"/>
      <c r="OF220" s="5"/>
      <c r="OG220" s="5"/>
      <c r="OH220" s="5"/>
      <c r="OI220" s="5"/>
      <c r="OJ220" s="5"/>
      <c r="OK220" s="5"/>
      <c r="OL220" s="5"/>
      <c r="OM220" s="5"/>
      <c r="ON220" s="5"/>
      <c r="OQ220" s="5"/>
      <c r="OR220" s="5"/>
      <c r="OS220" s="5"/>
      <c r="OT220" s="5"/>
      <c r="OU220" s="5"/>
      <c r="OV220" s="5"/>
      <c r="OX220" s="5"/>
      <c r="OY220" s="5"/>
      <c r="OZ220" s="5"/>
      <c r="PA220" s="5"/>
      <c r="PB220" s="5"/>
      <c r="PC220" s="5"/>
      <c r="PE220" s="5"/>
      <c r="PF220" s="5"/>
      <c r="PG220" s="5"/>
      <c r="PH220" s="5"/>
      <c r="PI220" s="5"/>
      <c r="PJ220" s="5"/>
      <c r="PL220" s="5"/>
      <c r="PM220" s="5"/>
      <c r="PN220" s="5"/>
      <c r="PO220" s="5"/>
      <c r="PP220" s="5"/>
      <c r="PQ220" s="5"/>
      <c r="PS220" s="5"/>
      <c r="PT220" s="5"/>
      <c r="PU220" s="5"/>
      <c r="PV220" s="5"/>
      <c r="PW220" s="5"/>
      <c r="PX220" s="5"/>
      <c r="PZ220" s="5"/>
      <c r="QA220" s="5"/>
      <c r="QB220" s="5"/>
      <c r="QC220" s="5"/>
      <c r="QD220" s="5"/>
      <c r="QE220" s="5"/>
      <c r="QG220" s="5"/>
      <c r="QH220" s="5"/>
      <c r="QI220" s="5"/>
      <c r="QJ220" s="5"/>
      <c r="QK220" s="5"/>
      <c r="QL220" s="5"/>
      <c r="QN220" s="93"/>
      <c r="QO220" s="93"/>
      <c r="QP220" s="93"/>
      <c r="QQ220" s="93"/>
      <c r="QR220" s="93"/>
      <c r="QS220" s="93"/>
      <c r="QU220" s="93"/>
      <c r="QV220" s="93"/>
      <c r="QW220" s="93"/>
      <c r="QX220" s="93"/>
      <c r="QY220" s="93"/>
      <c r="QZ220" s="93"/>
      <c r="RB220" s="93"/>
      <c r="RC220" s="93"/>
      <c r="RD220" s="93"/>
      <c r="RE220" s="93"/>
      <c r="RF220" s="93"/>
      <c r="RG220" s="93"/>
      <c r="RI220" s="93"/>
      <c r="RJ220" s="93"/>
      <c r="RK220" s="93"/>
      <c r="RL220" s="93"/>
      <c r="RM220" s="93"/>
      <c r="RN220" s="93"/>
      <c r="RO220" s="93"/>
      <c r="RP220" s="93"/>
      <c r="RR220" s="5"/>
      <c r="RS220" s="5"/>
      <c r="RT220" s="5"/>
      <c r="RU220" s="5"/>
      <c r="RV220" s="5"/>
      <c r="RW220" s="5"/>
      <c r="RY220" s="5"/>
      <c r="RZ220" s="5"/>
      <c r="SA220" s="5"/>
      <c r="SB220" s="5"/>
      <c r="SC220" s="5"/>
      <c r="SD220" s="5"/>
      <c r="SF220" s="5"/>
      <c r="SG220" s="5"/>
      <c r="SH220" s="5"/>
      <c r="SI220" s="5"/>
      <c r="SJ220" s="5"/>
      <c r="SK220" s="5"/>
      <c r="SM220" s="5"/>
      <c r="SN220" s="5"/>
      <c r="SO220" s="5"/>
      <c r="SP220" s="5"/>
      <c r="SQ220" s="5"/>
      <c r="SR220" s="5"/>
      <c r="ST220" s="5"/>
      <c r="SU220" s="5"/>
      <c r="SV220" s="5"/>
      <c r="SW220" s="5"/>
      <c r="SX220" s="5"/>
      <c r="SY220" s="5"/>
      <c r="TA220" s="5"/>
      <c r="TB220" s="5"/>
      <c r="TC220" s="5"/>
      <c r="TD220" s="5"/>
      <c r="TE220" s="5"/>
      <c r="TF220" s="5"/>
      <c r="TH220" s="5"/>
      <c r="TI220" s="5"/>
      <c r="TJ220" s="5"/>
      <c r="TK220" s="5"/>
      <c r="TL220" s="5"/>
      <c r="TM220" s="5"/>
      <c r="TO220" s="5"/>
      <c r="TP220" s="5"/>
      <c r="TQ220" s="5"/>
      <c r="TR220" s="5"/>
      <c r="TS220" s="5"/>
      <c r="TT220" s="5"/>
    </row>
    <row r="221" spans="1:540" ht="15" customHeight="1" outlineLevel="1">
      <c r="B221" s="351"/>
      <c r="C221" s="352"/>
      <c r="D221" s="273" t="s">
        <v>306</v>
      </c>
      <c r="E221" s="274" t="s">
        <v>312</v>
      </c>
      <c r="F221" s="271">
        <v>0</v>
      </c>
      <c r="G221" s="271">
        <v>0</v>
      </c>
      <c r="H221" s="271">
        <v>0</v>
      </c>
      <c r="I221" s="271">
        <v>0</v>
      </c>
      <c r="J221" s="271">
        <v>0</v>
      </c>
      <c r="K221" s="271">
        <v>0</v>
      </c>
      <c r="Z221" s="249">
        <v>0</v>
      </c>
      <c r="AA221" s="249">
        <v>0</v>
      </c>
      <c r="AB221" s="249">
        <v>0</v>
      </c>
      <c r="AC221" s="249">
        <v>0</v>
      </c>
      <c r="AD221" s="249">
        <v>0</v>
      </c>
      <c r="AE221" s="249">
        <v>0</v>
      </c>
      <c r="AF221" s="249">
        <v>0</v>
      </c>
      <c r="AG221" s="249">
        <v>0</v>
      </c>
      <c r="AH221" s="249">
        <v>0</v>
      </c>
      <c r="AI221" s="249">
        <v>0</v>
      </c>
      <c r="AJ221" s="249">
        <v>0</v>
      </c>
      <c r="AK221" s="249">
        <v>0</v>
      </c>
      <c r="AL221" s="249">
        <v>0</v>
      </c>
      <c r="AM221" s="249">
        <v>0</v>
      </c>
      <c r="AN221" s="249">
        <v>0</v>
      </c>
      <c r="AO221" s="249">
        <v>0</v>
      </c>
      <c r="AP221" s="249">
        <v>0</v>
      </c>
      <c r="AQ221" s="249">
        <v>0</v>
      </c>
      <c r="AR221" s="249">
        <v>0</v>
      </c>
      <c r="AS221" s="249">
        <v>0</v>
      </c>
      <c r="AT221" s="249">
        <v>0</v>
      </c>
      <c r="AU221" s="249">
        <v>0</v>
      </c>
      <c r="AV221" s="249">
        <v>0</v>
      </c>
      <c r="AW221" s="249">
        <v>0</v>
      </c>
      <c r="AX221" s="249">
        <v>0</v>
      </c>
      <c r="AY221" s="249">
        <v>0</v>
      </c>
      <c r="AZ221" s="249">
        <v>0</v>
      </c>
      <c r="BA221" s="249">
        <v>0</v>
      </c>
      <c r="BB221" s="249">
        <v>0</v>
      </c>
      <c r="BC221" s="249">
        <v>0</v>
      </c>
      <c r="BD221" s="249">
        <v>0</v>
      </c>
      <c r="BE221" s="249">
        <v>0</v>
      </c>
      <c r="BF221" s="249">
        <v>0</v>
      </c>
      <c r="BG221" s="249">
        <v>0</v>
      </c>
      <c r="BH221" s="249">
        <v>0</v>
      </c>
      <c r="BI221" s="249">
        <v>0</v>
      </c>
      <c r="BJ221" s="249">
        <v>0</v>
      </c>
      <c r="BK221" s="249">
        <v>0</v>
      </c>
      <c r="BL221" s="249">
        <v>0</v>
      </c>
      <c r="BM221" s="249">
        <v>0</v>
      </c>
      <c r="BN221" s="249">
        <v>0</v>
      </c>
      <c r="BO221" s="249">
        <v>0</v>
      </c>
      <c r="BP221" s="249">
        <v>0</v>
      </c>
      <c r="BQ221" s="249">
        <v>0</v>
      </c>
      <c r="BR221" s="249">
        <v>0</v>
      </c>
      <c r="BS221" s="249">
        <v>0</v>
      </c>
      <c r="BT221" s="249">
        <v>0</v>
      </c>
      <c r="BU221" s="249">
        <v>0</v>
      </c>
      <c r="BV221" s="249">
        <v>0</v>
      </c>
      <c r="BW221" s="249">
        <v>0</v>
      </c>
      <c r="BX221" s="249">
        <v>0</v>
      </c>
      <c r="BY221" s="249">
        <v>0</v>
      </c>
      <c r="BZ221" s="249">
        <v>0</v>
      </c>
      <c r="CA221" s="249">
        <v>0</v>
      </c>
      <c r="CB221" s="249">
        <v>0</v>
      </c>
      <c r="CC221" s="249">
        <v>0</v>
      </c>
      <c r="CD221" s="249">
        <v>0</v>
      </c>
      <c r="CE221" s="249">
        <v>0</v>
      </c>
      <c r="CF221" s="249">
        <v>0</v>
      </c>
      <c r="CG221" s="249">
        <v>0</v>
      </c>
      <c r="CH221" s="249">
        <v>0</v>
      </c>
      <c r="CI221" s="249">
        <v>0</v>
      </c>
      <c r="CJ221" s="249">
        <v>0</v>
      </c>
      <c r="CK221" s="249">
        <v>0</v>
      </c>
      <c r="CL221" s="249">
        <v>0</v>
      </c>
      <c r="CM221" s="249">
        <v>0</v>
      </c>
      <c r="CN221" s="249">
        <v>0</v>
      </c>
      <c r="CO221" s="249">
        <v>0</v>
      </c>
      <c r="CP221" s="249">
        <v>0</v>
      </c>
      <c r="CQ221" s="249">
        <v>0</v>
      </c>
      <c r="CR221" s="249">
        <v>0</v>
      </c>
      <c r="CS221" s="249">
        <v>0</v>
      </c>
      <c r="CT221" s="82"/>
      <c r="CU221" s="82"/>
      <c r="CV221" s="82"/>
      <c r="CW221" s="82"/>
      <c r="CX221" s="82"/>
      <c r="CY221" s="82"/>
      <c r="CZ221" s="82"/>
      <c r="DA221" s="82"/>
      <c r="DB221" s="82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/>
      <c r="NZ221" s="5"/>
      <c r="OA221" s="5"/>
      <c r="OB221" s="5"/>
      <c r="OC221" s="5"/>
      <c r="OD221" s="5"/>
      <c r="OE221" s="5"/>
      <c r="OF221" s="5"/>
      <c r="OG221" s="5"/>
      <c r="OH221" s="5"/>
      <c r="OI221" s="5"/>
      <c r="OJ221" s="5"/>
      <c r="OK221" s="5"/>
      <c r="OL221" s="5"/>
      <c r="OM221" s="5"/>
      <c r="ON221" s="5"/>
      <c r="OQ221" s="5"/>
      <c r="OR221" s="5"/>
      <c r="OS221" s="5"/>
      <c r="OT221" s="5"/>
      <c r="OU221" s="5"/>
      <c r="OV221" s="5"/>
      <c r="OX221" s="5"/>
      <c r="OY221" s="5"/>
      <c r="OZ221" s="5"/>
      <c r="PA221" s="5"/>
      <c r="PB221" s="5"/>
      <c r="PC221" s="5"/>
      <c r="PE221" s="5"/>
      <c r="PF221" s="5"/>
      <c r="PG221" s="5"/>
      <c r="PH221" s="5"/>
      <c r="PI221" s="5"/>
      <c r="PJ221" s="5"/>
      <c r="PL221" s="5"/>
      <c r="PM221" s="5"/>
      <c r="PN221" s="5"/>
      <c r="PO221" s="5"/>
      <c r="PP221" s="5"/>
      <c r="PQ221" s="5"/>
      <c r="PS221" s="5"/>
      <c r="PT221" s="5"/>
      <c r="PU221" s="5"/>
      <c r="PV221" s="5"/>
      <c r="PW221" s="5"/>
      <c r="PX221" s="5"/>
      <c r="PZ221" s="5"/>
      <c r="QA221" s="5"/>
      <c r="QB221" s="5"/>
      <c r="QC221" s="5"/>
      <c r="QD221" s="5"/>
      <c r="QE221" s="5"/>
      <c r="QG221" s="5"/>
      <c r="QH221" s="5"/>
      <c r="QI221" s="5"/>
      <c r="QJ221" s="5"/>
      <c r="QK221" s="5"/>
      <c r="QL221" s="5"/>
      <c r="QN221" s="93"/>
      <c r="QO221" s="93"/>
      <c r="QP221" s="93"/>
      <c r="QQ221" s="93"/>
      <c r="QR221" s="93"/>
      <c r="QS221" s="93"/>
      <c r="QU221" s="93"/>
      <c r="QV221" s="93"/>
      <c r="QW221" s="93"/>
      <c r="QX221" s="93"/>
      <c r="QY221" s="93"/>
      <c r="QZ221" s="93"/>
      <c r="RB221" s="93"/>
      <c r="RC221" s="93"/>
      <c r="RD221" s="93"/>
      <c r="RE221" s="93"/>
      <c r="RF221" s="93"/>
      <c r="RG221" s="93"/>
      <c r="RI221" s="93"/>
      <c r="RJ221" s="93"/>
      <c r="RK221" s="93"/>
      <c r="RL221" s="93"/>
      <c r="RM221" s="93"/>
      <c r="RN221" s="93"/>
      <c r="RO221" s="93"/>
      <c r="RP221" s="93"/>
      <c r="RR221" s="5"/>
      <c r="RS221" s="5"/>
      <c r="RT221" s="5"/>
      <c r="RU221" s="5"/>
      <c r="RV221" s="5"/>
      <c r="RW221" s="5"/>
      <c r="RY221" s="5"/>
      <c r="RZ221" s="5"/>
      <c r="SA221" s="5"/>
      <c r="SB221" s="5"/>
      <c r="SC221" s="5"/>
      <c r="SD221" s="5"/>
      <c r="SF221" s="5"/>
      <c r="SG221" s="5"/>
      <c r="SH221" s="5"/>
      <c r="SI221" s="5"/>
      <c r="SJ221" s="5"/>
      <c r="SK221" s="5"/>
      <c r="SM221" s="5"/>
      <c r="SN221" s="5"/>
      <c r="SO221" s="5"/>
      <c r="SP221" s="5"/>
      <c r="SQ221" s="5"/>
      <c r="SR221" s="5"/>
      <c r="ST221" s="5"/>
      <c r="SU221" s="5"/>
      <c r="SV221" s="5"/>
      <c r="SW221" s="5"/>
      <c r="SX221" s="5"/>
      <c r="SY221" s="5"/>
      <c r="TA221" s="5"/>
      <c r="TB221" s="5"/>
      <c r="TC221" s="5"/>
      <c r="TD221" s="5"/>
      <c r="TE221" s="5"/>
      <c r="TF221" s="5"/>
      <c r="TH221" s="5"/>
      <c r="TI221" s="5"/>
      <c r="TJ221" s="5"/>
      <c r="TK221" s="5"/>
      <c r="TL221" s="5"/>
      <c r="TM221" s="5"/>
      <c r="TO221" s="5"/>
      <c r="TP221" s="5"/>
      <c r="TQ221" s="5"/>
      <c r="TR221" s="5"/>
      <c r="TS221" s="5"/>
      <c r="TT221" s="5"/>
    </row>
    <row r="222" spans="1:540" ht="15" customHeight="1" outlineLevel="1">
      <c r="B222" s="66"/>
      <c r="C222" s="67"/>
      <c r="D222" s="277"/>
      <c r="E222" s="277"/>
      <c r="F222" s="66"/>
      <c r="G222" s="66"/>
      <c r="H222" s="66"/>
      <c r="I222" s="66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82"/>
      <c r="CU222" s="82"/>
      <c r="CV222" s="82"/>
      <c r="CW222" s="82"/>
      <c r="CX222" s="82"/>
      <c r="CY222" s="82"/>
      <c r="CZ222" s="82"/>
      <c r="DA222" s="82"/>
      <c r="DB222" s="82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r="MZ222" s="5"/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  <c r="NZ222" s="5"/>
      <c r="OA222" s="5"/>
      <c r="OB222" s="5"/>
      <c r="OC222" s="5"/>
      <c r="OD222" s="5"/>
      <c r="OE222" s="5"/>
      <c r="OF222" s="5"/>
      <c r="OG222" s="5"/>
      <c r="OH222" s="5"/>
      <c r="OI222" s="5"/>
      <c r="OJ222" s="5"/>
      <c r="OK222" s="5"/>
      <c r="OL222" s="5"/>
      <c r="OM222" s="5"/>
      <c r="ON222" s="5"/>
      <c r="OQ222" s="5"/>
      <c r="OR222" s="5"/>
      <c r="OS222" s="5"/>
      <c r="OT222" s="5"/>
      <c r="OU222" s="5"/>
      <c r="OV222" s="5"/>
      <c r="OX222" s="5"/>
      <c r="OY222" s="5"/>
      <c r="OZ222" s="5"/>
      <c r="PA222" s="5"/>
      <c r="PB222" s="5"/>
      <c r="PC222" s="5"/>
      <c r="PE222" s="5"/>
      <c r="PF222" s="5"/>
      <c r="PG222" s="5"/>
      <c r="PH222" s="5"/>
      <c r="PI222" s="5"/>
      <c r="PJ222" s="5"/>
      <c r="PL222" s="5"/>
      <c r="PM222" s="5"/>
      <c r="PN222" s="5"/>
      <c r="PO222" s="5"/>
      <c r="PP222" s="5"/>
      <c r="PQ222" s="5"/>
      <c r="PS222" s="5"/>
      <c r="PT222" s="5"/>
      <c r="PU222" s="5"/>
      <c r="PV222" s="5"/>
      <c r="PW222" s="5"/>
      <c r="PX222" s="5"/>
      <c r="PZ222" s="5"/>
      <c r="QA222" s="5"/>
      <c r="QB222" s="5"/>
      <c r="QC222" s="5"/>
      <c r="QD222" s="5"/>
      <c r="QE222" s="5"/>
      <c r="QG222" s="5"/>
      <c r="QH222" s="5"/>
      <c r="QI222" s="5"/>
      <c r="QJ222" s="5"/>
      <c r="QK222" s="5"/>
      <c r="QL222" s="5"/>
      <c r="QN222" s="93"/>
      <c r="QO222" s="93"/>
      <c r="QP222" s="93"/>
      <c r="QQ222" s="93"/>
      <c r="QR222" s="93"/>
      <c r="QS222" s="93"/>
      <c r="QU222" s="93"/>
      <c r="QV222" s="93"/>
      <c r="QW222" s="93"/>
      <c r="QX222" s="93"/>
      <c r="QY222" s="93"/>
      <c r="QZ222" s="93"/>
      <c r="RB222" s="93"/>
      <c r="RC222" s="93"/>
      <c r="RD222" s="93"/>
      <c r="RE222" s="93"/>
      <c r="RF222" s="93"/>
      <c r="RG222" s="93"/>
      <c r="RI222" s="93"/>
      <c r="RJ222" s="93"/>
      <c r="RK222" s="93"/>
      <c r="RL222" s="93"/>
      <c r="RM222" s="93"/>
      <c r="RN222" s="93"/>
      <c r="RO222" s="93"/>
      <c r="RP222" s="93"/>
      <c r="RR222" s="5"/>
      <c r="RS222" s="5"/>
      <c r="RT222" s="5"/>
      <c r="RU222" s="5"/>
      <c r="RV222" s="5"/>
      <c r="RW222" s="5"/>
      <c r="RY222" s="5"/>
      <c r="RZ222" s="5"/>
      <c r="SA222" s="5"/>
      <c r="SB222" s="5"/>
      <c r="SC222" s="5"/>
      <c r="SD222" s="5"/>
      <c r="SF222" s="5"/>
      <c r="SG222" s="5"/>
      <c r="SH222" s="5"/>
      <c r="SI222" s="5"/>
      <c r="SJ222" s="5"/>
      <c r="SK222" s="5"/>
      <c r="SM222" s="5"/>
      <c r="SN222" s="5"/>
      <c r="SO222" s="5"/>
      <c r="SP222" s="5"/>
      <c r="SQ222" s="5"/>
      <c r="SR222" s="5"/>
      <c r="ST222" s="5"/>
      <c r="SU222" s="5"/>
      <c r="SV222" s="5"/>
      <c r="SW222" s="5"/>
      <c r="SX222" s="5"/>
      <c r="SY222" s="5"/>
      <c r="TA222" s="5"/>
      <c r="TB222" s="5"/>
      <c r="TC222" s="5"/>
      <c r="TD222" s="5"/>
      <c r="TE222" s="5"/>
      <c r="TF222" s="5"/>
      <c r="TH222" s="5"/>
      <c r="TI222" s="5"/>
      <c r="TJ222" s="5"/>
      <c r="TK222" s="5"/>
      <c r="TL222" s="5"/>
      <c r="TM222" s="5"/>
      <c r="TO222" s="5"/>
      <c r="TP222" s="5"/>
      <c r="TQ222" s="5"/>
      <c r="TR222" s="5"/>
      <c r="TS222" s="5"/>
      <c r="TT222" s="5"/>
    </row>
    <row r="223" spans="1:540" ht="15" customHeight="1" outlineLevel="1">
      <c r="A223" s="80" t="s">
        <v>381</v>
      </c>
      <c r="B223" s="347" t="s">
        <v>296</v>
      </c>
      <c r="C223" s="348"/>
      <c r="D223" s="273" t="s">
        <v>310</v>
      </c>
      <c r="E223" s="274" t="s">
        <v>311</v>
      </c>
      <c r="F223" s="271">
        <v>2386635.5244488916</v>
      </c>
      <c r="G223" s="271">
        <v>4960183.7795594092</v>
      </c>
      <c r="H223" s="271">
        <v>6092090.1867368855</v>
      </c>
      <c r="I223" s="271">
        <v>6763858.2358646281</v>
      </c>
      <c r="J223" s="271">
        <v>7444441.8274315372</v>
      </c>
      <c r="K223" s="271">
        <v>8173286.1668550326</v>
      </c>
      <c r="Z223" s="92">
        <v>198886.29370407425</v>
      </c>
      <c r="AA223" s="92">
        <v>198886.29370407425</v>
      </c>
      <c r="AB223" s="92">
        <v>198886.29370407425</v>
      </c>
      <c r="AC223" s="92">
        <v>198886.29370407425</v>
      </c>
      <c r="AD223" s="92">
        <v>198886.29370407425</v>
      </c>
      <c r="AE223" s="92">
        <v>198886.29370407425</v>
      </c>
      <c r="AF223" s="92">
        <v>198886.29370407425</v>
      </c>
      <c r="AG223" s="92">
        <v>198886.29370407425</v>
      </c>
      <c r="AH223" s="92">
        <v>198886.29370407425</v>
      </c>
      <c r="AI223" s="92">
        <v>198886.29370407425</v>
      </c>
      <c r="AJ223" s="92">
        <v>198886.29370407425</v>
      </c>
      <c r="AK223" s="92">
        <v>198886.29370407425</v>
      </c>
      <c r="AL223" s="92">
        <v>413348.6482966175</v>
      </c>
      <c r="AM223" s="92">
        <v>413348.6482966175</v>
      </c>
      <c r="AN223" s="92">
        <v>413348.6482966175</v>
      </c>
      <c r="AO223" s="92">
        <v>413348.6482966175</v>
      </c>
      <c r="AP223" s="92">
        <v>413348.6482966175</v>
      </c>
      <c r="AQ223" s="92">
        <v>413348.6482966175</v>
      </c>
      <c r="AR223" s="92">
        <v>413348.6482966175</v>
      </c>
      <c r="AS223" s="92">
        <v>413348.6482966175</v>
      </c>
      <c r="AT223" s="92">
        <v>413348.6482966175</v>
      </c>
      <c r="AU223" s="92">
        <v>413348.6482966175</v>
      </c>
      <c r="AV223" s="92">
        <v>413348.6482966175</v>
      </c>
      <c r="AW223" s="92">
        <v>413348.6482966175</v>
      </c>
      <c r="AX223" s="92">
        <v>507674.18222807394</v>
      </c>
      <c r="AY223" s="92">
        <v>507674.18222807394</v>
      </c>
      <c r="AZ223" s="92">
        <v>507674.18222807394</v>
      </c>
      <c r="BA223" s="92">
        <v>507674.18222807394</v>
      </c>
      <c r="BB223" s="92">
        <v>507674.18222807394</v>
      </c>
      <c r="BC223" s="92">
        <v>507674.18222807394</v>
      </c>
      <c r="BD223" s="92">
        <v>507674.18222807394</v>
      </c>
      <c r="BE223" s="92">
        <v>507674.18222807394</v>
      </c>
      <c r="BF223" s="92">
        <v>507674.18222807394</v>
      </c>
      <c r="BG223" s="92">
        <v>507674.18222807394</v>
      </c>
      <c r="BH223" s="92">
        <v>507674.18222807394</v>
      </c>
      <c r="BI223" s="92">
        <v>507674.18222807394</v>
      </c>
      <c r="BJ223" s="92">
        <v>563654.85298871901</v>
      </c>
      <c r="BK223" s="92">
        <v>563654.85298871901</v>
      </c>
      <c r="BL223" s="92">
        <v>563654.85298871901</v>
      </c>
      <c r="BM223" s="92">
        <v>563654.85298871901</v>
      </c>
      <c r="BN223" s="92">
        <v>563654.85298871901</v>
      </c>
      <c r="BO223" s="92">
        <v>563654.85298871901</v>
      </c>
      <c r="BP223" s="92">
        <v>563654.85298871901</v>
      </c>
      <c r="BQ223" s="92">
        <v>563654.85298871901</v>
      </c>
      <c r="BR223" s="92">
        <v>563654.85298871901</v>
      </c>
      <c r="BS223" s="92">
        <v>563654.85298871901</v>
      </c>
      <c r="BT223" s="92">
        <v>563654.85298871901</v>
      </c>
      <c r="BU223" s="92">
        <v>563654.85298871901</v>
      </c>
      <c r="BV223" s="92">
        <v>620370.15228596143</v>
      </c>
      <c r="BW223" s="92">
        <v>620370.15228596143</v>
      </c>
      <c r="BX223" s="92">
        <v>620370.15228596143</v>
      </c>
      <c r="BY223" s="92">
        <v>620370.15228596143</v>
      </c>
      <c r="BZ223" s="92">
        <v>620370.15228596143</v>
      </c>
      <c r="CA223" s="92">
        <v>620370.15228596143</v>
      </c>
      <c r="CB223" s="92">
        <v>620370.15228596143</v>
      </c>
      <c r="CC223" s="92">
        <v>620370.15228596143</v>
      </c>
      <c r="CD223" s="92">
        <v>620370.15228596143</v>
      </c>
      <c r="CE223" s="92">
        <v>620370.15228596143</v>
      </c>
      <c r="CF223" s="92">
        <v>620370.15228596143</v>
      </c>
      <c r="CG223" s="92">
        <v>620370.15228596143</v>
      </c>
      <c r="CH223" s="92">
        <v>681107.18057125283</v>
      </c>
      <c r="CI223" s="92">
        <v>681107.18057125283</v>
      </c>
      <c r="CJ223" s="92">
        <v>681107.18057125283</v>
      </c>
      <c r="CK223" s="92">
        <v>681107.18057125283</v>
      </c>
      <c r="CL223" s="92">
        <v>681107.18057125283</v>
      </c>
      <c r="CM223" s="92">
        <v>681107.18057125283</v>
      </c>
      <c r="CN223" s="92">
        <v>681107.18057125283</v>
      </c>
      <c r="CO223" s="92">
        <v>681107.18057125283</v>
      </c>
      <c r="CP223" s="92">
        <v>681107.18057125283</v>
      </c>
      <c r="CQ223" s="92">
        <v>681107.18057125283</v>
      </c>
      <c r="CR223" s="92">
        <v>681107.18057125283</v>
      </c>
      <c r="CS223" s="92">
        <v>681107.18057125283</v>
      </c>
      <c r="CT223" s="82"/>
      <c r="CU223" s="82"/>
      <c r="CV223" s="82"/>
      <c r="CW223" s="82"/>
      <c r="CX223" s="82"/>
      <c r="CY223" s="82"/>
      <c r="CZ223" s="82"/>
      <c r="DA223" s="82"/>
      <c r="DB223" s="82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  <c r="MX223" s="5"/>
      <c r="MY223" s="5"/>
      <c r="MZ223" s="5"/>
      <c r="NA223" s="5"/>
      <c r="NB223" s="5"/>
      <c r="NC223" s="5"/>
      <c r="ND223" s="5"/>
      <c r="NE223" s="5"/>
      <c r="NF223" s="5"/>
      <c r="NG223" s="5"/>
      <c r="NH223" s="5"/>
      <c r="NI223" s="5"/>
      <c r="NJ223" s="5"/>
      <c r="NK223" s="5"/>
      <c r="NL223" s="5"/>
      <c r="NM223" s="5"/>
      <c r="NN223" s="5"/>
      <c r="NO223" s="5"/>
      <c r="NP223" s="5"/>
      <c r="NQ223" s="5"/>
      <c r="NR223" s="5"/>
      <c r="NS223" s="5"/>
      <c r="NT223" s="5"/>
      <c r="NU223" s="5"/>
      <c r="NV223" s="5"/>
      <c r="NW223" s="5"/>
      <c r="NX223" s="5"/>
      <c r="NY223" s="5"/>
      <c r="NZ223" s="5"/>
      <c r="OA223" s="5"/>
      <c r="OB223" s="5"/>
      <c r="OC223" s="5"/>
      <c r="OD223" s="5"/>
      <c r="OE223" s="5"/>
      <c r="OF223" s="5"/>
      <c r="OG223" s="5"/>
      <c r="OH223" s="5"/>
      <c r="OI223" s="5"/>
      <c r="OJ223" s="5"/>
      <c r="OK223" s="5"/>
      <c r="OL223" s="5"/>
      <c r="OM223" s="5"/>
      <c r="ON223" s="5"/>
      <c r="OQ223" s="5"/>
      <c r="OR223" s="5"/>
      <c r="OS223" s="5"/>
      <c r="OT223" s="5"/>
      <c r="OU223" s="5"/>
      <c r="OV223" s="5"/>
      <c r="OX223" s="5"/>
      <c r="OY223" s="5"/>
      <c r="OZ223" s="5"/>
      <c r="PA223" s="5"/>
      <c r="PB223" s="5"/>
      <c r="PC223" s="5"/>
      <c r="PE223" s="5"/>
      <c r="PF223" s="5"/>
      <c r="PG223" s="5"/>
      <c r="PH223" s="5"/>
      <c r="PI223" s="5"/>
      <c r="PJ223" s="5"/>
      <c r="PL223" s="5"/>
      <c r="PM223" s="5"/>
      <c r="PN223" s="5"/>
      <c r="PO223" s="5"/>
      <c r="PP223" s="5"/>
      <c r="PQ223" s="5"/>
      <c r="PS223" s="5"/>
      <c r="PT223" s="5"/>
      <c r="PU223" s="5"/>
      <c r="PV223" s="5"/>
      <c r="PW223" s="5"/>
      <c r="PX223" s="5"/>
      <c r="PZ223" s="5"/>
      <c r="QA223" s="5"/>
      <c r="QB223" s="5"/>
      <c r="QC223" s="5"/>
      <c r="QD223" s="5"/>
      <c r="QE223" s="5"/>
      <c r="QG223" s="5"/>
      <c r="QH223" s="5"/>
      <c r="QI223" s="5"/>
      <c r="QJ223" s="5"/>
      <c r="QK223" s="5"/>
      <c r="QL223" s="5"/>
      <c r="QN223" s="93"/>
      <c r="QO223" s="93"/>
      <c r="QP223" s="93"/>
      <c r="QQ223" s="93"/>
      <c r="QR223" s="93"/>
      <c r="QS223" s="93"/>
      <c r="QU223" s="93"/>
      <c r="QV223" s="93"/>
      <c r="QW223" s="93"/>
      <c r="QX223" s="93"/>
      <c r="QY223" s="93"/>
      <c r="QZ223" s="93"/>
      <c r="RB223" s="93"/>
      <c r="RC223" s="93"/>
      <c r="RD223" s="93"/>
      <c r="RE223" s="93"/>
      <c r="RF223" s="93"/>
      <c r="RG223" s="93"/>
      <c r="RI223" s="93"/>
      <c r="RJ223" s="93"/>
      <c r="RK223" s="93"/>
      <c r="RL223" s="93"/>
      <c r="RM223" s="93"/>
      <c r="RN223" s="93"/>
      <c r="RO223" s="93"/>
      <c r="RP223" s="93"/>
      <c r="RR223" s="5"/>
      <c r="RS223" s="5"/>
      <c r="RT223" s="5"/>
      <c r="RU223" s="5"/>
      <c r="RV223" s="5"/>
      <c r="RW223" s="5"/>
      <c r="RY223" s="5"/>
      <c r="RZ223" s="5"/>
      <c r="SA223" s="5"/>
      <c r="SB223" s="5"/>
      <c r="SC223" s="5"/>
      <c r="SD223" s="5"/>
      <c r="SF223" s="5"/>
      <c r="SG223" s="5"/>
      <c r="SH223" s="5"/>
      <c r="SI223" s="5"/>
      <c r="SJ223" s="5"/>
      <c r="SK223" s="5"/>
      <c r="SM223" s="5"/>
      <c r="SN223" s="5"/>
      <c r="SO223" s="5"/>
      <c r="SP223" s="5"/>
      <c r="SQ223" s="5"/>
      <c r="SR223" s="5"/>
      <c r="ST223" s="5"/>
      <c r="SU223" s="5"/>
      <c r="SV223" s="5"/>
      <c r="SW223" s="5"/>
      <c r="SX223" s="5"/>
      <c r="SY223" s="5"/>
      <c r="TA223" s="5"/>
      <c r="TB223" s="5"/>
      <c r="TC223" s="5"/>
      <c r="TD223" s="5"/>
      <c r="TE223" s="5"/>
      <c r="TF223" s="5"/>
      <c r="TH223" s="5"/>
      <c r="TI223" s="5"/>
      <c r="TJ223" s="5"/>
      <c r="TK223" s="5"/>
      <c r="TL223" s="5"/>
      <c r="TM223" s="5"/>
      <c r="TO223" s="5"/>
      <c r="TP223" s="5"/>
      <c r="TQ223" s="5"/>
      <c r="TR223" s="5"/>
      <c r="TS223" s="5"/>
      <c r="TT223" s="5"/>
    </row>
    <row r="224" spans="1:540" ht="15" customHeight="1" outlineLevel="1">
      <c r="B224" s="349"/>
      <c r="C224" s="350"/>
      <c r="D224" s="273" t="s">
        <v>306</v>
      </c>
      <c r="E224" s="274" t="s">
        <v>311</v>
      </c>
      <c r="F224" s="271">
        <v>608691.9363792229</v>
      </c>
      <c r="G224" s="271">
        <v>986461.65083009272</v>
      </c>
      <c r="H224" s="271">
        <v>1076156.3703083019</v>
      </c>
      <c r="I224" s="271">
        <v>1152133.0100520689</v>
      </c>
      <c r="J224" s="271">
        <v>1233473.6005617441</v>
      </c>
      <c r="K224" s="271">
        <v>1320556.8367614043</v>
      </c>
      <c r="Z224" s="92">
        <v>50724.328031601908</v>
      </c>
      <c r="AA224" s="92">
        <v>50724.328031601908</v>
      </c>
      <c r="AB224" s="92">
        <v>50724.328031601908</v>
      </c>
      <c r="AC224" s="92">
        <v>50724.328031601908</v>
      </c>
      <c r="AD224" s="92">
        <v>50724.328031601908</v>
      </c>
      <c r="AE224" s="92">
        <v>50724.328031601908</v>
      </c>
      <c r="AF224" s="92">
        <v>50724.328031601908</v>
      </c>
      <c r="AG224" s="92">
        <v>50724.328031601908</v>
      </c>
      <c r="AH224" s="92">
        <v>50724.328031601908</v>
      </c>
      <c r="AI224" s="92">
        <v>50724.328031601908</v>
      </c>
      <c r="AJ224" s="92">
        <v>50724.328031601908</v>
      </c>
      <c r="AK224" s="92">
        <v>50724.328031601908</v>
      </c>
      <c r="AL224" s="92">
        <v>82205.137569174418</v>
      </c>
      <c r="AM224" s="92">
        <v>82205.137569174418</v>
      </c>
      <c r="AN224" s="92">
        <v>82205.137569174418</v>
      </c>
      <c r="AO224" s="92">
        <v>82205.137569174418</v>
      </c>
      <c r="AP224" s="92">
        <v>82205.137569174418</v>
      </c>
      <c r="AQ224" s="92">
        <v>82205.137569174418</v>
      </c>
      <c r="AR224" s="92">
        <v>82205.137569174418</v>
      </c>
      <c r="AS224" s="92">
        <v>82205.137569174418</v>
      </c>
      <c r="AT224" s="92">
        <v>82205.137569174418</v>
      </c>
      <c r="AU224" s="92">
        <v>82205.137569174418</v>
      </c>
      <c r="AV224" s="92">
        <v>82205.137569174418</v>
      </c>
      <c r="AW224" s="92">
        <v>82205.137569174418</v>
      </c>
      <c r="AX224" s="92">
        <v>89679.697525691823</v>
      </c>
      <c r="AY224" s="92">
        <v>89679.697525691823</v>
      </c>
      <c r="AZ224" s="92">
        <v>89679.697525691823</v>
      </c>
      <c r="BA224" s="92">
        <v>89679.697525691823</v>
      </c>
      <c r="BB224" s="92">
        <v>89679.697525691823</v>
      </c>
      <c r="BC224" s="92">
        <v>89679.697525691823</v>
      </c>
      <c r="BD224" s="92">
        <v>89679.697525691823</v>
      </c>
      <c r="BE224" s="92">
        <v>89679.697525691823</v>
      </c>
      <c r="BF224" s="92">
        <v>89679.697525691823</v>
      </c>
      <c r="BG224" s="92">
        <v>89679.697525691823</v>
      </c>
      <c r="BH224" s="92">
        <v>89679.697525691823</v>
      </c>
      <c r="BI224" s="92">
        <v>89679.697525691823</v>
      </c>
      <c r="BJ224" s="92">
        <v>96011.084171005714</v>
      </c>
      <c r="BK224" s="92">
        <v>96011.084171005714</v>
      </c>
      <c r="BL224" s="92">
        <v>96011.084171005714</v>
      </c>
      <c r="BM224" s="92">
        <v>96011.084171005714</v>
      </c>
      <c r="BN224" s="92">
        <v>96011.084171005714</v>
      </c>
      <c r="BO224" s="92">
        <v>96011.084171005714</v>
      </c>
      <c r="BP224" s="92">
        <v>96011.084171005714</v>
      </c>
      <c r="BQ224" s="92">
        <v>96011.084171005714</v>
      </c>
      <c r="BR224" s="92">
        <v>96011.084171005714</v>
      </c>
      <c r="BS224" s="92">
        <v>96011.084171005714</v>
      </c>
      <c r="BT224" s="92">
        <v>96011.084171005714</v>
      </c>
      <c r="BU224" s="92">
        <v>96011.084171005714</v>
      </c>
      <c r="BV224" s="92">
        <v>102789.46671347867</v>
      </c>
      <c r="BW224" s="92">
        <v>102789.46671347867</v>
      </c>
      <c r="BX224" s="92">
        <v>102789.46671347867</v>
      </c>
      <c r="BY224" s="92">
        <v>102789.46671347867</v>
      </c>
      <c r="BZ224" s="92">
        <v>102789.46671347867</v>
      </c>
      <c r="CA224" s="92">
        <v>102789.46671347867</v>
      </c>
      <c r="CB224" s="92">
        <v>102789.46671347867</v>
      </c>
      <c r="CC224" s="92">
        <v>102789.46671347867</v>
      </c>
      <c r="CD224" s="92">
        <v>102789.46671347867</v>
      </c>
      <c r="CE224" s="92">
        <v>102789.46671347867</v>
      </c>
      <c r="CF224" s="92">
        <v>102789.46671347867</v>
      </c>
      <c r="CG224" s="92">
        <v>102789.46671347867</v>
      </c>
      <c r="CH224" s="92">
        <v>110046.40306345036</v>
      </c>
      <c r="CI224" s="92">
        <v>110046.40306345036</v>
      </c>
      <c r="CJ224" s="92">
        <v>110046.40306345036</v>
      </c>
      <c r="CK224" s="92">
        <v>110046.40306345036</v>
      </c>
      <c r="CL224" s="92">
        <v>110046.40306345036</v>
      </c>
      <c r="CM224" s="92">
        <v>110046.40306345036</v>
      </c>
      <c r="CN224" s="92">
        <v>110046.40306345036</v>
      </c>
      <c r="CO224" s="92">
        <v>110046.40306345036</v>
      </c>
      <c r="CP224" s="92">
        <v>110046.40306345036</v>
      </c>
      <c r="CQ224" s="92">
        <v>110046.40306345036</v>
      </c>
      <c r="CR224" s="92">
        <v>110046.40306345036</v>
      </c>
      <c r="CS224" s="92">
        <v>110046.40306345036</v>
      </c>
      <c r="CT224" s="82"/>
      <c r="CU224" s="82"/>
      <c r="CV224" s="82"/>
      <c r="CW224" s="82"/>
      <c r="CX224" s="82"/>
      <c r="CY224" s="82"/>
      <c r="CZ224" s="82"/>
      <c r="DA224" s="82"/>
      <c r="DB224" s="82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5"/>
      <c r="MM224" s="5"/>
      <c r="MN224" s="5"/>
      <c r="MO224" s="5"/>
      <c r="MP224" s="5"/>
      <c r="MQ224" s="5"/>
      <c r="MR224" s="5"/>
      <c r="MS224" s="5"/>
      <c r="MT224" s="5"/>
      <c r="MU224" s="5"/>
      <c r="MV224" s="5"/>
      <c r="MW224" s="5"/>
      <c r="MX224" s="5"/>
      <c r="MY224" s="5"/>
      <c r="MZ224" s="5"/>
      <c r="NA224" s="5"/>
      <c r="NB224" s="5"/>
      <c r="NC224" s="5"/>
      <c r="ND224" s="5"/>
      <c r="NE224" s="5"/>
      <c r="NF224" s="5"/>
      <c r="NG224" s="5"/>
      <c r="NH224" s="5"/>
      <c r="NI224" s="5"/>
      <c r="NJ224" s="5"/>
      <c r="NK224" s="5"/>
      <c r="NL224" s="5"/>
      <c r="NM224" s="5"/>
      <c r="NN224" s="5"/>
      <c r="NO224" s="5"/>
      <c r="NP224" s="5"/>
      <c r="NQ224" s="5"/>
      <c r="NR224" s="5"/>
      <c r="NS224" s="5"/>
      <c r="NT224" s="5"/>
      <c r="NU224" s="5"/>
      <c r="NV224" s="5"/>
      <c r="NW224" s="5"/>
      <c r="NX224" s="5"/>
      <c r="NY224" s="5"/>
      <c r="NZ224" s="5"/>
      <c r="OA224" s="5"/>
      <c r="OB224" s="5"/>
      <c r="OC224" s="5"/>
      <c r="OD224" s="5"/>
      <c r="OE224" s="5"/>
      <c r="OF224" s="5"/>
      <c r="OG224" s="5"/>
      <c r="OH224" s="5"/>
      <c r="OI224" s="5"/>
      <c r="OJ224" s="5"/>
      <c r="OK224" s="5"/>
      <c r="OL224" s="5"/>
      <c r="OM224" s="5"/>
      <c r="ON224" s="5"/>
      <c r="OQ224" s="5"/>
      <c r="OR224" s="5"/>
      <c r="OS224" s="5"/>
      <c r="OT224" s="5"/>
      <c r="OU224" s="5"/>
      <c r="OV224" s="5"/>
      <c r="OX224" s="5"/>
      <c r="OY224" s="5"/>
      <c r="OZ224" s="5"/>
      <c r="PA224" s="5"/>
      <c r="PB224" s="5"/>
      <c r="PC224" s="5"/>
      <c r="PE224" s="5"/>
      <c r="PF224" s="5"/>
      <c r="PG224" s="5"/>
      <c r="PH224" s="5"/>
      <c r="PI224" s="5"/>
      <c r="PJ224" s="5"/>
      <c r="PL224" s="5"/>
      <c r="PM224" s="5"/>
      <c r="PN224" s="5"/>
      <c r="PO224" s="5"/>
      <c r="PP224" s="5"/>
      <c r="PQ224" s="5"/>
      <c r="PS224" s="5"/>
      <c r="PT224" s="5"/>
      <c r="PU224" s="5"/>
      <c r="PV224" s="5"/>
      <c r="PW224" s="5"/>
      <c r="PX224" s="5"/>
      <c r="PZ224" s="5"/>
      <c r="QA224" s="5"/>
      <c r="QB224" s="5"/>
      <c r="QC224" s="5"/>
      <c r="QD224" s="5"/>
      <c r="QE224" s="5"/>
      <c r="QG224" s="5"/>
      <c r="QH224" s="5"/>
      <c r="QI224" s="5"/>
      <c r="QJ224" s="5"/>
      <c r="QK224" s="5"/>
      <c r="QL224" s="5"/>
      <c r="QN224" s="93"/>
      <c r="QO224" s="93"/>
      <c r="QP224" s="93"/>
      <c r="QQ224" s="93"/>
      <c r="QR224" s="93"/>
      <c r="QS224" s="93"/>
      <c r="QU224" s="93"/>
      <c r="QV224" s="93"/>
      <c r="QW224" s="93"/>
      <c r="QX224" s="93"/>
      <c r="QY224" s="93"/>
      <c r="QZ224" s="93"/>
      <c r="RB224" s="93"/>
      <c r="RC224" s="93"/>
      <c r="RD224" s="93"/>
      <c r="RE224" s="93"/>
      <c r="RF224" s="93"/>
      <c r="RG224" s="93"/>
      <c r="RI224" s="93"/>
      <c r="RJ224" s="93"/>
      <c r="RK224" s="93"/>
      <c r="RL224" s="93"/>
      <c r="RM224" s="93"/>
      <c r="RN224" s="93"/>
      <c r="RO224" s="93"/>
      <c r="RP224" s="93"/>
      <c r="RR224" s="5"/>
      <c r="RS224" s="5"/>
      <c r="RT224" s="5"/>
      <c r="RU224" s="5"/>
      <c r="RV224" s="5"/>
      <c r="RW224" s="5"/>
      <c r="RY224" s="5"/>
      <c r="RZ224" s="5"/>
      <c r="SA224" s="5"/>
      <c r="SB224" s="5"/>
      <c r="SC224" s="5"/>
      <c r="SD224" s="5"/>
      <c r="SF224" s="5"/>
      <c r="SG224" s="5"/>
      <c r="SH224" s="5"/>
      <c r="SI224" s="5"/>
      <c r="SJ224" s="5"/>
      <c r="SK224" s="5"/>
      <c r="SM224" s="5"/>
      <c r="SN224" s="5"/>
      <c r="SO224" s="5"/>
      <c r="SP224" s="5"/>
      <c r="SQ224" s="5"/>
      <c r="SR224" s="5"/>
      <c r="ST224" s="5"/>
      <c r="SU224" s="5"/>
      <c r="SV224" s="5"/>
      <c r="SW224" s="5"/>
      <c r="SX224" s="5"/>
      <c r="SY224" s="5"/>
      <c r="TA224" s="5"/>
      <c r="TB224" s="5"/>
      <c r="TC224" s="5"/>
      <c r="TD224" s="5"/>
      <c r="TE224" s="5"/>
      <c r="TF224" s="5"/>
      <c r="TH224" s="5"/>
      <c r="TI224" s="5"/>
      <c r="TJ224" s="5"/>
      <c r="TK224" s="5"/>
      <c r="TL224" s="5"/>
      <c r="TM224" s="5"/>
      <c r="TO224" s="5"/>
      <c r="TP224" s="5"/>
      <c r="TQ224" s="5"/>
      <c r="TR224" s="5"/>
      <c r="TS224" s="5"/>
      <c r="TT224" s="5"/>
    </row>
    <row r="225" spans="2:540" ht="15" customHeight="1" outlineLevel="1">
      <c r="B225" s="349"/>
      <c r="C225" s="350"/>
      <c r="D225" s="275"/>
      <c r="E225" s="276"/>
      <c r="F225" s="91"/>
      <c r="G225" s="91"/>
      <c r="H225" s="91"/>
      <c r="I225" s="91"/>
      <c r="J225" s="91"/>
      <c r="K225" s="91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82"/>
      <c r="CU225" s="82"/>
      <c r="CV225" s="82"/>
      <c r="CW225" s="82"/>
      <c r="CX225" s="82"/>
      <c r="CY225" s="82"/>
      <c r="CZ225" s="82"/>
      <c r="DA225" s="82"/>
      <c r="DB225" s="82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5"/>
      <c r="MM225" s="5"/>
      <c r="MN225" s="5"/>
      <c r="MO225" s="5"/>
      <c r="MP225" s="5"/>
      <c r="MQ225" s="5"/>
      <c r="MR225" s="5"/>
      <c r="MS225" s="5"/>
      <c r="MT225" s="5"/>
      <c r="MU225" s="5"/>
      <c r="MV225" s="5"/>
      <c r="MW225" s="5"/>
      <c r="MX225" s="5"/>
      <c r="MY225" s="5"/>
      <c r="MZ225" s="5"/>
      <c r="NA225" s="5"/>
      <c r="NB225" s="5"/>
      <c r="NC225" s="5"/>
      <c r="ND225" s="5"/>
      <c r="NE225" s="5"/>
      <c r="NF225" s="5"/>
      <c r="NG225" s="5"/>
      <c r="NH225" s="5"/>
      <c r="NI225" s="5"/>
      <c r="NJ225" s="5"/>
      <c r="NK225" s="5"/>
      <c r="NL225" s="5"/>
      <c r="NM225" s="5"/>
      <c r="NN225" s="5"/>
      <c r="NO225" s="5"/>
      <c r="NP225" s="5"/>
      <c r="NQ225" s="5"/>
      <c r="NR225" s="5"/>
      <c r="NS225" s="5"/>
      <c r="NT225" s="5"/>
      <c r="NU225" s="5"/>
      <c r="NV225" s="5"/>
      <c r="NW225" s="5"/>
      <c r="NX225" s="5"/>
      <c r="NY225" s="5"/>
      <c r="NZ225" s="5"/>
      <c r="OA225" s="5"/>
      <c r="OB225" s="5"/>
      <c r="OC225" s="5"/>
      <c r="OD225" s="5"/>
      <c r="OE225" s="5"/>
      <c r="OF225" s="5"/>
      <c r="OG225" s="5"/>
      <c r="OH225" s="5"/>
      <c r="OI225" s="5"/>
      <c r="OJ225" s="5"/>
      <c r="OK225" s="5"/>
      <c r="OL225" s="5"/>
      <c r="OM225" s="5"/>
      <c r="ON225" s="5"/>
      <c r="OQ225" s="5"/>
      <c r="OR225" s="5"/>
      <c r="OS225" s="5"/>
      <c r="OT225" s="5"/>
      <c r="OU225" s="5"/>
      <c r="OV225" s="5"/>
      <c r="OX225" s="5"/>
      <c r="OY225" s="5"/>
      <c r="OZ225" s="5"/>
      <c r="PA225" s="5"/>
      <c r="PB225" s="5"/>
      <c r="PC225" s="5"/>
      <c r="PE225" s="5"/>
      <c r="PF225" s="5"/>
      <c r="PG225" s="5"/>
      <c r="PH225" s="5"/>
      <c r="PI225" s="5"/>
      <c r="PJ225" s="5"/>
      <c r="PL225" s="5"/>
      <c r="PM225" s="5"/>
      <c r="PN225" s="5"/>
      <c r="PO225" s="5"/>
      <c r="PP225" s="5"/>
      <c r="PQ225" s="5"/>
      <c r="PS225" s="5"/>
      <c r="PT225" s="5"/>
      <c r="PU225" s="5"/>
      <c r="PV225" s="5"/>
      <c r="PW225" s="5"/>
      <c r="PX225" s="5"/>
      <c r="PZ225" s="5"/>
      <c r="QA225" s="5"/>
      <c r="QB225" s="5"/>
      <c r="QC225" s="5"/>
      <c r="QD225" s="5"/>
      <c r="QE225" s="5"/>
      <c r="QG225" s="5"/>
      <c r="QH225" s="5"/>
      <c r="QI225" s="5"/>
      <c r="QJ225" s="5"/>
      <c r="QK225" s="5"/>
      <c r="QL225" s="5"/>
      <c r="QN225" s="93"/>
      <c r="QO225" s="93"/>
      <c r="QP225" s="93"/>
      <c r="QQ225" s="93"/>
      <c r="QR225" s="93"/>
      <c r="QS225" s="93"/>
      <c r="QU225" s="93"/>
      <c r="QV225" s="93"/>
      <c r="QW225" s="93"/>
      <c r="QX225" s="93"/>
      <c r="QY225" s="93"/>
      <c r="QZ225" s="93"/>
      <c r="RB225" s="93"/>
      <c r="RC225" s="93"/>
      <c r="RD225" s="93"/>
      <c r="RE225" s="93"/>
      <c r="RF225" s="93"/>
      <c r="RG225" s="93"/>
      <c r="RI225" s="93"/>
      <c r="RJ225" s="93"/>
      <c r="RK225" s="93"/>
      <c r="RL225" s="93"/>
      <c r="RM225" s="93"/>
      <c r="RN225" s="93"/>
      <c r="RO225" s="93"/>
      <c r="RP225" s="93"/>
      <c r="RR225" s="5"/>
      <c r="RS225" s="5"/>
      <c r="RT225" s="5"/>
      <c r="RU225" s="5"/>
      <c r="RV225" s="5"/>
      <c r="RW225" s="5"/>
      <c r="RY225" s="5"/>
      <c r="RZ225" s="5"/>
      <c r="SA225" s="5"/>
      <c r="SB225" s="5"/>
      <c r="SC225" s="5"/>
      <c r="SD225" s="5"/>
      <c r="SF225" s="5"/>
      <c r="SG225" s="5"/>
      <c r="SH225" s="5"/>
      <c r="SI225" s="5"/>
      <c r="SJ225" s="5"/>
      <c r="SK225" s="5"/>
      <c r="SM225" s="5"/>
      <c r="SN225" s="5"/>
      <c r="SO225" s="5"/>
      <c r="SP225" s="5"/>
      <c r="SQ225" s="5"/>
      <c r="SR225" s="5"/>
      <c r="ST225" s="5"/>
      <c r="SU225" s="5"/>
      <c r="SV225" s="5"/>
      <c r="SW225" s="5"/>
      <c r="SX225" s="5"/>
      <c r="SY225" s="5"/>
      <c r="TA225" s="5"/>
      <c r="TB225" s="5"/>
      <c r="TC225" s="5"/>
      <c r="TD225" s="5"/>
      <c r="TE225" s="5"/>
      <c r="TF225" s="5"/>
      <c r="TH225" s="5"/>
      <c r="TI225" s="5"/>
      <c r="TJ225" s="5"/>
      <c r="TK225" s="5"/>
      <c r="TL225" s="5"/>
      <c r="TM225" s="5"/>
      <c r="TO225" s="5"/>
      <c r="TP225" s="5"/>
      <c r="TQ225" s="5"/>
      <c r="TR225" s="5"/>
      <c r="TS225" s="5"/>
      <c r="TT225" s="5"/>
    </row>
    <row r="226" spans="2:540" ht="15" customHeight="1" outlineLevel="1">
      <c r="B226" s="349"/>
      <c r="C226" s="350"/>
      <c r="D226" s="273" t="s">
        <v>310</v>
      </c>
      <c r="E226" s="274" t="s">
        <v>312</v>
      </c>
      <c r="F226" s="271">
        <v>159705.95429627819</v>
      </c>
      <c r="G226" s="271">
        <v>0</v>
      </c>
      <c r="H226" s="271">
        <v>0</v>
      </c>
      <c r="I226" s="271">
        <v>0</v>
      </c>
      <c r="J226" s="271">
        <v>0</v>
      </c>
      <c r="K226" s="271">
        <v>0</v>
      </c>
      <c r="Z226" s="92">
        <v>13308.829524689849</v>
      </c>
      <c r="AA226" s="92">
        <v>13308.829524689849</v>
      </c>
      <c r="AB226" s="92">
        <v>13308.829524689849</v>
      </c>
      <c r="AC226" s="92">
        <v>13308.829524689849</v>
      </c>
      <c r="AD226" s="92">
        <v>13308.829524689849</v>
      </c>
      <c r="AE226" s="92">
        <v>13308.829524689849</v>
      </c>
      <c r="AF226" s="92">
        <v>13308.829524689849</v>
      </c>
      <c r="AG226" s="92">
        <v>13308.829524689849</v>
      </c>
      <c r="AH226" s="92">
        <v>13308.829524689849</v>
      </c>
      <c r="AI226" s="92">
        <v>13308.829524689849</v>
      </c>
      <c r="AJ226" s="92">
        <v>13308.829524689849</v>
      </c>
      <c r="AK226" s="92">
        <v>13308.829524689849</v>
      </c>
      <c r="AL226" s="92">
        <v>0</v>
      </c>
      <c r="AM226" s="92">
        <v>0</v>
      </c>
      <c r="AN226" s="92">
        <v>0</v>
      </c>
      <c r="AO226" s="92">
        <v>0</v>
      </c>
      <c r="AP226" s="92">
        <v>0</v>
      </c>
      <c r="AQ226" s="92">
        <v>0</v>
      </c>
      <c r="AR226" s="92">
        <v>0</v>
      </c>
      <c r="AS226" s="92">
        <v>0</v>
      </c>
      <c r="AT226" s="92">
        <v>0</v>
      </c>
      <c r="AU226" s="92">
        <v>0</v>
      </c>
      <c r="AV226" s="92">
        <v>0</v>
      </c>
      <c r="AW226" s="92">
        <v>0</v>
      </c>
      <c r="AX226" s="92">
        <v>0</v>
      </c>
      <c r="AY226" s="92">
        <v>0</v>
      </c>
      <c r="AZ226" s="92">
        <v>0</v>
      </c>
      <c r="BA226" s="92">
        <v>0</v>
      </c>
      <c r="BB226" s="92">
        <v>0</v>
      </c>
      <c r="BC226" s="92">
        <v>0</v>
      </c>
      <c r="BD226" s="92">
        <v>0</v>
      </c>
      <c r="BE226" s="92">
        <v>0</v>
      </c>
      <c r="BF226" s="92">
        <v>0</v>
      </c>
      <c r="BG226" s="92">
        <v>0</v>
      </c>
      <c r="BH226" s="92">
        <v>0</v>
      </c>
      <c r="BI226" s="92">
        <v>0</v>
      </c>
      <c r="BJ226" s="92">
        <v>0</v>
      </c>
      <c r="BK226" s="92">
        <v>0</v>
      </c>
      <c r="BL226" s="92">
        <v>0</v>
      </c>
      <c r="BM226" s="92">
        <v>0</v>
      </c>
      <c r="BN226" s="92">
        <v>0</v>
      </c>
      <c r="BO226" s="92">
        <v>0</v>
      </c>
      <c r="BP226" s="92">
        <v>0</v>
      </c>
      <c r="BQ226" s="92">
        <v>0</v>
      </c>
      <c r="BR226" s="92">
        <v>0</v>
      </c>
      <c r="BS226" s="92">
        <v>0</v>
      </c>
      <c r="BT226" s="92">
        <v>0</v>
      </c>
      <c r="BU226" s="92">
        <v>0</v>
      </c>
      <c r="BV226" s="92">
        <v>0</v>
      </c>
      <c r="BW226" s="92">
        <v>0</v>
      </c>
      <c r="BX226" s="92">
        <v>0</v>
      </c>
      <c r="BY226" s="92">
        <v>0</v>
      </c>
      <c r="BZ226" s="92">
        <v>0</v>
      </c>
      <c r="CA226" s="92">
        <v>0</v>
      </c>
      <c r="CB226" s="92">
        <v>0</v>
      </c>
      <c r="CC226" s="92">
        <v>0</v>
      </c>
      <c r="CD226" s="92">
        <v>0</v>
      </c>
      <c r="CE226" s="92">
        <v>0</v>
      </c>
      <c r="CF226" s="92">
        <v>0</v>
      </c>
      <c r="CG226" s="92">
        <v>0</v>
      </c>
      <c r="CH226" s="92">
        <v>0</v>
      </c>
      <c r="CI226" s="92">
        <v>0</v>
      </c>
      <c r="CJ226" s="92">
        <v>0</v>
      </c>
      <c r="CK226" s="92">
        <v>0</v>
      </c>
      <c r="CL226" s="92">
        <v>0</v>
      </c>
      <c r="CM226" s="92">
        <v>0</v>
      </c>
      <c r="CN226" s="92">
        <v>0</v>
      </c>
      <c r="CO226" s="92">
        <v>0</v>
      </c>
      <c r="CP226" s="92">
        <v>0</v>
      </c>
      <c r="CQ226" s="92">
        <v>0</v>
      </c>
      <c r="CR226" s="92">
        <v>0</v>
      </c>
      <c r="CS226" s="92">
        <v>0</v>
      </c>
      <c r="CT226" s="82"/>
      <c r="CU226" s="82"/>
      <c r="CV226" s="82"/>
      <c r="CW226" s="82"/>
      <c r="CX226" s="82"/>
      <c r="CY226" s="82"/>
      <c r="CZ226" s="82"/>
      <c r="DA226" s="82"/>
      <c r="DB226" s="82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  <c r="MX226" s="5"/>
      <c r="MY226" s="5"/>
      <c r="MZ226" s="5"/>
      <c r="NA226" s="5"/>
      <c r="NB226" s="5"/>
      <c r="NC226" s="5"/>
      <c r="ND226" s="5"/>
      <c r="NE226" s="5"/>
      <c r="NF226" s="5"/>
      <c r="NG226" s="5"/>
      <c r="NH226" s="5"/>
      <c r="NI226" s="5"/>
      <c r="NJ226" s="5"/>
      <c r="NK226" s="5"/>
      <c r="NL226" s="5"/>
      <c r="NM226" s="5"/>
      <c r="NN226" s="5"/>
      <c r="NO226" s="5"/>
      <c r="NP226" s="5"/>
      <c r="NQ226" s="5"/>
      <c r="NR226" s="5"/>
      <c r="NS226" s="5"/>
      <c r="NT226" s="5"/>
      <c r="NU226" s="5"/>
      <c r="NV226" s="5"/>
      <c r="NW226" s="5"/>
      <c r="NX226" s="5"/>
      <c r="NY226" s="5"/>
      <c r="NZ226" s="5"/>
      <c r="OA226" s="5"/>
      <c r="OB226" s="5"/>
      <c r="OC226" s="5"/>
      <c r="OD226" s="5"/>
      <c r="OE226" s="5"/>
      <c r="OF226" s="5"/>
      <c r="OG226" s="5"/>
      <c r="OH226" s="5"/>
      <c r="OI226" s="5"/>
      <c r="OJ226" s="5"/>
      <c r="OK226" s="5"/>
      <c r="OL226" s="5"/>
      <c r="OM226" s="5"/>
      <c r="ON226" s="5"/>
      <c r="OQ226" s="5"/>
      <c r="OR226" s="5"/>
      <c r="OS226" s="5"/>
      <c r="OT226" s="5"/>
      <c r="OU226" s="5"/>
      <c r="OV226" s="5"/>
      <c r="OX226" s="5"/>
      <c r="OY226" s="5"/>
      <c r="OZ226" s="5"/>
      <c r="PA226" s="5"/>
      <c r="PB226" s="5"/>
      <c r="PC226" s="5"/>
      <c r="PE226" s="5"/>
      <c r="PF226" s="5"/>
      <c r="PG226" s="5"/>
      <c r="PH226" s="5"/>
      <c r="PI226" s="5"/>
      <c r="PJ226" s="5"/>
      <c r="PL226" s="5"/>
      <c r="PM226" s="5"/>
      <c r="PN226" s="5"/>
      <c r="PO226" s="5"/>
      <c r="PP226" s="5"/>
      <c r="PQ226" s="5"/>
      <c r="PS226" s="5"/>
      <c r="PT226" s="5"/>
      <c r="PU226" s="5"/>
      <c r="PV226" s="5"/>
      <c r="PW226" s="5"/>
      <c r="PX226" s="5"/>
      <c r="PZ226" s="5"/>
      <c r="QA226" s="5"/>
      <c r="QB226" s="5"/>
      <c r="QC226" s="5"/>
      <c r="QD226" s="5"/>
      <c r="QE226" s="5"/>
      <c r="QG226" s="5"/>
      <c r="QH226" s="5"/>
      <c r="QI226" s="5"/>
      <c r="QJ226" s="5"/>
      <c r="QK226" s="5"/>
      <c r="QL226" s="5"/>
      <c r="QN226" s="93"/>
      <c r="QO226" s="93"/>
      <c r="QP226" s="93"/>
      <c r="QQ226" s="93"/>
      <c r="QR226" s="93"/>
      <c r="QS226" s="93"/>
      <c r="QU226" s="93"/>
      <c r="QV226" s="93"/>
      <c r="QW226" s="93"/>
      <c r="QX226" s="93"/>
      <c r="QY226" s="93"/>
      <c r="QZ226" s="93"/>
      <c r="RB226" s="93"/>
      <c r="RC226" s="93"/>
      <c r="RD226" s="93"/>
      <c r="RE226" s="93"/>
      <c r="RF226" s="93"/>
      <c r="RG226" s="93"/>
      <c r="RI226" s="93"/>
      <c r="RJ226" s="93"/>
      <c r="RK226" s="93"/>
      <c r="RL226" s="93"/>
      <c r="RM226" s="93"/>
      <c r="RN226" s="93"/>
      <c r="RO226" s="93"/>
      <c r="RP226" s="93"/>
      <c r="RR226" s="5"/>
      <c r="RS226" s="5"/>
      <c r="RT226" s="5"/>
      <c r="RU226" s="5"/>
      <c r="RV226" s="5"/>
      <c r="RW226" s="5"/>
      <c r="RY226" s="5"/>
      <c r="RZ226" s="5"/>
      <c r="SA226" s="5"/>
      <c r="SB226" s="5"/>
      <c r="SC226" s="5"/>
      <c r="SD226" s="5"/>
      <c r="SF226" s="5"/>
      <c r="SG226" s="5"/>
      <c r="SH226" s="5"/>
      <c r="SI226" s="5"/>
      <c r="SJ226" s="5"/>
      <c r="SK226" s="5"/>
      <c r="SM226" s="5"/>
      <c r="SN226" s="5"/>
      <c r="SO226" s="5"/>
      <c r="SP226" s="5"/>
      <c r="SQ226" s="5"/>
      <c r="SR226" s="5"/>
      <c r="ST226" s="5"/>
      <c r="SU226" s="5"/>
      <c r="SV226" s="5"/>
      <c r="SW226" s="5"/>
      <c r="SX226" s="5"/>
      <c r="SY226" s="5"/>
      <c r="TA226" s="5"/>
      <c r="TB226" s="5"/>
      <c r="TC226" s="5"/>
      <c r="TD226" s="5"/>
      <c r="TE226" s="5"/>
      <c r="TF226" s="5"/>
      <c r="TH226" s="5"/>
      <c r="TI226" s="5"/>
      <c r="TJ226" s="5"/>
      <c r="TK226" s="5"/>
      <c r="TL226" s="5"/>
      <c r="TM226" s="5"/>
      <c r="TO226" s="5"/>
      <c r="TP226" s="5"/>
      <c r="TQ226" s="5"/>
      <c r="TR226" s="5"/>
      <c r="TS226" s="5"/>
      <c r="TT226" s="5"/>
    </row>
    <row r="227" spans="2:540" ht="15" customHeight="1" outlineLevel="1">
      <c r="B227" s="351"/>
      <c r="C227" s="352"/>
      <c r="D227" s="273" t="s">
        <v>306</v>
      </c>
      <c r="E227" s="274" t="s">
        <v>312</v>
      </c>
      <c r="F227" s="271">
        <v>0</v>
      </c>
      <c r="G227" s="271">
        <v>0</v>
      </c>
      <c r="H227" s="271">
        <v>0</v>
      </c>
      <c r="I227" s="271">
        <v>0</v>
      </c>
      <c r="J227" s="271">
        <v>0</v>
      </c>
      <c r="K227" s="271">
        <v>0</v>
      </c>
      <c r="Z227" s="92">
        <v>0</v>
      </c>
      <c r="AA227" s="92">
        <v>0</v>
      </c>
      <c r="AB227" s="92">
        <v>0</v>
      </c>
      <c r="AC227" s="92">
        <v>0</v>
      </c>
      <c r="AD227" s="92">
        <v>0</v>
      </c>
      <c r="AE227" s="92">
        <v>0</v>
      </c>
      <c r="AF227" s="92">
        <v>0</v>
      </c>
      <c r="AG227" s="92">
        <v>0</v>
      </c>
      <c r="AH227" s="92">
        <v>0</v>
      </c>
      <c r="AI227" s="92">
        <v>0</v>
      </c>
      <c r="AJ227" s="92">
        <v>0</v>
      </c>
      <c r="AK227" s="92">
        <v>0</v>
      </c>
      <c r="AL227" s="92">
        <v>0</v>
      </c>
      <c r="AM227" s="92">
        <v>0</v>
      </c>
      <c r="AN227" s="92">
        <v>0</v>
      </c>
      <c r="AO227" s="92">
        <v>0</v>
      </c>
      <c r="AP227" s="92">
        <v>0</v>
      </c>
      <c r="AQ227" s="92">
        <v>0</v>
      </c>
      <c r="AR227" s="92">
        <v>0</v>
      </c>
      <c r="AS227" s="92">
        <v>0</v>
      </c>
      <c r="AT227" s="92">
        <v>0</v>
      </c>
      <c r="AU227" s="92">
        <v>0</v>
      </c>
      <c r="AV227" s="92">
        <v>0</v>
      </c>
      <c r="AW227" s="92">
        <v>0</v>
      </c>
      <c r="AX227" s="92">
        <v>0</v>
      </c>
      <c r="AY227" s="92">
        <v>0</v>
      </c>
      <c r="AZ227" s="92">
        <v>0</v>
      </c>
      <c r="BA227" s="92">
        <v>0</v>
      </c>
      <c r="BB227" s="92">
        <v>0</v>
      </c>
      <c r="BC227" s="92">
        <v>0</v>
      </c>
      <c r="BD227" s="92">
        <v>0</v>
      </c>
      <c r="BE227" s="92">
        <v>0</v>
      </c>
      <c r="BF227" s="92">
        <v>0</v>
      </c>
      <c r="BG227" s="92">
        <v>0</v>
      </c>
      <c r="BH227" s="92">
        <v>0</v>
      </c>
      <c r="BI227" s="92">
        <v>0</v>
      </c>
      <c r="BJ227" s="92">
        <v>0</v>
      </c>
      <c r="BK227" s="92">
        <v>0</v>
      </c>
      <c r="BL227" s="92">
        <v>0</v>
      </c>
      <c r="BM227" s="92">
        <v>0</v>
      </c>
      <c r="BN227" s="92">
        <v>0</v>
      </c>
      <c r="BO227" s="92">
        <v>0</v>
      </c>
      <c r="BP227" s="92">
        <v>0</v>
      </c>
      <c r="BQ227" s="92">
        <v>0</v>
      </c>
      <c r="BR227" s="92">
        <v>0</v>
      </c>
      <c r="BS227" s="92">
        <v>0</v>
      </c>
      <c r="BT227" s="92">
        <v>0</v>
      </c>
      <c r="BU227" s="92">
        <v>0</v>
      </c>
      <c r="BV227" s="92">
        <v>0</v>
      </c>
      <c r="BW227" s="92">
        <v>0</v>
      </c>
      <c r="BX227" s="92">
        <v>0</v>
      </c>
      <c r="BY227" s="92">
        <v>0</v>
      </c>
      <c r="BZ227" s="92">
        <v>0</v>
      </c>
      <c r="CA227" s="92">
        <v>0</v>
      </c>
      <c r="CB227" s="92">
        <v>0</v>
      </c>
      <c r="CC227" s="92">
        <v>0</v>
      </c>
      <c r="CD227" s="92">
        <v>0</v>
      </c>
      <c r="CE227" s="92">
        <v>0</v>
      </c>
      <c r="CF227" s="92">
        <v>0</v>
      </c>
      <c r="CG227" s="92">
        <v>0</v>
      </c>
      <c r="CH227" s="92">
        <v>0</v>
      </c>
      <c r="CI227" s="92">
        <v>0</v>
      </c>
      <c r="CJ227" s="92">
        <v>0</v>
      </c>
      <c r="CK227" s="92">
        <v>0</v>
      </c>
      <c r="CL227" s="92">
        <v>0</v>
      </c>
      <c r="CM227" s="92">
        <v>0</v>
      </c>
      <c r="CN227" s="92">
        <v>0</v>
      </c>
      <c r="CO227" s="92">
        <v>0</v>
      </c>
      <c r="CP227" s="92">
        <v>0</v>
      </c>
      <c r="CQ227" s="92">
        <v>0</v>
      </c>
      <c r="CR227" s="92">
        <v>0</v>
      </c>
      <c r="CS227" s="92">
        <v>0</v>
      </c>
      <c r="CT227" s="82"/>
      <c r="CU227" s="82"/>
      <c r="CV227" s="82"/>
      <c r="CW227" s="82"/>
      <c r="CX227" s="82"/>
      <c r="CY227" s="82"/>
      <c r="CZ227" s="82"/>
      <c r="DA227" s="82"/>
      <c r="DB227" s="82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  <c r="OF227" s="5"/>
      <c r="OG227" s="5"/>
      <c r="OH227" s="5"/>
      <c r="OI227" s="5"/>
      <c r="OJ227" s="5"/>
      <c r="OK227" s="5"/>
      <c r="OL227" s="5"/>
      <c r="OM227" s="5"/>
      <c r="ON227" s="5"/>
      <c r="OQ227" s="5"/>
      <c r="OR227" s="5"/>
      <c r="OS227" s="5"/>
      <c r="OT227" s="5"/>
      <c r="OU227" s="5"/>
      <c r="OV227" s="5"/>
      <c r="OX227" s="5"/>
      <c r="OY227" s="5"/>
      <c r="OZ227" s="5"/>
      <c r="PA227" s="5"/>
      <c r="PB227" s="5"/>
      <c r="PC227" s="5"/>
      <c r="PE227" s="5"/>
      <c r="PF227" s="5"/>
      <c r="PG227" s="5"/>
      <c r="PH227" s="5"/>
      <c r="PI227" s="5"/>
      <c r="PJ227" s="5"/>
      <c r="PL227" s="5"/>
      <c r="PM227" s="5"/>
      <c r="PN227" s="5"/>
      <c r="PO227" s="5"/>
      <c r="PP227" s="5"/>
      <c r="PQ227" s="5"/>
      <c r="PS227" s="5"/>
      <c r="PT227" s="5"/>
      <c r="PU227" s="5"/>
      <c r="PV227" s="5"/>
      <c r="PW227" s="5"/>
      <c r="PX227" s="5"/>
      <c r="PZ227" s="5"/>
      <c r="QA227" s="5"/>
      <c r="QB227" s="5"/>
      <c r="QC227" s="5"/>
      <c r="QD227" s="5"/>
      <c r="QE227" s="5"/>
      <c r="QG227" s="5"/>
      <c r="QH227" s="5"/>
      <c r="QI227" s="5"/>
      <c r="QJ227" s="5"/>
      <c r="QK227" s="5"/>
      <c r="QL227" s="5"/>
      <c r="QN227" s="93"/>
      <c r="QO227" s="93"/>
      <c r="QP227" s="93"/>
      <c r="QQ227" s="93"/>
      <c r="QR227" s="93"/>
      <c r="QS227" s="93"/>
      <c r="QU227" s="93"/>
      <c r="QV227" s="93"/>
      <c r="QW227" s="93"/>
      <c r="QX227" s="93"/>
      <c r="QY227" s="93"/>
      <c r="QZ227" s="93"/>
      <c r="RB227" s="93"/>
      <c r="RC227" s="93"/>
      <c r="RD227" s="93"/>
      <c r="RE227" s="93"/>
      <c r="RF227" s="93"/>
      <c r="RG227" s="93"/>
      <c r="RI227" s="93"/>
      <c r="RJ227" s="93"/>
      <c r="RK227" s="93"/>
      <c r="RL227" s="93"/>
      <c r="RM227" s="93"/>
      <c r="RN227" s="93"/>
      <c r="RO227" s="93"/>
      <c r="RP227" s="93"/>
      <c r="RR227" s="5"/>
      <c r="RS227" s="5"/>
      <c r="RT227" s="5"/>
      <c r="RU227" s="5"/>
      <c r="RV227" s="5"/>
      <c r="RW227" s="5"/>
      <c r="RY227" s="5"/>
      <c r="RZ227" s="5"/>
      <c r="SA227" s="5"/>
      <c r="SB227" s="5"/>
      <c r="SC227" s="5"/>
      <c r="SD227" s="5"/>
      <c r="SF227" s="5"/>
      <c r="SG227" s="5"/>
      <c r="SH227" s="5"/>
      <c r="SI227" s="5"/>
      <c r="SJ227" s="5"/>
      <c r="SK227" s="5"/>
      <c r="SM227" s="5"/>
      <c r="SN227" s="5"/>
      <c r="SO227" s="5"/>
      <c r="SP227" s="5"/>
      <c r="SQ227" s="5"/>
      <c r="SR227" s="5"/>
      <c r="ST227" s="5"/>
      <c r="SU227" s="5"/>
      <c r="SV227" s="5"/>
      <c r="SW227" s="5"/>
      <c r="SX227" s="5"/>
      <c r="SY227" s="5"/>
      <c r="TA227" s="5"/>
      <c r="TB227" s="5"/>
      <c r="TC227" s="5"/>
      <c r="TD227" s="5"/>
      <c r="TE227" s="5"/>
      <c r="TF227" s="5"/>
      <c r="TH227" s="5"/>
      <c r="TI227" s="5"/>
      <c r="TJ227" s="5"/>
      <c r="TK227" s="5"/>
      <c r="TL227" s="5"/>
      <c r="TM227" s="5"/>
      <c r="TO227" s="5"/>
      <c r="TP227" s="5"/>
      <c r="TQ227" s="5"/>
      <c r="TR227" s="5"/>
      <c r="TS227" s="5"/>
      <c r="TT227" s="5"/>
    </row>
    <row r="228" spans="2:540" ht="15" customHeight="1" outlineLevel="1">
      <c r="B228" s="66"/>
      <c r="C228" s="67"/>
      <c r="D228" s="277"/>
      <c r="E228" s="277"/>
      <c r="F228" s="66"/>
      <c r="G228" s="66"/>
      <c r="H228" s="66"/>
      <c r="I228" s="66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82"/>
      <c r="CU228" s="82"/>
      <c r="CV228" s="82"/>
      <c r="CW228" s="82"/>
      <c r="CX228" s="82"/>
      <c r="CY228" s="82"/>
      <c r="CZ228" s="82"/>
      <c r="DA228" s="82"/>
      <c r="DB228" s="82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  <c r="MX228" s="5"/>
      <c r="MY228" s="5"/>
      <c r="MZ228" s="5"/>
      <c r="NA228" s="5"/>
      <c r="NB228" s="5"/>
      <c r="NC228" s="5"/>
      <c r="ND228" s="5"/>
      <c r="NE228" s="5"/>
      <c r="NF228" s="5"/>
      <c r="NG228" s="5"/>
      <c r="NH228" s="5"/>
      <c r="NI228" s="5"/>
      <c r="NJ228" s="5"/>
      <c r="NK228" s="5"/>
      <c r="NL228" s="5"/>
      <c r="NM228" s="5"/>
      <c r="NN228" s="5"/>
      <c r="NO228" s="5"/>
      <c r="NP228" s="5"/>
      <c r="NQ228" s="5"/>
      <c r="NR228" s="5"/>
      <c r="NS228" s="5"/>
      <c r="NT228" s="5"/>
      <c r="NU228" s="5"/>
      <c r="NV228" s="5"/>
      <c r="NW228" s="5"/>
      <c r="NX228" s="5"/>
      <c r="NY228" s="5"/>
      <c r="NZ228" s="5"/>
      <c r="OA228" s="5"/>
      <c r="OB228" s="5"/>
      <c r="OC228" s="5"/>
      <c r="OD228" s="5"/>
      <c r="OE228" s="5"/>
      <c r="OF228" s="5"/>
      <c r="OG228" s="5"/>
      <c r="OH228" s="5"/>
      <c r="OI228" s="5"/>
      <c r="OJ228" s="5"/>
      <c r="OK228" s="5"/>
      <c r="OL228" s="5"/>
      <c r="OM228" s="5"/>
      <c r="ON228" s="5"/>
      <c r="OQ228" s="5"/>
      <c r="OR228" s="5"/>
      <c r="OS228" s="5"/>
      <c r="OT228" s="5"/>
      <c r="OU228" s="5"/>
      <c r="OV228" s="5"/>
      <c r="OX228" s="5"/>
      <c r="OY228" s="5"/>
      <c r="OZ228" s="5"/>
      <c r="PA228" s="5"/>
      <c r="PB228" s="5"/>
      <c r="PC228" s="5"/>
      <c r="PE228" s="5"/>
      <c r="PF228" s="5"/>
      <c r="PG228" s="5"/>
      <c r="PH228" s="5"/>
      <c r="PI228" s="5"/>
      <c r="PJ228" s="5"/>
      <c r="PL228" s="5"/>
      <c r="PM228" s="5"/>
      <c r="PN228" s="5"/>
      <c r="PO228" s="5"/>
      <c r="PP228" s="5"/>
      <c r="PQ228" s="5"/>
      <c r="PS228" s="5"/>
      <c r="PT228" s="5"/>
      <c r="PU228" s="5"/>
      <c r="PV228" s="5"/>
      <c r="PW228" s="5"/>
      <c r="PX228" s="5"/>
      <c r="PZ228" s="5"/>
      <c r="QA228" s="5"/>
      <c r="QB228" s="5"/>
      <c r="QC228" s="5"/>
      <c r="QD228" s="5"/>
      <c r="QE228" s="5"/>
      <c r="QG228" s="5"/>
      <c r="QH228" s="5"/>
      <c r="QI228" s="5"/>
      <c r="QJ228" s="5"/>
      <c r="QK228" s="5"/>
      <c r="QL228" s="5"/>
      <c r="QN228" s="93"/>
      <c r="QO228" s="93"/>
      <c r="QP228" s="93"/>
      <c r="QQ228" s="93"/>
      <c r="QR228" s="93"/>
      <c r="QS228" s="93"/>
      <c r="QU228" s="93"/>
      <c r="QV228" s="93"/>
      <c r="QW228" s="93"/>
      <c r="QX228" s="93"/>
      <c r="QY228" s="93"/>
      <c r="QZ228" s="93"/>
      <c r="RB228" s="93"/>
      <c r="RC228" s="93"/>
      <c r="RD228" s="93"/>
      <c r="RE228" s="93"/>
      <c r="RF228" s="93"/>
      <c r="RG228" s="93"/>
      <c r="RI228" s="93"/>
      <c r="RJ228" s="93"/>
      <c r="RK228" s="93"/>
      <c r="RL228" s="93"/>
      <c r="RM228" s="93"/>
      <c r="RN228" s="93"/>
      <c r="RO228" s="93"/>
      <c r="RP228" s="93"/>
      <c r="RR228" s="5"/>
      <c r="RS228" s="5"/>
      <c r="RT228" s="5"/>
      <c r="RU228" s="5"/>
      <c r="RV228" s="5"/>
      <c r="RW228" s="5"/>
      <c r="RY228" s="5"/>
      <c r="RZ228" s="5"/>
      <c r="SA228" s="5"/>
      <c r="SB228" s="5"/>
      <c r="SC228" s="5"/>
      <c r="SD228" s="5"/>
      <c r="SF228" s="5"/>
      <c r="SG228" s="5"/>
      <c r="SH228" s="5"/>
      <c r="SI228" s="5"/>
      <c r="SJ228" s="5"/>
      <c r="SK228" s="5"/>
      <c r="SM228" s="5"/>
      <c r="SN228" s="5"/>
      <c r="SO228" s="5"/>
      <c r="SP228" s="5"/>
      <c r="SQ228" s="5"/>
      <c r="SR228" s="5"/>
      <c r="ST228" s="5"/>
      <c r="SU228" s="5"/>
      <c r="SV228" s="5"/>
      <c r="SW228" s="5"/>
      <c r="SX228" s="5"/>
      <c r="SY228" s="5"/>
      <c r="TA228" s="5"/>
      <c r="TB228" s="5"/>
      <c r="TC228" s="5"/>
      <c r="TD228" s="5"/>
      <c r="TE228" s="5"/>
      <c r="TF228" s="5"/>
      <c r="TH228" s="5"/>
      <c r="TI228" s="5"/>
      <c r="TJ228" s="5"/>
      <c r="TK228" s="5"/>
      <c r="TL228" s="5"/>
      <c r="TM228" s="5"/>
      <c r="TO228" s="5"/>
      <c r="TP228" s="5"/>
      <c r="TQ228" s="5"/>
      <c r="TR228" s="5"/>
      <c r="TS228" s="5"/>
      <c r="TT228" s="5"/>
    </row>
    <row r="229" spans="2:540" ht="15" customHeight="1" outlineLevel="1">
      <c r="B229" s="347" t="s">
        <v>431</v>
      </c>
      <c r="C229" s="348"/>
      <c r="D229" s="273" t="s">
        <v>310</v>
      </c>
      <c r="E229" s="274" t="s">
        <v>311</v>
      </c>
      <c r="F229" s="271">
        <v>1330502.0654099998</v>
      </c>
      <c r="G229" s="271">
        <v>1942443.1425768016</v>
      </c>
      <c r="H229" s="271">
        <v>2322156.5561314067</v>
      </c>
      <c r="I229" s="271">
        <v>2461485.9494992974</v>
      </c>
      <c r="J229" s="271">
        <v>2609175.106469248</v>
      </c>
      <c r="K229" s="271">
        <v>2765725.612857407</v>
      </c>
      <c r="Z229" s="92">
        <v>87936.658789999987</v>
      </c>
      <c r="AA229" s="92">
        <v>89036.268449999989</v>
      </c>
      <c r="AB229" s="92">
        <v>100194.44243</v>
      </c>
      <c r="AC229" s="92">
        <v>104107.4136</v>
      </c>
      <c r="AD229" s="92">
        <v>106004.86800999998</v>
      </c>
      <c r="AE229" s="92">
        <v>111869.58302999998</v>
      </c>
      <c r="AF229" s="92">
        <v>116491.05609999997</v>
      </c>
      <c r="AG229" s="92">
        <v>119893.91498999998</v>
      </c>
      <c r="AH229" s="92">
        <v>123284.80043999998</v>
      </c>
      <c r="AI229" s="92">
        <v>123894.35318999998</v>
      </c>
      <c r="AJ229" s="92">
        <v>123894.35318999998</v>
      </c>
      <c r="AK229" s="92">
        <v>123894.35318999998</v>
      </c>
      <c r="AL229" s="92">
        <v>148860.04438140013</v>
      </c>
      <c r="AM229" s="92">
        <v>148860.04438140013</v>
      </c>
      <c r="AN229" s="92">
        <v>148860.04438140013</v>
      </c>
      <c r="AO229" s="92">
        <v>148860.04438140013</v>
      </c>
      <c r="AP229" s="92">
        <v>148860.04438140013</v>
      </c>
      <c r="AQ229" s="92">
        <v>148860.04438140013</v>
      </c>
      <c r="AR229" s="92">
        <v>174880.47938140013</v>
      </c>
      <c r="AS229" s="92">
        <v>174880.47938140013</v>
      </c>
      <c r="AT229" s="92">
        <v>174880.47938140013</v>
      </c>
      <c r="AU229" s="92">
        <v>174880.47938140013</v>
      </c>
      <c r="AV229" s="92">
        <v>174880.47938140013</v>
      </c>
      <c r="AW229" s="92">
        <v>174880.47938140013</v>
      </c>
      <c r="AX229" s="92">
        <v>193513.04634428385</v>
      </c>
      <c r="AY229" s="92">
        <v>193513.04634428385</v>
      </c>
      <c r="AZ229" s="92">
        <v>193513.04634428385</v>
      </c>
      <c r="BA229" s="92">
        <v>193513.04634428385</v>
      </c>
      <c r="BB229" s="92">
        <v>193513.04634428385</v>
      </c>
      <c r="BC229" s="92">
        <v>193513.04634428385</v>
      </c>
      <c r="BD229" s="92">
        <v>193513.04634428385</v>
      </c>
      <c r="BE229" s="92">
        <v>193513.04634428385</v>
      </c>
      <c r="BF229" s="92">
        <v>193513.04634428385</v>
      </c>
      <c r="BG229" s="92">
        <v>193513.04634428385</v>
      </c>
      <c r="BH229" s="92">
        <v>193513.04634428385</v>
      </c>
      <c r="BI229" s="92">
        <v>193513.04634428385</v>
      </c>
      <c r="BJ229" s="92">
        <v>205123.8291249414</v>
      </c>
      <c r="BK229" s="92">
        <v>205123.8291249414</v>
      </c>
      <c r="BL229" s="92">
        <v>205123.8291249414</v>
      </c>
      <c r="BM229" s="92">
        <v>205123.8291249414</v>
      </c>
      <c r="BN229" s="92">
        <v>205123.8291249414</v>
      </c>
      <c r="BO229" s="92">
        <v>205123.8291249414</v>
      </c>
      <c r="BP229" s="92">
        <v>205123.8291249414</v>
      </c>
      <c r="BQ229" s="92">
        <v>205123.8291249414</v>
      </c>
      <c r="BR229" s="92">
        <v>205123.8291249414</v>
      </c>
      <c r="BS229" s="92">
        <v>205123.8291249414</v>
      </c>
      <c r="BT229" s="92">
        <v>205123.8291249414</v>
      </c>
      <c r="BU229" s="92">
        <v>205123.8291249414</v>
      </c>
      <c r="BV229" s="92">
        <v>217431.25887243738</v>
      </c>
      <c r="BW229" s="92">
        <v>217431.25887243738</v>
      </c>
      <c r="BX229" s="92">
        <v>217431.25887243738</v>
      </c>
      <c r="BY229" s="92">
        <v>217431.25887243738</v>
      </c>
      <c r="BZ229" s="92">
        <v>217431.25887243738</v>
      </c>
      <c r="CA229" s="92">
        <v>217431.25887243738</v>
      </c>
      <c r="CB229" s="92">
        <v>217431.25887243738</v>
      </c>
      <c r="CC229" s="92">
        <v>217431.25887243738</v>
      </c>
      <c r="CD229" s="92">
        <v>217431.25887243738</v>
      </c>
      <c r="CE229" s="92">
        <v>217431.25887243738</v>
      </c>
      <c r="CF229" s="92">
        <v>217431.25887243738</v>
      </c>
      <c r="CG229" s="92">
        <v>217431.25887243738</v>
      </c>
      <c r="CH229" s="92">
        <v>230477.13440478389</v>
      </c>
      <c r="CI229" s="92">
        <v>230477.13440478389</v>
      </c>
      <c r="CJ229" s="92">
        <v>230477.13440478389</v>
      </c>
      <c r="CK229" s="92">
        <v>230477.13440478389</v>
      </c>
      <c r="CL229" s="92">
        <v>230477.13440478389</v>
      </c>
      <c r="CM229" s="92">
        <v>230477.13440478389</v>
      </c>
      <c r="CN229" s="92">
        <v>230477.13440478389</v>
      </c>
      <c r="CO229" s="92">
        <v>230477.13440478389</v>
      </c>
      <c r="CP229" s="92">
        <v>230477.13440478389</v>
      </c>
      <c r="CQ229" s="92">
        <v>230477.13440478389</v>
      </c>
      <c r="CR229" s="92">
        <v>230477.13440478389</v>
      </c>
      <c r="CS229" s="92">
        <v>230477.13440478389</v>
      </c>
      <c r="CT229" s="82"/>
      <c r="CU229" s="82"/>
      <c r="CV229" s="82"/>
      <c r="CW229" s="82"/>
      <c r="CX229" s="82"/>
      <c r="CY229" s="82"/>
      <c r="CZ229" s="82"/>
      <c r="DA229" s="82"/>
      <c r="DB229" s="82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5"/>
      <c r="MM229" s="5"/>
      <c r="MN229" s="5"/>
      <c r="MO229" s="5"/>
      <c r="MP229" s="5"/>
      <c r="MQ229" s="5"/>
      <c r="MR229" s="5"/>
      <c r="MS229" s="5"/>
      <c r="MT229" s="5"/>
      <c r="MU229" s="5"/>
      <c r="MV229" s="5"/>
      <c r="MW229" s="5"/>
      <c r="MX229" s="5"/>
      <c r="MY229" s="5"/>
      <c r="MZ229" s="5"/>
      <c r="NA229" s="5"/>
      <c r="NB229" s="5"/>
      <c r="NC229" s="5"/>
      <c r="ND229" s="5"/>
      <c r="NE229" s="5"/>
      <c r="NF229" s="5"/>
      <c r="NG229" s="5"/>
      <c r="NH229" s="5"/>
      <c r="NI229" s="5"/>
      <c r="NJ229" s="5"/>
      <c r="NK229" s="5"/>
      <c r="NL229" s="5"/>
      <c r="NM229" s="5"/>
      <c r="NN229" s="5"/>
      <c r="NO229" s="5"/>
      <c r="NP229" s="5"/>
      <c r="NQ229" s="5"/>
      <c r="NR229" s="5"/>
      <c r="NS229" s="5"/>
      <c r="NT229" s="5"/>
      <c r="NU229" s="5"/>
      <c r="NV229" s="5"/>
      <c r="NW229" s="5"/>
      <c r="NX229" s="5"/>
      <c r="NY229" s="5"/>
      <c r="NZ229" s="5"/>
      <c r="OA229" s="5"/>
      <c r="OB229" s="5"/>
      <c r="OC229" s="5"/>
      <c r="OD229" s="5"/>
      <c r="OE229" s="5"/>
      <c r="OF229" s="5"/>
      <c r="OG229" s="5"/>
      <c r="OH229" s="5"/>
      <c r="OI229" s="5"/>
      <c r="OJ229" s="5"/>
      <c r="OK229" s="5"/>
      <c r="OL229" s="5"/>
      <c r="OM229" s="5"/>
      <c r="ON229" s="5"/>
      <c r="OQ229" s="5"/>
      <c r="OR229" s="5"/>
      <c r="OS229" s="5"/>
      <c r="OT229" s="5"/>
      <c r="OU229" s="5"/>
      <c r="OV229" s="5"/>
      <c r="OX229" s="5"/>
      <c r="OY229" s="5"/>
      <c r="OZ229" s="5"/>
      <c r="PA229" s="5"/>
      <c r="PB229" s="5"/>
      <c r="PC229" s="5"/>
      <c r="PE229" s="5"/>
      <c r="PF229" s="5"/>
      <c r="PG229" s="5"/>
      <c r="PH229" s="5"/>
      <c r="PI229" s="5"/>
      <c r="PJ229" s="5"/>
      <c r="PL229" s="5"/>
      <c r="PM229" s="5"/>
      <c r="PN229" s="5"/>
      <c r="PO229" s="5"/>
      <c r="PP229" s="5"/>
      <c r="PQ229" s="5"/>
      <c r="PS229" s="5"/>
      <c r="PT229" s="5"/>
      <c r="PU229" s="5"/>
      <c r="PV229" s="5"/>
      <c r="PW229" s="5"/>
      <c r="PX229" s="5"/>
      <c r="PZ229" s="5"/>
      <c r="QA229" s="5"/>
      <c r="QB229" s="5"/>
      <c r="QC229" s="5"/>
      <c r="QD229" s="5"/>
      <c r="QE229" s="5"/>
      <c r="QG229" s="5"/>
      <c r="QH229" s="5"/>
      <c r="QI229" s="5"/>
      <c r="QJ229" s="5"/>
      <c r="QK229" s="5"/>
      <c r="QL229" s="5"/>
      <c r="QN229" s="93"/>
      <c r="QO229" s="93"/>
      <c r="QP229" s="93"/>
      <c r="QQ229" s="93"/>
      <c r="QR229" s="93"/>
      <c r="QS229" s="93"/>
      <c r="QU229" s="93"/>
      <c r="QV229" s="93"/>
      <c r="QW229" s="93"/>
      <c r="QX229" s="93"/>
      <c r="QY229" s="93"/>
      <c r="QZ229" s="93"/>
      <c r="RB229" s="93"/>
      <c r="RC229" s="93"/>
      <c r="RD229" s="93"/>
      <c r="RE229" s="93"/>
      <c r="RF229" s="93"/>
      <c r="RG229" s="93"/>
      <c r="RI229" s="93"/>
      <c r="RJ229" s="93"/>
      <c r="RK229" s="93"/>
      <c r="RL229" s="93"/>
      <c r="RM229" s="93"/>
      <c r="RN229" s="93"/>
      <c r="RO229" s="93"/>
      <c r="RP229" s="93"/>
      <c r="RR229" s="5"/>
      <c r="RS229" s="5"/>
      <c r="RT229" s="5"/>
      <c r="RU229" s="5"/>
      <c r="RV229" s="5"/>
      <c r="RW229" s="5"/>
      <c r="RY229" s="5"/>
      <c r="RZ229" s="5"/>
      <c r="SA229" s="5"/>
      <c r="SB229" s="5"/>
      <c r="SC229" s="5"/>
      <c r="SD229" s="5"/>
      <c r="SF229" s="5"/>
      <c r="SG229" s="5"/>
      <c r="SH229" s="5"/>
      <c r="SI229" s="5"/>
      <c r="SJ229" s="5"/>
      <c r="SK229" s="5"/>
      <c r="SM229" s="5"/>
      <c r="SN229" s="5"/>
      <c r="SO229" s="5"/>
      <c r="SP229" s="5"/>
      <c r="SQ229" s="5"/>
      <c r="SR229" s="5"/>
      <c r="ST229" s="5"/>
      <c r="SU229" s="5"/>
      <c r="SV229" s="5"/>
      <c r="SW229" s="5"/>
      <c r="SX229" s="5"/>
      <c r="SY229" s="5"/>
      <c r="TA229" s="5"/>
      <c r="TB229" s="5"/>
      <c r="TC229" s="5"/>
      <c r="TD229" s="5"/>
      <c r="TE229" s="5"/>
      <c r="TF229" s="5"/>
      <c r="TH229" s="5"/>
      <c r="TI229" s="5"/>
      <c r="TJ229" s="5"/>
      <c r="TK229" s="5"/>
      <c r="TL229" s="5"/>
      <c r="TM229" s="5"/>
      <c r="TO229" s="5"/>
      <c r="TP229" s="5"/>
      <c r="TQ229" s="5"/>
      <c r="TR229" s="5"/>
      <c r="TS229" s="5"/>
      <c r="TT229" s="5"/>
    </row>
    <row r="230" spans="2:540" ht="15" customHeight="1" outlineLevel="1">
      <c r="B230" s="349"/>
      <c r="C230" s="350"/>
      <c r="D230" s="273" t="s">
        <v>306</v>
      </c>
      <c r="E230" s="274" t="s">
        <v>311</v>
      </c>
      <c r="F230" s="271">
        <v>0</v>
      </c>
      <c r="G230" s="271">
        <v>0</v>
      </c>
      <c r="H230" s="271">
        <v>0</v>
      </c>
      <c r="I230" s="271">
        <v>0</v>
      </c>
      <c r="J230" s="271">
        <v>0</v>
      </c>
      <c r="K230" s="271">
        <v>0</v>
      </c>
      <c r="Y230" s="126" t="b">
        <v>0</v>
      </c>
      <c r="Z230" s="92">
        <v>0</v>
      </c>
      <c r="AA230" s="92">
        <v>0</v>
      </c>
      <c r="AB230" s="92">
        <v>0</v>
      </c>
      <c r="AC230" s="92">
        <v>0</v>
      </c>
      <c r="AD230" s="92">
        <v>0</v>
      </c>
      <c r="AE230" s="92">
        <v>0</v>
      </c>
      <c r="AF230" s="92">
        <v>0</v>
      </c>
      <c r="AG230" s="92">
        <v>0</v>
      </c>
      <c r="AH230" s="92">
        <v>0</v>
      </c>
      <c r="AI230" s="92">
        <v>0</v>
      </c>
      <c r="AJ230" s="92">
        <v>0</v>
      </c>
      <c r="AK230" s="92">
        <v>0</v>
      </c>
      <c r="AL230" s="92">
        <v>0</v>
      </c>
      <c r="AM230" s="92">
        <v>0</v>
      </c>
      <c r="AN230" s="92">
        <v>0</v>
      </c>
      <c r="AO230" s="92">
        <v>0</v>
      </c>
      <c r="AP230" s="92">
        <v>0</v>
      </c>
      <c r="AQ230" s="92">
        <v>0</v>
      </c>
      <c r="AR230" s="92">
        <v>0</v>
      </c>
      <c r="AS230" s="92">
        <v>0</v>
      </c>
      <c r="AT230" s="92">
        <v>0</v>
      </c>
      <c r="AU230" s="92">
        <v>0</v>
      </c>
      <c r="AV230" s="92">
        <v>0</v>
      </c>
      <c r="AW230" s="92">
        <v>0</v>
      </c>
      <c r="AX230" s="92">
        <v>0</v>
      </c>
      <c r="AY230" s="92">
        <v>0</v>
      </c>
      <c r="AZ230" s="92">
        <v>0</v>
      </c>
      <c r="BA230" s="92">
        <v>0</v>
      </c>
      <c r="BB230" s="92">
        <v>0</v>
      </c>
      <c r="BC230" s="92">
        <v>0</v>
      </c>
      <c r="BD230" s="92">
        <v>0</v>
      </c>
      <c r="BE230" s="92">
        <v>0</v>
      </c>
      <c r="BF230" s="92">
        <v>0</v>
      </c>
      <c r="BG230" s="92">
        <v>0</v>
      </c>
      <c r="BH230" s="92">
        <v>0</v>
      </c>
      <c r="BI230" s="92">
        <v>0</v>
      </c>
      <c r="BJ230" s="92">
        <v>0</v>
      </c>
      <c r="BK230" s="92">
        <v>0</v>
      </c>
      <c r="BL230" s="92">
        <v>0</v>
      </c>
      <c r="BM230" s="92">
        <v>0</v>
      </c>
      <c r="BN230" s="92">
        <v>0</v>
      </c>
      <c r="BO230" s="92">
        <v>0</v>
      </c>
      <c r="BP230" s="92">
        <v>0</v>
      </c>
      <c r="BQ230" s="92">
        <v>0</v>
      </c>
      <c r="BR230" s="92">
        <v>0</v>
      </c>
      <c r="BS230" s="92">
        <v>0</v>
      </c>
      <c r="BT230" s="92">
        <v>0</v>
      </c>
      <c r="BU230" s="92">
        <v>0</v>
      </c>
      <c r="BV230" s="92">
        <v>0</v>
      </c>
      <c r="BW230" s="92">
        <v>0</v>
      </c>
      <c r="BX230" s="92">
        <v>0</v>
      </c>
      <c r="BY230" s="92">
        <v>0</v>
      </c>
      <c r="BZ230" s="92">
        <v>0</v>
      </c>
      <c r="CA230" s="92">
        <v>0</v>
      </c>
      <c r="CB230" s="92">
        <v>0</v>
      </c>
      <c r="CC230" s="92">
        <v>0</v>
      </c>
      <c r="CD230" s="92">
        <v>0</v>
      </c>
      <c r="CE230" s="92">
        <v>0</v>
      </c>
      <c r="CF230" s="92">
        <v>0</v>
      </c>
      <c r="CG230" s="92">
        <v>0</v>
      </c>
      <c r="CH230" s="92">
        <v>0</v>
      </c>
      <c r="CI230" s="92">
        <v>0</v>
      </c>
      <c r="CJ230" s="92">
        <v>0</v>
      </c>
      <c r="CK230" s="92">
        <v>0</v>
      </c>
      <c r="CL230" s="92">
        <v>0</v>
      </c>
      <c r="CM230" s="92">
        <v>0</v>
      </c>
      <c r="CN230" s="92">
        <v>0</v>
      </c>
      <c r="CO230" s="92">
        <v>0</v>
      </c>
      <c r="CP230" s="92">
        <v>0</v>
      </c>
      <c r="CQ230" s="92">
        <v>0</v>
      </c>
      <c r="CR230" s="92">
        <v>0</v>
      </c>
      <c r="CS230" s="92">
        <v>0</v>
      </c>
      <c r="CT230" s="82"/>
      <c r="CU230" s="82"/>
      <c r="CV230" s="82"/>
      <c r="CW230" s="82"/>
      <c r="CX230" s="82"/>
      <c r="CY230" s="82"/>
      <c r="CZ230" s="82"/>
      <c r="DA230" s="82"/>
      <c r="DB230" s="82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5"/>
      <c r="MM230" s="5"/>
      <c r="MN230" s="5"/>
      <c r="MO230" s="5"/>
      <c r="MP230" s="5"/>
      <c r="MQ230" s="5"/>
      <c r="MR230" s="5"/>
      <c r="MS230" s="5"/>
      <c r="MT230" s="5"/>
      <c r="MU230" s="5"/>
      <c r="MV230" s="5"/>
      <c r="MW230" s="5"/>
      <c r="MX230" s="5"/>
      <c r="MY230" s="5"/>
      <c r="MZ230" s="5"/>
      <c r="NA230" s="5"/>
      <c r="NB230" s="5"/>
      <c r="NC230" s="5"/>
      <c r="ND230" s="5"/>
      <c r="NE230" s="5"/>
      <c r="NF230" s="5"/>
      <c r="NG230" s="5"/>
      <c r="NH230" s="5"/>
      <c r="NI230" s="5"/>
      <c r="NJ230" s="5"/>
      <c r="NK230" s="5"/>
      <c r="NL230" s="5"/>
      <c r="NM230" s="5"/>
      <c r="NN230" s="5"/>
      <c r="NO230" s="5"/>
      <c r="NP230" s="5"/>
      <c r="NQ230" s="5"/>
      <c r="NR230" s="5"/>
      <c r="NS230" s="5"/>
      <c r="NT230" s="5"/>
      <c r="NU230" s="5"/>
      <c r="NV230" s="5"/>
      <c r="NW230" s="5"/>
      <c r="NX230" s="5"/>
      <c r="NY230" s="5"/>
      <c r="NZ230" s="5"/>
      <c r="OA230" s="5"/>
      <c r="OB230" s="5"/>
      <c r="OC230" s="5"/>
      <c r="OD230" s="5"/>
      <c r="OE230" s="5"/>
      <c r="OF230" s="5"/>
      <c r="OG230" s="5"/>
      <c r="OH230" s="5"/>
      <c r="OI230" s="5"/>
      <c r="OJ230" s="5"/>
      <c r="OK230" s="5"/>
      <c r="OL230" s="5"/>
      <c r="OM230" s="5"/>
      <c r="ON230" s="5"/>
      <c r="OQ230" s="5"/>
      <c r="OR230" s="5"/>
      <c r="OS230" s="5"/>
      <c r="OT230" s="5"/>
      <c r="OU230" s="5"/>
      <c r="OV230" s="5"/>
      <c r="OX230" s="5"/>
      <c r="OY230" s="5"/>
      <c r="OZ230" s="5"/>
      <c r="PA230" s="5"/>
      <c r="PB230" s="5"/>
      <c r="PC230" s="5"/>
      <c r="PE230" s="5"/>
      <c r="PF230" s="5"/>
      <c r="PG230" s="5"/>
      <c r="PH230" s="5"/>
      <c r="PI230" s="5"/>
      <c r="PJ230" s="5"/>
      <c r="PL230" s="5"/>
      <c r="PM230" s="5"/>
      <c r="PN230" s="5"/>
      <c r="PO230" s="5"/>
      <c r="PP230" s="5"/>
      <c r="PQ230" s="5"/>
      <c r="PS230" s="5"/>
      <c r="PT230" s="5"/>
      <c r="PU230" s="5"/>
      <c r="PV230" s="5"/>
      <c r="PW230" s="5"/>
      <c r="PX230" s="5"/>
      <c r="PZ230" s="5"/>
      <c r="QA230" s="5"/>
      <c r="QB230" s="5"/>
      <c r="QC230" s="5"/>
      <c r="QD230" s="5"/>
      <c r="QE230" s="5"/>
      <c r="QG230" s="5"/>
      <c r="QH230" s="5"/>
      <c r="QI230" s="5"/>
      <c r="QJ230" s="5"/>
      <c r="QK230" s="5"/>
      <c r="QL230" s="5"/>
      <c r="QN230" s="93"/>
      <c r="QO230" s="93"/>
      <c r="QP230" s="93"/>
      <c r="QQ230" s="93"/>
      <c r="QR230" s="93"/>
      <c r="QS230" s="93"/>
      <c r="QU230" s="93"/>
      <c r="QV230" s="93"/>
      <c r="QW230" s="93"/>
      <c r="QX230" s="93"/>
      <c r="QY230" s="93"/>
      <c r="QZ230" s="93"/>
      <c r="RB230" s="93"/>
      <c r="RC230" s="93"/>
      <c r="RD230" s="93"/>
      <c r="RE230" s="93"/>
      <c r="RF230" s="93"/>
      <c r="RG230" s="93"/>
      <c r="RI230" s="93"/>
      <c r="RJ230" s="93"/>
      <c r="RK230" s="93"/>
      <c r="RL230" s="93"/>
      <c r="RM230" s="93"/>
      <c r="RN230" s="93"/>
      <c r="RO230" s="93"/>
      <c r="RP230" s="93"/>
      <c r="RR230" s="5"/>
      <c r="RS230" s="5"/>
      <c r="RT230" s="5"/>
      <c r="RU230" s="5"/>
      <c r="RV230" s="5"/>
      <c r="RW230" s="5"/>
      <c r="RY230" s="5"/>
      <c r="RZ230" s="5"/>
      <c r="SA230" s="5"/>
      <c r="SB230" s="5"/>
      <c r="SC230" s="5"/>
      <c r="SD230" s="5"/>
      <c r="SF230" s="5"/>
      <c r="SG230" s="5"/>
      <c r="SH230" s="5"/>
      <c r="SI230" s="5"/>
      <c r="SJ230" s="5"/>
      <c r="SK230" s="5"/>
      <c r="SM230" s="5"/>
      <c r="SN230" s="5"/>
      <c r="SO230" s="5"/>
      <c r="SP230" s="5"/>
      <c r="SQ230" s="5"/>
      <c r="SR230" s="5"/>
      <c r="ST230" s="5"/>
      <c r="SU230" s="5"/>
      <c r="SV230" s="5"/>
      <c r="SW230" s="5"/>
      <c r="SX230" s="5"/>
      <c r="SY230" s="5"/>
      <c r="TA230" s="5"/>
      <c r="TB230" s="5"/>
      <c r="TC230" s="5"/>
      <c r="TD230" s="5"/>
      <c r="TE230" s="5"/>
      <c r="TF230" s="5"/>
      <c r="TH230" s="5"/>
      <c r="TI230" s="5"/>
      <c r="TJ230" s="5"/>
      <c r="TK230" s="5"/>
      <c r="TL230" s="5"/>
      <c r="TM230" s="5"/>
      <c r="TO230" s="5"/>
      <c r="TP230" s="5"/>
      <c r="TQ230" s="5"/>
      <c r="TR230" s="5"/>
      <c r="TS230" s="5"/>
      <c r="TT230" s="5"/>
    </row>
    <row r="231" spans="2:540" ht="15" customHeight="1" outlineLevel="1">
      <c r="B231" s="349"/>
      <c r="C231" s="350"/>
      <c r="D231" s="275"/>
      <c r="E231" s="276"/>
      <c r="F231" s="91"/>
      <c r="G231" s="91"/>
      <c r="H231" s="91"/>
      <c r="I231" s="91"/>
      <c r="J231" s="91"/>
      <c r="K231" s="91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82"/>
      <c r="CU231" s="82"/>
      <c r="CV231" s="82"/>
      <c r="CW231" s="82"/>
      <c r="CX231" s="82"/>
      <c r="CY231" s="82"/>
      <c r="CZ231" s="82"/>
      <c r="DA231" s="82"/>
      <c r="DB231" s="82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5"/>
      <c r="MM231" s="5"/>
      <c r="MN231" s="5"/>
      <c r="MO231" s="5"/>
      <c r="MP231" s="5"/>
      <c r="MQ231" s="5"/>
      <c r="MR231" s="5"/>
      <c r="MS231" s="5"/>
      <c r="MT231" s="5"/>
      <c r="MU231" s="5"/>
      <c r="MV231" s="5"/>
      <c r="MW231" s="5"/>
      <c r="MX231" s="5"/>
      <c r="MY231" s="5"/>
      <c r="MZ231" s="5"/>
      <c r="NA231" s="5"/>
      <c r="NB231" s="5"/>
      <c r="NC231" s="5"/>
      <c r="ND231" s="5"/>
      <c r="NE231" s="5"/>
      <c r="NF231" s="5"/>
      <c r="NG231" s="5"/>
      <c r="NH231" s="5"/>
      <c r="NI231" s="5"/>
      <c r="NJ231" s="5"/>
      <c r="NK231" s="5"/>
      <c r="NL231" s="5"/>
      <c r="NM231" s="5"/>
      <c r="NN231" s="5"/>
      <c r="NO231" s="5"/>
      <c r="NP231" s="5"/>
      <c r="NQ231" s="5"/>
      <c r="NR231" s="5"/>
      <c r="NS231" s="5"/>
      <c r="NT231" s="5"/>
      <c r="NU231" s="5"/>
      <c r="NV231" s="5"/>
      <c r="NW231" s="5"/>
      <c r="NX231" s="5"/>
      <c r="NY231" s="5"/>
      <c r="NZ231" s="5"/>
      <c r="OA231" s="5"/>
      <c r="OB231" s="5"/>
      <c r="OC231" s="5"/>
      <c r="OD231" s="5"/>
      <c r="OE231" s="5"/>
      <c r="OF231" s="5"/>
      <c r="OG231" s="5"/>
      <c r="OH231" s="5"/>
      <c r="OI231" s="5"/>
      <c r="OJ231" s="5"/>
      <c r="OK231" s="5"/>
      <c r="OL231" s="5"/>
      <c r="OM231" s="5"/>
      <c r="ON231" s="5"/>
      <c r="OQ231" s="5"/>
      <c r="OR231" s="5"/>
      <c r="OS231" s="5"/>
      <c r="OT231" s="5"/>
      <c r="OU231" s="5"/>
      <c r="OV231" s="5"/>
      <c r="OX231" s="5"/>
      <c r="OY231" s="5"/>
      <c r="OZ231" s="5"/>
      <c r="PA231" s="5"/>
      <c r="PB231" s="5"/>
      <c r="PC231" s="5"/>
      <c r="PE231" s="5"/>
      <c r="PF231" s="5"/>
      <c r="PG231" s="5"/>
      <c r="PH231" s="5"/>
      <c r="PI231" s="5"/>
      <c r="PJ231" s="5"/>
      <c r="PL231" s="5"/>
      <c r="PM231" s="5"/>
      <c r="PN231" s="5"/>
      <c r="PO231" s="5"/>
      <c r="PP231" s="5"/>
      <c r="PQ231" s="5"/>
      <c r="PS231" s="5"/>
      <c r="PT231" s="5"/>
      <c r="PU231" s="5"/>
      <c r="PV231" s="5"/>
      <c r="PW231" s="5"/>
      <c r="PX231" s="5"/>
      <c r="PZ231" s="5"/>
      <c r="QA231" s="5"/>
      <c r="QB231" s="5"/>
      <c r="QC231" s="5"/>
      <c r="QD231" s="5"/>
      <c r="QE231" s="5"/>
      <c r="QG231" s="5"/>
      <c r="QH231" s="5"/>
      <c r="QI231" s="5"/>
      <c r="QJ231" s="5"/>
      <c r="QK231" s="5"/>
      <c r="QL231" s="5"/>
      <c r="QN231" s="93"/>
      <c r="QO231" s="93"/>
      <c r="QP231" s="93"/>
      <c r="QQ231" s="93"/>
      <c r="QR231" s="93"/>
      <c r="QS231" s="93"/>
      <c r="QU231" s="93"/>
      <c r="QV231" s="93"/>
      <c r="QW231" s="93"/>
      <c r="QX231" s="93"/>
      <c r="QY231" s="93"/>
      <c r="QZ231" s="93"/>
      <c r="RB231" s="93"/>
      <c r="RC231" s="93"/>
      <c r="RD231" s="93"/>
      <c r="RE231" s="93"/>
      <c r="RF231" s="93"/>
      <c r="RG231" s="93"/>
      <c r="RI231" s="93"/>
      <c r="RJ231" s="93"/>
      <c r="RK231" s="93"/>
      <c r="RL231" s="93"/>
      <c r="RM231" s="93"/>
      <c r="RN231" s="93"/>
      <c r="RO231" s="93"/>
      <c r="RP231" s="93"/>
      <c r="RR231" s="5"/>
      <c r="RS231" s="5"/>
      <c r="RT231" s="5"/>
      <c r="RU231" s="5"/>
      <c r="RV231" s="5"/>
      <c r="RW231" s="5"/>
      <c r="RY231" s="5"/>
      <c r="RZ231" s="5"/>
      <c r="SA231" s="5"/>
      <c r="SB231" s="5"/>
      <c r="SC231" s="5"/>
      <c r="SD231" s="5"/>
      <c r="SF231" s="5"/>
      <c r="SG231" s="5"/>
      <c r="SH231" s="5"/>
      <c r="SI231" s="5"/>
      <c r="SJ231" s="5"/>
      <c r="SK231" s="5"/>
      <c r="SM231" s="5"/>
      <c r="SN231" s="5"/>
      <c r="SO231" s="5"/>
      <c r="SP231" s="5"/>
      <c r="SQ231" s="5"/>
      <c r="SR231" s="5"/>
      <c r="ST231" s="5"/>
      <c r="SU231" s="5"/>
      <c r="SV231" s="5"/>
      <c r="SW231" s="5"/>
      <c r="SX231" s="5"/>
      <c r="SY231" s="5"/>
      <c r="TA231" s="5"/>
      <c r="TB231" s="5"/>
      <c r="TC231" s="5"/>
      <c r="TD231" s="5"/>
      <c r="TE231" s="5"/>
      <c r="TF231" s="5"/>
      <c r="TH231" s="5"/>
      <c r="TI231" s="5"/>
      <c r="TJ231" s="5"/>
      <c r="TK231" s="5"/>
      <c r="TL231" s="5"/>
      <c r="TM231" s="5"/>
      <c r="TO231" s="5"/>
      <c r="TP231" s="5"/>
      <c r="TQ231" s="5"/>
      <c r="TR231" s="5"/>
      <c r="TS231" s="5"/>
      <c r="TT231" s="5"/>
    </row>
    <row r="232" spans="2:540" ht="15" customHeight="1" outlineLevel="1">
      <c r="B232" s="349"/>
      <c r="C232" s="350"/>
      <c r="D232" s="273" t="s">
        <v>310</v>
      </c>
      <c r="E232" s="274" t="s">
        <v>312</v>
      </c>
      <c r="F232" s="271">
        <v>94070.003729999997</v>
      </c>
      <c r="G232" s="271">
        <v>0</v>
      </c>
      <c r="H232" s="271">
        <v>0</v>
      </c>
      <c r="I232" s="271">
        <v>0</v>
      </c>
      <c r="J232" s="271">
        <v>0</v>
      </c>
      <c r="K232" s="271">
        <v>0</v>
      </c>
      <c r="Z232" s="92">
        <v>18936.761449999995</v>
      </c>
      <c r="AA232" s="92">
        <v>16918.812229999996</v>
      </c>
      <c r="AB232" s="92">
        <v>17105.469099999998</v>
      </c>
      <c r="AC232" s="92">
        <v>14533.383339999997</v>
      </c>
      <c r="AD232" s="92">
        <v>10416.30847</v>
      </c>
      <c r="AE232" s="92">
        <v>6666.1814799999984</v>
      </c>
      <c r="AF232" s="92">
        <v>4973.7956599999989</v>
      </c>
      <c r="AG232" s="92">
        <v>3899.1069999999995</v>
      </c>
      <c r="AH232" s="92">
        <v>620.18499999999995</v>
      </c>
      <c r="AI232" s="92">
        <v>0</v>
      </c>
      <c r="AJ232" s="92">
        <v>0</v>
      </c>
      <c r="AK232" s="92">
        <v>0</v>
      </c>
      <c r="AL232" s="92">
        <v>0</v>
      </c>
      <c r="AM232" s="92">
        <v>0</v>
      </c>
      <c r="AN232" s="92">
        <v>0</v>
      </c>
      <c r="AO232" s="92">
        <v>0</v>
      </c>
      <c r="AP232" s="92">
        <v>0</v>
      </c>
      <c r="AQ232" s="92">
        <v>0</v>
      </c>
      <c r="AR232" s="92">
        <v>0</v>
      </c>
      <c r="AS232" s="92">
        <v>0</v>
      </c>
      <c r="AT232" s="92">
        <v>0</v>
      </c>
      <c r="AU232" s="92">
        <v>0</v>
      </c>
      <c r="AV232" s="92">
        <v>0</v>
      </c>
      <c r="AW232" s="92">
        <v>0</v>
      </c>
      <c r="AX232" s="92">
        <v>0</v>
      </c>
      <c r="AY232" s="92">
        <v>0</v>
      </c>
      <c r="AZ232" s="92">
        <v>0</v>
      </c>
      <c r="BA232" s="92">
        <v>0</v>
      </c>
      <c r="BB232" s="92">
        <v>0</v>
      </c>
      <c r="BC232" s="92">
        <v>0</v>
      </c>
      <c r="BD232" s="92">
        <v>0</v>
      </c>
      <c r="BE232" s="92">
        <v>0</v>
      </c>
      <c r="BF232" s="92">
        <v>0</v>
      </c>
      <c r="BG232" s="92">
        <v>0</v>
      </c>
      <c r="BH232" s="92">
        <v>0</v>
      </c>
      <c r="BI232" s="92">
        <v>0</v>
      </c>
      <c r="BJ232" s="92">
        <v>0</v>
      </c>
      <c r="BK232" s="92">
        <v>0</v>
      </c>
      <c r="BL232" s="92">
        <v>0</v>
      </c>
      <c r="BM232" s="92">
        <v>0</v>
      </c>
      <c r="BN232" s="92">
        <v>0</v>
      </c>
      <c r="BO232" s="92">
        <v>0</v>
      </c>
      <c r="BP232" s="92">
        <v>0</v>
      </c>
      <c r="BQ232" s="92">
        <v>0</v>
      </c>
      <c r="BR232" s="92">
        <v>0</v>
      </c>
      <c r="BS232" s="92">
        <v>0</v>
      </c>
      <c r="BT232" s="92">
        <v>0</v>
      </c>
      <c r="BU232" s="92">
        <v>0</v>
      </c>
      <c r="BV232" s="92">
        <v>0</v>
      </c>
      <c r="BW232" s="92">
        <v>0</v>
      </c>
      <c r="BX232" s="92">
        <v>0</v>
      </c>
      <c r="BY232" s="92">
        <v>0</v>
      </c>
      <c r="BZ232" s="92">
        <v>0</v>
      </c>
      <c r="CA232" s="92">
        <v>0</v>
      </c>
      <c r="CB232" s="92">
        <v>0</v>
      </c>
      <c r="CC232" s="92">
        <v>0</v>
      </c>
      <c r="CD232" s="92">
        <v>0</v>
      </c>
      <c r="CE232" s="92">
        <v>0</v>
      </c>
      <c r="CF232" s="92">
        <v>0</v>
      </c>
      <c r="CG232" s="92">
        <v>0</v>
      </c>
      <c r="CH232" s="92">
        <v>0</v>
      </c>
      <c r="CI232" s="92">
        <v>0</v>
      </c>
      <c r="CJ232" s="92">
        <v>0</v>
      </c>
      <c r="CK232" s="92">
        <v>0</v>
      </c>
      <c r="CL232" s="92">
        <v>0</v>
      </c>
      <c r="CM232" s="92">
        <v>0</v>
      </c>
      <c r="CN232" s="92">
        <v>0</v>
      </c>
      <c r="CO232" s="92">
        <v>0</v>
      </c>
      <c r="CP232" s="92">
        <v>0</v>
      </c>
      <c r="CQ232" s="92">
        <v>0</v>
      </c>
      <c r="CR232" s="92">
        <v>0</v>
      </c>
      <c r="CS232" s="92">
        <v>0</v>
      </c>
      <c r="CT232" s="82"/>
      <c r="CU232" s="82"/>
      <c r="CV232" s="82"/>
      <c r="CW232" s="82"/>
      <c r="CX232" s="82"/>
      <c r="CY232" s="82"/>
      <c r="CZ232" s="82"/>
      <c r="DA232" s="82"/>
      <c r="DB232" s="82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5"/>
      <c r="MM232" s="5"/>
      <c r="MN232" s="5"/>
      <c r="MO232" s="5"/>
      <c r="MP232" s="5"/>
      <c r="MQ232" s="5"/>
      <c r="MR232" s="5"/>
      <c r="MS232" s="5"/>
      <c r="MT232" s="5"/>
      <c r="MU232" s="5"/>
      <c r="MV232" s="5"/>
      <c r="MW232" s="5"/>
      <c r="MX232" s="5"/>
      <c r="MY232" s="5"/>
      <c r="MZ232" s="5"/>
      <c r="NA232" s="5"/>
      <c r="NB232" s="5"/>
      <c r="NC232" s="5"/>
      <c r="ND232" s="5"/>
      <c r="NE232" s="5"/>
      <c r="NF232" s="5"/>
      <c r="NG232" s="5"/>
      <c r="NH232" s="5"/>
      <c r="NI232" s="5"/>
      <c r="NJ232" s="5"/>
      <c r="NK232" s="5"/>
      <c r="NL232" s="5"/>
      <c r="NM232" s="5"/>
      <c r="NN232" s="5"/>
      <c r="NO232" s="5"/>
      <c r="NP232" s="5"/>
      <c r="NQ232" s="5"/>
      <c r="NR232" s="5"/>
      <c r="NS232" s="5"/>
      <c r="NT232" s="5"/>
      <c r="NU232" s="5"/>
      <c r="NV232" s="5"/>
      <c r="NW232" s="5"/>
      <c r="NX232" s="5"/>
      <c r="NY232" s="5"/>
      <c r="NZ232" s="5"/>
      <c r="OA232" s="5"/>
      <c r="OB232" s="5"/>
      <c r="OC232" s="5"/>
      <c r="OD232" s="5"/>
      <c r="OE232" s="5"/>
      <c r="OF232" s="5"/>
      <c r="OG232" s="5"/>
      <c r="OH232" s="5"/>
      <c r="OI232" s="5"/>
      <c r="OJ232" s="5"/>
      <c r="OK232" s="5"/>
      <c r="OL232" s="5"/>
      <c r="OM232" s="5"/>
      <c r="ON232" s="5"/>
      <c r="OQ232" s="5"/>
      <c r="OR232" s="5"/>
      <c r="OS232" s="5"/>
      <c r="OT232" s="5"/>
      <c r="OU232" s="5"/>
      <c r="OV232" s="5"/>
      <c r="OX232" s="5"/>
      <c r="OY232" s="5"/>
      <c r="OZ232" s="5"/>
      <c r="PA232" s="5"/>
      <c r="PB232" s="5"/>
      <c r="PC232" s="5"/>
      <c r="PE232" s="5"/>
      <c r="PF232" s="5"/>
      <c r="PG232" s="5"/>
      <c r="PH232" s="5"/>
      <c r="PI232" s="5"/>
      <c r="PJ232" s="5"/>
      <c r="PL232" s="5"/>
      <c r="PM232" s="5"/>
      <c r="PN232" s="5"/>
      <c r="PO232" s="5"/>
      <c r="PP232" s="5"/>
      <c r="PQ232" s="5"/>
      <c r="PS232" s="5"/>
      <c r="PT232" s="5"/>
      <c r="PU232" s="5"/>
      <c r="PV232" s="5"/>
      <c r="PW232" s="5"/>
      <c r="PX232" s="5"/>
      <c r="PZ232" s="5"/>
      <c r="QA232" s="5"/>
      <c r="QB232" s="5"/>
      <c r="QC232" s="5"/>
      <c r="QD232" s="5"/>
      <c r="QE232" s="5"/>
      <c r="QG232" s="5"/>
      <c r="QH232" s="5"/>
      <c r="QI232" s="5"/>
      <c r="QJ232" s="5"/>
      <c r="QK232" s="5"/>
      <c r="QL232" s="5"/>
      <c r="QN232" s="93"/>
      <c r="QO232" s="93"/>
      <c r="QP232" s="93"/>
      <c r="QQ232" s="93"/>
      <c r="QR232" s="93"/>
      <c r="QS232" s="93"/>
      <c r="QU232" s="93"/>
      <c r="QV232" s="93"/>
      <c r="QW232" s="93"/>
      <c r="QX232" s="93"/>
      <c r="QY232" s="93"/>
      <c r="QZ232" s="93"/>
      <c r="RB232" s="93"/>
      <c r="RC232" s="93"/>
      <c r="RD232" s="93"/>
      <c r="RE232" s="93"/>
      <c r="RF232" s="93"/>
      <c r="RG232" s="93"/>
      <c r="RI232" s="93"/>
      <c r="RJ232" s="93"/>
      <c r="RK232" s="93"/>
      <c r="RL232" s="93"/>
      <c r="RM232" s="93"/>
      <c r="RN232" s="93"/>
      <c r="RO232" s="93"/>
      <c r="RP232" s="93"/>
      <c r="RR232" s="5"/>
      <c r="RS232" s="5"/>
      <c r="RT232" s="5"/>
      <c r="RU232" s="5"/>
      <c r="RV232" s="5"/>
      <c r="RW232" s="5"/>
      <c r="RY232" s="5"/>
      <c r="RZ232" s="5"/>
      <c r="SA232" s="5"/>
      <c r="SB232" s="5"/>
      <c r="SC232" s="5"/>
      <c r="SD232" s="5"/>
      <c r="SF232" s="5"/>
      <c r="SG232" s="5"/>
      <c r="SH232" s="5"/>
      <c r="SI232" s="5"/>
      <c r="SJ232" s="5"/>
      <c r="SK232" s="5"/>
      <c r="SM232" s="5"/>
      <c r="SN232" s="5"/>
      <c r="SO232" s="5"/>
      <c r="SP232" s="5"/>
      <c r="SQ232" s="5"/>
      <c r="SR232" s="5"/>
      <c r="ST232" s="5"/>
      <c r="SU232" s="5"/>
      <c r="SV232" s="5"/>
      <c r="SW232" s="5"/>
      <c r="SX232" s="5"/>
      <c r="SY232" s="5"/>
      <c r="TA232" s="5"/>
      <c r="TB232" s="5"/>
      <c r="TC232" s="5"/>
      <c r="TD232" s="5"/>
      <c r="TE232" s="5"/>
      <c r="TF232" s="5"/>
      <c r="TH232" s="5"/>
      <c r="TI232" s="5"/>
      <c r="TJ232" s="5"/>
      <c r="TK232" s="5"/>
      <c r="TL232" s="5"/>
      <c r="TM232" s="5"/>
      <c r="TO232" s="5"/>
      <c r="TP232" s="5"/>
      <c r="TQ232" s="5"/>
      <c r="TR232" s="5"/>
      <c r="TS232" s="5"/>
      <c r="TT232" s="5"/>
    </row>
    <row r="233" spans="2:540" ht="15" customHeight="1" outlineLevel="1">
      <c r="B233" s="351"/>
      <c r="C233" s="352"/>
      <c r="D233" s="273" t="s">
        <v>306</v>
      </c>
      <c r="E233" s="274" t="s">
        <v>312</v>
      </c>
      <c r="F233" s="271">
        <v>0</v>
      </c>
      <c r="G233" s="271">
        <v>0</v>
      </c>
      <c r="H233" s="271">
        <v>0</v>
      </c>
      <c r="I233" s="271">
        <v>0</v>
      </c>
      <c r="J233" s="271">
        <v>0</v>
      </c>
      <c r="K233" s="271">
        <v>0</v>
      </c>
      <c r="Z233" s="92">
        <v>0</v>
      </c>
      <c r="AA233" s="92">
        <v>0</v>
      </c>
      <c r="AB233" s="92">
        <v>0</v>
      </c>
      <c r="AC233" s="92">
        <v>0</v>
      </c>
      <c r="AD233" s="92">
        <v>0</v>
      </c>
      <c r="AE233" s="92">
        <v>0</v>
      </c>
      <c r="AF233" s="92">
        <v>0</v>
      </c>
      <c r="AG233" s="92">
        <v>0</v>
      </c>
      <c r="AH233" s="92">
        <v>0</v>
      </c>
      <c r="AI233" s="92">
        <v>0</v>
      </c>
      <c r="AJ233" s="92">
        <v>0</v>
      </c>
      <c r="AK233" s="92">
        <v>0</v>
      </c>
      <c r="AL233" s="92">
        <v>0</v>
      </c>
      <c r="AM233" s="92">
        <v>0</v>
      </c>
      <c r="AN233" s="92">
        <v>0</v>
      </c>
      <c r="AO233" s="92">
        <v>0</v>
      </c>
      <c r="AP233" s="92">
        <v>0</v>
      </c>
      <c r="AQ233" s="92">
        <v>0</v>
      </c>
      <c r="AR233" s="92">
        <v>0</v>
      </c>
      <c r="AS233" s="92">
        <v>0</v>
      </c>
      <c r="AT233" s="92">
        <v>0</v>
      </c>
      <c r="AU233" s="92">
        <v>0</v>
      </c>
      <c r="AV233" s="92">
        <v>0</v>
      </c>
      <c r="AW233" s="92">
        <v>0</v>
      </c>
      <c r="AX233" s="92">
        <v>0</v>
      </c>
      <c r="AY233" s="92">
        <v>0</v>
      </c>
      <c r="AZ233" s="92">
        <v>0</v>
      </c>
      <c r="BA233" s="92">
        <v>0</v>
      </c>
      <c r="BB233" s="92">
        <v>0</v>
      </c>
      <c r="BC233" s="92">
        <v>0</v>
      </c>
      <c r="BD233" s="92">
        <v>0</v>
      </c>
      <c r="BE233" s="92">
        <v>0</v>
      </c>
      <c r="BF233" s="92">
        <v>0</v>
      </c>
      <c r="BG233" s="92">
        <v>0</v>
      </c>
      <c r="BH233" s="92">
        <v>0</v>
      </c>
      <c r="BI233" s="92">
        <v>0</v>
      </c>
      <c r="BJ233" s="92">
        <v>0</v>
      </c>
      <c r="BK233" s="92">
        <v>0</v>
      </c>
      <c r="BL233" s="92">
        <v>0</v>
      </c>
      <c r="BM233" s="92">
        <v>0</v>
      </c>
      <c r="BN233" s="92">
        <v>0</v>
      </c>
      <c r="BO233" s="92">
        <v>0</v>
      </c>
      <c r="BP233" s="92">
        <v>0</v>
      </c>
      <c r="BQ233" s="92">
        <v>0</v>
      </c>
      <c r="BR233" s="92">
        <v>0</v>
      </c>
      <c r="BS233" s="92">
        <v>0</v>
      </c>
      <c r="BT233" s="92">
        <v>0</v>
      </c>
      <c r="BU233" s="92">
        <v>0</v>
      </c>
      <c r="BV233" s="92">
        <v>0</v>
      </c>
      <c r="BW233" s="92">
        <v>0</v>
      </c>
      <c r="BX233" s="92">
        <v>0</v>
      </c>
      <c r="BY233" s="92">
        <v>0</v>
      </c>
      <c r="BZ233" s="92">
        <v>0</v>
      </c>
      <c r="CA233" s="92">
        <v>0</v>
      </c>
      <c r="CB233" s="92">
        <v>0</v>
      </c>
      <c r="CC233" s="92">
        <v>0</v>
      </c>
      <c r="CD233" s="92">
        <v>0</v>
      </c>
      <c r="CE233" s="92">
        <v>0</v>
      </c>
      <c r="CF233" s="92">
        <v>0</v>
      </c>
      <c r="CG233" s="92">
        <v>0</v>
      </c>
      <c r="CH233" s="92">
        <v>0</v>
      </c>
      <c r="CI233" s="92">
        <v>0</v>
      </c>
      <c r="CJ233" s="92">
        <v>0</v>
      </c>
      <c r="CK233" s="92">
        <v>0</v>
      </c>
      <c r="CL233" s="92">
        <v>0</v>
      </c>
      <c r="CM233" s="92">
        <v>0</v>
      </c>
      <c r="CN233" s="92">
        <v>0</v>
      </c>
      <c r="CO233" s="92">
        <v>0</v>
      </c>
      <c r="CP233" s="92">
        <v>0</v>
      </c>
      <c r="CQ233" s="92">
        <v>0</v>
      </c>
      <c r="CR233" s="92">
        <v>0</v>
      </c>
      <c r="CS233" s="92">
        <v>0</v>
      </c>
      <c r="CT233" s="82"/>
      <c r="CU233" s="82"/>
      <c r="CV233" s="82"/>
      <c r="CW233" s="82"/>
      <c r="CX233" s="82"/>
      <c r="CY233" s="82"/>
      <c r="CZ233" s="82"/>
      <c r="DA233" s="82"/>
      <c r="DB233" s="82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5"/>
      <c r="MM233" s="5"/>
      <c r="MN233" s="5"/>
      <c r="MO233" s="5"/>
      <c r="MP233" s="5"/>
      <c r="MQ233" s="5"/>
      <c r="MR233" s="5"/>
      <c r="MS233" s="5"/>
      <c r="MT233" s="5"/>
      <c r="MU233" s="5"/>
      <c r="MV233" s="5"/>
      <c r="MW233" s="5"/>
      <c r="MX233" s="5"/>
      <c r="MY233" s="5"/>
      <c r="MZ233" s="5"/>
      <c r="NA233" s="5"/>
      <c r="NB233" s="5"/>
      <c r="NC233" s="5"/>
      <c r="ND233" s="5"/>
      <c r="NE233" s="5"/>
      <c r="NF233" s="5"/>
      <c r="NG233" s="5"/>
      <c r="NH233" s="5"/>
      <c r="NI233" s="5"/>
      <c r="NJ233" s="5"/>
      <c r="NK233" s="5"/>
      <c r="NL233" s="5"/>
      <c r="NM233" s="5"/>
      <c r="NN233" s="5"/>
      <c r="NO233" s="5"/>
      <c r="NP233" s="5"/>
      <c r="NQ233" s="5"/>
      <c r="NR233" s="5"/>
      <c r="NS233" s="5"/>
      <c r="NT233" s="5"/>
      <c r="NU233" s="5"/>
      <c r="NV233" s="5"/>
      <c r="NW233" s="5"/>
      <c r="NX233" s="5"/>
      <c r="NY233" s="5"/>
      <c r="NZ233" s="5"/>
      <c r="OA233" s="5"/>
      <c r="OB233" s="5"/>
      <c r="OC233" s="5"/>
      <c r="OD233" s="5"/>
      <c r="OE233" s="5"/>
      <c r="OF233" s="5"/>
      <c r="OG233" s="5"/>
      <c r="OH233" s="5"/>
      <c r="OI233" s="5"/>
      <c r="OJ233" s="5"/>
      <c r="OK233" s="5"/>
      <c r="OL233" s="5"/>
      <c r="OM233" s="5"/>
      <c r="ON233" s="5"/>
      <c r="OQ233" s="5"/>
      <c r="OR233" s="5"/>
      <c r="OS233" s="5"/>
      <c r="OT233" s="5"/>
      <c r="OU233" s="5"/>
      <c r="OV233" s="5"/>
      <c r="OX233" s="5"/>
      <c r="OY233" s="5"/>
      <c r="OZ233" s="5"/>
      <c r="PA233" s="5"/>
      <c r="PB233" s="5"/>
      <c r="PC233" s="5"/>
      <c r="PE233" s="5"/>
      <c r="PF233" s="5"/>
      <c r="PG233" s="5"/>
      <c r="PH233" s="5"/>
      <c r="PI233" s="5"/>
      <c r="PJ233" s="5"/>
      <c r="PL233" s="5"/>
      <c r="PM233" s="5"/>
      <c r="PN233" s="5"/>
      <c r="PO233" s="5"/>
      <c r="PP233" s="5"/>
      <c r="PQ233" s="5"/>
      <c r="PS233" s="5"/>
      <c r="PT233" s="5"/>
      <c r="PU233" s="5"/>
      <c r="PV233" s="5"/>
      <c r="PW233" s="5"/>
      <c r="PX233" s="5"/>
      <c r="PZ233" s="5"/>
      <c r="QA233" s="5"/>
      <c r="QB233" s="5"/>
      <c r="QC233" s="5"/>
      <c r="QD233" s="5"/>
      <c r="QE233" s="5"/>
      <c r="QG233" s="5"/>
      <c r="QH233" s="5"/>
      <c r="QI233" s="5"/>
      <c r="QJ233" s="5"/>
      <c r="QK233" s="5"/>
      <c r="QL233" s="5"/>
      <c r="QN233" s="93"/>
      <c r="QO233" s="93"/>
      <c r="QP233" s="93"/>
      <c r="QQ233" s="93"/>
      <c r="QR233" s="93"/>
      <c r="QS233" s="93"/>
      <c r="QU233" s="93"/>
      <c r="QV233" s="93"/>
      <c r="QW233" s="93"/>
      <c r="QX233" s="93"/>
      <c r="QY233" s="93"/>
      <c r="QZ233" s="93"/>
      <c r="RB233" s="93"/>
      <c r="RC233" s="93"/>
      <c r="RD233" s="93"/>
      <c r="RE233" s="93"/>
      <c r="RF233" s="93"/>
      <c r="RG233" s="93"/>
      <c r="RI233" s="93"/>
      <c r="RJ233" s="93"/>
      <c r="RK233" s="93"/>
      <c r="RL233" s="93"/>
      <c r="RM233" s="93"/>
      <c r="RN233" s="93"/>
      <c r="RO233" s="93"/>
      <c r="RP233" s="93"/>
      <c r="RR233" s="5"/>
      <c r="RS233" s="5"/>
      <c r="RT233" s="5"/>
      <c r="RU233" s="5"/>
      <c r="RV233" s="5"/>
      <c r="RW233" s="5"/>
      <c r="RY233" s="5"/>
      <c r="RZ233" s="5"/>
      <c r="SA233" s="5"/>
      <c r="SB233" s="5"/>
      <c r="SC233" s="5"/>
      <c r="SD233" s="5"/>
      <c r="SF233" s="5"/>
      <c r="SG233" s="5"/>
      <c r="SH233" s="5"/>
      <c r="SI233" s="5"/>
      <c r="SJ233" s="5"/>
      <c r="SK233" s="5"/>
      <c r="SM233" s="5"/>
      <c r="SN233" s="5"/>
      <c r="SO233" s="5"/>
      <c r="SP233" s="5"/>
      <c r="SQ233" s="5"/>
      <c r="SR233" s="5"/>
      <c r="ST233" s="5"/>
      <c r="SU233" s="5"/>
      <c r="SV233" s="5"/>
      <c r="SW233" s="5"/>
      <c r="SX233" s="5"/>
      <c r="SY233" s="5"/>
      <c r="TA233" s="5"/>
      <c r="TB233" s="5"/>
      <c r="TC233" s="5"/>
      <c r="TD233" s="5"/>
      <c r="TE233" s="5"/>
      <c r="TF233" s="5"/>
      <c r="TH233" s="5"/>
      <c r="TI233" s="5"/>
      <c r="TJ233" s="5"/>
      <c r="TK233" s="5"/>
      <c r="TL233" s="5"/>
      <c r="TM233" s="5"/>
      <c r="TO233" s="5"/>
      <c r="TP233" s="5"/>
      <c r="TQ233" s="5"/>
      <c r="TR233" s="5"/>
      <c r="TS233" s="5"/>
      <c r="TT233" s="5"/>
    </row>
    <row r="234" spans="2:540" ht="15" customHeight="1" outlineLevel="1">
      <c r="B234" s="66"/>
      <c r="C234" s="67"/>
      <c r="D234" s="277"/>
      <c r="E234" s="277"/>
      <c r="F234" s="66"/>
      <c r="G234" s="66"/>
      <c r="H234" s="66"/>
      <c r="I234" s="66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82"/>
      <c r="CU234" s="82"/>
      <c r="CV234" s="82"/>
      <c r="CW234" s="82"/>
      <c r="CX234" s="82"/>
      <c r="CY234" s="82"/>
      <c r="CZ234" s="82"/>
      <c r="DA234" s="82"/>
      <c r="DB234" s="82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5"/>
      <c r="MM234" s="5"/>
      <c r="MN234" s="5"/>
      <c r="MO234" s="5"/>
      <c r="MP234" s="5"/>
      <c r="MQ234" s="5"/>
      <c r="MR234" s="5"/>
      <c r="MS234" s="5"/>
      <c r="MT234" s="5"/>
      <c r="MU234" s="5"/>
      <c r="MV234" s="5"/>
      <c r="MW234" s="5"/>
      <c r="MX234" s="5"/>
      <c r="MY234" s="5"/>
      <c r="MZ234" s="5"/>
      <c r="NA234" s="5"/>
      <c r="NB234" s="5"/>
      <c r="NC234" s="5"/>
      <c r="ND234" s="5"/>
      <c r="NE234" s="5"/>
      <c r="NF234" s="5"/>
      <c r="NG234" s="5"/>
      <c r="NH234" s="5"/>
      <c r="NI234" s="5"/>
      <c r="NJ234" s="5"/>
      <c r="NK234" s="5"/>
      <c r="NL234" s="5"/>
      <c r="NM234" s="5"/>
      <c r="NN234" s="5"/>
      <c r="NO234" s="5"/>
      <c r="NP234" s="5"/>
      <c r="NQ234" s="5"/>
      <c r="NR234" s="5"/>
      <c r="NS234" s="5"/>
      <c r="NT234" s="5"/>
      <c r="NU234" s="5"/>
      <c r="NV234" s="5"/>
      <c r="NW234" s="5"/>
      <c r="NX234" s="5"/>
      <c r="NY234" s="5"/>
      <c r="NZ234" s="5"/>
      <c r="OA234" s="5"/>
      <c r="OB234" s="5"/>
      <c r="OC234" s="5"/>
      <c r="OD234" s="5"/>
      <c r="OE234" s="5"/>
      <c r="OF234" s="5"/>
      <c r="OG234" s="5"/>
      <c r="OH234" s="5"/>
      <c r="OI234" s="5"/>
      <c r="OJ234" s="5"/>
      <c r="OK234" s="5"/>
      <c r="OL234" s="5"/>
      <c r="OM234" s="5"/>
      <c r="ON234" s="5"/>
      <c r="OQ234" s="5"/>
      <c r="OR234" s="5"/>
      <c r="OS234" s="5"/>
      <c r="OT234" s="5"/>
      <c r="OU234" s="5"/>
      <c r="OV234" s="5"/>
      <c r="OX234" s="5"/>
      <c r="OY234" s="5"/>
      <c r="OZ234" s="5"/>
      <c r="PA234" s="5"/>
      <c r="PB234" s="5"/>
      <c r="PC234" s="5"/>
      <c r="PE234" s="5"/>
      <c r="PF234" s="5"/>
      <c r="PG234" s="5"/>
      <c r="PH234" s="5"/>
      <c r="PI234" s="5"/>
      <c r="PJ234" s="5"/>
      <c r="PL234" s="5"/>
      <c r="PM234" s="5"/>
      <c r="PN234" s="5"/>
      <c r="PO234" s="5"/>
      <c r="PP234" s="5"/>
      <c r="PQ234" s="5"/>
      <c r="PS234" s="5"/>
      <c r="PT234" s="5"/>
      <c r="PU234" s="5"/>
      <c r="PV234" s="5"/>
      <c r="PW234" s="5"/>
      <c r="PX234" s="5"/>
      <c r="PZ234" s="5"/>
      <c r="QA234" s="5"/>
      <c r="QB234" s="5"/>
      <c r="QC234" s="5"/>
      <c r="QD234" s="5"/>
      <c r="QE234" s="5"/>
      <c r="QG234" s="5"/>
      <c r="QH234" s="5"/>
      <c r="QI234" s="5"/>
      <c r="QJ234" s="5"/>
      <c r="QK234" s="5"/>
      <c r="QL234" s="5"/>
      <c r="QN234" s="93"/>
      <c r="QO234" s="93"/>
      <c r="QP234" s="93"/>
      <c r="QQ234" s="93"/>
      <c r="QR234" s="93"/>
      <c r="QS234" s="93"/>
      <c r="QU234" s="93"/>
      <c r="QV234" s="93"/>
      <c r="QW234" s="93"/>
      <c r="QX234" s="93"/>
      <c r="QY234" s="93"/>
      <c r="QZ234" s="93"/>
      <c r="RB234" s="93"/>
      <c r="RC234" s="93"/>
      <c r="RD234" s="93"/>
      <c r="RE234" s="93"/>
      <c r="RF234" s="93"/>
      <c r="RG234" s="93"/>
      <c r="RI234" s="93"/>
      <c r="RJ234" s="93"/>
      <c r="RK234" s="93"/>
      <c r="RL234" s="93"/>
      <c r="RM234" s="93"/>
      <c r="RN234" s="93"/>
      <c r="RO234" s="93"/>
      <c r="RP234" s="93"/>
      <c r="RR234" s="5"/>
      <c r="RS234" s="5"/>
      <c r="RT234" s="5"/>
      <c r="RU234" s="5"/>
      <c r="RV234" s="5"/>
      <c r="RW234" s="5"/>
      <c r="RY234" s="5"/>
      <c r="RZ234" s="5"/>
      <c r="SA234" s="5"/>
      <c r="SB234" s="5"/>
      <c r="SC234" s="5"/>
      <c r="SD234" s="5"/>
      <c r="SF234" s="5"/>
      <c r="SG234" s="5"/>
      <c r="SH234" s="5"/>
      <c r="SI234" s="5"/>
      <c r="SJ234" s="5"/>
      <c r="SK234" s="5"/>
      <c r="SM234" s="5"/>
      <c r="SN234" s="5"/>
      <c r="SO234" s="5"/>
      <c r="SP234" s="5"/>
      <c r="SQ234" s="5"/>
      <c r="SR234" s="5"/>
      <c r="ST234" s="5"/>
      <c r="SU234" s="5"/>
      <c r="SV234" s="5"/>
      <c r="SW234" s="5"/>
      <c r="SX234" s="5"/>
      <c r="SY234" s="5"/>
      <c r="TA234" s="5"/>
      <c r="TB234" s="5"/>
      <c r="TC234" s="5"/>
      <c r="TD234" s="5"/>
      <c r="TE234" s="5"/>
      <c r="TF234" s="5"/>
      <c r="TH234" s="5"/>
      <c r="TI234" s="5"/>
      <c r="TJ234" s="5"/>
      <c r="TK234" s="5"/>
      <c r="TL234" s="5"/>
      <c r="TM234" s="5"/>
      <c r="TO234" s="5"/>
      <c r="TP234" s="5"/>
      <c r="TQ234" s="5"/>
      <c r="TR234" s="5"/>
      <c r="TS234" s="5"/>
      <c r="TT234" s="5"/>
    </row>
    <row r="235" spans="2:540" ht="15" customHeight="1" outlineLevel="1">
      <c r="B235" s="347" t="s">
        <v>432</v>
      </c>
      <c r="C235" s="348"/>
      <c r="D235" s="273" t="s">
        <v>310</v>
      </c>
      <c r="E235" s="274" t="s">
        <v>311</v>
      </c>
      <c r="F235" s="271">
        <v>1328628.1188389999</v>
      </c>
      <c r="G235" s="271">
        <v>1939707.3071647214</v>
      </c>
      <c r="H235" s="271">
        <v>2318885.9130946011</v>
      </c>
      <c r="I235" s="271">
        <v>2458019.0678802845</v>
      </c>
      <c r="J235" s="271">
        <v>2605500.2119530956</v>
      </c>
      <c r="K235" s="271">
        <v>2761830.2246702835</v>
      </c>
      <c r="Z235" s="92">
        <v>87812.80434100001</v>
      </c>
      <c r="AA235" s="92">
        <v>88910.865254999997</v>
      </c>
      <c r="AB235" s="92">
        <v>100053.323497</v>
      </c>
      <c r="AC235" s="92">
        <v>103960.78344000001</v>
      </c>
      <c r="AD235" s="92">
        <v>105855.56537899999</v>
      </c>
      <c r="AE235" s="92">
        <v>111712.020237</v>
      </c>
      <c r="AF235" s="92">
        <v>116326.98419</v>
      </c>
      <c r="AG235" s="92">
        <v>119725.05032099999</v>
      </c>
      <c r="AH235" s="92">
        <v>123111.15987600001</v>
      </c>
      <c r="AI235" s="92">
        <v>123719.854101</v>
      </c>
      <c r="AJ235" s="92">
        <v>123719.854101</v>
      </c>
      <c r="AK235" s="92">
        <v>123719.854101</v>
      </c>
      <c r="AL235" s="92">
        <v>148650.38234706016</v>
      </c>
      <c r="AM235" s="92">
        <v>148650.38234706016</v>
      </c>
      <c r="AN235" s="92">
        <v>148650.38234706016</v>
      </c>
      <c r="AO235" s="92">
        <v>148650.38234706016</v>
      </c>
      <c r="AP235" s="92">
        <v>148650.38234706016</v>
      </c>
      <c r="AQ235" s="92">
        <v>148650.38234706016</v>
      </c>
      <c r="AR235" s="92">
        <v>174634.16884706015</v>
      </c>
      <c r="AS235" s="92">
        <v>174634.16884706015</v>
      </c>
      <c r="AT235" s="92">
        <v>174634.16884706015</v>
      </c>
      <c r="AU235" s="92">
        <v>174634.16884706015</v>
      </c>
      <c r="AV235" s="92">
        <v>174634.16884706015</v>
      </c>
      <c r="AW235" s="92">
        <v>174634.16884706015</v>
      </c>
      <c r="AX235" s="92">
        <v>193240.49275788348</v>
      </c>
      <c r="AY235" s="92">
        <v>193240.49275788348</v>
      </c>
      <c r="AZ235" s="92">
        <v>193240.49275788348</v>
      </c>
      <c r="BA235" s="92">
        <v>193240.49275788348</v>
      </c>
      <c r="BB235" s="92">
        <v>193240.49275788348</v>
      </c>
      <c r="BC235" s="92">
        <v>193240.49275788348</v>
      </c>
      <c r="BD235" s="92">
        <v>193240.49275788348</v>
      </c>
      <c r="BE235" s="92">
        <v>193240.49275788348</v>
      </c>
      <c r="BF235" s="92">
        <v>193240.49275788348</v>
      </c>
      <c r="BG235" s="92">
        <v>193240.49275788348</v>
      </c>
      <c r="BH235" s="92">
        <v>193240.49275788348</v>
      </c>
      <c r="BI235" s="92">
        <v>193240.49275788348</v>
      </c>
      <c r="BJ235" s="92">
        <v>204834.92232335702</v>
      </c>
      <c r="BK235" s="92">
        <v>204834.92232335702</v>
      </c>
      <c r="BL235" s="92">
        <v>204834.92232335702</v>
      </c>
      <c r="BM235" s="92">
        <v>204834.92232335702</v>
      </c>
      <c r="BN235" s="92">
        <v>204834.92232335702</v>
      </c>
      <c r="BO235" s="92">
        <v>204834.92232335702</v>
      </c>
      <c r="BP235" s="92">
        <v>204834.92232335702</v>
      </c>
      <c r="BQ235" s="92">
        <v>204834.92232335702</v>
      </c>
      <c r="BR235" s="92">
        <v>204834.92232335702</v>
      </c>
      <c r="BS235" s="92">
        <v>204834.92232335702</v>
      </c>
      <c r="BT235" s="92">
        <v>204834.92232335702</v>
      </c>
      <c r="BU235" s="92">
        <v>204834.92232335702</v>
      </c>
      <c r="BV235" s="92">
        <v>217125.01766275792</v>
      </c>
      <c r="BW235" s="92">
        <v>217125.01766275792</v>
      </c>
      <c r="BX235" s="92">
        <v>217125.01766275792</v>
      </c>
      <c r="BY235" s="92">
        <v>217125.01766275792</v>
      </c>
      <c r="BZ235" s="92">
        <v>217125.01766275792</v>
      </c>
      <c r="CA235" s="92">
        <v>217125.01766275792</v>
      </c>
      <c r="CB235" s="92">
        <v>217125.01766275792</v>
      </c>
      <c r="CC235" s="92">
        <v>217125.01766275792</v>
      </c>
      <c r="CD235" s="92">
        <v>217125.01766275792</v>
      </c>
      <c r="CE235" s="92">
        <v>217125.01766275792</v>
      </c>
      <c r="CF235" s="92">
        <v>217125.01766275792</v>
      </c>
      <c r="CG235" s="92">
        <v>217125.01766275792</v>
      </c>
      <c r="CH235" s="92">
        <v>230152.51872252367</v>
      </c>
      <c r="CI235" s="92">
        <v>230152.51872252367</v>
      </c>
      <c r="CJ235" s="92">
        <v>230152.51872252367</v>
      </c>
      <c r="CK235" s="92">
        <v>230152.51872252367</v>
      </c>
      <c r="CL235" s="92">
        <v>230152.51872252367</v>
      </c>
      <c r="CM235" s="92">
        <v>230152.51872252367</v>
      </c>
      <c r="CN235" s="92">
        <v>230152.51872252367</v>
      </c>
      <c r="CO235" s="92">
        <v>230152.51872252367</v>
      </c>
      <c r="CP235" s="92">
        <v>230152.51872252367</v>
      </c>
      <c r="CQ235" s="92">
        <v>230152.51872252367</v>
      </c>
      <c r="CR235" s="92">
        <v>230152.51872252367</v>
      </c>
      <c r="CS235" s="92">
        <v>230152.51872252367</v>
      </c>
      <c r="CT235" s="82"/>
      <c r="CU235" s="82"/>
      <c r="CV235" s="82"/>
      <c r="CW235" s="82"/>
      <c r="CX235" s="82"/>
      <c r="CY235" s="82"/>
      <c r="CZ235" s="82"/>
      <c r="DA235" s="82"/>
      <c r="DB235" s="82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5"/>
      <c r="MM235" s="5"/>
      <c r="MN235" s="5"/>
      <c r="MO235" s="5"/>
      <c r="MP235" s="5"/>
      <c r="MQ235" s="5"/>
      <c r="MR235" s="5"/>
      <c r="MS235" s="5"/>
      <c r="MT235" s="5"/>
      <c r="MU235" s="5"/>
      <c r="MV235" s="5"/>
      <c r="MW235" s="5"/>
      <c r="MX235" s="5"/>
      <c r="MY235" s="5"/>
      <c r="MZ235" s="5"/>
      <c r="NA235" s="5"/>
      <c r="NB235" s="5"/>
      <c r="NC235" s="5"/>
      <c r="ND235" s="5"/>
      <c r="NE235" s="5"/>
      <c r="NF235" s="5"/>
      <c r="NG235" s="5"/>
      <c r="NH235" s="5"/>
      <c r="NI235" s="5"/>
      <c r="NJ235" s="5"/>
      <c r="NK235" s="5"/>
      <c r="NL235" s="5"/>
      <c r="NM235" s="5"/>
      <c r="NN235" s="5"/>
      <c r="NO235" s="5"/>
      <c r="NP235" s="5"/>
      <c r="NQ235" s="5"/>
      <c r="NR235" s="5"/>
      <c r="NS235" s="5"/>
      <c r="NT235" s="5"/>
      <c r="NU235" s="5"/>
      <c r="NV235" s="5"/>
      <c r="NW235" s="5"/>
      <c r="NX235" s="5"/>
      <c r="NY235" s="5"/>
      <c r="NZ235" s="5"/>
      <c r="OA235" s="5"/>
      <c r="OB235" s="5"/>
      <c r="OC235" s="5"/>
      <c r="OD235" s="5"/>
      <c r="OE235" s="5"/>
      <c r="OF235" s="5"/>
      <c r="OG235" s="5"/>
      <c r="OH235" s="5"/>
      <c r="OI235" s="5"/>
      <c r="OJ235" s="5"/>
      <c r="OK235" s="5"/>
      <c r="OL235" s="5"/>
      <c r="OM235" s="5"/>
      <c r="ON235" s="5"/>
      <c r="OQ235" s="5"/>
      <c r="OR235" s="5"/>
      <c r="OS235" s="5"/>
      <c r="OT235" s="5"/>
      <c r="OU235" s="5"/>
      <c r="OV235" s="5"/>
      <c r="OX235" s="5"/>
      <c r="OY235" s="5"/>
      <c r="OZ235" s="5"/>
      <c r="PA235" s="5"/>
      <c r="PB235" s="5"/>
      <c r="PC235" s="5"/>
      <c r="PE235" s="5"/>
      <c r="PF235" s="5"/>
      <c r="PG235" s="5"/>
      <c r="PH235" s="5"/>
      <c r="PI235" s="5"/>
      <c r="PJ235" s="5"/>
      <c r="PL235" s="5"/>
      <c r="PM235" s="5"/>
      <c r="PN235" s="5"/>
      <c r="PO235" s="5"/>
      <c r="PP235" s="5"/>
      <c r="PQ235" s="5"/>
      <c r="PS235" s="5"/>
      <c r="PT235" s="5"/>
      <c r="PU235" s="5"/>
      <c r="PV235" s="5"/>
      <c r="PW235" s="5"/>
      <c r="PX235" s="5"/>
      <c r="PZ235" s="5"/>
      <c r="QA235" s="5"/>
      <c r="QB235" s="5"/>
      <c r="QC235" s="5"/>
      <c r="QD235" s="5"/>
      <c r="QE235" s="5"/>
      <c r="QG235" s="5"/>
      <c r="QH235" s="5"/>
      <c r="QI235" s="5"/>
      <c r="QJ235" s="5"/>
      <c r="QK235" s="5"/>
      <c r="QL235" s="5"/>
      <c r="QN235" s="93"/>
      <c r="QO235" s="93"/>
      <c r="QP235" s="93"/>
      <c r="QQ235" s="93"/>
      <c r="QR235" s="93"/>
      <c r="QS235" s="93"/>
      <c r="QU235" s="93"/>
      <c r="QV235" s="93"/>
      <c r="QW235" s="93"/>
      <c r="QX235" s="93"/>
      <c r="QY235" s="93"/>
      <c r="QZ235" s="93"/>
      <c r="RB235" s="93"/>
      <c r="RC235" s="93"/>
      <c r="RD235" s="93"/>
      <c r="RE235" s="93"/>
      <c r="RF235" s="93"/>
      <c r="RG235" s="93"/>
      <c r="RI235" s="93"/>
      <c r="RJ235" s="93"/>
      <c r="RK235" s="93"/>
      <c r="RL235" s="93"/>
      <c r="RM235" s="93"/>
      <c r="RN235" s="93"/>
      <c r="RO235" s="93"/>
      <c r="RP235" s="93"/>
      <c r="RR235" s="5"/>
      <c r="RS235" s="5"/>
      <c r="RT235" s="5"/>
      <c r="RU235" s="5"/>
      <c r="RV235" s="5"/>
      <c r="RW235" s="5"/>
      <c r="RY235" s="5"/>
      <c r="RZ235" s="5"/>
      <c r="SA235" s="5"/>
      <c r="SB235" s="5"/>
      <c r="SC235" s="5"/>
      <c r="SD235" s="5"/>
      <c r="SF235" s="5"/>
      <c r="SG235" s="5"/>
      <c r="SH235" s="5"/>
      <c r="SI235" s="5"/>
      <c r="SJ235" s="5"/>
      <c r="SK235" s="5"/>
      <c r="SM235" s="5"/>
      <c r="SN235" s="5"/>
      <c r="SO235" s="5"/>
      <c r="SP235" s="5"/>
      <c r="SQ235" s="5"/>
      <c r="SR235" s="5"/>
      <c r="ST235" s="5"/>
      <c r="SU235" s="5"/>
      <c r="SV235" s="5"/>
      <c r="SW235" s="5"/>
      <c r="SX235" s="5"/>
      <c r="SY235" s="5"/>
      <c r="TA235" s="5"/>
      <c r="TB235" s="5"/>
      <c r="TC235" s="5"/>
      <c r="TD235" s="5"/>
      <c r="TE235" s="5"/>
      <c r="TF235" s="5"/>
      <c r="TH235" s="5"/>
      <c r="TI235" s="5"/>
      <c r="TJ235" s="5"/>
      <c r="TK235" s="5"/>
      <c r="TL235" s="5"/>
      <c r="TM235" s="5"/>
      <c r="TO235" s="5"/>
      <c r="TP235" s="5"/>
      <c r="TQ235" s="5"/>
      <c r="TR235" s="5"/>
      <c r="TS235" s="5"/>
      <c r="TT235" s="5"/>
    </row>
    <row r="236" spans="2:540" ht="15" customHeight="1" outlineLevel="1">
      <c r="B236" s="349"/>
      <c r="C236" s="350"/>
      <c r="D236" s="273" t="s">
        <v>306</v>
      </c>
      <c r="E236" s="274" t="s">
        <v>311</v>
      </c>
      <c r="F236" s="271">
        <v>0</v>
      </c>
      <c r="G236" s="271">
        <v>0</v>
      </c>
      <c r="H236" s="271">
        <v>0</v>
      </c>
      <c r="I236" s="271">
        <v>0</v>
      </c>
      <c r="J236" s="271">
        <v>0</v>
      </c>
      <c r="K236" s="271">
        <v>0</v>
      </c>
      <c r="Y236" s="126" t="b">
        <v>0</v>
      </c>
      <c r="Z236" s="92">
        <v>0</v>
      </c>
      <c r="AA236" s="92">
        <v>0</v>
      </c>
      <c r="AB236" s="92">
        <v>0</v>
      </c>
      <c r="AC236" s="92">
        <v>0</v>
      </c>
      <c r="AD236" s="92">
        <v>0</v>
      </c>
      <c r="AE236" s="92">
        <v>0</v>
      </c>
      <c r="AF236" s="92">
        <v>0</v>
      </c>
      <c r="AG236" s="92">
        <v>0</v>
      </c>
      <c r="AH236" s="92">
        <v>0</v>
      </c>
      <c r="AI236" s="92">
        <v>0</v>
      </c>
      <c r="AJ236" s="92">
        <v>0</v>
      </c>
      <c r="AK236" s="92">
        <v>0</v>
      </c>
      <c r="AL236" s="92">
        <v>0</v>
      </c>
      <c r="AM236" s="92">
        <v>0</v>
      </c>
      <c r="AN236" s="92">
        <v>0</v>
      </c>
      <c r="AO236" s="92">
        <v>0</v>
      </c>
      <c r="AP236" s="92">
        <v>0</v>
      </c>
      <c r="AQ236" s="92">
        <v>0</v>
      </c>
      <c r="AR236" s="92">
        <v>0</v>
      </c>
      <c r="AS236" s="92">
        <v>0</v>
      </c>
      <c r="AT236" s="92">
        <v>0</v>
      </c>
      <c r="AU236" s="92">
        <v>0</v>
      </c>
      <c r="AV236" s="92">
        <v>0</v>
      </c>
      <c r="AW236" s="92">
        <v>0</v>
      </c>
      <c r="AX236" s="92">
        <v>0</v>
      </c>
      <c r="AY236" s="92">
        <v>0</v>
      </c>
      <c r="AZ236" s="92">
        <v>0</v>
      </c>
      <c r="BA236" s="92">
        <v>0</v>
      </c>
      <c r="BB236" s="92">
        <v>0</v>
      </c>
      <c r="BC236" s="92">
        <v>0</v>
      </c>
      <c r="BD236" s="92">
        <v>0</v>
      </c>
      <c r="BE236" s="92">
        <v>0</v>
      </c>
      <c r="BF236" s="92">
        <v>0</v>
      </c>
      <c r="BG236" s="92">
        <v>0</v>
      </c>
      <c r="BH236" s="92">
        <v>0</v>
      </c>
      <c r="BI236" s="92">
        <v>0</v>
      </c>
      <c r="BJ236" s="92">
        <v>0</v>
      </c>
      <c r="BK236" s="92">
        <v>0</v>
      </c>
      <c r="BL236" s="92">
        <v>0</v>
      </c>
      <c r="BM236" s="92">
        <v>0</v>
      </c>
      <c r="BN236" s="92">
        <v>0</v>
      </c>
      <c r="BO236" s="92">
        <v>0</v>
      </c>
      <c r="BP236" s="92">
        <v>0</v>
      </c>
      <c r="BQ236" s="92">
        <v>0</v>
      </c>
      <c r="BR236" s="92">
        <v>0</v>
      </c>
      <c r="BS236" s="92">
        <v>0</v>
      </c>
      <c r="BT236" s="92">
        <v>0</v>
      </c>
      <c r="BU236" s="92">
        <v>0</v>
      </c>
      <c r="BV236" s="92">
        <v>0</v>
      </c>
      <c r="BW236" s="92">
        <v>0</v>
      </c>
      <c r="BX236" s="92">
        <v>0</v>
      </c>
      <c r="BY236" s="92">
        <v>0</v>
      </c>
      <c r="BZ236" s="92">
        <v>0</v>
      </c>
      <c r="CA236" s="92">
        <v>0</v>
      </c>
      <c r="CB236" s="92">
        <v>0</v>
      </c>
      <c r="CC236" s="92">
        <v>0</v>
      </c>
      <c r="CD236" s="92">
        <v>0</v>
      </c>
      <c r="CE236" s="92">
        <v>0</v>
      </c>
      <c r="CF236" s="92">
        <v>0</v>
      </c>
      <c r="CG236" s="92">
        <v>0</v>
      </c>
      <c r="CH236" s="92">
        <v>0</v>
      </c>
      <c r="CI236" s="92">
        <v>0</v>
      </c>
      <c r="CJ236" s="92">
        <v>0</v>
      </c>
      <c r="CK236" s="92">
        <v>0</v>
      </c>
      <c r="CL236" s="92">
        <v>0</v>
      </c>
      <c r="CM236" s="92">
        <v>0</v>
      </c>
      <c r="CN236" s="92">
        <v>0</v>
      </c>
      <c r="CO236" s="92">
        <v>0</v>
      </c>
      <c r="CP236" s="92">
        <v>0</v>
      </c>
      <c r="CQ236" s="92">
        <v>0</v>
      </c>
      <c r="CR236" s="92">
        <v>0</v>
      </c>
      <c r="CS236" s="92">
        <v>0</v>
      </c>
      <c r="CT236" s="82"/>
      <c r="CU236" s="82"/>
      <c r="CV236" s="82"/>
      <c r="CW236" s="82"/>
      <c r="CX236" s="82"/>
      <c r="CY236" s="82"/>
      <c r="CZ236" s="82"/>
      <c r="DA236" s="82"/>
      <c r="DB236" s="82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5"/>
      <c r="MM236" s="5"/>
      <c r="MN236" s="5"/>
      <c r="MO236" s="5"/>
      <c r="MP236" s="5"/>
      <c r="MQ236" s="5"/>
      <c r="MR236" s="5"/>
      <c r="MS236" s="5"/>
      <c r="MT236" s="5"/>
      <c r="MU236" s="5"/>
      <c r="MV236" s="5"/>
      <c r="MW236" s="5"/>
      <c r="MX236" s="5"/>
      <c r="MY236" s="5"/>
      <c r="MZ236" s="5"/>
      <c r="NA236" s="5"/>
      <c r="NB236" s="5"/>
      <c r="NC236" s="5"/>
      <c r="ND236" s="5"/>
      <c r="NE236" s="5"/>
      <c r="NF236" s="5"/>
      <c r="NG236" s="5"/>
      <c r="NH236" s="5"/>
      <c r="NI236" s="5"/>
      <c r="NJ236" s="5"/>
      <c r="NK236" s="5"/>
      <c r="NL236" s="5"/>
      <c r="NM236" s="5"/>
      <c r="NN236" s="5"/>
      <c r="NO236" s="5"/>
      <c r="NP236" s="5"/>
      <c r="NQ236" s="5"/>
      <c r="NR236" s="5"/>
      <c r="NS236" s="5"/>
      <c r="NT236" s="5"/>
      <c r="NU236" s="5"/>
      <c r="NV236" s="5"/>
      <c r="NW236" s="5"/>
      <c r="NX236" s="5"/>
      <c r="NY236" s="5"/>
      <c r="NZ236" s="5"/>
      <c r="OA236" s="5"/>
      <c r="OB236" s="5"/>
      <c r="OC236" s="5"/>
      <c r="OD236" s="5"/>
      <c r="OE236" s="5"/>
      <c r="OF236" s="5"/>
      <c r="OG236" s="5"/>
      <c r="OH236" s="5"/>
      <c r="OI236" s="5"/>
      <c r="OJ236" s="5"/>
      <c r="OK236" s="5"/>
      <c r="OL236" s="5"/>
      <c r="OM236" s="5"/>
      <c r="ON236" s="5"/>
      <c r="OQ236" s="5"/>
      <c r="OR236" s="5"/>
      <c r="OS236" s="5"/>
      <c r="OT236" s="5"/>
      <c r="OU236" s="5"/>
      <c r="OV236" s="5"/>
      <c r="OX236" s="5"/>
      <c r="OY236" s="5"/>
      <c r="OZ236" s="5"/>
      <c r="PA236" s="5"/>
      <c r="PB236" s="5"/>
      <c r="PC236" s="5"/>
      <c r="PE236" s="5"/>
      <c r="PF236" s="5"/>
      <c r="PG236" s="5"/>
      <c r="PH236" s="5"/>
      <c r="PI236" s="5"/>
      <c r="PJ236" s="5"/>
      <c r="PL236" s="5"/>
      <c r="PM236" s="5"/>
      <c r="PN236" s="5"/>
      <c r="PO236" s="5"/>
      <c r="PP236" s="5"/>
      <c r="PQ236" s="5"/>
      <c r="PS236" s="5"/>
      <c r="PT236" s="5"/>
      <c r="PU236" s="5"/>
      <c r="PV236" s="5"/>
      <c r="PW236" s="5"/>
      <c r="PX236" s="5"/>
      <c r="QB236" s="5"/>
      <c r="QC236" s="5"/>
      <c r="QD236" s="5"/>
      <c r="QE236" s="5"/>
      <c r="QG236" s="5"/>
      <c r="QH236" s="5"/>
      <c r="QI236" s="5"/>
      <c r="QJ236" s="5"/>
      <c r="QK236" s="5"/>
      <c r="QL236" s="5"/>
      <c r="QN236" s="93"/>
      <c r="QO236" s="93"/>
      <c r="QP236" s="93"/>
      <c r="QQ236" s="93"/>
      <c r="QR236" s="93"/>
      <c r="QS236" s="93"/>
      <c r="QU236" s="93"/>
      <c r="QV236" s="93"/>
      <c r="QW236" s="93"/>
      <c r="QX236" s="93"/>
      <c r="QY236" s="93"/>
      <c r="QZ236" s="93"/>
      <c r="RB236" s="93"/>
      <c r="RC236" s="93"/>
      <c r="RD236" s="93"/>
      <c r="RE236" s="93"/>
      <c r="RF236" s="93"/>
      <c r="RG236" s="93"/>
      <c r="RI236" s="93"/>
      <c r="RJ236" s="93"/>
      <c r="RK236" s="93"/>
      <c r="RL236" s="93"/>
      <c r="RM236" s="93"/>
      <c r="RN236" s="93"/>
      <c r="RO236" s="93"/>
      <c r="RP236" s="93"/>
      <c r="RR236" s="5"/>
      <c r="RS236" s="5"/>
      <c r="RT236" s="5"/>
      <c r="RU236" s="5"/>
      <c r="RV236" s="5"/>
      <c r="RW236" s="5"/>
      <c r="RY236" s="5"/>
      <c r="RZ236" s="5"/>
      <c r="SA236" s="5"/>
      <c r="SB236" s="5"/>
      <c r="SC236" s="5"/>
      <c r="SD236" s="5"/>
      <c r="SF236" s="5"/>
      <c r="SG236" s="5"/>
      <c r="SH236" s="5"/>
      <c r="SI236" s="5"/>
      <c r="SJ236" s="5"/>
      <c r="SK236" s="5"/>
      <c r="SM236" s="5"/>
      <c r="SN236" s="5"/>
      <c r="SO236" s="5"/>
      <c r="SP236" s="5"/>
      <c r="SQ236" s="5"/>
      <c r="SR236" s="5"/>
      <c r="ST236" s="5"/>
      <c r="SU236" s="5"/>
      <c r="SV236" s="5"/>
      <c r="SW236" s="5"/>
      <c r="SX236" s="5"/>
      <c r="SY236" s="5"/>
      <c r="TA236" s="5"/>
      <c r="TB236" s="5"/>
      <c r="TC236" s="5"/>
      <c r="TD236" s="5"/>
      <c r="TE236" s="5"/>
      <c r="TF236" s="5"/>
      <c r="TH236" s="5"/>
      <c r="TI236" s="5"/>
      <c r="TJ236" s="5"/>
      <c r="TK236" s="5"/>
      <c r="TL236" s="5"/>
      <c r="TM236" s="5"/>
      <c r="TO236" s="5"/>
      <c r="TP236" s="5"/>
      <c r="TQ236" s="5"/>
      <c r="TR236" s="5"/>
      <c r="TS236" s="5"/>
      <c r="TT236" s="5"/>
    </row>
    <row r="237" spans="2:540" ht="15" customHeight="1" outlineLevel="1">
      <c r="B237" s="349"/>
      <c r="C237" s="350"/>
      <c r="D237" s="275"/>
      <c r="E237" s="276"/>
      <c r="F237" s="91"/>
      <c r="G237" s="91"/>
      <c r="H237" s="91"/>
      <c r="I237" s="91"/>
      <c r="J237" s="91"/>
      <c r="K237" s="91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82"/>
      <c r="CU237" s="82"/>
      <c r="CV237" s="82"/>
      <c r="CW237" s="82"/>
      <c r="CX237" s="82"/>
      <c r="CY237" s="82"/>
      <c r="CZ237" s="82"/>
      <c r="DA237" s="82"/>
      <c r="DB237" s="82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  <c r="MX237" s="5"/>
      <c r="MY237" s="5"/>
      <c r="MZ237" s="5"/>
      <c r="NA237" s="5"/>
      <c r="NB237" s="5"/>
      <c r="NC237" s="5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/>
      <c r="NS237" s="5"/>
      <c r="NT237" s="5"/>
      <c r="NU237" s="5"/>
      <c r="NV237" s="5"/>
      <c r="NW237" s="5"/>
      <c r="NX237" s="5"/>
      <c r="NY237" s="5"/>
      <c r="NZ237" s="5"/>
      <c r="OA237" s="5"/>
      <c r="OB237" s="5"/>
      <c r="OC237" s="5"/>
      <c r="OD237" s="5"/>
      <c r="OE237" s="5"/>
      <c r="OF237" s="5"/>
      <c r="OG237" s="5"/>
      <c r="OH237" s="5"/>
      <c r="OI237" s="5"/>
      <c r="OJ237" s="5"/>
      <c r="OK237" s="5"/>
      <c r="OL237" s="5"/>
      <c r="OM237" s="5"/>
      <c r="ON237" s="5"/>
      <c r="OQ237" s="5"/>
      <c r="OR237" s="5"/>
      <c r="OS237" s="5"/>
      <c r="OT237" s="5"/>
      <c r="OU237" s="5"/>
      <c r="OV237" s="5"/>
      <c r="OX237" s="5"/>
      <c r="OY237" s="5"/>
      <c r="OZ237" s="5"/>
      <c r="PA237" s="5"/>
      <c r="PB237" s="5"/>
      <c r="PC237" s="5"/>
      <c r="PE237" s="5"/>
      <c r="PF237" s="5"/>
      <c r="PG237" s="5"/>
      <c r="PH237" s="5"/>
      <c r="PI237" s="5"/>
      <c r="PJ237" s="5"/>
      <c r="PL237" s="5"/>
      <c r="PM237" s="5"/>
      <c r="PN237" s="5"/>
      <c r="PO237" s="5"/>
      <c r="PP237" s="5"/>
      <c r="PQ237" s="5"/>
      <c r="PS237" s="5"/>
      <c r="PT237" s="5"/>
      <c r="PU237" s="5"/>
      <c r="PV237" s="5"/>
      <c r="PW237" s="5"/>
      <c r="PX237" s="5"/>
      <c r="QB237" s="5"/>
      <c r="QC237" s="5"/>
      <c r="QD237" s="5"/>
      <c r="QE237" s="5"/>
      <c r="QG237" s="5"/>
      <c r="QH237" s="5"/>
      <c r="QI237" s="5"/>
      <c r="QJ237" s="5"/>
      <c r="QK237" s="5"/>
      <c r="QL237" s="5"/>
      <c r="QN237" s="93"/>
      <c r="QO237" s="93"/>
      <c r="QP237" s="93"/>
      <c r="QQ237" s="93"/>
      <c r="QR237" s="93"/>
      <c r="QS237" s="93"/>
      <c r="QU237" s="93"/>
      <c r="QV237" s="93"/>
      <c r="QW237" s="93"/>
      <c r="QX237" s="93"/>
      <c r="QY237" s="93"/>
      <c r="QZ237" s="93"/>
      <c r="RB237" s="93"/>
      <c r="RC237" s="93"/>
      <c r="RD237" s="93"/>
      <c r="RE237" s="93"/>
      <c r="RF237" s="93"/>
      <c r="RG237" s="93"/>
      <c r="RI237" s="93"/>
      <c r="RJ237" s="93"/>
      <c r="RK237" s="93"/>
      <c r="RL237" s="93"/>
      <c r="RM237" s="93"/>
      <c r="RN237" s="93"/>
      <c r="RO237" s="93"/>
      <c r="RP237" s="93"/>
      <c r="RR237" s="5"/>
      <c r="RS237" s="5"/>
      <c r="RT237" s="5"/>
      <c r="RU237" s="5"/>
      <c r="RV237" s="5"/>
      <c r="RW237" s="5"/>
      <c r="RY237" s="5"/>
      <c r="RZ237" s="5"/>
      <c r="SA237" s="5"/>
      <c r="SB237" s="5"/>
      <c r="SC237" s="5"/>
      <c r="SD237" s="5"/>
      <c r="SF237" s="5"/>
      <c r="SG237" s="5"/>
      <c r="SH237" s="5"/>
      <c r="SI237" s="5"/>
      <c r="SJ237" s="5"/>
      <c r="SK237" s="5"/>
      <c r="SM237" s="5"/>
      <c r="SN237" s="5"/>
      <c r="SO237" s="5"/>
      <c r="SP237" s="5"/>
      <c r="SQ237" s="5"/>
      <c r="SR237" s="5"/>
      <c r="ST237" s="5"/>
      <c r="SU237" s="5"/>
      <c r="SV237" s="5"/>
      <c r="SW237" s="5"/>
      <c r="SX237" s="5"/>
      <c r="SY237" s="5"/>
      <c r="TA237" s="5"/>
      <c r="TB237" s="5"/>
      <c r="TC237" s="5"/>
      <c r="TD237" s="5"/>
      <c r="TE237" s="5"/>
      <c r="TF237" s="5"/>
      <c r="TH237" s="5"/>
      <c r="TI237" s="5"/>
      <c r="TJ237" s="5"/>
      <c r="TK237" s="5"/>
      <c r="TL237" s="5"/>
      <c r="TM237" s="5"/>
      <c r="TO237" s="5"/>
      <c r="TP237" s="5"/>
      <c r="TQ237" s="5"/>
      <c r="TR237" s="5"/>
      <c r="TS237" s="5"/>
      <c r="TT237" s="5"/>
    </row>
    <row r="238" spans="2:540" ht="15" customHeight="1" outlineLevel="1">
      <c r="B238" s="349"/>
      <c r="C238" s="350"/>
      <c r="D238" s="273" t="s">
        <v>310</v>
      </c>
      <c r="E238" s="274" t="s">
        <v>312</v>
      </c>
      <c r="F238" s="271">
        <v>93937.510767</v>
      </c>
      <c r="G238" s="271">
        <v>0</v>
      </c>
      <c r="H238" s="271">
        <v>0</v>
      </c>
      <c r="I238" s="271">
        <v>0</v>
      </c>
      <c r="J238" s="271">
        <v>0</v>
      </c>
      <c r="K238" s="271">
        <v>0</v>
      </c>
      <c r="Z238" s="92">
        <v>18910.089954999999</v>
      </c>
      <c r="AA238" s="92">
        <v>16894.982917000001</v>
      </c>
      <c r="AB238" s="92">
        <v>17081.37689</v>
      </c>
      <c r="AC238" s="92">
        <v>14512.913785999999</v>
      </c>
      <c r="AD238" s="92">
        <v>10401.637613000001</v>
      </c>
      <c r="AE238" s="92">
        <v>6656.7924919999996</v>
      </c>
      <c r="AF238" s="92">
        <v>4966.7903139999999</v>
      </c>
      <c r="AG238" s="92">
        <v>3893.6153000000004</v>
      </c>
      <c r="AH238" s="92">
        <v>619.31150000000002</v>
      </c>
      <c r="AI238" s="92">
        <v>0</v>
      </c>
      <c r="AJ238" s="92">
        <v>0</v>
      </c>
      <c r="AK238" s="92">
        <v>0</v>
      </c>
      <c r="AL238" s="92">
        <v>0</v>
      </c>
      <c r="AM238" s="92">
        <v>0</v>
      </c>
      <c r="AN238" s="92">
        <v>0</v>
      </c>
      <c r="AO238" s="92">
        <v>0</v>
      </c>
      <c r="AP238" s="92">
        <v>0</v>
      </c>
      <c r="AQ238" s="92">
        <v>0</v>
      </c>
      <c r="AR238" s="92">
        <v>0</v>
      </c>
      <c r="AS238" s="92">
        <v>0</v>
      </c>
      <c r="AT238" s="92">
        <v>0</v>
      </c>
      <c r="AU238" s="92">
        <v>0</v>
      </c>
      <c r="AV238" s="92">
        <v>0</v>
      </c>
      <c r="AW238" s="92">
        <v>0</v>
      </c>
      <c r="AX238" s="92">
        <v>0</v>
      </c>
      <c r="AY238" s="92">
        <v>0</v>
      </c>
      <c r="AZ238" s="92">
        <v>0</v>
      </c>
      <c r="BA238" s="92">
        <v>0</v>
      </c>
      <c r="BB238" s="92">
        <v>0</v>
      </c>
      <c r="BC238" s="92">
        <v>0</v>
      </c>
      <c r="BD238" s="92">
        <v>0</v>
      </c>
      <c r="BE238" s="92">
        <v>0</v>
      </c>
      <c r="BF238" s="92">
        <v>0</v>
      </c>
      <c r="BG238" s="92">
        <v>0</v>
      </c>
      <c r="BH238" s="92">
        <v>0</v>
      </c>
      <c r="BI238" s="92">
        <v>0</v>
      </c>
      <c r="BJ238" s="92">
        <v>0</v>
      </c>
      <c r="BK238" s="92">
        <v>0</v>
      </c>
      <c r="BL238" s="92">
        <v>0</v>
      </c>
      <c r="BM238" s="92">
        <v>0</v>
      </c>
      <c r="BN238" s="92">
        <v>0</v>
      </c>
      <c r="BO238" s="92">
        <v>0</v>
      </c>
      <c r="BP238" s="92">
        <v>0</v>
      </c>
      <c r="BQ238" s="92">
        <v>0</v>
      </c>
      <c r="BR238" s="92">
        <v>0</v>
      </c>
      <c r="BS238" s="92">
        <v>0</v>
      </c>
      <c r="BT238" s="92">
        <v>0</v>
      </c>
      <c r="BU238" s="92">
        <v>0</v>
      </c>
      <c r="BV238" s="92">
        <v>0</v>
      </c>
      <c r="BW238" s="92">
        <v>0</v>
      </c>
      <c r="BX238" s="92">
        <v>0</v>
      </c>
      <c r="BY238" s="92">
        <v>0</v>
      </c>
      <c r="BZ238" s="92">
        <v>0</v>
      </c>
      <c r="CA238" s="92">
        <v>0</v>
      </c>
      <c r="CB238" s="92">
        <v>0</v>
      </c>
      <c r="CC238" s="92">
        <v>0</v>
      </c>
      <c r="CD238" s="92">
        <v>0</v>
      </c>
      <c r="CE238" s="92">
        <v>0</v>
      </c>
      <c r="CF238" s="92">
        <v>0</v>
      </c>
      <c r="CG238" s="92">
        <v>0</v>
      </c>
      <c r="CH238" s="92">
        <v>0</v>
      </c>
      <c r="CI238" s="92">
        <v>0</v>
      </c>
      <c r="CJ238" s="92">
        <v>0</v>
      </c>
      <c r="CK238" s="92">
        <v>0</v>
      </c>
      <c r="CL238" s="92">
        <v>0</v>
      </c>
      <c r="CM238" s="92">
        <v>0</v>
      </c>
      <c r="CN238" s="92">
        <v>0</v>
      </c>
      <c r="CO238" s="92">
        <v>0</v>
      </c>
      <c r="CP238" s="92">
        <v>0</v>
      </c>
      <c r="CQ238" s="92">
        <v>0</v>
      </c>
      <c r="CR238" s="92">
        <v>0</v>
      </c>
      <c r="CS238" s="92">
        <v>0</v>
      </c>
      <c r="CT238" s="82"/>
      <c r="CU238" s="82"/>
      <c r="CV238" s="82"/>
      <c r="CW238" s="82"/>
      <c r="CX238" s="82"/>
      <c r="CY238" s="82"/>
      <c r="CZ238" s="82"/>
      <c r="DA238" s="82"/>
      <c r="DB238" s="82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5"/>
      <c r="MM238" s="5"/>
      <c r="MN238" s="5"/>
      <c r="MO238" s="5"/>
      <c r="MP238" s="5"/>
      <c r="MQ238" s="5"/>
      <c r="MR238" s="5"/>
      <c r="MS238" s="5"/>
      <c r="MT238" s="5"/>
      <c r="MU238" s="5"/>
      <c r="MV238" s="5"/>
      <c r="MW238" s="5"/>
      <c r="MX238" s="5"/>
      <c r="MY238" s="5"/>
      <c r="MZ238" s="5"/>
      <c r="NA238" s="5"/>
      <c r="NB238" s="5"/>
      <c r="NC238" s="5"/>
      <c r="ND238" s="5"/>
      <c r="NE238" s="5"/>
      <c r="NF238" s="5"/>
      <c r="NG238" s="5"/>
      <c r="NH238" s="5"/>
      <c r="NI238" s="5"/>
      <c r="NJ238" s="5"/>
      <c r="NK238" s="5"/>
      <c r="NL238" s="5"/>
      <c r="NM238" s="5"/>
      <c r="NN238" s="5"/>
      <c r="NO238" s="5"/>
      <c r="NP238" s="5"/>
      <c r="NQ238" s="5"/>
      <c r="NR238" s="5"/>
      <c r="NS238" s="5"/>
      <c r="NT238" s="5"/>
      <c r="NU238" s="5"/>
      <c r="NV238" s="5"/>
      <c r="NW238" s="5"/>
      <c r="NX238" s="5"/>
      <c r="NY238" s="5"/>
      <c r="NZ238" s="5"/>
      <c r="OA238" s="5"/>
      <c r="OB238" s="5"/>
      <c r="OC238" s="5"/>
      <c r="OD238" s="5"/>
      <c r="OE238" s="5"/>
      <c r="OF238" s="5"/>
      <c r="OG238" s="5"/>
      <c r="OH238" s="5"/>
      <c r="OI238" s="5"/>
      <c r="OJ238" s="5"/>
      <c r="OK238" s="5"/>
      <c r="OL238" s="5"/>
      <c r="OM238" s="5"/>
      <c r="ON238" s="5"/>
      <c r="OQ238" s="5"/>
      <c r="OR238" s="5"/>
      <c r="OS238" s="5"/>
      <c r="OT238" s="5"/>
      <c r="OU238" s="5"/>
      <c r="OV238" s="5"/>
      <c r="OX238" s="5"/>
      <c r="OY238" s="5"/>
      <c r="OZ238" s="5"/>
      <c r="PA238" s="5"/>
      <c r="PB238" s="5"/>
      <c r="PC238" s="5"/>
      <c r="PE238" s="5"/>
      <c r="PF238" s="5"/>
      <c r="PG238" s="5"/>
      <c r="PH238" s="5"/>
      <c r="PI238" s="5"/>
      <c r="PJ238" s="5"/>
      <c r="PL238" s="5"/>
      <c r="PM238" s="5"/>
      <c r="PN238" s="5"/>
      <c r="PO238" s="5"/>
      <c r="PP238" s="5"/>
      <c r="PQ238" s="5"/>
      <c r="PS238" s="5"/>
      <c r="PT238" s="5"/>
      <c r="PU238" s="5"/>
      <c r="PV238" s="5"/>
      <c r="PW238" s="5"/>
      <c r="PX238" s="5"/>
      <c r="QB238" s="5"/>
      <c r="QC238" s="5"/>
      <c r="QD238" s="5"/>
      <c r="QE238" s="5"/>
      <c r="QG238" s="5"/>
      <c r="QH238" s="5"/>
      <c r="QI238" s="5"/>
      <c r="QJ238" s="5"/>
      <c r="QK238" s="5"/>
      <c r="QL238" s="5"/>
      <c r="QN238" s="93"/>
      <c r="QO238" s="93"/>
      <c r="QP238" s="93"/>
      <c r="QQ238" s="93"/>
      <c r="QR238" s="93"/>
      <c r="QS238" s="93"/>
      <c r="QU238" s="93"/>
      <c r="QV238" s="93"/>
      <c r="QW238" s="93"/>
      <c r="QX238" s="93"/>
      <c r="QY238" s="93"/>
      <c r="QZ238" s="93"/>
      <c r="RB238" s="93"/>
      <c r="RC238" s="93"/>
      <c r="RD238" s="93"/>
      <c r="RE238" s="93"/>
      <c r="RF238" s="93"/>
      <c r="RG238" s="93"/>
      <c r="RI238" s="93"/>
      <c r="RJ238" s="93"/>
      <c r="RK238" s="93"/>
      <c r="RL238" s="93"/>
      <c r="RM238" s="93"/>
      <c r="RN238" s="93"/>
      <c r="RO238" s="93"/>
      <c r="RP238" s="93"/>
      <c r="RR238" s="5"/>
      <c r="RS238" s="5"/>
      <c r="RT238" s="5"/>
      <c r="RU238" s="5"/>
      <c r="RV238" s="5"/>
      <c r="RW238" s="5"/>
      <c r="RY238" s="5"/>
      <c r="RZ238" s="5"/>
      <c r="SA238" s="5"/>
      <c r="SB238" s="5"/>
      <c r="SC238" s="5"/>
      <c r="SD238" s="5"/>
      <c r="SF238" s="5"/>
      <c r="SG238" s="5"/>
      <c r="SH238" s="5"/>
      <c r="SI238" s="5"/>
      <c r="SJ238" s="5"/>
      <c r="SK238" s="5"/>
      <c r="SM238" s="5"/>
      <c r="SN238" s="5"/>
      <c r="SO238" s="5"/>
      <c r="SP238" s="5"/>
      <c r="SQ238" s="5"/>
      <c r="SR238" s="5"/>
      <c r="ST238" s="5"/>
      <c r="SU238" s="5"/>
      <c r="SV238" s="5"/>
      <c r="SW238" s="5"/>
      <c r="SX238" s="5"/>
      <c r="SY238" s="5"/>
      <c r="TA238" s="5"/>
      <c r="TB238" s="5"/>
      <c r="TC238" s="5"/>
      <c r="TD238" s="5"/>
      <c r="TE238" s="5"/>
      <c r="TF238" s="5"/>
      <c r="TH238" s="5"/>
      <c r="TI238" s="5"/>
      <c r="TJ238" s="5"/>
      <c r="TK238" s="5"/>
      <c r="TL238" s="5"/>
      <c r="TM238" s="5"/>
      <c r="TO238" s="5"/>
      <c r="TP238" s="5"/>
      <c r="TQ238" s="5"/>
      <c r="TR238" s="5"/>
      <c r="TS238" s="5"/>
      <c r="TT238" s="5"/>
    </row>
    <row r="239" spans="2:540" ht="15" customHeight="1" outlineLevel="1">
      <c r="B239" s="351"/>
      <c r="C239" s="352"/>
      <c r="D239" s="273" t="s">
        <v>306</v>
      </c>
      <c r="E239" s="274" t="s">
        <v>312</v>
      </c>
      <c r="F239" s="271">
        <v>0</v>
      </c>
      <c r="G239" s="271">
        <v>0</v>
      </c>
      <c r="H239" s="271">
        <v>0</v>
      </c>
      <c r="I239" s="271">
        <v>0</v>
      </c>
      <c r="J239" s="271">
        <v>0</v>
      </c>
      <c r="K239" s="271">
        <v>0</v>
      </c>
      <c r="Z239" s="92">
        <v>0</v>
      </c>
      <c r="AA239" s="92">
        <v>0</v>
      </c>
      <c r="AB239" s="92">
        <v>0</v>
      </c>
      <c r="AC239" s="92">
        <v>0</v>
      </c>
      <c r="AD239" s="92">
        <v>0</v>
      </c>
      <c r="AE239" s="92">
        <v>0</v>
      </c>
      <c r="AF239" s="92">
        <v>0</v>
      </c>
      <c r="AG239" s="92">
        <v>0</v>
      </c>
      <c r="AH239" s="92">
        <v>0</v>
      </c>
      <c r="AI239" s="92">
        <v>0</v>
      </c>
      <c r="AJ239" s="92">
        <v>0</v>
      </c>
      <c r="AK239" s="92">
        <v>0</v>
      </c>
      <c r="AL239" s="92">
        <v>0</v>
      </c>
      <c r="AM239" s="92">
        <v>0</v>
      </c>
      <c r="AN239" s="92">
        <v>0</v>
      </c>
      <c r="AO239" s="92">
        <v>0</v>
      </c>
      <c r="AP239" s="92">
        <v>0</v>
      </c>
      <c r="AQ239" s="92">
        <v>0</v>
      </c>
      <c r="AR239" s="92">
        <v>0</v>
      </c>
      <c r="AS239" s="92">
        <v>0</v>
      </c>
      <c r="AT239" s="92">
        <v>0</v>
      </c>
      <c r="AU239" s="92">
        <v>0</v>
      </c>
      <c r="AV239" s="92">
        <v>0</v>
      </c>
      <c r="AW239" s="92">
        <v>0</v>
      </c>
      <c r="AX239" s="92">
        <v>0</v>
      </c>
      <c r="AY239" s="92">
        <v>0</v>
      </c>
      <c r="AZ239" s="92">
        <v>0</v>
      </c>
      <c r="BA239" s="92">
        <v>0</v>
      </c>
      <c r="BB239" s="92">
        <v>0</v>
      </c>
      <c r="BC239" s="92">
        <v>0</v>
      </c>
      <c r="BD239" s="92">
        <v>0</v>
      </c>
      <c r="BE239" s="92">
        <v>0</v>
      </c>
      <c r="BF239" s="92">
        <v>0</v>
      </c>
      <c r="BG239" s="92">
        <v>0</v>
      </c>
      <c r="BH239" s="92">
        <v>0</v>
      </c>
      <c r="BI239" s="92">
        <v>0</v>
      </c>
      <c r="BJ239" s="92">
        <v>0</v>
      </c>
      <c r="BK239" s="92">
        <v>0</v>
      </c>
      <c r="BL239" s="92">
        <v>0</v>
      </c>
      <c r="BM239" s="92">
        <v>0</v>
      </c>
      <c r="BN239" s="92">
        <v>0</v>
      </c>
      <c r="BO239" s="92">
        <v>0</v>
      </c>
      <c r="BP239" s="92">
        <v>0</v>
      </c>
      <c r="BQ239" s="92">
        <v>0</v>
      </c>
      <c r="BR239" s="92">
        <v>0</v>
      </c>
      <c r="BS239" s="92">
        <v>0</v>
      </c>
      <c r="BT239" s="92">
        <v>0</v>
      </c>
      <c r="BU239" s="92">
        <v>0</v>
      </c>
      <c r="BV239" s="92">
        <v>0</v>
      </c>
      <c r="BW239" s="92">
        <v>0</v>
      </c>
      <c r="BX239" s="92">
        <v>0</v>
      </c>
      <c r="BY239" s="92">
        <v>0</v>
      </c>
      <c r="BZ239" s="92">
        <v>0</v>
      </c>
      <c r="CA239" s="92">
        <v>0</v>
      </c>
      <c r="CB239" s="92">
        <v>0</v>
      </c>
      <c r="CC239" s="92">
        <v>0</v>
      </c>
      <c r="CD239" s="92">
        <v>0</v>
      </c>
      <c r="CE239" s="92">
        <v>0</v>
      </c>
      <c r="CF239" s="92">
        <v>0</v>
      </c>
      <c r="CG239" s="92">
        <v>0</v>
      </c>
      <c r="CH239" s="92">
        <v>0</v>
      </c>
      <c r="CI239" s="92">
        <v>0</v>
      </c>
      <c r="CJ239" s="92">
        <v>0</v>
      </c>
      <c r="CK239" s="92">
        <v>0</v>
      </c>
      <c r="CL239" s="92">
        <v>0</v>
      </c>
      <c r="CM239" s="92">
        <v>0</v>
      </c>
      <c r="CN239" s="92">
        <v>0</v>
      </c>
      <c r="CO239" s="92">
        <v>0</v>
      </c>
      <c r="CP239" s="92">
        <v>0</v>
      </c>
      <c r="CQ239" s="92">
        <v>0</v>
      </c>
      <c r="CR239" s="92">
        <v>0</v>
      </c>
      <c r="CS239" s="92">
        <v>0</v>
      </c>
      <c r="CT239" s="82"/>
      <c r="CU239" s="82"/>
      <c r="CV239" s="82"/>
      <c r="CW239" s="82"/>
      <c r="CX239" s="82"/>
      <c r="CY239" s="82"/>
      <c r="CZ239" s="82"/>
      <c r="DA239" s="82"/>
      <c r="DB239" s="82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5"/>
      <c r="MM239" s="5"/>
      <c r="MN239" s="5"/>
      <c r="MO239" s="5"/>
      <c r="MP239" s="5"/>
      <c r="MQ239" s="5"/>
      <c r="MR239" s="5"/>
      <c r="MS239" s="5"/>
      <c r="MT239" s="5"/>
      <c r="MU239" s="5"/>
      <c r="MV239" s="5"/>
      <c r="MW239" s="5"/>
      <c r="MX239" s="5"/>
      <c r="MY239" s="5"/>
      <c r="MZ239" s="5"/>
      <c r="NA239" s="5"/>
      <c r="NB239" s="5"/>
      <c r="NC239" s="5"/>
      <c r="ND239" s="5"/>
      <c r="NE239" s="5"/>
      <c r="NF239" s="5"/>
      <c r="NG239" s="5"/>
      <c r="NH239" s="5"/>
      <c r="NI239" s="5"/>
      <c r="NJ239" s="5"/>
      <c r="NK239" s="5"/>
      <c r="NL239" s="5"/>
      <c r="NM239" s="5"/>
      <c r="NN239" s="5"/>
      <c r="NO239" s="5"/>
      <c r="NP239" s="5"/>
      <c r="NQ239" s="5"/>
      <c r="NR239" s="5"/>
      <c r="NS239" s="5"/>
      <c r="NT239" s="5"/>
      <c r="NU239" s="5"/>
      <c r="NV239" s="5"/>
      <c r="NW239" s="5"/>
      <c r="NX239" s="5"/>
      <c r="NY239" s="5"/>
      <c r="NZ239" s="5"/>
      <c r="OA239" s="5"/>
      <c r="OB239" s="5"/>
      <c r="OC239" s="5"/>
      <c r="OD239" s="5"/>
      <c r="OE239" s="5"/>
      <c r="OF239" s="5"/>
      <c r="OG239" s="5"/>
      <c r="OH239" s="5"/>
      <c r="OI239" s="5"/>
      <c r="OJ239" s="5"/>
      <c r="OK239" s="5"/>
      <c r="OL239" s="5"/>
      <c r="OM239" s="5"/>
      <c r="ON239" s="5"/>
      <c r="OQ239" s="5"/>
      <c r="OR239" s="5"/>
      <c r="OS239" s="5"/>
      <c r="OT239" s="5"/>
      <c r="OU239" s="5"/>
      <c r="OV239" s="5"/>
      <c r="OX239" s="5"/>
      <c r="OY239" s="5"/>
      <c r="OZ239" s="5"/>
      <c r="PA239" s="5"/>
      <c r="PB239" s="5"/>
      <c r="PC239" s="5"/>
      <c r="PE239" s="5"/>
      <c r="PF239" s="5"/>
      <c r="PG239" s="5"/>
      <c r="PH239" s="5"/>
      <c r="PI239" s="5"/>
      <c r="PJ239" s="5"/>
      <c r="PL239" s="5"/>
      <c r="PM239" s="5"/>
      <c r="PN239" s="5"/>
      <c r="PO239" s="5"/>
      <c r="PP239" s="5"/>
      <c r="PQ239" s="5"/>
      <c r="PS239" s="5"/>
      <c r="PT239" s="5"/>
      <c r="PU239" s="5"/>
      <c r="PV239" s="5"/>
      <c r="PW239" s="5"/>
      <c r="PX239" s="5"/>
      <c r="QB239" s="5"/>
      <c r="QC239" s="5"/>
      <c r="QD239" s="5"/>
      <c r="QE239" s="5"/>
      <c r="QG239" s="5"/>
      <c r="QH239" s="5"/>
      <c r="QI239" s="5"/>
      <c r="QJ239" s="5"/>
      <c r="QK239" s="5"/>
      <c r="QL239" s="5"/>
      <c r="QN239" s="93"/>
      <c r="QO239" s="93"/>
      <c r="QP239" s="93"/>
      <c r="QQ239" s="93"/>
      <c r="QR239" s="93"/>
      <c r="QS239" s="93"/>
      <c r="QU239" s="93"/>
      <c r="QV239" s="93"/>
      <c r="QW239" s="93"/>
      <c r="QX239" s="93"/>
      <c r="QY239" s="93"/>
      <c r="QZ239" s="93"/>
      <c r="RB239" s="93"/>
      <c r="RC239" s="93"/>
      <c r="RD239" s="93"/>
      <c r="RE239" s="93"/>
      <c r="RF239" s="93"/>
      <c r="RG239" s="93"/>
      <c r="RI239" s="93"/>
      <c r="RJ239" s="93"/>
      <c r="RK239" s="93"/>
      <c r="RL239" s="93"/>
      <c r="RM239" s="93"/>
      <c r="RN239" s="93"/>
      <c r="RO239" s="93"/>
      <c r="RP239" s="93"/>
      <c r="RR239" s="5"/>
      <c r="RS239" s="5"/>
      <c r="RT239" s="5"/>
      <c r="RU239" s="5"/>
      <c r="RV239" s="5"/>
      <c r="RW239" s="5"/>
      <c r="RY239" s="5"/>
      <c r="RZ239" s="5"/>
      <c r="SA239" s="5"/>
      <c r="SB239" s="5"/>
      <c r="SC239" s="5"/>
      <c r="SD239" s="5"/>
      <c r="SF239" s="5"/>
      <c r="SG239" s="5"/>
      <c r="SH239" s="5"/>
      <c r="SI239" s="5"/>
      <c r="SJ239" s="5"/>
      <c r="SK239" s="5"/>
      <c r="SM239" s="5"/>
      <c r="SN239" s="5"/>
      <c r="SO239" s="5"/>
      <c r="SP239" s="5"/>
      <c r="SQ239" s="5"/>
      <c r="SR239" s="5"/>
      <c r="ST239" s="5"/>
      <c r="SU239" s="5"/>
      <c r="SV239" s="5"/>
      <c r="SW239" s="5"/>
      <c r="SX239" s="5"/>
      <c r="SY239" s="5"/>
      <c r="TA239" s="5"/>
      <c r="TB239" s="5"/>
      <c r="TC239" s="5"/>
      <c r="TD239" s="5"/>
      <c r="TE239" s="5"/>
      <c r="TF239" s="5"/>
      <c r="TH239" s="5"/>
      <c r="TI239" s="5"/>
      <c r="TJ239" s="5"/>
      <c r="TK239" s="5"/>
      <c r="TL239" s="5"/>
      <c r="TM239" s="5"/>
      <c r="TO239" s="5"/>
      <c r="TP239" s="5"/>
      <c r="TQ239" s="5"/>
      <c r="TR239" s="5"/>
      <c r="TS239" s="5"/>
      <c r="TT239" s="5"/>
    </row>
    <row r="240" spans="2:540" ht="15" customHeight="1" outlineLevel="1">
      <c r="B240" s="66"/>
      <c r="C240" s="67"/>
      <c r="D240" s="277"/>
      <c r="E240" s="277"/>
      <c r="F240" s="66"/>
      <c r="G240" s="66"/>
      <c r="H240" s="66"/>
      <c r="I240" s="66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82"/>
      <c r="CU240" s="82"/>
      <c r="CV240" s="82"/>
      <c r="CW240" s="82"/>
      <c r="CX240" s="82"/>
      <c r="CY240" s="82"/>
      <c r="CZ240" s="82"/>
      <c r="DA240" s="82"/>
      <c r="DB240" s="82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5"/>
      <c r="MM240" s="5"/>
      <c r="MN240" s="5"/>
      <c r="MO240" s="5"/>
      <c r="MP240" s="5"/>
      <c r="MQ240" s="5"/>
      <c r="MR240" s="5"/>
      <c r="MS240" s="5"/>
      <c r="MT240" s="5"/>
      <c r="MU240" s="5"/>
      <c r="MV240" s="5"/>
      <c r="MW240" s="5"/>
      <c r="MX240" s="5"/>
      <c r="MY240" s="5"/>
      <c r="MZ240" s="5"/>
      <c r="NA240" s="5"/>
      <c r="NB240" s="5"/>
      <c r="NC240" s="5"/>
      <c r="ND240" s="5"/>
      <c r="NE240" s="5"/>
      <c r="NF240" s="5"/>
      <c r="NG240" s="5"/>
      <c r="NH240" s="5"/>
      <c r="NI240" s="5"/>
      <c r="NJ240" s="5"/>
      <c r="NK240" s="5"/>
      <c r="NL240" s="5"/>
      <c r="NM240" s="5"/>
      <c r="NN240" s="5"/>
      <c r="NO240" s="5"/>
      <c r="NP240" s="5"/>
      <c r="NQ240" s="5"/>
      <c r="NR240" s="5"/>
      <c r="NS240" s="5"/>
      <c r="NT240" s="5"/>
      <c r="NU240" s="5"/>
      <c r="NV240" s="5"/>
      <c r="NW240" s="5"/>
      <c r="NX240" s="5"/>
      <c r="NY240" s="5"/>
      <c r="NZ240" s="5"/>
      <c r="OA240" s="5"/>
      <c r="OB240" s="5"/>
      <c r="OC240" s="5"/>
      <c r="OD240" s="5"/>
      <c r="OE240" s="5"/>
      <c r="OF240" s="5"/>
      <c r="OG240" s="5"/>
      <c r="OH240" s="5"/>
      <c r="OI240" s="5"/>
      <c r="OJ240" s="5"/>
      <c r="OK240" s="5"/>
      <c r="OL240" s="5"/>
      <c r="OM240" s="5"/>
      <c r="ON240" s="5"/>
      <c r="OQ240" s="5"/>
      <c r="OR240" s="5"/>
      <c r="OS240" s="5"/>
      <c r="OT240" s="5"/>
      <c r="OU240" s="5"/>
      <c r="OV240" s="5"/>
      <c r="OX240" s="5"/>
      <c r="OY240" s="5"/>
      <c r="OZ240" s="5"/>
      <c r="PA240" s="5"/>
      <c r="PB240" s="5"/>
      <c r="PC240" s="5"/>
      <c r="PE240" s="5"/>
      <c r="PF240" s="5"/>
      <c r="PG240" s="5"/>
      <c r="PH240" s="5"/>
      <c r="PI240" s="5"/>
      <c r="PJ240" s="5"/>
      <c r="PL240" s="5"/>
      <c r="PM240" s="5"/>
      <c r="PN240" s="5"/>
      <c r="PO240" s="5"/>
      <c r="PP240" s="5"/>
      <c r="PQ240" s="5"/>
      <c r="PS240" s="5"/>
      <c r="PT240" s="5"/>
      <c r="PU240" s="5"/>
      <c r="PV240" s="5"/>
      <c r="PW240" s="5"/>
      <c r="PX240" s="5"/>
      <c r="PZ240" s="5"/>
      <c r="QA240" s="5"/>
      <c r="QB240" s="5"/>
      <c r="QC240" s="5"/>
      <c r="QD240" s="5"/>
      <c r="QE240" s="5"/>
      <c r="QG240" s="5"/>
      <c r="QH240" s="5"/>
      <c r="QI240" s="5"/>
      <c r="QJ240" s="5"/>
      <c r="QK240" s="5"/>
      <c r="QL240" s="5"/>
      <c r="QN240" s="93"/>
      <c r="QO240" s="93"/>
      <c r="QP240" s="93"/>
      <c r="QQ240" s="93"/>
      <c r="QR240" s="93"/>
      <c r="QS240" s="93"/>
      <c r="QU240" s="93"/>
      <c r="QV240" s="93"/>
      <c r="QW240" s="93"/>
      <c r="QX240" s="93"/>
      <c r="QY240" s="93"/>
      <c r="QZ240" s="93"/>
      <c r="RB240" s="93"/>
      <c r="RC240" s="93"/>
      <c r="RD240" s="93"/>
      <c r="RE240" s="93"/>
      <c r="RF240" s="93"/>
      <c r="RG240" s="93"/>
      <c r="RI240" s="93"/>
      <c r="RJ240" s="93"/>
      <c r="RK240" s="93"/>
      <c r="RL240" s="93"/>
      <c r="RM240" s="93"/>
      <c r="RN240" s="93"/>
      <c r="RO240" s="93"/>
      <c r="RP240" s="93"/>
      <c r="RR240" s="5"/>
      <c r="RS240" s="5"/>
      <c r="RT240" s="5"/>
      <c r="RU240" s="5"/>
      <c r="RV240" s="5"/>
      <c r="RW240" s="5"/>
      <c r="RY240" s="5"/>
      <c r="RZ240" s="5"/>
      <c r="SA240" s="5"/>
      <c r="SB240" s="5"/>
      <c r="SC240" s="5"/>
      <c r="SD240" s="5"/>
      <c r="SF240" s="5"/>
      <c r="SG240" s="5"/>
      <c r="SH240" s="5"/>
      <c r="SI240" s="5"/>
      <c r="SJ240" s="5"/>
      <c r="SK240" s="5"/>
      <c r="SM240" s="5"/>
      <c r="SN240" s="5"/>
      <c r="SO240" s="5"/>
      <c r="SP240" s="5"/>
      <c r="SQ240" s="5"/>
      <c r="SR240" s="5"/>
      <c r="ST240" s="5"/>
      <c r="SU240" s="5"/>
      <c r="SV240" s="5"/>
      <c r="SW240" s="5"/>
      <c r="SX240" s="5"/>
      <c r="SY240" s="5"/>
      <c r="TA240" s="5"/>
      <c r="TB240" s="5"/>
      <c r="TC240" s="5"/>
      <c r="TD240" s="5"/>
      <c r="TE240" s="5"/>
      <c r="TF240" s="5"/>
      <c r="TH240" s="5"/>
      <c r="TI240" s="5"/>
      <c r="TJ240" s="5"/>
      <c r="TK240" s="5"/>
      <c r="TL240" s="5"/>
      <c r="TM240" s="5"/>
      <c r="TO240" s="5"/>
      <c r="TP240" s="5"/>
      <c r="TQ240" s="5"/>
      <c r="TR240" s="5"/>
      <c r="TS240" s="5"/>
      <c r="TT240" s="5"/>
    </row>
    <row r="241" spans="1:540" ht="15" customHeight="1" outlineLevel="1">
      <c r="B241" s="347" t="s">
        <v>433</v>
      </c>
      <c r="C241" s="348"/>
      <c r="D241" s="273" t="s">
        <v>310</v>
      </c>
      <c r="E241" s="274" t="s">
        <v>311</v>
      </c>
      <c r="F241" s="271">
        <v>187394.65710000004</v>
      </c>
      <c r="G241" s="271">
        <v>273583.54120800027</v>
      </c>
      <c r="H241" s="271">
        <v>327064.30368047982</v>
      </c>
      <c r="I241" s="271">
        <v>346688.16190130956</v>
      </c>
      <c r="J241" s="271">
        <v>367489.45161538717</v>
      </c>
      <c r="K241" s="271">
        <v>389538.81871231087</v>
      </c>
      <c r="Z241" s="92">
        <v>12385.4449</v>
      </c>
      <c r="AA241" s="92">
        <v>12540.3195</v>
      </c>
      <c r="AB241" s="92">
        <v>14111.893300000002</v>
      </c>
      <c r="AC241" s="92">
        <v>14663.016000000001</v>
      </c>
      <c r="AD241" s="92">
        <v>14930.263099999998</v>
      </c>
      <c r="AE241" s="92">
        <v>15756.2793</v>
      </c>
      <c r="AF241" s="92">
        <v>16407.190999999999</v>
      </c>
      <c r="AG241" s="92">
        <v>16886.466899999996</v>
      </c>
      <c r="AH241" s="92">
        <v>17364.056399999998</v>
      </c>
      <c r="AI241" s="92">
        <v>17449.908899999999</v>
      </c>
      <c r="AJ241" s="92">
        <v>17449.908899999999</v>
      </c>
      <c r="AK241" s="92">
        <v>17449.908899999999</v>
      </c>
      <c r="AL241" s="92">
        <v>20966.203434000021</v>
      </c>
      <c r="AM241" s="92">
        <v>20966.203434000021</v>
      </c>
      <c r="AN241" s="92">
        <v>20966.203434000021</v>
      </c>
      <c r="AO241" s="92">
        <v>20966.203434000021</v>
      </c>
      <c r="AP241" s="92">
        <v>20966.203434000021</v>
      </c>
      <c r="AQ241" s="92">
        <v>20966.203434000021</v>
      </c>
      <c r="AR241" s="92">
        <v>24631.053434000019</v>
      </c>
      <c r="AS241" s="92">
        <v>24631.053434000019</v>
      </c>
      <c r="AT241" s="92">
        <v>24631.053434000019</v>
      </c>
      <c r="AU241" s="92">
        <v>24631.053434000019</v>
      </c>
      <c r="AV241" s="92">
        <v>24631.053434000019</v>
      </c>
      <c r="AW241" s="92">
        <v>24631.053434000019</v>
      </c>
      <c r="AX241" s="92">
        <v>27255.358640039984</v>
      </c>
      <c r="AY241" s="92">
        <v>27255.358640039984</v>
      </c>
      <c r="AZ241" s="92">
        <v>27255.358640039984</v>
      </c>
      <c r="BA241" s="92">
        <v>27255.358640039984</v>
      </c>
      <c r="BB241" s="92">
        <v>27255.358640039984</v>
      </c>
      <c r="BC241" s="92">
        <v>27255.358640039984</v>
      </c>
      <c r="BD241" s="92">
        <v>27255.358640039984</v>
      </c>
      <c r="BE241" s="92">
        <v>27255.358640039984</v>
      </c>
      <c r="BF241" s="92">
        <v>27255.358640039984</v>
      </c>
      <c r="BG241" s="92">
        <v>27255.358640039984</v>
      </c>
      <c r="BH241" s="92">
        <v>27255.358640039984</v>
      </c>
      <c r="BI241" s="92">
        <v>27255.358640039984</v>
      </c>
      <c r="BJ241" s="92">
        <v>28890.680158442454</v>
      </c>
      <c r="BK241" s="92">
        <v>28890.680158442454</v>
      </c>
      <c r="BL241" s="92">
        <v>28890.680158442454</v>
      </c>
      <c r="BM241" s="92">
        <v>28890.680158442454</v>
      </c>
      <c r="BN241" s="92">
        <v>28890.680158442454</v>
      </c>
      <c r="BO241" s="92">
        <v>28890.680158442454</v>
      </c>
      <c r="BP241" s="92">
        <v>28890.680158442454</v>
      </c>
      <c r="BQ241" s="92">
        <v>28890.680158442454</v>
      </c>
      <c r="BR241" s="92">
        <v>28890.680158442454</v>
      </c>
      <c r="BS241" s="92">
        <v>28890.680158442454</v>
      </c>
      <c r="BT241" s="92">
        <v>28890.680158442454</v>
      </c>
      <c r="BU241" s="92">
        <v>28890.680158442454</v>
      </c>
      <c r="BV241" s="92">
        <v>30624.120967948929</v>
      </c>
      <c r="BW241" s="92">
        <v>30624.120967948929</v>
      </c>
      <c r="BX241" s="92">
        <v>30624.120967948929</v>
      </c>
      <c r="BY241" s="92">
        <v>30624.120967948929</v>
      </c>
      <c r="BZ241" s="92">
        <v>30624.120967948929</v>
      </c>
      <c r="CA241" s="92">
        <v>30624.120967948929</v>
      </c>
      <c r="CB241" s="92">
        <v>30624.120967948929</v>
      </c>
      <c r="CC241" s="92">
        <v>30624.120967948929</v>
      </c>
      <c r="CD241" s="92">
        <v>30624.120967948929</v>
      </c>
      <c r="CE241" s="92">
        <v>30624.120967948929</v>
      </c>
      <c r="CF241" s="92">
        <v>30624.120967948929</v>
      </c>
      <c r="CG241" s="92">
        <v>30624.120967948929</v>
      </c>
      <c r="CH241" s="92">
        <v>32461.568226025905</v>
      </c>
      <c r="CI241" s="92">
        <v>32461.568226025905</v>
      </c>
      <c r="CJ241" s="92">
        <v>32461.568226025905</v>
      </c>
      <c r="CK241" s="92">
        <v>32461.568226025905</v>
      </c>
      <c r="CL241" s="92">
        <v>32461.568226025905</v>
      </c>
      <c r="CM241" s="92">
        <v>32461.568226025905</v>
      </c>
      <c r="CN241" s="92">
        <v>32461.568226025905</v>
      </c>
      <c r="CO241" s="92">
        <v>32461.568226025905</v>
      </c>
      <c r="CP241" s="92">
        <v>32461.568226025905</v>
      </c>
      <c r="CQ241" s="92">
        <v>32461.568226025905</v>
      </c>
      <c r="CR241" s="92">
        <v>32461.568226025905</v>
      </c>
      <c r="CS241" s="92">
        <v>32461.568226025905</v>
      </c>
      <c r="CT241" s="82"/>
      <c r="CU241" s="82"/>
      <c r="CV241" s="82"/>
      <c r="CW241" s="82"/>
      <c r="CX241" s="82"/>
      <c r="CY241" s="82"/>
      <c r="CZ241" s="82"/>
      <c r="DA241" s="82"/>
      <c r="DB241" s="82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Q241" s="5"/>
      <c r="OR241" s="5"/>
      <c r="OS241" s="5"/>
      <c r="OT241" s="5"/>
      <c r="OU241" s="5"/>
      <c r="OV241" s="5"/>
      <c r="OX241" s="5"/>
      <c r="OY241" s="5"/>
      <c r="OZ241" s="5"/>
      <c r="PA241" s="5"/>
      <c r="PB241" s="5"/>
      <c r="PC241" s="5"/>
      <c r="PE241" s="5"/>
      <c r="PF241" s="5"/>
      <c r="PG241" s="5"/>
      <c r="PH241" s="5"/>
      <c r="PI241" s="5"/>
      <c r="PJ241" s="5"/>
      <c r="PL241" s="5"/>
      <c r="PM241" s="5"/>
      <c r="PN241" s="5"/>
      <c r="PO241" s="5"/>
      <c r="PP241" s="5"/>
      <c r="PQ241" s="5"/>
      <c r="PS241" s="5"/>
      <c r="PT241" s="5"/>
      <c r="PU241" s="5"/>
      <c r="PV241" s="5"/>
      <c r="PW241" s="5"/>
      <c r="PX241" s="5"/>
      <c r="PZ241" s="5"/>
      <c r="QA241" s="5"/>
      <c r="QB241" s="5"/>
      <c r="QC241" s="5"/>
      <c r="QD241" s="5"/>
      <c r="QE241" s="5"/>
      <c r="QG241" s="5"/>
      <c r="QH241" s="5"/>
      <c r="QI241" s="5"/>
      <c r="QJ241" s="5"/>
      <c r="QK241" s="5"/>
      <c r="QL241" s="5"/>
      <c r="QN241" s="93"/>
      <c r="QO241" s="93"/>
      <c r="QP241" s="93"/>
      <c r="QQ241" s="93"/>
      <c r="QR241" s="93"/>
      <c r="QS241" s="93"/>
      <c r="QU241" s="93"/>
      <c r="QV241" s="93"/>
      <c r="QW241" s="93"/>
      <c r="QX241" s="93"/>
      <c r="QY241" s="93"/>
      <c r="QZ241" s="93"/>
      <c r="RB241" s="93"/>
      <c r="RC241" s="93"/>
      <c r="RD241" s="93"/>
      <c r="RE241" s="93"/>
      <c r="RF241" s="93"/>
      <c r="RG241" s="93"/>
      <c r="RI241" s="93"/>
      <c r="RJ241" s="93"/>
      <c r="RK241" s="93"/>
      <c r="RL241" s="93"/>
      <c r="RM241" s="93"/>
      <c r="RN241" s="93"/>
      <c r="RO241" s="93"/>
      <c r="RP241" s="93"/>
      <c r="RR241" s="5"/>
      <c r="RS241" s="5"/>
      <c r="RT241" s="5"/>
      <c r="RU241" s="5"/>
      <c r="RV241" s="5"/>
      <c r="RW241" s="5"/>
      <c r="RY241" s="5"/>
      <c r="RZ241" s="5"/>
      <c r="SA241" s="5"/>
      <c r="SB241" s="5"/>
      <c r="SC241" s="5"/>
      <c r="SD241" s="5"/>
      <c r="SF241" s="5"/>
      <c r="SG241" s="5"/>
      <c r="SH241" s="5"/>
      <c r="SI241" s="5"/>
      <c r="SJ241" s="5"/>
      <c r="SK241" s="5"/>
      <c r="SM241" s="5"/>
      <c r="SN241" s="5"/>
      <c r="SO241" s="5"/>
      <c r="SP241" s="5"/>
      <c r="SQ241" s="5"/>
      <c r="SR241" s="5"/>
      <c r="ST241" s="5"/>
      <c r="SU241" s="5"/>
      <c r="SV241" s="5"/>
      <c r="SW241" s="5"/>
      <c r="SX241" s="5"/>
      <c r="SY241" s="5"/>
      <c r="TA241" s="5"/>
      <c r="TB241" s="5"/>
      <c r="TC241" s="5"/>
      <c r="TD241" s="5"/>
      <c r="TE241" s="5"/>
      <c r="TF241" s="5"/>
      <c r="TH241" s="5"/>
      <c r="TI241" s="5"/>
      <c r="TJ241" s="5"/>
      <c r="TK241" s="5"/>
      <c r="TL241" s="5"/>
      <c r="TM241" s="5"/>
      <c r="TO241" s="5"/>
      <c r="TP241" s="5"/>
      <c r="TQ241" s="5"/>
      <c r="TR241" s="5"/>
      <c r="TS241" s="5"/>
      <c r="TT241" s="5"/>
    </row>
    <row r="242" spans="1:540" ht="15" customHeight="1" outlineLevel="1">
      <c r="B242" s="349"/>
      <c r="C242" s="350"/>
      <c r="D242" s="273" t="s">
        <v>306</v>
      </c>
      <c r="E242" s="274" t="s">
        <v>311</v>
      </c>
      <c r="F242" s="271">
        <v>0</v>
      </c>
      <c r="G242" s="271">
        <v>0</v>
      </c>
      <c r="H242" s="271">
        <v>0</v>
      </c>
      <c r="I242" s="271">
        <v>0</v>
      </c>
      <c r="J242" s="271">
        <v>0</v>
      </c>
      <c r="K242" s="271">
        <v>0</v>
      </c>
      <c r="Y242" s="126" t="b">
        <v>0</v>
      </c>
      <c r="Z242" s="92">
        <v>0</v>
      </c>
      <c r="AA242" s="92">
        <v>0</v>
      </c>
      <c r="AB242" s="92">
        <v>0</v>
      </c>
      <c r="AC242" s="92">
        <v>0</v>
      </c>
      <c r="AD242" s="92">
        <v>0</v>
      </c>
      <c r="AE242" s="92">
        <v>0</v>
      </c>
      <c r="AF242" s="92">
        <v>0</v>
      </c>
      <c r="AG242" s="92">
        <v>0</v>
      </c>
      <c r="AH242" s="92">
        <v>0</v>
      </c>
      <c r="AI242" s="92">
        <v>0</v>
      </c>
      <c r="AJ242" s="92">
        <v>0</v>
      </c>
      <c r="AK242" s="92">
        <v>0</v>
      </c>
      <c r="AL242" s="92">
        <v>0</v>
      </c>
      <c r="AM242" s="92">
        <v>0</v>
      </c>
      <c r="AN242" s="92">
        <v>0</v>
      </c>
      <c r="AO242" s="92">
        <v>0</v>
      </c>
      <c r="AP242" s="92">
        <v>0</v>
      </c>
      <c r="AQ242" s="92">
        <v>0</v>
      </c>
      <c r="AR242" s="92">
        <v>0</v>
      </c>
      <c r="AS242" s="92">
        <v>0</v>
      </c>
      <c r="AT242" s="92">
        <v>0</v>
      </c>
      <c r="AU242" s="92">
        <v>0</v>
      </c>
      <c r="AV242" s="92">
        <v>0</v>
      </c>
      <c r="AW242" s="92">
        <v>0</v>
      </c>
      <c r="AX242" s="92">
        <v>0</v>
      </c>
      <c r="AY242" s="92">
        <v>0</v>
      </c>
      <c r="AZ242" s="92">
        <v>0</v>
      </c>
      <c r="BA242" s="92">
        <v>0</v>
      </c>
      <c r="BB242" s="92">
        <v>0</v>
      </c>
      <c r="BC242" s="92">
        <v>0</v>
      </c>
      <c r="BD242" s="92">
        <v>0</v>
      </c>
      <c r="BE242" s="92">
        <v>0</v>
      </c>
      <c r="BF242" s="92">
        <v>0</v>
      </c>
      <c r="BG242" s="92">
        <v>0</v>
      </c>
      <c r="BH242" s="92">
        <v>0</v>
      </c>
      <c r="BI242" s="92">
        <v>0</v>
      </c>
      <c r="BJ242" s="92">
        <v>0</v>
      </c>
      <c r="BK242" s="92">
        <v>0</v>
      </c>
      <c r="BL242" s="92">
        <v>0</v>
      </c>
      <c r="BM242" s="92">
        <v>0</v>
      </c>
      <c r="BN242" s="92">
        <v>0</v>
      </c>
      <c r="BO242" s="92">
        <v>0</v>
      </c>
      <c r="BP242" s="92">
        <v>0</v>
      </c>
      <c r="BQ242" s="92">
        <v>0</v>
      </c>
      <c r="BR242" s="92">
        <v>0</v>
      </c>
      <c r="BS242" s="92">
        <v>0</v>
      </c>
      <c r="BT242" s="92">
        <v>0</v>
      </c>
      <c r="BU242" s="92">
        <v>0</v>
      </c>
      <c r="BV242" s="92">
        <v>0</v>
      </c>
      <c r="BW242" s="92">
        <v>0</v>
      </c>
      <c r="BX242" s="92">
        <v>0</v>
      </c>
      <c r="BY242" s="92">
        <v>0</v>
      </c>
      <c r="BZ242" s="92">
        <v>0</v>
      </c>
      <c r="CA242" s="92">
        <v>0</v>
      </c>
      <c r="CB242" s="92">
        <v>0</v>
      </c>
      <c r="CC242" s="92">
        <v>0</v>
      </c>
      <c r="CD242" s="92">
        <v>0</v>
      </c>
      <c r="CE242" s="92">
        <v>0</v>
      </c>
      <c r="CF242" s="92">
        <v>0</v>
      </c>
      <c r="CG242" s="92">
        <v>0</v>
      </c>
      <c r="CH242" s="92">
        <v>0</v>
      </c>
      <c r="CI242" s="92">
        <v>0</v>
      </c>
      <c r="CJ242" s="92">
        <v>0</v>
      </c>
      <c r="CK242" s="92">
        <v>0</v>
      </c>
      <c r="CL242" s="92">
        <v>0</v>
      </c>
      <c r="CM242" s="92">
        <v>0</v>
      </c>
      <c r="CN242" s="92">
        <v>0</v>
      </c>
      <c r="CO242" s="92">
        <v>0</v>
      </c>
      <c r="CP242" s="92">
        <v>0</v>
      </c>
      <c r="CQ242" s="92">
        <v>0</v>
      </c>
      <c r="CR242" s="92">
        <v>0</v>
      </c>
      <c r="CS242" s="92">
        <v>0</v>
      </c>
      <c r="CT242" s="82"/>
      <c r="CU242" s="82"/>
      <c r="CV242" s="82"/>
      <c r="CW242" s="82"/>
      <c r="CX242" s="82"/>
      <c r="CY242" s="82"/>
      <c r="CZ242" s="82"/>
      <c r="DA242" s="82"/>
      <c r="DB242" s="82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Q242" s="5"/>
      <c r="OR242" s="5"/>
      <c r="OS242" s="5"/>
      <c r="OT242" s="5"/>
      <c r="OU242" s="5"/>
      <c r="OV242" s="5"/>
      <c r="OX242" s="5"/>
      <c r="OY242" s="5"/>
      <c r="OZ242" s="5"/>
      <c r="PA242" s="5"/>
      <c r="PB242" s="5"/>
      <c r="PC242" s="5"/>
      <c r="PE242" s="5"/>
      <c r="PF242" s="5"/>
      <c r="PG242" s="5"/>
      <c r="PH242" s="5"/>
      <c r="PI242" s="5"/>
      <c r="PJ242" s="5"/>
      <c r="PL242" s="5"/>
      <c r="PM242" s="5"/>
      <c r="PN242" s="5"/>
      <c r="PO242" s="5"/>
      <c r="PP242" s="5"/>
      <c r="PQ242" s="5"/>
      <c r="PS242" s="5"/>
      <c r="PT242" s="5"/>
      <c r="PU242" s="5"/>
      <c r="PV242" s="5"/>
      <c r="PW242" s="5"/>
      <c r="PX242" s="5"/>
      <c r="PZ242" s="5"/>
      <c r="QA242" s="5"/>
      <c r="QB242" s="5"/>
      <c r="QC242" s="5"/>
      <c r="QD242" s="5"/>
      <c r="QE242" s="5"/>
      <c r="QG242" s="5"/>
      <c r="QH242" s="5"/>
      <c r="QI242" s="5"/>
      <c r="QJ242" s="5"/>
      <c r="QK242" s="5"/>
      <c r="QL242" s="5"/>
      <c r="QN242" s="93"/>
      <c r="QO242" s="93"/>
      <c r="QP242" s="93"/>
      <c r="QQ242" s="93"/>
      <c r="QR242" s="93"/>
      <c r="QS242" s="93"/>
      <c r="QU242" s="93"/>
      <c r="QV242" s="93"/>
      <c r="QW242" s="93"/>
      <c r="QX242" s="93"/>
      <c r="QY242" s="93"/>
      <c r="QZ242" s="93"/>
      <c r="RB242" s="93"/>
      <c r="RC242" s="93"/>
      <c r="RD242" s="93"/>
      <c r="RE242" s="93"/>
      <c r="RF242" s="93"/>
      <c r="RG242" s="93"/>
      <c r="RI242" s="93"/>
      <c r="RJ242" s="93"/>
      <c r="RK242" s="93"/>
      <c r="RL242" s="93"/>
      <c r="RM242" s="93"/>
      <c r="RN242" s="93"/>
      <c r="RO242" s="93"/>
      <c r="RP242" s="93"/>
      <c r="RR242" s="5"/>
      <c r="RS242" s="5"/>
      <c r="RT242" s="5"/>
      <c r="RU242" s="5"/>
      <c r="RV242" s="5"/>
      <c r="RW242" s="5"/>
      <c r="RY242" s="5"/>
      <c r="RZ242" s="5"/>
      <c r="SA242" s="5"/>
      <c r="SB242" s="5"/>
      <c r="SC242" s="5"/>
      <c r="SD242" s="5"/>
      <c r="SF242" s="5"/>
      <c r="SG242" s="5"/>
      <c r="SH242" s="5"/>
      <c r="SI242" s="5"/>
      <c r="SJ242" s="5"/>
      <c r="SK242" s="5"/>
      <c r="SM242" s="5"/>
      <c r="SN242" s="5"/>
      <c r="SO242" s="5"/>
      <c r="SP242" s="5"/>
      <c r="SQ242" s="5"/>
      <c r="SR242" s="5"/>
      <c r="ST242" s="5"/>
      <c r="SU242" s="5"/>
      <c r="SV242" s="5"/>
      <c r="SW242" s="5"/>
      <c r="SX242" s="5"/>
      <c r="SY242" s="5"/>
      <c r="TA242" s="5"/>
      <c r="TB242" s="5"/>
      <c r="TC242" s="5"/>
      <c r="TD242" s="5"/>
      <c r="TE242" s="5"/>
      <c r="TF242" s="5"/>
      <c r="TH242" s="5"/>
      <c r="TI242" s="5"/>
      <c r="TJ242" s="5"/>
      <c r="TK242" s="5"/>
      <c r="TL242" s="5"/>
      <c r="TM242" s="5"/>
      <c r="TO242" s="5"/>
      <c r="TP242" s="5"/>
      <c r="TQ242" s="5"/>
      <c r="TR242" s="5"/>
      <c r="TS242" s="5"/>
      <c r="TT242" s="5"/>
    </row>
    <row r="243" spans="1:540" ht="15" customHeight="1" outlineLevel="1">
      <c r="B243" s="349"/>
      <c r="C243" s="350"/>
      <c r="D243" s="275"/>
      <c r="E243" s="276"/>
      <c r="F243" s="91"/>
      <c r="G243" s="91"/>
      <c r="H243" s="91"/>
      <c r="I243" s="91"/>
      <c r="J243" s="91"/>
      <c r="K243" s="91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82"/>
      <c r="CU243" s="82"/>
      <c r="CV243" s="82"/>
      <c r="CW243" s="82"/>
      <c r="CX243" s="82"/>
      <c r="CY243" s="82"/>
      <c r="CZ243" s="82"/>
      <c r="DA243" s="82"/>
      <c r="DB243" s="82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Q243" s="5"/>
      <c r="OR243" s="5"/>
      <c r="OS243" s="5"/>
      <c r="OT243" s="5"/>
      <c r="OU243" s="5"/>
      <c r="OV243" s="5"/>
      <c r="OX243" s="5"/>
      <c r="OY243" s="5"/>
      <c r="OZ243" s="5"/>
      <c r="PA243" s="5"/>
      <c r="PB243" s="5"/>
      <c r="PC243" s="5"/>
      <c r="PE243" s="5"/>
      <c r="PF243" s="5"/>
      <c r="PG243" s="5"/>
      <c r="PH243" s="5"/>
      <c r="PI243" s="5"/>
      <c r="PJ243" s="5"/>
      <c r="PL243" s="5"/>
      <c r="PM243" s="5"/>
      <c r="PN243" s="5"/>
      <c r="PO243" s="5"/>
      <c r="PP243" s="5"/>
      <c r="PQ243" s="5"/>
      <c r="PS243" s="5"/>
      <c r="PT243" s="5"/>
      <c r="PU243" s="5"/>
      <c r="PV243" s="5"/>
      <c r="PW243" s="5"/>
      <c r="PX243" s="5"/>
      <c r="PZ243" s="5"/>
      <c r="QA243" s="5"/>
      <c r="QB243" s="5"/>
      <c r="QC243" s="5"/>
      <c r="QD243" s="5"/>
      <c r="QE243" s="5"/>
      <c r="QG243" s="5"/>
      <c r="QH243" s="5"/>
      <c r="QI243" s="5"/>
      <c r="QJ243" s="5"/>
      <c r="QK243" s="5"/>
      <c r="QL243" s="5"/>
      <c r="QN243" s="93"/>
      <c r="QO243" s="93"/>
      <c r="QP243" s="93"/>
      <c r="QQ243" s="93"/>
      <c r="QR243" s="93"/>
      <c r="QS243" s="93"/>
      <c r="QU243" s="93"/>
      <c r="QV243" s="93"/>
      <c r="QW243" s="93"/>
      <c r="QX243" s="93"/>
      <c r="QY243" s="93"/>
      <c r="QZ243" s="93"/>
      <c r="RB243" s="93"/>
      <c r="RC243" s="93"/>
      <c r="RD243" s="93"/>
      <c r="RE243" s="93"/>
      <c r="RF243" s="93"/>
      <c r="RG243" s="93"/>
      <c r="RI243" s="93"/>
      <c r="RJ243" s="93"/>
      <c r="RK243" s="93"/>
      <c r="RL243" s="93"/>
      <c r="RM243" s="93"/>
      <c r="RN243" s="93"/>
      <c r="RO243" s="93"/>
      <c r="RP243" s="93"/>
      <c r="RR243" s="5"/>
      <c r="RS243" s="5"/>
      <c r="RT243" s="5"/>
      <c r="RU243" s="5"/>
      <c r="RV243" s="5"/>
      <c r="RW243" s="5"/>
      <c r="RY243" s="5"/>
      <c r="RZ243" s="5"/>
      <c r="SA243" s="5"/>
      <c r="SB243" s="5"/>
      <c r="SC243" s="5"/>
      <c r="SD243" s="5"/>
      <c r="SF243" s="5"/>
      <c r="SG243" s="5"/>
      <c r="SH243" s="5"/>
      <c r="SI243" s="5"/>
      <c r="SJ243" s="5"/>
      <c r="SK243" s="5"/>
      <c r="SM243" s="5"/>
      <c r="SN243" s="5"/>
      <c r="SO243" s="5"/>
      <c r="SP243" s="5"/>
      <c r="SQ243" s="5"/>
      <c r="SR243" s="5"/>
      <c r="ST243" s="5"/>
      <c r="SU243" s="5"/>
      <c r="SV243" s="5"/>
      <c r="SW243" s="5"/>
      <c r="SX243" s="5"/>
      <c r="SY243" s="5"/>
      <c r="TA243" s="5"/>
      <c r="TB243" s="5"/>
      <c r="TC243" s="5"/>
      <c r="TD243" s="5"/>
      <c r="TE243" s="5"/>
      <c r="TF243" s="5"/>
      <c r="TH243" s="5"/>
      <c r="TI243" s="5"/>
      <c r="TJ243" s="5"/>
      <c r="TK243" s="5"/>
      <c r="TL243" s="5"/>
      <c r="TM243" s="5"/>
      <c r="TO243" s="5"/>
      <c r="TP243" s="5"/>
      <c r="TQ243" s="5"/>
      <c r="TR243" s="5"/>
      <c r="TS243" s="5"/>
      <c r="TT243" s="5"/>
    </row>
    <row r="244" spans="1:540" ht="15" customHeight="1" outlineLevel="1">
      <c r="B244" s="349"/>
      <c r="C244" s="350"/>
      <c r="D244" s="273" t="s">
        <v>310</v>
      </c>
      <c r="E244" s="274" t="s">
        <v>312</v>
      </c>
      <c r="F244" s="271">
        <v>13249.296299999998</v>
      </c>
      <c r="G244" s="271">
        <v>0</v>
      </c>
      <c r="H244" s="271">
        <v>0</v>
      </c>
      <c r="I244" s="271">
        <v>0</v>
      </c>
      <c r="J244" s="271">
        <v>0</v>
      </c>
      <c r="K244" s="271">
        <v>0</v>
      </c>
      <c r="Z244" s="92">
        <v>2667.1494999999995</v>
      </c>
      <c r="AA244" s="92">
        <v>2382.9312999999997</v>
      </c>
      <c r="AB244" s="92">
        <v>2409.221</v>
      </c>
      <c r="AC244" s="92">
        <v>2046.9553999999998</v>
      </c>
      <c r="AD244" s="92">
        <v>1467.0857000000001</v>
      </c>
      <c r="AE244" s="92">
        <v>938.89879999999994</v>
      </c>
      <c r="AF244" s="92">
        <v>700.53459999999995</v>
      </c>
      <c r="AG244" s="92">
        <v>549.16999999999996</v>
      </c>
      <c r="AH244" s="92">
        <v>87.350000000000009</v>
      </c>
      <c r="AI244" s="92">
        <v>0</v>
      </c>
      <c r="AJ244" s="92">
        <v>0</v>
      </c>
      <c r="AK244" s="92">
        <v>0</v>
      </c>
      <c r="AL244" s="92">
        <v>0</v>
      </c>
      <c r="AM244" s="92">
        <v>0</v>
      </c>
      <c r="AN244" s="92">
        <v>0</v>
      </c>
      <c r="AO244" s="92">
        <v>0</v>
      </c>
      <c r="AP244" s="92">
        <v>0</v>
      </c>
      <c r="AQ244" s="92">
        <v>0</v>
      </c>
      <c r="AR244" s="92">
        <v>0</v>
      </c>
      <c r="AS244" s="92">
        <v>0</v>
      </c>
      <c r="AT244" s="92">
        <v>0</v>
      </c>
      <c r="AU244" s="92">
        <v>0</v>
      </c>
      <c r="AV244" s="92">
        <v>0</v>
      </c>
      <c r="AW244" s="92">
        <v>0</v>
      </c>
      <c r="AX244" s="92">
        <v>0</v>
      </c>
      <c r="AY244" s="92">
        <v>0</v>
      </c>
      <c r="AZ244" s="92">
        <v>0</v>
      </c>
      <c r="BA244" s="92">
        <v>0</v>
      </c>
      <c r="BB244" s="92">
        <v>0</v>
      </c>
      <c r="BC244" s="92">
        <v>0</v>
      </c>
      <c r="BD244" s="92">
        <v>0</v>
      </c>
      <c r="BE244" s="92">
        <v>0</v>
      </c>
      <c r="BF244" s="92">
        <v>0</v>
      </c>
      <c r="BG244" s="92">
        <v>0</v>
      </c>
      <c r="BH244" s="92">
        <v>0</v>
      </c>
      <c r="BI244" s="92">
        <v>0</v>
      </c>
      <c r="BJ244" s="92">
        <v>0</v>
      </c>
      <c r="BK244" s="92">
        <v>0</v>
      </c>
      <c r="BL244" s="92">
        <v>0</v>
      </c>
      <c r="BM244" s="92">
        <v>0</v>
      </c>
      <c r="BN244" s="92">
        <v>0</v>
      </c>
      <c r="BO244" s="92">
        <v>0</v>
      </c>
      <c r="BP244" s="92">
        <v>0</v>
      </c>
      <c r="BQ244" s="92">
        <v>0</v>
      </c>
      <c r="BR244" s="92">
        <v>0</v>
      </c>
      <c r="BS244" s="92">
        <v>0</v>
      </c>
      <c r="BT244" s="92">
        <v>0</v>
      </c>
      <c r="BU244" s="92">
        <v>0</v>
      </c>
      <c r="BV244" s="92">
        <v>0</v>
      </c>
      <c r="BW244" s="92">
        <v>0</v>
      </c>
      <c r="BX244" s="92">
        <v>0</v>
      </c>
      <c r="BY244" s="92">
        <v>0</v>
      </c>
      <c r="BZ244" s="92">
        <v>0</v>
      </c>
      <c r="CA244" s="92">
        <v>0</v>
      </c>
      <c r="CB244" s="92">
        <v>0</v>
      </c>
      <c r="CC244" s="92">
        <v>0</v>
      </c>
      <c r="CD244" s="92">
        <v>0</v>
      </c>
      <c r="CE244" s="92">
        <v>0</v>
      </c>
      <c r="CF244" s="92">
        <v>0</v>
      </c>
      <c r="CG244" s="92">
        <v>0</v>
      </c>
      <c r="CH244" s="92">
        <v>0</v>
      </c>
      <c r="CI244" s="92">
        <v>0</v>
      </c>
      <c r="CJ244" s="92">
        <v>0</v>
      </c>
      <c r="CK244" s="92">
        <v>0</v>
      </c>
      <c r="CL244" s="92">
        <v>0</v>
      </c>
      <c r="CM244" s="92">
        <v>0</v>
      </c>
      <c r="CN244" s="92">
        <v>0</v>
      </c>
      <c r="CO244" s="92">
        <v>0</v>
      </c>
      <c r="CP244" s="92">
        <v>0</v>
      </c>
      <c r="CQ244" s="92">
        <v>0</v>
      </c>
      <c r="CR244" s="92">
        <v>0</v>
      </c>
      <c r="CS244" s="92">
        <v>0</v>
      </c>
      <c r="CT244" s="82"/>
      <c r="CU244" s="82"/>
      <c r="CV244" s="82"/>
      <c r="CW244" s="82"/>
      <c r="CX244" s="82"/>
      <c r="CY244" s="82"/>
      <c r="CZ244" s="82"/>
      <c r="DA244" s="82"/>
      <c r="DB244" s="82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  <c r="MX244" s="5"/>
      <c r="MY244" s="5"/>
      <c r="MZ244" s="5"/>
      <c r="NA244" s="5"/>
      <c r="NB244" s="5"/>
      <c r="NC244" s="5"/>
      <c r="ND244" s="5"/>
      <c r="NE244" s="5"/>
      <c r="NF244" s="5"/>
      <c r="NG244" s="5"/>
      <c r="NH244" s="5"/>
      <c r="NI244" s="5"/>
      <c r="NJ244" s="5"/>
      <c r="NK244" s="5"/>
      <c r="NL244" s="5"/>
      <c r="NM244" s="5"/>
      <c r="NN244" s="5"/>
      <c r="NO244" s="5"/>
      <c r="NP244" s="5"/>
      <c r="NQ244" s="5"/>
      <c r="NR244" s="5"/>
      <c r="NS244" s="5"/>
      <c r="NT244" s="5"/>
      <c r="NU244" s="5"/>
      <c r="NV244" s="5"/>
      <c r="NW244" s="5"/>
      <c r="NX244" s="5"/>
      <c r="NY244" s="5"/>
      <c r="NZ244" s="5"/>
      <c r="OA244" s="5"/>
      <c r="OB244" s="5"/>
      <c r="OC244" s="5"/>
      <c r="OD244" s="5"/>
      <c r="OE244" s="5"/>
      <c r="OF244" s="5"/>
      <c r="OG244" s="5"/>
      <c r="OH244" s="5"/>
      <c r="OI244" s="5"/>
      <c r="OJ244" s="5"/>
      <c r="OK244" s="5"/>
      <c r="OL244" s="5"/>
      <c r="OM244" s="5"/>
      <c r="ON244" s="5"/>
      <c r="OQ244" s="5"/>
      <c r="OR244" s="5"/>
      <c r="OS244" s="5"/>
      <c r="OT244" s="5"/>
      <c r="OU244" s="5"/>
      <c r="OV244" s="5"/>
      <c r="OX244" s="5"/>
      <c r="OY244" s="5"/>
      <c r="OZ244" s="5"/>
      <c r="PA244" s="5"/>
      <c r="PB244" s="5"/>
      <c r="PC244" s="5"/>
      <c r="PE244" s="5"/>
      <c r="PF244" s="5"/>
      <c r="PG244" s="5"/>
      <c r="PH244" s="5"/>
      <c r="PI244" s="5"/>
      <c r="PJ244" s="5"/>
      <c r="PL244" s="5"/>
      <c r="PM244" s="5"/>
      <c r="PN244" s="5"/>
      <c r="PO244" s="5"/>
      <c r="PP244" s="5"/>
      <c r="PQ244" s="5"/>
      <c r="PS244" s="5"/>
      <c r="PT244" s="5"/>
      <c r="PU244" s="5"/>
      <c r="PV244" s="5"/>
      <c r="PW244" s="5"/>
      <c r="PX244" s="5"/>
      <c r="PZ244" s="5"/>
      <c r="QA244" s="5"/>
      <c r="QB244" s="5"/>
      <c r="QC244" s="5"/>
      <c r="QD244" s="5"/>
      <c r="QE244" s="5"/>
      <c r="QG244" s="5"/>
      <c r="QH244" s="5"/>
      <c r="QI244" s="5"/>
      <c r="QJ244" s="5"/>
      <c r="QK244" s="5"/>
      <c r="QL244" s="5"/>
      <c r="QN244" s="93"/>
      <c r="QO244" s="93"/>
      <c r="QP244" s="93"/>
      <c r="QQ244" s="93"/>
      <c r="QR244" s="93"/>
      <c r="QS244" s="93"/>
      <c r="QU244" s="93"/>
      <c r="QV244" s="93"/>
      <c r="QW244" s="93"/>
      <c r="QX244" s="93"/>
      <c r="QY244" s="93"/>
      <c r="QZ244" s="93"/>
      <c r="RB244" s="93"/>
      <c r="RC244" s="93"/>
      <c r="RD244" s="93"/>
      <c r="RE244" s="93"/>
      <c r="RF244" s="93"/>
      <c r="RG244" s="93"/>
      <c r="RI244" s="93"/>
      <c r="RJ244" s="93"/>
      <c r="RK244" s="93"/>
      <c r="RL244" s="93"/>
      <c r="RM244" s="93"/>
      <c r="RN244" s="93"/>
      <c r="RO244" s="93"/>
      <c r="RP244" s="93"/>
      <c r="RR244" s="5"/>
      <c r="RS244" s="5"/>
      <c r="RT244" s="5"/>
      <c r="RU244" s="5"/>
      <c r="RV244" s="5"/>
      <c r="RW244" s="5"/>
      <c r="RY244" s="5"/>
      <c r="RZ244" s="5"/>
      <c r="SA244" s="5"/>
      <c r="SB244" s="5"/>
      <c r="SC244" s="5"/>
      <c r="SD244" s="5"/>
      <c r="SF244" s="5"/>
      <c r="SG244" s="5"/>
      <c r="SH244" s="5"/>
      <c r="SI244" s="5"/>
      <c r="SJ244" s="5"/>
      <c r="SK244" s="5"/>
      <c r="SM244" s="5"/>
      <c r="SN244" s="5"/>
      <c r="SO244" s="5"/>
      <c r="SP244" s="5"/>
      <c r="SQ244" s="5"/>
      <c r="SR244" s="5"/>
      <c r="ST244" s="5"/>
      <c r="SU244" s="5"/>
      <c r="SV244" s="5"/>
      <c r="SW244" s="5"/>
      <c r="SX244" s="5"/>
      <c r="SY244" s="5"/>
      <c r="TA244" s="5"/>
      <c r="TB244" s="5"/>
      <c r="TC244" s="5"/>
      <c r="TD244" s="5"/>
      <c r="TE244" s="5"/>
      <c r="TF244" s="5"/>
      <c r="TH244" s="5"/>
      <c r="TI244" s="5"/>
      <c r="TJ244" s="5"/>
      <c r="TK244" s="5"/>
      <c r="TL244" s="5"/>
      <c r="TM244" s="5"/>
      <c r="TO244" s="5"/>
      <c r="TP244" s="5"/>
      <c r="TQ244" s="5"/>
      <c r="TR244" s="5"/>
      <c r="TS244" s="5"/>
      <c r="TT244" s="5"/>
    </row>
    <row r="245" spans="1:540" ht="15" customHeight="1" outlineLevel="1">
      <c r="B245" s="351"/>
      <c r="C245" s="352"/>
      <c r="D245" s="273" t="s">
        <v>306</v>
      </c>
      <c r="E245" s="274" t="s">
        <v>312</v>
      </c>
      <c r="F245" s="271">
        <v>0</v>
      </c>
      <c r="G245" s="271">
        <v>0</v>
      </c>
      <c r="H245" s="271">
        <v>0</v>
      </c>
      <c r="I245" s="271">
        <v>0</v>
      </c>
      <c r="J245" s="271">
        <v>0</v>
      </c>
      <c r="K245" s="271">
        <v>0</v>
      </c>
      <c r="Z245" s="92">
        <v>0</v>
      </c>
      <c r="AA245" s="92">
        <v>0</v>
      </c>
      <c r="AB245" s="92">
        <v>0</v>
      </c>
      <c r="AC245" s="92">
        <v>0</v>
      </c>
      <c r="AD245" s="92">
        <v>0</v>
      </c>
      <c r="AE245" s="92">
        <v>0</v>
      </c>
      <c r="AF245" s="92">
        <v>0</v>
      </c>
      <c r="AG245" s="92">
        <v>0</v>
      </c>
      <c r="AH245" s="92">
        <v>0</v>
      </c>
      <c r="AI245" s="92">
        <v>0</v>
      </c>
      <c r="AJ245" s="92">
        <v>0</v>
      </c>
      <c r="AK245" s="92">
        <v>0</v>
      </c>
      <c r="AL245" s="92">
        <v>0</v>
      </c>
      <c r="AM245" s="92">
        <v>0</v>
      </c>
      <c r="AN245" s="92">
        <v>0</v>
      </c>
      <c r="AO245" s="92">
        <v>0</v>
      </c>
      <c r="AP245" s="92">
        <v>0</v>
      </c>
      <c r="AQ245" s="92">
        <v>0</v>
      </c>
      <c r="AR245" s="92">
        <v>0</v>
      </c>
      <c r="AS245" s="92">
        <v>0</v>
      </c>
      <c r="AT245" s="92">
        <v>0</v>
      </c>
      <c r="AU245" s="92">
        <v>0</v>
      </c>
      <c r="AV245" s="92">
        <v>0</v>
      </c>
      <c r="AW245" s="92">
        <v>0</v>
      </c>
      <c r="AX245" s="92">
        <v>0</v>
      </c>
      <c r="AY245" s="92">
        <v>0</v>
      </c>
      <c r="AZ245" s="92">
        <v>0</v>
      </c>
      <c r="BA245" s="92">
        <v>0</v>
      </c>
      <c r="BB245" s="92">
        <v>0</v>
      </c>
      <c r="BC245" s="92">
        <v>0</v>
      </c>
      <c r="BD245" s="92">
        <v>0</v>
      </c>
      <c r="BE245" s="92">
        <v>0</v>
      </c>
      <c r="BF245" s="92">
        <v>0</v>
      </c>
      <c r="BG245" s="92">
        <v>0</v>
      </c>
      <c r="BH245" s="92">
        <v>0</v>
      </c>
      <c r="BI245" s="92">
        <v>0</v>
      </c>
      <c r="BJ245" s="92">
        <v>0</v>
      </c>
      <c r="BK245" s="92">
        <v>0</v>
      </c>
      <c r="BL245" s="92">
        <v>0</v>
      </c>
      <c r="BM245" s="92">
        <v>0</v>
      </c>
      <c r="BN245" s="92">
        <v>0</v>
      </c>
      <c r="BO245" s="92">
        <v>0</v>
      </c>
      <c r="BP245" s="92">
        <v>0</v>
      </c>
      <c r="BQ245" s="92">
        <v>0</v>
      </c>
      <c r="BR245" s="92">
        <v>0</v>
      </c>
      <c r="BS245" s="92">
        <v>0</v>
      </c>
      <c r="BT245" s="92">
        <v>0</v>
      </c>
      <c r="BU245" s="92">
        <v>0</v>
      </c>
      <c r="BV245" s="92">
        <v>0</v>
      </c>
      <c r="BW245" s="92">
        <v>0</v>
      </c>
      <c r="BX245" s="92">
        <v>0</v>
      </c>
      <c r="BY245" s="92">
        <v>0</v>
      </c>
      <c r="BZ245" s="92">
        <v>0</v>
      </c>
      <c r="CA245" s="92">
        <v>0</v>
      </c>
      <c r="CB245" s="92">
        <v>0</v>
      </c>
      <c r="CC245" s="92">
        <v>0</v>
      </c>
      <c r="CD245" s="92">
        <v>0</v>
      </c>
      <c r="CE245" s="92">
        <v>0</v>
      </c>
      <c r="CF245" s="92">
        <v>0</v>
      </c>
      <c r="CG245" s="92">
        <v>0</v>
      </c>
      <c r="CH245" s="92">
        <v>0</v>
      </c>
      <c r="CI245" s="92">
        <v>0</v>
      </c>
      <c r="CJ245" s="92">
        <v>0</v>
      </c>
      <c r="CK245" s="92">
        <v>0</v>
      </c>
      <c r="CL245" s="92">
        <v>0</v>
      </c>
      <c r="CM245" s="92">
        <v>0</v>
      </c>
      <c r="CN245" s="92">
        <v>0</v>
      </c>
      <c r="CO245" s="92">
        <v>0</v>
      </c>
      <c r="CP245" s="92">
        <v>0</v>
      </c>
      <c r="CQ245" s="92">
        <v>0</v>
      </c>
      <c r="CR245" s="92">
        <v>0</v>
      </c>
      <c r="CS245" s="92">
        <v>0</v>
      </c>
      <c r="CT245" s="82"/>
      <c r="CU245" s="82"/>
      <c r="CV245" s="82"/>
      <c r="CW245" s="82"/>
      <c r="CX245" s="82"/>
      <c r="CY245" s="82"/>
      <c r="CZ245" s="82"/>
      <c r="DA245" s="82"/>
      <c r="DB245" s="82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  <c r="NZ245" s="5"/>
      <c r="OA245" s="5"/>
      <c r="OB245" s="5"/>
      <c r="OC245" s="5"/>
      <c r="OD245" s="5"/>
      <c r="OE245" s="5"/>
      <c r="OF245" s="5"/>
      <c r="OG245" s="5"/>
      <c r="OH245" s="5"/>
      <c r="OI245" s="5"/>
      <c r="OJ245" s="5"/>
      <c r="OK245" s="5"/>
      <c r="OL245" s="5"/>
      <c r="OM245" s="5"/>
      <c r="ON245" s="5"/>
      <c r="OQ245" s="5"/>
      <c r="OR245" s="5"/>
      <c r="OS245" s="5"/>
      <c r="OT245" s="5"/>
      <c r="OU245" s="5"/>
      <c r="OV245" s="5"/>
      <c r="OX245" s="5"/>
      <c r="OY245" s="5"/>
      <c r="OZ245" s="5"/>
      <c r="PA245" s="5"/>
      <c r="PB245" s="5"/>
      <c r="PC245" s="5"/>
      <c r="PE245" s="5"/>
      <c r="PF245" s="5"/>
      <c r="PG245" s="5"/>
      <c r="PH245" s="5"/>
      <c r="PI245" s="5"/>
      <c r="PJ245" s="5"/>
      <c r="PL245" s="5"/>
      <c r="PM245" s="5"/>
      <c r="PN245" s="5"/>
      <c r="PO245" s="5"/>
      <c r="PP245" s="5"/>
      <c r="PQ245" s="5"/>
      <c r="PS245" s="5"/>
      <c r="PT245" s="5"/>
      <c r="PU245" s="5"/>
      <c r="PV245" s="5"/>
      <c r="PW245" s="5"/>
      <c r="PX245" s="5"/>
      <c r="PZ245" s="5"/>
      <c r="QA245" s="5"/>
      <c r="QB245" s="5"/>
      <c r="QC245" s="5"/>
      <c r="QD245" s="5"/>
      <c r="QE245" s="5"/>
      <c r="QG245" s="5"/>
      <c r="QH245" s="5"/>
      <c r="QI245" s="5"/>
      <c r="QJ245" s="5"/>
      <c r="QK245" s="5"/>
      <c r="QL245" s="5"/>
      <c r="QN245" s="93"/>
      <c r="QO245" s="93"/>
      <c r="QP245" s="93"/>
      <c r="QQ245" s="93"/>
      <c r="QR245" s="93"/>
      <c r="QS245" s="93"/>
      <c r="QU245" s="93"/>
      <c r="QV245" s="93"/>
      <c r="QW245" s="93"/>
      <c r="QX245" s="93"/>
      <c r="QY245" s="93"/>
      <c r="QZ245" s="93"/>
      <c r="RB245" s="93"/>
      <c r="RC245" s="93"/>
      <c r="RD245" s="93"/>
      <c r="RE245" s="93"/>
      <c r="RF245" s="93"/>
      <c r="RG245" s="93"/>
      <c r="RI245" s="93"/>
      <c r="RJ245" s="93"/>
      <c r="RK245" s="93"/>
      <c r="RL245" s="93"/>
      <c r="RM245" s="93"/>
      <c r="RN245" s="93"/>
      <c r="RO245" s="93"/>
      <c r="RP245" s="93"/>
      <c r="RR245" s="5"/>
      <c r="RS245" s="5"/>
      <c r="RT245" s="5"/>
      <c r="RU245" s="5"/>
      <c r="RV245" s="5"/>
      <c r="RW245" s="5"/>
      <c r="RY245" s="5"/>
      <c r="RZ245" s="5"/>
      <c r="SA245" s="5"/>
      <c r="SB245" s="5"/>
      <c r="SC245" s="5"/>
      <c r="SD245" s="5"/>
      <c r="SF245" s="5"/>
      <c r="SG245" s="5"/>
      <c r="SH245" s="5"/>
      <c r="SI245" s="5"/>
      <c r="SJ245" s="5"/>
      <c r="SK245" s="5"/>
      <c r="SM245" s="5"/>
      <c r="SN245" s="5"/>
      <c r="SO245" s="5"/>
      <c r="SP245" s="5"/>
      <c r="SQ245" s="5"/>
      <c r="SR245" s="5"/>
      <c r="ST245" s="5"/>
      <c r="SU245" s="5"/>
      <c r="SV245" s="5"/>
      <c r="SW245" s="5"/>
      <c r="SX245" s="5"/>
      <c r="SY245" s="5"/>
      <c r="TA245" s="5"/>
      <c r="TB245" s="5"/>
      <c r="TC245" s="5"/>
      <c r="TD245" s="5"/>
      <c r="TE245" s="5"/>
      <c r="TF245" s="5"/>
      <c r="TH245" s="5"/>
      <c r="TI245" s="5"/>
      <c r="TJ245" s="5"/>
      <c r="TK245" s="5"/>
      <c r="TL245" s="5"/>
      <c r="TM245" s="5"/>
      <c r="TO245" s="5"/>
      <c r="TP245" s="5"/>
      <c r="TQ245" s="5"/>
      <c r="TR245" s="5"/>
      <c r="TS245" s="5"/>
      <c r="TT245" s="5"/>
    </row>
    <row r="246" spans="1:540" ht="15" customHeight="1" outlineLevel="1">
      <c r="B246" s="66"/>
      <c r="C246" s="67"/>
      <c r="D246" s="277"/>
      <c r="E246" s="277"/>
      <c r="F246" s="66"/>
      <c r="G246" s="66"/>
      <c r="H246" s="66"/>
      <c r="I246" s="66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82"/>
      <c r="CU246" s="82"/>
      <c r="CV246" s="82"/>
      <c r="CW246" s="82"/>
      <c r="CX246" s="82"/>
      <c r="CY246" s="82"/>
      <c r="CZ246" s="82"/>
      <c r="DA246" s="82"/>
      <c r="DB246" s="82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5"/>
      <c r="MM246" s="5"/>
      <c r="MN246" s="5"/>
      <c r="MO246" s="5"/>
      <c r="MP246" s="5"/>
      <c r="MQ246" s="5"/>
      <c r="MR246" s="5"/>
      <c r="MS246" s="5"/>
      <c r="MT246" s="5"/>
      <c r="MU246" s="5"/>
      <c r="MV246" s="5"/>
      <c r="MW246" s="5"/>
      <c r="MX246" s="5"/>
      <c r="MY246" s="5"/>
      <c r="MZ246" s="5"/>
      <c r="NA246" s="5"/>
      <c r="NB246" s="5"/>
      <c r="NC246" s="5"/>
      <c r="ND246" s="5"/>
      <c r="NE246" s="5"/>
      <c r="NF246" s="5"/>
      <c r="NG246" s="5"/>
      <c r="NH246" s="5"/>
      <c r="NI246" s="5"/>
      <c r="NJ246" s="5"/>
      <c r="NK246" s="5"/>
      <c r="NL246" s="5"/>
      <c r="NM246" s="5"/>
      <c r="NN246" s="5"/>
      <c r="NO246" s="5"/>
      <c r="NP246" s="5"/>
      <c r="NQ246" s="5"/>
      <c r="NR246" s="5"/>
      <c r="NS246" s="5"/>
      <c r="NT246" s="5"/>
      <c r="NU246" s="5"/>
      <c r="NV246" s="5"/>
      <c r="NW246" s="5"/>
      <c r="NX246" s="5"/>
      <c r="NY246" s="5"/>
      <c r="NZ246" s="5"/>
      <c r="OA246" s="5"/>
      <c r="OB246" s="5"/>
      <c r="OC246" s="5"/>
      <c r="OD246" s="5"/>
      <c r="OE246" s="5"/>
      <c r="OF246" s="5"/>
      <c r="OG246" s="5"/>
      <c r="OH246" s="5"/>
      <c r="OI246" s="5"/>
      <c r="OJ246" s="5"/>
      <c r="OK246" s="5"/>
      <c r="OL246" s="5"/>
      <c r="OM246" s="5"/>
      <c r="ON246" s="5"/>
      <c r="OQ246" s="5"/>
      <c r="OR246" s="5"/>
      <c r="OS246" s="5"/>
      <c r="OT246" s="5"/>
      <c r="OU246" s="5"/>
      <c r="OV246" s="5"/>
      <c r="OX246" s="5"/>
      <c r="OY246" s="5"/>
      <c r="OZ246" s="5"/>
      <c r="PA246" s="5"/>
      <c r="PB246" s="5"/>
      <c r="PC246" s="5"/>
      <c r="PE246" s="5"/>
      <c r="PF246" s="5"/>
      <c r="PG246" s="5"/>
      <c r="PH246" s="5"/>
      <c r="PI246" s="5"/>
      <c r="PJ246" s="5"/>
      <c r="PL246" s="5"/>
      <c r="PM246" s="5"/>
      <c r="PN246" s="5"/>
      <c r="PO246" s="5"/>
      <c r="PP246" s="5"/>
      <c r="PQ246" s="5"/>
      <c r="PS246" s="5"/>
      <c r="PT246" s="5"/>
      <c r="PU246" s="5"/>
      <c r="PV246" s="5"/>
      <c r="PW246" s="5"/>
      <c r="PX246" s="5"/>
      <c r="PZ246" s="5"/>
      <c r="QA246" s="5"/>
      <c r="QB246" s="5"/>
      <c r="QC246" s="5"/>
      <c r="QD246" s="5"/>
      <c r="QE246" s="5"/>
      <c r="QG246" s="5"/>
      <c r="QH246" s="5"/>
      <c r="QI246" s="5"/>
      <c r="QJ246" s="5"/>
      <c r="QK246" s="5"/>
      <c r="QL246" s="5"/>
      <c r="QN246" s="93"/>
      <c r="QO246" s="93"/>
      <c r="QP246" s="93"/>
      <c r="QQ246" s="93"/>
      <c r="QR246" s="93"/>
      <c r="QS246" s="93"/>
      <c r="QU246" s="93"/>
      <c r="QV246" s="93"/>
      <c r="QW246" s="93"/>
      <c r="QX246" s="93"/>
      <c r="QY246" s="93"/>
      <c r="QZ246" s="93"/>
      <c r="RB246" s="93"/>
      <c r="RC246" s="93"/>
      <c r="RD246" s="93"/>
      <c r="RE246" s="93"/>
      <c r="RF246" s="93"/>
      <c r="RG246" s="93"/>
      <c r="RI246" s="93"/>
      <c r="RJ246" s="93"/>
      <c r="RK246" s="93"/>
      <c r="RL246" s="93"/>
      <c r="RM246" s="93"/>
      <c r="RN246" s="93"/>
      <c r="RO246" s="93"/>
      <c r="RP246" s="93"/>
      <c r="RR246" s="5"/>
      <c r="RS246" s="5"/>
      <c r="RT246" s="5"/>
      <c r="RU246" s="5"/>
      <c r="RV246" s="5"/>
      <c r="RW246" s="5"/>
      <c r="RY246" s="5"/>
      <c r="RZ246" s="5"/>
      <c r="SA246" s="5"/>
      <c r="SB246" s="5"/>
      <c r="SC246" s="5"/>
      <c r="SD246" s="5"/>
      <c r="SF246" s="5"/>
      <c r="SG246" s="5"/>
      <c r="SH246" s="5"/>
      <c r="SI246" s="5"/>
      <c r="SJ246" s="5"/>
      <c r="SK246" s="5"/>
      <c r="SM246" s="5"/>
      <c r="SN246" s="5"/>
      <c r="SO246" s="5"/>
      <c r="SP246" s="5"/>
      <c r="SQ246" s="5"/>
      <c r="SR246" s="5"/>
      <c r="ST246" s="5"/>
      <c r="SU246" s="5"/>
      <c r="SV246" s="5"/>
      <c r="SW246" s="5"/>
      <c r="SX246" s="5"/>
      <c r="SY246" s="5"/>
      <c r="TA246" s="5"/>
      <c r="TB246" s="5"/>
      <c r="TC246" s="5"/>
      <c r="TD246" s="5"/>
      <c r="TE246" s="5"/>
      <c r="TF246" s="5"/>
      <c r="TH246" s="5"/>
      <c r="TI246" s="5"/>
      <c r="TJ246" s="5"/>
      <c r="TK246" s="5"/>
      <c r="TL246" s="5"/>
      <c r="TM246" s="5"/>
      <c r="TO246" s="5"/>
      <c r="TP246" s="5"/>
      <c r="TQ246" s="5"/>
      <c r="TR246" s="5"/>
      <c r="TS246" s="5"/>
      <c r="TT246" s="5"/>
    </row>
    <row r="247" spans="1:540" ht="15" customHeight="1" outlineLevel="1">
      <c r="A247" s="80" t="s">
        <v>381</v>
      </c>
      <c r="B247" s="347" t="s">
        <v>378</v>
      </c>
      <c r="C247" s="348"/>
      <c r="D247" s="273" t="s">
        <v>310</v>
      </c>
      <c r="E247" s="274" t="s">
        <v>311</v>
      </c>
      <c r="F247" s="271">
        <v>8016361.1340047577</v>
      </c>
      <c r="G247" s="271">
        <v>11348265.96278641</v>
      </c>
      <c r="H247" s="271">
        <v>14889825.862814782</v>
      </c>
      <c r="I247" s="271">
        <v>18724666.689105257</v>
      </c>
      <c r="J247" s="271">
        <v>22757027.574963346</v>
      </c>
      <c r="K247" s="271">
        <v>27308143.089697033</v>
      </c>
      <c r="Y247" s="126" t="b">
        <v>0</v>
      </c>
      <c r="Z247" s="92">
        <v>0</v>
      </c>
      <c r="AA247" s="92">
        <v>0</v>
      </c>
      <c r="AB247" s="92">
        <v>0</v>
      </c>
      <c r="AC247" s="92">
        <v>0</v>
      </c>
      <c r="AD247" s="92">
        <v>0</v>
      </c>
      <c r="AE247" s="92">
        <v>0</v>
      </c>
      <c r="AF247" s="92">
        <v>0</v>
      </c>
      <c r="AG247" s="92">
        <v>0</v>
      </c>
      <c r="AH247" s="92">
        <v>0</v>
      </c>
      <c r="AI247" s="92">
        <v>0</v>
      </c>
      <c r="AJ247" s="92">
        <v>0</v>
      </c>
      <c r="AK247" s="92">
        <v>0</v>
      </c>
      <c r="AL247" s="92">
        <v>0</v>
      </c>
      <c r="AM247" s="92">
        <v>0</v>
      </c>
      <c r="AN247" s="92">
        <v>0</v>
      </c>
      <c r="AO247" s="92">
        <v>0</v>
      </c>
      <c r="AP247" s="92">
        <v>0</v>
      </c>
      <c r="AQ247" s="92">
        <v>0</v>
      </c>
      <c r="AR247" s="92">
        <v>0</v>
      </c>
      <c r="AS247" s="92">
        <v>0</v>
      </c>
      <c r="AT247" s="92">
        <v>0</v>
      </c>
      <c r="AU247" s="92">
        <v>0</v>
      </c>
      <c r="AV247" s="92">
        <v>0</v>
      </c>
      <c r="AW247" s="92">
        <v>0</v>
      </c>
      <c r="AX247" s="92">
        <v>0</v>
      </c>
      <c r="AY247" s="92">
        <v>0</v>
      </c>
      <c r="AZ247" s="92">
        <v>0</v>
      </c>
      <c r="BA247" s="92">
        <v>0</v>
      </c>
      <c r="BB247" s="92">
        <v>0</v>
      </c>
      <c r="BC247" s="92">
        <v>0</v>
      </c>
      <c r="BD247" s="92">
        <v>0</v>
      </c>
      <c r="BE247" s="92">
        <v>0</v>
      </c>
      <c r="BF247" s="92">
        <v>0</v>
      </c>
      <c r="BG247" s="92">
        <v>0</v>
      </c>
      <c r="BH247" s="92">
        <v>0</v>
      </c>
      <c r="BI247" s="92">
        <v>0</v>
      </c>
      <c r="BJ247" s="92">
        <v>0</v>
      </c>
      <c r="BK247" s="92">
        <v>0</v>
      </c>
      <c r="BL247" s="92">
        <v>0</v>
      </c>
      <c r="BM247" s="92">
        <v>0</v>
      </c>
      <c r="BN247" s="92">
        <v>0</v>
      </c>
      <c r="BO247" s="92">
        <v>0</v>
      </c>
      <c r="BP247" s="92">
        <v>0</v>
      </c>
      <c r="BQ247" s="92">
        <v>0</v>
      </c>
      <c r="BR247" s="92">
        <v>0</v>
      </c>
      <c r="BS247" s="92">
        <v>0</v>
      </c>
      <c r="BT247" s="92">
        <v>0</v>
      </c>
      <c r="BU247" s="92">
        <v>0</v>
      </c>
      <c r="BV247" s="92">
        <v>0</v>
      </c>
      <c r="BW247" s="92">
        <v>0</v>
      </c>
      <c r="BX247" s="92">
        <v>0</v>
      </c>
      <c r="BY247" s="92">
        <v>0</v>
      </c>
      <c r="BZ247" s="92">
        <v>0</v>
      </c>
      <c r="CA247" s="92">
        <v>0</v>
      </c>
      <c r="CB247" s="92">
        <v>0</v>
      </c>
      <c r="CC247" s="92">
        <v>0</v>
      </c>
      <c r="CD247" s="92">
        <v>0</v>
      </c>
      <c r="CE247" s="92">
        <v>0</v>
      </c>
      <c r="CF247" s="92">
        <v>0</v>
      </c>
      <c r="CG247" s="92">
        <v>0</v>
      </c>
      <c r="CH247" s="92">
        <v>0</v>
      </c>
      <c r="CI247" s="92">
        <v>0</v>
      </c>
      <c r="CJ247" s="92">
        <v>0</v>
      </c>
      <c r="CK247" s="92">
        <v>0</v>
      </c>
      <c r="CL247" s="92">
        <v>0</v>
      </c>
      <c r="CM247" s="92">
        <v>0</v>
      </c>
      <c r="CN247" s="92">
        <v>0</v>
      </c>
      <c r="CO247" s="92">
        <v>0</v>
      </c>
      <c r="CP247" s="92">
        <v>0</v>
      </c>
      <c r="CQ247" s="92">
        <v>0</v>
      </c>
      <c r="CR247" s="92">
        <v>0</v>
      </c>
      <c r="CS247" s="92">
        <v>0</v>
      </c>
      <c r="CT247" s="82"/>
      <c r="CU247" s="82"/>
      <c r="CV247" s="82"/>
      <c r="CW247" s="82"/>
      <c r="CX247" s="82"/>
      <c r="CY247" s="82"/>
      <c r="CZ247" s="82"/>
      <c r="DA247" s="82"/>
      <c r="DB247" s="82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  <c r="MX247" s="5"/>
      <c r="MY247" s="5"/>
      <c r="MZ247" s="5"/>
      <c r="NA247" s="5"/>
      <c r="NB247" s="5"/>
      <c r="NC247" s="5"/>
      <c r="ND247" s="5"/>
      <c r="NE247" s="5"/>
      <c r="NF247" s="5"/>
      <c r="NG247" s="5"/>
      <c r="NH247" s="5"/>
      <c r="NI247" s="5"/>
      <c r="NJ247" s="5"/>
      <c r="NK247" s="5"/>
      <c r="NL247" s="5"/>
      <c r="NM247" s="5"/>
      <c r="NN247" s="5"/>
      <c r="NO247" s="5"/>
      <c r="NP247" s="5"/>
      <c r="NQ247" s="5"/>
      <c r="NR247" s="5"/>
      <c r="NS247" s="5"/>
      <c r="NT247" s="5"/>
      <c r="NU247" s="5"/>
      <c r="NV247" s="5"/>
      <c r="NW247" s="5"/>
      <c r="NX247" s="5"/>
      <c r="NY247" s="5"/>
      <c r="NZ247" s="5"/>
      <c r="OA247" s="5"/>
      <c r="OB247" s="5"/>
      <c r="OC247" s="5"/>
      <c r="OD247" s="5"/>
      <c r="OE247" s="5"/>
      <c r="OF247" s="5"/>
      <c r="OG247" s="5"/>
      <c r="OH247" s="5"/>
      <c r="OI247" s="5"/>
      <c r="OJ247" s="5"/>
      <c r="OK247" s="5"/>
      <c r="OL247" s="5"/>
      <c r="OM247" s="5"/>
      <c r="ON247" s="5"/>
      <c r="OQ247" s="5"/>
      <c r="OR247" s="5"/>
      <c r="OS247" s="5"/>
      <c r="OT247" s="5"/>
      <c r="OU247" s="5"/>
      <c r="OV247" s="5"/>
      <c r="OX247" s="5"/>
      <c r="OY247" s="5"/>
      <c r="OZ247" s="5"/>
      <c r="PA247" s="5"/>
      <c r="PB247" s="5"/>
      <c r="PC247" s="5"/>
      <c r="PE247" s="5"/>
      <c r="PF247" s="5"/>
      <c r="PG247" s="5"/>
      <c r="PH247" s="5"/>
      <c r="PI247" s="5"/>
      <c r="PJ247" s="5"/>
      <c r="PL247" s="5"/>
      <c r="PM247" s="5"/>
      <c r="PN247" s="5"/>
      <c r="PO247" s="5"/>
      <c r="PP247" s="5"/>
      <c r="PQ247" s="5"/>
      <c r="PS247" s="5"/>
      <c r="PT247" s="5"/>
      <c r="PU247" s="5"/>
      <c r="PV247" s="5"/>
      <c r="PW247" s="5"/>
      <c r="PX247" s="5"/>
      <c r="PZ247" s="5"/>
      <c r="QA247" s="5"/>
      <c r="QB247" s="5"/>
      <c r="QC247" s="5"/>
      <c r="QD247" s="5"/>
      <c r="QE247" s="5"/>
      <c r="QG247" s="5"/>
      <c r="QH247" s="5"/>
      <c r="QI247" s="5"/>
      <c r="QJ247" s="5"/>
      <c r="QK247" s="5"/>
      <c r="QL247" s="5"/>
      <c r="QN247" s="93"/>
      <c r="QO247" s="93"/>
      <c r="QP247" s="93"/>
      <c r="QQ247" s="93"/>
      <c r="QR247" s="93"/>
      <c r="QS247" s="93"/>
      <c r="QU247" s="93"/>
      <c r="QV247" s="93"/>
      <c r="QW247" s="93"/>
      <c r="QX247" s="93"/>
      <c r="QY247" s="93"/>
      <c r="QZ247" s="93"/>
      <c r="RB247" s="93"/>
      <c r="RC247" s="93"/>
      <c r="RD247" s="93"/>
      <c r="RE247" s="93"/>
      <c r="RF247" s="93"/>
      <c r="RG247" s="93"/>
      <c r="RI247" s="93"/>
      <c r="RJ247" s="93"/>
      <c r="RK247" s="93"/>
      <c r="RL247" s="93"/>
      <c r="RM247" s="93"/>
      <c r="RN247" s="93"/>
      <c r="RO247" s="93"/>
      <c r="RP247" s="93"/>
      <c r="RR247" s="5"/>
      <c r="RS247" s="5"/>
      <c r="RT247" s="5"/>
      <c r="RU247" s="5"/>
      <c r="RV247" s="5"/>
      <c r="RW247" s="5"/>
      <c r="RY247" s="5"/>
      <c r="RZ247" s="5"/>
      <c r="SA247" s="5"/>
      <c r="SB247" s="5"/>
      <c r="SC247" s="5"/>
      <c r="SD247" s="5"/>
      <c r="SF247" s="5"/>
      <c r="SG247" s="5"/>
      <c r="SH247" s="5"/>
      <c r="SI247" s="5"/>
      <c r="SJ247" s="5"/>
      <c r="SK247" s="5"/>
      <c r="SM247" s="5"/>
      <c r="SN247" s="5"/>
      <c r="SO247" s="5"/>
      <c r="SP247" s="5"/>
      <c r="SQ247" s="5"/>
      <c r="SR247" s="5"/>
      <c r="ST247" s="5"/>
      <c r="SU247" s="5"/>
      <c r="SV247" s="5"/>
      <c r="SW247" s="5"/>
      <c r="SX247" s="5"/>
      <c r="SY247" s="5"/>
      <c r="TA247" s="5"/>
      <c r="TB247" s="5"/>
      <c r="TC247" s="5"/>
      <c r="TD247" s="5"/>
      <c r="TE247" s="5"/>
      <c r="TF247" s="5"/>
      <c r="TH247" s="5"/>
      <c r="TI247" s="5"/>
      <c r="TJ247" s="5"/>
      <c r="TK247" s="5"/>
      <c r="TL247" s="5"/>
      <c r="TM247" s="5"/>
      <c r="TO247" s="5"/>
      <c r="TP247" s="5"/>
      <c r="TQ247" s="5"/>
      <c r="TR247" s="5"/>
      <c r="TS247" s="5"/>
      <c r="TT247" s="5"/>
    </row>
    <row r="248" spans="1:540" ht="15" customHeight="1" outlineLevel="1">
      <c r="B248" s="349"/>
      <c r="C248" s="350"/>
      <c r="D248" s="273" t="s">
        <v>306</v>
      </c>
      <c r="E248" s="274" t="s">
        <v>311</v>
      </c>
      <c r="F248" s="271">
        <v>3233599.4842638392</v>
      </c>
      <c r="G248" s="271">
        <v>3997929.5419333531</v>
      </c>
      <c r="H248" s="271">
        <v>4735088.0293565281</v>
      </c>
      <c r="I248" s="271">
        <v>5511036.231415729</v>
      </c>
      <c r="J248" s="271">
        <v>6372946.9362356775</v>
      </c>
      <c r="K248" s="271">
        <v>7329090.444025794</v>
      </c>
      <c r="Y248" s="126" t="b">
        <v>0</v>
      </c>
      <c r="Z248" s="92">
        <v>0</v>
      </c>
      <c r="AA248" s="92">
        <v>0</v>
      </c>
      <c r="AB248" s="92">
        <v>0</v>
      </c>
      <c r="AC248" s="92">
        <v>0</v>
      </c>
      <c r="AD248" s="92">
        <v>0</v>
      </c>
      <c r="AE248" s="92">
        <v>0</v>
      </c>
      <c r="AF248" s="92">
        <v>0</v>
      </c>
      <c r="AG248" s="92">
        <v>0</v>
      </c>
      <c r="AH248" s="92">
        <v>0</v>
      </c>
      <c r="AI248" s="92">
        <v>0</v>
      </c>
      <c r="AJ248" s="92">
        <v>0</v>
      </c>
      <c r="AK248" s="92">
        <v>0</v>
      </c>
      <c r="AL248" s="92">
        <v>0</v>
      </c>
      <c r="AM248" s="92">
        <v>0</v>
      </c>
      <c r="AN248" s="92">
        <v>0</v>
      </c>
      <c r="AO248" s="92">
        <v>0</v>
      </c>
      <c r="AP248" s="92">
        <v>0</v>
      </c>
      <c r="AQ248" s="92">
        <v>0</v>
      </c>
      <c r="AR248" s="92">
        <v>0</v>
      </c>
      <c r="AS248" s="92">
        <v>0</v>
      </c>
      <c r="AT248" s="92">
        <v>0</v>
      </c>
      <c r="AU248" s="92">
        <v>0</v>
      </c>
      <c r="AV248" s="92">
        <v>0</v>
      </c>
      <c r="AW248" s="92">
        <v>0</v>
      </c>
      <c r="AX248" s="92">
        <v>0</v>
      </c>
      <c r="AY248" s="92">
        <v>0</v>
      </c>
      <c r="AZ248" s="92">
        <v>0</v>
      </c>
      <c r="BA248" s="92">
        <v>0</v>
      </c>
      <c r="BB248" s="92">
        <v>0</v>
      </c>
      <c r="BC248" s="92">
        <v>0</v>
      </c>
      <c r="BD248" s="92">
        <v>0</v>
      </c>
      <c r="BE248" s="92">
        <v>0</v>
      </c>
      <c r="BF248" s="92">
        <v>0</v>
      </c>
      <c r="BG248" s="92">
        <v>0</v>
      </c>
      <c r="BH248" s="92">
        <v>0</v>
      </c>
      <c r="BI248" s="92">
        <v>0</v>
      </c>
      <c r="BJ248" s="92">
        <v>0</v>
      </c>
      <c r="BK248" s="92">
        <v>0</v>
      </c>
      <c r="BL248" s="92">
        <v>0</v>
      </c>
      <c r="BM248" s="92">
        <v>0</v>
      </c>
      <c r="BN248" s="92">
        <v>0</v>
      </c>
      <c r="BO248" s="92">
        <v>0</v>
      </c>
      <c r="BP248" s="92">
        <v>0</v>
      </c>
      <c r="BQ248" s="92">
        <v>0</v>
      </c>
      <c r="BR248" s="92">
        <v>0</v>
      </c>
      <c r="BS248" s="92">
        <v>0</v>
      </c>
      <c r="BT248" s="92">
        <v>0</v>
      </c>
      <c r="BU248" s="92">
        <v>0</v>
      </c>
      <c r="BV248" s="92">
        <v>0</v>
      </c>
      <c r="BW248" s="92">
        <v>0</v>
      </c>
      <c r="BX248" s="92">
        <v>0</v>
      </c>
      <c r="BY248" s="92">
        <v>0</v>
      </c>
      <c r="BZ248" s="92">
        <v>0</v>
      </c>
      <c r="CA248" s="92">
        <v>0</v>
      </c>
      <c r="CB248" s="92">
        <v>0</v>
      </c>
      <c r="CC248" s="92">
        <v>0</v>
      </c>
      <c r="CD248" s="92">
        <v>0</v>
      </c>
      <c r="CE248" s="92">
        <v>0</v>
      </c>
      <c r="CF248" s="92">
        <v>0</v>
      </c>
      <c r="CG248" s="92">
        <v>0</v>
      </c>
      <c r="CH248" s="92">
        <v>0</v>
      </c>
      <c r="CI248" s="92">
        <v>0</v>
      </c>
      <c r="CJ248" s="92">
        <v>0</v>
      </c>
      <c r="CK248" s="92">
        <v>0</v>
      </c>
      <c r="CL248" s="92">
        <v>0</v>
      </c>
      <c r="CM248" s="92">
        <v>0</v>
      </c>
      <c r="CN248" s="92">
        <v>0</v>
      </c>
      <c r="CO248" s="92">
        <v>0</v>
      </c>
      <c r="CP248" s="92">
        <v>0</v>
      </c>
      <c r="CQ248" s="92">
        <v>0</v>
      </c>
      <c r="CR248" s="92">
        <v>0</v>
      </c>
      <c r="CS248" s="92">
        <v>0</v>
      </c>
      <c r="CT248" s="82"/>
      <c r="CU248" s="82"/>
      <c r="CV248" s="82"/>
      <c r="CW248" s="82"/>
      <c r="CX248" s="82"/>
      <c r="CY248" s="82"/>
      <c r="CZ248" s="82"/>
      <c r="DA248" s="82"/>
      <c r="DB248" s="82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JL248" s="5"/>
      <c r="JM248" s="5"/>
      <c r="JN248" s="5"/>
      <c r="JO248" s="5"/>
      <c r="JP248" s="5"/>
      <c r="JQ248" s="5"/>
      <c r="JR248" s="5"/>
      <c r="JS248" s="5"/>
      <c r="JT248" s="5"/>
      <c r="JU248" s="5"/>
      <c r="JV248" s="5"/>
      <c r="JW248" s="5"/>
      <c r="JX248" s="5"/>
      <c r="JY248" s="5"/>
      <c r="JZ248" s="5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5"/>
      <c r="MM248" s="5"/>
      <c r="MN248" s="5"/>
      <c r="MO248" s="5"/>
      <c r="MP248" s="5"/>
      <c r="MQ248" s="5"/>
      <c r="MR248" s="5"/>
      <c r="MS248" s="5"/>
      <c r="MT248" s="5"/>
      <c r="MU248" s="5"/>
      <c r="MV248" s="5"/>
      <c r="MW248" s="5"/>
      <c r="MX248" s="5"/>
      <c r="MY248" s="5"/>
      <c r="MZ248" s="5"/>
      <c r="NA248" s="5"/>
      <c r="NB248" s="5"/>
      <c r="NC248" s="5"/>
      <c r="ND248" s="5"/>
      <c r="NE248" s="5"/>
      <c r="NF248" s="5"/>
      <c r="NG248" s="5"/>
      <c r="NH248" s="5"/>
      <c r="NI248" s="5"/>
      <c r="NJ248" s="5"/>
      <c r="NK248" s="5"/>
      <c r="NL248" s="5"/>
      <c r="NM248" s="5"/>
      <c r="NN248" s="5"/>
      <c r="NO248" s="5"/>
      <c r="NP248" s="5"/>
      <c r="NQ248" s="5"/>
      <c r="NR248" s="5"/>
      <c r="NS248" s="5"/>
      <c r="NT248" s="5"/>
      <c r="NU248" s="5"/>
      <c r="NV248" s="5"/>
      <c r="NW248" s="5"/>
      <c r="NX248" s="5"/>
      <c r="NY248" s="5"/>
      <c r="NZ248" s="5"/>
      <c r="OA248" s="5"/>
      <c r="OB248" s="5"/>
      <c r="OC248" s="5"/>
      <c r="OD248" s="5"/>
      <c r="OE248" s="5"/>
      <c r="OF248" s="5"/>
      <c r="OG248" s="5"/>
      <c r="OH248" s="5"/>
      <c r="OI248" s="5"/>
      <c r="OJ248" s="5"/>
      <c r="OK248" s="5"/>
      <c r="OL248" s="5"/>
      <c r="OM248" s="5"/>
      <c r="ON248" s="5"/>
      <c r="OQ248" s="5"/>
      <c r="OR248" s="5"/>
      <c r="OS248" s="5"/>
      <c r="OT248" s="5"/>
      <c r="OU248" s="5"/>
      <c r="OV248" s="5"/>
      <c r="OX248" s="5"/>
      <c r="OY248" s="5"/>
      <c r="OZ248" s="5"/>
      <c r="PA248" s="5"/>
      <c r="PB248" s="5"/>
      <c r="PC248" s="5"/>
      <c r="PE248" s="5"/>
      <c r="PF248" s="5"/>
      <c r="PG248" s="5"/>
      <c r="PH248" s="5"/>
      <c r="PI248" s="5"/>
      <c r="PJ248" s="5"/>
      <c r="PL248" s="5"/>
      <c r="PM248" s="5"/>
      <c r="PN248" s="5"/>
      <c r="PO248" s="5"/>
      <c r="PP248" s="5"/>
      <c r="PQ248" s="5"/>
      <c r="PS248" s="5"/>
      <c r="PT248" s="5"/>
      <c r="PU248" s="5"/>
      <c r="PV248" s="5"/>
      <c r="PW248" s="5"/>
      <c r="PX248" s="5"/>
      <c r="PZ248" s="5"/>
      <c r="QA248" s="5"/>
      <c r="QB248" s="5"/>
      <c r="QC248" s="5"/>
      <c r="QD248" s="5"/>
      <c r="QE248" s="5"/>
      <c r="QG248" s="5"/>
      <c r="QH248" s="5"/>
      <c r="QI248" s="5"/>
      <c r="QJ248" s="5"/>
      <c r="QK248" s="5"/>
      <c r="QL248" s="5"/>
      <c r="QN248" s="93"/>
      <c r="QO248" s="93"/>
      <c r="QP248" s="93"/>
      <c r="QQ248" s="93"/>
      <c r="QR248" s="93"/>
      <c r="QS248" s="93"/>
      <c r="QU248" s="93"/>
      <c r="QV248" s="93"/>
      <c r="QW248" s="93"/>
      <c r="QX248" s="93"/>
      <c r="QY248" s="93"/>
      <c r="QZ248" s="93"/>
      <c r="RB248" s="93"/>
      <c r="RC248" s="93"/>
      <c r="RD248" s="93"/>
      <c r="RE248" s="93"/>
      <c r="RF248" s="93"/>
      <c r="RG248" s="93"/>
      <c r="RI248" s="93"/>
      <c r="RJ248" s="93"/>
      <c r="RK248" s="93"/>
      <c r="RL248" s="93"/>
      <c r="RM248" s="93"/>
      <c r="RN248" s="93"/>
      <c r="RO248" s="93"/>
      <c r="RP248" s="93"/>
      <c r="RR248" s="5"/>
      <c r="RS248" s="5"/>
      <c r="RT248" s="5"/>
      <c r="RU248" s="5"/>
      <c r="RV248" s="5"/>
      <c r="RW248" s="5"/>
      <c r="RY248" s="5"/>
      <c r="RZ248" s="5"/>
      <c r="SA248" s="5"/>
      <c r="SB248" s="5"/>
      <c r="SC248" s="5"/>
      <c r="SD248" s="5"/>
      <c r="SF248" s="5"/>
      <c r="SG248" s="5"/>
      <c r="SH248" s="5"/>
      <c r="SI248" s="5"/>
      <c r="SJ248" s="5"/>
      <c r="SK248" s="5"/>
      <c r="SM248" s="5"/>
      <c r="SN248" s="5"/>
      <c r="SO248" s="5"/>
      <c r="SP248" s="5"/>
      <c r="SQ248" s="5"/>
      <c r="SR248" s="5"/>
      <c r="ST248" s="5"/>
      <c r="SU248" s="5"/>
      <c r="SV248" s="5"/>
      <c r="SW248" s="5"/>
      <c r="SX248" s="5"/>
      <c r="SY248" s="5"/>
      <c r="TA248" s="5"/>
      <c r="TB248" s="5"/>
      <c r="TC248" s="5"/>
      <c r="TD248" s="5"/>
      <c r="TE248" s="5"/>
      <c r="TF248" s="5"/>
      <c r="TH248" s="5"/>
      <c r="TI248" s="5"/>
      <c r="TJ248" s="5"/>
      <c r="TK248" s="5"/>
      <c r="TL248" s="5"/>
      <c r="TM248" s="5"/>
      <c r="TO248" s="5"/>
      <c r="TP248" s="5"/>
      <c r="TQ248" s="5"/>
      <c r="TR248" s="5"/>
      <c r="TS248" s="5"/>
      <c r="TT248" s="5"/>
    </row>
    <row r="249" spans="1:540" ht="15" customHeight="1" outlineLevel="1">
      <c r="B249" s="349"/>
      <c r="C249" s="350"/>
      <c r="D249" s="275"/>
      <c r="E249" s="276"/>
      <c r="F249" s="91"/>
      <c r="G249" s="91"/>
      <c r="H249" s="91"/>
      <c r="I249" s="91"/>
      <c r="J249" s="91"/>
      <c r="K249" s="91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82"/>
      <c r="CU249" s="82"/>
      <c r="CV249" s="82"/>
      <c r="CW249" s="82"/>
      <c r="CX249" s="82"/>
      <c r="CY249" s="82"/>
      <c r="CZ249" s="82"/>
      <c r="DA249" s="82"/>
      <c r="DB249" s="82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5"/>
      <c r="MM249" s="5"/>
      <c r="MN249" s="5"/>
      <c r="MO249" s="5"/>
      <c r="MP249" s="5"/>
      <c r="MQ249" s="5"/>
      <c r="MR249" s="5"/>
      <c r="MS249" s="5"/>
      <c r="MT249" s="5"/>
      <c r="MU249" s="5"/>
      <c r="MV249" s="5"/>
      <c r="MW249" s="5"/>
      <c r="MX249" s="5"/>
      <c r="MY249" s="5"/>
      <c r="MZ249" s="5"/>
      <c r="NA249" s="5"/>
      <c r="NB249" s="5"/>
      <c r="NC249" s="5"/>
      <c r="ND249" s="5"/>
      <c r="NE249" s="5"/>
      <c r="NF249" s="5"/>
      <c r="NG249" s="5"/>
      <c r="NH249" s="5"/>
      <c r="NI249" s="5"/>
      <c r="NJ249" s="5"/>
      <c r="NK249" s="5"/>
      <c r="NL249" s="5"/>
      <c r="NM249" s="5"/>
      <c r="NN249" s="5"/>
      <c r="NO249" s="5"/>
      <c r="NP249" s="5"/>
      <c r="NQ249" s="5"/>
      <c r="NR249" s="5"/>
      <c r="NS249" s="5"/>
      <c r="NT249" s="5"/>
      <c r="NU249" s="5"/>
      <c r="NV249" s="5"/>
      <c r="NW249" s="5"/>
      <c r="NX249" s="5"/>
      <c r="NY249" s="5"/>
      <c r="NZ249" s="5"/>
      <c r="OA249" s="5"/>
      <c r="OB249" s="5"/>
      <c r="OC249" s="5"/>
      <c r="OD249" s="5"/>
      <c r="OE249" s="5"/>
      <c r="OF249" s="5"/>
      <c r="OG249" s="5"/>
      <c r="OH249" s="5"/>
      <c r="OI249" s="5"/>
      <c r="OJ249" s="5"/>
      <c r="OK249" s="5"/>
      <c r="OL249" s="5"/>
      <c r="OM249" s="5"/>
      <c r="ON249" s="5"/>
      <c r="OQ249" s="5"/>
      <c r="OR249" s="5"/>
      <c r="OS249" s="5"/>
      <c r="OT249" s="5"/>
      <c r="OU249" s="5"/>
      <c r="OV249" s="5"/>
      <c r="OX249" s="5"/>
      <c r="OY249" s="5"/>
      <c r="OZ249" s="5"/>
      <c r="PA249" s="5"/>
      <c r="PB249" s="5"/>
      <c r="PC249" s="5"/>
      <c r="PE249" s="5"/>
      <c r="PF249" s="5"/>
      <c r="PG249" s="5"/>
      <c r="PH249" s="5"/>
      <c r="PI249" s="5"/>
      <c r="PJ249" s="5"/>
      <c r="PL249" s="5"/>
      <c r="PM249" s="5"/>
      <c r="PN249" s="5"/>
      <c r="PO249" s="5"/>
      <c r="PP249" s="5"/>
      <c r="PQ249" s="5"/>
      <c r="PS249" s="5"/>
      <c r="PT249" s="5"/>
      <c r="PU249" s="5"/>
      <c r="PV249" s="5"/>
      <c r="PW249" s="5"/>
      <c r="PX249" s="5"/>
      <c r="PZ249" s="5"/>
      <c r="QA249" s="5"/>
      <c r="QB249" s="5"/>
      <c r="QC249" s="5"/>
      <c r="QD249" s="5"/>
      <c r="QE249" s="5"/>
      <c r="QG249" s="5"/>
      <c r="QH249" s="5"/>
      <c r="QI249" s="5"/>
      <c r="QJ249" s="5"/>
      <c r="QK249" s="5"/>
      <c r="QL249" s="5"/>
      <c r="QN249" s="93"/>
      <c r="QO249" s="93"/>
      <c r="QP249" s="93"/>
      <c r="QQ249" s="93"/>
      <c r="QR249" s="93"/>
      <c r="QS249" s="93"/>
      <c r="QU249" s="93"/>
      <c r="QV249" s="93"/>
      <c r="QW249" s="93"/>
      <c r="QX249" s="93"/>
      <c r="QY249" s="93"/>
      <c r="QZ249" s="93"/>
      <c r="RB249" s="93"/>
      <c r="RC249" s="93"/>
      <c r="RD249" s="93"/>
      <c r="RE249" s="93"/>
      <c r="RF249" s="93"/>
      <c r="RG249" s="93"/>
      <c r="RI249" s="93"/>
      <c r="RJ249" s="93"/>
      <c r="RK249" s="93"/>
      <c r="RL249" s="93"/>
      <c r="RM249" s="93"/>
      <c r="RN249" s="93"/>
      <c r="RO249" s="93"/>
      <c r="RP249" s="93"/>
      <c r="RR249" s="5"/>
      <c r="RS249" s="5"/>
      <c r="RT249" s="5"/>
      <c r="RU249" s="5"/>
      <c r="RV249" s="5"/>
      <c r="RW249" s="5"/>
      <c r="RY249" s="5"/>
      <c r="RZ249" s="5"/>
      <c r="SA249" s="5"/>
      <c r="SB249" s="5"/>
      <c r="SC249" s="5"/>
      <c r="SD249" s="5"/>
      <c r="SF249" s="5"/>
      <c r="SG249" s="5"/>
      <c r="SH249" s="5"/>
      <c r="SI249" s="5"/>
      <c r="SJ249" s="5"/>
      <c r="SK249" s="5"/>
      <c r="SM249" s="5"/>
      <c r="SN249" s="5"/>
      <c r="SO249" s="5"/>
      <c r="SP249" s="5"/>
      <c r="SQ249" s="5"/>
      <c r="SR249" s="5"/>
      <c r="ST249" s="5"/>
      <c r="SU249" s="5"/>
      <c r="SV249" s="5"/>
      <c r="SW249" s="5"/>
      <c r="SX249" s="5"/>
      <c r="SY249" s="5"/>
      <c r="TA249" s="5"/>
      <c r="TB249" s="5"/>
      <c r="TC249" s="5"/>
      <c r="TD249" s="5"/>
      <c r="TE249" s="5"/>
      <c r="TF249" s="5"/>
      <c r="TH249" s="5"/>
      <c r="TI249" s="5"/>
      <c r="TJ249" s="5"/>
      <c r="TK249" s="5"/>
      <c r="TL249" s="5"/>
      <c r="TM249" s="5"/>
      <c r="TO249" s="5"/>
      <c r="TP249" s="5"/>
      <c r="TQ249" s="5"/>
      <c r="TR249" s="5"/>
      <c r="TS249" s="5"/>
      <c r="TT249" s="5"/>
    </row>
    <row r="250" spans="1:540" ht="15" customHeight="1" outlineLevel="1">
      <c r="B250" s="349"/>
      <c r="C250" s="350"/>
      <c r="D250" s="273" t="s">
        <v>310</v>
      </c>
      <c r="E250" s="274" t="s">
        <v>312</v>
      </c>
      <c r="F250" s="271">
        <v>764124.051775806</v>
      </c>
      <c r="G250" s="271">
        <v>0</v>
      </c>
      <c r="H250" s="271">
        <v>0</v>
      </c>
      <c r="I250" s="271">
        <v>0</v>
      </c>
      <c r="J250" s="271">
        <v>0</v>
      </c>
      <c r="K250" s="271">
        <v>0</v>
      </c>
      <c r="Y250" s="126" t="b">
        <v>0</v>
      </c>
      <c r="Z250" s="92">
        <v>0</v>
      </c>
      <c r="AA250" s="92">
        <v>0</v>
      </c>
      <c r="AB250" s="92">
        <v>0</v>
      </c>
      <c r="AC250" s="92">
        <v>0</v>
      </c>
      <c r="AD250" s="92">
        <v>0</v>
      </c>
      <c r="AE250" s="92">
        <v>0</v>
      </c>
      <c r="AF250" s="92">
        <v>0</v>
      </c>
      <c r="AG250" s="92">
        <v>0</v>
      </c>
      <c r="AH250" s="92">
        <v>0</v>
      </c>
      <c r="AI250" s="92">
        <v>0</v>
      </c>
      <c r="AJ250" s="92">
        <v>0</v>
      </c>
      <c r="AK250" s="92">
        <v>0</v>
      </c>
      <c r="AL250" s="92">
        <v>0</v>
      </c>
      <c r="AM250" s="92">
        <v>0</v>
      </c>
      <c r="AN250" s="92">
        <v>0</v>
      </c>
      <c r="AO250" s="92">
        <v>0</v>
      </c>
      <c r="AP250" s="92">
        <v>0</v>
      </c>
      <c r="AQ250" s="92">
        <v>0</v>
      </c>
      <c r="AR250" s="92">
        <v>0</v>
      </c>
      <c r="AS250" s="92">
        <v>0</v>
      </c>
      <c r="AT250" s="92">
        <v>0</v>
      </c>
      <c r="AU250" s="92">
        <v>0</v>
      </c>
      <c r="AV250" s="92">
        <v>0</v>
      </c>
      <c r="AW250" s="92">
        <v>0</v>
      </c>
      <c r="AX250" s="92">
        <v>0</v>
      </c>
      <c r="AY250" s="92">
        <v>0</v>
      </c>
      <c r="AZ250" s="92">
        <v>0</v>
      </c>
      <c r="BA250" s="92">
        <v>0</v>
      </c>
      <c r="BB250" s="92">
        <v>0</v>
      </c>
      <c r="BC250" s="92">
        <v>0</v>
      </c>
      <c r="BD250" s="92">
        <v>0</v>
      </c>
      <c r="BE250" s="92">
        <v>0</v>
      </c>
      <c r="BF250" s="92">
        <v>0</v>
      </c>
      <c r="BG250" s="92">
        <v>0</v>
      </c>
      <c r="BH250" s="92">
        <v>0</v>
      </c>
      <c r="BI250" s="92">
        <v>0</v>
      </c>
      <c r="BJ250" s="92">
        <v>0</v>
      </c>
      <c r="BK250" s="92">
        <v>0</v>
      </c>
      <c r="BL250" s="92">
        <v>0</v>
      </c>
      <c r="BM250" s="92">
        <v>0</v>
      </c>
      <c r="BN250" s="92">
        <v>0</v>
      </c>
      <c r="BO250" s="92">
        <v>0</v>
      </c>
      <c r="BP250" s="92">
        <v>0</v>
      </c>
      <c r="BQ250" s="92">
        <v>0</v>
      </c>
      <c r="BR250" s="92">
        <v>0</v>
      </c>
      <c r="BS250" s="92">
        <v>0</v>
      </c>
      <c r="BT250" s="92">
        <v>0</v>
      </c>
      <c r="BU250" s="92">
        <v>0</v>
      </c>
      <c r="BV250" s="92">
        <v>0</v>
      </c>
      <c r="BW250" s="92">
        <v>0</v>
      </c>
      <c r="BX250" s="92">
        <v>0</v>
      </c>
      <c r="BY250" s="92">
        <v>0</v>
      </c>
      <c r="BZ250" s="92">
        <v>0</v>
      </c>
      <c r="CA250" s="92">
        <v>0</v>
      </c>
      <c r="CB250" s="92">
        <v>0</v>
      </c>
      <c r="CC250" s="92">
        <v>0</v>
      </c>
      <c r="CD250" s="92">
        <v>0</v>
      </c>
      <c r="CE250" s="92">
        <v>0</v>
      </c>
      <c r="CF250" s="92">
        <v>0</v>
      </c>
      <c r="CG250" s="92">
        <v>0</v>
      </c>
      <c r="CH250" s="92">
        <v>0</v>
      </c>
      <c r="CI250" s="92">
        <v>0</v>
      </c>
      <c r="CJ250" s="92">
        <v>0</v>
      </c>
      <c r="CK250" s="92">
        <v>0</v>
      </c>
      <c r="CL250" s="92">
        <v>0</v>
      </c>
      <c r="CM250" s="92">
        <v>0</v>
      </c>
      <c r="CN250" s="92">
        <v>0</v>
      </c>
      <c r="CO250" s="92">
        <v>0</v>
      </c>
      <c r="CP250" s="92">
        <v>0</v>
      </c>
      <c r="CQ250" s="92">
        <v>0</v>
      </c>
      <c r="CR250" s="92">
        <v>0</v>
      </c>
      <c r="CS250" s="92">
        <v>0</v>
      </c>
      <c r="CT250" s="82"/>
      <c r="CU250" s="82"/>
      <c r="CV250" s="82"/>
      <c r="CW250" s="82"/>
      <c r="CX250" s="82"/>
      <c r="CY250" s="82"/>
      <c r="CZ250" s="82"/>
      <c r="DA250" s="82"/>
      <c r="DB250" s="82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5"/>
      <c r="MM250" s="5"/>
      <c r="MN250" s="5"/>
      <c r="MO250" s="5"/>
      <c r="MP250" s="5"/>
      <c r="MQ250" s="5"/>
      <c r="MR250" s="5"/>
      <c r="MS250" s="5"/>
      <c r="MT250" s="5"/>
      <c r="MU250" s="5"/>
      <c r="MV250" s="5"/>
      <c r="MW250" s="5"/>
      <c r="MX250" s="5"/>
      <c r="MY250" s="5"/>
      <c r="MZ250" s="5"/>
      <c r="NA250" s="5"/>
      <c r="NB250" s="5"/>
      <c r="NC250" s="5"/>
      <c r="ND250" s="5"/>
      <c r="NE250" s="5"/>
      <c r="NF250" s="5"/>
      <c r="NG250" s="5"/>
      <c r="NH250" s="5"/>
      <c r="NI250" s="5"/>
      <c r="NJ250" s="5"/>
      <c r="NK250" s="5"/>
      <c r="NL250" s="5"/>
      <c r="NM250" s="5"/>
      <c r="NN250" s="5"/>
      <c r="NO250" s="5"/>
      <c r="NP250" s="5"/>
      <c r="NQ250" s="5"/>
      <c r="NR250" s="5"/>
      <c r="NS250" s="5"/>
      <c r="NT250" s="5"/>
      <c r="NU250" s="5"/>
      <c r="NV250" s="5"/>
      <c r="NW250" s="5"/>
      <c r="NX250" s="5"/>
      <c r="NY250" s="5"/>
      <c r="NZ250" s="5"/>
      <c r="OA250" s="5"/>
      <c r="OB250" s="5"/>
      <c r="OC250" s="5"/>
      <c r="OD250" s="5"/>
      <c r="OE250" s="5"/>
      <c r="OF250" s="5"/>
      <c r="OG250" s="5"/>
      <c r="OH250" s="5"/>
      <c r="OI250" s="5"/>
      <c r="OJ250" s="5"/>
      <c r="OK250" s="5"/>
      <c r="OL250" s="5"/>
      <c r="OM250" s="5"/>
      <c r="ON250" s="5"/>
      <c r="OQ250" s="5"/>
      <c r="OR250" s="5"/>
      <c r="OS250" s="5"/>
      <c r="OT250" s="5"/>
      <c r="OU250" s="5"/>
      <c r="OV250" s="5"/>
      <c r="OX250" s="5"/>
      <c r="OY250" s="5"/>
      <c r="OZ250" s="5"/>
      <c r="PA250" s="5"/>
      <c r="PB250" s="5"/>
      <c r="PC250" s="5"/>
      <c r="PE250" s="5"/>
      <c r="PF250" s="5"/>
      <c r="PG250" s="5"/>
      <c r="PH250" s="5"/>
      <c r="PI250" s="5"/>
      <c r="PJ250" s="5"/>
      <c r="PL250" s="5"/>
      <c r="PM250" s="5"/>
      <c r="PN250" s="5"/>
      <c r="PO250" s="5"/>
      <c r="PP250" s="5"/>
      <c r="PQ250" s="5"/>
      <c r="PS250" s="5"/>
      <c r="PT250" s="5"/>
      <c r="PU250" s="5"/>
      <c r="PV250" s="5"/>
      <c r="PW250" s="5"/>
      <c r="PX250" s="5"/>
      <c r="PZ250" s="5"/>
      <c r="QA250" s="5"/>
      <c r="QB250" s="5"/>
      <c r="QC250" s="5"/>
      <c r="QD250" s="5"/>
      <c r="QE250" s="5"/>
      <c r="QG250" s="5"/>
      <c r="QH250" s="5"/>
      <c r="QI250" s="5"/>
      <c r="QJ250" s="5"/>
      <c r="QK250" s="5"/>
      <c r="QL250" s="5"/>
      <c r="QN250" s="93"/>
      <c r="QO250" s="93"/>
      <c r="QP250" s="93"/>
      <c r="QQ250" s="93"/>
      <c r="QR250" s="93"/>
      <c r="QS250" s="93"/>
      <c r="QU250" s="93"/>
      <c r="QV250" s="93"/>
      <c r="QW250" s="93"/>
      <c r="QX250" s="93"/>
      <c r="QY250" s="93"/>
      <c r="QZ250" s="93"/>
      <c r="RB250" s="93"/>
      <c r="RC250" s="93"/>
      <c r="RD250" s="93"/>
      <c r="RE250" s="93"/>
      <c r="RF250" s="93"/>
      <c r="RG250" s="93"/>
      <c r="RI250" s="93"/>
      <c r="RJ250" s="93"/>
      <c r="RK250" s="93"/>
      <c r="RL250" s="93"/>
      <c r="RM250" s="93"/>
      <c r="RN250" s="93"/>
      <c r="RO250" s="93"/>
      <c r="RP250" s="93"/>
      <c r="RR250" s="5"/>
      <c r="RS250" s="5"/>
      <c r="RT250" s="5"/>
      <c r="RU250" s="5"/>
      <c r="RV250" s="5"/>
      <c r="RW250" s="5"/>
      <c r="RY250" s="5"/>
      <c r="RZ250" s="5"/>
      <c r="SA250" s="5"/>
      <c r="SB250" s="5"/>
      <c r="SC250" s="5"/>
      <c r="SD250" s="5"/>
      <c r="SF250" s="5"/>
      <c r="SG250" s="5"/>
      <c r="SH250" s="5"/>
      <c r="SI250" s="5"/>
      <c r="SJ250" s="5"/>
      <c r="SK250" s="5"/>
      <c r="SM250" s="5"/>
      <c r="SN250" s="5"/>
      <c r="SO250" s="5"/>
      <c r="SP250" s="5"/>
      <c r="SQ250" s="5"/>
      <c r="SR250" s="5"/>
      <c r="ST250" s="5"/>
      <c r="SU250" s="5"/>
      <c r="SV250" s="5"/>
      <c r="SW250" s="5"/>
      <c r="SX250" s="5"/>
      <c r="SY250" s="5"/>
      <c r="TA250" s="5"/>
      <c r="TB250" s="5"/>
      <c r="TC250" s="5"/>
      <c r="TD250" s="5"/>
      <c r="TE250" s="5"/>
      <c r="TF250" s="5"/>
      <c r="TH250" s="5"/>
      <c r="TI250" s="5"/>
      <c r="TJ250" s="5"/>
      <c r="TK250" s="5"/>
      <c r="TL250" s="5"/>
      <c r="TM250" s="5"/>
      <c r="TO250" s="5"/>
      <c r="TP250" s="5"/>
      <c r="TQ250" s="5"/>
      <c r="TR250" s="5"/>
      <c r="TS250" s="5"/>
      <c r="TT250" s="5"/>
    </row>
    <row r="251" spans="1:540" ht="15" customHeight="1" outlineLevel="1">
      <c r="B251" s="351"/>
      <c r="C251" s="352"/>
      <c r="D251" s="273" t="s">
        <v>306</v>
      </c>
      <c r="E251" s="274" t="s">
        <v>312</v>
      </c>
      <c r="F251" s="271">
        <v>0</v>
      </c>
      <c r="G251" s="271">
        <v>0</v>
      </c>
      <c r="H251" s="271">
        <v>0</v>
      </c>
      <c r="I251" s="271">
        <v>0</v>
      </c>
      <c r="J251" s="271">
        <v>0</v>
      </c>
      <c r="K251" s="271">
        <v>0</v>
      </c>
      <c r="Y251" s="126" t="b">
        <v>0</v>
      </c>
      <c r="Z251" s="92">
        <v>0</v>
      </c>
      <c r="AA251" s="92">
        <v>0</v>
      </c>
      <c r="AB251" s="92">
        <v>0</v>
      </c>
      <c r="AC251" s="92">
        <v>0</v>
      </c>
      <c r="AD251" s="92">
        <v>0</v>
      </c>
      <c r="AE251" s="92">
        <v>0</v>
      </c>
      <c r="AF251" s="92">
        <v>0</v>
      </c>
      <c r="AG251" s="92">
        <v>0</v>
      </c>
      <c r="AH251" s="92">
        <v>0</v>
      </c>
      <c r="AI251" s="92">
        <v>0</v>
      </c>
      <c r="AJ251" s="92">
        <v>0</v>
      </c>
      <c r="AK251" s="92">
        <v>0</v>
      </c>
      <c r="AL251" s="92">
        <v>0</v>
      </c>
      <c r="AM251" s="92">
        <v>0</v>
      </c>
      <c r="AN251" s="92">
        <v>0</v>
      </c>
      <c r="AO251" s="92">
        <v>0</v>
      </c>
      <c r="AP251" s="92">
        <v>0</v>
      </c>
      <c r="AQ251" s="92">
        <v>0</v>
      </c>
      <c r="AR251" s="92">
        <v>0</v>
      </c>
      <c r="AS251" s="92">
        <v>0</v>
      </c>
      <c r="AT251" s="92">
        <v>0</v>
      </c>
      <c r="AU251" s="92">
        <v>0</v>
      </c>
      <c r="AV251" s="92">
        <v>0</v>
      </c>
      <c r="AW251" s="92">
        <v>0</v>
      </c>
      <c r="AX251" s="92">
        <v>0</v>
      </c>
      <c r="AY251" s="92">
        <v>0</v>
      </c>
      <c r="AZ251" s="92">
        <v>0</v>
      </c>
      <c r="BA251" s="92">
        <v>0</v>
      </c>
      <c r="BB251" s="92">
        <v>0</v>
      </c>
      <c r="BC251" s="92">
        <v>0</v>
      </c>
      <c r="BD251" s="92">
        <v>0</v>
      </c>
      <c r="BE251" s="92">
        <v>0</v>
      </c>
      <c r="BF251" s="92">
        <v>0</v>
      </c>
      <c r="BG251" s="92">
        <v>0</v>
      </c>
      <c r="BH251" s="92">
        <v>0</v>
      </c>
      <c r="BI251" s="92">
        <v>0</v>
      </c>
      <c r="BJ251" s="92">
        <v>0</v>
      </c>
      <c r="BK251" s="92">
        <v>0</v>
      </c>
      <c r="BL251" s="92">
        <v>0</v>
      </c>
      <c r="BM251" s="92">
        <v>0</v>
      </c>
      <c r="BN251" s="92">
        <v>0</v>
      </c>
      <c r="BO251" s="92">
        <v>0</v>
      </c>
      <c r="BP251" s="92">
        <v>0</v>
      </c>
      <c r="BQ251" s="92">
        <v>0</v>
      </c>
      <c r="BR251" s="92">
        <v>0</v>
      </c>
      <c r="BS251" s="92">
        <v>0</v>
      </c>
      <c r="BT251" s="92">
        <v>0</v>
      </c>
      <c r="BU251" s="92">
        <v>0</v>
      </c>
      <c r="BV251" s="92">
        <v>0</v>
      </c>
      <c r="BW251" s="92">
        <v>0</v>
      </c>
      <c r="BX251" s="92">
        <v>0</v>
      </c>
      <c r="BY251" s="92">
        <v>0</v>
      </c>
      <c r="BZ251" s="92">
        <v>0</v>
      </c>
      <c r="CA251" s="92">
        <v>0</v>
      </c>
      <c r="CB251" s="92">
        <v>0</v>
      </c>
      <c r="CC251" s="92">
        <v>0</v>
      </c>
      <c r="CD251" s="92">
        <v>0</v>
      </c>
      <c r="CE251" s="92">
        <v>0</v>
      </c>
      <c r="CF251" s="92">
        <v>0</v>
      </c>
      <c r="CG251" s="92">
        <v>0</v>
      </c>
      <c r="CH251" s="92">
        <v>0</v>
      </c>
      <c r="CI251" s="92">
        <v>0</v>
      </c>
      <c r="CJ251" s="92">
        <v>0</v>
      </c>
      <c r="CK251" s="92">
        <v>0</v>
      </c>
      <c r="CL251" s="92">
        <v>0</v>
      </c>
      <c r="CM251" s="92">
        <v>0</v>
      </c>
      <c r="CN251" s="92">
        <v>0</v>
      </c>
      <c r="CO251" s="92">
        <v>0</v>
      </c>
      <c r="CP251" s="92">
        <v>0</v>
      </c>
      <c r="CQ251" s="92">
        <v>0</v>
      </c>
      <c r="CR251" s="92">
        <v>0</v>
      </c>
      <c r="CS251" s="92">
        <v>0</v>
      </c>
      <c r="CT251" s="82"/>
      <c r="CU251" s="82"/>
      <c r="CV251" s="82"/>
      <c r="CW251" s="82"/>
      <c r="CX251" s="82"/>
      <c r="CY251" s="82"/>
      <c r="CZ251" s="82"/>
      <c r="DA251" s="82"/>
      <c r="DB251" s="82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5"/>
      <c r="MM251" s="5"/>
      <c r="MN251" s="5"/>
      <c r="MO251" s="5"/>
      <c r="MP251" s="5"/>
      <c r="MQ251" s="5"/>
      <c r="MR251" s="5"/>
      <c r="MS251" s="5"/>
      <c r="MT251" s="5"/>
      <c r="MU251" s="5"/>
      <c r="MV251" s="5"/>
      <c r="MW251" s="5"/>
      <c r="MX251" s="5"/>
      <c r="MY251" s="5"/>
      <c r="MZ251" s="5"/>
      <c r="NA251" s="5"/>
      <c r="NB251" s="5"/>
      <c r="NC251" s="5"/>
      <c r="ND251" s="5"/>
      <c r="NE251" s="5"/>
      <c r="NF251" s="5"/>
      <c r="NG251" s="5"/>
      <c r="NH251" s="5"/>
      <c r="NI251" s="5"/>
      <c r="NJ251" s="5"/>
      <c r="NK251" s="5"/>
      <c r="NL251" s="5"/>
      <c r="NM251" s="5"/>
      <c r="NN251" s="5"/>
      <c r="NO251" s="5"/>
      <c r="NP251" s="5"/>
      <c r="NQ251" s="5"/>
      <c r="NR251" s="5"/>
      <c r="NS251" s="5"/>
      <c r="NT251" s="5"/>
      <c r="NU251" s="5"/>
      <c r="NV251" s="5"/>
      <c r="NW251" s="5"/>
      <c r="NX251" s="5"/>
      <c r="NY251" s="5"/>
      <c r="NZ251" s="5"/>
      <c r="OA251" s="5"/>
      <c r="OB251" s="5"/>
      <c r="OC251" s="5"/>
      <c r="OD251" s="5"/>
      <c r="OE251" s="5"/>
      <c r="OF251" s="5"/>
      <c r="OG251" s="5"/>
      <c r="OH251" s="5"/>
      <c r="OI251" s="5"/>
      <c r="OJ251" s="5"/>
      <c r="OK251" s="5"/>
      <c r="OL251" s="5"/>
      <c r="OM251" s="5"/>
      <c r="ON251" s="5"/>
      <c r="OQ251" s="5"/>
      <c r="OR251" s="5"/>
      <c r="OS251" s="5"/>
      <c r="OT251" s="5"/>
      <c r="OU251" s="5"/>
      <c r="OV251" s="5"/>
      <c r="OX251" s="5"/>
      <c r="OY251" s="5"/>
      <c r="OZ251" s="5"/>
      <c r="PA251" s="5"/>
      <c r="PB251" s="5"/>
      <c r="PC251" s="5"/>
      <c r="PE251" s="5"/>
      <c r="PF251" s="5"/>
      <c r="PG251" s="5"/>
      <c r="PH251" s="5"/>
      <c r="PI251" s="5"/>
      <c r="PJ251" s="5"/>
      <c r="PL251" s="5"/>
      <c r="PM251" s="5"/>
      <c r="PN251" s="5"/>
      <c r="PO251" s="5"/>
      <c r="PP251" s="5"/>
      <c r="PQ251" s="5"/>
      <c r="PS251" s="5"/>
      <c r="PT251" s="5"/>
      <c r="PU251" s="5"/>
      <c r="PV251" s="5"/>
      <c r="PW251" s="5"/>
      <c r="PX251" s="5"/>
      <c r="PZ251" s="5"/>
      <c r="QA251" s="5"/>
      <c r="QB251" s="5"/>
      <c r="QC251" s="5"/>
      <c r="QD251" s="5"/>
      <c r="QE251" s="5"/>
      <c r="QG251" s="5"/>
      <c r="QH251" s="5"/>
      <c r="QI251" s="5"/>
      <c r="QJ251" s="5"/>
      <c r="QK251" s="5"/>
      <c r="QL251" s="5"/>
      <c r="QN251" s="93"/>
      <c r="QO251" s="93"/>
      <c r="QP251" s="93"/>
      <c r="QQ251" s="93"/>
      <c r="QR251" s="93"/>
      <c r="QS251" s="93"/>
      <c r="QU251" s="93"/>
      <c r="QV251" s="93"/>
      <c r="QW251" s="93"/>
      <c r="QX251" s="93"/>
      <c r="QY251" s="93"/>
      <c r="QZ251" s="93"/>
      <c r="RB251" s="93"/>
      <c r="RC251" s="93"/>
      <c r="RD251" s="93"/>
      <c r="RE251" s="93"/>
      <c r="RF251" s="93"/>
      <c r="RG251" s="93"/>
      <c r="RI251" s="93"/>
      <c r="RJ251" s="93"/>
      <c r="RK251" s="93"/>
      <c r="RL251" s="93"/>
      <c r="RM251" s="93"/>
      <c r="RN251" s="93"/>
      <c r="RO251" s="93"/>
      <c r="RP251" s="93"/>
      <c r="RR251" s="5"/>
      <c r="RS251" s="5"/>
      <c r="RT251" s="5"/>
      <c r="RU251" s="5"/>
      <c r="RV251" s="5"/>
      <c r="RW251" s="5"/>
      <c r="RY251" s="5"/>
      <c r="RZ251" s="5"/>
      <c r="SA251" s="5"/>
      <c r="SB251" s="5"/>
      <c r="SC251" s="5"/>
      <c r="SD251" s="5"/>
      <c r="SF251" s="5"/>
      <c r="SG251" s="5"/>
      <c r="SH251" s="5"/>
      <c r="SI251" s="5"/>
      <c r="SJ251" s="5"/>
      <c r="SK251" s="5"/>
      <c r="SM251" s="5"/>
      <c r="SN251" s="5"/>
      <c r="SO251" s="5"/>
      <c r="SP251" s="5"/>
      <c r="SQ251" s="5"/>
      <c r="SR251" s="5"/>
      <c r="ST251" s="5"/>
      <c r="SU251" s="5"/>
      <c r="SV251" s="5"/>
      <c r="SW251" s="5"/>
      <c r="SX251" s="5"/>
      <c r="SY251" s="5"/>
      <c r="TA251" s="5"/>
      <c r="TB251" s="5"/>
      <c r="TC251" s="5"/>
      <c r="TD251" s="5"/>
      <c r="TE251" s="5"/>
      <c r="TF251" s="5"/>
      <c r="TH251" s="5"/>
      <c r="TI251" s="5"/>
      <c r="TJ251" s="5"/>
      <c r="TK251" s="5"/>
      <c r="TL251" s="5"/>
      <c r="TM251" s="5"/>
      <c r="TO251" s="5"/>
      <c r="TP251" s="5"/>
      <c r="TQ251" s="5"/>
      <c r="TR251" s="5"/>
      <c r="TS251" s="5"/>
      <c r="TT251" s="5"/>
    </row>
    <row r="252" spans="1:540" ht="15" customHeight="1" outlineLevel="1">
      <c r="B252" s="66"/>
      <c r="C252" s="67"/>
      <c r="D252" s="277"/>
      <c r="E252" s="277"/>
      <c r="F252" s="66"/>
      <c r="G252" s="66"/>
      <c r="H252" s="66"/>
      <c r="I252" s="66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82"/>
      <c r="CU252" s="82"/>
      <c r="CV252" s="82"/>
      <c r="CW252" s="82"/>
      <c r="CX252" s="82"/>
      <c r="CY252" s="82"/>
      <c r="CZ252" s="82"/>
      <c r="DA252" s="82"/>
      <c r="DB252" s="82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5"/>
      <c r="MM252" s="5"/>
      <c r="MN252" s="5"/>
      <c r="MO252" s="5"/>
      <c r="MP252" s="5"/>
      <c r="MQ252" s="5"/>
      <c r="MR252" s="5"/>
      <c r="MS252" s="5"/>
      <c r="MT252" s="5"/>
      <c r="MU252" s="5"/>
      <c r="MV252" s="5"/>
      <c r="MW252" s="5"/>
      <c r="MX252" s="5"/>
      <c r="MY252" s="5"/>
      <c r="MZ252" s="5"/>
      <c r="NA252" s="5"/>
      <c r="NB252" s="5"/>
      <c r="NC252" s="5"/>
      <c r="ND252" s="5"/>
      <c r="NE252" s="5"/>
      <c r="NF252" s="5"/>
      <c r="NG252" s="5"/>
      <c r="NH252" s="5"/>
      <c r="NI252" s="5"/>
      <c r="NJ252" s="5"/>
      <c r="NK252" s="5"/>
      <c r="NL252" s="5"/>
      <c r="NM252" s="5"/>
      <c r="NN252" s="5"/>
      <c r="NO252" s="5"/>
      <c r="NP252" s="5"/>
      <c r="NQ252" s="5"/>
      <c r="NR252" s="5"/>
      <c r="NS252" s="5"/>
      <c r="NT252" s="5"/>
      <c r="NU252" s="5"/>
      <c r="NV252" s="5"/>
      <c r="NW252" s="5"/>
      <c r="NX252" s="5"/>
      <c r="NY252" s="5"/>
      <c r="NZ252" s="5"/>
      <c r="OA252" s="5"/>
      <c r="OB252" s="5"/>
      <c r="OC252" s="5"/>
      <c r="OD252" s="5"/>
      <c r="OE252" s="5"/>
      <c r="OF252" s="5"/>
      <c r="OG252" s="5"/>
      <c r="OH252" s="5"/>
      <c r="OI252" s="5"/>
      <c r="OJ252" s="5"/>
      <c r="OK252" s="5"/>
      <c r="OL252" s="5"/>
      <c r="OM252" s="5"/>
      <c r="ON252" s="5"/>
      <c r="OQ252" s="5"/>
      <c r="OR252" s="5"/>
      <c r="OS252" s="5"/>
      <c r="OT252" s="5"/>
      <c r="OU252" s="5"/>
      <c r="OV252" s="5"/>
      <c r="OX252" s="5"/>
      <c r="OY252" s="5"/>
      <c r="OZ252" s="5"/>
      <c r="PA252" s="5"/>
      <c r="PB252" s="5"/>
      <c r="PC252" s="5"/>
      <c r="PE252" s="5"/>
      <c r="PF252" s="5"/>
      <c r="PG252" s="5"/>
      <c r="PH252" s="5"/>
      <c r="PI252" s="5"/>
      <c r="PJ252" s="5"/>
      <c r="PL252" s="5"/>
      <c r="PM252" s="5"/>
      <c r="PN252" s="5"/>
      <c r="PO252" s="5"/>
      <c r="PP252" s="5"/>
      <c r="PQ252" s="5"/>
      <c r="PS252" s="5"/>
      <c r="PT252" s="5"/>
      <c r="PU252" s="5"/>
      <c r="PV252" s="5"/>
      <c r="PW252" s="5"/>
      <c r="PX252" s="5"/>
      <c r="PZ252" s="5"/>
      <c r="QA252" s="5"/>
      <c r="QB252" s="5"/>
      <c r="QC252" s="5"/>
      <c r="QD252" s="5"/>
      <c r="QE252" s="5"/>
      <c r="QG252" s="5"/>
      <c r="QH252" s="5"/>
      <c r="QI252" s="5"/>
      <c r="QJ252" s="5"/>
      <c r="QK252" s="5"/>
      <c r="QL252" s="5"/>
      <c r="QN252" s="93"/>
      <c r="QO252" s="93"/>
      <c r="QP252" s="93"/>
      <c r="QQ252" s="93"/>
      <c r="QR252" s="93"/>
      <c r="QS252" s="93"/>
      <c r="QU252" s="93"/>
      <c r="QV252" s="93"/>
      <c r="QW252" s="93"/>
      <c r="QX252" s="93"/>
      <c r="QY252" s="93"/>
      <c r="QZ252" s="93"/>
      <c r="RB252" s="93"/>
      <c r="RC252" s="93"/>
      <c r="RD252" s="93"/>
      <c r="RE252" s="93"/>
      <c r="RF252" s="93"/>
      <c r="RG252" s="93"/>
      <c r="RI252" s="93"/>
      <c r="RJ252" s="93"/>
      <c r="RK252" s="93"/>
      <c r="RL252" s="93"/>
      <c r="RM252" s="93"/>
      <c r="RN252" s="93"/>
      <c r="RO252" s="93"/>
      <c r="RP252" s="93"/>
      <c r="RR252" s="5"/>
      <c r="RS252" s="5"/>
      <c r="RT252" s="5"/>
      <c r="RU252" s="5"/>
      <c r="RV252" s="5"/>
      <c r="RW252" s="5"/>
      <c r="RY252" s="5"/>
      <c r="RZ252" s="5"/>
      <c r="SA252" s="5"/>
      <c r="SB252" s="5"/>
      <c r="SC252" s="5"/>
      <c r="SD252" s="5"/>
      <c r="SF252" s="5"/>
      <c r="SG252" s="5"/>
      <c r="SH252" s="5"/>
      <c r="SI252" s="5"/>
      <c r="SJ252" s="5"/>
      <c r="SK252" s="5"/>
      <c r="SM252" s="5"/>
      <c r="SN252" s="5"/>
      <c r="SO252" s="5"/>
      <c r="SP252" s="5"/>
      <c r="SQ252" s="5"/>
      <c r="SR252" s="5"/>
      <c r="ST252" s="5"/>
      <c r="SU252" s="5"/>
      <c r="SV252" s="5"/>
      <c r="SW252" s="5"/>
      <c r="SX252" s="5"/>
      <c r="SY252" s="5"/>
      <c r="TA252" s="5"/>
      <c r="TB252" s="5"/>
      <c r="TC252" s="5"/>
      <c r="TD252" s="5"/>
      <c r="TE252" s="5"/>
      <c r="TF252" s="5"/>
      <c r="TH252" s="5"/>
      <c r="TI252" s="5"/>
      <c r="TJ252" s="5"/>
      <c r="TK252" s="5"/>
      <c r="TL252" s="5"/>
      <c r="TM252" s="5"/>
      <c r="TO252" s="5"/>
      <c r="TP252" s="5"/>
      <c r="TQ252" s="5"/>
      <c r="TR252" s="5"/>
      <c r="TS252" s="5"/>
      <c r="TT252" s="5"/>
    </row>
    <row r="253" spans="1:540" ht="15" customHeight="1" outlineLevel="1">
      <c r="B253" s="347" t="s">
        <v>110</v>
      </c>
      <c r="C253" s="348"/>
      <c r="D253" s="273" t="s">
        <v>310</v>
      </c>
      <c r="E253" s="274" t="s">
        <v>311</v>
      </c>
      <c r="F253" s="271">
        <v>243613.05423000001</v>
      </c>
      <c r="G253" s="271">
        <v>355658.60357040033</v>
      </c>
      <c r="H253" s="271">
        <v>425183.59478462365</v>
      </c>
      <c r="I253" s="271">
        <v>450694.61047170241</v>
      </c>
      <c r="J253" s="271">
        <v>477736.28710000316</v>
      </c>
      <c r="K253" s="271">
        <v>506400.46432600421</v>
      </c>
      <c r="Y253" s="126" t="b">
        <v>1</v>
      </c>
      <c r="Z253" s="92">
        <v>16101.078369999999</v>
      </c>
      <c r="AA253" s="92">
        <v>16302.415349999999</v>
      </c>
      <c r="AB253" s="92">
        <v>18345.461289999999</v>
      </c>
      <c r="AC253" s="92">
        <v>19061.9208</v>
      </c>
      <c r="AD253" s="92">
        <v>19409.342029999996</v>
      </c>
      <c r="AE253" s="92">
        <v>20483.163089999998</v>
      </c>
      <c r="AF253" s="92">
        <v>21329.348299999998</v>
      </c>
      <c r="AG253" s="92">
        <v>21952.406969999996</v>
      </c>
      <c r="AH253" s="92">
        <v>22573.273319999997</v>
      </c>
      <c r="AI253" s="92">
        <v>22684.881569999998</v>
      </c>
      <c r="AJ253" s="92">
        <v>22684.881569999998</v>
      </c>
      <c r="AK253" s="92">
        <v>22684.881569999998</v>
      </c>
      <c r="AL253" s="92">
        <v>27256.064464200026</v>
      </c>
      <c r="AM253" s="92">
        <v>27256.064464200026</v>
      </c>
      <c r="AN253" s="92">
        <v>27256.064464200026</v>
      </c>
      <c r="AO253" s="92">
        <v>27256.064464200026</v>
      </c>
      <c r="AP253" s="92">
        <v>27256.064464200026</v>
      </c>
      <c r="AQ253" s="92">
        <v>27256.064464200026</v>
      </c>
      <c r="AR253" s="92">
        <v>32020.369464200023</v>
      </c>
      <c r="AS253" s="92">
        <v>32020.369464200023</v>
      </c>
      <c r="AT253" s="92">
        <v>32020.369464200023</v>
      </c>
      <c r="AU253" s="92">
        <v>32020.369464200023</v>
      </c>
      <c r="AV253" s="92">
        <v>32020.369464200023</v>
      </c>
      <c r="AW253" s="92">
        <v>32020.369464200023</v>
      </c>
      <c r="AX253" s="92">
        <v>35431.966232051978</v>
      </c>
      <c r="AY253" s="92">
        <v>35431.966232051978</v>
      </c>
      <c r="AZ253" s="92">
        <v>35431.966232051978</v>
      </c>
      <c r="BA253" s="92">
        <v>35431.966232051978</v>
      </c>
      <c r="BB253" s="92">
        <v>35431.966232051978</v>
      </c>
      <c r="BC253" s="92">
        <v>35431.966232051978</v>
      </c>
      <c r="BD253" s="92">
        <v>35431.966232051978</v>
      </c>
      <c r="BE253" s="92">
        <v>35431.966232051978</v>
      </c>
      <c r="BF253" s="92">
        <v>35431.966232051978</v>
      </c>
      <c r="BG253" s="92">
        <v>35431.966232051978</v>
      </c>
      <c r="BH253" s="92">
        <v>35431.966232051978</v>
      </c>
      <c r="BI253" s="92">
        <v>35431.966232051978</v>
      </c>
      <c r="BJ253" s="92">
        <v>37557.884205975191</v>
      </c>
      <c r="BK253" s="92">
        <v>37557.884205975191</v>
      </c>
      <c r="BL253" s="92">
        <v>37557.884205975191</v>
      </c>
      <c r="BM253" s="92">
        <v>37557.884205975191</v>
      </c>
      <c r="BN253" s="92">
        <v>37557.884205975191</v>
      </c>
      <c r="BO253" s="92">
        <v>37557.884205975191</v>
      </c>
      <c r="BP253" s="92">
        <v>37557.884205975191</v>
      </c>
      <c r="BQ253" s="92">
        <v>37557.884205975191</v>
      </c>
      <c r="BR253" s="92">
        <v>37557.884205975191</v>
      </c>
      <c r="BS253" s="92">
        <v>37557.884205975191</v>
      </c>
      <c r="BT253" s="92">
        <v>37557.884205975191</v>
      </c>
      <c r="BU253" s="92">
        <v>37557.884205975191</v>
      </c>
      <c r="BV253" s="92">
        <v>39811.357258333606</v>
      </c>
      <c r="BW253" s="92">
        <v>39811.357258333606</v>
      </c>
      <c r="BX253" s="92">
        <v>39811.357258333606</v>
      </c>
      <c r="BY253" s="92">
        <v>39811.357258333606</v>
      </c>
      <c r="BZ253" s="92">
        <v>39811.357258333606</v>
      </c>
      <c r="CA253" s="92">
        <v>39811.357258333606</v>
      </c>
      <c r="CB253" s="92">
        <v>39811.357258333606</v>
      </c>
      <c r="CC253" s="92">
        <v>39811.357258333606</v>
      </c>
      <c r="CD253" s="92">
        <v>39811.357258333606</v>
      </c>
      <c r="CE253" s="92">
        <v>39811.357258333606</v>
      </c>
      <c r="CF253" s="92">
        <v>39811.357258333606</v>
      </c>
      <c r="CG253" s="92">
        <v>39811.357258333606</v>
      </c>
      <c r="CH253" s="92">
        <v>42200.038693833674</v>
      </c>
      <c r="CI253" s="92">
        <v>42200.038693833674</v>
      </c>
      <c r="CJ253" s="92">
        <v>42200.038693833674</v>
      </c>
      <c r="CK253" s="92">
        <v>42200.038693833674</v>
      </c>
      <c r="CL253" s="92">
        <v>42200.038693833674</v>
      </c>
      <c r="CM253" s="92">
        <v>42200.038693833674</v>
      </c>
      <c r="CN253" s="92">
        <v>42200.038693833674</v>
      </c>
      <c r="CO253" s="92">
        <v>42200.038693833674</v>
      </c>
      <c r="CP253" s="92">
        <v>42200.038693833674</v>
      </c>
      <c r="CQ253" s="92">
        <v>42200.038693833674</v>
      </c>
      <c r="CR253" s="92">
        <v>42200.038693833674</v>
      </c>
      <c r="CS253" s="92">
        <v>42200.038693833674</v>
      </c>
      <c r="CT253" s="82"/>
      <c r="CU253" s="82"/>
      <c r="CV253" s="82"/>
      <c r="CW253" s="82"/>
      <c r="CX253" s="82"/>
      <c r="CY253" s="82"/>
      <c r="CZ253" s="82"/>
      <c r="DA253" s="82"/>
      <c r="DB253" s="82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5"/>
      <c r="MM253" s="5"/>
      <c r="MN253" s="5"/>
      <c r="MO253" s="5"/>
      <c r="MP253" s="5"/>
      <c r="MQ253" s="5"/>
      <c r="MR253" s="5"/>
      <c r="MS253" s="5"/>
      <c r="MT253" s="5"/>
      <c r="MU253" s="5"/>
      <c r="MV253" s="5"/>
      <c r="MW253" s="5"/>
      <c r="MX253" s="5"/>
      <c r="MY253" s="5"/>
      <c r="MZ253" s="5"/>
      <c r="NA253" s="5"/>
      <c r="NB253" s="5"/>
      <c r="NC253" s="5"/>
      <c r="ND253" s="5"/>
      <c r="NE253" s="5"/>
      <c r="NF253" s="5"/>
      <c r="NG253" s="5"/>
      <c r="NH253" s="5"/>
      <c r="NI253" s="5"/>
      <c r="NJ253" s="5"/>
      <c r="NK253" s="5"/>
      <c r="NL253" s="5"/>
      <c r="NM253" s="5"/>
      <c r="NN253" s="5"/>
      <c r="NO253" s="5"/>
      <c r="NP253" s="5"/>
      <c r="NQ253" s="5"/>
      <c r="NR253" s="5"/>
      <c r="NS253" s="5"/>
      <c r="NT253" s="5"/>
      <c r="NU253" s="5"/>
      <c r="NV253" s="5"/>
      <c r="NW253" s="5"/>
      <c r="NX253" s="5"/>
      <c r="NY253" s="5"/>
      <c r="NZ253" s="5"/>
      <c r="OA253" s="5"/>
      <c r="OB253" s="5"/>
      <c r="OC253" s="5"/>
      <c r="OD253" s="5"/>
      <c r="OE253" s="5"/>
      <c r="OF253" s="5"/>
      <c r="OG253" s="5"/>
      <c r="OH253" s="5"/>
      <c r="OI253" s="5"/>
      <c r="OJ253" s="5"/>
      <c r="OK253" s="5"/>
      <c r="OL253" s="5"/>
      <c r="OM253" s="5"/>
      <c r="ON253" s="5"/>
      <c r="OQ253" s="5"/>
      <c r="OR253" s="5"/>
      <c r="OS253" s="5"/>
      <c r="OT253" s="5"/>
      <c r="OU253" s="5"/>
      <c r="OV253" s="5"/>
      <c r="OX253" s="5"/>
      <c r="OY253" s="5"/>
      <c r="OZ253" s="5"/>
      <c r="PA253" s="5"/>
      <c r="PB253" s="5"/>
      <c r="PC253" s="5"/>
      <c r="PE253" s="5"/>
      <c r="PF253" s="5"/>
      <c r="PG253" s="5"/>
      <c r="PH253" s="5"/>
      <c r="PI253" s="5"/>
      <c r="PJ253" s="5"/>
      <c r="PL253" s="5"/>
      <c r="PM253" s="5"/>
      <c r="PN253" s="5"/>
      <c r="PO253" s="5"/>
      <c r="PP253" s="5"/>
      <c r="PQ253" s="5"/>
      <c r="PS253" s="5"/>
      <c r="PT253" s="5"/>
      <c r="PU253" s="5"/>
      <c r="PV253" s="5"/>
      <c r="PW253" s="5"/>
      <c r="PX253" s="5"/>
      <c r="PZ253" s="5"/>
      <c r="QA253" s="5"/>
      <c r="QB253" s="5"/>
      <c r="QC253" s="5"/>
      <c r="QD253" s="5"/>
      <c r="QE253" s="5"/>
      <c r="QG253" s="5"/>
      <c r="QH253" s="5"/>
      <c r="QI253" s="5"/>
      <c r="QJ253" s="5"/>
      <c r="QK253" s="5"/>
      <c r="QL253" s="5"/>
      <c r="QN253" s="93"/>
      <c r="QO253" s="93"/>
      <c r="QP253" s="93"/>
      <c r="QQ253" s="93"/>
      <c r="QR253" s="93"/>
      <c r="QS253" s="93"/>
      <c r="QU253" s="93"/>
      <c r="QV253" s="93"/>
      <c r="QW253" s="93"/>
      <c r="QX253" s="93"/>
      <c r="QY253" s="93"/>
      <c r="QZ253" s="93"/>
      <c r="RB253" s="93"/>
      <c r="RC253" s="93"/>
      <c r="RD253" s="93"/>
      <c r="RE253" s="93"/>
      <c r="RF253" s="93"/>
      <c r="RG253" s="93"/>
      <c r="RI253" s="93"/>
      <c r="RJ253" s="93"/>
      <c r="RK253" s="93"/>
      <c r="RL253" s="93"/>
      <c r="RM253" s="93"/>
      <c r="RN253" s="93"/>
      <c r="RO253" s="93"/>
      <c r="RP253" s="93"/>
      <c r="RR253" s="5"/>
      <c r="RS253" s="5"/>
      <c r="RT253" s="5"/>
      <c r="RU253" s="5"/>
      <c r="RV253" s="5"/>
      <c r="RW253" s="5"/>
      <c r="RY253" s="5"/>
      <c r="RZ253" s="5"/>
      <c r="SA253" s="5"/>
      <c r="SB253" s="5"/>
      <c r="SC253" s="5"/>
      <c r="SD253" s="5"/>
      <c r="SF253" s="5"/>
      <c r="SG253" s="5"/>
      <c r="SH253" s="5"/>
      <c r="SI253" s="5"/>
      <c r="SJ253" s="5"/>
      <c r="SK253" s="5"/>
      <c r="SM253" s="5"/>
      <c r="SN253" s="5"/>
      <c r="SO253" s="5"/>
      <c r="SP253" s="5"/>
      <c r="SQ253" s="5"/>
      <c r="SR253" s="5"/>
      <c r="ST253" s="5"/>
      <c r="SU253" s="5"/>
      <c r="SV253" s="5"/>
      <c r="SW253" s="5"/>
      <c r="SX253" s="5"/>
      <c r="SY253" s="5"/>
      <c r="TA253" s="5"/>
      <c r="TB253" s="5"/>
      <c r="TC253" s="5"/>
      <c r="TD253" s="5"/>
      <c r="TE253" s="5"/>
      <c r="TF253" s="5"/>
      <c r="TH253" s="5"/>
      <c r="TI253" s="5"/>
      <c r="TJ253" s="5"/>
      <c r="TK253" s="5"/>
      <c r="TL253" s="5"/>
      <c r="TM253" s="5"/>
      <c r="TO253" s="5"/>
      <c r="TP253" s="5"/>
      <c r="TQ253" s="5"/>
      <c r="TR253" s="5"/>
      <c r="TS253" s="5"/>
      <c r="TT253" s="5"/>
    </row>
    <row r="254" spans="1:540" ht="15" customHeight="1" outlineLevel="1">
      <c r="B254" s="349"/>
      <c r="C254" s="350"/>
      <c r="D254" s="273" t="s">
        <v>306</v>
      </c>
      <c r="E254" s="274" t="s">
        <v>311</v>
      </c>
      <c r="F254" s="271">
        <v>0</v>
      </c>
      <c r="G254" s="271">
        <v>0</v>
      </c>
      <c r="H254" s="271">
        <v>0</v>
      </c>
      <c r="I254" s="271">
        <v>0</v>
      </c>
      <c r="J254" s="271">
        <v>0</v>
      </c>
      <c r="K254" s="271">
        <v>0</v>
      </c>
      <c r="Y254" s="126" t="b">
        <v>0</v>
      </c>
      <c r="Z254" s="92">
        <v>0</v>
      </c>
      <c r="AA254" s="92">
        <v>0</v>
      </c>
      <c r="AB254" s="92">
        <v>0</v>
      </c>
      <c r="AC254" s="92">
        <v>0</v>
      </c>
      <c r="AD254" s="92">
        <v>0</v>
      </c>
      <c r="AE254" s="92">
        <v>0</v>
      </c>
      <c r="AF254" s="92">
        <v>0</v>
      </c>
      <c r="AG254" s="92">
        <v>0</v>
      </c>
      <c r="AH254" s="92">
        <v>0</v>
      </c>
      <c r="AI254" s="92">
        <v>0</v>
      </c>
      <c r="AJ254" s="92">
        <v>0</v>
      </c>
      <c r="AK254" s="92">
        <v>0</v>
      </c>
      <c r="AL254" s="92">
        <v>0</v>
      </c>
      <c r="AM254" s="92">
        <v>0</v>
      </c>
      <c r="AN254" s="92">
        <v>0</v>
      </c>
      <c r="AO254" s="92">
        <v>0</v>
      </c>
      <c r="AP254" s="92">
        <v>0</v>
      </c>
      <c r="AQ254" s="92">
        <v>0</v>
      </c>
      <c r="AR254" s="92">
        <v>0</v>
      </c>
      <c r="AS254" s="92">
        <v>0</v>
      </c>
      <c r="AT254" s="92">
        <v>0</v>
      </c>
      <c r="AU254" s="92">
        <v>0</v>
      </c>
      <c r="AV254" s="92">
        <v>0</v>
      </c>
      <c r="AW254" s="92">
        <v>0</v>
      </c>
      <c r="AX254" s="92">
        <v>0</v>
      </c>
      <c r="AY254" s="92">
        <v>0</v>
      </c>
      <c r="AZ254" s="92">
        <v>0</v>
      </c>
      <c r="BA254" s="92">
        <v>0</v>
      </c>
      <c r="BB254" s="92">
        <v>0</v>
      </c>
      <c r="BC254" s="92">
        <v>0</v>
      </c>
      <c r="BD254" s="92">
        <v>0</v>
      </c>
      <c r="BE254" s="92">
        <v>0</v>
      </c>
      <c r="BF254" s="92">
        <v>0</v>
      </c>
      <c r="BG254" s="92">
        <v>0</v>
      </c>
      <c r="BH254" s="92">
        <v>0</v>
      </c>
      <c r="BI254" s="92">
        <v>0</v>
      </c>
      <c r="BJ254" s="92">
        <v>0</v>
      </c>
      <c r="BK254" s="92">
        <v>0</v>
      </c>
      <c r="BL254" s="92">
        <v>0</v>
      </c>
      <c r="BM254" s="92">
        <v>0</v>
      </c>
      <c r="BN254" s="92">
        <v>0</v>
      </c>
      <c r="BO254" s="92">
        <v>0</v>
      </c>
      <c r="BP254" s="92">
        <v>0</v>
      </c>
      <c r="BQ254" s="92">
        <v>0</v>
      </c>
      <c r="BR254" s="92">
        <v>0</v>
      </c>
      <c r="BS254" s="92">
        <v>0</v>
      </c>
      <c r="BT254" s="92">
        <v>0</v>
      </c>
      <c r="BU254" s="92">
        <v>0</v>
      </c>
      <c r="BV254" s="92">
        <v>0</v>
      </c>
      <c r="BW254" s="92">
        <v>0</v>
      </c>
      <c r="BX254" s="92">
        <v>0</v>
      </c>
      <c r="BY254" s="92">
        <v>0</v>
      </c>
      <c r="BZ254" s="92">
        <v>0</v>
      </c>
      <c r="CA254" s="92">
        <v>0</v>
      </c>
      <c r="CB254" s="92">
        <v>0</v>
      </c>
      <c r="CC254" s="92">
        <v>0</v>
      </c>
      <c r="CD254" s="92">
        <v>0</v>
      </c>
      <c r="CE254" s="92">
        <v>0</v>
      </c>
      <c r="CF254" s="92">
        <v>0</v>
      </c>
      <c r="CG254" s="92">
        <v>0</v>
      </c>
      <c r="CH254" s="92">
        <v>0</v>
      </c>
      <c r="CI254" s="92">
        <v>0</v>
      </c>
      <c r="CJ254" s="92">
        <v>0</v>
      </c>
      <c r="CK254" s="92">
        <v>0</v>
      </c>
      <c r="CL254" s="92">
        <v>0</v>
      </c>
      <c r="CM254" s="92">
        <v>0</v>
      </c>
      <c r="CN254" s="92">
        <v>0</v>
      </c>
      <c r="CO254" s="92">
        <v>0</v>
      </c>
      <c r="CP254" s="92">
        <v>0</v>
      </c>
      <c r="CQ254" s="92">
        <v>0</v>
      </c>
      <c r="CR254" s="92">
        <v>0</v>
      </c>
      <c r="CS254" s="92">
        <v>0</v>
      </c>
      <c r="CT254" s="82"/>
      <c r="CU254" s="82"/>
      <c r="CV254" s="82"/>
      <c r="CW254" s="82"/>
      <c r="CX254" s="82"/>
      <c r="CY254" s="82"/>
      <c r="CZ254" s="82"/>
      <c r="DA254" s="82"/>
      <c r="DB254" s="82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5"/>
      <c r="MM254" s="5"/>
      <c r="MN254" s="5"/>
      <c r="MO254" s="5"/>
      <c r="MP254" s="5"/>
      <c r="MQ254" s="5"/>
      <c r="MR254" s="5"/>
      <c r="MS254" s="5"/>
      <c r="MT254" s="5"/>
      <c r="MU254" s="5"/>
      <c r="MV254" s="5"/>
      <c r="MW254" s="5"/>
      <c r="MX254" s="5"/>
      <c r="MY254" s="5"/>
      <c r="MZ254" s="5"/>
      <c r="NA254" s="5"/>
      <c r="NB254" s="5"/>
      <c r="NC254" s="5"/>
      <c r="ND254" s="5"/>
      <c r="NE254" s="5"/>
      <c r="NF254" s="5"/>
      <c r="NG254" s="5"/>
      <c r="NH254" s="5"/>
      <c r="NI254" s="5"/>
      <c r="NJ254" s="5"/>
      <c r="NK254" s="5"/>
      <c r="NL254" s="5"/>
      <c r="NM254" s="5"/>
      <c r="NN254" s="5"/>
      <c r="NO254" s="5"/>
      <c r="NP254" s="5"/>
      <c r="NQ254" s="5"/>
      <c r="NR254" s="5"/>
      <c r="NS254" s="5"/>
      <c r="NT254" s="5"/>
      <c r="NU254" s="5"/>
      <c r="NV254" s="5"/>
      <c r="NW254" s="5"/>
      <c r="NX254" s="5"/>
      <c r="NY254" s="5"/>
      <c r="NZ254" s="5"/>
      <c r="OA254" s="5"/>
      <c r="OB254" s="5"/>
      <c r="OC254" s="5"/>
      <c r="OD254" s="5"/>
      <c r="OE254" s="5"/>
      <c r="OF254" s="5"/>
      <c r="OG254" s="5"/>
      <c r="OH254" s="5"/>
      <c r="OI254" s="5"/>
      <c r="OJ254" s="5"/>
      <c r="OK254" s="5"/>
      <c r="OL254" s="5"/>
      <c r="OM254" s="5"/>
      <c r="ON254" s="5"/>
      <c r="OQ254" s="5"/>
      <c r="OR254" s="5"/>
      <c r="OS254" s="5"/>
      <c r="OT254" s="5"/>
      <c r="OU254" s="5"/>
      <c r="OV254" s="5"/>
      <c r="OX254" s="5"/>
      <c r="OY254" s="5"/>
      <c r="OZ254" s="5"/>
      <c r="PA254" s="5"/>
      <c r="PB254" s="5"/>
      <c r="PC254" s="5"/>
      <c r="PE254" s="5"/>
      <c r="PF254" s="5"/>
      <c r="PG254" s="5"/>
      <c r="PH254" s="5"/>
      <c r="PI254" s="5"/>
      <c r="PJ254" s="5"/>
      <c r="PL254" s="5"/>
      <c r="PM254" s="5"/>
      <c r="PN254" s="5"/>
      <c r="PO254" s="5"/>
      <c r="PP254" s="5"/>
      <c r="PQ254" s="5"/>
      <c r="PS254" s="5"/>
      <c r="PT254" s="5"/>
      <c r="PU254" s="5"/>
      <c r="PV254" s="5"/>
      <c r="PW254" s="5"/>
      <c r="PX254" s="5"/>
      <c r="PZ254" s="5"/>
      <c r="QA254" s="5"/>
      <c r="QB254" s="5"/>
      <c r="QC254" s="5"/>
      <c r="QD254" s="5"/>
      <c r="QE254" s="5"/>
      <c r="QG254" s="5"/>
      <c r="QH254" s="5"/>
      <c r="QI254" s="5"/>
      <c r="QJ254" s="5"/>
      <c r="QK254" s="5"/>
      <c r="QL254" s="5"/>
      <c r="QN254" s="93"/>
      <c r="QO254" s="93"/>
      <c r="QP254" s="93"/>
      <c r="QQ254" s="93"/>
      <c r="QR254" s="93"/>
      <c r="QS254" s="93"/>
      <c r="QU254" s="93"/>
      <c r="QV254" s="93"/>
      <c r="QW254" s="93"/>
      <c r="QX254" s="93"/>
      <c r="QY254" s="93"/>
      <c r="QZ254" s="93"/>
      <c r="RB254" s="93"/>
      <c r="RC254" s="93"/>
      <c r="RD254" s="93"/>
      <c r="RE254" s="93"/>
      <c r="RF254" s="93"/>
      <c r="RG254" s="93"/>
      <c r="RI254" s="93"/>
      <c r="RJ254" s="93"/>
      <c r="RK254" s="93"/>
      <c r="RL254" s="93"/>
      <c r="RM254" s="93"/>
      <c r="RN254" s="93"/>
      <c r="RO254" s="93"/>
      <c r="RP254" s="93"/>
      <c r="RR254" s="5"/>
      <c r="RS254" s="5"/>
      <c r="RT254" s="5"/>
      <c r="RU254" s="5"/>
      <c r="RV254" s="5"/>
      <c r="RW254" s="5"/>
      <c r="RY254" s="5"/>
      <c r="RZ254" s="5"/>
      <c r="SA254" s="5"/>
      <c r="SB254" s="5"/>
      <c r="SC254" s="5"/>
      <c r="SD254" s="5"/>
      <c r="SF254" s="5"/>
      <c r="SG254" s="5"/>
      <c r="SH254" s="5"/>
      <c r="SI254" s="5"/>
      <c r="SJ254" s="5"/>
      <c r="SK254" s="5"/>
      <c r="SM254" s="5"/>
      <c r="SN254" s="5"/>
      <c r="SO254" s="5"/>
      <c r="SP254" s="5"/>
      <c r="SQ254" s="5"/>
      <c r="SR254" s="5"/>
      <c r="ST254" s="5"/>
      <c r="SU254" s="5"/>
      <c r="SV254" s="5"/>
      <c r="SW254" s="5"/>
      <c r="SX254" s="5"/>
      <c r="SY254" s="5"/>
      <c r="TA254" s="5"/>
      <c r="TB254" s="5"/>
      <c r="TC254" s="5"/>
      <c r="TD254" s="5"/>
      <c r="TE254" s="5"/>
      <c r="TF254" s="5"/>
      <c r="TH254" s="5"/>
      <c r="TI254" s="5"/>
      <c r="TJ254" s="5"/>
      <c r="TK254" s="5"/>
      <c r="TL254" s="5"/>
      <c r="TM254" s="5"/>
      <c r="TO254" s="5"/>
      <c r="TP254" s="5"/>
      <c r="TQ254" s="5"/>
      <c r="TR254" s="5"/>
      <c r="TS254" s="5"/>
      <c r="TT254" s="5"/>
    </row>
    <row r="255" spans="1:540" ht="15" customHeight="1" outlineLevel="1">
      <c r="B255" s="349"/>
      <c r="C255" s="350"/>
      <c r="D255" s="275"/>
      <c r="E255" s="276"/>
      <c r="F255" s="91"/>
      <c r="G255" s="91"/>
      <c r="H255" s="91"/>
      <c r="I255" s="91"/>
      <c r="J255" s="91"/>
      <c r="K255" s="91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82"/>
      <c r="CU255" s="82"/>
      <c r="CV255" s="82"/>
      <c r="CW255" s="82"/>
      <c r="CX255" s="82"/>
      <c r="CY255" s="82"/>
      <c r="CZ255" s="82"/>
      <c r="DA255" s="82"/>
      <c r="DB255" s="82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  <c r="JU255" s="5"/>
      <c r="JV255" s="5"/>
      <c r="JW255" s="5"/>
      <c r="JX255" s="5"/>
      <c r="JY255" s="5"/>
      <c r="JZ255" s="5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5"/>
      <c r="MM255" s="5"/>
      <c r="MN255" s="5"/>
      <c r="MO255" s="5"/>
      <c r="MP255" s="5"/>
      <c r="MQ255" s="5"/>
      <c r="MR255" s="5"/>
      <c r="MS255" s="5"/>
      <c r="MT255" s="5"/>
      <c r="MU255" s="5"/>
      <c r="MV255" s="5"/>
      <c r="MW255" s="5"/>
      <c r="MX255" s="5"/>
      <c r="MY255" s="5"/>
      <c r="MZ255" s="5"/>
      <c r="NA255" s="5"/>
      <c r="NB255" s="5"/>
      <c r="NC255" s="5"/>
      <c r="ND255" s="5"/>
      <c r="NE255" s="5"/>
      <c r="NF255" s="5"/>
      <c r="NG255" s="5"/>
      <c r="NH255" s="5"/>
      <c r="NI255" s="5"/>
      <c r="NJ255" s="5"/>
      <c r="NK255" s="5"/>
      <c r="NL255" s="5"/>
      <c r="NM255" s="5"/>
      <c r="NN255" s="5"/>
      <c r="NO255" s="5"/>
      <c r="NP255" s="5"/>
      <c r="NQ255" s="5"/>
      <c r="NR255" s="5"/>
      <c r="NS255" s="5"/>
      <c r="NT255" s="5"/>
      <c r="NU255" s="5"/>
      <c r="NV255" s="5"/>
      <c r="NW255" s="5"/>
      <c r="NX255" s="5"/>
      <c r="NY255" s="5"/>
      <c r="NZ255" s="5"/>
      <c r="OA255" s="5"/>
      <c r="OB255" s="5"/>
      <c r="OC255" s="5"/>
      <c r="OD255" s="5"/>
      <c r="OE255" s="5"/>
      <c r="OF255" s="5"/>
      <c r="OG255" s="5"/>
      <c r="OH255" s="5"/>
      <c r="OI255" s="5"/>
      <c r="OJ255" s="5"/>
      <c r="OK255" s="5"/>
      <c r="OL255" s="5"/>
      <c r="OM255" s="5"/>
      <c r="ON255" s="5"/>
      <c r="OQ255" s="5"/>
      <c r="OR255" s="5"/>
      <c r="OS255" s="5"/>
      <c r="OT255" s="5"/>
      <c r="OU255" s="5"/>
      <c r="OV255" s="5"/>
      <c r="OX255" s="5"/>
      <c r="OY255" s="5"/>
      <c r="OZ255" s="5"/>
      <c r="PA255" s="5"/>
      <c r="PB255" s="5"/>
      <c r="PC255" s="5"/>
      <c r="PE255" s="5"/>
      <c r="PF255" s="5"/>
      <c r="PG255" s="5"/>
      <c r="PH255" s="5"/>
      <c r="PI255" s="5"/>
      <c r="PJ255" s="5"/>
      <c r="PL255" s="5"/>
      <c r="PM255" s="5"/>
      <c r="PN255" s="5"/>
      <c r="PO255" s="5"/>
      <c r="PP255" s="5"/>
      <c r="PQ255" s="5"/>
      <c r="PS255" s="5"/>
      <c r="PT255" s="5"/>
      <c r="PU255" s="5"/>
      <c r="PV255" s="5"/>
      <c r="PW255" s="5"/>
      <c r="PX255" s="5"/>
      <c r="PZ255" s="5"/>
      <c r="QA255" s="5"/>
      <c r="QB255" s="5"/>
      <c r="QC255" s="5"/>
      <c r="QD255" s="5"/>
      <c r="QE255" s="5"/>
      <c r="QG255" s="5"/>
      <c r="QH255" s="5"/>
      <c r="QI255" s="5"/>
      <c r="QJ255" s="5"/>
      <c r="QK255" s="5"/>
      <c r="QL255" s="5"/>
      <c r="QN255" s="93"/>
      <c r="QO255" s="93"/>
      <c r="QP255" s="93"/>
      <c r="QQ255" s="93"/>
      <c r="QR255" s="93"/>
      <c r="QS255" s="93"/>
      <c r="QU255" s="93"/>
      <c r="QV255" s="93"/>
      <c r="QW255" s="93"/>
      <c r="QX255" s="93"/>
      <c r="QY255" s="93"/>
      <c r="QZ255" s="93"/>
      <c r="RB255" s="93"/>
      <c r="RC255" s="93"/>
      <c r="RD255" s="93"/>
      <c r="RE255" s="93"/>
      <c r="RF255" s="93"/>
      <c r="RG255" s="93"/>
      <c r="RI255" s="93"/>
      <c r="RJ255" s="93"/>
      <c r="RK255" s="93"/>
      <c r="RL255" s="93"/>
      <c r="RM255" s="93"/>
      <c r="RN255" s="93"/>
      <c r="RO255" s="93"/>
      <c r="RP255" s="93"/>
      <c r="RR255" s="5"/>
      <c r="RS255" s="5"/>
      <c r="RT255" s="5"/>
      <c r="RU255" s="5"/>
      <c r="RV255" s="5"/>
      <c r="RW255" s="5"/>
      <c r="RY255" s="5"/>
      <c r="RZ255" s="5"/>
      <c r="SA255" s="5"/>
      <c r="SB255" s="5"/>
      <c r="SC255" s="5"/>
      <c r="SD255" s="5"/>
      <c r="SF255" s="5"/>
      <c r="SG255" s="5"/>
      <c r="SH255" s="5"/>
      <c r="SI255" s="5"/>
      <c r="SJ255" s="5"/>
      <c r="SK255" s="5"/>
      <c r="SM255" s="5"/>
      <c r="SN255" s="5"/>
      <c r="SO255" s="5"/>
      <c r="SP255" s="5"/>
      <c r="SQ255" s="5"/>
      <c r="SR255" s="5"/>
      <c r="ST255" s="5"/>
      <c r="SU255" s="5"/>
      <c r="SV255" s="5"/>
      <c r="SW255" s="5"/>
      <c r="SX255" s="5"/>
      <c r="SY255" s="5"/>
      <c r="TA255" s="5"/>
      <c r="TB255" s="5"/>
      <c r="TC255" s="5"/>
      <c r="TD255" s="5"/>
      <c r="TE255" s="5"/>
      <c r="TF255" s="5"/>
      <c r="TH255" s="5"/>
      <c r="TI255" s="5"/>
      <c r="TJ255" s="5"/>
      <c r="TK255" s="5"/>
      <c r="TL255" s="5"/>
      <c r="TM255" s="5"/>
      <c r="TO255" s="5"/>
      <c r="TP255" s="5"/>
      <c r="TQ255" s="5"/>
      <c r="TR255" s="5"/>
      <c r="TS255" s="5"/>
      <c r="TT255" s="5"/>
    </row>
    <row r="256" spans="1:540" ht="15" customHeight="1" outlineLevel="1">
      <c r="B256" s="349"/>
      <c r="C256" s="350"/>
      <c r="D256" s="273" t="s">
        <v>310</v>
      </c>
      <c r="E256" s="274" t="s">
        <v>312</v>
      </c>
      <c r="F256" s="271">
        <v>17224.085189999994</v>
      </c>
      <c r="G256" s="271">
        <v>0</v>
      </c>
      <c r="H256" s="271">
        <v>0</v>
      </c>
      <c r="I256" s="271">
        <v>0</v>
      </c>
      <c r="J256" s="271">
        <v>0</v>
      </c>
      <c r="K256" s="271">
        <v>0</v>
      </c>
      <c r="Y256" s="126" t="b">
        <v>1</v>
      </c>
      <c r="Z256" s="92">
        <v>3467.2943499999992</v>
      </c>
      <c r="AA256" s="92">
        <v>3097.8106899999993</v>
      </c>
      <c r="AB256" s="92">
        <v>3131.9872999999998</v>
      </c>
      <c r="AC256" s="92">
        <v>2661.0420199999994</v>
      </c>
      <c r="AD256" s="92">
        <v>1907.2114100000001</v>
      </c>
      <c r="AE256" s="92">
        <v>1220.5684399999998</v>
      </c>
      <c r="AF256" s="92">
        <v>910.69497999999987</v>
      </c>
      <c r="AG256" s="92">
        <v>713.92099999999994</v>
      </c>
      <c r="AH256" s="92">
        <v>113.55499999999999</v>
      </c>
      <c r="AI256" s="92">
        <v>0</v>
      </c>
      <c r="AJ256" s="92">
        <v>0</v>
      </c>
      <c r="AK256" s="92">
        <v>0</v>
      </c>
      <c r="AL256" s="92">
        <v>0</v>
      </c>
      <c r="AM256" s="92">
        <v>0</v>
      </c>
      <c r="AN256" s="92">
        <v>0</v>
      </c>
      <c r="AO256" s="92">
        <v>0</v>
      </c>
      <c r="AP256" s="92">
        <v>0</v>
      </c>
      <c r="AQ256" s="92">
        <v>0</v>
      </c>
      <c r="AR256" s="92">
        <v>0</v>
      </c>
      <c r="AS256" s="92">
        <v>0</v>
      </c>
      <c r="AT256" s="92">
        <v>0</v>
      </c>
      <c r="AU256" s="92">
        <v>0</v>
      </c>
      <c r="AV256" s="92">
        <v>0</v>
      </c>
      <c r="AW256" s="92">
        <v>0</v>
      </c>
      <c r="AX256" s="92">
        <v>0</v>
      </c>
      <c r="AY256" s="92">
        <v>0</v>
      </c>
      <c r="AZ256" s="92">
        <v>0</v>
      </c>
      <c r="BA256" s="92">
        <v>0</v>
      </c>
      <c r="BB256" s="92">
        <v>0</v>
      </c>
      <c r="BC256" s="92">
        <v>0</v>
      </c>
      <c r="BD256" s="92">
        <v>0</v>
      </c>
      <c r="BE256" s="92">
        <v>0</v>
      </c>
      <c r="BF256" s="92">
        <v>0</v>
      </c>
      <c r="BG256" s="92">
        <v>0</v>
      </c>
      <c r="BH256" s="92">
        <v>0</v>
      </c>
      <c r="BI256" s="92">
        <v>0</v>
      </c>
      <c r="BJ256" s="92">
        <v>0</v>
      </c>
      <c r="BK256" s="92">
        <v>0</v>
      </c>
      <c r="BL256" s="92">
        <v>0</v>
      </c>
      <c r="BM256" s="92">
        <v>0</v>
      </c>
      <c r="BN256" s="92">
        <v>0</v>
      </c>
      <c r="BO256" s="92">
        <v>0</v>
      </c>
      <c r="BP256" s="92">
        <v>0</v>
      </c>
      <c r="BQ256" s="92">
        <v>0</v>
      </c>
      <c r="BR256" s="92">
        <v>0</v>
      </c>
      <c r="BS256" s="92">
        <v>0</v>
      </c>
      <c r="BT256" s="92">
        <v>0</v>
      </c>
      <c r="BU256" s="92">
        <v>0</v>
      </c>
      <c r="BV256" s="92">
        <v>0</v>
      </c>
      <c r="BW256" s="92">
        <v>0</v>
      </c>
      <c r="BX256" s="92">
        <v>0</v>
      </c>
      <c r="BY256" s="92">
        <v>0</v>
      </c>
      <c r="BZ256" s="92">
        <v>0</v>
      </c>
      <c r="CA256" s="92">
        <v>0</v>
      </c>
      <c r="CB256" s="92">
        <v>0</v>
      </c>
      <c r="CC256" s="92">
        <v>0</v>
      </c>
      <c r="CD256" s="92">
        <v>0</v>
      </c>
      <c r="CE256" s="92">
        <v>0</v>
      </c>
      <c r="CF256" s="92">
        <v>0</v>
      </c>
      <c r="CG256" s="92">
        <v>0</v>
      </c>
      <c r="CH256" s="92">
        <v>0</v>
      </c>
      <c r="CI256" s="92">
        <v>0</v>
      </c>
      <c r="CJ256" s="92">
        <v>0</v>
      </c>
      <c r="CK256" s="92">
        <v>0</v>
      </c>
      <c r="CL256" s="92">
        <v>0</v>
      </c>
      <c r="CM256" s="92">
        <v>0</v>
      </c>
      <c r="CN256" s="92">
        <v>0</v>
      </c>
      <c r="CO256" s="92">
        <v>0</v>
      </c>
      <c r="CP256" s="92">
        <v>0</v>
      </c>
      <c r="CQ256" s="92">
        <v>0</v>
      </c>
      <c r="CR256" s="92">
        <v>0</v>
      </c>
      <c r="CS256" s="92">
        <v>0</v>
      </c>
      <c r="CT256" s="82"/>
      <c r="CU256" s="82"/>
      <c r="CV256" s="82"/>
      <c r="CW256" s="82"/>
      <c r="CX256" s="82"/>
      <c r="CY256" s="82"/>
      <c r="CZ256" s="82"/>
      <c r="DA256" s="82"/>
      <c r="DB256" s="82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5"/>
      <c r="KW256" s="5"/>
      <c r="KX256" s="5"/>
      <c r="KY256" s="5"/>
      <c r="KZ256" s="5"/>
      <c r="LA256" s="5"/>
      <c r="LB256" s="5"/>
      <c r="LC256" s="5"/>
      <c r="LD256" s="5"/>
      <c r="LE256" s="5"/>
      <c r="LF256" s="5"/>
      <c r="LG256" s="5"/>
      <c r="LH256" s="5"/>
      <c r="LI256" s="5"/>
      <c r="LJ256" s="5"/>
      <c r="LK256" s="5"/>
      <c r="LL256" s="5"/>
      <c r="LM256" s="5"/>
      <c r="LN256" s="5"/>
      <c r="LO256" s="5"/>
      <c r="LP256" s="5"/>
      <c r="LQ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5"/>
      <c r="MM256" s="5"/>
      <c r="MN256" s="5"/>
      <c r="MO256" s="5"/>
      <c r="MP256" s="5"/>
      <c r="MQ256" s="5"/>
      <c r="MR256" s="5"/>
      <c r="MS256" s="5"/>
      <c r="MT256" s="5"/>
      <c r="MU256" s="5"/>
      <c r="MV256" s="5"/>
      <c r="MW256" s="5"/>
      <c r="MX256" s="5"/>
      <c r="MY256" s="5"/>
      <c r="MZ256" s="5"/>
      <c r="NA256" s="5"/>
      <c r="NB256" s="5"/>
      <c r="NC256" s="5"/>
      <c r="ND256" s="5"/>
      <c r="NE256" s="5"/>
      <c r="NF256" s="5"/>
      <c r="NG256" s="5"/>
      <c r="NH256" s="5"/>
      <c r="NI256" s="5"/>
      <c r="NJ256" s="5"/>
      <c r="NK256" s="5"/>
      <c r="NL256" s="5"/>
      <c r="NM256" s="5"/>
      <c r="NN256" s="5"/>
      <c r="NO256" s="5"/>
      <c r="NP256" s="5"/>
      <c r="NQ256" s="5"/>
      <c r="NR256" s="5"/>
      <c r="NS256" s="5"/>
      <c r="NT256" s="5"/>
      <c r="NU256" s="5"/>
      <c r="NV256" s="5"/>
      <c r="NW256" s="5"/>
      <c r="NX256" s="5"/>
      <c r="NY256" s="5"/>
      <c r="NZ256" s="5"/>
      <c r="OA256" s="5"/>
      <c r="OB256" s="5"/>
      <c r="OC256" s="5"/>
      <c r="OD256" s="5"/>
      <c r="OE256" s="5"/>
      <c r="OF256" s="5"/>
      <c r="OG256" s="5"/>
      <c r="OH256" s="5"/>
      <c r="OI256" s="5"/>
      <c r="OJ256" s="5"/>
      <c r="OK256" s="5"/>
      <c r="OL256" s="5"/>
      <c r="OM256" s="5"/>
      <c r="ON256" s="5"/>
      <c r="OQ256" s="5"/>
      <c r="OR256" s="5"/>
      <c r="OS256" s="5"/>
      <c r="OT256" s="5"/>
      <c r="OU256" s="5"/>
      <c r="OV256" s="5"/>
      <c r="OX256" s="5"/>
      <c r="OY256" s="5"/>
      <c r="OZ256" s="5"/>
      <c r="PA256" s="5"/>
      <c r="PB256" s="5"/>
      <c r="PC256" s="5"/>
      <c r="PE256" s="5"/>
      <c r="PF256" s="5"/>
      <c r="PG256" s="5"/>
      <c r="PH256" s="5"/>
      <c r="PI256" s="5"/>
      <c r="PJ256" s="5"/>
      <c r="PL256" s="5"/>
      <c r="PM256" s="5"/>
      <c r="PN256" s="5"/>
      <c r="PO256" s="5"/>
      <c r="PP256" s="5"/>
      <c r="PQ256" s="5"/>
      <c r="PS256" s="5"/>
      <c r="PT256" s="5"/>
      <c r="PU256" s="5"/>
      <c r="PV256" s="5"/>
      <c r="PW256" s="5"/>
      <c r="PX256" s="5"/>
      <c r="PZ256" s="5"/>
      <c r="QA256" s="5"/>
      <c r="QB256" s="5"/>
      <c r="QC256" s="5"/>
      <c r="QD256" s="5"/>
      <c r="QE256" s="5"/>
      <c r="QG256" s="5"/>
      <c r="QH256" s="5"/>
      <c r="QI256" s="5"/>
      <c r="QJ256" s="5"/>
      <c r="QK256" s="5"/>
      <c r="QL256" s="5"/>
      <c r="QN256" s="93"/>
      <c r="QO256" s="93"/>
      <c r="QP256" s="93"/>
      <c r="QQ256" s="93"/>
      <c r="QR256" s="93"/>
      <c r="QS256" s="93"/>
      <c r="QU256" s="93"/>
      <c r="QV256" s="93"/>
      <c r="QW256" s="93"/>
      <c r="QX256" s="93"/>
      <c r="QY256" s="93"/>
      <c r="QZ256" s="93"/>
      <c r="RB256" s="93"/>
      <c r="RC256" s="93"/>
      <c r="RD256" s="93"/>
      <c r="RE256" s="93"/>
      <c r="RF256" s="93"/>
      <c r="RG256" s="93"/>
      <c r="RI256" s="93"/>
      <c r="RJ256" s="93"/>
      <c r="RK256" s="93"/>
      <c r="RL256" s="93"/>
      <c r="RM256" s="93"/>
      <c r="RN256" s="93"/>
      <c r="RO256" s="93"/>
      <c r="RP256" s="93"/>
      <c r="RR256" s="5"/>
      <c r="RS256" s="5"/>
      <c r="RT256" s="5"/>
      <c r="RU256" s="5"/>
      <c r="RV256" s="5"/>
      <c r="RW256" s="5"/>
      <c r="RY256" s="5"/>
      <c r="RZ256" s="5"/>
      <c r="SA256" s="5"/>
      <c r="SB256" s="5"/>
      <c r="SC256" s="5"/>
      <c r="SD256" s="5"/>
      <c r="SF256" s="5"/>
      <c r="SG256" s="5"/>
      <c r="SH256" s="5"/>
      <c r="SI256" s="5"/>
      <c r="SJ256" s="5"/>
      <c r="SK256" s="5"/>
      <c r="SM256" s="5"/>
      <c r="SN256" s="5"/>
      <c r="SO256" s="5"/>
      <c r="SP256" s="5"/>
      <c r="SQ256" s="5"/>
      <c r="SR256" s="5"/>
      <c r="ST256" s="5"/>
      <c r="SU256" s="5"/>
      <c r="SV256" s="5"/>
      <c r="SW256" s="5"/>
      <c r="SX256" s="5"/>
      <c r="SY256" s="5"/>
      <c r="TA256" s="5"/>
      <c r="TB256" s="5"/>
      <c r="TC256" s="5"/>
      <c r="TD256" s="5"/>
      <c r="TE256" s="5"/>
      <c r="TF256" s="5"/>
      <c r="TH256" s="5"/>
      <c r="TI256" s="5"/>
      <c r="TJ256" s="5"/>
      <c r="TK256" s="5"/>
      <c r="TL256" s="5"/>
      <c r="TM256" s="5"/>
      <c r="TO256" s="5"/>
      <c r="TP256" s="5"/>
      <c r="TQ256" s="5"/>
      <c r="TR256" s="5"/>
      <c r="TS256" s="5"/>
      <c r="TT256" s="5"/>
    </row>
    <row r="257" spans="1:724" ht="15" customHeight="1" outlineLevel="1">
      <c r="B257" s="351"/>
      <c r="C257" s="352"/>
      <c r="D257" s="273" t="s">
        <v>306</v>
      </c>
      <c r="E257" s="274" t="s">
        <v>312</v>
      </c>
      <c r="F257" s="271">
        <v>0</v>
      </c>
      <c r="G257" s="271">
        <v>0</v>
      </c>
      <c r="H257" s="271">
        <v>0</v>
      </c>
      <c r="I257" s="271">
        <v>0</v>
      </c>
      <c r="J257" s="271">
        <v>0</v>
      </c>
      <c r="K257" s="271">
        <v>0</v>
      </c>
      <c r="Y257" s="126" t="b">
        <v>0</v>
      </c>
      <c r="Z257" s="92">
        <v>0</v>
      </c>
      <c r="AA257" s="92">
        <v>0</v>
      </c>
      <c r="AB257" s="92">
        <v>0</v>
      </c>
      <c r="AC257" s="92">
        <v>0</v>
      </c>
      <c r="AD257" s="92">
        <v>0</v>
      </c>
      <c r="AE257" s="92">
        <v>0</v>
      </c>
      <c r="AF257" s="92">
        <v>0</v>
      </c>
      <c r="AG257" s="92">
        <v>0</v>
      </c>
      <c r="AH257" s="92">
        <v>0</v>
      </c>
      <c r="AI257" s="92">
        <v>0</v>
      </c>
      <c r="AJ257" s="92">
        <v>0</v>
      </c>
      <c r="AK257" s="92">
        <v>0</v>
      </c>
      <c r="AL257" s="92">
        <v>0</v>
      </c>
      <c r="AM257" s="92">
        <v>0</v>
      </c>
      <c r="AN257" s="92">
        <v>0</v>
      </c>
      <c r="AO257" s="92">
        <v>0</v>
      </c>
      <c r="AP257" s="92">
        <v>0</v>
      </c>
      <c r="AQ257" s="92">
        <v>0</v>
      </c>
      <c r="AR257" s="92">
        <v>0</v>
      </c>
      <c r="AS257" s="92">
        <v>0</v>
      </c>
      <c r="AT257" s="92">
        <v>0</v>
      </c>
      <c r="AU257" s="92">
        <v>0</v>
      </c>
      <c r="AV257" s="92">
        <v>0</v>
      </c>
      <c r="AW257" s="92">
        <v>0</v>
      </c>
      <c r="AX257" s="92">
        <v>0</v>
      </c>
      <c r="AY257" s="92">
        <v>0</v>
      </c>
      <c r="AZ257" s="92">
        <v>0</v>
      </c>
      <c r="BA257" s="92">
        <v>0</v>
      </c>
      <c r="BB257" s="92">
        <v>0</v>
      </c>
      <c r="BC257" s="92">
        <v>0</v>
      </c>
      <c r="BD257" s="92">
        <v>0</v>
      </c>
      <c r="BE257" s="92">
        <v>0</v>
      </c>
      <c r="BF257" s="92">
        <v>0</v>
      </c>
      <c r="BG257" s="92">
        <v>0</v>
      </c>
      <c r="BH257" s="92">
        <v>0</v>
      </c>
      <c r="BI257" s="92">
        <v>0</v>
      </c>
      <c r="BJ257" s="92">
        <v>0</v>
      </c>
      <c r="BK257" s="92">
        <v>0</v>
      </c>
      <c r="BL257" s="92">
        <v>0</v>
      </c>
      <c r="BM257" s="92">
        <v>0</v>
      </c>
      <c r="BN257" s="92">
        <v>0</v>
      </c>
      <c r="BO257" s="92">
        <v>0</v>
      </c>
      <c r="BP257" s="92">
        <v>0</v>
      </c>
      <c r="BQ257" s="92">
        <v>0</v>
      </c>
      <c r="BR257" s="92">
        <v>0</v>
      </c>
      <c r="BS257" s="92">
        <v>0</v>
      </c>
      <c r="BT257" s="92">
        <v>0</v>
      </c>
      <c r="BU257" s="92">
        <v>0</v>
      </c>
      <c r="BV257" s="92">
        <v>0</v>
      </c>
      <c r="BW257" s="92">
        <v>0</v>
      </c>
      <c r="BX257" s="92">
        <v>0</v>
      </c>
      <c r="BY257" s="92">
        <v>0</v>
      </c>
      <c r="BZ257" s="92">
        <v>0</v>
      </c>
      <c r="CA257" s="92">
        <v>0</v>
      </c>
      <c r="CB257" s="92">
        <v>0</v>
      </c>
      <c r="CC257" s="92">
        <v>0</v>
      </c>
      <c r="CD257" s="92">
        <v>0</v>
      </c>
      <c r="CE257" s="92">
        <v>0</v>
      </c>
      <c r="CF257" s="92">
        <v>0</v>
      </c>
      <c r="CG257" s="92">
        <v>0</v>
      </c>
      <c r="CH257" s="92">
        <v>0</v>
      </c>
      <c r="CI257" s="92">
        <v>0</v>
      </c>
      <c r="CJ257" s="92">
        <v>0</v>
      </c>
      <c r="CK257" s="92">
        <v>0</v>
      </c>
      <c r="CL257" s="92">
        <v>0</v>
      </c>
      <c r="CM257" s="92">
        <v>0</v>
      </c>
      <c r="CN257" s="92">
        <v>0</v>
      </c>
      <c r="CO257" s="92">
        <v>0</v>
      </c>
      <c r="CP257" s="92">
        <v>0</v>
      </c>
      <c r="CQ257" s="92">
        <v>0</v>
      </c>
      <c r="CR257" s="92">
        <v>0</v>
      </c>
      <c r="CS257" s="92">
        <v>0</v>
      </c>
      <c r="CT257" s="82"/>
      <c r="CU257" s="82"/>
      <c r="CV257" s="82"/>
      <c r="CW257" s="82"/>
      <c r="CX257" s="82"/>
      <c r="CY257" s="82"/>
      <c r="CZ257" s="82"/>
      <c r="DA257" s="82"/>
      <c r="DB257" s="82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5"/>
      <c r="KW257" s="5"/>
      <c r="KX257" s="5"/>
      <c r="KY257" s="5"/>
      <c r="KZ257" s="5"/>
      <c r="LA257" s="5"/>
      <c r="LB257" s="5"/>
      <c r="LC257" s="5"/>
      <c r="LD257" s="5"/>
      <c r="LE257" s="5"/>
      <c r="LF257" s="5"/>
      <c r="LG257" s="5"/>
      <c r="LH257" s="5"/>
      <c r="LI257" s="5"/>
      <c r="LJ257" s="5"/>
      <c r="LK257" s="5"/>
      <c r="LL257" s="5"/>
      <c r="LM257" s="5"/>
      <c r="LN257" s="5"/>
      <c r="LO257" s="5"/>
      <c r="LP257" s="5"/>
      <c r="LQ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5"/>
      <c r="MM257" s="5"/>
      <c r="MN257" s="5"/>
      <c r="MO257" s="5"/>
      <c r="MP257" s="5"/>
      <c r="MQ257" s="5"/>
      <c r="MR257" s="5"/>
      <c r="MS257" s="5"/>
      <c r="MT257" s="5"/>
      <c r="MU257" s="5"/>
      <c r="MV257" s="5"/>
      <c r="MW257" s="5"/>
      <c r="MX257" s="5"/>
      <c r="MY257" s="5"/>
      <c r="MZ257" s="5"/>
      <c r="NA257" s="5"/>
      <c r="NB257" s="5"/>
      <c r="NC257" s="5"/>
      <c r="ND257" s="5"/>
      <c r="NE257" s="5"/>
      <c r="NF257" s="5"/>
      <c r="NG257" s="5"/>
      <c r="NH257" s="5"/>
      <c r="NI257" s="5"/>
      <c r="NJ257" s="5"/>
      <c r="NK257" s="5"/>
      <c r="NL257" s="5"/>
      <c r="NM257" s="5"/>
      <c r="NN257" s="5"/>
      <c r="NO257" s="5"/>
      <c r="NP257" s="5"/>
      <c r="NQ257" s="5"/>
      <c r="NR257" s="5"/>
      <c r="NS257" s="5"/>
      <c r="NT257" s="5"/>
      <c r="NU257" s="5"/>
      <c r="NV257" s="5"/>
      <c r="NW257" s="5"/>
      <c r="NX257" s="5"/>
      <c r="NY257" s="5"/>
      <c r="NZ257" s="5"/>
      <c r="OA257" s="5"/>
      <c r="OB257" s="5"/>
      <c r="OC257" s="5"/>
      <c r="OD257" s="5"/>
      <c r="OE257" s="5"/>
      <c r="OF257" s="5"/>
      <c r="OG257" s="5"/>
      <c r="OH257" s="5"/>
      <c r="OI257" s="5"/>
      <c r="OJ257" s="5"/>
      <c r="OK257" s="5"/>
      <c r="OL257" s="5"/>
      <c r="OM257" s="5"/>
      <c r="ON257" s="5"/>
      <c r="OQ257" s="5"/>
      <c r="OR257" s="5"/>
      <c r="OS257" s="5"/>
      <c r="OT257" s="5"/>
      <c r="OU257" s="5"/>
      <c r="OV257" s="5"/>
      <c r="OX257" s="5"/>
      <c r="OY257" s="5"/>
      <c r="OZ257" s="5"/>
      <c r="PA257" s="5"/>
      <c r="PB257" s="5"/>
      <c r="PC257" s="5"/>
      <c r="PE257" s="5"/>
      <c r="PF257" s="5"/>
      <c r="PG257" s="5"/>
      <c r="PH257" s="5"/>
      <c r="PI257" s="5"/>
      <c r="PJ257" s="5"/>
      <c r="PL257" s="5"/>
      <c r="PM257" s="5"/>
      <c r="PN257" s="5"/>
      <c r="PO257" s="5"/>
      <c r="PP257" s="5"/>
      <c r="PQ257" s="5"/>
      <c r="PS257" s="5"/>
      <c r="PT257" s="5"/>
      <c r="PU257" s="5"/>
      <c r="PV257" s="5"/>
      <c r="PW257" s="5"/>
      <c r="PX257" s="5"/>
      <c r="PZ257" s="5"/>
      <c r="QA257" s="5"/>
      <c r="QB257" s="5"/>
      <c r="QC257" s="5"/>
      <c r="QD257" s="5"/>
      <c r="QE257" s="5"/>
      <c r="QG257" s="5"/>
      <c r="QH257" s="5"/>
      <c r="QI257" s="5"/>
      <c r="QJ257" s="5"/>
      <c r="QK257" s="5"/>
      <c r="QL257" s="5"/>
      <c r="QN257" s="93"/>
      <c r="QO257" s="93"/>
      <c r="QP257" s="93"/>
      <c r="QQ257" s="93"/>
      <c r="QR257" s="93"/>
      <c r="QS257" s="93"/>
      <c r="QU257" s="93"/>
      <c r="QV257" s="93"/>
      <c r="QW257" s="93"/>
      <c r="QX257" s="93"/>
      <c r="QY257" s="93"/>
      <c r="QZ257" s="93"/>
      <c r="RB257" s="93"/>
      <c r="RC257" s="93"/>
      <c r="RD257" s="93"/>
      <c r="RE257" s="93"/>
      <c r="RF257" s="93"/>
      <c r="RG257" s="93"/>
      <c r="RI257" s="93"/>
      <c r="RJ257" s="93"/>
      <c r="RK257" s="93"/>
      <c r="RL257" s="93"/>
      <c r="RM257" s="93"/>
      <c r="RN257" s="93"/>
      <c r="RO257" s="93"/>
      <c r="RP257" s="93"/>
      <c r="RR257" s="5"/>
      <c r="RS257" s="5"/>
      <c r="RT257" s="5"/>
      <c r="RU257" s="5"/>
      <c r="RV257" s="5"/>
      <c r="RW257" s="5"/>
      <c r="RY257" s="5"/>
      <c r="RZ257" s="5"/>
      <c r="SA257" s="5"/>
      <c r="SB257" s="5"/>
      <c r="SC257" s="5"/>
      <c r="SD257" s="5"/>
      <c r="SF257" s="5"/>
      <c r="SG257" s="5"/>
      <c r="SH257" s="5"/>
      <c r="SI257" s="5"/>
      <c r="SJ257" s="5"/>
      <c r="SK257" s="5"/>
      <c r="SM257" s="5"/>
      <c r="SN257" s="5"/>
      <c r="SO257" s="5"/>
      <c r="SP257" s="5"/>
      <c r="SQ257" s="5"/>
      <c r="SR257" s="5"/>
      <c r="ST257" s="5"/>
      <c r="SU257" s="5"/>
      <c r="SV257" s="5"/>
      <c r="SW257" s="5"/>
      <c r="SX257" s="5"/>
      <c r="SY257" s="5"/>
      <c r="TA257" s="5"/>
      <c r="TB257" s="5"/>
      <c r="TC257" s="5"/>
      <c r="TD257" s="5"/>
      <c r="TE257" s="5"/>
      <c r="TF257" s="5"/>
      <c r="TH257" s="5"/>
      <c r="TI257" s="5"/>
      <c r="TJ257" s="5"/>
      <c r="TK257" s="5"/>
      <c r="TL257" s="5"/>
      <c r="TM257" s="5"/>
      <c r="TO257" s="5"/>
      <c r="TP257" s="5"/>
      <c r="TQ257" s="5"/>
      <c r="TR257" s="5"/>
      <c r="TS257" s="5"/>
      <c r="TT257" s="5"/>
    </row>
    <row r="258" spans="1:724" ht="15" customHeight="1" outlineLevel="1">
      <c r="B258" s="66"/>
      <c r="C258" s="67"/>
      <c r="D258" s="277"/>
      <c r="E258" s="277"/>
      <c r="F258" s="66"/>
      <c r="G258" s="66"/>
      <c r="H258" s="66"/>
      <c r="I258" s="66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T258" s="82"/>
      <c r="CU258" s="82"/>
      <c r="CV258" s="82"/>
      <c r="CW258" s="82"/>
      <c r="CX258" s="82"/>
      <c r="CY258" s="82"/>
      <c r="CZ258" s="82"/>
      <c r="DA258" s="82"/>
      <c r="DB258" s="82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5"/>
      <c r="KW258" s="5"/>
      <c r="KX258" s="5"/>
      <c r="KY258" s="5"/>
      <c r="KZ258" s="5"/>
      <c r="LA258" s="5"/>
      <c r="LB258" s="5"/>
      <c r="LC258" s="5"/>
      <c r="LD258" s="5"/>
      <c r="LE258" s="5"/>
      <c r="LF258" s="5"/>
      <c r="LG258" s="5"/>
      <c r="LH258" s="5"/>
      <c r="LI258" s="5"/>
      <c r="LJ258" s="5"/>
      <c r="LK258" s="5"/>
      <c r="LL258" s="5"/>
      <c r="LM258" s="5"/>
      <c r="LN258" s="5"/>
      <c r="LO258" s="5"/>
      <c r="LP258" s="5"/>
      <c r="LQ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5"/>
      <c r="MM258" s="5"/>
      <c r="MN258" s="5"/>
      <c r="MO258" s="5"/>
      <c r="MP258" s="5"/>
      <c r="MQ258" s="5"/>
      <c r="MR258" s="5"/>
      <c r="MS258" s="5"/>
      <c r="MT258" s="5"/>
      <c r="MU258" s="5"/>
      <c r="MV258" s="5"/>
      <c r="MW258" s="5"/>
      <c r="MX258" s="5"/>
      <c r="MY258" s="5"/>
      <c r="MZ258" s="5"/>
      <c r="NA258" s="5"/>
      <c r="NB258" s="5"/>
      <c r="NC258" s="5"/>
      <c r="ND258" s="5"/>
      <c r="NE258" s="5"/>
      <c r="NF258" s="5"/>
      <c r="NG258" s="5"/>
      <c r="NH258" s="5"/>
      <c r="NI258" s="5"/>
      <c r="NJ258" s="5"/>
      <c r="NK258" s="5"/>
      <c r="NL258" s="5"/>
      <c r="NM258" s="5"/>
      <c r="NN258" s="5"/>
      <c r="NO258" s="5"/>
      <c r="NP258" s="5"/>
      <c r="NQ258" s="5"/>
      <c r="NR258" s="5"/>
      <c r="NS258" s="5"/>
      <c r="NT258" s="5"/>
      <c r="NU258" s="5"/>
      <c r="NV258" s="5"/>
      <c r="NW258" s="5"/>
      <c r="NX258" s="5"/>
      <c r="NY258" s="5"/>
      <c r="NZ258" s="5"/>
      <c r="OA258" s="5"/>
      <c r="OB258" s="5"/>
      <c r="OC258" s="5"/>
      <c r="OD258" s="5"/>
      <c r="OE258" s="5"/>
      <c r="OF258" s="5"/>
      <c r="OG258" s="5"/>
      <c r="OH258" s="5"/>
      <c r="OI258" s="5"/>
      <c r="OJ258" s="5"/>
      <c r="OK258" s="5"/>
      <c r="OL258" s="5"/>
      <c r="OM258" s="5"/>
      <c r="ON258" s="5"/>
      <c r="OQ258" s="5"/>
      <c r="OR258" s="5"/>
      <c r="OS258" s="5"/>
      <c r="OT258" s="5"/>
      <c r="OU258" s="5"/>
      <c r="OV258" s="5"/>
      <c r="OX258" s="5"/>
      <c r="OY258" s="5"/>
      <c r="OZ258" s="5"/>
      <c r="PA258" s="5"/>
      <c r="PB258" s="5"/>
      <c r="PC258" s="5"/>
      <c r="PE258" s="5"/>
      <c r="PF258" s="5"/>
      <c r="PG258" s="5"/>
      <c r="PH258" s="5"/>
      <c r="PI258" s="5"/>
      <c r="PJ258" s="5"/>
      <c r="PL258" s="5"/>
      <c r="PM258" s="5"/>
      <c r="PN258" s="5"/>
      <c r="PO258" s="5"/>
      <c r="PP258" s="5"/>
      <c r="PQ258" s="5"/>
      <c r="PS258" s="5"/>
      <c r="PT258" s="5"/>
      <c r="PU258" s="5"/>
      <c r="PV258" s="5"/>
      <c r="PW258" s="5"/>
      <c r="PX258" s="5"/>
      <c r="PZ258" s="5"/>
      <c r="QA258" s="5"/>
      <c r="QB258" s="5"/>
      <c r="QC258" s="5"/>
      <c r="QD258" s="5"/>
      <c r="QE258" s="5"/>
      <c r="QG258" s="5"/>
      <c r="QH258" s="5"/>
      <c r="QI258" s="5"/>
      <c r="QJ258" s="5"/>
      <c r="QK258" s="5"/>
      <c r="QL258" s="5"/>
      <c r="QN258" s="93"/>
      <c r="QO258" s="93"/>
      <c r="QP258" s="93"/>
      <c r="QQ258" s="93"/>
      <c r="QR258" s="93"/>
      <c r="QS258" s="93"/>
      <c r="QU258" s="93"/>
      <c r="QV258" s="93"/>
      <c r="QW258" s="93"/>
      <c r="QX258" s="93"/>
      <c r="QY258" s="93"/>
      <c r="QZ258" s="93"/>
      <c r="RB258" s="93"/>
      <c r="RC258" s="93"/>
      <c r="RD258" s="93"/>
      <c r="RE258" s="93"/>
      <c r="RF258" s="93"/>
      <c r="RG258" s="93"/>
      <c r="RI258" s="93"/>
      <c r="RJ258" s="93"/>
      <c r="RK258" s="93"/>
      <c r="RL258" s="93"/>
      <c r="RM258" s="93"/>
      <c r="RN258" s="93"/>
      <c r="RO258" s="93"/>
      <c r="RP258" s="93"/>
      <c r="RR258" s="5"/>
      <c r="RS258" s="5"/>
      <c r="RT258" s="5"/>
      <c r="RU258" s="5"/>
      <c r="RV258" s="5"/>
      <c r="RW258" s="5"/>
      <c r="RY258" s="5"/>
      <c r="RZ258" s="5"/>
      <c r="SA258" s="5"/>
      <c r="SB258" s="5"/>
      <c r="SC258" s="5"/>
      <c r="SD258" s="5"/>
      <c r="SF258" s="5"/>
      <c r="SG258" s="5"/>
      <c r="SH258" s="5"/>
      <c r="SI258" s="5"/>
      <c r="SJ258" s="5"/>
      <c r="SK258" s="5"/>
      <c r="SM258" s="5"/>
      <c r="SN258" s="5"/>
      <c r="SO258" s="5"/>
      <c r="SP258" s="5"/>
      <c r="SQ258" s="5"/>
      <c r="SR258" s="5"/>
      <c r="ST258" s="5"/>
      <c r="SU258" s="5"/>
      <c r="SV258" s="5"/>
      <c r="SW258" s="5"/>
      <c r="SX258" s="5"/>
      <c r="SY258" s="5"/>
      <c r="TA258" s="5"/>
      <c r="TB258" s="5"/>
      <c r="TC258" s="5"/>
      <c r="TD258" s="5"/>
      <c r="TE258" s="5"/>
      <c r="TF258" s="5"/>
      <c r="TH258" s="5"/>
      <c r="TI258" s="5"/>
      <c r="TJ258" s="5"/>
      <c r="TK258" s="5"/>
      <c r="TL258" s="5"/>
      <c r="TM258" s="5"/>
      <c r="TO258" s="5"/>
      <c r="TP258" s="5"/>
      <c r="TQ258" s="5"/>
      <c r="TR258" s="5"/>
      <c r="TS258" s="5"/>
      <c r="TT258" s="5"/>
    </row>
    <row r="259" spans="1:724" ht="15" customHeight="1"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7"/>
      <c r="S259" s="67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  <c r="AN259" s="89"/>
      <c r="AO259" s="89"/>
      <c r="AP259" s="89"/>
      <c r="AQ259" s="89"/>
      <c r="AR259" s="89"/>
      <c r="AS259" s="89"/>
      <c r="AT259" s="89"/>
      <c r="AU259" s="89"/>
      <c r="AV259" s="89"/>
      <c r="AW259" s="89"/>
      <c r="AX259" s="89"/>
      <c r="AY259" s="89"/>
      <c r="AZ259" s="89"/>
      <c r="BA259" s="89"/>
      <c r="BB259" s="89"/>
      <c r="BC259" s="89"/>
      <c r="BD259" s="89"/>
      <c r="BE259" s="89"/>
      <c r="BF259" s="89"/>
      <c r="BG259" s="89"/>
      <c r="BH259" s="89"/>
      <c r="BI259" s="89"/>
      <c r="BJ259" s="89"/>
      <c r="BK259" s="89"/>
      <c r="BL259" s="89"/>
      <c r="BM259" s="89"/>
      <c r="BN259" s="89"/>
      <c r="BO259" s="89"/>
      <c r="BP259" s="89"/>
      <c r="BQ259" s="89"/>
      <c r="BR259" s="89"/>
      <c r="BS259" s="89"/>
      <c r="BT259" s="89"/>
      <c r="BU259" s="89"/>
      <c r="BV259" s="89"/>
      <c r="BW259" s="89"/>
      <c r="BX259" s="89"/>
      <c r="BY259" s="89"/>
      <c r="BZ259" s="89"/>
      <c r="CA259" s="89"/>
      <c r="CB259" s="89"/>
      <c r="CC259" s="89"/>
      <c r="CD259" s="89"/>
      <c r="CE259" s="89"/>
      <c r="CF259" s="89"/>
      <c r="CG259" s="89"/>
      <c r="CH259" s="89"/>
      <c r="CN259" s="89"/>
      <c r="CO259" s="89"/>
      <c r="CP259" s="89"/>
      <c r="CQ259" s="89"/>
      <c r="CR259" s="89"/>
      <c r="CS259" s="89"/>
      <c r="CT259" s="82"/>
      <c r="CU259" s="82"/>
      <c r="CV259" s="82"/>
      <c r="CW259" s="82"/>
      <c r="CX259" s="82"/>
      <c r="CY259" s="82"/>
      <c r="CZ259" s="82"/>
      <c r="DA259" s="82"/>
      <c r="DB259" s="82"/>
      <c r="DC259" s="90"/>
      <c r="DD259" s="91"/>
      <c r="FZ259" s="90"/>
      <c r="GA259" s="91"/>
      <c r="IW259" s="90"/>
      <c r="IX259" s="91"/>
      <c r="LT259" s="90"/>
      <c r="LU259" s="91"/>
      <c r="ON259" s="5"/>
      <c r="OQ259" s="90"/>
      <c r="OR259" s="90"/>
      <c r="OS259" s="90"/>
      <c r="OT259" s="90"/>
      <c r="OU259" s="90"/>
      <c r="OV259" s="90"/>
      <c r="OX259" s="90"/>
      <c r="OY259" s="90"/>
      <c r="OZ259" s="90"/>
      <c r="PA259" s="90"/>
      <c r="PB259" s="90"/>
      <c r="PC259" s="90"/>
      <c r="PE259" s="90"/>
      <c r="PF259" s="90"/>
      <c r="PG259" s="90"/>
      <c r="PH259" s="90"/>
      <c r="PI259" s="90"/>
      <c r="PJ259" s="90"/>
      <c r="PL259" s="90"/>
      <c r="PM259" s="90"/>
      <c r="PN259" s="90"/>
      <c r="PO259" s="90"/>
      <c r="PP259" s="90"/>
      <c r="PQ259" s="90"/>
      <c r="PS259" s="90"/>
      <c r="PT259" s="90"/>
      <c r="PU259" s="90"/>
      <c r="PV259" s="90"/>
      <c r="PW259" s="90"/>
      <c r="PX259" s="90"/>
      <c r="PZ259" s="90"/>
      <c r="QA259" s="90"/>
      <c r="QB259" s="90"/>
      <c r="QC259" s="90"/>
      <c r="QD259" s="90"/>
      <c r="QE259" s="90"/>
      <c r="QG259" s="90"/>
      <c r="QH259" s="90"/>
      <c r="QI259" s="90"/>
      <c r="QJ259" s="90"/>
      <c r="QK259" s="90"/>
      <c r="QL259" s="90"/>
      <c r="QN259" s="90"/>
      <c r="QO259" s="90"/>
      <c r="QP259" s="90"/>
      <c r="QQ259" s="90"/>
      <c r="QR259" s="90"/>
      <c r="QS259" s="90"/>
      <c r="QU259" s="90"/>
      <c r="QV259" s="90"/>
      <c r="QW259" s="90"/>
      <c r="QX259" s="90"/>
      <c r="QY259" s="90"/>
      <c r="QZ259" s="90"/>
      <c r="RB259" s="90"/>
      <c r="RC259" s="90"/>
      <c r="RD259" s="90"/>
      <c r="RE259" s="90"/>
      <c r="RF259" s="90"/>
      <c r="RG259" s="90"/>
      <c r="RI259" s="90"/>
      <c r="RJ259" s="90"/>
      <c r="RK259" s="93"/>
      <c r="RL259" s="90"/>
      <c r="RM259" s="90"/>
      <c r="RN259" s="90"/>
      <c r="RO259" s="90"/>
      <c r="RP259" s="90"/>
      <c r="RR259" s="90"/>
      <c r="RS259" s="90"/>
      <c r="RT259" s="90"/>
      <c r="RU259" s="90"/>
      <c r="RV259" s="90"/>
      <c r="RW259" s="90"/>
      <c r="RY259" s="90"/>
      <c r="RZ259" s="90"/>
      <c r="SA259" s="90"/>
      <c r="SB259" s="90"/>
      <c r="SC259" s="90"/>
      <c r="SD259" s="90"/>
      <c r="SF259" s="90"/>
      <c r="SG259" s="90"/>
      <c r="SH259" s="90"/>
      <c r="SI259" s="90"/>
      <c r="SJ259" s="90"/>
      <c r="SK259" s="90"/>
      <c r="SM259" s="90"/>
      <c r="SN259" s="90"/>
      <c r="SO259" s="90"/>
      <c r="SP259" s="90"/>
      <c r="SQ259" s="90"/>
      <c r="SR259" s="90"/>
      <c r="ST259" s="90"/>
      <c r="SU259" s="90"/>
      <c r="SV259" s="90"/>
      <c r="SW259" s="90"/>
      <c r="SX259" s="90"/>
      <c r="SY259" s="90"/>
      <c r="TA259" s="90"/>
      <c r="TB259" s="90"/>
      <c r="TC259" s="90"/>
      <c r="TD259" s="90"/>
      <c r="TE259" s="90"/>
      <c r="TF259" s="90"/>
      <c r="TH259" s="90"/>
      <c r="TI259" s="90"/>
      <c r="TJ259" s="90"/>
      <c r="TK259" s="90"/>
      <c r="TL259" s="90"/>
      <c r="TM259" s="90"/>
      <c r="TO259" s="90"/>
      <c r="TP259" s="90"/>
      <c r="TQ259" s="90"/>
      <c r="TR259" s="90"/>
      <c r="TS259" s="90"/>
      <c r="TT259" s="90"/>
    </row>
    <row r="260" spans="1:724" ht="15" customHeight="1">
      <c r="B260" s="98" t="s">
        <v>313</v>
      </c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76" t="s">
        <v>315</v>
      </c>
      <c r="S260" s="79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71"/>
      <c r="BD260" s="71"/>
      <c r="BE260" s="71"/>
      <c r="BF260" s="71"/>
      <c r="BG260" s="71"/>
      <c r="BH260" s="71"/>
      <c r="BI260" s="71"/>
      <c r="BJ260" s="71"/>
      <c r="BK260" s="71"/>
      <c r="BL260" s="71"/>
      <c r="BM260" s="71"/>
      <c r="BN260" s="71"/>
      <c r="BO260" s="71"/>
      <c r="BP260" s="71"/>
      <c r="BQ260" s="71"/>
      <c r="BR260" s="71"/>
      <c r="BS260" s="71"/>
      <c r="BT260" s="71"/>
      <c r="BU260" s="71"/>
      <c r="BV260" s="71"/>
      <c r="BW260" s="71"/>
      <c r="BX260" s="71"/>
      <c r="BY260" s="71"/>
      <c r="BZ260" s="71"/>
      <c r="CA260" s="71"/>
      <c r="CB260" s="71"/>
      <c r="CC260" s="71"/>
      <c r="CD260" s="71"/>
      <c r="CE260" s="71"/>
      <c r="CF260" s="71"/>
      <c r="CG260" s="71"/>
      <c r="CH260" s="71"/>
      <c r="CI260" s="71"/>
      <c r="CJ260" s="71"/>
      <c r="CK260" s="71"/>
      <c r="CL260" s="71"/>
      <c r="CM260" s="71"/>
      <c r="CN260" s="71"/>
      <c r="CO260" s="71"/>
      <c r="CP260" s="71"/>
      <c r="CQ260" s="71"/>
      <c r="CR260" s="71"/>
      <c r="CS260" s="72"/>
      <c r="CT260" s="23"/>
      <c r="CU260" s="76" t="s">
        <v>153</v>
      </c>
      <c r="CV260" s="79"/>
      <c r="CW260" s="71"/>
      <c r="CX260" s="71"/>
      <c r="CY260" s="71"/>
      <c r="CZ260" s="71"/>
      <c r="DA260" s="71"/>
      <c r="DB260" s="71"/>
      <c r="DC260" s="71"/>
      <c r="DD260" s="71"/>
      <c r="DE260" s="71"/>
      <c r="DF260" s="71"/>
      <c r="DG260" s="71"/>
      <c r="DH260" s="71"/>
      <c r="DI260" s="71"/>
      <c r="DJ260" s="71"/>
      <c r="DK260" s="71"/>
      <c r="DL260" s="71"/>
      <c r="DM260" s="71"/>
      <c r="DN260" s="71"/>
      <c r="DO260" s="71"/>
      <c r="DP260" s="71"/>
      <c r="DQ260" s="71"/>
      <c r="DR260" s="71"/>
      <c r="DS260" s="71"/>
      <c r="DT260" s="71"/>
      <c r="DU260" s="71"/>
      <c r="DV260" s="71"/>
      <c r="DW260" s="71"/>
      <c r="DX260" s="71"/>
      <c r="DY260" s="71"/>
      <c r="DZ260" s="71"/>
      <c r="EA260" s="71"/>
      <c r="EB260" s="71"/>
      <c r="EC260" s="71"/>
      <c r="ED260" s="71"/>
      <c r="EE260" s="71"/>
      <c r="EF260" s="71"/>
      <c r="EG260" s="71"/>
      <c r="EH260" s="71"/>
      <c r="EI260" s="71"/>
      <c r="EJ260" s="71"/>
      <c r="EK260" s="71"/>
      <c r="EL260" s="71"/>
      <c r="EM260" s="71"/>
      <c r="EN260" s="71"/>
      <c r="EO260" s="71"/>
      <c r="EP260" s="71"/>
      <c r="EQ260" s="71"/>
      <c r="ER260" s="71"/>
      <c r="ES260" s="71"/>
      <c r="ET260" s="71"/>
      <c r="EU260" s="71"/>
      <c r="EV260" s="71"/>
      <c r="EW260" s="71"/>
      <c r="EX260" s="71"/>
      <c r="EY260" s="71"/>
      <c r="EZ260" s="71"/>
      <c r="FA260" s="71"/>
      <c r="FB260" s="71"/>
      <c r="FC260" s="71"/>
      <c r="FD260" s="71"/>
      <c r="FE260" s="71"/>
      <c r="FF260" s="71"/>
      <c r="FG260" s="71"/>
      <c r="FH260" s="71"/>
      <c r="FI260" s="71"/>
      <c r="FJ260" s="71"/>
      <c r="FK260" s="71"/>
      <c r="FL260" s="71"/>
      <c r="FM260" s="71"/>
      <c r="FN260" s="71"/>
      <c r="FO260" s="71"/>
      <c r="FP260" s="71"/>
      <c r="FQ260" s="71"/>
      <c r="FR260" s="71"/>
      <c r="FS260" s="71"/>
      <c r="FT260" s="71"/>
      <c r="FU260" s="71"/>
      <c r="FV260" s="72"/>
      <c r="FW260" s="5"/>
      <c r="FZ260" s="76" t="s">
        <v>305</v>
      </c>
      <c r="GA260" s="79"/>
      <c r="GB260" s="71"/>
      <c r="GC260" s="71"/>
      <c r="GD260" s="71"/>
      <c r="GE260" s="71"/>
      <c r="GF260" s="71"/>
      <c r="GG260" s="71"/>
      <c r="GH260" s="71"/>
      <c r="GI260" s="71"/>
      <c r="GJ260" s="71"/>
      <c r="GK260" s="71"/>
      <c r="GL260" s="71"/>
      <c r="GM260" s="71"/>
      <c r="GN260" s="71"/>
      <c r="GO260" s="71"/>
      <c r="GP260" s="71"/>
      <c r="GQ260" s="71"/>
      <c r="GR260" s="71"/>
      <c r="GS260" s="71"/>
      <c r="GT260" s="71"/>
      <c r="GU260" s="71"/>
      <c r="GV260" s="71"/>
      <c r="GW260" s="71"/>
      <c r="GX260" s="71"/>
      <c r="GY260" s="71"/>
      <c r="GZ260" s="71"/>
      <c r="HA260" s="71"/>
      <c r="HB260" s="71"/>
      <c r="HC260" s="71"/>
      <c r="HD260" s="71"/>
      <c r="HE260" s="71"/>
      <c r="HF260" s="71"/>
      <c r="HG260" s="71"/>
      <c r="HH260" s="71"/>
      <c r="HI260" s="71"/>
      <c r="HJ260" s="71"/>
      <c r="HK260" s="71"/>
      <c r="HL260" s="71"/>
      <c r="HM260" s="71"/>
      <c r="HN260" s="71"/>
      <c r="HO260" s="71"/>
      <c r="HP260" s="71"/>
      <c r="HQ260" s="71"/>
      <c r="HR260" s="71"/>
      <c r="HS260" s="71"/>
      <c r="HT260" s="71"/>
      <c r="HU260" s="71"/>
      <c r="HV260" s="71"/>
      <c r="HW260" s="71"/>
      <c r="HX260" s="71"/>
      <c r="HY260" s="71"/>
      <c r="HZ260" s="71"/>
      <c r="IA260" s="71"/>
      <c r="IB260" s="71"/>
      <c r="IC260" s="71"/>
      <c r="ID260" s="71"/>
      <c r="IE260" s="71"/>
      <c r="IF260" s="71"/>
      <c r="IG260" s="71"/>
      <c r="IH260" s="71"/>
      <c r="II260" s="71"/>
      <c r="IJ260" s="71"/>
      <c r="IK260" s="71"/>
      <c r="IL260" s="71"/>
      <c r="IM260" s="71"/>
      <c r="IN260" s="71"/>
      <c r="IO260" s="71"/>
      <c r="IP260" s="71"/>
      <c r="IQ260" s="71"/>
      <c r="IR260" s="71"/>
      <c r="IS260" s="72"/>
      <c r="IW260" s="76" t="s">
        <v>192</v>
      </c>
      <c r="IX260" s="79"/>
      <c r="IY260" s="71"/>
      <c r="IZ260" s="71"/>
      <c r="JA260" s="71"/>
      <c r="JB260" s="71"/>
      <c r="JC260" s="71"/>
      <c r="JD260" s="71"/>
      <c r="JE260" s="71"/>
      <c r="JF260" s="71"/>
      <c r="JG260" s="71"/>
      <c r="JH260" s="71"/>
      <c r="JI260" s="71"/>
      <c r="JJ260" s="71"/>
      <c r="JK260" s="71"/>
      <c r="JL260" s="71"/>
      <c r="JM260" s="71"/>
      <c r="JN260" s="71"/>
      <c r="JO260" s="71"/>
      <c r="JP260" s="71"/>
      <c r="JQ260" s="71"/>
      <c r="JR260" s="71"/>
      <c r="JS260" s="71"/>
      <c r="JT260" s="71"/>
      <c r="JU260" s="71"/>
      <c r="JV260" s="71"/>
      <c r="JW260" s="71"/>
      <c r="JX260" s="71"/>
      <c r="JY260" s="71"/>
      <c r="JZ260" s="71"/>
      <c r="KA260" s="71"/>
      <c r="KB260" s="71"/>
      <c r="KC260" s="71"/>
      <c r="KD260" s="71"/>
      <c r="KE260" s="71"/>
      <c r="KF260" s="71"/>
      <c r="KG260" s="71"/>
      <c r="KH260" s="71"/>
      <c r="KI260" s="71"/>
      <c r="KJ260" s="71"/>
      <c r="KK260" s="71"/>
      <c r="KL260" s="71"/>
      <c r="KM260" s="71"/>
      <c r="KN260" s="71"/>
      <c r="KO260" s="71"/>
      <c r="KP260" s="71"/>
      <c r="KQ260" s="71"/>
      <c r="KR260" s="71"/>
      <c r="KS260" s="71"/>
      <c r="KT260" s="71"/>
      <c r="KU260" s="71"/>
      <c r="KV260" s="71"/>
      <c r="KW260" s="71"/>
      <c r="KX260" s="71"/>
      <c r="KY260" s="71"/>
      <c r="KZ260" s="71"/>
      <c r="LA260" s="71"/>
      <c r="LB260" s="71"/>
      <c r="LC260" s="71"/>
      <c r="LD260" s="71"/>
      <c r="LE260" s="71"/>
      <c r="LF260" s="71"/>
      <c r="LG260" s="71"/>
      <c r="LH260" s="71"/>
      <c r="LI260" s="71"/>
      <c r="LJ260" s="71"/>
      <c r="LK260" s="71"/>
      <c r="LL260" s="71"/>
      <c r="LM260" s="71"/>
      <c r="LN260" s="71"/>
      <c r="LO260" s="71"/>
      <c r="LP260" s="72"/>
      <c r="LT260" s="76" t="s">
        <v>191</v>
      </c>
      <c r="LU260" s="79"/>
      <c r="LV260" s="71"/>
      <c r="LW260" s="71"/>
      <c r="LX260" s="71"/>
      <c r="LY260" s="71"/>
      <c r="LZ260" s="71"/>
      <c r="MA260" s="71"/>
      <c r="MB260" s="71"/>
      <c r="MC260" s="71"/>
      <c r="MD260" s="71"/>
      <c r="ME260" s="71"/>
      <c r="MF260" s="71"/>
      <c r="MG260" s="71"/>
      <c r="MH260" s="71"/>
      <c r="MI260" s="71"/>
      <c r="MJ260" s="71"/>
      <c r="MK260" s="71"/>
      <c r="ML260" s="71"/>
      <c r="MM260" s="71"/>
      <c r="MN260" s="71"/>
      <c r="MO260" s="71"/>
      <c r="MP260" s="71"/>
      <c r="MQ260" s="71"/>
      <c r="MR260" s="71"/>
      <c r="MS260" s="71"/>
      <c r="MT260" s="71"/>
      <c r="MU260" s="71"/>
      <c r="MV260" s="71"/>
      <c r="MW260" s="71"/>
      <c r="MX260" s="71"/>
      <c r="MY260" s="71"/>
      <c r="MZ260" s="71"/>
      <c r="NA260" s="71"/>
      <c r="NB260" s="71"/>
      <c r="NC260" s="71"/>
      <c r="ND260" s="71"/>
      <c r="NE260" s="71"/>
      <c r="NF260" s="71"/>
      <c r="NG260" s="71"/>
      <c r="NH260" s="71"/>
      <c r="NI260" s="71"/>
      <c r="NJ260" s="71"/>
      <c r="NK260" s="71"/>
      <c r="NL260" s="71"/>
      <c r="NM260" s="71"/>
      <c r="NN260" s="71"/>
      <c r="NO260" s="71"/>
      <c r="NP260" s="71"/>
      <c r="NQ260" s="71"/>
      <c r="NR260" s="71"/>
      <c r="NS260" s="71"/>
      <c r="NT260" s="71"/>
      <c r="NU260" s="71"/>
      <c r="NV260" s="71"/>
      <c r="NW260" s="71"/>
      <c r="NX260" s="71"/>
      <c r="NY260" s="71"/>
      <c r="NZ260" s="71"/>
      <c r="OA260" s="71"/>
      <c r="OB260" s="71"/>
      <c r="OC260" s="71"/>
      <c r="OD260" s="71"/>
      <c r="OE260" s="71"/>
      <c r="OF260" s="71"/>
      <c r="OG260" s="71"/>
      <c r="OH260" s="71"/>
      <c r="OI260" s="71"/>
      <c r="OJ260" s="71"/>
      <c r="OK260" s="71"/>
      <c r="OL260" s="71"/>
      <c r="OM260" s="72"/>
      <c r="ON260" s="5"/>
      <c r="OQ260" s="76" t="s">
        <v>289</v>
      </c>
      <c r="OR260" s="79"/>
      <c r="OS260" s="71"/>
      <c r="OT260" s="71"/>
      <c r="OU260" s="71"/>
      <c r="OV260" s="71"/>
      <c r="OW260" s="71"/>
      <c r="OX260" s="71"/>
      <c r="OY260" s="71"/>
      <c r="OZ260" s="71"/>
      <c r="PA260" s="71"/>
      <c r="PB260" s="71"/>
      <c r="PC260" s="71"/>
      <c r="PD260" s="71"/>
      <c r="PE260" s="71"/>
      <c r="PF260" s="71"/>
      <c r="PG260" s="71"/>
      <c r="PH260" s="71"/>
      <c r="PI260" s="71"/>
      <c r="PJ260" s="71"/>
      <c r="PK260" s="71"/>
      <c r="PL260" s="71"/>
      <c r="PM260" s="71"/>
      <c r="PN260" s="71"/>
      <c r="PO260" s="71"/>
      <c r="PP260" s="71"/>
      <c r="PQ260" s="71"/>
      <c r="PR260" s="71"/>
      <c r="PS260" s="71"/>
      <c r="PT260" s="71"/>
      <c r="PU260" s="71"/>
      <c r="PV260" s="71"/>
      <c r="PW260" s="71"/>
      <c r="PX260" s="71"/>
      <c r="PY260" s="71"/>
      <c r="PZ260" s="71"/>
      <c r="QA260" s="71"/>
      <c r="QB260" s="71"/>
      <c r="QC260" s="71"/>
      <c r="QD260" s="71"/>
      <c r="QE260" s="71"/>
      <c r="QF260" s="71"/>
      <c r="QG260" s="71"/>
      <c r="QH260" s="71"/>
      <c r="QI260" s="71"/>
      <c r="QJ260" s="71"/>
      <c r="QK260" s="71"/>
      <c r="QL260" s="71"/>
      <c r="QM260" s="71"/>
      <c r="QN260" s="71"/>
      <c r="QO260" s="71"/>
      <c r="QP260" s="71"/>
      <c r="QQ260" s="71"/>
      <c r="QR260" s="71"/>
      <c r="QS260" s="71"/>
      <c r="QT260" s="71"/>
      <c r="QU260" s="71"/>
      <c r="QV260" s="71"/>
      <c r="QW260" s="71"/>
      <c r="QX260" s="71"/>
      <c r="QY260" s="71"/>
      <c r="QZ260" s="71"/>
      <c r="RA260" s="71"/>
      <c r="RB260" s="71"/>
      <c r="RC260" s="71"/>
      <c r="RD260" s="71"/>
      <c r="RE260" s="71"/>
      <c r="RF260" s="71"/>
      <c r="RG260" s="71"/>
      <c r="RH260" s="71"/>
      <c r="RI260" s="71"/>
      <c r="RJ260" s="72"/>
      <c r="RK260" s="93"/>
      <c r="RN260" s="76" t="s">
        <v>290</v>
      </c>
      <c r="RO260" s="79"/>
      <c r="RP260" s="71"/>
      <c r="RQ260" s="71"/>
      <c r="RR260" s="71"/>
      <c r="RS260" s="71"/>
      <c r="RT260" s="71"/>
      <c r="RU260" s="71"/>
      <c r="RV260" s="71"/>
      <c r="RW260" s="71"/>
      <c r="RX260" s="71"/>
      <c r="RY260" s="71"/>
      <c r="RZ260" s="71"/>
      <c r="SA260" s="71"/>
      <c r="SB260" s="71"/>
      <c r="SC260" s="71"/>
      <c r="SD260" s="71"/>
      <c r="SE260" s="71"/>
      <c r="SF260" s="71"/>
      <c r="SG260" s="71"/>
      <c r="SH260" s="71"/>
      <c r="SI260" s="71"/>
      <c r="SJ260" s="71"/>
      <c r="SK260" s="71"/>
      <c r="SL260" s="71"/>
      <c r="SM260" s="71"/>
      <c r="SN260" s="71"/>
      <c r="SO260" s="71"/>
      <c r="SP260" s="71"/>
      <c r="SQ260" s="71"/>
      <c r="SR260" s="71"/>
      <c r="SS260" s="71"/>
      <c r="ST260" s="71"/>
      <c r="SU260" s="71"/>
      <c r="SV260" s="71"/>
      <c r="SW260" s="71"/>
      <c r="SX260" s="71"/>
      <c r="SY260" s="71"/>
      <c r="SZ260" s="71"/>
      <c r="TA260" s="71"/>
      <c r="TB260" s="71"/>
      <c r="TC260" s="71"/>
      <c r="TD260" s="71"/>
      <c r="TE260" s="71"/>
      <c r="TF260" s="71"/>
      <c r="TG260" s="71"/>
      <c r="TH260" s="71"/>
      <c r="TI260" s="71"/>
      <c r="TJ260" s="71"/>
      <c r="TK260" s="71"/>
      <c r="TL260" s="71"/>
      <c r="TM260" s="71"/>
      <c r="TN260" s="71"/>
      <c r="TO260" s="71"/>
      <c r="TP260" s="71"/>
      <c r="TQ260" s="71"/>
      <c r="TR260" s="71"/>
      <c r="TS260" s="71"/>
      <c r="TT260" s="71"/>
      <c r="TU260" s="71"/>
      <c r="TV260" s="71"/>
      <c r="TW260" s="71"/>
      <c r="TX260" s="71"/>
      <c r="TY260" s="71"/>
      <c r="TZ260" s="71"/>
      <c r="UA260" s="71"/>
      <c r="UB260" s="71"/>
      <c r="UC260" s="71"/>
      <c r="UD260" s="71"/>
      <c r="UE260" s="71"/>
      <c r="UF260" s="71"/>
      <c r="UG260" s="72"/>
      <c r="UK260" s="76" t="s">
        <v>192</v>
      </c>
      <c r="UL260" s="77"/>
      <c r="UM260" s="77"/>
      <c r="UN260" s="77"/>
      <c r="UO260" s="77"/>
      <c r="UP260" s="78"/>
      <c r="UT260" s="76" t="s">
        <v>191</v>
      </c>
      <c r="UU260" s="77"/>
      <c r="UV260" s="77"/>
      <c r="UW260" s="77"/>
      <c r="UX260" s="77"/>
      <c r="UY260" s="78"/>
      <c r="VC260" s="76" t="s">
        <v>289</v>
      </c>
      <c r="VD260" s="77"/>
      <c r="VE260" s="77"/>
      <c r="VF260" s="77"/>
      <c r="VG260" s="77"/>
      <c r="VH260" s="78"/>
      <c r="VL260" s="76" t="s">
        <v>290</v>
      </c>
      <c r="VM260" s="77"/>
      <c r="VN260" s="77"/>
      <c r="VO260" s="77"/>
      <c r="VP260" s="77"/>
      <c r="VQ260" s="78"/>
      <c r="VU260" s="76" t="s">
        <v>315</v>
      </c>
      <c r="VV260" s="77"/>
      <c r="VW260" s="77"/>
      <c r="VX260" s="77"/>
      <c r="VY260" s="77"/>
      <c r="VZ260" s="78"/>
      <c r="WD260" s="76" t="s">
        <v>434</v>
      </c>
      <c r="WE260" s="77"/>
      <c r="WF260" s="77"/>
      <c r="WG260" s="77"/>
      <c r="WH260" s="77"/>
      <c r="WI260" s="78"/>
      <c r="WM260" s="76" t="s">
        <v>435</v>
      </c>
      <c r="WN260" s="77"/>
      <c r="WO260" s="77"/>
      <c r="WP260" s="77"/>
      <c r="WQ260" s="77"/>
      <c r="WR260" s="78"/>
      <c r="WV260" s="76" t="s">
        <v>291</v>
      </c>
      <c r="WW260" s="77"/>
      <c r="WX260" s="77"/>
      <c r="WY260" s="77"/>
      <c r="WZ260" s="77"/>
      <c r="XA260" s="78"/>
      <c r="XE260" s="76" t="s">
        <v>292</v>
      </c>
      <c r="XF260" s="77"/>
      <c r="XG260" s="77"/>
      <c r="XH260" s="77"/>
      <c r="XI260" s="77"/>
      <c r="XJ260" s="78"/>
      <c r="XN260" s="76" t="s">
        <v>293</v>
      </c>
      <c r="XO260" s="77"/>
      <c r="XP260" s="77"/>
      <c r="XQ260" s="77"/>
      <c r="XR260" s="77"/>
      <c r="XS260" s="78"/>
      <c r="XW260" s="76" t="s">
        <v>301</v>
      </c>
      <c r="XX260" s="77"/>
      <c r="XY260" s="77"/>
      <c r="XZ260" s="77"/>
      <c r="YA260" s="77"/>
      <c r="YB260" s="78"/>
      <c r="YF260" s="76" t="s">
        <v>294</v>
      </c>
      <c r="YG260" s="77"/>
      <c r="YH260" s="77"/>
      <c r="YI260" s="77"/>
      <c r="YJ260" s="77"/>
      <c r="YK260" s="78"/>
      <c r="YO260" s="76" t="s">
        <v>295</v>
      </c>
      <c r="YP260" s="77"/>
      <c r="YQ260" s="77"/>
      <c r="YR260" s="77"/>
      <c r="YS260" s="77"/>
      <c r="YT260" s="78"/>
      <c r="YX260" s="76" t="s">
        <v>296</v>
      </c>
      <c r="YY260" s="77"/>
      <c r="YZ260" s="77"/>
      <c r="ZA260" s="77"/>
      <c r="ZB260" s="77"/>
      <c r="ZC260" s="78"/>
      <c r="ZG260" s="76" t="s">
        <v>297</v>
      </c>
      <c r="ZH260" s="77"/>
      <c r="ZI260" s="77"/>
      <c r="ZJ260" s="77"/>
      <c r="ZK260" s="77"/>
      <c r="ZL260" s="78"/>
      <c r="ZP260" s="76" t="s">
        <v>298</v>
      </c>
      <c r="ZQ260" s="77"/>
      <c r="ZR260" s="77"/>
      <c r="ZS260" s="77"/>
      <c r="ZT260" s="77"/>
      <c r="ZU260" s="78"/>
      <c r="ZY260" s="76" t="s">
        <v>299</v>
      </c>
      <c r="ZZ260" s="77"/>
      <c r="AAA260" s="77"/>
      <c r="AAB260" s="77"/>
      <c r="AAC260" s="77"/>
      <c r="AAD260" s="78"/>
      <c r="AAH260" s="76" t="s">
        <v>300</v>
      </c>
      <c r="AAI260" s="77"/>
      <c r="AAJ260" s="77"/>
      <c r="AAK260" s="77"/>
      <c r="AAL260" s="77"/>
      <c r="AAM260" s="78"/>
      <c r="AAQ260" s="76" t="s">
        <v>378</v>
      </c>
      <c r="AAR260" s="77"/>
      <c r="AAS260" s="77"/>
      <c r="AAT260" s="77"/>
      <c r="AAU260" s="77"/>
      <c r="AAV260" s="78"/>
    </row>
    <row r="261" spans="1:724" ht="15" customHeight="1"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7"/>
      <c r="X261" s="67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  <c r="AO261" s="89"/>
      <c r="AP261" s="89"/>
      <c r="AQ261" s="89"/>
      <c r="AR261" s="89"/>
      <c r="AS261" s="89"/>
      <c r="AT261" s="89"/>
      <c r="AU261" s="89"/>
      <c r="AV261" s="89"/>
      <c r="AW261" s="89"/>
      <c r="AX261" s="89"/>
      <c r="AY261" s="89"/>
      <c r="AZ261" s="89"/>
      <c r="BA261" s="89"/>
      <c r="BB261" s="89"/>
      <c r="BC261" s="89"/>
      <c r="BD261" s="89"/>
      <c r="BE261" s="89"/>
      <c r="BF261" s="89"/>
      <c r="BG261" s="89"/>
      <c r="BH261" s="89"/>
      <c r="BI261" s="89"/>
      <c r="BJ261" s="89"/>
      <c r="BK261" s="89"/>
      <c r="BL261" s="89"/>
      <c r="BM261" s="89"/>
      <c r="BN261" s="89"/>
      <c r="BO261" s="89"/>
      <c r="BP261" s="89"/>
      <c r="BQ261" s="89"/>
      <c r="BR261" s="89"/>
      <c r="BS261" s="89"/>
      <c r="BT261" s="89"/>
      <c r="BU261" s="89"/>
      <c r="BV261" s="89"/>
      <c r="BW261" s="89"/>
      <c r="BX261" s="89"/>
      <c r="BY261" s="89"/>
      <c r="BZ261" s="89"/>
      <c r="CA261" s="89"/>
      <c r="CB261" s="89"/>
      <c r="CC261" s="89"/>
      <c r="CD261" s="89"/>
      <c r="CE261" s="89"/>
      <c r="CF261" s="89"/>
      <c r="CG261" s="89"/>
      <c r="CH261" s="89"/>
      <c r="CI261" s="89"/>
      <c r="CJ261" s="89"/>
      <c r="CK261" s="89"/>
      <c r="CL261" s="89"/>
      <c r="CM261" s="89"/>
      <c r="CN261" s="89"/>
      <c r="CO261" s="89"/>
      <c r="CP261" s="89"/>
      <c r="CQ261" s="89"/>
      <c r="CR261" s="89"/>
      <c r="CS261" s="89"/>
      <c r="CT261" s="23"/>
      <c r="CU261" s="23"/>
      <c r="CV261" s="23"/>
      <c r="CW261" s="23"/>
      <c r="CX261" s="23"/>
      <c r="CY261" s="23"/>
      <c r="CZ261" s="23"/>
      <c r="DA261" s="23"/>
      <c r="DB261" s="23"/>
      <c r="FW261" s="5"/>
      <c r="IW261" s="90"/>
      <c r="IX261" s="91"/>
      <c r="LT261" s="90"/>
      <c r="LU261" s="91"/>
      <c r="ON261" s="5"/>
      <c r="OQ261" s="90"/>
      <c r="OR261" s="91"/>
      <c r="RK261" s="93"/>
      <c r="RN261" s="90"/>
      <c r="RO261" s="91"/>
      <c r="UK261" s="90"/>
      <c r="UL261" s="90"/>
      <c r="UM261" s="90"/>
      <c r="UN261" s="90"/>
      <c r="UO261" s="90"/>
      <c r="UP261" s="90"/>
      <c r="UT261" s="90"/>
      <c r="UU261" s="90"/>
      <c r="UV261" s="90"/>
      <c r="UW261" s="90"/>
      <c r="UX261" s="90"/>
      <c r="UY261" s="90"/>
      <c r="VC261" s="90"/>
      <c r="VD261" s="90"/>
      <c r="VE261" s="90"/>
      <c r="VF261" s="90"/>
      <c r="VG261" s="90"/>
      <c r="VH261" s="90"/>
      <c r="VL261" s="90"/>
      <c r="VM261" s="90"/>
      <c r="VN261" s="90"/>
      <c r="VO261" s="90"/>
      <c r="VP261" s="90"/>
      <c r="VQ261" s="90"/>
      <c r="VU261" s="90"/>
      <c r="VV261" s="90"/>
      <c r="VW261" s="90"/>
      <c r="VX261" s="90"/>
      <c r="VY261" s="90"/>
      <c r="VZ261" s="90"/>
      <c r="WD261" s="90"/>
      <c r="WE261" s="90"/>
      <c r="WF261" s="90"/>
      <c r="WG261" s="90"/>
      <c r="WH261" s="90"/>
      <c r="WI261" s="90"/>
      <c r="WM261" s="90"/>
      <c r="WN261" s="90"/>
      <c r="WO261" s="90"/>
      <c r="WP261" s="90"/>
      <c r="WQ261" s="90"/>
      <c r="WR261" s="90"/>
      <c r="WV261" s="90"/>
      <c r="WW261" s="90"/>
      <c r="WX261" s="90"/>
      <c r="WY261" s="90"/>
      <c r="WZ261" s="90"/>
      <c r="XA261" s="90"/>
      <c r="XE261" s="90"/>
      <c r="XF261" s="90"/>
      <c r="XG261" s="90"/>
      <c r="XH261" s="90"/>
      <c r="XI261" s="90"/>
      <c r="XJ261" s="90"/>
      <c r="XN261" s="90"/>
      <c r="XO261" s="90"/>
      <c r="XP261" s="90"/>
      <c r="XQ261" s="90"/>
      <c r="XR261" s="90"/>
      <c r="XS261" s="90"/>
      <c r="XW261" s="90"/>
      <c r="XX261" s="90"/>
      <c r="XY261" s="90"/>
      <c r="XZ261" s="90"/>
      <c r="YA261" s="90"/>
      <c r="YB261" s="90"/>
      <c r="YF261" s="90"/>
      <c r="YG261" s="90"/>
      <c r="YH261" s="90"/>
      <c r="YI261" s="90"/>
      <c r="YJ261" s="90"/>
      <c r="YK261" s="90"/>
      <c r="YP261" s="90"/>
      <c r="YQ261" s="90"/>
      <c r="YR261" s="90"/>
      <c r="YS261" s="90"/>
      <c r="YT261" s="90"/>
      <c r="YX261" s="90"/>
      <c r="YY261" s="90"/>
      <c r="YZ261" s="90"/>
      <c r="ZA261" s="90"/>
      <c r="ZB261" s="90"/>
      <c r="ZC261" s="90"/>
      <c r="ZG261" s="90"/>
      <c r="ZH261" s="90"/>
      <c r="ZI261" s="90"/>
      <c r="ZJ261" s="90"/>
      <c r="ZK261" s="90"/>
      <c r="ZL261" s="90"/>
      <c r="ZP261" s="90"/>
      <c r="ZQ261" s="90"/>
      <c r="ZR261" s="90"/>
      <c r="ZS261" s="90"/>
      <c r="ZT261" s="90"/>
      <c r="ZU261" s="90"/>
      <c r="ZY261" s="90"/>
      <c r="ZZ261" s="90"/>
      <c r="AAA261" s="90"/>
      <c r="AAB261" s="90"/>
      <c r="AAC261" s="90"/>
      <c r="AAD261" s="90"/>
      <c r="AAH261" s="90"/>
      <c r="AAI261" s="90"/>
      <c r="AAJ261" s="90"/>
      <c r="AAK261" s="90"/>
      <c r="AAL261" s="90"/>
      <c r="AAM261" s="90"/>
      <c r="AAQ261" s="90"/>
      <c r="AAR261" s="90"/>
      <c r="AAS261" s="90"/>
      <c r="AAT261" s="90"/>
      <c r="AAU261" s="90"/>
      <c r="AAV261" s="90"/>
    </row>
    <row r="262" spans="1:724" ht="15" customHeight="1">
      <c r="B262" s="66"/>
      <c r="C262" s="127" t="s">
        <v>314</v>
      </c>
      <c r="D262" s="128"/>
      <c r="E262" s="129"/>
      <c r="F262" s="83">
        <v>41640</v>
      </c>
      <c r="G262" s="83">
        <v>42005</v>
      </c>
      <c r="H262" s="83">
        <v>42370</v>
      </c>
      <c r="I262" s="83">
        <v>42736</v>
      </c>
      <c r="J262" s="83">
        <v>43101</v>
      </c>
      <c r="K262" s="83">
        <v>43466</v>
      </c>
      <c r="O262" s="66"/>
      <c r="P262" s="66"/>
      <c r="R262" s="109">
        <v>43.534549999999996</v>
      </c>
      <c r="S262" s="109">
        <v>45.030799999999999</v>
      </c>
      <c r="T262" s="109">
        <v>46.065550000000002</v>
      </c>
      <c r="U262" s="109">
        <v>47.563000000000002</v>
      </c>
      <c r="V262" s="109">
        <v>49.515749999999997</v>
      </c>
      <c r="W262" s="109">
        <v>51.2926</v>
      </c>
      <c r="X262" s="95" t="s">
        <v>307</v>
      </c>
      <c r="Y262" s="96"/>
      <c r="Z262" s="109">
        <v>43.534549999999996</v>
      </c>
      <c r="AA262" s="109">
        <v>43.534549999999996</v>
      </c>
      <c r="AB262" s="109">
        <v>43.534549999999996</v>
      </c>
      <c r="AC262" s="109">
        <v>43.534549999999996</v>
      </c>
      <c r="AD262" s="109">
        <v>43.534549999999996</v>
      </c>
      <c r="AE262" s="109">
        <v>43.534549999999996</v>
      </c>
      <c r="AF262" s="109">
        <v>43.534549999999996</v>
      </c>
      <c r="AG262" s="109">
        <v>43.534549999999996</v>
      </c>
      <c r="AH262" s="109">
        <v>43.534549999999996</v>
      </c>
      <c r="AI262" s="109">
        <v>43.534549999999996</v>
      </c>
      <c r="AJ262" s="109">
        <v>43.534549999999996</v>
      </c>
      <c r="AK262" s="109">
        <v>43.534549999999996</v>
      </c>
      <c r="AL262" s="109">
        <v>45.030799999999999</v>
      </c>
      <c r="AM262" s="109">
        <v>45.030799999999999</v>
      </c>
      <c r="AN262" s="109">
        <v>45.030799999999999</v>
      </c>
      <c r="AO262" s="109">
        <v>45.030799999999999</v>
      </c>
      <c r="AP262" s="109">
        <v>45.030799999999999</v>
      </c>
      <c r="AQ262" s="109">
        <v>45.030799999999999</v>
      </c>
      <c r="AR262" s="109">
        <v>45.030799999999999</v>
      </c>
      <c r="AS262" s="109">
        <v>45.030799999999999</v>
      </c>
      <c r="AT262" s="109">
        <v>45.030799999999999</v>
      </c>
      <c r="AU262" s="109">
        <v>45.030799999999999</v>
      </c>
      <c r="AV262" s="109">
        <v>45.030799999999999</v>
      </c>
      <c r="AW262" s="109">
        <v>45.030799999999999</v>
      </c>
      <c r="AX262" s="109">
        <v>46.065550000000002</v>
      </c>
      <c r="AY262" s="109">
        <v>46.065550000000002</v>
      </c>
      <c r="AZ262" s="109">
        <v>46.065550000000002</v>
      </c>
      <c r="BA262" s="109">
        <v>46.065550000000002</v>
      </c>
      <c r="BB262" s="109">
        <v>46.065550000000002</v>
      </c>
      <c r="BC262" s="109">
        <v>46.065550000000002</v>
      </c>
      <c r="BD262" s="109">
        <v>46.065550000000002</v>
      </c>
      <c r="BE262" s="109">
        <v>46.065550000000002</v>
      </c>
      <c r="BF262" s="109">
        <v>46.065550000000002</v>
      </c>
      <c r="BG262" s="109">
        <v>46.065550000000002</v>
      </c>
      <c r="BH262" s="109">
        <v>46.065550000000002</v>
      </c>
      <c r="BI262" s="109">
        <v>46.065550000000002</v>
      </c>
      <c r="BJ262" s="109">
        <v>47.563000000000002</v>
      </c>
      <c r="BK262" s="109">
        <v>47.563000000000002</v>
      </c>
      <c r="BL262" s="109">
        <v>47.563000000000002</v>
      </c>
      <c r="BM262" s="109">
        <v>47.563000000000002</v>
      </c>
      <c r="BN262" s="109">
        <v>47.563000000000002</v>
      </c>
      <c r="BO262" s="109">
        <v>47.563000000000002</v>
      </c>
      <c r="BP262" s="109">
        <v>47.563000000000002</v>
      </c>
      <c r="BQ262" s="109">
        <v>47.563000000000002</v>
      </c>
      <c r="BR262" s="109">
        <v>47.563000000000002</v>
      </c>
      <c r="BS262" s="109">
        <v>47.563000000000002</v>
      </c>
      <c r="BT262" s="109">
        <v>47.563000000000002</v>
      </c>
      <c r="BU262" s="109">
        <v>47.563000000000002</v>
      </c>
      <c r="BV262" s="109">
        <v>49.515749999999997</v>
      </c>
      <c r="BW262" s="109">
        <v>49.515749999999997</v>
      </c>
      <c r="BX262" s="109">
        <v>49.515749999999997</v>
      </c>
      <c r="BY262" s="109">
        <v>49.515749999999997</v>
      </c>
      <c r="BZ262" s="109">
        <v>49.515749999999997</v>
      </c>
      <c r="CA262" s="109">
        <v>49.515749999999997</v>
      </c>
      <c r="CB262" s="109">
        <v>49.515749999999997</v>
      </c>
      <c r="CC262" s="109">
        <v>49.515749999999997</v>
      </c>
      <c r="CD262" s="109">
        <v>49.515749999999997</v>
      </c>
      <c r="CE262" s="109">
        <v>49.515749999999997</v>
      </c>
      <c r="CF262" s="109">
        <v>49.515749999999997</v>
      </c>
      <c r="CG262" s="109">
        <v>49.515749999999997</v>
      </c>
      <c r="CH262" s="109">
        <v>51.2926</v>
      </c>
      <c r="CI262" s="109">
        <v>51.2926</v>
      </c>
      <c r="CJ262" s="109">
        <v>51.2926</v>
      </c>
      <c r="CK262" s="109">
        <v>51.2926</v>
      </c>
      <c r="CL262" s="109">
        <v>51.2926</v>
      </c>
      <c r="CM262" s="109">
        <v>51.2926</v>
      </c>
      <c r="CN262" s="109">
        <v>51.2926</v>
      </c>
      <c r="CO262" s="109">
        <v>51.2926</v>
      </c>
      <c r="CP262" s="109">
        <v>51.2926</v>
      </c>
      <c r="CQ262" s="109">
        <v>51.2926</v>
      </c>
      <c r="CR262" s="109">
        <v>51.2926</v>
      </c>
      <c r="CS262" s="109">
        <v>51.2926</v>
      </c>
      <c r="CT262" s="23"/>
      <c r="CU262" s="110">
        <v>0.04</v>
      </c>
      <c r="CV262" s="110">
        <v>0.03</v>
      </c>
      <c r="CW262" s="110">
        <v>0.02</v>
      </c>
      <c r="CX262" s="110">
        <v>0.01</v>
      </c>
      <c r="CY262" s="110">
        <v>0.01</v>
      </c>
      <c r="CZ262" s="110">
        <v>0.01</v>
      </c>
      <c r="DA262" s="95" t="s">
        <v>307</v>
      </c>
      <c r="DB262" s="218">
        <v>37.591008333333299</v>
      </c>
      <c r="DC262" s="219">
        <v>37.595799999999997</v>
      </c>
      <c r="DD262" s="219">
        <v>37.824399999999997</v>
      </c>
      <c r="DE262" s="219">
        <v>37.903700000000001</v>
      </c>
      <c r="DF262" s="219">
        <v>37.903300000000002</v>
      </c>
      <c r="DG262" s="219">
        <v>37.980899999999998</v>
      </c>
      <c r="DH262" s="219">
        <v>38.068199999999997</v>
      </c>
      <c r="DI262" s="219">
        <v>38.073500000000003</v>
      </c>
      <c r="DJ262" s="52">
        <v>38.198803361111111</v>
      </c>
      <c r="DK262" s="52">
        <v>38.324106722222218</v>
      </c>
      <c r="DL262" s="52">
        <v>38.449410083333326</v>
      </c>
      <c r="DM262" s="52">
        <v>38.574713444444434</v>
      </c>
      <c r="DN262" s="52">
        <v>38.700016805555542</v>
      </c>
      <c r="DO262" s="52">
        <v>38.79676684756943</v>
      </c>
      <c r="DP262" s="52">
        <v>38.893516889583317</v>
      </c>
      <c r="DQ262" s="52">
        <v>38.990266931597205</v>
      </c>
      <c r="DR262" s="52">
        <v>39.087016973611092</v>
      </c>
      <c r="DS262" s="52">
        <v>39.18376701562498</v>
      </c>
      <c r="DT262" s="52">
        <v>39.280517057638868</v>
      </c>
      <c r="DU262" s="52">
        <v>39.377267099652755</v>
      </c>
      <c r="DV262" s="52">
        <v>39.474017141666643</v>
      </c>
      <c r="DW262" s="52">
        <v>39.57076718368053</v>
      </c>
      <c r="DX262" s="52">
        <v>39.667517225694418</v>
      </c>
      <c r="DY262" s="52">
        <v>39.764267267708306</v>
      </c>
      <c r="DZ262" s="52">
        <v>39.861017309722193</v>
      </c>
      <c r="EA262" s="52">
        <v>39.927452338571733</v>
      </c>
      <c r="EB262" s="52">
        <v>39.993887367421273</v>
      </c>
      <c r="EC262" s="52">
        <v>40.060322396270813</v>
      </c>
      <c r="ED262" s="52">
        <v>40.126757425120353</v>
      </c>
      <c r="EE262" s="52">
        <v>40.193192453969893</v>
      </c>
      <c r="EF262" s="52">
        <v>40.259627482819432</v>
      </c>
      <c r="EG262" s="52">
        <v>40.326062511668972</v>
      </c>
      <c r="EH262" s="52">
        <v>40.392497540518512</v>
      </c>
      <c r="EI262" s="52">
        <v>40.458932569368052</v>
      </c>
      <c r="EJ262" s="52">
        <v>40.525367598217592</v>
      </c>
      <c r="EK262" s="52">
        <v>40.591802627067132</v>
      </c>
      <c r="EL262" s="52">
        <v>40.658237655916672</v>
      </c>
      <c r="EM262" s="52">
        <v>40.692119520629937</v>
      </c>
      <c r="EN262" s="52">
        <v>40.726001385343203</v>
      </c>
      <c r="EO262" s="52">
        <v>40.759883250056468</v>
      </c>
      <c r="EP262" s="52">
        <v>40.793765114769734</v>
      </c>
      <c r="EQ262" s="52">
        <v>40.827646979482999</v>
      </c>
      <c r="ER262" s="52">
        <v>40.861528844196265</v>
      </c>
      <c r="ES262" s="52">
        <v>40.89541070890953</v>
      </c>
      <c r="ET262" s="52">
        <v>40.929292573622796</v>
      </c>
      <c r="EU262" s="52">
        <v>40.963174438336061</v>
      </c>
      <c r="EV262" s="52">
        <v>40.997056303049327</v>
      </c>
      <c r="EW262" s="52">
        <v>41.030938167762592</v>
      </c>
      <c r="EX262" s="52">
        <v>41.064820032475858</v>
      </c>
      <c r="EY262" s="52">
        <v>41.099040715836253</v>
      </c>
      <c r="EZ262" s="52">
        <v>41.133261399196648</v>
      </c>
      <c r="FA262" s="52">
        <v>41.167482082557044</v>
      </c>
      <c r="FB262" s="52">
        <v>41.201702765917439</v>
      </c>
      <c r="FC262" s="52">
        <v>41.235923449277834</v>
      </c>
      <c r="FD262" s="52">
        <v>41.270144132638229</v>
      </c>
      <c r="FE262" s="52">
        <v>41.304364815998625</v>
      </c>
      <c r="FF262" s="52">
        <v>41.33858549935902</v>
      </c>
      <c r="FG262" s="52">
        <v>41.372806182719415</v>
      </c>
      <c r="FH262" s="52">
        <v>41.407026866079811</v>
      </c>
      <c r="FI262" s="52">
        <v>41.441247549440206</v>
      </c>
      <c r="FJ262" s="52">
        <v>41.475468232800601</v>
      </c>
      <c r="FK262" s="52">
        <v>41.510031122994604</v>
      </c>
      <c r="FL262" s="52">
        <v>41.544594013188608</v>
      </c>
      <c r="FM262" s="52">
        <v>41.579156903382611</v>
      </c>
      <c r="FN262" s="52">
        <v>41.613719793576614</v>
      </c>
      <c r="FO262" s="52">
        <v>41.648282683770617</v>
      </c>
      <c r="FP262" s="52">
        <v>41.68284557396462</v>
      </c>
      <c r="FQ262" s="52">
        <v>41.717408464158623</v>
      </c>
      <c r="FR262" s="52">
        <v>41.751971354352627</v>
      </c>
      <c r="FS262" s="52">
        <v>41.78653424454663</v>
      </c>
      <c r="FT262" s="52">
        <v>41.821097134740633</v>
      </c>
      <c r="FU262" s="52">
        <v>41.855660024934636</v>
      </c>
      <c r="FV262" s="52">
        <v>41.890222915128639</v>
      </c>
      <c r="FW262" s="5"/>
      <c r="FX262" s="95" t="s">
        <v>307</v>
      </c>
      <c r="FY262" s="96"/>
      <c r="FZ262" s="111">
        <v>37.595799999999997</v>
      </c>
      <c r="GA262" s="111">
        <v>37.824399999999997</v>
      </c>
      <c r="GB262" s="111">
        <v>37.903700000000001</v>
      </c>
      <c r="GC262" s="111">
        <v>37.903300000000002</v>
      </c>
      <c r="GD262" s="111">
        <v>37.980899999999998</v>
      </c>
      <c r="GE262" s="111">
        <v>38.068199999999997</v>
      </c>
      <c r="GF262" s="111">
        <v>38.073500000000003</v>
      </c>
      <c r="GG262" s="111">
        <v>38.198803361111111</v>
      </c>
      <c r="GH262" s="111">
        <v>38.324106722222218</v>
      </c>
      <c r="GI262" s="111">
        <v>38.449410083333326</v>
      </c>
      <c r="GJ262" s="111">
        <v>38.574713444444434</v>
      </c>
      <c r="GK262" s="111">
        <v>38.700016805555542</v>
      </c>
      <c r="GL262" s="111">
        <v>38.79676684756943</v>
      </c>
      <c r="GM262" s="111">
        <v>38.893516889583317</v>
      </c>
      <c r="GN262" s="111">
        <v>38.990266931597205</v>
      </c>
      <c r="GO262" s="111">
        <v>39.087016973611092</v>
      </c>
      <c r="GP262" s="111">
        <v>39.18376701562498</v>
      </c>
      <c r="GQ262" s="111">
        <v>39.280517057638868</v>
      </c>
      <c r="GR262" s="111">
        <v>39.377267099652755</v>
      </c>
      <c r="GS262" s="111">
        <v>39.474017141666643</v>
      </c>
      <c r="GT262" s="111">
        <v>39.57076718368053</v>
      </c>
      <c r="GU262" s="111">
        <v>39.667517225694418</v>
      </c>
      <c r="GV262" s="111">
        <v>39.764267267708306</v>
      </c>
      <c r="GW262" s="111">
        <v>39.861017309722193</v>
      </c>
      <c r="GX262" s="111">
        <v>39.927452338571733</v>
      </c>
      <c r="GY262" s="111">
        <v>39.993887367421273</v>
      </c>
      <c r="GZ262" s="111">
        <v>40.060322396270813</v>
      </c>
      <c r="HA262" s="111">
        <v>40.126757425120353</v>
      </c>
      <c r="HB262" s="111">
        <v>40.193192453969893</v>
      </c>
      <c r="HC262" s="111">
        <v>40.259627482819432</v>
      </c>
      <c r="HD262" s="111">
        <v>40.326062511668972</v>
      </c>
      <c r="HE262" s="111">
        <v>40.392497540518512</v>
      </c>
      <c r="HF262" s="111">
        <v>40.458932569368052</v>
      </c>
      <c r="HG262" s="111">
        <v>40.525367598217592</v>
      </c>
      <c r="HH262" s="111">
        <v>40.591802627067132</v>
      </c>
      <c r="HI262" s="111">
        <v>40.658237655916672</v>
      </c>
      <c r="HJ262" s="111">
        <v>40.692119520629937</v>
      </c>
      <c r="HK262" s="111">
        <v>40.726001385343203</v>
      </c>
      <c r="HL262" s="111">
        <v>40.759883250056468</v>
      </c>
      <c r="HM262" s="111">
        <v>40.793765114769734</v>
      </c>
      <c r="HN262" s="111">
        <v>40.827646979482999</v>
      </c>
      <c r="HO262" s="111">
        <v>40.861528844196265</v>
      </c>
      <c r="HP262" s="111">
        <v>40.89541070890953</v>
      </c>
      <c r="HQ262" s="111">
        <v>40.929292573622796</v>
      </c>
      <c r="HR262" s="111">
        <v>40.963174438336061</v>
      </c>
      <c r="HS262" s="111">
        <v>40.997056303049327</v>
      </c>
      <c r="HT262" s="111">
        <v>41.030938167762592</v>
      </c>
      <c r="HU262" s="111">
        <v>41.064820032475858</v>
      </c>
      <c r="HV262" s="111">
        <v>41.099040715836253</v>
      </c>
      <c r="HW262" s="111">
        <v>41.133261399196648</v>
      </c>
      <c r="HX262" s="111">
        <v>41.167482082557044</v>
      </c>
      <c r="HY262" s="111">
        <v>41.201702765917439</v>
      </c>
      <c r="HZ262" s="111">
        <v>41.235923449277834</v>
      </c>
      <c r="IA262" s="111">
        <v>41.270144132638229</v>
      </c>
      <c r="IB262" s="111">
        <v>41.304364815998625</v>
      </c>
      <c r="IC262" s="111">
        <v>41.33858549935902</v>
      </c>
      <c r="ID262" s="111">
        <v>41.372806182719415</v>
      </c>
      <c r="IE262" s="111">
        <v>41.407026866079811</v>
      </c>
      <c r="IF262" s="111">
        <v>41.441247549440206</v>
      </c>
      <c r="IG262" s="111">
        <v>41.475468232800601</v>
      </c>
      <c r="IH262" s="111">
        <v>41.510031122994604</v>
      </c>
      <c r="II262" s="111">
        <v>41.544594013188608</v>
      </c>
      <c r="IJ262" s="111">
        <v>41.579156903382611</v>
      </c>
      <c r="IK262" s="111">
        <v>41.613719793576614</v>
      </c>
      <c r="IL262" s="111">
        <v>41.648282683770617</v>
      </c>
      <c r="IM262" s="111">
        <v>41.68284557396462</v>
      </c>
      <c r="IN262" s="111">
        <v>41.717408464158623</v>
      </c>
      <c r="IO262" s="111">
        <v>41.751971354352627</v>
      </c>
      <c r="IP262" s="111">
        <v>41.78653424454663</v>
      </c>
      <c r="IQ262" s="111">
        <v>41.821097134740633</v>
      </c>
      <c r="IR262" s="111">
        <v>41.855660024934636</v>
      </c>
      <c r="IS262" s="111">
        <v>41.890222915128639</v>
      </c>
      <c r="IU262" s="95" t="s">
        <v>307</v>
      </c>
      <c r="IV262" s="96"/>
      <c r="IW262" s="111">
        <v>37.595799999999997</v>
      </c>
      <c r="IX262" s="111">
        <v>37.824399999999997</v>
      </c>
      <c r="IY262" s="111">
        <v>37.903700000000001</v>
      </c>
      <c r="IZ262" s="111">
        <v>37.903300000000002</v>
      </c>
      <c r="JA262" s="111">
        <v>37.980899999999998</v>
      </c>
      <c r="JB262" s="111">
        <v>38.068199999999997</v>
      </c>
      <c r="JC262" s="111">
        <v>38.073500000000003</v>
      </c>
      <c r="JD262" s="111">
        <v>38.198803361111111</v>
      </c>
      <c r="JE262" s="111">
        <v>38.324106722222218</v>
      </c>
      <c r="JF262" s="111">
        <v>38.449410083333326</v>
      </c>
      <c r="JG262" s="111">
        <v>38.574713444444434</v>
      </c>
      <c r="JH262" s="111">
        <v>38.700016805555542</v>
      </c>
      <c r="JI262" s="111">
        <v>38.79676684756943</v>
      </c>
      <c r="JJ262" s="111">
        <v>38.893516889583317</v>
      </c>
      <c r="JK262" s="111">
        <v>38.990266931597205</v>
      </c>
      <c r="JL262" s="111">
        <v>39.087016973611092</v>
      </c>
      <c r="JM262" s="111">
        <v>39.18376701562498</v>
      </c>
      <c r="JN262" s="111">
        <v>39.280517057638868</v>
      </c>
      <c r="JO262" s="111">
        <v>39.377267099652755</v>
      </c>
      <c r="JP262" s="111">
        <v>39.474017141666643</v>
      </c>
      <c r="JQ262" s="111">
        <v>39.57076718368053</v>
      </c>
      <c r="JR262" s="111">
        <v>39.667517225694418</v>
      </c>
      <c r="JS262" s="111">
        <v>39.764267267708306</v>
      </c>
      <c r="JT262" s="111">
        <v>39.861017309722193</v>
      </c>
      <c r="JU262" s="111">
        <v>39.927452338571733</v>
      </c>
      <c r="JV262" s="111">
        <v>39.993887367421273</v>
      </c>
      <c r="JW262" s="111">
        <v>40.060322396270813</v>
      </c>
      <c r="JX262" s="111">
        <v>40.126757425120353</v>
      </c>
      <c r="JY262" s="111">
        <v>40.193192453969893</v>
      </c>
      <c r="JZ262" s="111">
        <v>40.259627482819432</v>
      </c>
      <c r="KA262" s="111">
        <v>40.326062511668972</v>
      </c>
      <c r="KB262" s="111">
        <v>40.392497540518512</v>
      </c>
      <c r="KC262" s="111">
        <v>40.458932569368052</v>
      </c>
      <c r="KD262" s="111">
        <v>40.525367598217592</v>
      </c>
      <c r="KE262" s="111">
        <v>40.591802627067132</v>
      </c>
      <c r="KF262" s="111">
        <v>40.658237655916672</v>
      </c>
      <c r="KG262" s="111">
        <v>40.692119520629937</v>
      </c>
      <c r="KH262" s="111">
        <v>40.726001385343203</v>
      </c>
      <c r="KI262" s="111">
        <v>40.759883250056468</v>
      </c>
      <c r="KJ262" s="111">
        <v>40.793765114769734</v>
      </c>
      <c r="KK262" s="111">
        <v>40.827646979482999</v>
      </c>
      <c r="KL262" s="111">
        <v>40.861528844196265</v>
      </c>
      <c r="KM262" s="111">
        <v>40.89541070890953</v>
      </c>
      <c r="KN262" s="111">
        <v>40.929292573622796</v>
      </c>
      <c r="KO262" s="111">
        <v>40.963174438336061</v>
      </c>
      <c r="KP262" s="111">
        <v>40.997056303049327</v>
      </c>
      <c r="KQ262" s="111">
        <v>41.030938167762592</v>
      </c>
      <c r="KR262" s="111">
        <v>41.064820032475858</v>
      </c>
      <c r="KS262" s="111">
        <v>41.099040715836253</v>
      </c>
      <c r="KT262" s="111">
        <v>41.133261399196648</v>
      </c>
      <c r="KU262" s="111">
        <v>41.167482082557044</v>
      </c>
      <c r="KV262" s="111">
        <v>41.201702765917439</v>
      </c>
      <c r="KW262" s="111">
        <v>41.235923449277834</v>
      </c>
      <c r="KX262" s="111">
        <v>41.270144132638229</v>
      </c>
      <c r="KY262" s="111">
        <v>41.304364815998625</v>
      </c>
      <c r="KZ262" s="111">
        <v>41.33858549935902</v>
      </c>
      <c r="LA262" s="111">
        <v>41.372806182719415</v>
      </c>
      <c r="LB262" s="111">
        <v>41.407026866079811</v>
      </c>
      <c r="LC262" s="111">
        <v>41.441247549440206</v>
      </c>
      <c r="LD262" s="111">
        <v>41.475468232800601</v>
      </c>
      <c r="LE262" s="111">
        <v>41.510031122994604</v>
      </c>
      <c r="LF262" s="111">
        <v>41.544594013188608</v>
      </c>
      <c r="LG262" s="111">
        <v>41.579156903382611</v>
      </c>
      <c r="LH262" s="111">
        <v>41.613719793576614</v>
      </c>
      <c r="LI262" s="111">
        <v>41.648282683770617</v>
      </c>
      <c r="LJ262" s="111">
        <v>41.68284557396462</v>
      </c>
      <c r="LK262" s="111">
        <v>41.717408464158623</v>
      </c>
      <c r="LL262" s="111">
        <v>41.751971354352627</v>
      </c>
      <c r="LM262" s="111">
        <v>41.78653424454663</v>
      </c>
      <c r="LN262" s="111">
        <v>41.821097134740633</v>
      </c>
      <c r="LO262" s="111">
        <v>41.855660024934636</v>
      </c>
      <c r="LP262" s="111">
        <v>41.890222915128639</v>
      </c>
      <c r="LR262" s="95" t="s">
        <v>307</v>
      </c>
      <c r="LS262" s="96"/>
      <c r="LT262" s="111">
        <v>37.595799999999997</v>
      </c>
      <c r="LU262" s="111">
        <v>37.824399999999997</v>
      </c>
      <c r="LV262" s="111">
        <v>37.903700000000001</v>
      </c>
      <c r="LW262" s="111">
        <v>37.903300000000002</v>
      </c>
      <c r="LX262" s="111">
        <v>37.980899999999998</v>
      </c>
      <c r="LY262" s="111">
        <v>38.068199999999997</v>
      </c>
      <c r="LZ262" s="111">
        <v>38.073500000000003</v>
      </c>
      <c r="MA262" s="111">
        <v>38.198803361111111</v>
      </c>
      <c r="MB262" s="111">
        <v>38.324106722222218</v>
      </c>
      <c r="MC262" s="111">
        <v>38.449410083333326</v>
      </c>
      <c r="MD262" s="111">
        <v>38.574713444444434</v>
      </c>
      <c r="ME262" s="111">
        <v>38.700016805555542</v>
      </c>
      <c r="MF262" s="111">
        <v>38.79676684756943</v>
      </c>
      <c r="MG262" s="111">
        <v>38.893516889583317</v>
      </c>
      <c r="MH262" s="111">
        <v>38.990266931597205</v>
      </c>
      <c r="MI262" s="111">
        <v>39.087016973611092</v>
      </c>
      <c r="MJ262" s="111">
        <v>39.18376701562498</v>
      </c>
      <c r="MK262" s="111">
        <v>39.280517057638868</v>
      </c>
      <c r="ML262" s="111">
        <v>39.377267099652755</v>
      </c>
      <c r="MM262" s="111">
        <v>39.474017141666643</v>
      </c>
      <c r="MN262" s="111">
        <v>39.57076718368053</v>
      </c>
      <c r="MO262" s="111">
        <v>39.667517225694418</v>
      </c>
      <c r="MP262" s="111">
        <v>39.764267267708306</v>
      </c>
      <c r="MQ262" s="111">
        <v>39.861017309722193</v>
      </c>
      <c r="MR262" s="111">
        <v>39.927452338571733</v>
      </c>
      <c r="MS262" s="111">
        <v>39.993887367421273</v>
      </c>
      <c r="MT262" s="111">
        <v>40.060322396270813</v>
      </c>
      <c r="MU262" s="111">
        <v>40.126757425120353</v>
      </c>
      <c r="MV262" s="111">
        <v>40.193192453969893</v>
      </c>
      <c r="MW262" s="111">
        <v>40.259627482819432</v>
      </c>
      <c r="MX262" s="111">
        <v>40.326062511668972</v>
      </c>
      <c r="MY262" s="111">
        <v>40.392497540518512</v>
      </c>
      <c r="MZ262" s="111">
        <v>40.458932569368052</v>
      </c>
      <c r="NA262" s="111">
        <v>40.525367598217592</v>
      </c>
      <c r="NB262" s="111">
        <v>40.591802627067132</v>
      </c>
      <c r="NC262" s="111">
        <v>40.658237655916672</v>
      </c>
      <c r="ND262" s="111">
        <v>40.692119520629937</v>
      </c>
      <c r="NE262" s="111">
        <v>40.726001385343203</v>
      </c>
      <c r="NF262" s="111">
        <v>40.759883250056468</v>
      </c>
      <c r="NG262" s="111">
        <v>40.793765114769734</v>
      </c>
      <c r="NH262" s="111">
        <v>40.827646979482999</v>
      </c>
      <c r="NI262" s="111">
        <v>40.861528844196265</v>
      </c>
      <c r="NJ262" s="111">
        <v>40.89541070890953</v>
      </c>
      <c r="NK262" s="111">
        <v>40.929292573622796</v>
      </c>
      <c r="NL262" s="111">
        <v>40.963174438336061</v>
      </c>
      <c r="NM262" s="111">
        <v>40.997056303049327</v>
      </c>
      <c r="NN262" s="111">
        <v>41.030938167762592</v>
      </c>
      <c r="NO262" s="111">
        <v>41.064820032475858</v>
      </c>
      <c r="NP262" s="111">
        <v>41.099040715836253</v>
      </c>
      <c r="NQ262" s="111">
        <v>41.133261399196648</v>
      </c>
      <c r="NR262" s="111">
        <v>41.167482082557044</v>
      </c>
      <c r="NS262" s="111">
        <v>41.201702765917439</v>
      </c>
      <c r="NT262" s="111">
        <v>41.235923449277834</v>
      </c>
      <c r="NU262" s="111">
        <v>41.270144132638229</v>
      </c>
      <c r="NV262" s="111">
        <v>41.304364815998625</v>
      </c>
      <c r="NW262" s="111">
        <v>41.33858549935902</v>
      </c>
      <c r="NX262" s="111">
        <v>41.372806182719415</v>
      </c>
      <c r="NY262" s="111">
        <v>41.407026866079811</v>
      </c>
      <c r="NZ262" s="111">
        <v>41.441247549440206</v>
      </c>
      <c r="OA262" s="111">
        <v>41.475468232800601</v>
      </c>
      <c r="OB262" s="111">
        <v>41.510031122994604</v>
      </c>
      <c r="OC262" s="111">
        <v>41.544594013188608</v>
      </c>
      <c r="OD262" s="111">
        <v>41.579156903382611</v>
      </c>
      <c r="OE262" s="111">
        <v>41.613719793576614</v>
      </c>
      <c r="OF262" s="111">
        <v>41.648282683770617</v>
      </c>
      <c r="OG262" s="111">
        <v>41.68284557396462</v>
      </c>
      <c r="OH262" s="111">
        <v>41.717408464158623</v>
      </c>
      <c r="OI262" s="111">
        <v>41.751971354352627</v>
      </c>
      <c r="OJ262" s="111">
        <v>41.78653424454663</v>
      </c>
      <c r="OK262" s="111">
        <v>41.821097134740633</v>
      </c>
      <c r="OL262" s="111">
        <v>41.855660024934636</v>
      </c>
      <c r="OM262" s="111">
        <v>41.890222915128639</v>
      </c>
      <c r="ON262" s="5"/>
      <c r="OO262" s="95" t="s">
        <v>307</v>
      </c>
      <c r="OP262" s="96"/>
      <c r="OQ262" s="111">
        <v>37.595799999999997</v>
      </c>
      <c r="OR262" s="111">
        <v>37.824399999999997</v>
      </c>
      <c r="OS262" s="111">
        <v>37.903700000000001</v>
      </c>
      <c r="OT262" s="111">
        <v>37.903300000000002</v>
      </c>
      <c r="OU262" s="111">
        <v>37.980899999999998</v>
      </c>
      <c r="OV262" s="111">
        <v>38.068199999999997</v>
      </c>
      <c r="OW262" s="111">
        <v>38.073500000000003</v>
      </c>
      <c r="OX262" s="111">
        <v>38.198803361111111</v>
      </c>
      <c r="OY262" s="111">
        <v>38.324106722222218</v>
      </c>
      <c r="OZ262" s="111">
        <v>38.449410083333326</v>
      </c>
      <c r="PA262" s="111">
        <v>38.574713444444434</v>
      </c>
      <c r="PB262" s="111">
        <v>38.700016805555542</v>
      </c>
      <c r="PC262" s="111">
        <v>38.79676684756943</v>
      </c>
      <c r="PD262" s="111">
        <v>38.893516889583317</v>
      </c>
      <c r="PE262" s="111">
        <v>38.990266931597205</v>
      </c>
      <c r="PF262" s="111">
        <v>39.087016973611092</v>
      </c>
      <c r="PG262" s="111">
        <v>39.18376701562498</v>
      </c>
      <c r="PH262" s="111">
        <v>39.280517057638868</v>
      </c>
      <c r="PI262" s="111">
        <v>39.377267099652755</v>
      </c>
      <c r="PJ262" s="111">
        <v>39.474017141666643</v>
      </c>
      <c r="PK262" s="111">
        <v>39.57076718368053</v>
      </c>
      <c r="PL262" s="111">
        <v>39.667517225694418</v>
      </c>
      <c r="PM262" s="111">
        <v>39.764267267708306</v>
      </c>
      <c r="PN262" s="111">
        <v>39.861017309722193</v>
      </c>
      <c r="PO262" s="111">
        <v>39.927452338571733</v>
      </c>
      <c r="PP262" s="111">
        <v>39.993887367421273</v>
      </c>
      <c r="PQ262" s="111">
        <v>40.060322396270813</v>
      </c>
      <c r="PR262" s="111">
        <v>40.126757425120353</v>
      </c>
      <c r="PS262" s="111">
        <v>40.193192453969893</v>
      </c>
      <c r="PT262" s="111">
        <v>40.259627482819432</v>
      </c>
      <c r="PU262" s="111">
        <v>40.326062511668972</v>
      </c>
      <c r="PV262" s="111">
        <v>40.392497540518512</v>
      </c>
      <c r="PW262" s="111">
        <v>40.458932569368052</v>
      </c>
      <c r="PX262" s="111">
        <v>40.525367598217592</v>
      </c>
      <c r="PY262" s="111">
        <v>40.591802627067132</v>
      </c>
      <c r="PZ262" s="111">
        <v>40.658237655916672</v>
      </c>
      <c r="QA262" s="111">
        <v>40.692119520629937</v>
      </c>
      <c r="QB262" s="111">
        <v>40.726001385343203</v>
      </c>
      <c r="QC262" s="111">
        <v>40.759883250056468</v>
      </c>
      <c r="QD262" s="111">
        <v>40.793765114769734</v>
      </c>
      <c r="QE262" s="111">
        <v>40.827646979482999</v>
      </c>
      <c r="QF262" s="111">
        <v>40.861528844196265</v>
      </c>
      <c r="QG262" s="111">
        <v>40.89541070890953</v>
      </c>
      <c r="QH262" s="111">
        <v>40.929292573622796</v>
      </c>
      <c r="QI262" s="111">
        <v>40.963174438336061</v>
      </c>
      <c r="QJ262" s="111">
        <v>40.997056303049327</v>
      </c>
      <c r="QK262" s="111">
        <v>41.030938167762592</v>
      </c>
      <c r="QL262" s="111">
        <v>41.064820032475858</v>
      </c>
      <c r="QM262" s="111">
        <v>41.099040715836253</v>
      </c>
      <c r="QN262" s="111">
        <v>41.133261399196648</v>
      </c>
      <c r="QO262" s="111">
        <v>41.167482082557044</v>
      </c>
      <c r="QP262" s="111">
        <v>41.201702765917439</v>
      </c>
      <c r="QQ262" s="111">
        <v>41.235923449277834</v>
      </c>
      <c r="QR262" s="111">
        <v>41.270144132638229</v>
      </c>
      <c r="QS262" s="111">
        <v>41.304364815998625</v>
      </c>
      <c r="QT262" s="111">
        <v>41.33858549935902</v>
      </c>
      <c r="QU262" s="111">
        <v>41.372806182719415</v>
      </c>
      <c r="QV262" s="111">
        <v>41.407026866079811</v>
      </c>
      <c r="QW262" s="111">
        <v>41.441247549440206</v>
      </c>
      <c r="QX262" s="111">
        <v>41.475468232800601</v>
      </c>
      <c r="QY262" s="111">
        <v>41.510031122994604</v>
      </c>
      <c r="QZ262" s="111">
        <v>41.544594013188608</v>
      </c>
      <c r="RA262" s="111">
        <v>41.579156903382611</v>
      </c>
      <c r="RB262" s="111">
        <v>41.613719793576614</v>
      </c>
      <c r="RC262" s="111">
        <v>41.648282683770617</v>
      </c>
      <c r="RD262" s="111">
        <v>41.68284557396462</v>
      </c>
      <c r="RE262" s="111">
        <v>41.717408464158623</v>
      </c>
      <c r="RF262" s="111">
        <v>41.751971354352627</v>
      </c>
      <c r="RG262" s="111">
        <v>41.78653424454663</v>
      </c>
      <c r="RH262" s="111">
        <v>41.821097134740633</v>
      </c>
      <c r="RI262" s="111">
        <v>41.855660024934636</v>
      </c>
      <c r="RJ262" s="111">
        <v>41.890222915128639</v>
      </c>
      <c r="RK262" s="93"/>
      <c r="RL262" s="95" t="s">
        <v>307</v>
      </c>
      <c r="RM262" s="96"/>
      <c r="RN262" s="111">
        <v>37.595799999999997</v>
      </c>
      <c r="RO262" s="111">
        <v>37.824399999999997</v>
      </c>
      <c r="RP262" s="111">
        <v>37.903700000000001</v>
      </c>
      <c r="RQ262" s="111">
        <v>37.903300000000002</v>
      </c>
      <c r="RR262" s="111">
        <v>37.980899999999998</v>
      </c>
      <c r="RS262" s="111">
        <v>38.068199999999997</v>
      </c>
      <c r="RT262" s="111">
        <v>38.073500000000003</v>
      </c>
      <c r="RU262" s="111">
        <v>38.198803361111111</v>
      </c>
      <c r="RV262" s="111">
        <v>38.324106722222218</v>
      </c>
      <c r="RW262" s="111">
        <v>38.449410083333326</v>
      </c>
      <c r="RX262" s="111">
        <v>38.574713444444434</v>
      </c>
      <c r="RY262" s="111">
        <v>38.700016805555542</v>
      </c>
      <c r="RZ262" s="111">
        <v>38.79676684756943</v>
      </c>
      <c r="SA262" s="111">
        <v>38.893516889583317</v>
      </c>
      <c r="SB262" s="111">
        <v>38.990266931597205</v>
      </c>
      <c r="SC262" s="111">
        <v>39.087016973611092</v>
      </c>
      <c r="SD262" s="111">
        <v>39.18376701562498</v>
      </c>
      <c r="SE262" s="111">
        <v>39.280517057638868</v>
      </c>
      <c r="SF262" s="111">
        <v>39.377267099652755</v>
      </c>
      <c r="SG262" s="111">
        <v>39.474017141666643</v>
      </c>
      <c r="SH262" s="111">
        <v>39.57076718368053</v>
      </c>
      <c r="SI262" s="111">
        <v>39.667517225694418</v>
      </c>
      <c r="SJ262" s="111">
        <v>39.764267267708306</v>
      </c>
      <c r="SK262" s="111">
        <v>39.861017309722193</v>
      </c>
      <c r="SL262" s="111">
        <v>39.927452338571733</v>
      </c>
      <c r="SM262" s="111">
        <v>39.993887367421273</v>
      </c>
      <c r="SN262" s="111">
        <v>40.060322396270813</v>
      </c>
      <c r="SO262" s="111">
        <v>40.126757425120353</v>
      </c>
      <c r="SP262" s="111">
        <v>40.193192453969893</v>
      </c>
      <c r="SQ262" s="111">
        <v>40.259627482819432</v>
      </c>
      <c r="SR262" s="111">
        <v>40.326062511668972</v>
      </c>
      <c r="SS262" s="111">
        <v>40.392497540518512</v>
      </c>
      <c r="ST262" s="111">
        <v>40.458932569368052</v>
      </c>
      <c r="SU262" s="111">
        <v>40.525367598217592</v>
      </c>
      <c r="SV262" s="111">
        <v>40.591802627067132</v>
      </c>
      <c r="SW262" s="111">
        <v>40.658237655916672</v>
      </c>
      <c r="SX262" s="111">
        <v>40.692119520629937</v>
      </c>
      <c r="SY262" s="111">
        <v>40.726001385343203</v>
      </c>
      <c r="SZ262" s="111">
        <v>40.759883250056468</v>
      </c>
      <c r="TA262" s="111">
        <v>40.793765114769734</v>
      </c>
      <c r="TB262" s="111">
        <v>40.827646979482999</v>
      </c>
      <c r="TC262" s="111">
        <v>40.861528844196265</v>
      </c>
      <c r="TD262" s="111">
        <v>40.89541070890953</v>
      </c>
      <c r="TE262" s="111">
        <v>40.929292573622796</v>
      </c>
      <c r="TF262" s="111">
        <v>40.963174438336061</v>
      </c>
      <c r="TG262" s="111">
        <v>40.997056303049327</v>
      </c>
      <c r="TH262" s="111">
        <v>41.030938167762592</v>
      </c>
      <c r="TI262" s="111">
        <v>41.064820032475858</v>
      </c>
      <c r="TJ262" s="111">
        <v>41.099040715836253</v>
      </c>
      <c r="TK262" s="111">
        <v>41.133261399196648</v>
      </c>
      <c r="TL262" s="111">
        <v>41.167482082557044</v>
      </c>
      <c r="TM262" s="111">
        <v>41.201702765917439</v>
      </c>
      <c r="TN262" s="111">
        <v>41.235923449277834</v>
      </c>
      <c r="TO262" s="111">
        <v>41.270144132638229</v>
      </c>
      <c r="TP262" s="111">
        <v>41.304364815998625</v>
      </c>
      <c r="TQ262" s="111">
        <v>41.33858549935902</v>
      </c>
      <c r="TR262" s="111">
        <v>41.372806182719415</v>
      </c>
      <c r="TS262" s="111">
        <v>41.407026866079811</v>
      </c>
      <c r="TT262" s="111">
        <v>41.441247549440206</v>
      </c>
      <c r="TU262" s="111">
        <v>41.475468232800601</v>
      </c>
      <c r="TV262" s="111">
        <v>41.510031122994604</v>
      </c>
      <c r="TW262" s="111">
        <v>41.544594013188608</v>
      </c>
      <c r="TX262" s="111">
        <v>41.579156903382611</v>
      </c>
      <c r="TY262" s="111">
        <v>41.613719793576614</v>
      </c>
      <c r="TZ262" s="111">
        <v>41.648282683770617</v>
      </c>
      <c r="UA262" s="111">
        <v>41.68284557396462</v>
      </c>
      <c r="UB262" s="111">
        <v>41.717408464158623</v>
      </c>
      <c r="UC262" s="111">
        <v>41.751971354352627</v>
      </c>
      <c r="UD262" s="111">
        <v>41.78653424454663</v>
      </c>
      <c r="UE262" s="111">
        <v>41.821097134740633</v>
      </c>
      <c r="UF262" s="111">
        <v>41.855660024934636</v>
      </c>
      <c r="UG262" s="111">
        <v>41.890222915128639</v>
      </c>
      <c r="UI262" s="95" t="s">
        <v>307</v>
      </c>
      <c r="UJ262" s="96"/>
      <c r="UK262" s="111">
        <v>38.133070868055547</v>
      </c>
      <c r="UL262" s="111">
        <v>39.328892078645808</v>
      </c>
      <c r="UM262" s="111">
        <v>40.292844997244202</v>
      </c>
      <c r="UN262" s="111">
        <v>40.878469776552897</v>
      </c>
      <c r="UO262" s="111">
        <v>41.287254474318431</v>
      </c>
      <c r="UP262" s="111">
        <v>41.700127019061618</v>
      </c>
      <c r="UR262" s="95" t="s">
        <v>307</v>
      </c>
      <c r="US262" s="96"/>
      <c r="UT262" s="111">
        <v>38.133070868055547</v>
      </c>
      <c r="UU262" s="111">
        <v>39.328892078645808</v>
      </c>
      <c r="UV262" s="111">
        <v>40.292844997244202</v>
      </c>
      <c r="UW262" s="111">
        <v>40.878469776552897</v>
      </c>
      <c r="UX262" s="111">
        <v>41.287254474318431</v>
      </c>
      <c r="UY262" s="111">
        <v>41.700127019061618</v>
      </c>
      <c r="VA262" s="95" t="s">
        <v>307</v>
      </c>
      <c r="VB262" s="96"/>
      <c r="VC262" s="111">
        <v>38.133070868055547</v>
      </c>
      <c r="VD262" s="111">
        <v>39.328892078645808</v>
      </c>
      <c r="VE262" s="111">
        <v>40.292844997244202</v>
      </c>
      <c r="VF262" s="111">
        <v>40.878469776552897</v>
      </c>
      <c r="VG262" s="111">
        <v>41.287254474318431</v>
      </c>
      <c r="VH262" s="111">
        <v>41.700127019061618</v>
      </c>
      <c r="VJ262" s="95" t="s">
        <v>307</v>
      </c>
      <c r="VK262" s="96"/>
      <c r="VL262" s="111">
        <v>38.133070868055547</v>
      </c>
      <c r="VM262" s="111">
        <v>39.328892078645808</v>
      </c>
      <c r="VN262" s="111">
        <v>40.292844997244202</v>
      </c>
      <c r="VO262" s="111">
        <v>40.878469776552897</v>
      </c>
      <c r="VP262" s="111">
        <v>41.287254474318431</v>
      </c>
      <c r="VQ262" s="111">
        <v>41.700127019061618</v>
      </c>
      <c r="VS262" s="95" t="s">
        <v>307</v>
      </c>
      <c r="VT262" s="96"/>
      <c r="VU262" s="111">
        <v>38.700016805555542</v>
      </c>
      <c r="VV262" s="111">
        <v>39.861017309722193</v>
      </c>
      <c r="VW262" s="111">
        <v>40.658237655916672</v>
      </c>
      <c r="VX262" s="111">
        <v>41.064820032475858</v>
      </c>
      <c r="VY262" s="111">
        <v>41.475468232800601</v>
      </c>
      <c r="VZ262" s="111">
        <v>41.890222915128639</v>
      </c>
      <c r="WB262" s="95" t="s">
        <v>307</v>
      </c>
      <c r="WC262" s="96"/>
      <c r="WD262" s="111">
        <v>38.700016805555542</v>
      </c>
      <c r="WE262" s="111">
        <v>39.861017309722193</v>
      </c>
      <c r="WF262" s="111">
        <v>40.658237655916672</v>
      </c>
      <c r="WG262" s="111">
        <v>41.064820032475858</v>
      </c>
      <c r="WH262" s="111">
        <v>41.475468232800601</v>
      </c>
      <c r="WI262" s="111">
        <v>41.890222915128639</v>
      </c>
      <c r="WK262" s="95" t="s">
        <v>307</v>
      </c>
      <c r="WL262" s="96"/>
      <c r="WM262" s="111">
        <v>38.700016805555542</v>
      </c>
      <c r="WN262" s="111">
        <v>39.861017309722193</v>
      </c>
      <c r="WO262" s="111">
        <v>40.658237655916672</v>
      </c>
      <c r="WP262" s="111">
        <v>41.064820032475858</v>
      </c>
      <c r="WQ262" s="111">
        <v>41.475468232800601</v>
      </c>
      <c r="WR262" s="111">
        <v>41.890222915128639</v>
      </c>
      <c r="WT262" s="95" t="s">
        <v>307</v>
      </c>
      <c r="WU262" s="96"/>
      <c r="WV262" s="111">
        <v>38.700016805555542</v>
      </c>
      <c r="WW262" s="111">
        <v>39.861017309722193</v>
      </c>
      <c r="WX262" s="111">
        <v>40.658237655916672</v>
      </c>
      <c r="WY262" s="111">
        <v>41.064820032475858</v>
      </c>
      <c r="WZ262" s="111">
        <v>41.475468232800601</v>
      </c>
      <c r="XA262" s="111">
        <v>41.890222915128639</v>
      </c>
      <c r="XC262" s="95" t="s">
        <v>307</v>
      </c>
      <c r="XD262" s="96"/>
      <c r="XE262" s="111">
        <v>38.700016805555542</v>
      </c>
      <c r="XF262" s="111">
        <v>39.861017309722193</v>
      </c>
      <c r="XG262" s="111">
        <v>40.658237655916672</v>
      </c>
      <c r="XH262" s="111">
        <v>41.064820032475858</v>
      </c>
      <c r="XI262" s="111">
        <v>41.475468232800601</v>
      </c>
      <c r="XJ262" s="111">
        <v>41.890222915128639</v>
      </c>
      <c r="XL262" s="95" t="s">
        <v>307</v>
      </c>
      <c r="XM262" s="96"/>
      <c r="XN262" s="111">
        <v>38.700016805555542</v>
      </c>
      <c r="XO262" s="111">
        <v>39.861017309722193</v>
      </c>
      <c r="XP262" s="111">
        <v>40.658237655916672</v>
      </c>
      <c r="XQ262" s="111">
        <v>41.064820032475858</v>
      </c>
      <c r="XR262" s="111">
        <v>41.475468232800601</v>
      </c>
      <c r="XS262" s="111">
        <v>41.890222915128639</v>
      </c>
      <c r="XU262" s="95" t="s">
        <v>307</v>
      </c>
      <c r="XV262" s="96"/>
      <c r="XW262" s="111">
        <v>38.700016805555542</v>
      </c>
      <c r="XX262" s="111">
        <v>39.861017309722193</v>
      </c>
      <c r="XY262" s="111">
        <v>40.658237655916672</v>
      </c>
      <c r="XZ262" s="111">
        <v>41.064820032475858</v>
      </c>
      <c r="YA262" s="111">
        <v>41.475468232800601</v>
      </c>
      <c r="YB262" s="111">
        <v>41.890222915128639</v>
      </c>
      <c r="YD262" s="95" t="s">
        <v>307</v>
      </c>
      <c r="YE262" s="96"/>
      <c r="YF262" s="111">
        <v>38.700016805555542</v>
      </c>
      <c r="YG262" s="111">
        <v>39.861017309722193</v>
      </c>
      <c r="YH262" s="111">
        <v>40.658237655916672</v>
      </c>
      <c r="YI262" s="111">
        <v>41.064820032475858</v>
      </c>
      <c r="YJ262" s="111">
        <v>41.475468232800601</v>
      </c>
      <c r="YK262" s="111">
        <v>41.890222915128639</v>
      </c>
      <c r="YM262" s="95" t="s">
        <v>307</v>
      </c>
      <c r="YN262" s="96"/>
      <c r="YO262" s="111">
        <v>38.700016805555542</v>
      </c>
      <c r="YP262" s="111">
        <v>39.861017309722193</v>
      </c>
      <c r="YQ262" s="111">
        <v>40.658237655916672</v>
      </c>
      <c r="YR262" s="111">
        <v>41.064820032475858</v>
      </c>
      <c r="YS262" s="111">
        <v>41.475468232800601</v>
      </c>
      <c r="YT262" s="111">
        <v>41.890222915128639</v>
      </c>
      <c r="YV262" s="95" t="s">
        <v>307</v>
      </c>
      <c r="YW262" s="96"/>
      <c r="YX262" s="111">
        <v>38.700016805555542</v>
      </c>
      <c r="YY262" s="111">
        <v>39.861017309722193</v>
      </c>
      <c r="YZ262" s="111">
        <v>40.658237655916672</v>
      </c>
      <c r="ZA262" s="111">
        <v>41.064820032475858</v>
      </c>
      <c r="ZB262" s="111">
        <v>41.475468232800601</v>
      </c>
      <c r="ZC262" s="111">
        <v>41.890222915128639</v>
      </c>
      <c r="ZE262" s="95" t="s">
        <v>307</v>
      </c>
      <c r="ZF262" s="96"/>
      <c r="ZG262" s="111">
        <v>38.700016805555542</v>
      </c>
      <c r="ZH262" s="111">
        <v>39.861017309722193</v>
      </c>
      <c r="ZI262" s="111">
        <v>40.658237655916672</v>
      </c>
      <c r="ZJ262" s="111">
        <v>41.064820032475858</v>
      </c>
      <c r="ZK262" s="111">
        <v>41.475468232800601</v>
      </c>
      <c r="ZL262" s="111">
        <v>41.890222915128639</v>
      </c>
      <c r="ZN262" s="95" t="s">
        <v>307</v>
      </c>
      <c r="ZO262" s="96"/>
      <c r="ZP262" s="111">
        <v>38.700016805555542</v>
      </c>
      <c r="ZQ262" s="111">
        <v>39.861017309722193</v>
      </c>
      <c r="ZR262" s="111">
        <v>40.658237655916672</v>
      </c>
      <c r="ZS262" s="111">
        <v>41.064820032475858</v>
      </c>
      <c r="ZT262" s="111">
        <v>41.475468232800601</v>
      </c>
      <c r="ZU262" s="111">
        <v>41.890222915128639</v>
      </c>
      <c r="ZW262" s="95" t="s">
        <v>307</v>
      </c>
      <c r="ZX262" s="96"/>
      <c r="ZY262" s="111">
        <v>38.700016805555542</v>
      </c>
      <c r="ZZ262" s="111">
        <v>39.861017309722193</v>
      </c>
      <c r="AAA262" s="111">
        <v>40.658237655916672</v>
      </c>
      <c r="AAB262" s="111">
        <v>41.064820032475858</v>
      </c>
      <c r="AAC262" s="111">
        <v>41.475468232800601</v>
      </c>
      <c r="AAD262" s="111">
        <v>41.890222915128639</v>
      </c>
      <c r="AAF262" s="95" t="s">
        <v>307</v>
      </c>
      <c r="AAG262" s="96"/>
      <c r="AAH262" s="111">
        <v>38.700016805555542</v>
      </c>
      <c r="AAI262" s="111">
        <v>39.861017309722193</v>
      </c>
      <c r="AAJ262" s="111">
        <v>40.658237655916672</v>
      </c>
      <c r="AAK262" s="111">
        <v>41.064820032475858</v>
      </c>
      <c r="AAL262" s="111">
        <v>41.475468232800601</v>
      </c>
      <c r="AAM262" s="111">
        <v>41.890222915128639</v>
      </c>
      <c r="AAO262" s="95" t="s">
        <v>307</v>
      </c>
      <c r="AAP262" s="96"/>
      <c r="AAQ262" s="111">
        <v>38.700016805555542</v>
      </c>
      <c r="AAR262" s="111">
        <v>39.861017309722193</v>
      </c>
      <c r="AAS262" s="111">
        <v>40.658237655916672</v>
      </c>
      <c r="AAT262" s="111">
        <v>41.064820032475858</v>
      </c>
      <c r="AAU262" s="111">
        <v>41.475468232800601</v>
      </c>
      <c r="AAV262" s="111">
        <v>41.890222915128639</v>
      </c>
    </row>
    <row r="263" spans="1:724" ht="15" customHeight="1">
      <c r="B263" s="66"/>
      <c r="C263" s="130"/>
      <c r="D263" s="131"/>
      <c r="E263" s="121">
        <v>41639</v>
      </c>
      <c r="F263" s="83">
        <v>42004</v>
      </c>
      <c r="G263" s="83">
        <v>42369</v>
      </c>
      <c r="H263" s="83">
        <v>42735</v>
      </c>
      <c r="I263" s="83">
        <v>43100</v>
      </c>
      <c r="J263" s="83">
        <v>43465</v>
      </c>
      <c r="K263" s="83">
        <v>43830</v>
      </c>
      <c r="O263" s="66"/>
      <c r="P263" s="66"/>
      <c r="Q263" s="66"/>
      <c r="R263" s="66"/>
      <c r="S263" s="66"/>
      <c r="T263" s="66"/>
      <c r="U263" s="66"/>
      <c r="V263" s="66"/>
      <c r="W263" s="67"/>
      <c r="X263" s="67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  <c r="AN263" s="89"/>
      <c r="AO263" s="89"/>
      <c r="AP263" s="89"/>
      <c r="AQ263" s="89"/>
      <c r="AR263" s="89"/>
      <c r="AS263" s="89"/>
      <c r="AT263" s="89"/>
      <c r="AU263" s="89"/>
      <c r="AV263" s="89"/>
      <c r="AW263" s="89"/>
      <c r="AX263" s="89"/>
      <c r="AY263" s="89"/>
      <c r="AZ263" s="89"/>
      <c r="BA263" s="89"/>
      <c r="BB263" s="89"/>
      <c r="BC263" s="89"/>
      <c r="BD263" s="89"/>
      <c r="BE263" s="89"/>
      <c r="BF263" s="89"/>
      <c r="BG263" s="89"/>
      <c r="BH263" s="89"/>
      <c r="BI263" s="89"/>
      <c r="BJ263" s="89"/>
      <c r="BK263" s="89"/>
      <c r="BL263" s="89"/>
      <c r="BM263" s="89"/>
      <c r="BN263" s="89"/>
      <c r="BO263" s="89"/>
      <c r="BP263" s="89"/>
      <c r="BQ263" s="89"/>
      <c r="BR263" s="89"/>
      <c r="BS263" s="89"/>
      <c r="BT263" s="89"/>
      <c r="BU263" s="89"/>
      <c r="BV263" s="89"/>
      <c r="BW263" s="89"/>
      <c r="BX263" s="89"/>
      <c r="BY263" s="89"/>
      <c r="BZ263" s="89"/>
      <c r="CA263" s="89"/>
      <c r="CB263" s="89"/>
      <c r="CC263" s="89"/>
      <c r="CD263" s="89"/>
      <c r="CE263" s="89"/>
      <c r="CF263" s="89"/>
      <c r="CG263" s="89"/>
      <c r="CH263" s="89"/>
      <c r="CI263" s="89"/>
      <c r="CJ263" s="89"/>
      <c r="CK263" s="89"/>
      <c r="CL263" s="89"/>
      <c r="CM263" s="89"/>
      <c r="CN263" s="89"/>
      <c r="CO263" s="89"/>
      <c r="CP263" s="89"/>
      <c r="CQ263" s="89"/>
      <c r="CR263" s="89"/>
      <c r="CS263" s="89"/>
      <c r="CT263" s="23"/>
      <c r="CU263" s="23"/>
      <c r="CV263" s="23"/>
      <c r="CW263" s="23"/>
      <c r="CX263" s="23"/>
      <c r="CY263" s="23"/>
      <c r="CZ263" s="23"/>
      <c r="DA263" s="23"/>
      <c r="DB263" s="23"/>
      <c r="FW263" s="5"/>
      <c r="IW263" s="90"/>
      <c r="IX263" s="91"/>
      <c r="LT263" s="90"/>
      <c r="LU263" s="91"/>
      <c r="ON263" s="5"/>
      <c r="OQ263" s="90"/>
      <c r="OR263" s="91"/>
      <c r="RK263" s="93"/>
      <c r="RN263" s="90"/>
      <c r="RO263" s="91"/>
      <c r="UK263" s="90"/>
      <c r="UL263" s="90"/>
      <c r="UM263" s="90"/>
      <c r="UN263" s="90"/>
      <c r="UO263" s="90"/>
      <c r="UP263" s="90"/>
      <c r="UT263" s="90"/>
      <c r="UU263" s="90"/>
      <c r="UV263" s="90"/>
      <c r="UW263" s="90"/>
      <c r="UX263" s="90"/>
      <c r="UY263" s="90"/>
      <c r="VC263" s="90"/>
      <c r="VD263" s="90"/>
      <c r="VE263" s="90"/>
      <c r="VF263" s="90"/>
      <c r="VG263" s="90"/>
      <c r="VH263" s="90"/>
      <c r="VL263" s="90"/>
      <c r="VM263" s="90"/>
      <c r="VN263" s="90"/>
      <c r="VO263" s="90"/>
      <c r="VP263" s="90"/>
      <c r="VQ263" s="90"/>
      <c r="VU263" s="90"/>
      <c r="VV263" s="90"/>
      <c r="VW263" s="90"/>
      <c r="VX263" s="90"/>
      <c r="VY263" s="90"/>
      <c r="VZ263" s="90"/>
      <c r="WD263" s="90"/>
      <c r="WE263" s="90"/>
      <c r="WF263" s="90"/>
      <c r="WG263" s="90"/>
      <c r="WH263" s="90"/>
      <c r="WI263" s="90"/>
      <c r="WM263" s="90"/>
      <c r="WN263" s="90"/>
      <c r="WO263" s="90"/>
      <c r="WP263" s="90"/>
      <c r="WQ263" s="90"/>
      <c r="WR263" s="90"/>
      <c r="WV263" s="90"/>
      <c r="WW263" s="90"/>
      <c r="WX263" s="90"/>
      <c r="WY263" s="90"/>
      <c r="WZ263" s="90"/>
      <c r="XA263" s="90"/>
      <c r="XE263" s="90"/>
      <c r="XF263" s="90"/>
      <c r="XG263" s="90"/>
      <c r="XH263" s="90"/>
      <c r="XI263" s="90"/>
      <c r="XJ263" s="90"/>
      <c r="XN263" s="90"/>
      <c r="XO263" s="90"/>
      <c r="XP263" s="90"/>
      <c r="XQ263" s="90"/>
      <c r="XR263" s="90"/>
      <c r="XS263" s="90"/>
      <c r="XW263" s="90"/>
      <c r="XX263" s="90"/>
      <c r="XY263" s="90"/>
      <c r="XZ263" s="90"/>
      <c r="YA263" s="90"/>
      <c r="YB263" s="90"/>
      <c r="YF263" s="90"/>
      <c r="YG263" s="90"/>
      <c r="YH263" s="90"/>
      <c r="YI263" s="90"/>
      <c r="YJ263" s="90"/>
      <c r="YK263" s="90"/>
      <c r="YO263" s="90"/>
      <c r="YP263" s="90"/>
      <c r="YQ263" s="90"/>
      <c r="YR263" s="90"/>
      <c r="YS263" s="90"/>
      <c r="YT263" s="90"/>
      <c r="YX263" s="90"/>
      <c r="YY263" s="90"/>
      <c r="YZ263" s="90"/>
      <c r="ZA263" s="90"/>
      <c r="ZB263" s="90"/>
      <c r="ZC263" s="90"/>
      <c r="ZG263" s="90"/>
      <c r="ZH263" s="90"/>
      <c r="ZI263" s="90"/>
      <c r="ZJ263" s="90"/>
      <c r="ZK263" s="90"/>
      <c r="ZL263" s="90"/>
      <c r="ZP263" s="90"/>
      <c r="ZQ263" s="90"/>
      <c r="ZR263" s="90"/>
      <c r="ZS263" s="90"/>
      <c r="ZT263" s="90"/>
      <c r="ZU263" s="90"/>
      <c r="ZY263" s="90"/>
      <c r="ZZ263" s="90"/>
      <c r="AAA263" s="90"/>
      <c r="AAB263" s="90"/>
      <c r="AAC263" s="90"/>
      <c r="AAD263" s="90"/>
      <c r="AAH263" s="90"/>
      <c r="AAI263" s="90"/>
      <c r="AAJ263" s="90"/>
      <c r="AAK263" s="90"/>
      <c r="AAL263" s="90"/>
      <c r="AAM263" s="90"/>
      <c r="AAQ263" s="90"/>
      <c r="AAR263" s="90"/>
      <c r="AAS263" s="90"/>
      <c r="AAT263" s="90"/>
      <c r="AAU263" s="90"/>
      <c r="AAV263" s="90"/>
    </row>
    <row r="264" spans="1:724" ht="15" customHeight="1">
      <c r="C264" s="122" t="s">
        <v>310</v>
      </c>
      <c r="D264" s="122" t="s">
        <v>311</v>
      </c>
      <c r="E264" s="118">
        <v>230</v>
      </c>
      <c r="F264" s="94">
        <v>131</v>
      </c>
      <c r="G264" s="94">
        <v>189</v>
      </c>
      <c r="H264" s="94">
        <v>206</v>
      </c>
      <c r="I264" s="94">
        <v>206</v>
      </c>
      <c r="J264" s="94">
        <v>206</v>
      </c>
      <c r="K264" s="94">
        <v>206</v>
      </c>
      <c r="O264" s="66"/>
      <c r="P264" s="66"/>
      <c r="R264" s="110">
        <v>0</v>
      </c>
      <c r="S264" s="110">
        <v>7.206349206349219E-2</v>
      </c>
      <c r="T264" s="110">
        <v>6.6116504854369054E-2</v>
      </c>
      <c r="U264" s="110">
        <v>6.6116504854369054E-2</v>
      </c>
      <c r="V264" s="110">
        <v>6.6116504854369054E-2</v>
      </c>
      <c r="W264" s="110">
        <v>6.6116504854369054E-2</v>
      </c>
      <c r="X264" s="122" t="s">
        <v>310</v>
      </c>
      <c r="Y264" s="125" t="s">
        <v>311</v>
      </c>
      <c r="Z264" s="92">
        <v>1238544.49</v>
      </c>
      <c r="AA264" s="92">
        <v>1254031.95</v>
      </c>
      <c r="AB264" s="92">
        <v>1411189.33</v>
      </c>
      <c r="AC264" s="92">
        <v>1466301.6</v>
      </c>
      <c r="AD264" s="92">
        <v>1493026.3099999998</v>
      </c>
      <c r="AE264" s="92">
        <v>1575627.93</v>
      </c>
      <c r="AF264" s="92">
        <v>1640719.0999999999</v>
      </c>
      <c r="AG264" s="92">
        <v>1688646.6899999997</v>
      </c>
      <c r="AH264" s="92">
        <v>1736405.64</v>
      </c>
      <c r="AI264" s="92">
        <v>1744990.89</v>
      </c>
      <c r="AJ264" s="92">
        <v>1744990.89</v>
      </c>
      <c r="AK264" s="92">
        <v>1744990.89</v>
      </c>
      <c r="AL264" s="92">
        <v>2096620.3434000022</v>
      </c>
      <c r="AM264" s="92">
        <v>2096620.3434000022</v>
      </c>
      <c r="AN264" s="92">
        <v>2096620.3434000022</v>
      </c>
      <c r="AO264" s="92">
        <v>2096620.3434000022</v>
      </c>
      <c r="AP264" s="92">
        <v>2096620.3434000022</v>
      </c>
      <c r="AQ264" s="92">
        <v>2096620.3434000022</v>
      </c>
      <c r="AR264" s="92">
        <v>2463105.343400002</v>
      </c>
      <c r="AS264" s="92">
        <v>2463105.343400002</v>
      </c>
      <c r="AT264" s="92">
        <v>2463105.343400002</v>
      </c>
      <c r="AU264" s="92">
        <v>2463105.343400002</v>
      </c>
      <c r="AV264" s="92">
        <v>2463105.343400002</v>
      </c>
      <c r="AW264" s="92">
        <v>2463105.343400002</v>
      </c>
      <c r="AX264" s="92">
        <v>2725535.8640039982</v>
      </c>
      <c r="AY264" s="92">
        <v>2725535.8640039982</v>
      </c>
      <c r="AZ264" s="92">
        <v>2725535.8640039982</v>
      </c>
      <c r="BA264" s="92">
        <v>2725535.8640039982</v>
      </c>
      <c r="BB264" s="92">
        <v>2725535.8640039982</v>
      </c>
      <c r="BC264" s="92">
        <v>2725535.8640039982</v>
      </c>
      <c r="BD264" s="92">
        <v>2725535.8640039982</v>
      </c>
      <c r="BE264" s="92">
        <v>2725535.8640039982</v>
      </c>
      <c r="BF264" s="92">
        <v>2725535.8640039982</v>
      </c>
      <c r="BG264" s="92">
        <v>2725535.8640039982</v>
      </c>
      <c r="BH264" s="92">
        <v>2725535.8640039982</v>
      </c>
      <c r="BI264" s="92">
        <v>2725535.8640039982</v>
      </c>
      <c r="BJ264" s="92">
        <v>2889068.0158442454</v>
      </c>
      <c r="BK264" s="92">
        <v>2889068.0158442454</v>
      </c>
      <c r="BL264" s="92">
        <v>2889068.0158442454</v>
      </c>
      <c r="BM264" s="92">
        <v>2889068.0158442454</v>
      </c>
      <c r="BN264" s="92">
        <v>2889068.0158442454</v>
      </c>
      <c r="BO264" s="92">
        <v>2889068.0158442454</v>
      </c>
      <c r="BP264" s="92">
        <v>2889068.0158442454</v>
      </c>
      <c r="BQ264" s="92">
        <v>2889068.0158442454</v>
      </c>
      <c r="BR264" s="92">
        <v>2889068.0158442454</v>
      </c>
      <c r="BS264" s="92">
        <v>2889068.0158442454</v>
      </c>
      <c r="BT264" s="92">
        <v>2889068.0158442454</v>
      </c>
      <c r="BU264" s="92">
        <v>2889068.0158442454</v>
      </c>
      <c r="BV264" s="92">
        <v>3062412.096794893</v>
      </c>
      <c r="BW264" s="92">
        <v>3062412.096794893</v>
      </c>
      <c r="BX264" s="92">
        <v>3062412.096794893</v>
      </c>
      <c r="BY264" s="92">
        <v>3062412.096794893</v>
      </c>
      <c r="BZ264" s="92">
        <v>3062412.096794893</v>
      </c>
      <c r="CA264" s="92">
        <v>3062412.096794893</v>
      </c>
      <c r="CB264" s="92">
        <v>3062412.096794893</v>
      </c>
      <c r="CC264" s="92">
        <v>3062412.096794893</v>
      </c>
      <c r="CD264" s="92">
        <v>3062412.096794893</v>
      </c>
      <c r="CE264" s="92">
        <v>3062412.096794893</v>
      </c>
      <c r="CF264" s="92">
        <v>3062412.096794893</v>
      </c>
      <c r="CG264" s="92">
        <v>3062412.096794893</v>
      </c>
      <c r="CH264" s="92">
        <v>3246156.8226025905</v>
      </c>
      <c r="CI264" s="92">
        <v>3246156.8226025905</v>
      </c>
      <c r="CJ264" s="92">
        <v>3246156.8226025905</v>
      </c>
      <c r="CK264" s="92">
        <v>3246156.8226025905</v>
      </c>
      <c r="CL264" s="92">
        <v>3246156.8226025905</v>
      </c>
      <c r="CM264" s="92">
        <v>3246156.8226025905</v>
      </c>
      <c r="CN264" s="92">
        <v>3246156.8226025905</v>
      </c>
      <c r="CO264" s="92">
        <v>3246156.8226025905</v>
      </c>
      <c r="CP264" s="92">
        <v>3246156.8226025905</v>
      </c>
      <c r="CQ264" s="92">
        <v>3246156.8226025905</v>
      </c>
      <c r="CR264" s="92">
        <v>3246156.8226025905</v>
      </c>
      <c r="CS264" s="92">
        <v>3246156.8226025905</v>
      </c>
      <c r="CT264" s="23"/>
      <c r="CU264" s="110">
        <v>0</v>
      </c>
      <c r="CV264" s="110">
        <v>0</v>
      </c>
      <c r="CW264" s="110">
        <v>0</v>
      </c>
      <c r="CX264" s="110">
        <v>0</v>
      </c>
      <c r="CY264" s="110">
        <v>0</v>
      </c>
      <c r="CZ264" s="110">
        <v>0</v>
      </c>
      <c r="DA264" s="122" t="s">
        <v>310</v>
      </c>
      <c r="DB264" s="122" t="s">
        <v>311</v>
      </c>
      <c r="DC264" s="92">
        <v>0</v>
      </c>
      <c r="DD264" s="92">
        <v>0</v>
      </c>
      <c r="DE264" s="92">
        <v>0</v>
      </c>
      <c r="DF264" s="92">
        <v>0</v>
      </c>
      <c r="DG264" s="92">
        <v>0</v>
      </c>
      <c r="DH264" s="92">
        <v>0</v>
      </c>
      <c r="DI264" s="92">
        <v>0</v>
      </c>
      <c r="DJ264" s="92">
        <v>0</v>
      </c>
      <c r="DK264" s="92">
        <v>0</v>
      </c>
      <c r="DL264" s="92">
        <v>0</v>
      </c>
      <c r="DM264" s="92">
        <v>0</v>
      </c>
      <c r="DN264" s="92">
        <v>0</v>
      </c>
      <c r="DO264" s="92">
        <v>0</v>
      </c>
      <c r="DP264" s="92">
        <v>0</v>
      </c>
      <c r="DQ264" s="92">
        <v>0</v>
      </c>
      <c r="DR264" s="92">
        <v>0</v>
      </c>
      <c r="DS264" s="92">
        <v>0</v>
      </c>
      <c r="DT264" s="92">
        <v>0</v>
      </c>
      <c r="DU264" s="92">
        <v>0</v>
      </c>
      <c r="DV264" s="92">
        <v>0</v>
      </c>
      <c r="DW264" s="92">
        <v>0</v>
      </c>
      <c r="DX264" s="92">
        <v>0</v>
      </c>
      <c r="DY264" s="92">
        <v>0</v>
      </c>
      <c r="DZ264" s="92">
        <v>0</v>
      </c>
      <c r="EA264" s="92">
        <v>0</v>
      </c>
      <c r="EB264" s="92">
        <v>0</v>
      </c>
      <c r="EC264" s="92">
        <v>0</v>
      </c>
      <c r="ED264" s="92">
        <v>0</v>
      </c>
      <c r="EE264" s="92">
        <v>0</v>
      </c>
      <c r="EF264" s="92">
        <v>0</v>
      </c>
      <c r="EG264" s="92">
        <v>0</v>
      </c>
      <c r="EH264" s="92">
        <v>0</v>
      </c>
      <c r="EI264" s="92">
        <v>0</v>
      </c>
      <c r="EJ264" s="92">
        <v>0</v>
      </c>
      <c r="EK264" s="92">
        <v>0</v>
      </c>
      <c r="EL264" s="92">
        <v>0</v>
      </c>
      <c r="EM264" s="92">
        <v>0</v>
      </c>
      <c r="EN264" s="92">
        <v>0</v>
      </c>
      <c r="EO264" s="92">
        <v>0</v>
      </c>
      <c r="EP264" s="92">
        <v>0</v>
      </c>
      <c r="EQ264" s="92">
        <v>0</v>
      </c>
      <c r="ER264" s="92">
        <v>0</v>
      </c>
      <c r="ES264" s="92">
        <v>0</v>
      </c>
      <c r="ET264" s="92">
        <v>0</v>
      </c>
      <c r="EU264" s="92">
        <v>0</v>
      </c>
      <c r="EV264" s="92">
        <v>0</v>
      </c>
      <c r="EW264" s="92">
        <v>0</v>
      </c>
      <c r="EX264" s="92">
        <v>0</v>
      </c>
      <c r="EY264" s="92">
        <v>0</v>
      </c>
      <c r="EZ264" s="92">
        <v>0</v>
      </c>
      <c r="FA264" s="92">
        <v>0</v>
      </c>
      <c r="FB264" s="92">
        <v>0</v>
      </c>
      <c r="FC264" s="92">
        <v>0</v>
      </c>
      <c r="FD264" s="92">
        <v>0</v>
      </c>
      <c r="FE264" s="92">
        <v>0</v>
      </c>
      <c r="FF264" s="92">
        <v>0</v>
      </c>
      <c r="FG264" s="92">
        <v>0</v>
      </c>
      <c r="FH264" s="92">
        <v>0</v>
      </c>
      <c r="FI264" s="92">
        <v>0</v>
      </c>
      <c r="FJ264" s="92">
        <v>0</v>
      </c>
      <c r="FK264" s="92">
        <v>0</v>
      </c>
      <c r="FL264" s="92">
        <v>0</v>
      </c>
      <c r="FM264" s="92">
        <v>0</v>
      </c>
      <c r="FN264" s="92">
        <v>0</v>
      </c>
      <c r="FO264" s="92">
        <v>0</v>
      </c>
      <c r="FP264" s="92">
        <v>0</v>
      </c>
      <c r="FQ264" s="92">
        <v>0</v>
      </c>
      <c r="FR264" s="92">
        <v>0</v>
      </c>
      <c r="FS264" s="92">
        <v>0</v>
      </c>
      <c r="FT264" s="92">
        <v>0</v>
      </c>
      <c r="FU264" s="92">
        <v>0</v>
      </c>
      <c r="FV264" s="92">
        <v>0</v>
      </c>
      <c r="FW264" s="5"/>
      <c r="FX264" s="122" t="s">
        <v>310</v>
      </c>
      <c r="FY264" s="122" t="s">
        <v>311</v>
      </c>
      <c r="FZ264" s="92">
        <v>1238544.49</v>
      </c>
      <c r="GA264" s="92">
        <v>1254031.95</v>
      </c>
      <c r="GB264" s="92">
        <v>1411189.33</v>
      </c>
      <c r="GC264" s="92">
        <v>1466301.6</v>
      </c>
      <c r="GD264" s="92">
        <v>1493026.3099999998</v>
      </c>
      <c r="GE264" s="92">
        <v>1575627.93</v>
      </c>
      <c r="GF264" s="92">
        <v>1640719.0999999999</v>
      </c>
      <c r="GG264" s="92">
        <v>1688646.6899999997</v>
      </c>
      <c r="GH264" s="92">
        <v>1736405.64</v>
      </c>
      <c r="GI264" s="92">
        <v>1744990.89</v>
      </c>
      <c r="GJ264" s="92">
        <v>1744990.89</v>
      </c>
      <c r="GK264" s="92">
        <v>1744990.89</v>
      </c>
      <c r="GL264" s="92">
        <v>2096620.3434000022</v>
      </c>
      <c r="GM264" s="92">
        <v>2096620.3434000022</v>
      </c>
      <c r="GN264" s="92">
        <v>2096620.3434000022</v>
      </c>
      <c r="GO264" s="92">
        <v>2096620.3434000022</v>
      </c>
      <c r="GP264" s="92">
        <v>2096620.3434000022</v>
      </c>
      <c r="GQ264" s="92">
        <v>2096620.3434000022</v>
      </c>
      <c r="GR264" s="92">
        <v>2463105.343400002</v>
      </c>
      <c r="GS264" s="92">
        <v>2463105.343400002</v>
      </c>
      <c r="GT264" s="92">
        <v>2463105.343400002</v>
      </c>
      <c r="GU264" s="92">
        <v>2463105.343400002</v>
      </c>
      <c r="GV264" s="92">
        <v>2463105.343400002</v>
      </c>
      <c r="GW264" s="92">
        <v>2463105.343400002</v>
      </c>
      <c r="GX264" s="92">
        <v>2725535.8640039982</v>
      </c>
      <c r="GY264" s="92">
        <v>2725535.8640039982</v>
      </c>
      <c r="GZ264" s="92">
        <v>2725535.8640039982</v>
      </c>
      <c r="HA264" s="92">
        <v>2725535.8640039982</v>
      </c>
      <c r="HB264" s="92">
        <v>2725535.8640039982</v>
      </c>
      <c r="HC264" s="92">
        <v>2725535.8640039982</v>
      </c>
      <c r="HD264" s="92">
        <v>2725535.8640039982</v>
      </c>
      <c r="HE264" s="92">
        <v>2725535.8640039982</v>
      </c>
      <c r="HF264" s="92">
        <v>2725535.8640039982</v>
      </c>
      <c r="HG264" s="92">
        <v>2725535.8640039982</v>
      </c>
      <c r="HH264" s="92">
        <v>2725535.8640039982</v>
      </c>
      <c r="HI264" s="92">
        <v>2725535.8640039982</v>
      </c>
      <c r="HJ264" s="92">
        <v>2889068.0158442454</v>
      </c>
      <c r="HK264" s="92">
        <v>2889068.0158442454</v>
      </c>
      <c r="HL264" s="92">
        <v>2889068.0158442454</v>
      </c>
      <c r="HM264" s="92">
        <v>2889068.0158442454</v>
      </c>
      <c r="HN264" s="92">
        <v>2889068.0158442454</v>
      </c>
      <c r="HO264" s="92">
        <v>2889068.0158442454</v>
      </c>
      <c r="HP264" s="92">
        <v>2889068.0158442454</v>
      </c>
      <c r="HQ264" s="92">
        <v>2889068.0158442454</v>
      </c>
      <c r="HR264" s="92">
        <v>2889068.0158442454</v>
      </c>
      <c r="HS264" s="92">
        <v>2889068.0158442454</v>
      </c>
      <c r="HT264" s="92">
        <v>2889068.0158442454</v>
      </c>
      <c r="HU264" s="92">
        <v>2889068.0158442454</v>
      </c>
      <c r="HV264" s="92">
        <v>3062412.096794893</v>
      </c>
      <c r="HW264" s="92">
        <v>3062412.096794893</v>
      </c>
      <c r="HX264" s="92">
        <v>3062412.096794893</v>
      </c>
      <c r="HY264" s="92">
        <v>3062412.096794893</v>
      </c>
      <c r="HZ264" s="92">
        <v>3062412.096794893</v>
      </c>
      <c r="IA264" s="92">
        <v>3062412.096794893</v>
      </c>
      <c r="IB264" s="92">
        <v>3062412.096794893</v>
      </c>
      <c r="IC264" s="92">
        <v>3062412.096794893</v>
      </c>
      <c r="ID264" s="92">
        <v>3062412.096794893</v>
      </c>
      <c r="IE264" s="92">
        <v>3062412.096794893</v>
      </c>
      <c r="IF264" s="92">
        <v>3062412.096794893</v>
      </c>
      <c r="IG264" s="92">
        <v>3062412.096794893</v>
      </c>
      <c r="IH264" s="92">
        <v>3246156.8226025905</v>
      </c>
      <c r="II264" s="92">
        <v>3246156.8226025905</v>
      </c>
      <c r="IJ264" s="92">
        <v>3246156.8226025905</v>
      </c>
      <c r="IK264" s="92">
        <v>3246156.8226025905</v>
      </c>
      <c r="IL264" s="92">
        <v>3246156.8226025905</v>
      </c>
      <c r="IM264" s="92">
        <v>3246156.8226025905</v>
      </c>
      <c r="IN264" s="92">
        <v>3246156.8226025905</v>
      </c>
      <c r="IO264" s="92">
        <v>3246156.8226025905</v>
      </c>
      <c r="IP264" s="92">
        <v>3246156.8226025905</v>
      </c>
      <c r="IQ264" s="92">
        <v>3246156.8226025905</v>
      </c>
      <c r="IR264" s="92">
        <v>3246156.8226025905</v>
      </c>
      <c r="IS264" s="92">
        <v>3246156.8226025905</v>
      </c>
      <c r="IU264" s="122" t="s">
        <v>310</v>
      </c>
      <c r="IV264" s="122" t="s">
        <v>311</v>
      </c>
      <c r="IW264" s="92">
        <v>35546.226863000011</v>
      </c>
      <c r="IX264" s="92">
        <v>35990.716965000007</v>
      </c>
      <c r="IY264" s="92">
        <v>40501.133770999986</v>
      </c>
      <c r="IZ264" s="92">
        <v>42082.855919999987</v>
      </c>
      <c r="JA264" s="92">
        <v>42849.855096999971</v>
      </c>
      <c r="JB264" s="92">
        <v>45220.521590999997</v>
      </c>
      <c r="JC264" s="92">
        <v>47088.638170000006</v>
      </c>
      <c r="JD264" s="92">
        <v>48464.160003000012</v>
      </c>
      <c r="JE264" s="92">
        <v>49834.841868000003</v>
      </c>
      <c r="JF264" s="92">
        <v>50081.238543000007</v>
      </c>
      <c r="JG264" s="92">
        <v>50081.238543000007</v>
      </c>
      <c r="JH264" s="92">
        <v>50081.238543000007</v>
      </c>
      <c r="JI264" s="92">
        <v>60173.003855580049</v>
      </c>
      <c r="JJ264" s="92">
        <v>60173.003855580049</v>
      </c>
      <c r="JK264" s="92">
        <v>60173.003855580049</v>
      </c>
      <c r="JL264" s="92">
        <v>60173.003855580049</v>
      </c>
      <c r="JM264" s="92">
        <v>60173.003855580049</v>
      </c>
      <c r="JN264" s="92">
        <v>60173.003855580049</v>
      </c>
      <c r="JO264" s="92">
        <v>70691.123355580028</v>
      </c>
      <c r="JP264" s="92">
        <v>70691.123355580028</v>
      </c>
      <c r="JQ264" s="92">
        <v>70691.123355580028</v>
      </c>
      <c r="JR264" s="92">
        <v>70691.123355580028</v>
      </c>
      <c r="JS264" s="92">
        <v>70691.123355580028</v>
      </c>
      <c r="JT264" s="92">
        <v>70691.123355580028</v>
      </c>
      <c r="JU264" s="92">
        <v>78222.879296914922</v>
      </c>
      <c r="JV264" s="92">
        <v>78222.879296914922</v>
      </c>
      <c r="JW264" s="92">
        <v>78222.879296914922</v>
      </c>
      <c r="JX264" s="92">
        <v>78222.879296914922</v>
      </c>
      <c r="JY264" s="92">
        <v>78222.879296914922</v>
      </c>
      <c r="JZ264" s="92">
        <v>78222.879296914922</v>
      </c>
      <c r="KA264" s="92">
        <v>78222.879296914922</v>
      </c>
      <c r="KB264" s="92">
        <v>78222.879296914922</v>
      </c>
      <c r="KC264" s="92">
        <v>78222.879296914922</v>
      </c>
      <c r="KD264" s="92">
        <v>78222.879296914922</v>
      </c>
      <c r="KE264" s="92">
        <v>78222.879296914922</v>
      </c>
      <c r="KF264" s="92">
        <v>78222.879296914922</v>
      </c>
      <c r="KG264" s="92">
        <v>82916.252054729674</v>
      </c>
      <c r="KH264" s="92">
        <v>82916.252054729674</v>
      </c>
      <c r="KI264" s="92">
        <v>82916.252054729674</v>
      </c>
      <c r="KJ264" s="92">
        <v>82916.252054729674</v>
      </c>
      <c r="KK264" s="92">
        <v>82916.252054729674</v>
      </c>
      <c r="KL264" s="92">
        <v>82916.252054729674</v>
      </c>
      <c r="KM264" s="92">
        <v>82916.252054729674</v>
      </c>
      <c r="KN264" s="92">
        <v>82916.252054729674</v>
      </c>
      <c r="KO264" s="92">
        <v>82916.252054729674</v>
      </c>
      <c r="KP264" s="92">
        <v>82916.252054729674</v>
      </c>
      <c r="KQ264" s="92">
        <v>82916.252054729674</v>
      </c>
      <c r="KR264" s="92">
        <v>82916.252054729674</v>
      </c>
      <c r="KS264" s="92">
        <v>87891.227178013432</v>
      </c>
      <c r="KT264" s="92">
        <v>87891.227178013432</v>
      </c>
      <c r="KU264" s="92">
        <v>87891.227178013432</v>
      </c>
      <c r="KV264" s="92">
        <v>87891.227178013432</v>
      </c>
      <c r="KW264" s="92">
        <v>87891.227178013432</v>
      </c>
      <c r="KX264" s="92">
        <v>87891.227178013432</v>
      </c>
      <c r="KY264" s="92">
        <v>87891.227178013432</v>
      </c>
      <c r="KZ264" s="92">
        <v>87891.227178013432</v>
      </c>
      <c r="LA264" s="92">
        <v>87891.227178013432</v>
      </c>
      <c r="LB264" s="92">
        <v>87891.227178013432</v>
      </c>
      <c r="LC264" s="92">
        <v>87891.227178013432</v>
      </c>
      <c r="LD264" s="92">
        <v>87891.227178013432</v>
      </c>
      <c r="LE264" s="92">
        <v>93164.700808694091</v>
      </c>
      <c r="LF264" s="92">
        <v>93164.700808694091</v>
      </c>
      <c r="LG264" s="92">
        <v>93164.700808694091</v>
      </c>
      <c r="LH264" s="92">
        <v>93164.700808694091</v>
      </c>
      <c r="LI264" s="92">
        <v>93164.700808694091</v>
      </c>
      <c r="LJ264" s="92">
        <v>93164.700808694091</v>
      </c>
      <c r="LK264" s="92">
        <v>93164.700808694091</v>
      </c>
      <c r="LL264" s="92">
        <v>93164.700808694091</v>
      </c>
      <c r="LM264" s="92">
        <v>93164.700808694091</v>
      </c>
      <c r="LN264" s="92">
        <v>93164.700808694091</v>
      </c>
      <c r="LO264" s="92">
        <v>93164.700808694091</v>
      </c>
      <c r="LP264" s="92">
        <v>93164.700808694091</v>
      </c>
      <c r="LR264" s="122" t="s">
        <v>310</v>
      </c>
      <c r="LS264" s="122" t="s">
        <v>311</v>
      </c>
      <c r="LT264" s="92">
        <v>37651.752495999986</v>
      </c>
      <c r="LU264" s="92">
        <v>38122.571279999989</v>
      </c>
      <c r="LV264" s="92">
        <v>42894.987631999975</v>
      </c>
      <c r="LW264" s="92">
        <v>44570.400639999971</v>
      </c>
      <c r="LX264" s="92">
        <v>45382.831823999979</v>
      </c>
      <c r="LY264" s="92">
        <v>47893.921072000019</v>
      </c>
      <c r="LZ264" s="92">
        <v>49872.692640000023</v>
      </c>
      <c r="MA264" s="92">
        <v>51329.691376000024</v>
      </c>
      <c r="MB264" s="92">
        <v>52781.563456000033</v>
      </c>
      <c r="MC264" s="92">
        <v>53042.555056000041</v>
      </c>
      <c r="MD264" s="92">
        <v>53042.555056000041</v>
      </c>
      <c r="ME264" s="92">
        <v>53042.555056000041</v>
      </c>
      <c r="MF264" s="92">
        <v>63593.466439360061</v>
      </c>
      <c r="MG264" s="92">
        <v>63593.466439360061</v>
      </c>
      <c r="MH264" s="92">
        <v>63593.466439360061</v>
      </c>
      <c r="MI264" s="92">
        <v>63593.466439360061</v>
      </c>
      <c r="MJ264" s="92">
        <v>63593.466439360061</v>
      </c>
      <c r="MK264" s="92">
        <v>63593.466439360061</v>
      </c>
      <c r="ML264" s="92">
        <v>74734.610439360098</v>
      </c>
      <c r="MM264" s="92">
        <v>74734.610439360098</v>
      </c>
      <c r="MN264" s="92">
        <v>74734.610439360098</v>
      </c>
      <c r="MO264" s="92">
        <v>74734.610439360098</v>
      </c>
      <c r="MP264" s="92">
        <v>74734.610439360098</v>
      </c>
      <c r="MQ264" s="92">
        <v>74734.610439360098</v>
      </c>
      <c r="MR264" s="92">
        <v>82565.55682572152</v>
      </c>
      <c r="MS264" s="92">
        <v>82565.55682572152</v>
      </c>
      <c r="MT264" s="92">
        <v>82565.55682572152</v>
      </c>
      <c r="MU264" s="92">
        <v>82565.55682572152</v>
      </c>
      <c r="MV264" s="92">
        <v>82565.55682572152</v>
      </c>
      <c r="MW264" s="92">
        <v>82565.55682572152</v>
      </c>
      <c r="MX264" s="92">
        <v>82565.55682572152</v>
      </c>
      <c r="MY264" s="92">
        <v>82565.55682572152</v>
      </c>
      <c r="MZ264" s="92">
        <v>82565.55682572152</v>
      </c>
      <c r="NA264" s="92">
        <v>82565.55682572152</v>
      </c>
      <c r="NB264" s="92">
        <v>82565.55682572152</v>
      </c>
      <c r="NC264" s="92">
        <v>82565.55682572152</v>
      </c>
      <c r="ND264" s="92">
        <v>87381.176315264936</v>
      </c>
      <c r="NE264" s="92">
        <v>87381.176315264936</v>
      </c>
      <c r="NF264" s="92">
        <v>87381.176315264936</v>
      </c>
      <c r="NG264" s="92">
        <v>87381.176315264936</v>
      </c>
      <c r="NH264" s="92">
        <v>87381.176315264936</v>
      </c>
      <c r="NI264" s="92">
        <v>87381.176315264936</v>
      </c>
      <c r="NJ264" s="92">
        <v>87381.176315264936</v>
      </c>
      <c r="NK264" s="92">
        <v>87381.176315264936</v>
      </c>
      <c r="NL264" s="92">
        <v>87381.176315264936</v>
      </c>
      <c r="NM264" s="92">
        <v>87381.176315264936</v>
      </c>
      <c r="NN264" s="92">
        <v>87381.176315264936</v>
      </c>
      <c r="NO264" s="92">
        <v>87381.176315264936</v>
      </c>
      <c r="NP264" s="92">
        <v>92485.732974180632</v>
      </c>
      <c r="NQ264" s="92">
        <v>92485.732974180632</v>
      </c>
      <c r="NR264" s="92">
        <v>92485.732974180632</v>
      </c>
      <c r="NS264" s="92">
        <v>92485.732974180632</v>
      </c>
      <c r="NT264" s="92">
        <v>92485.732974180632</v>
      </c>
      <c r="NU264" s="92">
        <v>92485.732974180632</v>
      </c>
      <c r="NV264" s="92">
        <v>92485.732974180632</v>
      </c>
      <c r="NW264" s="92">
        <v>92485.732974180632</v>
      </c>
      <c r="NX264" s="92">
        <v>92485.732974180632</v>
      </c>
      <c r="NY264" s="92">
        <v>92485.732974180632</v>
      </c>
      <c r="NZ264" s="92">
        <v>92485.732974180632</v>
      </c>
      <c r="OA264" s="92">
        <v>92485.732974180632</v>
      </c>
      <c r="OB264" s="92">
        <v>97869.108227328194</v>
      </c>
      <c r="OC264" s="92">
        <v>97869.108227328194</v>
      </c>
      <c r="OD264" s="92">
        <v>97869.108227328194</v>
      </c>
      <c r="OE264" s="92">
        <v>97869.108227328194</v>
      </c>
      <c r="OF264" s="92">
        <v>97869.108227328194</v>
      </c>
      <c r="OG264" s="92">
        <v>97869.108227328194</v>
      </c>
      <c r="OH264" s="92">
        <v>97869.108227328194</v>
      </c>
      <c r="OI264" s="92">
        <v>97869.108227328194</v>
      </c>
      <c r="OJ264" s="92">
        <v>97869.108227328194</v>
      </c>
      <c r="OK264" s="92">
        <v>97869.108227328194</v>
      </c>
      <c r="OL264" s="92">
        <v>97869.108227328194</v>
      </c>
      <c r="OM264" s="92">
        <v>97869.108227328194</v>
      </c>
      <c r="ON264" s="5"/>
      <c r="OO264" s="122" t="s">
        <v>310</v>
      </c>
      <c r="OP264" s="122" t="s">
        <v>311</v>
      </c>
      <c r="OQ264" s="92">
        <v>9520.4846698000001</v>
      </c>
      <c r="OR264" s="92">
        <v>10977.297075999999</v>
      </c>
      <c r="OS264" s="92">
        <v>14849.566325999998</v>
      </c>
      <c r="OT264" s="92">
        <v>14849.566325999998</v>
      </c>
      <c r="OU264" s="92">
        <v>14849.566325999998</v>
      </c>
      <c r="OV264" s="92">
        <v>14849.566325999998</v>
      </c>
      <c r="OW264" s="92">
        <v>14849.566325999998</v>
      </c>
      <c r="OX264" s="92">
        <v>14849.566325999998</v>
      </c>
      <c r="OY264" s="92">
        <v>14849.566325999998</v>
      </c>
      <c r="OZ264" s="92">
        <v>14849.566325999998</v>
      </c>
      <c r="PA264" s="92">
        <v>14849.566325999998</v>
      </c>
      <c r="PB264" s="92">
        <v>14849.566325999998</v>
      </c>
      <c r="PC264" s="92">
        <v>18065.061163059996</v>
      </c>
      <c r="PD264" s="92">
        <v>18065.061163059996</v>
      </c>
      <c r="PE264" s="92">
        <v>18065.061163059996</v>
      </c>
      <c r="PF264" s="92">
        <v>18065.061163059996</v>
      </c>
      <c r="PG264" s="92">
        <v>18065.061163059996</v>
      </c>
      <c r="PH264" s="92">
        <v>18065.061163059996</v>
      </c>
      <c r="PI264" s="92">
        <v>18065.061163059996</v>
      </c>
      <c r="PJ264" s="92">
        <v>18065.061163059996</v>
      </c>
      <c r="PK264" s="92">
        <v>18065.061163059996</v>
      </c>
      <c r="PL264" s="92">
        <v>18065.061163059996</v>
      </c>
      <c r="PM264" s="92">
        <v>18065.061163059996</v>
      </c>
      <c r="PN264" s="92">
        <v>18065.061163059996</v>
      </c>
      <c r="PO264" s="92">
        <v>21998.815818843603</v>
      </c>
      <c r="PP264" s="92">
        <v>21998.815818843603</v>
      </c>
      <c r="PQ264" s="92">
        <v>21998.815818843603</v>
      </c>
      <c r="PR264" s="92">
        <v>21998.815818843603</v>
      </c>
      <c r="PS264" s="92">
        <v>21998.815818843603</v>
      </c>
      <c r="PT264" s="92">
        <v>21998.815818843603</v>
      </c>
      <c r="PU264" s="92">
        <v>21998.815818843603</v>
      </c>
      <c r="PV264" s="92">
        <v>21998.815818843603</v>
      </c>
      <c r="PW264" s="92">
        <v>21998.815818843603</v>
      </c>
      <c r="PX264" s="92">
        <v>21998.815818843603</v>
      </c>
      <c r="PY264" s="92">
        <v>21998.815818843603</v>
      </c>
      <c r="PZ264" s="92">
        <v>21998.815818843603</v>
      </c>
      <c r="QA264" s="92">
        <v>26655.537276574221</v>
      </c>
      <c r="QB264" s="92">
        <v>26655.537276574221</v>
      </c>
      <c r="QC264" s="92">
        <v>26655.537276574221</v>
      </c>
      <c r="QD264" s="92">
        <v>26655.537276574221</v>
      </c>
      <c r="QE264" s="92">
        <v>26655.537276574221</v>
      </c>
      <c r="QF264" s="92">
        <v>26655.537276574221</v>
      </c>
      <c r="QG264" s="92">
        <v>26655.537276574221</v>
      </c>
      <c r="QH264" s="92">
        <v>26655.537276574221</v>
      </c>
      <c r="QI264" s="92">
        <v>26655.537276574221</v>
      </c>
      <c r="QJ264" s="92">
        <v>26655.537276574221</v>
      </c>
      <c r="QK264" s="92">
        <v>26655.537276574221</v>
      </c>
      <c r="QL264" s="92">
        <v>26655.537276574221</v>
      </c>
      <c r="QM264" s="92">
        <v>32184.826515295659</v>
      </c>
      <c r="QN264" s="92">
        <v>32184.826515295659</v>
      </c>
      <c r="QO264" s="92">
        <v>32184.826515295659</v>
      </c>
      <c r="QP264" s="92">
        <v>32184.826515295659</v>
      </c>
      <c r="QQ264" s="92">
        <v>32184.826515295659</v>
      </c>
      <c r="QR264" s="92">
        <v>32184.826515295659</v>
      </c>
      <c r="QS264" s="92">
        <v>32184.826515295659</v>
      </c>
      <c r="QT264" s="92">
        <v>32184.826515295659</v>
      </c>
      <c r="QU264" s="92">
        <v>32184.826515295659</v>
      </c>
      <c r="QV264" s="92">
        <v>32184.826515295659</v>
      </c>
      <c r="QW264" s="92">
        <v>32184.826515295659</v>
      </c>
      <c r="QX264" s="92">
        <v>32184.826515295659</v>
      </c>
      <c r="QY264" s="92">
        <v>38172.270935072425</v>
      </c>
      <c r="QZ264" s="92">
        <v>38172.270935072425</v>
      </c>
      <c r="RA264" s="92">
        <v>38172.270935072425</v>
      </c>
      <c r="RB264" s="92">
        <v>38172.270935072425</v>
      </c>
      <c r="RC264" s="92">
        <v>38172.270935072425</v>
      </c>
      <c r="RD264" s="92">
        <v>38172.270935072425</v>
      </c>
      <c r="RE264" s="92">
        <v>38172.270935072425</v>
      </c>
      <c r="RF264" s="92">
        <v>38172.270935072425</v>
      </c>
      <c r="RG264" s="92">
        <v>38172.270935072425</v>
      </c>
      <c r="RH264" s="92">
        <v>38172.270935072425</v>
      </c>
      <c r="RI264" s="92">
        <v>38172.270935072425</v>
      </c>
      <c r="RJ264" s="92">
        <v>38172.270935072425</v>
      </c>
      <c r="RK264" s="93"/>
      <c r="RL264" s="122" t="s">
        <v>310</v>
      </c>
      <c r="RM264" s="122" t="s">
        <v>311</v>
      </c>
      <c r="RN264" s="92">
        <v>82718.464028799965</v>
      </c>
      <c r="RO264" s="92">
        <v>85090.585320999962</v>
      </c>
      <c r="RP264" s="92">
        <v>98245.687728999954</v>
      </c>
      <c r="RQ264" s="92">
        <v>101502.82288599995</v>
      </c>
      <c r="RR264" s="92">
        <v>103082.25324699996</v>
      </c>
      <c r="RS264" s="92">
        <v>107964.00898900001</v>
      </c>
      <c r="RT264" s="92">
        <v>111810.897136</v>
      </c>
      <c r="RU264" s="92">
        <v>114643.41770500001</v>
      </c>
      <c r="RV264" s="92">
        <v>117465.97165000002</v>
      </c>
      <c r="RW264" s="92">
        <v>117973.35992500001</v>
      </c>
      <c r="RX264" s="92">
        <v>117973.35992500001</v>
      </c>
      <c r="RY264" s="92">
        <v>117973.35992500001</v>
      </c>
      <c r="RZ264" s="92">
        <v>141831.53145799981</v>
      </c>
      <c r="SA264" s="92">
        <v>141831.53145799981</v>
      </c>
      <c r="SB264" s="92">
        <v>141831.53145799981</v>
      </c>
      <c r="SC264" s="92">
        <v>141831.53145799981</v>
      </c>
      <c r="SD264" s="92">
        <v>141831.53145799981</v>
      </c>
      <c r="SE264" s="92">
        <v>141831.53145799981</v>
      </c>
      <c r="SF264" s="92">
        <v>163490.79495799972</v>
      </c>
      <c r="SG264" s="92">
        <v>163490.79495799972</v>
      </c>
      <c r="SH264" s="92">
        <v>163490.79495799972</v>
      </c>
      <c r="SI264" s="92">
        <v>163490.79495799972</v>
      </c>
      <c r="SJ264" s="92">
        <v>163490.79495799972</v>
      </c>
      <c r="SK264" s="92">
        <v>163490.79495799972</v>
      </c>
      <c r="SL264" s="92">
        <v>182787.25194147989</v>
      </c>
      <c r="SM264" s="92">
        <v>182787.25194147989</v>
      </c>
      <c r="SN264" s="92">
        <v>182787.25194147989</v>
      </c>
      <c r="SO264" s="92">
        <v>182787.25194147989</v>
      </c>
      <c r="SP264" s="92">
        <v>182787.25194147989</v>
      </c>
      <c r="SQ264" s="92">
        <v>182787.25194147989</v>
      </c>
      <c r="SR264" s="92">
        <v>182787.25194147989</v>
      </c>
      <c r="SS264" s="92">
        <v>182787.25194147989</v>
      </c>
      <c r="ST264" s="92">
        <v>182787.25194147989</v>
      </c>
      <c r="SU264" s="92">
        <v>182787.25194147989</v>
      </c>
      <c r="SV264" s="92">
        <v>182787.25194147989</v>
      </c>
      <c r="SW264" s="92">
        <v>182787.25194147989</v>
      </c>
      <c r="SX264" s="92">
        <v>196952.96564656845</v>
      </c>
      <c r="SY264" s="92">
        <v>196952.96564656845</v>
      </c>
      <c r="SZ264" s="92">
        <v>196952.96564656845</v>
      </c>
      <c r="TA264" s="92">
        <v>196952.96564656845</v>
      </c>
      <c r="TB264" s="92">
        <v>196952.96564656845</v>
      </c>
      <c r="TC264" s="92">
        <v>196952.96564656845</v>
      </c>
      <c r="TD264" s="92">
        <v>196952.96564656845</v>
      </c>
      <c r="TE264" s="92">
        <v>196952.96564656845</v>
      </c>
      <c r="TF264" s="92">
        <v>196952.96564656845</v>
      </c>
      <c r="TG264" s="92">
        <v>196952.96564656845</v>
      </c>
      <c r="TH264" s="92">
        <v>196952.96564656845</v>
      </c>
      <c r="TI264" s="92">
        <v>196952.96564656845</v>
      </c>
      <c r="TJ264" s="92">
        <v>212561.78666748988</v>
      </c>
      <c r="TK264" s="92">
        <v>212561.78666748988</v>
      </c>
      <c r="TL264" s="92">
        <v>212561.78666748988</v>
      </c>
      <c r="TM264" s="92">
        <v>212561.78666748988</v>
      </c>
      <c r="TN264" s="92">
        <v>212561.78666748988</v>
      </c>
      <c r="TO264" s="92">
        <v>212561.78666748988</v>
      </c>
      <c r="TP264" s="92">
        <v>212561.78666748988</v>
      </c>
      <c r="TQ264" s="92">
        <v>212561.78666748988</v>
      </c>
      <c r="TR264" s="92">
        <v>212561.78666748988</v>
      </c>
      <c r="TS264" s="92">
        <v>212561.78666748988</v>
      </c>
      <c r="TT264" s="92">
        <v>212561.78666748988</v>
      </c>
      <c r="TU264" s="92">
        <v>212561.78666748988</v>
      </c>
      <c r="TV264" s="92">
        <v>229206.07997109421</v>
      </c>
      <c r="TW264" s="92">
        <v>229206.07997109421</v>
      </c>
      <c r="TX264" s="92">
        <v>229206.07997109421</v>
      </c>
      <c r="TY264" s="92">
        <v>229206.07997109421</v>
      </c>
      <c r="TZ264" s="92">
        <v>229206.07997109421</v>
      </c>
      <c r="UA264" s="92">
        <v>229206.07997109421</v>
      </c>
      <c r="UB264" s="92">
        <v>229206.07997109421</v>
      </c>
      <c r="UC264" s="92">
        <v>229206.07997109421</v>
      </c>
      <c r="UD264" s="92">
        <v>229206.07997109421</v>
      </c>
      <c r="UE264" s="92">
        <v>229206.07997109421</v>
      </c>
      <c r="UF264" s="92">
        <v>229206.07997109421</v>
      </c>
      <c r="UG264" s="92">
        <v>229206.07997109421</v>
      </c>
      <c r="UI264" s="122" t="s">
        <v>310</v>
      </c>
      <c r="UJ264" s="122" t="s">
        <v>311</v>
      </c>
      <c r="UK264" s="92">
        <v>537822.6658770002</v>
      </c>
      <c r="UL264" s="92">
        <v>785184.76326696062</v>
      </c>
      <c r="UM264" s="92">
        <v>938674.55156297982</v>
      </c>
      <c r="UN264" s="92">
        <v>994995.02465675911</v>
      </c>
      <c r="UO264" s="92">
        <v>1054694.7261361617</v>
      </c>
      <c r="UP264" s="92">
        <v>1117976.4097043332</v>
      </c>
      <c r="UR264" s="122" t="s">
        <v>310</v>
      </c>
      <c r="US264" s="122" t="s">
        <v>311</v>
      </c>
      <c r="UT264" s="92">
        <v>569628.07758400007</v>
      </c>
      <c r="UU264" s="92">
        <v>829968.46127232094</v>
      </c>
      <c r="UV264" s="92">
        <v>990786.68190865859</v>
      </c>
      <c r="UW264" s="92">
        <v>1048574.1157831782</v>
      </c>
      <c r="UX264" s="92">
        <v>1109828.7956901705</v>
      </c>
      <c r="UY264" s="92">
        <v>1174429.2987279361</v>
      </c>
      <c r="VA264" s="122" t="s">
        <v>310</v>
      </c>
      <c r="VB264" s="122" t="s">
        <v>311</v>
      </c>
      <c r="VC264" s="92">
        <v>168993.44500579996</v>
      </c>
      <c r="VD264" s="92">
        <v>216780.73395672001</v>
      </c>
      <c r="VE264" s="92">
        <v>263985.78982612328</v>
      </c>
      <c r="VF264" s="92">
        <v>319866.44731889071</v>
      </c>
      <c r="VG264" s="92">
        <v>386217.91818354779</v>
      </c>
      <c r="VH264" s="92">
        <v>458067.25122086908</v>
      </c>
      <c r="VJ264" s="122" t="s">
        <v>310</v>
      </c>
      <c r="VK264" s="122" t="s">
        <v>311</v>
      </c>
      <c r="VL264" s="92">
        <v>1276444.1884667992</v>
      </c>
      <c r="VM264" s="92">
        <v>1831933.9584959971</v>
      </c>
      <c r="VN264" s="92">
        <v>2193447.0232977606</v>
      </c>
      <c r="VO264" s="92">
        <v>2363435.5877588252</v>
      </c>
      <c r="VP264" s="92">
        <v>2550741.4400098827</v>
      </c>
      <c r="VQ264" s="92">
        <v>2750472.9596531396</v>
      </c>
      <c r="VS264" s="122" t="s">
        <v>310</v>
      </c>
      <c r="VT264" s="122" t="s">
        <v>311</v>
      </c>
      <c r="VU264" s="92">
        <v>18739465.710000001</v>
      </c>
      <c r="VV264" s="92">
        <v>27358354.120800007</v>
      </c>
      <c r="VW264" s="92">
        <v>32706430.368048042</v>
      </c>
      <c r="VX264" s="92">
        <v>34668816.190130867</v>
      </c>
      <c r="VY264" s="92">
        <v>36748945.161538817</v>
      </c>
      <c r="VZ264" s="92">
        <v>38953881.871231072</v>
      </c>
      <c r="WB264" s="122" t="s">
        <v>310</v>
      </c>
      <c r="WC264" s="122" t="s">
        <v>311</v>
      </c>
      <c r="WD264" s="92">
        <v>11920.779713740449</v>
      </c>
      <c r="WE264" s="92">
        <v>12062.766367195778</v>
      </c>
      <c r="WF264" s="92">
        <v>13230.75662137863</v>
      </c>
      <c r="WG264" s="92">
        <v>14024.602018661386</v>
      </c>
      <c r="WH264" s="92">
        <v>14866.078139781033</v>
      </c>
      <c r="WI264" s="92">
        <v>15758.042828167916</v>
      </c>
      <c r="WK264" s="122" t="s">
        <v>310</v>
      </c>
      <c r="WL264" s="122" t="s">
        <v>311</v>
      </c>
      <c r="WM264" s="92">
        <v>500.24253939322119</v>
      </c>
      <c r="WN264" s="92">
        <v>506.20085468719202</v>
      </c>
      <c r="WO264" s="92">
        <v>555.21429380523057</v>
      </c>
      <c r="WP264" s="92">
        <v>588.52715143354442</v>
      </c>
      <c r="WQ264" s="92">
        <v>623.83878051955821</v>
      </c>
      <c r="WR264" s="92">
        <v>661.26910735073193</v>
      </c>
      <c r="WT264" s="122" t="s">
        <v>310</v>
      </c>
      <c r="WU264" s="122" t="s">
        <v>311</v>
      </c>
      <c r="WV264" s="113">
        <v>35.641221374045791</v>
      </c>
      <c r="WW264" s="113">
        <v>39.116402116402128</v>
      </c>
      <c r="WX264" s="113">
        <v>49.111650485436918</v>
      </c>
      <c r="WY264" s="113">
        <v>62.334951456310691</v>
      </c>
      <c r="WZ264" s="113">
        <v>75.558252427184456</v>
      </c>
      <c r="XA264" s="113">
        <v>88.78155339805825</v>
      </c>
      <c r="XC264" s="122" t="s">
        <v>310</v>
      </c>
      <c r="XD264" s="122" t="s">
        <v>311</v>
      </c>
      <c r="XE264" s="113">
        <v>2.9083969465648853</v>
      </c>
      <c r="XF264" s="113">
        <v>2.82010582010582</v>
      </c>
      <c r="XG264" s="113">
        <v>3.6893203883495147</v>
      </c>
      <c r="XH264" s="113">
        <v>4.79126213592233</v>
      </c>
      <c r="XI264" s="113">
        <v>5.8932038834951452</v>
      </c>
      <c r="XJ264" s="113">
        <v>6.9951456310679614</v>
      </c>
      <c r="XL264" s="122" t="s">
        <v>310</v>
      </c>
      <c r="XM264" s="122" t="s">
        <v>311</v>
      </c>
      <c r="XN264" s="113">
        <v>5.4503816793893129</v>
      </c>
      <c r="XO264" s="113">
        <v>4.9523809523809526</v>
      </c>
      <c r="XP264" s="113">
        <v>4.5436893203883493</v>
      </c>
      <c r="XQ264" s="113">
        <v>4.5436893203883493</v>
      </c>
      <c r="XR264" s="113">
        <v>4.5436893203883493</v>
      </c>
      <c r="XS264" s="113">
        <v>4.5436893203883493</v>
      </c>
      <c r="XU264" s="122" t="s">
        <v>310</v>
      </c>
      <c r="XV264" s="122" t="s">
        <v>311</v>
      </c>
      <c r="XW264" s="113">
        <v>13.717557251908397</v>
      </c>
      <c r="XX264" s="113">
        <v>9.4603174603174605</v>
      </c>
      <c r="XY264" s="113">
        <v>8.6359223300970882</v>
      </c>
      <c r="XZ264" s="113">
        <v>8.6067961165048548</v>
      </c>
      <c r="YA264" s="113">
        <v>8.6213592233009706</v>
      </c>
      <c r="YB264" s="113">
        <v>8.650485436893204</v>
      </c>
      <c r="YD264" s="122" t="s">
        <v>310</v>
      </c>
      <c r="YE264" s="122" t="s">
        <v>311</v>
      </c>
      <c r="YF264" s="92">
        <v>250439.91441233043</v>
      </c>
      <c r="YG264" s="92">
        <v>332283.53677251458</v>
      </c>
      <c r="YH264" s="92">
        <v>404730.02167084947</v>
      </c>
      <c r="YI264" s="92">
        <v>462386.26122204529</v>
      </c>
      <c r="YJ264" s="92">
        <v>551168.20486129459</v>
      </c>
      <c r="YK264" s="92">
        <v>675996.75794521009</v>
      </c>
      <c r="YM264" s="122" t="s">
        <v>310</v>
      </c>
      <c r="YN264" s="122" t="s">
        <v>311</v>
      </c>
      <c r="YO264" s="92">
        <v>3489550.8870121697</v>
      </c>
      <c r="YP264" s="92">
        <v>5004802.0520772003</v>
      </c>
      <c r="YQ264" s="92">
        <v>6092090.1867368873</v>
      </c>
      <c r="YR264" s="92">
        <v>6763858.2358646281</v>
      </c>
      <c r="YS264" s="92">
        <v>7444441.8274315372</v>
      </c>
      <c r="YT264" s="92">
        <v>8173286.1668550344</v>
      </c>
      <c r="YV264" s="122" t="s">
        <v>310</v>
      </c>
      <c r="YW264" s="122" t="s">
        <v>311</v>
      </c>
      <c r="YX264" s="92">
        <v>2386635.5244488912</v>
      </c>
      <c r="YY264" s="92">
        <v>4960183.7795594102</v>
      </c>
      <c r="YZ264" s="92">
        <v>6092090.1867368873</v>
      </c>
      <c r="ZA264" s="92">
        <v>6763858.2358646281</v>
      </c>
      <c r="ZB264" s="92">
        <v>7444441.8274315372</v>
      </c>
      <c r="ZC264" s="92">
        <v>8173286.1668550344</v>
      </c>
      <c r="ZE264" s="122" t="s">
        <v>310</v>
      </c>
      <c r="ZF264" s="122" t="s">
        <v>311</v>
      </c>
      <c r="ZG264" s="92">
        <v>500.24253939322119</v>
      </c>
      <c r="ZH264" s="92">
        <v>506.20085468719202</v>
      </c>
      <c r="ZI264" s="92">
        <v>555.21429380523057</v>
      </c>
      <c r="ZJ264" s="92">
        <v>588.52715143354442</v>
      </c>
      <c r="ZK264" s="92">
        <v>623.83878051955821</v>
      </c>
      <c r="ZL264" s="92">
        <v>661.26910735073193</v>
      </c>
      <c r="ZN264" s="122" t="s">
        <v>310</v>
      </c>
      <c r="ZO264" s="122" t="s">
        <v>311</v>
      </c>
      <c r="ZP264" s="92">
        <v>1663299.2449993012</v>
      </c>
      <c r="ZQ264" s="92">
        <v>2372263.8319429304</v>
      </c>
      <c r="ZR264" s="92">
        <v>2981348.896018127</v>
      </c>
      <c r="ZS264" s="92">
        <v>3394624.6094686845</v>
      </c>
      <c r="ZT264" s="92">
        <v>3598302.0860368027</v>
      </c>
      <c r="ZU264" s="92">
        <v>3814200.2111990131</v>
      </c>
      <c r="ZW264" s="122" t="s">
        <v>310</v>
      </c>
      <c r="ZX264" s="122" t="s">
        <v>311</v>
      </c>
      <c r="ZY264" s="92">
        <v>500.24253939322119</v>
      </c>
      <c r="ZZ264" s="92">
        <v>506.20085468719202</v>
      </c>
      <c r="AAA264" s="92">
        <v>555.21429380523057</v>
      </c>
      <c r="AAB264" s="92">
        <v>588.52715143354442</v>
      </c>
      <c r="AAC264" s="92">
        <v>623.83878051955821</v>
      </c>
      <c r="AAD264" s="92">
        <v>661.26910735073193</v>
      </c>
      <c r="AAF264" s="122" t="s">
        <v>310</v>
      </c>
      <c r="AAG264" s="122" t="s">
        <v>311</v>
      </c>
      <c r="AAH264" s="92">
        <v>6353061.8890054533</v>
      </c>
      <c r="AAI264" s="92">
        <v>8976002.1308434717</v>
      </c>
      <c r="AAJ264" s="92">
        <v>11908476.966796651</v>
      </c>
      <c r="AAK264" s="92">
        <v>15330042.079636525</v>
      </c>
      <c r="AAL264" s="92">
        <v>19158725.488926541</v>
      </c>
      <c r="AAM264" s="92">
        <v>23493942.878497992</v>
      </c>
      <c r="AAO264" s="122" t="s">
        <v>310</v>
      </c>
      <c r="AAP264" s="122" t="s">
        <v>311</v>
      </c>
      <c r="AAQ264" s="92">
        <v>8016361.1340047577</v>
      </c>
      <c r="AAR264" s="92">
        <v>11348265.96278641</v>
      </c>
      <c r="AAS264" s="92">
        <v>14889825.862814782</v>
      </c>
      <c r="AAT264" s="92">
        <v>18724666.689105257</v>
      </c>
      <c r="AAU264" s="92">
        <v>22757027.574963346</v>
      </c>
      <c r="AAV264" s="92">
        <v>27308143.089697033</v>
      </c>
    </row>
    <row r="265" spans="1:724" ht="15" customHeight="1">
      <c r="C265" s="122" t="s">
        <v>306</v>
      </c>
      <c r="D265" s="122" t="s">
        <v>311</v>
      </c>
      <c r="E265" s="118">
        <v>2</v>
      </c>
      <c r="F265" s="94">
        <v>2</v>
      </c>
      <c r="G265" s="94">
        <v>2</v>
      </c>
      <c r="H265" s="94">
        <v>2</v>
      </c>
      <c r="I265" s="94">
        <v>2</v>
      </c>
      <c r="J265" s="94">
        <v>2</v>
      </c>
      <c r="K265" s="94">
        <v>2</v>
      </c>
      <c r="O265" s="66"/>
      <c r="P265" s="66"/>
      <c r="R265" s="110">
        <v>0</v>
      </c>
      <c r="S265" s="110">
        <v>0.06</v>
      </c>
      <c r="T265" s="110">
        <v>0.06</v>
      </c>
      <c r="U265" s="110">
        <v>0.06</v>
      </c>
      <c r="V265" s="110">
        <v>0.06</v>
      </c>
      <c r="W265" s="110">
        <v>0.06</v>
      </c>
      <c r="X265" s="122" t="s">
        <v>306</v>
      </c>
      <c r="Y265" s="125" t="s">
        <v>311</v>
      </c>
      <c r="Z265" s="92">
        <v>8021.93</v>
      </c>
      <c r="AA265" s="92">
        <v>8021.93</v>
      </c>
      <c r="AB265" s="92">
        <v>9355.9500000000007</v>
      </c>
      <c r="AC265" s="92">
        <v>9355.9500000000007</v>
      </c>
      <c r="AD265" s="92">
        <v>9355.9500000000007</v>
      </c>
      <c r="AE265" s="92">
        <v>9355.9500000000007</v>
      </c>
      <c r="AF265" s="92">
        <v>9355.9500000000007</v>
      </c>
      <c r="AG265" s="92">
        <v>9355.9500000000007</v>
      </c>
      <c r="AH265" s="92">
        <v>9355.9500000000007</v>
      </c>
      <c r="AI265" s="92">
        <v>9355.9500000000007</v>
      </c>
      <c r="AJ265" s="92">
        <v>9355.9500000000007</v>
      </c>
      <c r="AK265" s="92">
        <v>9355.9500000000007</v>
      </c>
      <c r="AL265" s="92">
        <v>9917.3070000000007</v>
      </c>
      <c r="AM265" s="92">
        <v>9917.3070000000007</v>
      </c>
      <c r="AN265" s="92">
        <v>9917.3070000000007</v>
      </c>
      <c r="AO265" s="92">
        <v>9917.3070000000007</v>
      </c>
      <c r="AP265" s="92">
        <v>9917.3070000000007</v>
      </c>
      <c r="AQ265" s="92">
        <v>9917.3070000000007</v>
      </c>
      <c r="AR265" s="92">
        <v>9917.3070000000007</v>
      </c>
      <c r="AS265" s="92">
        <v>9917.3070000000007</v>
      </c>
      <c r="AT265" s="92">
        <v>9917.3070000000007</v>
      </c>
      <c r="AU265" s="92">
        <v>9917.3070000000007</v>
      </c>
      <c r="AV265" s="92">
        <v>9917.3070000000007</v>
      </c>
      <c r="AW265" s="92">
        <v>9917.3070000000007</v>
      </c>
      <c r="AX265" s="92">
        <v>10512.345420000001</v>
      </c>
      <c r="AY265" s="92">
        <v>10512.345420000001</v>
      </c>
      <c r="AZ265" s="92">
        <v>10512.345420000001</v>
      </c>
      <c r="BA265" s="92">
        <v>10512.345420000001</v>
      </c>
      <c r="BB265" s="92">
        <v>10512.345420000001</v>
      </c>
      <c r="BC265" s="92">
        <v>10512.345420000001</v>
      </c>
      <c r="BD265" s="92">
        <v>10512.345420000001</v>
      </c>
      <c r="BE265" s="92">
        <v>10512.345420000001</v>
      </c>
      <c r="BF265" s="92">
        <v>10512.345420000001</v>
      </c>
      <c r="BG265" s="92">
        <v>10512.345420000001</v>
      </c>
      <c r="BH265" s="92">
        <v>10512.345420000001</v>
      </c>
      <c r="BI265" s="92">
        <v>10512.345420000001</v>
      </c>
      <c r="BJ265" s="92">
        <v>11143.086145200003</v>
      </c>
      <c r="BK265" s="92">
        <v>11143.086145200003</v>
      </c>
      <c r="BL265" s="92">
        <v>11143.086145200003</v>
      </c>
      <c r="BM265" s="92">
        <v>11143.086145200003</v>
      </c>
      <c r="BN265" s="92">
        <v>11143.086145200003</v>
      </c>
      <c r="BO265" s="92">
        <v>11143.086145200003</v>
      </c>
      <c r="BP265" s="92">
        <v>11143.086145200003</v>
      </c>
      <c r="BQ265" s="92">
        <v>11143.086145200003</v>
      </c>
      <c r="BR265" s="92">
        <v>11143.086145200003</v>
      </c>
      <c r="BS265" s="92">
        <v>11143.086145200003</v>
      </c>
      <c r="BT265" s="92">
        <v>11143.086145200003</v>
      </c>
      <c r="BU265" s="92">
        <v>11143.086145200003</v>
      </c>
      <c r="BV265" s="92">
        <v>11811.671313912004</v>
      </c>
      <c r="BW265" s="92">
        <v>11811.671313912004</v>
      </c>
      <c r="BX265" s="92">
        <v>11811.671313912004</v>
      </c>
      <c r="BY265" s="92">
        <v>11811.671313912004</v>
      </c>
      <c r="BZ265" s="92">
        <v>11811.671313912004</v>
      </c>
      <c r="CA265" s="92">
        <v>11811.671313912004</v>
      </c>
      <c r="CB265" s="92">
        <v>11811.671313912004</v>
      </c>
      <c r="CC265" s="92">
        <v>11811.671313912004</v>
      </c>
      <c r="CD265" s="92">
        <v>11811.671313912004</v>
      </c>
      <c r="CE265" s="92">
        <v>11811.671313912004</v>
      </c>
      <c r="CF265" s="92">
        <v>11811.671313912004</v>
      </c>
      <c r="CG265" s="92">
        <v>11811.671313912004</v>
      </c>
      <c r="CH265" s="92">
        <v>12520.371592746724</v>
      </c>
      <c r="CI265" s="92">
        <v>12520.371592746724</v>
      </c>
      <c r="CJ265" s="92">
        <v>12520.371592746724</v>
      </c>
      <c r="CK265" s="92">
        <v>12520.371592746724</v>
      </c>
      <c r="CL265" s="92">
        <v>12520.371592746724</v>
      </c>
      <c r="CM265" s="92">
        <v>12520.371592746724</v>
      </c>
      <c r="CN265" s="92">
        <v>12520.371592746724</v>
      </c>
      <c r="CO265" s="92">
        <v>12520.371592746724</v>
      </c>
      <c r="CP265" s="92">
        <v>12520.371592746724</v>
      </c>
      <c r="CQ265" s="92">
        <v>12520.371592746724</v>
      </c>
      <c r="CR265" s="92">
        <v>12520.371592746724</v>
      </c>
      <c r="CS265" s="92">
        <v>12520.371592746724</v>
      </c>
      <c r="CT265" s="23"/>
      <c r="CU265" s="110">
        <v>0</v>
      </c>
      <c r="CV265" s="110">
        <v>0</v>
      </c>
      <c r="CW265" s="110">
        <v>0</v>
      </c>
      <c r="CX265" s="110">
        <v>0</v>
      </c>
      <c r="CY265" s="110">
        <v>0</v>
      </c>
      <c r="CZ265" s="110">
        <v>0</v>
      </c>
      <c r="DA265" s="122" t="s">
        <v>306</v>
      </c>
      <c r="DB265" s="122" t="s">
        <v>311</v>
      </c>
      <c r="DC265" s="92">
        <v>4468.0901791523956</v>
      </c>
      <c r="DD265" s="92">
        <v>4468.0901791523956</v>
      </c>
      <c r="DE265" s="92">
        <v>4468.0901791523956</v>
      </c>
      <c r="DF265" s="92">
        <v>4468.0901791523956</v>
      </c>
      <c r="DG265" s="92">
        <v>4468.0901791523956</v>
      </c>
      <c r="DH265" s="92">
        <v>4468.0901791523956</v>
      </c>
      <c r="DI265" s="92">
        <v>4468.0901791523956</v>
      </c>
      <c r="DJ265" s="92">
        <v>4468.0901791523956</v>
      </c>
      <c r="DK265" s="92">
        <v>4468.0901791523956</v>
      </c>
      <c r="DL265" s="92">
        <v>4468.0901791523956</v>
      </c>
      <c r="DM265" s="92">
        <v>4468.0901791523956</v>
      </c>
      <c r="DN265" s="92">
        <v>4468.0901791523956</v>
      </c>
      <c r="DO265" s="92">
        <v>4468.0901791523956</v>
      </c>
      <c r="DP265" s="92">
        <v>4468.0901791523956</v>
      </c>
      <c r="DQ265" s="92">
        <v>4468.0901791523956</v>
      </c>
      <c r="DR265" s="92">
        <v>4468.0901791523956</v>
      </c>
      <c r="DS265" s="92">
        <v>4468.0901791523956</v>
      </c>
      <c r="DT265" s="92">
        <v>4468.0901791523956</v>
      </c>
      <c r="DU265" s="92">
        <v>4468.0901791523956</v>
      </c>
      <c r="DV265" s="92">
        <v>4468.0901791523956</v>
      </c>
      <c r="DW265" s="92">
        <v>4468.0901791523956</v>
      </c>
      <c r="DX265" s="92">
        <v>4468.0901791523956</v>
      </c>
      <c r="DY265" s="92">
        <v>4468.0901791523956</v>
      </c>
      <c r="DZ265" s="92">
        <v>4468.0901791523956</v>
      </c>
      <c r="EA265" s="92">
        <v>4468.0901791523956</v>
      </c>
      <c r="EB265" s="92">
        <v>4468.0901791523956</v>
      </c>
      <c r="EC265" s="92">
        <v>4468.0901791523956</v>
      </c>
      <c r="ED265" s="92">
        <v>4468.0901791523956</v>
      </c>
      <c r="EE265" s="92">
        <v>4468.0901791523956</v>
      </c>
      <c r="EF265" s="92">
        <v>4468.0901791523956</v>
      </c>
      <c r="EG265" s="92">
        <v>4468.0901791523956</v>
      </c>
      <c r="EH265" s="92">
        <v>4468.0901791523956</v>
      </c>
      <c r="EI265" s="92">
        <v>4468.0901791523956</v>
      </c>
      <c r="EJ265" s="92">
        <v>4468.0901791523956</v>
      </c>
      <c r="EK265" s="92">
        <v>4468.0901791523956</v>
      </c>
      <c r="EL265" s="92">
        <v>4468.0901791523956</v>
      </c>
      <c r="EM265" s="92">
        <v>4468.0901791523956</v>
      </c>
      <c r="EN265" s="92">
        <v>4468.0901791523956</v>
      </c>
      <c r="EO265" s="92">
        <v>4468.0901791523956</v>
      </c>
      <c r="EP265" s="92">
        <v>4468.0901791523956</v>
      </c>
      <c r="EQ265" s="92">
        <v>4468.0901791523956</v>
      </c>
      <c r="ER265" s="92">
        <v>4468.0901791523956</v>
      </c>
      <c r="ES265" s="92">
        <v>4468.0901791523956</v>
      </c>
      <c r="ET265" s="92">
        <v>4468.0901791523956</v>
      </c>
      <c r="EU265" s="92">
        <v>4468.0901791523956</v>
      </c>
      <c r="EV265" s="92">
        <v>4468.0901791523956</v>
      </c>
      <c r="EW265" s="92">
        <v>4468.0901791523956</v>
      </c>
      <c r="EX265" s="92">
        <v>4468.0901791523956</v>
      </c>
      <c r="EY265" s="92">
        <v>4468.0901791523956</v>
      </c>
      <c r="EZ265" s="92">
        <v>4468.0901791523956</v>
      </c>
      <c r="FA265" s="92">
        <v>4468.0901791523956</v>
      </c>
      <c r="FB265" s="92">
        <v>4468.0901791523956</v>
      </c>
      <c r="FC265" s="92">
        <v>4468.0901791523956</v>
      </c>
      <c r="FD265" s="92">
        <v>4468.0901791523956</v>
      </c>
      <c r="FE265" s="92">
        <v>4468.0901791523956</v>
      </c>
      <c r="FF265" s="92">
        <v>4468.0901791523956</v>
      </c>
      <c r="FG265" s="92">
        <v>4468.0901791523956</v>
      </c>
      <c r="FH265" s="92">
        <v>4468.0901791523956</v>
      </c>
      <c r="FI265" s="92">
        <v>4468.0901791523956</v>
      </c>
      <c r="FJ265" s="92">
        <v>4468.0901791523956</v>
      </c>
      <c r="FK265" s="92">
        <v>4468.0901791523956</v>
      </c>
      <c r="FL265" s="92">
        <v>4468.0901791523956</v>
      </c>
      <c r="FM265" s="92">
        <v>4468.0901791523956</v>
      </c>
      <c r="FN265" s="92">
        <v>4468.0901791523956</v>
      </c>
      <c r="FO265" s="92">
        <v>4468.0901791523956</v>
      </c>
      <c r="FP265" s="92">
        <v>4468.0901791523956</v>
      </c>
      <c r="FQ265" s="92">
        <v>4468.0901791523956</v>
      </c>
      <c r="FR265" s="92">
        <v>4468.0901791523956</v>
      </c>
      <c r="FS265" s="92">
        <v>4468.0901791523956</v>
      </c>
      <c r="FT265" s="92">
        <v>4468.0901791523956</v>
      </c>
      <c r="FU265" s="92">
        <v>4468.0901791523956</v>
      </c>
      <c r="FV265" s="92">
        <v>4468.0901791523956</v>
      </c>
      <c r="FW265" s="5"/>
      <c r="FX265" s="122" t="s">
        <v>306</v>
      </c>
      <c r="FY265" s="122" t="s">
        <v>311</v>
      </c>
      <c r="FZ265" s="92">
        <v>517191.12784010242</v>
      </c>
      <c r="GA265" s="92">
        <v>517212.53743887763</v>
      </c>
      <c r="GB265" s="92">
        <v>576309.90324483183</v>
      </c>
      <c r="GC265" s="92">
        <v>576664.22279603872</v>
      </c>
      <c r="GD265" s="92">
        <v>576662.43555996695</v>
      </c>
      <c r="GE265" s="92">
        <v>577009.15935786918</v>
      </c>
      <c r="GF265" s="92">
        <v>577399.22363050922</v>
      </c>
      <c r="GG265" s="92">
        <v>577422.90450845868</v>
      </c>
      <c r="GH265" s="92">
        <v>577982.77122565405</v>
      </c>
      <c r="GI265" s="92">
        <v>578542.63794284943</v>
      </c>
      <c r="GJ265" s="92">
        <v>579102.50466004468</v>
      </c>
      <c r="GK265" s="92">
        <v>579662.37137724005</v>
      </c>
      <c r="GL265" s="92">
        <v>619499.43307753536</v>
      </c>
      <c r="GM265" s="92">
        <v>619931.72099009017</v>
      </c>
      <c r="GN265" s="92">
        <v>620364.00890264497</v>
      </c>
      <c r="GO265" s="92">
        <v>620796.29681519989</v>
      </c>
      <c r="GP265" s="92">
        <v>621228.5847277547</v>
      </c>
      <c r="GQ265" s="92">
        <v>621660.87264030962</v>
      </c>
      <c r="GR265" s="92">
        <v>622093.16055286443</v>
      </c>
      <c r="GS265" s="92">
        <v>622525.44846541923</v>
      </c>
      <c r="GT265" s="92">
        <v>622957.73637797404</v>
      </c>
      <c r="GU265" s="92">
        <v>623390.02429052885</v>
      </c>
      <c r="GV265" s="92">
        <v>623822.31220308365</v>
      </c>
      <c r="GW265" s="92">
        <v>624254.60011563846</v>
      </c>
      <c r="GX265" s="92">
        <v>662359.5935348745</v>
      </c>
      <c r="GY265" s="92">
        <v>662656.43123482878</v>
      </c>
      <c r="GZ265" s="92">
        <v>662953.26893478306</v>
      </c>
      <c r="HA265" s="92">
        <v>663250.10663473746</v>
      </c>
      <c r="HB265" s="92">
        <v>663546.94433469174</v>
      </c>
      <c r="HC265" s="92">
        <v>663843.78203464614</v>
      </c>
      <c r="HD265" s="92">
        <v>664140.61973460042</v>
      </c>
      <c r="HE265" s="92">
        <v>664437.45743455482</v>
      </c>
      <c r="HF265" s="92">
        <v>664734.29513450922</v>
      </c>
      <c r="HG265" s="92">
        <v>665031.13283446338</v>
      </c>
      <c r="HH265" s="92">
        <v>665327.97053441778</v>
      </c>
      <c r="HI265" s="92">
        <v>665624.80823437218</v>
      </c>
      <c r="HJ265" s="92">
        <v>711663.27869619313</v>
      </c>
      <c r="HK265" s="92">
        <v>711814.66592316981</v>
      </c>
      <c r="HL265" s="92">
        <v>711966.0531501465</v>
      </c>
      <c r="HM265" s="92">
        <v>712117.44037712319</v>
      </c>
      <c r="HN265" s="92">
        <v>712268.82760409988</v>
      </c>
      <c r="HO265" s="92">
        <v>712420.21483107668</v>
      </c>
      <c r="HP265" s="92">
        <v>712571.60205805337</v>
      </c>
      <c r="HQ265" s="92">
        <v>712722.98928503017</v>
      </c>
      <c r="HR265" s="92">
        <v>712874.37651200686</v>
      </c>
      <c r="HS265" s="92">
        <v>713025.76373898354</v>
      </c>
      <c r="HT265" s="92">
        <v>713177.15096596023</v>
      </c>
      <c r="HU265" s="92">
        <v>713328.53819293692</v>
      </c>
      <c r="HV265" s="92">
        <v>768345.0829576042</v>
      </c>
      <c r="HW265" s="92">
        <v>768497.98405685066</v>
      </c>
      <c r="HX265" s="92">
        <v>768650.88515609712</v>
      </c>
      <c r="HY265" s="92">
        <v>768803.78625534358</v>
      </c>
      <c r="HZ265" s="92">
        <v>768956.68735459005</v>
      </c>
      <c r="IA265" s="92">
        <v>769109.58845383651</v>
      </c>
      <c r="IB265" s="92">
        <v>769262.48955308297</v>
      </c>
      <c r="IC265" s="92">
        <v>769415.39065232943</v>
      </c>
      <c r="ID265" s="92">
        <v>769568.29175157589</v>
      </c>
      <c r="IE265" s="92">
        <v>769721.19285082235</v>
      </c>
      <c r="IF265" s="92">
        <v>769874.09395006881</v>
      </c>
      <c r="IG265" s="92">
        <v>770026.99504931527</v>
      </c>
      <c r="IH265" s="92">
        <v>827518.54424484412</v>
      </c>
      <c r="II265" s="92">
        <v>827672.97435508319</v>
      </c>
      <c r="IJ265" s="92">
        <v>827827.40446532203</v>
      </c>
      <c r="IK265" s="92">
        <v>827981.83457556099</v>
      </c>
      <c r="IL265" s="92">
        <v>828136.26468579995</v>
      </c>
      <c r="IM265" s="92">
        <v>828290.69479603879</v>
      </c>
      <c r="IN265" s="92">
        <v>828445.12490627775</v>
      </c>
      <c r="IO265" s="92">
        <v>828599.55501651671</v>
      </c>
      <c r="IP265" s="92">
        <v>828753.98512675578</v>
      </c>
      <c r="IQ265" s="92">
        <v>828908.41523699462</v>
      </c>
      <c r="IR265" s="92">
        <v>829062.84534723358</v>
      </c>
      <c r="IS265" s="92">
        <v>829217.27545747254</v>
      </c>
      <c r="IU265" s="122" t="s">
        <v>306</v>
      </c>
      <c r="IV265" s="122" t="s">
        <v>311</v>
      </c>
      <c r="IW265" s="92">
        <v>0</v>
      </c>
      <c r="IX265" s="92">
        <v>0</v>
      </c>
      <c r="IY265" s="92">
        <v>0</v>
      </c>
      <c r="IZ265" s="92">
        <v>0</v>
      </c>
      <c r="JA265" s="92">
        <v>0</v>
      </c>
      <c r="JB265" s="92">
        <v>0</v>
      </c>
      <c r="JC265" s="92">
        <v>0</v>
      </c>
      <c r="JD265" s="92">
        <v>0</v>
      </c>
      <c r="JE265" s="92">
        <v>0</v>
      </c>
      <c r="JF265" s="92">
        <v>0</v>
      </c>
      <c r="JG265" s="92">
        <v>0</v>
      </c>
      <c r="JH265" s="92">
        <v>0</v>
      </c>
      <c r="JI265" s="92">
        <v>0</v>
      </c>
      <c r="JJ265" s="92">
        <v>0</v>
      </c>
      <c r="JK265" s="92">
        <v>0</v>
      </c>
      <c r="JL265" s="92">
        <v>0</v>
      </c>
      <c r="JM265" s="92">
        <v>0</v>
      </c>
      <c r="JN265" s="92">
        <v>0</v>
      </c>
      <c r="JO265" s="92">
        <v>0</v>
      </c>
      <c r="JP265" s="92">
        <v>0</v>
      </c>
      <c r="JQ265" s="92">
        <v>0</v>
      </c>
      <c r="JR265" s="92">
        <v>0</v>
      </c>
      <c r="JS265" s="92">
        <v>0</v>
      </c>
      <c r="JT265" s="92">
        <v>0</v>
      </c>
      <c r="JU265" s="92">
        <v>0</v>
      </c>
      <c r="JV265" s="92">
        <v>0</v>
      </c>
      <c r="JW265" s="92">
        <v>0</v>
      </c>
      <c r="JX265" s="92">
        <v>0</v>
      </c>
      <c r="JY265" s="92">
        <v>0</v>
      </c>
      <c r="JZ265" s="92">
        <v>0</v>
      </c>
      <c r="KA265" s="92">
        <v>0</v>
      </c>
      <c r="KB265" s="92">
        <v>0</v>
      </c>
      <c r="KC265" s="92">
        <v>0</v>
      </c>
      <c r="KD265" s="92">
        <v>0</v>
      </c>
      <c r="KE265" s="92">
        <v>0</v>
      </c>
      <c r="KF265" s="92">
        <v>0</v>
      </c>
      <c r="KG265" s="92">
        <v>0</v>
      </c>
      <c r="KH265" s="92">
        <v>0</v>
      </c>
      <c r="KI265" s="92">
        <v>0</v>
      </c>
      <c r="KJ265" s="92">
        <v>0</v>
      </c>
      <c r="KK265" s="92">
        <v>0</v>
      </c>
      <c r="KL265" s="92">
        <v>0</v>
      </c>
      <c r="KM265" s="92">
        <v>0</v>
      </c>
      <c r="KN265" s="92">
        <v>0</v>
      </c>
      <c r="KO265" s="92">
        <v>0</v>
      </c>
      <c r="KP265" s="92">
        <v>0</v>
      </c>
      <c r="KQ265" s="92">
        <v>0</v>
      </c>
      <c r="KR265" s="92">
        <v>0</v>
      </c>
      <c r="KS265" s="92">
        <v>0</v>
      </c>
      <c r="KT265" s="92">
        <v>0</v>
      </c>
      <c r="KU265" s="92">
        <v>0</v>
      </c>
      <c r="KV265" s="92">
        <v>0</v>
      </c>
      <c r="KW265" s="92">
        <v>0</v>
      </c>
      <c r="KX265" s="92">
        <v>0</v>
      </c>
      <c r="KY265" s="92">
        <v>0</v>
      </c>
      <c r="KZ265" s="92">
        <v>0</v>
      </c>
      <c r="LA265" s="92">
        <v>0</v>
      </c>
      <c r="LB265" s="92">
        <v>0</v>
      </c>
      <c r="LC265" s="92">
        <v>0</v>
      </c>
      <c r="LD265" s="92">
        <v>0</v>
      </c>
      <c r="LE265" s="92">
        <v>0</v>
      </c>
      <c r="LF265" s="92">
        <v>0</v>
      </c>
      <c r="LG265" s="92">
        <v>0</v>
      </c>
      <c r="LH265" s="92">
        <v>0</v>
      </c>
      <c r="LI265" s="92">
        <v>0</v>
      </c>
      <c r="LJ265" s="92">
        <v>0</v>
      </c>
      <c r="LK265" s="92">
        <v>0</v>
      </c>
      <c r="LL265" s="92">
        <v>0</v>
      </c>
      <c r="LM265" s="92">
        <v>0</v>
      </c>
      <c r="LN265" s="92">
        <v>0</v>
      </c>
      <c r="LO265" s="92">
        <v>0</v>
      </c>
      <c r="LP265" s="92">
        <v>0</v>
      </c>
      <c r="LR265" s="122" t="s">
        <v>306</v>
      </c>
      <c r="LS265" s="122" t="s">
        <v>311</v>
      </c>
      <c r="LT265" s="92">
        <v>0</v>
      </c>
      <c r="LU265" s="92">
        <v>0</v>
      </c>
      <c r="LV265" s="92">
        <v>0</v>
      </c>
      <c r="LW265" s="92">
        <v>0</v>
      </c>
      <c r="LX265" s="92">
        <v>0</v>
      </c>
      <c r="LY265" s="92">
        <v>0</v>
      </c>
      <c r="LZ265" s="92">
        <v>0</v>
      </c>
      <c r="MA265" s="92">
        <v>0</v>
      </c>
      <c r="MB265" s="92">
        <v>0</v>
      </c>
      <c r="MC265" s="92">
        <v>0</v>
      </c>
      <c r="MD265" s="92">
        <v>0</v>
      </c>
      <c r="ME265" s="92">
        <v>0</v>
      </c>
      <c r="MF265" s="92">
        <v>0</v>
      </c>
      <c r="MG265" s="92">
        <v>0</v>
      </c>
      <c r="MH265" s="92">
        <v>0</v>
      </c>
      <c r="MI265" s="92">
        <v>0</v>
      </c>
      <c r="MJ265" s="92">
        <v>0</v>
      </c>
      <c r="MK265" s="92">
        <v>0</v>
      </c>
      <c r="ML265" s="92">
        <v>0</v>
      </c>
      <c r="MM265" s="92">
        <v>0</v>
      </c>
      <c r="MN265" s="92">
        <v>0</v>
      </c>
      <c r="MO265" s="92">
        <v>0</v>
      </c>
      <c r="MP265" s="92">
        <v>0</v>
      </c>
      <c r="MQ265" s="92">
        <v>0</v>
      </c>
      <c r="MR265" s="92">
        <v>0</v>
      </c>
      <c r="MS265" s="92">
        <v>0</v>
      </c>
      <c r="MT265" s="92">
        <v>0</v>
      </c>
      <c r="MU265" s="92">
        <v>0</v>
      </c>
      <c r="MV265" s="92">
        <v>0</v>
      </c>
      <c r="MW265" s="92">
        <v>0</v>
      </c>
      <c r="MX265" s="92">
        <v>0</v>
      </c>
      <c r="MY265" s="92">
        <v>0</v>
      </c>
      <c r="MZ265" s="92">
        <v>0</v>
      </c>
      <c r="NA265" s="92">
        <v>0</v>
      </c>
      <c r="NB265" s="92">
        <v>0</v>
      </c>
      <c r="NC265" s="92">
        <v>0</v>
      </c>
      <c r="ND265" s="92">
        <v>0</v>
      </c>
      <c r="NE265" s="92">
        <v>0</v>
      </c>
      <c r="NF265" s="92">
        <v>0</v>
      </c>
      <c r="NG265" s="92">
        <v>0</v>
      </c>
      <c r="NH265" s="92">
        <v>0</v>
      </c>
      <c r="NI265" s="92">
        <v>0</v>
      </c>
      <c r="NJ265" s="92">
        <v>0</v>
      </c>
      <c r="NK265" s="92">
        <v>0</v>
      </c>
      <c r="NL265" s="92">
        <v>0</v>
      </c>
      <c r="NM265" s="92">
        <v>0</v>
      </c>
      <c r="NN265" s="92">
        <v>0</v>
      </c>
      <c r="NO265" s="92">
        <v>0</v>
      </c>
      <c r="NP265" s="92">
        <v>0</v>
      </c>
      <c r="NQ265" s="92">
        <v>0</v>
      </c>
      <c r="NR265" s="92">
        <v>0</v>
      </c>
      <c r="NS265" s="92">
        <v>0</v>
      </c>
      <c r="NT265" s="92">
        <v>0</v>
      </c>
      <c r="NU265" s="92">
        <v>0</v>
      </c>
      <c r="NV265" s="92">
        <v>0</v>
      </c>
      <c r="NW265" s="92">
        <v>0</v>
      </c>
      <c r="NX265" s="92">
        <v>0</v>
      </c>
      <c r="NY265" s="92">
        <v>0</v>
      </c>
      <c r="NZ265" s="92">
        <v>0</v>
      </c>
      <c r="OA265" s="92">
        <v>0</v>
      </c>
      <c r="OB265" s="92">
        <v>0</v>
      </c>
      <c r="OC265" s="92">
        <v>0</v>
      </c>
      <c r="OD265" s="92">
        <v>0</v>
      </c>
      <c r="OE265" s="92">
        <v>0</v>
      </c>
      <c r="OF265" s="92">
        <v>0</v>
      </c>
      <c r="OG265" s="92">
        <v>0</v>
      </c>
      <c r="OH265" s="92">
        <v>0</v>
      </c>
      <c r="OI265" s="92">
        <v>0</v>
      </c>
      <c r="OJ265" s="92">
        <v>0</v>
      </c>
      <c r="OK265" s="92">
        <v>0</v>
      </c>
      <c r="OL265" s="92">
        <v>0</v>
      </c>
      <c r="OM265" s="92">
        <v>0</v>
      </c>
      <c r="ON265" s="5"/>
      <c r="OO265" s="122" t="s">
        <v>306</v>
      </c>
      <c r="OP265" s="122" t="s">
        <v>311</v>
      </c>
      <c r="OQ265" s="92">
        <v>108937.57321002561</v>
      </c>
      <c r="OR265" s="92">
        <v>108942.92560971942</v>
      </c>
      <c r="OS265" s="92">
        <v>123717.26706120797</v>
      </c>
      <c r="OT265" s="92">
        <v>123805.84694900966</v>
      </c>
      <c r="OU265" s="92">
        <v>123805.40013999173</v>
      </c>
      <c r="OV265" s="92">
        <v>123892.0810894673</v>
      </c>
      <c r="OW265" s="92">
        <v>123989.59715762732</v>
      </c>
      <c r="OX265" s="92">
        <v>123995.51737711468</v>
      </c>
      <c r="OY265" s="92">
        <v>124135.48405641349</v>
      </c>
      <c r="OZ265" s="92">
        <v>124275.45073571234</v>
      </c>
      <c r="PA265" s="92">
        <v>124415.41741501118</v>
      </c>
      <c r="PB265" s="92">
        <v>124555.38409431002</v>
      </c>
      <c r="PC265" s="92">
        <v>134514.64951938382</v>
      </c>
      <c r="PD265" s="92">
        <v>134622.72149752252</v>
      </c>
      <c r="PE265" s="92">
        <v>134730.79347566125</v>
      </c>
      <c r="PF265" s="92">
        <v>134838.86545379995</v>
      </c>
      <c r="PG265" s="92">
        <v>134946.93743193866</v>
      </c>
      <c r="PH265" s="92">
        <v>135055.00941007739</v>
      </c>
      <c r="PI265" s="92">
        <v>135163.08138821609</v>
      </c>
      <c r="PJ265" s="92">
        <v>135271.15336635479</v>
      </c>
      <c r="PK265" s="92">
        <v>135379.22534449352</v>
      </c>
      <c r="PL265" s="92">
        <v>135487.29732263222</v>
      </c>
      <c r="PM265" s="92">
        <v>135595.36930077092</v>
      </c>
      <c r="PN265" s="92">
        <v>135703.44127890965</v>
      </c>
      <c r="PO265" s="92">
        <v>145229.6896337186</v>
      </c>
      <c r="PP265" s="92">
        <v>145303.8990587072</v>
      </c>
      <c r="PQ265" s="92">
        <v>145378.1084836958</v>
      </c>
      <c r="PR265" s="92">
        <v>145452.31790868437</v>
      </c>
      <c r="PS265" s="92">
        <v>145526.52733367294</v>
      </c>
      <c r="PT265" s="92">
        <v>145600.73675866154</v>
      </c>
      <c r="PU265" s="92">
        <v>145674.94618365011</v>
      </c>
      <c r="PV265" s="92">
        <v>145749.15560863871</v>
      </c>
      <c r="PW265" s="92">
        <v>145823.36503362728</v>
      </c>
      <c r="PX265" s="92">
        <v>145897.57445861585</v>
      </c>
      <c r="PY265" s="92">
        <v>145971.78388360445</v>
      </c>
      <c r="PZ265" s="92">
        <v>146045.99330859302</v>
      </c>
      <c r="QA265" s="92">
        <v>157555.61092404826</v>
      </c>
      <c r="QB265" s="92">
        <v>157593.45773079246</v>
      </c>
      <c r="QC265" s="92">
        <v>157631.30453753663</v>
      </c>
      <c r="QD265" s="92">
        <v>157669.15134428084</v>
      </c>
      <c r="QE265" s="92">
        <v>157706.99815102498</v>
      </c>
      <c r="QF265" s="92">
        <v>157744.84495776915</v>
      </c>
      <c r="QG265" s="92">
        <v>157782.69176451332</v>
      </c>
      <c r="QH265" s="92">
        <v>157820.53857125752</v>
      </c>
      <c r="QI265" s="92">
        <v>157858.38537800172</v>
      </c>
      <c r="QJ265" s="92">
        <v>157896.2321847459</v>
      </c>
      <c r="QK265" s="92">
        <v>157934.07899149007</v>
      </c>
      <c r="QL265" s="92">
        <v>157971.92579823424</v>
      </c>
      <c r="QM265" s="92">
        <v>171726.06198940106</v>
      </c>
      <c r="QN265" s="92">
        <v>171764.28726421267</v>
      </c>
      <c r="QO265" s="92">
        <v>171802.51253902426</v>
      </c>
      <c r="QP265" s="92">
        <v>171840.73781383591</v>
      </c>
      <c r="QQ265" s="92">
        <v>171878.96308864752</v>
      </c>
      <c r="QR265" s="92">
        <v>171917.18836345911</v>
      </c>
      <c r="QS265" s="92">
        <v>171955.41363827075</v>
      </c>
      <c r="QT265" s="92">
        <v>171993.63891308237</v>
      </c>
      <c r="QU265" s="92">
        <v>172031.86418789398</v>
      </c>
      <c r="QV265" s="92">
        <v>172070.0894627056</v>
      </c>
      <c r="QW265" s="92">
        <v>172108.31473751721</v>
      </c>
      <c r="QX265" s="92">
        <v>172146.54001232883</v>
      </c>
      <c r="QY265" s="92">
        <v>186519.42731121101</v>
      </c>
      <c r="QZ265" s="92">
        <v>186558.03483877081</v>
      </c>
      <c r="RA265" s="92">
        <v>186596.64236633052</v>
      </c>
      <c r="RB265" s="92">
        <v>186635.24989389029</v>
      </c>
      <c r="RC265" s="92">
        <v>186673.85742144997</v>
      </c>
      <c r="RD265" s="92">
        <v>186712.46494900971</v>
      </c>
      <c r="RE265" s="92">
        <v>186751.07247656945</v>
      </c>
      <c r="RF265" s="92">
        <v>186789.68000412919</v>
      </c>
      <c r="RG265" s="92">
        <v>186828.28753168898</v>
      </c>
      <c r="RH265" s="92">
        <v>186866.89505924867</v>
      </c>
      <c r="RI265" s="92">
        <v>186905.5025868084</v>
      </c>
      <c r="RJ265" s="92">
        <v>186944.11011436814</v>
      </c>
      <c r="RK265" s="93"/>
      <c r="RL265" s="122" t="s">
        <v>306</v>
      </c>
      <c r="RM265" s="122" t="s">
        <v>311</v>
      </c>
      <c r="RN265" s="92">
        <v>108937.57321002561</v>
      </c>
      <c r="RO265" s="92">
        <v>108942.92560971942</v>
      </c>
      <c r="RP265" s="92">
        <v>123717.26706120797</v>
      </c>
      <c r="RQ265" s="92">
        <v>123805.84694900966</v>
      </c>
      <c r="RR265" s="92">
        <v>123805.40013999173</v>
      </c>
      <c r="RS265" s="92">
        <v>123892.0810894673</v>
      </c>
      <c r="RT265" s="92">
        <v>123989.59715762732</v>
      </c>
      <c r="RU265" s="92">
        <v>123995.51737711468</v>
      </c>
      <c r="RV265" s="92">
        <v>124135.48405641349</v>
      </c>
      <c r="RW265" s="92">
        <v>124275.45073571234</v>
      </c>
      <c r="RX265" s="92">
        <v>124415.41741501118</v>
      </c>
      <c r="RY265" s="92">
        <v>124555.38409431002</v>
      </c>
      <c r="RZ265" s="92">
        <v>134514.64951938382</v>
      </c>
      <c r="SA265" s="92">
        <v>134622.72149752252</v>
      </c>
      <c r="SB265" s="92">
        <v>134730.79347566125</v>
      </c>
      <c r="SC265" s="92">
        <v>134838.86545379995</v>
      </c>
      <c r="SD265" s="92">
        <v>134946.93743193866</v>
      </c>
      <c r="SE265" s="92">
        <v>135055.00941007739</v>
      </c>
      <c r="SF265" s="92">
        <v>135163.08138821609</v>
      </c>
      <c r="SG265" s="92">
        <v>135271.15336635479</v>
      </c>
      <c r="SH265" s="92">
        <v>135379.22534449352</v>
      </c>
      <c r="SI265" s="92">
        <v>135487.29732263222</v>
      </c>
      <c r="SJ265" s="92">
        <v>135595.36930077092</v>
      </c>
      <c r="SK265" s="92">
        <v>135703.44127890965</v>
      </c>
      <c r="SL265" s="92">
        <v>145229.6896337186</v>
      </c>
      <c r="SM265" s="92">
        <v>145303.8990587072</v>
      </c>
      <c r="SN265" s="92">
        <v>145378.1084836958</v>
      </c>
      <c r="SO265" s="92">
        <v>145452.31790868437</v>
      </c>
      <c r="SP265" s="92">
        <v>145526.52733367294</v>
      </c>
      <c r="SQ265" s="92">
        <v>145600.73675866154</v>
      </c>
      <c r="SR265" s="92">
        <v>145674.94618365011</v>
      </c>
      <c r="SS265" s="92">
        <v>145749.15560863871</v>
      </c>
      <c r="ST265" s="92">
        <v>145823.36503362728</v>
      </c>
      <c r="SU265" s="92">
        <v>145897.57445861585</v>
      </c>
      <c r="SV265" s="92">
        <v>145971.78388360445</v>
      </c>
      <c r="SW265" s="92">
        <v>146045.99330859302</v>
      </c>
      <c r="SX265" s="92">
        <v>157555.61092404826</v>
      </c>
      <c r="SY265" s="92">
        <v>157593.45773079246</v>
      </c>
      <c r="SZ265" s="92">
        <v>157631.30453753663</v>
      </c>
      <c r="TA265" s="92">
        <v>157669.15134428084</v>
      </c>
      <c r="TB265" s="92">
        <v>157706.99815102498</v>
      </c>
      <c r="TC265" s="92">
        <v>157744.84495776915</v>
      </c>
      <c r="TD265" s="92">
        <v>157782.69176451332</v>
      </c>
      <c r="TE265" s="92">
        <v>157820.53857125752</v>
      </c>
      <c r="TF265" s="92">
        <v>157858.38537800172</v>
      </c>
      <c r="TG265" s="92">
        <v>157896.2321847459</v>
      </c>
      <c r="TH265" s="92">
        <v>157934.07899149007</v>
      </c>
      <c r="TI265" s="92">
        <v>157971.92579823424</v>
      </c>
      <c r="TJ265" s="92">
        <v>171726.06198940106</v>
      </c>
      <c r="TK265" s="92">
        <v>171764.28726421267</v>
      </c>
      <c r="TL265" s="92">
        <v>171802.51253902426</v>
      </c>
      <c r="TM265" s="92">
        <v>171840.73781383591</v>
      </c>
      <c r="TN265" s="92">
        <v>171878.96308864752</v>
      </c>
      <c r="TO265" s="92">
        <v>171917.18836345911</v>
      </c>
      <c r="TP265" s="92">
        <v>171955.41363827075</v>
      </c>
      <c r="TQ265" s="92">
        <v>171993.63891308237</v>
      </c>
      <c r="TR265" s="92">
        <v>172031.86418789398</v>
      </c>
      <c r="TS265" s="92">
        <v>172070.0894627056</v>
      </c>
      <c r="TT265" s="92">
        <v>172108.31473751721</v>
      </c>
      <c r="TU265" s="92">
        <v>172146.54001232883</v>
      </c>
      <c r="TV265" s="92">
        <v>186519.42731121101</v>
      </c>
      <c r="TW265" s="92">
        <v>186558.03483877081</v>
      </c>
      <c r="TX265" s="92">
        <v>186596.64236633052</v>
      </c>
      <c r="TY265" s="92">
        <v>186635.24989389029</v>
      </c>
      <c r="TZ265" s="92">
        <v>186673.85742144997</v>
      </c>
      <c r="UA265" s="92">
        <v>186712.46494900971</v>
      </c>
      <c r="UB265" s="92">
        <v>186751.07247656945</v>
      </c>
      <c r="UC265" s="92">
        <v>186789.68000412919</v>
      </c>
      <c r="UD265" s="92">
        <v>186828.28753168898</v>
      </c>
      <c r="UE265" s="92">
        <v>186866.89505924867</v>
      </c>
      <c r="UF265" s="92">
        <v>186905.5025868084</v>
      </c>
      <c r="UG265" s="92">
        <v>186944.11011436814</v>
      </c>
      <c r="UI265" s="122" t="s">
        <v>306</v>
      </c>
      <c r="UJ265" s="122" t="s">
        <v>311</v>
      </c>
      <c r="UK265" s="92">
        <v>0</v>
      </c>
      <c r="UL265" s="92">
        <v>0</v>
      </c>
      <c r="UM265" s="92">
        <v>0</v>
      </c>
      <c r="UN265" s="92">
        <v>0</v>
      </c>
      <c r="UO265" s="92">
        <v>0</v>
      </c>
      <c r="UP265" s="92">
        <v>0</v>
      </c>
      <c r="UR265" s="122" t="s">
        <v>306</v>
      </c>
      <c r="US265" s="122" t="s">
        <v>311</v>
      </c>
      <c r="UT265" s="92">
        <v>0</v>
      </c>
      <c r="UU265" s="92">
        <v>0</v>
      </c>
      <c r="UV265" s="92">
        <v>0</v>
      </c>
      <c r="UW265" s="92">
        <v>0</v>
      </c>
      <c r="UX265" s="92">
        <v>0</v>
      </c>
      <c r="UY265" s="92">
        <v>0</v>
      </c>
      <c r="VA265" s="122" t="s">
        <v>306</v>
      </c>
      <c r="VB265" s="122" t="s">
        <v>311</v>
      </c>
      <c r="VC265" s="92">
        <v>1458467.9448956107</v>
      </c>
      <c r="VD265" s="92">
        <v>1621308.5447897608</v>
      </c>
      <c r="VE265" s="92">
        <v>1747654.09765387</v>
      </c>
      <c r="VF265" s="92">
        <v>1893165.2203336949</v>
      </c>
      <c r="VG265" s="92">
        <v>2063235.6120103793</v>
      </c>
      <c r="VH265" s="92">
        <v>2240781.2245534752</v>
      </c>
      <c r="VJ265" s="122" t="s">
        <v>306</v>
      </c>
      <c r="VK265" s="122" t="s">
        <v>311</v>
      </c>
      <c r="VL265" s="92">
        <v>1458467.9448956107</v>
      </c>
      <c r="VM265" s="92">
        <v>1621308.5447897608</v>
      </c>
      <c r="VN265" s="92">
        <v>1747654.09765387</v>
      </c>
      <c r="VO265" s="92">
        <v>1893165.2203336949</v>
      </c>
      <c r="VP265" s="92">
        <v>2063235.6120103793</v>
      </c>
      <c r="VQ265" s="92">
        <v>2240781.2245534752</v>
      </c>
      <c r="VS265" s="122" t="s">
        <v>306</v>
      </c>
      <c r="VT265" s="122" t="s">
        <v>311</v>
      </c>
      <c r="VU265" s="92">
        <v>4241651.8739453554</v>
      </c>
      <c r="VV265" s="92">
        <v>4743767.3519139485</v>
      </c>
      <c r="VW265" s="92">
        <v>5128961.2608893663</v>
      </c>
      <c r="VX265" s="92">
        <v>5491065.9259081595</v>
      </c>
      <c r="VY265" s="92">
        <v>5878735.1802772721</v>
      </c>
      <c r="VZ265" s="92">
        <v>6293773.8840048527</v>
      </c>
      <c r="WB265" s="122" t="s">
        <v>306</v>
      </c>
      <c r="WC265" s="122" t="s">
        <v>311</v>
      </c>
      <c r="WD265" s="92">
        <v>176735.4947477231</v>
      </c>
      <c r="WE265" s="92">
        <v>197656.97299641452</v>
      </c>
      <c r="WF265" s="92">
        <v>213706.71920372359</v>
      </c>
      <c r="WG265" s="92">
        <v>228794.41357950662</v>
      </c>
      <c r="WH265" s="92">
        <v>244947.29917821969</v>
      </c>
      <c r="WI265" s="92">
        <v>262240.57850020222</v>
      </c>
      <c r="WK265" s="122" t="s">
        <v>306</v>
      </c>
      <c r="WL265" s="122" t="s">
        <v>311</v>
      </c>
      <c r="WM265" s="92">
        <v>7416.5125785867867</v>
      </c>
      <c r="WN265" s="92">
        <v>8294.4596305671221</v>
      </c>
      <c r="WO265" s="92">
        <v>8967.9697525691827</v>
      </c>
      <c r="WP265" s="92">
        <v>9601.1084171005732</v>
      </c>
      <c r="WQ265" s="92">
        <v>10278.946671347869</v>
      </c>
      <c r="WR265" s="92">
        <v>11004.640306345038</v>
      </c>
      <c r="WT265" s="122" t="s">
        <v>306</v>
      </c>
      <c r="WU265" s="122" t="s">
        <v>311</v>
      </c>
      <c r="WV265" s="113">
        <v>101</v>
      </c>
      <c r="WW265" s="113">
        <v>113</v>
      </c>
      <c r="WX265" s="113">
        <v>125</v>
      </c>
      <c r="WY265" s="113">
        <v>137</v>
      </c>
      <c r="WZ265" s="113">
        <v>149</v>
      </c>
      <c r="XA265" s="113">
        <v>161</v>
      </c>
      <c r="XC265" s="122" t="s">
        <v>306</v>
      </c>
      <c r="XD265" s="122" t="s">
        <v>311</v>
      </c>
      <c r="XE265" s="113">
        <v>8</v>
      </c>
      <c r="XF265" s="113">
        <v>9</v>
      </c>
      <c r="XG265" s="113">
        <v>10</v>
      </c>
      <c r="XH265" s="113">
        <v>11</v>
      </c>
      <c r="XI265" s="113">
        <v>12</v>
      </c>
      <c r="XJ265" s="113">
        <v>13</v>
      </c>
      <c r="XL265" s="122" t="s">
        <v>306</v>
      </c>
      <c r="XM265" s="122" t="s">
        <v>311</v>
      </c>
      <c r="XN265" s="113">
        <v>4</v>
      </c>
      <c r="XO265" s="113">
        <v>4</v>
      </c>
      <c r="XP265" s="113">
        <v>4</v>
      </c>
      <c r="XQ265" s="113">
        <v>4</v>
      </c>
      <c r="XR265" s="113">
        <v>4</v>
      </c>
      <c r="XS265" s="113">
        <v>4</v>
      </c>
      <c r="XU265" s="122" t="s">
        <v>306</v>
      </c>
      <c r="XV265" s="122" t="s">
        <v>311</v>
      </c>
      <c r="XW265" s="113">
        <v>29</v>
      </c>
      <c r="XX265" s="113">
        <v>29</v>
      </c>
      <c r="XY265" s="113">
        <v>29</v>
      </c>
      <c r="XZ265" s="113">
        <v>29</v>
      </c>
      <c r="YA265" s="113">
        <v>29</v>
      </c>
      <c r="YB265" s="113">
        <v>29</v>
      </c>
      <c r="YD265" s="122" t="s">
        <v>306</v>
      </c>
      <c r="YE265" s="122" t="s">
        <v>311</v>
      </c>
      <c r="YF265" s="92">
        <v>30926.857452706914</v>
      </c>
      <c r="YG265" s="92">
        <v>34587.896659464925</v>
      </c>
      <c r="YH265" s="92">
        <v>37396.433868213498</v>
      </c>
      <c r="YI265" s="92">
        <v>40036.622099309403</v>
      </c>
      <c r="YJ265" s="92">
        <v>42863.207619520632</v>
      </c>
      <c r="YK265" s="92">
        <v>45889.350077458817</v>
      </c>
      <c r="YM265" s="122" t="s">
        <v>306</v>
      </c>
      <c r="YN265" s="122" t="s">
        <v>311</v>
      </c>
      <c r="YO265" s="92">
        <v>889981.50943041441</v>
      </c>
      <c r="YP265" s="92">
        <v>995335.15566805471</v>
      </c>
      <c r="YQ265" s="92">
        <v>1076156.3703083019</v>
      </c>
      <c r="YR265" s="92">
        <v>1152133.0100520686</v>
      </c>
      <c r="YS265" s="92">
        <v>1233473.6005617441</v>
      </c>
      <c r="YT265" s="92">
        <v>1320556.8367614043</v>
      </c>
      <c r="YV265" s="122" t="s">
        <v>306</v>
      </c>
      <c r="YW265" s="122" t="s">
        <v>311</v>
      </c>
      <c r="YX265" s="92">
        <v>608691.9363792229</v>
      </c>
      <c r="YY265" s="92">
        <v>986461.65083009307</v>
      </c>
      <c r="YZ265" s="92">
        <v>1076156.3703083019</v>
      </c>
      <c r="ZA265" s="92">
        <v>1152133.0100520686</v>
      </c>
      <c r="ZB265" s="92">
        <v>1233473.6005617441</v>
      </c>
      <c r="ZC265" s="92">
        <v>1320556.8367614043</v>
      </c>
      <c r="ZE265" s="122" t="s">
        <v>306</v>
      </c>
      <c r="ZF265" s="122" t="s">
        <v>311</v>
      </c>
      <c r="ZG265" s="92">
        <v>7416.5125785867867</v>
      </c>
      <c r="ZH265" s="92">
        <v>8294.4596305671221</v>
      </c>
      <c r="ZI265" s="92">
        <v>8967.9697525691827</v>
      </c>
      <c r="ZJ265" s="92">
        <v>9601.1084171005732</v>
      </c>
      <c r="ZK265" s="92">
        <v>10278.946671347869</v>
      </c>
      <c r="ZL265" s="92">
        <v>11004.640306345038</v>
      </c>
      <c r="ZN265" s="122" t="s">
        <v>306</v>
      </c>
      <c r="ZO265" s="122" t="s">
        <v>311</v>
      </c>
      <c r="ZP265" s="92">
        <v>415324.70440086006</v>
      </c>
      <c r="ZQ265" s="92">
        <v>464489.73931175889</v>
      </c>
      <c r="ZR265" s="92">
        <v>502206.30614387419</v>
      </c>
      <c r="ZS265" s="92">
        <v>537662.07135763206</v>
      </c>
      <c r="ZT265" s="92">
        <v>575621.01359548059</v>
      </c>
      <c r="ZU265" s="92">
        <v>616259.8571553221</v>
      </c>
      <c r="ZW265" s="122" t="s">
        <v>306</v>
      </c>
      <c r="ZX265" s="122" t="s">
        <v>311</v>
      </c>
      <c r="ZY265" s="92">
        <v>7416.5125785867867</v>
      </c>
      <c r="ZZ265" s="92">
        <v>8294.4596305671221</v>
      </c>
      <c r="AAA265" s="92">
        <v>8967.9697525691827</v>
      </c>
      <c r="AAB265" s="92">
        <v>9601.1084171005732</v>
      </c>
      <c r="AAC265" s="92">
        <v>10278.946671347869</v>
      </c>
      <c r="AAD265" s="92">
        <v>11004.640306345038</v>
      </c>
      <c r="AAF265" s="122" t="s">
        <v>306</v>
      </c>
      <c r="AAG265" s="122" t="s">
        <v>311</v>
      </c>
      <c r="AAH265" s="92">
        <v>2818274.7798629794</v>
      </c>
      <c r="AAI265" s="92">
        <v>3533439.8026215946</v>
      </c>
      <c r="AAJ265" s="92">
        <v>4232881.7232126538</v>
      </c>
      <c r="AAK265" s="92">
        <v>4973374.160058097</v>
      </c>
      <c r="AAL265" s="92">
        <v>5797325.922640197</v>
      </c>
      <c r="AAM265" s="92">
        <v>6712830.5868704729</v>
      </c>
      <c r="AAO265" s="122" t="s">
        <v>306</v>
      </c>
      <c r="AAP265" s="122" t="s">
        <v>311</v>
      </c>
      <c r="AAQ265" s="92">
        <v>3233599.4842638392</v>
      </c>
      <c r="AAR265" s="92">
        <v>3997929.5419333531</v>
      </c>
      <c r="AAS265" s="92">
        <v>4735088.0293565281</v>
      </c>
      <c r="AAT265" s="92">
        <v>5511036.231415729</v>
      </c>
      <c r="AAU265" s="92">
        <v>6372946.9362356775</v>
      </c>
      <c r="AAV265" s="92">
        <v>7329090.444025794</v>
      </c>
    </row>
    <row r="266" spans="1:724" ht="15" customHeight="1">
      <c r="C266" s="123"/>
      <c r="D266" s="124"/>
      <c r="E266" s="112"/>
      <c r="F266" s="66"/>
      <c r="G266" s="66"/>
      <c r="H266" s="66"/>
      <c r="I266" s="66"/>
      <c r="J266" s="66"/>
      <c r="K266" s="66"/>
      <c r="O266" s="66"/>
      <c r="P266" s="66"/>
      <c r="Q266" s="66"/>
      <c r="R266" s="117"/>
      <c r="S266" s="117"/>
      <c r="T266" s="117"/>
      <c r="U266" s="117"/>
      <c r="V266" s="117"/>
      <c r="W266" s="117"/>
      <c r="X266" s="123"/>
      <c r="Y266" s="124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  <c r="AN266" s="89"/>
      <c r="AO266" s="89"/>
      <c r="AP266" s="89"/>
      <c r="AQ266" s="89"/>
      <c r="AR266" s="89"/>
      <c r="AS266" s="89"/>
      <c r="AT266" s="89"/>
      <c r="AU266" s="89"/>
      <c r="AV266" s="89"/>
      <c r="AW266" s="89"/>
      <c r="AX266" s="89"/>
      <c r="AY266" s="89"/>
      <c r="AZ266" s="89"/>
      <c r="BA266" s="89"/>
      <c r="BB266" s="89"/>
      <c r="BC266" s="89"/>
      <c r="BD266" s="89"/>
      <c r="BE266" s="89"/>
      <c r="BF266" s="89"/>
      <c r="BG266" s="89"/>
      <c r="BH266" s="89"/>
      <c r="BI266" s="89"/>
      <c r="BJ266" s="89"/>
      <c r="BK266" s="89"/>
      <c r="BL266" s="89"/>
      <c r="BM266" s="89"/>
      <c r="BN266" s="89"/>
      <c r="BO266" s="89"/>
      <c r="BP266" s="89"/>
      <c r="BQ266" s="89"/>
      <c r="BR266" s="89"/>
      <c r="BS266" s="89"/>
      <c r="BT266" s="89"/>
      <c r="BU266" s="89"/>
      <c r="BV266" s="89"/>
      <c r="BW266" s="89"/>
      <c r="BX266" s="89"/>
      <c r="BY266" s="89"/>
      <c r="BZ266" s="89"/>
      <c r="CA266" s="89"/>
      <c r="CB266" s="89"/>
      <c r="CC266" s="89"/>
      <c r="CD266" s="89"/>
      <c r="CE266" s="89"/>
      <c r="CF266" s="89"/>
      <c r="CG266" s="89"/>
      <c r="CH266" s="89"/>
      <c r="CI266" s="89"/>
      <c r="CJ266" s="89"/>
      <c r="CK266" s="89"/>
      <c r="CL266" s="89"/>
      <c r="CM266" s="89"/>
      <c r="CN266" s="89"/>
      <c r="CO266" s="89"/>
      <c r="CP266" s="89"/>
      <c r="CQ266" s="89"/>
      <c r="CR266" s="89"/>
      <c r="CS266" s="89"/>
      <c r="CT266" s="23"/>
      <c r="CU266" s="117"/>
      <c r="CV266" s="117"/>
      <c r="CW266" s="117"/>
      <c r="CX266" s="117"/>
      <c r="CY266" s="117"/>
      <c r="CZ266" s="117"/>
      <c r="DA266" s="123"/>
      <c r="DB266" s="124"/>
      <c r="DC266" s="89"/>
      <c r="DD266" s="89"/>
      <c r="DE266" s="89"/>
      <c r="DF266" s="89"/>
      <c r="DG266" s="89"/>
      <c r="DH266" s="89"/>
      <c r="DI266" s="89"/>
      <c r="DJ266" s="89"/>
      <c r="DK266" s="89"/>
      <c r="DL266" s="89"/>
      <c r="DM266" s="89"/>
      <c r="DN266" s="89"/>
      <c r="DO266" s="89"/>
      <c r="DP266" s="89"/>
      <c r="DQ266" s="89"/>
      <c r="DR266" s="89"/>
      <c r="DS266" s="89"/>
      <c r="DT266" s="89"/>
      <c r="DU266" s="89"/>
      <c r="DV266" s="89"/>
      <c r="DW266" s="89"/>
      <c r="DX266" s="89"/>
      <c r="DY266" s="89"/>
      <c r="DZ266" s="89"/>
      <c r="EA266" s="89"/>
      <c r="EB266" s="89"/>
      <c r="EC266" s="89"/>
      <c r="ED266" s="89"/>
      <c r="EE266" s="89"/>
      <c r="EF266" s="89"/>
      <c r="EG266" s="89"/>
      <c r="EH266" s="89"/>
      <c r="EI266" s="89"/>
      <c r="EJ266" s="89"/>
      <c r="EK266" s="89"/>
      <c r="EL266" s="89"/>
      <c r="EM266" s="89"/>
      <c r="EN266" s="89"/>
      <c r="EO266" s="89"/>
      <c r="EP266" s="89"/>
      <c r="EQ266" s="89"/>
      <c r="ER266" s="89"/>
      <c r="ES266" s="89"/>
      <c r="ET266" s="89"/>
      <c r="EU266" s="89"/>
      <c r="EV266" s="89"/>
      <c r="EW266" s="89"/>
      <c r="EX266" s="89"/>
      <c r="EY266" s="89"/>
      <c r="EZ266" s="89"/>
      <c r="FA266" s="89"/>
      <c r="FB266" s="89"/>
      <c r="FC266" s="89"/>
      <c r="FD266" s="89"/>
      <c r="FE266" s="89"/>
      <c r="FF266" s="89"/>
      <c r="FG266" s="89"/>
      <c r="FH266" s="89"/>
      <c r="FI266" s="89"/>
      <c r="FJ266" s="89"/>
      <c r="FK266" s="89"/>
      <c r="FL266" s="89"/>
      <c r="FM266" s="89"/>
      <c r="FN266" s="89"/>
      <c r="FO266" s="89"/>
      <c r="FP266" s="89"/>
      <c r="FQ266" s="89"/>
      <c r="FR266" s="89"/>
      <c r="FS266" s="89"/>
      <c r="FT266" s="89"/>
      <c r="FU266" s="89"/>
      <c r="FV266" s="89"/>
      <c r="FW266" s="5"/>
      <c r="FX266" s="123"/>
      <c r="FY266" s="124"/>
      <c r="FZ266" s="89"/>
      <c r="GA266" s="89"/>
      <c r="GB266" s="89"/>
      <c r="GC266" s="89"/>
      <c r="GD266" s="89"/>
      <c r="GE266" s="89"/>
      <c r="GF266" s="89"/>
      <c r="GG266" s="89"/>
      <c r="GH266" s="89"/>
      <c r="GI266" s="89"/>
      <c r="GJ266" s="89"/>
      <c r="GK266" s="89"/>
      <c r="GL266" s="89"/>
      <c r="GM266" s="89"/>
      <c r="GN266" s="89"/>
      <c r="GO266" s="89"/>
      <c r="GP266" s="89"/>
      <c r="GQ266" s="89"/>
      <c r="GR266" s="89"/>
      <c r="GS266" s="89"/>
      <c r="GT266" s="89"/>
      <c r="GU266" s="89"/>
      <c r="GV266" s="89"/>
      <c r="GW266" s="89"/>
      <c r="GX266" s="89"/>
      <c r="GY266" s="89"/>
      <c r="GZ266" s="89"/>
      <c r="HA266" s="89"/>
      <c r="HB266" s="89"/>
      <c r="HC266" s="89"/>
      <c r="HD266" s="89"/>
      <c r="HE266" s="89"/>
      <c r="HF266" s="89"/>
      <c r="HG266" s="89"/>
      <c r="HH266" s="89"/>
      <c r="HI266" s="89"/>
      <c r="HJ266" s="89"/>
      <c r="HK266" s="89"/>
      <c r="HL266" s="89"/>
      <c r="HM266" s="89"/>
      <c r="HN266" s="89"/>
      <c r="HO266" s="89"/>
      <c r="HP266" s="89"/>
      <c r="HQ266" s="89"/>
      <c r="HR266" s="89"/>
      <c r="HS266" s="89"/>
      <c r="HT266" s="89"/>
      <c r="HU266" s="89"/>
      <c r="HV266" s="89"/>
      <c r="HW266" s="89"/>
      <c r="HX266" s="89"/>
      <c r="HY266" s="89"/>
      <c r="HZ266" s="89"/>
      <c r="IA266" s="89"/>
      <c r="IB266" s="89"/>
      <c r="IC266" s="89"/>
      <c r="ID266" s="89"/>
      <c r="IE266" s="89"/>
      <c r="IF266" s="89"/>
      <c r="IG266" s="89"/>
      <c r="IH266" s="89"/>
      <c r="II266" s="89"/>
      <c r="IJ266" s="89"/>
      <c r="IK266" s="89"/>
      <c r="IL266" s="89"/>
      <c r="IM266" s="89"/>
      <c r="IN266" s="89"/>
      <c r="IO266" s="89"/>
      <c r="IP266" s="89"/>
      <c r="IQ266" s="89"/>
      <c r="IR266" s="89"/>
      <c r="IS266" s="89"/>
      <c r="IU266" s="123"/>
      <c r="IV266" s="124"/>
      <c r="IW266" s="89"/>
      <c r="IX266" s="89"/>
      <c r="IY266" s="89"/>
      <c r="IZ266" s="89"/>
      <c r="JA266" s="89"/>
      <c r="JB266" s="89"/>
      <c r="JC266" s="89"/>
      <c r="JD266" s="89"/>
      <c r="JE266" s="89"/>
      <c r="JF266" s="89"/>
      <c r="JG266" s="89"/>
      <c r="JH266" s="89"/>
      <c r="JI266" s="89"/>
      <c r="JJ266" s="89"/>
      <c r="JK266" s="89"/>
      <c r="JL266" s="89"/>
      <c r="JM266" s="89"/>
      <c r="JN266" s="89"/>
      <c r="JO266" s="89"/>
      <c r="JP266" s="89"/>
      <c r="JQ266" s="89"/>
      <c r="JR266" s="89"/>
      <c r="JS266" s="89"/>
      <c r="JT266" s="89"/>
      <c r="JU266" s="89"/>
      <c r="JV266" s="89"/>
      <c r="JW266" s="89"/>
      <c r="JX266" s="89"/>
      <c r="JY266" s="89"/>
      <c r="JZ266" s="89"/>
      <c r="KA266" s="89"/>
      <c r="KB266" s="89"/>
      <c r="KC266" s="89"/>
      <c r="KD266" s="89"/>
      <c r="KE266" s="89"/>
      <c r="KF266" s="89"/>
      <c r="KG266" s="89"/>
      <c r="KH266" s="89"/>
      <c r="KI266" s="89"/>
      <c r="KJ266" s="89"/>
      <c r="KK266" s="89"/>
      <c r="KL266" s="89"/>
      <c r="KM266" s="89"/>
      <c r="KN266" s="89"/>
      <c r="KO266" s="89"/>
      <c r="KP266" s="89"/>
      <c r="KQ266" s="89"/>
      <c r="KR266" s="89"/>
      <c r="KS266" s="89"/>
      <c r="KT266" s="89"/>
      <c r="KU266" s="89"/>
      <c r="KV266" s="89"/>
      <c r="KW266" s="89"/>
      <c r="KX266" s="89"/>
      <c r="KY266" s="89"/>
      <c r="KZ266" s="89"/>
      <c r="LA266" s="89"/>
      <c r="LB266" s="89"/>
      <c r="LC266" s="89"/>
      <c r="LD266" s="89"/>
      <c r="LE266" s="89"/>
      <c r="LF266" s="89"/>
      <c r="LG266" s="89"/>
      <c r="LH266" s="89"/>
      <c r="LI266" s="89"/>
      <c r="LJ266" s="89"/>
      <c r="LK266" s="89"/>
      <c r="LL266" s="89"/>
      <c r="LM266" s="89"/>
      <c r="LN266" s="89"/>
      <c r="LO266" s="89"/>
      <c r="LP266" s="89"/>
      <c r="LR266" s="123"/>
      <c r="LS266" s="124"/>
      <c r="LT266" s="89"/>
      <c r="LU266" s="89"/>
      <c r="LV266" s="89"/>
      <c r="LW266" s="89"/>
      <c r="LX266" s="89"/>
      <c r="LY266" s="89"/>
      <c r="LZ266" s="89"/>
      <c r="MA266" s="89"/>
      <c r="MB266" s="89"/>
      <c r="MC266" s="89"/>
      <c r="MD266" s="89"/>
      <c r="ME266" s="89"/>
      <c r="MF266" s="89"/>
      <c r="MG266" s="89"/>
      <c r="MH266" s="89"/>
      <c r="MI266" s="89"/>
      <c r="MJ266" s="89"/>
      <c r="MK266" s="89"/>
      <c r="ML266" s="89"/>
      <c r="MM266" s="89"/>
      <c r="MN266" s="89"/>
      <c r="MO266" s="89"/>
      <c r="MP266" s="89"/>
      <c r="MQ266" s="89"/>
      <c r="MR266" s="89"/>
      <c r="MS266" s="89"/>
      <c r="MT266" s="89"/>
      <c r="MU266" s="89"/>
      <c r="MV266" s="89"/>
      <c r="MW266" s="89"/>
      <c r="MX266" s="89"/>
      <c r="MY266" s="89"/>
      <c r="MZ266" s="89"/>
      <c r="NA266" s="89"/>
      <c r="NB266" s="89"/>
      <c r="NC266" s="89"/>
      <c r="ND266" s="89"/>
      <c r="NE266" s="89"/>
      <c r="NF266" s="89"/>
      <c r="NG266" s="89"/>
      <c r="NH266" s="89"/>
      <c r="NI266" s="89"/>
      <c r="NJ266" s="89"/>
      <c r="NK266" s="89"/>
      <c r="NL266" s="89"/>
      <c r="NM266" s="89"/>
      <c r="NN266" s="89"/>
      <c r="NO266" s="89"/>
      <c r="NP266" s="89"/>
      <c r="NQ266" s="89"/>
      <c r="NR266" s="89"/>
      <c r="NS266" s="89"/>
      <c r="NT266" s="89"/>
      <c r="NU266" s="89"/>
      <c r="NV266" s="89"/>
      <c r="NW266" s="89"/>
      <c r="NX266" s="89"/>
      <c r="NY266" s="89"/>
      <c r="NZ266" s="89"/>
      <c r="OA266" s="89"/>
      <c r="OB266" s="89"/>
      <c r="OC266" s="89"/>
      <c r="OD266" s="89"/>
      <c r="OE266" s="89"/>
      <c r="OF266" s="89"/>
      <c r="OG266" s="89"/>
      <c r="OH266" s="89"/>
      <c r="OI266" s="89"/>
      <c r="OJ266" s="89"/>
      <c r="OK266" s="89"/>
      <c r="OL266" s="89"/>
      <c r="OM266" s="89"/>
      <c r="ON266" s="5"/>
      <c r="OO266" s="123"/>
      <c r="OP266" s="124"/>
      <c r="OQ266" s="89"/>
      <c r="OR266" s="89"/>
      <c r="OS266" s="89"/>
      <c r="OT266" s="89"/>
      <c r="OU266" s="89"/>
      <c r="OV266" s="89"/>
      <c r="OW266" s="89"/>
      <c r="OX266" s="89"/>
      <c r="OY266" s="89"/>
      <c r="OZ266" s="89"/>
      <c r="PA266" s="89"/>
      <c r="PB266" s="89"/>
      <c r="PC266" s="89"/>
      <c r="PD266" s="89"/>
      <c r="PE266" s="89"/>
      <c r="PF266" s="89"/>
      <c r="PG266" s="89"/>
      <c r="PH266" s="89"/>
      <c r="PI266" s="89"/>
      <c r="PJ266" s="89"/>
      <c r="PK266" s="89"/>
      <c r="PL266" s="89"/>
      <c r="PM266" s="89"/>
      <c r="PN266" s="89"/>
      <c r="PO266" s="89"/>
      <c r="PP266" s="89"/>
      <c r="PQ266" s="89"/>
      <c r="PR266" s="89"/>
      <c r="PS266" s="89"/>
      <c r="PT266" s="89"/>
      <c r="PU266" s="89"/>
      <c r="PV266" s="89"/>
      <c r="PW266" s="89"/>
      <c r="PX266" s="89"/>
      <c r="PY266" s="89"/>
      <c r="PZ266" s="89"/>
      <c r="QA266" s="89"/>
      <c r="QB266" s="89"/>
      <c r="QC266" s="89"/>
      <c r="QD266" s="89"/>
      <c r="QE266" s="89"/>
      <c r="QF266" s="89"/>
      <c r="QG266" s="89"/>
      <c r="QH266" s="89"/>
      <c r="QI266" s="89"/>
      <c r="QJ266" s="89"/>
      <c r="QK266" s="89"/>
      <c r="QL266" s="89"/>
      <c r="QM266" s="89"/>
      <c r="QN266" s="89"/>
      <c r="QO266" s="89"/>
      <c r="QP266" s="89"/>
      <c r="QQ266" s="89"/>
      <c r="QR266" s="89"/>
      <c r="QS266" s="89"/>
      <c r="QT266" s="89"/>
      <c r="QU266" s="89"/>
      <c r="QV266" s="89"/>
      <c r="QW266" s="89"/>
      <c r="QX266" s="89"/>
      <c r="QY266" s="89"/>
      <c r="QZ266" s="89"/>
      <c r="RA266" s="89"/>
      <c r="RB266" s="89"/>
      <c r="RC266" s="89"/>
      <c r="RD266" s="89"/>
      <c r="RE266" s="89"/>
      <c r="RF266" s="89"/>
      <c r="RG266" s="89"/>
      <c r="RH266" s="89"/>
      <c r="RI266" s="89"/>
      <c r="RJ266" s="89"/>
      <c r="RK266" s="93"/>
      <c r="RL266" s="123"/>
      <c r="RM266" s="124"/>
      <c r="RN266" s="89"/>
      <c r="RO266" s="89"/>
      <c r="RP266" s="89"/>
      <c r="RQ266" s="89"/>
      <c r="RR266" s="89"/>
      <c r="RS266" s="89"/>
      <c r="RT266" s="89"/>
      <c r="RU266" s="89"/>
      <c r="RV266" s="89"/>
      <c r="RW266" s="89"/>
      <c r="RX266" s="89"/>
      <c r="RY266" s="89"/>
      <c r="RZ266" s="89"/>
      <c r="SA266" s="89"/>
      <c r="SB266" s="89"/>
      <c r="SC266" s="89"/>
      <c r="SD266" s="89"/>
      <c r="SE266" s="89"/>
      <c r="SF266" s="89"/>
      <c r="SG266" s="89"/>
      <c r="SH266" s="89"/>
      <c r="SI266" s="89"/>
      <c r="SJ266" s="89"/>
      <c r="SK266" s="89"/>
      <c r="SL266" s="89"/>
      <c r="SM266" s="89"/>
      <c r="SN266" s="89"/>
      <c r="SO266" s="89"/>
      <c r="SP266" s="89"/>
      <c r="SQ266" s="89"/>
      <c r="SR266" s="89"/>
      <c r="SS266" s="89"/>
      <c r="ST266" s="89"/>
      <c r="SU266" s="89"/>
      <c r="SV266" s="89"/>
      <c r="SW266" s="89"/>
      <c r="SX266" s="89"/>
      <c r="SY266" s="89"/>
      <c r="SZ266" s="89"/>
      <c r="TA266" s="89"/>
      <c r="TB266" s="89"/>
      <c r="TC266" s="89"/>
      <c r="TD266" s="89"/>
      <c r="TE266" s="89"/>
      <c r="TF266" s="89"/>
      <c r="TG266" s="89"/>
      <c r="TH266" s="89"/>
      <c r="TI266" s="89"/>
      <c r="TJ266" s="89"/>
      <c r="TK266" s="89"/>
      <c r="TL266" s="89"/>
      <c r="TM266" s="89"/>
      <c r="TN266" s="89"/>
      <c r="TO266" s="89"/>
      <c r="TP266" s="89"/>
      <c r="TQ266" s="89"/>
      <c r="TR266" s="89"/>
      <c r="TS266" s="89"/>
      <c r="TT266" s="89"/>
      <c r="TU266" s="89"/>
      <c r="TV266" s="89"/>
      <c r="TW266" s="89"/>
      <c r="TX266" s="89"/>
      <c r="TY266" s="89"/>
      <c r="TZ266" s="89"/>
      <c r="UA266" s="89"/>
      <c r="UB266" s="89"/>
      <c r="UC266" s="89"/>
      <c r="UD266" s="89"/>
      <c r="UE266" s="89"/>
      <c r="UF266" s="89"/>
      <c r="UG266" s="89"/>
      <c r="UI266" s="123"/>
      <c r="UJ266" s="124"/>
      <c r="UK266" s="89"/>
      <c r="UL266" s="89"/>
      <c r="UM266" s="89"/>
      <c r="UN266" s="89"/>
      <c r="UO266" s="89"/>
      <c r="UP266" s="89"/>
      <c r="UR266" s="123"/>
      <c r="US266" s="124"/>
      <c r="UT266" s="89"/>
      <c r="UU266" s="89"/>
      <c r="UV266" s="89"/>
      <c r="UW266" s="89"/>
      <c r="UX266" s="89"/>
      <c r="UY266" s="89"/>
      <c r="VA266" s="123"/>
      <c r="VB266" s="124"/>
      <c r="VC266" s="89"/>
      <c r="VD266" s="89"/>
      <c r="VE266" s="89"/>
      <c r="VF266" s="89"/>
      <c r="VG266" s="89"/>
      <c r="VH266" s="89"/>
      <c r="VJ266" s="123"/>
      <c r="VK266" s="124"/>
      <c r="VL266" s="89"/>
      <c r="VM266" s="89"/>
      <c r="VN266" s="89"/>
      <c r="VO266" s="89"/>
      <c r="VP266" s="89"/>
      <c r="VQ266" s="89"/>
      <c r="VS266" s="123"/>
      <c r="VT266" s="124"/>
      <c r="VU266" s="89"/>
      <c r="VV266" s="89"/>
      <c r="VW266" s="89"/>
      <c r="VX266" s="89"/>
      <c r="VY266" s="89"/>
      <c r="VZ266" s="89"/>
      <c r="WB266" s="123"/>
      <c r="WC266" s="124"/>
      <c r="WD266" s="89"/>
      <c r="WE266" s="89"/>
      <c r="WF266" s="89"/>
      <c r="WG266" s="89"/>
      <c r="WH266" s="89"/>
      <c r="WI266" s="89"/>
      <c r="WK266" s="123"/>
      <c r="WL266" s="124"/>
      <c r="WM266" s="89"/>
      <c r="WN266" s="89"/>
      <c r="WO266" s="89"/>
      <c r="WP266" s="89"/>
      <c r="WQ266" s="89"/>
      <c r="WR266" s="89"/>
      <c r="WT266" s="123"/>
      <c r="WU266" s="124"/>
      <c r="WV266" s="114"/>
      <c r="WW266" s="114"/>
      <c r="WX266" s="114"/>
      <c r="WY266" s="114"/>
      <c r="WZ266" s="114"/>
      <c r="XA266" s="114"/>
      <c r="XC266" s="123"/>
      <c r="XD266" s="124"/>
      <c r="XE266" s="114"/>
      <c r="XF266" s="114"/>
      <c r="XG266" s="114"/>
      <c r="XH266" s="114"/>
      <c r="XI266" s="114"/>
      <c r="XJ266" s="114"/>
      <c r="XL266" s="123"/>
      <c r="XM266" s="124"/>
      <c r="XN266" s="114"/>
      <c r="XO266" s="114"/>
      <c r="XP266" s="114"/>
      <c r="XQ266" s="114"/>
      <c r="XR266" s="114"/>
      <c r="XS266" s="114"/>
      <c r="XU266" s="123"/>
      <c r="XV266" s="124"/>
      <c r="XW266" s="114"/>
      <c r="XX266" s="114"/>
      <c r="XY266" s="114"/>
      <c r="XZ266" s="114"/>
      <c r="YA266" s="114"/>
      <c r="YB266" s="114"/>
      <c r="YD266" s="123"/>
      <c r="YE266" s="124"/>
      <c r="YF266" s="89"/>
      <c r="YG266" s="89"/>
      <c r="YH266" s="89"/>
      <c r="YI266" s="89"/>
      <c r="YJ266" s="89"/>
      <c r="YK266" s="89"/>
      <c r="YM266" s="123"/>
      <c r="YN266" s="124"/>
      <c r="YO266" s="89"/>
      <c r="YP266" s="89"/>
      <c r="YQ266" s="89"/>
      <c r="YR266" s="89"/>
      <c r="YS266" s="89"/>
      <c r="YT266" s="89"/>
      <c r="YV266" s="123"/>
      <c r="YW266" s="124"/>
      <c r="YX266" s="89"/>
      <c r="YY266" s="89"/>
      <c r="YZ266" s="89"/>
      <c r="ZA266" s="89"/>
      <c r="ZB266" s="89"/>
      <c r="ZC266" s="89"/>
      <c r="ZE266" s="123"/>
      <c r="ZF266" s="124"/>
      <c r="ZG266" s="89"/>
      <c r="ZH266" s="89"/>
      <c r="ZI266" s="89"/>
      <c r="ZJ266" s="89"/>
      <c r="ZK266" s="89"/>
      <c r="ZL266" s="89"/>
      <c r="ZN266" s="123"/>
      <c r="ZO266" s="124"/>
      <c r="ZP266" s="89"/>
      <c r="ZQ266" s="89"/>
      <c r="ZR266" s="89"/>
      <c r="ZS266" s="89"/>
      <c r="ZT266" s="89"/>
      <c r="ZU266" s="89"/>
      <c r="ZW266" s="123"/>
      <c r="ZX266" s="124"/>
      <c r="ZY266" s="89"/>
      <c r="ZZ266" s="89"/>
      <c r="AAA266" s="89"/>
      <c r="AAB266" s="89"/>
      <c r="AAC266" s="89"/>
      <c r="AAD266" s="89"/>
      <c r="AAF266" s="123"/>
      <c r="AAG266" s="124"/>
      <c r="AAH266" s="89"/>
      <c r="AAI266" s="89"/>
      <c r="AAJ266" s="89"/>
      <c r="AAK266" s="89"/>
      <c r="AAL266" s="89"/>
      <c r="AAM266" s="89"/>
      <c r="AAO266" s="123"/>
      <c r="AAP266" s="124"/>
      <c r="AAQ266" s="89"/>
      <c r="AAR266" s="89"/>
      <c r="AAS266" s="89"/>
      <c r="AAT266" s="89"/>
      <c r="AAU266" s="89"/>
      <c r="AAV266" s="89"/>
    </row>
    <row r="267" spans="1:724" ht="15" customHeight="1">
      <c r="C267" s="122" t="s">
        <v>310</v>
      </c>
      <c r="D267" s="122" t="s">
        <v>312</v>
      </c>
      <c r="E267" s="118">
        <v>37</v>
      </c>
      <c r="F267" s="94">
        <v>37</v>
      </c>
      <c r="G267" s="94">
        <v>0</v>
      </c>
      <c r="H267" s="94">
        <v>0</v>
      </c>
      <c r="I267" s="94">
        <v>0</v>
      </c>
      <c r="J267" s="94">
        <v>0</v>
      </c>
      <c r="K267" s="94">
        <v>0</v>
      </c>
      <c r="O267" s="66"/>
      <c r="P267" s="66"/>
      <c r="R267" s="110">
        <v>0</v>
      </c>
      <c r="S267" s="110" t="e">
        <v>#DIV/0!</v>
      </c>
      <c r="T267" s="110" t="e">
        <v>#DIV/0!</v>
      </c>
      <c r="U267" s="110" t="e">
        <v>#DIV/0!</v>
      </c>
      <c r="V267" s="110" t="e">
        <v>#DIV/0!</v>
      </c>
      <c r="W267" s="110" t="e">
        <v>#DIV/0!</v>
      </c>
      <c r="X267" s="122" t="s">
        <v>310</v>
      </c>
      <c r="Y267" s="125" t="s">
        <v>312</v>
      </c>
      <c r="Z267" s="92">
        <v>266714.94999999995</v>
      </c>
      <c r="AA267" s="92">
        <v>238293.12999999998</v>
      </c>
      <c r="AB267" s="92">
        <v>240922.09999999998</v>
      </c>
      <c r="AC267" s="92">
        <v>204695.53999999998</v>
      </c>
      <c r="AD267" s="92">
        <v>146708.57</v>
      </c>
      <c r="AE267" s="92">
        <v>93889.87999999999</v>
      </c>
      <c r="AF267" s="92">
        <v>70053.459999999992</v>
      </c>
      <c r="AG267" s="92">
        <v>54917</v>
      </c>
      <c r="AH267" s="92">
        <v>8735</v>
      </c>
      <c r="AI267" s="92">
        <v>0</v>
      </c>
      <c r="AJ267" s="92">
        <v>0</v>
      </c>
      <c r="AK267" s="92">
        <v>0</v>
      </c>
      <c r="AL267" s="92">
        <v>0</v>
      </c>
      <c r="AM267" s="92">
        <v>0</v>
      </c>
      <c r="AN267" s="92">
        <v>0</v>
      </c>
      <c r="AO267" s="92">
        <v>0</v>
      </c>
      <c r="AP267" s="92">
        <v>0</v>
      </c>
      <c r="AQ267" s="92">
        <v>0</v>
      </c>
      <c r="AR267" s="92">
        <v>0</v>
      </c>
      <c r="AS267" s="92">
        <v>0</v>
      </c>
      <c r="AT267" s="92">
        <v>0</v>
      </c>
      <c r="AU267" s="92">
        <v>0</v>
      </c>
      <c r="AV267" s="92">
        <v>0</v>
      </c>
      <c r="AW267" s="92">
        <v>0</v>
      </c>
      <c r="AX267" s="92">
        <v>0</v>
      </c>
      <c r="AY267" s="92">
        <v>0</v>
      </c>
      <c r="AZ267" s="92">
        <v>0</v>
      </c>
      <c r="BA267" s="92">
        <v>0</v>
      </c>
      <c r="BB267" s="92">
        <v>0</v>
      </c>
      <c r="BC267" s="92">
        <v>0</v>
      </c>
      <c r="BD267" s="92">
        <v>0</v>
      </c>
      <c r="BE267" s="92">
        <v>0</v>
      </c>
      <c r="BF267" s="92">
        <v>0</v>
      </c>
      <c r="BG267" s="92">
        <v>0</v>
      </c>
      <c r="BH267" s="92">
        <v>0</v>
      </c>
      <c r="BI267" s="92">
        <v>0</v>
      </c>
      <c r="BJ267" s="92">
        <v>0</v>
      </c>
      <c r="BK267" s="92">
        <v>0</v>
      </c>
      <c r="BL267" s="92">
        <v>0</v>
      </c>
      <c r="BM267" s="92">
        <v>0</v>
      </c>
      <c r="BN267" s="92">
        <v>0</v>
      </c>
      <c r="BO267" s="92">
        <v>0</v>
      </c>
      <c r="BP267" s="92">
        <v>0</v>
      </c>
      <c r="BQ267" s="92">
        <v>0</v>
      </c>
      <c r="BR267" s="92">
        <v>0</v>
      </c>
      <c r="BS267" s="92">
        <v>0</v>
      </c>
      <c r="BT267" s="92">
        <v>0</v>
      </c>
      <c r="BU267" s="92">
        <v>0</v>
      </c>
      <c r="BV267" s="92">
        <v>0</v>
      </c>
      <c r="BW267" s="92">
        <v>0</v>
      </c>
      <c r="BX267" s="92">
        <v>0</v>
      </c>
      <c r="BY267" s="92">
        <v>0</v>
      </c>
      <c r="BZ267" s="92">
        <v>0</v>
      </c>
      <c r="CA267" s="92">
        <v>0</v>
      </c>
      <c r="CB267" s="92">
        <v>0</v>
      </c>
      <c r="CC267" s="92">
        <v>0</v>
      </c>
      <c r="CD267" s="92">
        <v>0</v>
      </c>
      <c r="CE267" s="92">
        <v>0</v>
      </c>
      <c r="CF267" s="92">
        <v>0</v>
      </c>
      <c r="CG267" s="92">
        <v>0</v>
      </c>
      <c r="CH267" s="92">
        <v>0</v>
      </c>
      <c r="CI267" s="92">
        <v>0</v>
      </c>
      <c r="CJ267" s="92">
        <v>0</v>
      </c>
      <c r="CK267" s="92">
        <v>0</v>
      </c>
      <c r="CL267" s="92">
        <v>0</v>
      </c>
      <c r="CM267" s="92">
        <v>0</v>
      </c>
      <c r="CN267" s="92">
        <v>0</v>
      </c>
      <c r="CO267" s="92">
        <v>0</v>
      </c>
      <c r="CP267" s="92">
        <v>0</v>
      </c>
      <c r="CQ267" s="92">
        <v>0</v>
      </c>
      <c r="CR267" s="92">
        <v>0</v>
      </c>
      <c r="CS267" s="92">
        <v>0</v>
      </c>
      <c r="CT267" s="23"/>
      <c r="CU267" s="110">
        <v>0</v>
      </c>
      <c r="CV267" s="110" t="e">
        <v>#DIV/0!</v>
      </c>
      <c r="CW267" s="110" t="e">
        <v>#DIV/0!</v>
      </c>
      <c r="CX267" s="110" t="e">
        <v>#DIV/0!</v>
      </c>
      <c r="CY267" s="110" t="e">
        <v>#DIV/0!</v>
      </c>
      <c r="CZ267" s="110" t="e">
        <v>#DIV/0!</v>
      </c>
      <c r="DA267" s="122" t="s">
        <v>310</v>
      </c>
      <c r="DB267" s="122" t="s">
        <v>312</v>
      </c>
      <c r="DC267" s="92">
        <v>0</v>
      </c>
      <c r="DD267" s="92">
        <v>0</v>
      </c>
      <c r="DE267" s="92">
        <v>0</v>
      </c>
      <c r="DF267" s="92">
        <v>0</v>
      </c>
      <c r="DG267" s="92">
        <v>0</v>
      </c>
      <c r="DH267" s="92">
        <v>0</v>
      </c>
      <c r="DI267" s="92">
        <v>0</v>
      </c>
      <c r="DJ267" s="92">
        <v>0</v>
      </c>
      <c r="DK267" s="92">
        <v>0</v>
      </c>
      <c r="DL267" s="92">
        <v>0</v>
      </c>
      <c r="DM267" s="92">
        <v>0</v>
      </c>
      <c r="DN267" s="92">
        <v>0</v>
      </c>
      <c r="DO267" s="92">
        <v>0</v>
      </c>
      <c r="DP267" s="92">
        <v>0</v>
      </c>
      <c r="DQ267" s="92">
        <v>0</v>
      </c>
      <c r="DR267" s="92">
        <v>0</v>
      </c>
      <c r="DS267" s="92">
        <v>0</v>
      </c>
      <c r="DT267" s="92">
        <v>0</v>
      </c>
      <c r="DU267" s="92">
        <v>0</v>
      </c>
      <c r="DV267" s="92">
        <v>0</v>
      </c>
      <c r="DW267" s="92">
        <v>0</v>
      </c>
      <c r="DX267" s="92">
        <v>0</v>
      </c>
      <c r="DY267" s="92">
        <v>0</v>
      </c>
      <c r="DZ267" s="92">
        <v>0</v>
      </c>
      <c r="EA267" s="92">
        <v>0</v>
      </c>
      <c r="EB267" s="92">
        <v>0</v>
      </c>
      <c r="EC267" s="92">
        <v>0</v>
      </c>
      <c r="ED267" s="92">
        <v>0</v>
      </c>
      <c r="EE267" s="92">
        <v>0</v>
      </c>
      <c r="EF267" s="92">
        <v>0</v>
      </c>
      <c r="EG267" s="92">
        <v>0</v>
      </c>
      <c r="EH267" s="92">
        <v>0</v>
      </c>
      <c r="EI267" s="92">
        <v>0</v>
      </c>
      <c r="EJ267" s="92">
        <v>0</v>
      </c>
      <c r="EK267" s="92">
        <v>0</v>
      </c>
      <c r="EL267" s="92">
        <v>0</v>
      </c>
      <c r="EM267" s="92">
        <v>0</v>
      </c>
      <c r="EN267" s="92">
        <v>0</v>
      </c>
      <c r="EO267" s="92">
        <v>0</v>
      </c>
      <c r="EP267" s="92">
        <v>0</v>
      </c>
      <c r="EQ267" s="92">
        <v>0</v>
      </c>
      <c r="ER267" s="92">
        <v>0</v>
      </c>
      <c r="ES267" s="92">
        <v>0</v>
      </c>
      <c r="ET267" s="92">
        <v>0</v>
      </c>
      <c r="EU267" s="92">
        <v>0</v>
      </c>
      <c r="EV267" s="92">
        <v>0</v>
      </c>
      <c r="EW267" s="92">
        <v>0</v>
      </c>
      <c r="EX267" s="92">
        <v>0</v>
      </c>
      <c r="EY267" s="92">
        <v>0</v>
      </c>
      <c r="EZ267" s="92">
        <v>0</v>
      </c>
      <c r="FA267" s="92">
        <v>0</v>
      </c>
      <c r="FB267" s="92">
        <v>0</v>
      </c>
      <c r="FC267" s="92">
        <v>0</v>
      </c>
      <c r="FD267" s="92">
        <v>0</v>
      </c>
      <c r="FE267" s="92">
        <v>0</v>
      </c>
      <c r="FF267" s="92">
        <v>0</v>
      </c>
      <c r="FG267" s="92">
        <v>0</v>
      </c>
      <c r="FH267" s="92">
        <v>0</v>
      </c>
      <c r="FI267" s="92">
        <v>0</v>
      </c>
      <c r="FJ267" s="92">
        <v>0</v>
      </c>
      <c r="FK267" s="92">
        <v>0</v>
      </c>
      <c r="FL267" s="92">
        <v>0</v>
      </c>
      <c r="FM267" s="92">
        <v>0</v>
      </c>
      <c r="FN267" s="92">
        <v>0</v>
      </c>
      <c r="FO267" s="92">
        <v>0</v>
      </c>
      <c r="FP267" s="92">
        <v>0</v>
      </c>
      <c r="FQ267" s="92">
        <v>0</v>
      </c>
      <c r="FR267" s="92">
        <v>0</v>
      </c>
      <c r="FS267" s="92">
        <v>0</v>
      </c>
      <c r="FT267" s="92">
        <v>0</v>
      </c>
      <c r="FU267" s="92">
        <v>0</v>
      </c>
      <c r="FV267" s="92">
        <v>0</v>
      </c>
      <c r="FW267" s="5"/>
      <c r="FX267" s="122" t="s">
        <v>310</v>
      </c>
      <c r="FY267" s="122" t="s">
        <v>312</v>
      </c>
      <c r="FZ267" s="92">
        <v>266714.94999999995</v>
      </c>
      <c r="GA267" s="92">
        <v>238293.12999999998</v>
      </c>
      <c r="GB267" s="92">
        <v>240922.09999999998</v>
      </c>
      <c r="GC267" s="92">
        <v>204695.53999999998</v>
      </c>
      <c r="GD267" s="92">
        <v>146708.57</v>
      </c>
      <c r="GE267" s="92">
        <v>93889.87999999999</v>
      </c>
      <c r="GF267" s="92">
        <v>70053.459999999992</v>
      </c>
      <c r="GG267" s="92">
        <v>54917</v>
      </c>
      <c r="GH267" s="92">
        <v>8735</v>
      </c>
      <c r="GI267" s="92">
        <v>0</v>
      </c>
      <c r="GJ267" s="92">
        <v>0</v>
      </c>
      <c r="GK267" s="92">
        <v>0</v>
      </c>
      <c r="GL267" s="92">
        <v>0</v>
      </c>
      <c r="GM267" s="92">
        <v>0</v>
      </c>
      <c r="GN267" s="92">
        <v>0</v>
      </c>
      <c r="GO267" s="92">
        <v>0</v>
      </c>
      <c r="GP267" s="92">
        <v>0</v>
      </c>
      <c r="GQ267" s="92">
        <v>0</v>
      </c>
      <c r="GR267" s="92">
        <v>0</v>
      </c>
      <c r="GS267" s="92">
        <v>0</v>
      </c>
      <c r="GT267" s="92">
        <v>0</v>
      </c>
      <c r="GU267" s="92">
        <v>0</v>
      </c>
      <c r="GV267" s="92">
        <v>0</v>
      </c>
      <c r="GW267" s="92">
        <v>0</v>
      </c>
      <c r="GX267" s="92">
        <v>0</v>
      </c>
      <c r="GY267" s="92">
        <v>0</v>
      </c>
      <c r="GZ267" s="92">
        <v>0</v>
      </c>
      <c r="HA267" s="92">
        <v>0</v>
      </c>
      <c r="HB267" s="92">
        <v>0</v>
      </c>
      <c r="HC267" s="92">
        <v>0</v>
      </c>
      <c r="HD267" s="92">
        <v>0</v>
      </c>
      <c r="HE267" s="92">
        <v>0</v>
      </c>
      <c r="HF267" s="92">
        <v>0</v>
      </c>
      <c r="HG267" s="92">
        <v>0</v>
      </c>
      <c r="HH267" s="92">
        <v>0</v>
      </c>
      <c r="HI267" s="92">
        <v>0</v>
      </c>
      <c r="HJ267" s="92">
        <v>0</v>
      </c>
      <c r="HK267" s="92">
        <v>0</v>
      </c>
      <c r="HL267" s="92">
        <v>0</v>
      </c>
      <c r="HM267" s="92">
        <v>0</v>
      </c>
      <c r="HN267" s="92">
        <v>0</v>
      </c>
      <c r="HO267" s="92">
        <v>0</v>
      </c>
      <c r="HP267" s="92">
        <v>0</v>
      </c>
      <c r="HQ267" s="92">
        <v>0</v>
      </c>
      <c r="HR267" s="92">
        <v>0</v>
      </c>
      <c r="HS267" s="92">
        <v>0</v>
      </c>
      <c r="HT267" s="92">
        <v>0</v>
      </c>
      <c r="HU267" s="92">
        <v>0</v>
      </c>
      <c r="HV267" s="92">
        <v>0</v>
      </c>
      <c r="HW267" s="92">
        <v>0</v>
      </c>
      <c r="HX267" s="92">
        <v>0</v>
      </c>
      <c r="HY267" s="92">
        <v>0</v>
      </c>
      <c r="HZ267" s="92">
        <v>0</v>
      </c>
      <c r="IA267" s="92">
        <v>0</v>
      </c>
      <c r="IB267" s="92">
        <v>0</v>
      </c>
      <c r="IC267" s="92">
        <v>0</v>
      </c>
      <c r="ID267" s="92">
        <v>0</v>
      </c>
      <c r="IE267" s="92">
        <v>0</v>
      </c>
      <c r="IF267" s="92">
        <v>0</v>
      </c>
      <c r="IG267" s="92">
        <v>0</v>
      </c>
      <c r="IH267" s="92">
        <v>0</v>
      </c>
      <c r="II267" s="92">
        <v>0</v>
      </c>
      <c r="IJ267" s="92">
        <v>0</v>
      </c>
      <c r="IK267" s="92">
        <v>0</v>
      </c>
      <c r="IL267" s="92">
        <v>0</v>
      </c>
      <c r="IM267" s="92">
        <v>0</v>
      </c>
      <c r="IN267" s="92">
        <v>0</v>
      </c>
      <c r="IO267" s="92">
        <v>0</v>
      </c>
      <c r="IP267" s="92">
        <v>0</v>
      </c>
      <c r="IQ267" s="92">
        <v>0</v>
      </c>
      <c r="IR267" s="92">
        <v>0</v>
      </c>
      <c r="IS267" s="92">
        <v>0</v>
      </c>
      <c r="IU267" s="122" t="s">
        <v>310</v>
      </c>
      <c r="IV267" s="122" t="s">
        <v>312</v>
      </c>
      <c r="IW267" s="92">
        <v>7654.7190650000002</v>
      </c>
      <c r="IX267" s="92">
        <v>6839.012831</v>
      </c>
      <c r="IY267" s="92">
        <v>6914.4642700000004</v>
      </c>
      <c r="IZ267" s="92">
        <v>5874.7619979999999</v>
      </c>
      <c r="JA267" s="92">
        <v>4210.5359589999998</v>
      </c>
      <c r="JB267" s="92">
        <v>2694.6395560000001</v>
      </c>
      <c r="JC267" s="92">
        <v>2010.534302</v>
      </c>
      <c r="JD267" s="92">
        <v>1576.1179000000002</v>
      </c>
      <c r="JE267" s="92">
        <v>250.69450000000001</v>
      </c>
      <c r="JF267" s="92">
        <v>0</v>
      </c>
      <c r="JG267" s="92">
        <v>0</v>
      </c>
      <c r="JH267" s="92">
        <v>0</v>
      </c>
      <c r="JI267" s="92">
        <v>0</v>
      </c>
      <c r="JJ267" s="92">
        <v>0</v>
      </c>
      <c r="JK267" s="92">
        <v>0</v>
      </c>
      <c r="JL267" s="92">
        <v>0</v>
      </c>
      <c r="JM267" s="92">
        <v>0</v>
      </c>
      <c r="JN267" s="92">
        <v>0</v>
      </c>
      <c r="JO267" s="92">
        <v>0</v>
      </c>
      <c r="JP267" s="92">
        <v>0</v>
      </c>
      <c r="JQ267" s="92">
        <v>0</v>
      </c>
      <c r="JR267" s="92">
        <v>0</v>
      </c>
      <c r="JS267" s="92">
        <v>0</v>
      </c>
      <c r="JT267" s="92">
        <v>0</v>
      </c>
      <c r="JU267" s="92">
        <v>0</v>
      </c>
      <c r="JV267" s="92">
        <v>0</v>
      </c>
      <c r="JW267" s="92">
        <v>0</v>
      </c>
      <c r="JX267" s="92">
        <v>0</v>
      </c>
      <c r="JY267" s="92">
        <v>0</v>
      </c>
      <c r="JZ267" s="92">
        <v>0</v>
      </c>
      <c r="KA267" s="92">
        <v>0</v>
      </c>
      <c r="KB267" s="92">
        <v>0</v>
      </c>
      <c r="KC267" s="92">
        <v>0</v>
      </c>
      <c r="KD267" s="92">
        <v>0</v>
      </c>
      <c r="KE267" s="92">
        <v>0</v>
      </c>
      <c r="KF267" s="92">
        <v>0</v>
      </c>
      <c r="KG267" s="92">
        <v>0</v>
      </c>
      <c r="KH267" s="92">
        <v>0</v>
      </c>
      <c r="KI267" s="92">
        <v>0</v>
      </c>
      <c r="KJ267" s="92">
        <v>0</v>
      </c>
      <c r="KK267" s="92">
        <v>0</v>
      </c>
      <c r="KL267" s="92">
        <v>0</v>
      </c>
      <c r="KM267" s="92">
        <v>0</v>
      </c>
      <c r="KN267" s="92">
        <v>0</v>
      </c>
      <c r="KO267" s="92">
        <v>0</v>
      </c>
      <c r="KP267" s="92">
        <v>0</v>
      </c>
      <c r="KQ267" s="92">
        <v>0</v>
      </c>
      <c r="KR267" s="92">
        <v>0</v>
      </c>
      <c r="KS267" s="92">
        <v>0</v>
      </c>
      <c r="KT267" s="92">
        <v>0</v>
      </c>
      <c r="KU267" s="92">
        <v>0</v>
      </c>
      <c r="KV267" s="92">
        <v>0</v>
      </c>
      <c r="KW267" s="92">
        <v>0</v>
      </c>
      <c r="KX267" s="92">
        <v>0</v>
      </c>
      <c r="KY267" s="92">
        <v>0</v>
      </c>
      <c r="KZ267" s="92">
        <v>0</v>
      </c>
      <c r="LA267" s="92">
        <v>0</v>
      </c>
      <c r="LB267" s="92">
        <v>0</v>
      </c>
      <c r="LC267" s="92">
        <v>0</v>
      </c>
      <c r="LD267" s="92">
        <v>0</v>
      </c>
      <c r="LE267" s="92">
        <v>0</v>
      </c>
      <c r="LF267" s="92">
        <v>0</v>
      </c>
      <c r="LG267" s="92">
        <v>0</v>
      </c>
      <c r="LH267" s="92">
        <v>0</v>
      </c>
      <c r="LI267" s="92">
        <v>0</v>
      </c>
      <c r="LJ267" s="92">
        <v>0</v>
      </c>
      <c r="LK267" s="92">
        <v>0</v>
      </c>
      <c r="LL267" s="92">
        <v>0</v>
      </c>
      <c r="LM267" s="92">
        <v>0</v>
      </c>
      <c r="LN267" s="92">
        <v>0</v>
      </c>
      <c r="LO267" s="92">
        <v>0</v>
      </c>
      <c r="LP267" s="92">
        <v>0</v>
      </c>
      <c r="LR267" s="122" t="s">
        <v>310</v>
      </c>
      <c r="LS267" s="122" t="s">
        <v>312</v>
      </c>
      <c r="LT267" s="92">
        <v>8108.1344799999988</v>
      </c>
      <c r="LU267" s="92">
        <v>7244.1111519999995</v>
      </c>
      <c r="LV267" s="92">
        <v>7324.0318399999996</v>
      </c>
      <c r="LW267" s="92">
        <v>6222.7444160000005</v>
      </c>
      <c r="LX267" s="92">
        <v>4459.940528000001</v>
      </c>
      <c r="LY267" s="92">
        <v>2854.252352</v>
      </c>
      <c r="LZ267" s="92">
        <v>2129.625184</v>
      </c>
      <c r="MA267" s="92">
        <v>1669.4767999999999</v>
      </c>
      <c r="MB267" s="92">
        <v>265.54399999999998</v>
      </c>
      <c r="MC267" s="92">
        <v>0</v>
      </c>
      <c r="MD267" s="92">
        <v>0</v>
      </c>
      <c r="ME267" s="92">
        <v>0</v>
      </c>
      <c r="MF267" s="92">
        <v>0</v>
      </c>
      <c r="MG267" s="92">
        <v>0</v>
      </c>
      <c r="MH267" s="92">
        <v>0</v>
      </c>
      <c r="MI267" s="92">
        <v>0</v>
      </c>
      <c r="MJ267" s="92">
        <v>0</v>
      </c>
      <c r="MK267" s="92">
        <v>0</v>
      </c>
      <c r="ML267" s="92">
        <v>0</v>
      </c>
      <c r="MM267" s="92">
        <v>0</v>
      </c>
      <c r="MN267" s="92">
        <v>0</v>
      </c>
      <c r="MO267" s="92">
        <v>0</v>
      </c>
      <c r="MP267" s="92">
        <v>0</v>
      </c>
      <c r="MQ267" s="92">
        <v>0</v>
      </c>
      <c r="MR267" s="92">
        <v>0</v>
      </c>
      <c r="MS267" s="92">
        <v>0</v>
      </c>
      <c r="MT267" s="92">
        <v>0</v>
      </c>
      <c r="MU267" s="92">
        <v>0</v>
      </c>
      <c r="MV267" s="92">
        <v>0</v>
      </c>
      <c r="MW267" s="92">
        <v>0</v>
      </c>
      <c r="MX267" s="92">
        <v>0</v>
      </c>
      <c r="MY267" s="92">
        <v>0</v>
      </c>
      <c r="MZ267" s="92">
        <v>0</v>
      </c>
      <c r="NA267" s="92">
        <v>0</v>
      </c>
      <c r="NB267" s="92">
        <v>0</v>
      </c>
      <c r="NC267" s="92">
        <v>0</v>
      </c>
      <c r="ND267" s="92">
        <v>0</v>
      </c>
      <c r="NE267" s="92">
        <v>0</v>
      </c>
      <c r="NF267" s="92">
        <v>0</v>
      </c>
      <c r="NG267" s="92">
        <v>0</v>
      </c>
      <c r="NH267" s="92">
        <v>0</v>
      </c>
      <c r="NI267" s="92">
        <v>0</v>
      </c>
      <c r="NJ267" s="92">
        <v>0</v>
      </c>
      <c r="NK267" s="92">
        <v>0</v>
      </c>
      <c r="NL267" s="92">
        <v>0</v>
      </c>
      <c r="NM267" s="92">
        <v>0</v>
      </c>
      <c r="NN267" s="92">
        <v>0</v>
      </c>
      <c r="NO267" s="92">
        <v>0</v>
      </c>
      <c r="NP267" s="92">
        <v>0</v>
      </c>
      <c r="NQ267" s="92">
        <v>0</v>
      </c>
      <c r="NR267" s="92">
        <v>0</v>
      </c>
      <c r="NS267" s="92">
        <v>0</v>
      </c>
      <c r="NT267" s="92">
        <v>0</v>
      </c>
      <c r="NU267" s="92">
        <v>0</v>
      </c>
      <c r="NV267" s="92">
        <v>0</v>
      </c>
      <c r="NW267" s="92">
        <v>0</v>
      </c>
      <c r="NX267" s="92">
        <v>0</v>
      </c>
      <c r="NY267" s="92">
        <v>0</v>
      </c>
      <c r="NZ267" s="92">
        <v>0</v>
      </c>
      <c r="OA267" s="92">
        <v>0</v>
      </c>
      <c r="OB267" s="92">
        <v>0</v>
      </c>
      <c r="OC267" s="92">
        <v>0</v>
      </c>
      <c r="OD267" s="92">
        <v>0</v>
      </c>
      <c r="OE267" s="92">
        <v>0</v>
      </c>
      <c r="OF267" s="92">
        <v>0</v>
      </c>
      <c r="OG267" s="92">
        <v>0</v>
      </c>
      <c r="OH267" s="92">
        <v>0</v>
      </c>
      <c r="OI267" s="92">
        <v>0</v>
      </c>
      <c r="OJ267" s="92">
        <v>0</v>
      </c>
      <c r="OK267" s="92">
        <v>0</v>
      </c>
      <c r="OL267" s="92">
        <v>0</v>
      </c>
      <c r="OM267" s="92">
        <v>0</v>
      </c>
      <c r="ON267" s="5"/>
      <c r="OO267" s="122" t="s">
        <v>310</v>
      </c>
      <c r="OP267" s="122" t="s">
        <v>312</v>
      </c>
      <c r="OQ267" s="92">
        <v>18.404875000000175</v>
      </c>
      <c r="OR267" s="92">
        <v>18.404875000000175</v>
      </c>
      <c r="OS267" s="92">
        <v>582.94487500000025</v>
      </c>
      <c r="OT267" s="92">
        <v>582.94487500000025</v>
      </c>
      <c r="OU267" s="92">
        <v>0</v>
      </c>
      <c r="OV267" s="92">
        <v>0</v>
      </c>
      <c r="OW267" s="92">
        <v>0</v>
      </c>
      <c r="OX267" s="92">
        <v>0</v>
      </c>
      <c r="OY267" s="92">
        <v>0</v>
      </c>
      <c r="OZ267" s="92">
        <v>0</v>
      </c>
      <c r="PA267" s="92">
        <v>0</v>
      </c>
      <c r="PB267" s="92">
        <v>0</v>
      </c>
      <c r="PC267" s="92">
        <v>0</v>
      </c>
      <c r="PD267" s="92">
        <v>0</v>
      </c>
      <c r="PE267" s="92">
        <v>0</v>
      </c>
      <c r="PF267" s="92">
        <v>0</v>
      </c>
      <c r="PG267" s="92">
        <v>0</v>
      </c>
      <c r="PH267" s="92">
        <v>0</v>
      </c>
      <c r="PI267" s="92">
        <v>0</v>
      </c>
      <c r="PJ267" s="92">
        <v>0</v>
      </c>
      <c r="PK267" s="92">
        <v>0</v>
      </c>
      <c r="PL267" s="92">
        <v>0</v>
      </c>
      <c r="PM267" s="92">
        <v>0</v>
      </c>
      <c r="PN267" s="92">
        <v>0</v>
      </c>
      <c r="PO267" s="92">
        <v>0</v>
      </c>
      <c r="PP267" s="92">
        <v>0</v>
      </c>
      <c r="PQ267" s="92">
        <v>0</v>
      </c>
      <c r="PR267" s="92">
        <v>0</v>
      </c>
      <c r="PS267" s="92">
        <v>0</v>
      </c>
      <c r="PT267" s="92">
        <v>0</v>
      </c>
      <c r="PU267" s="92">
        <v>0</v>
      </c>
      <c r="PV267" s="92">
        <v>0</v>
      </c>
      <c r="PW267" s="92">
        <v>0</v>
      </c>
      <c r="PX267" s="92">
        <v>0</v>
      </c>
      <c r="PY267" s="92">
        <v>0</v>
      </c>
      <c r="PZ267" s="92">
        <v>0</v>
      </c>
      <c r="QA267" s="92">
        <v>0</v>
      </c>
      <c r="QB267" s="92">
        <v>0</v>
      </c>
      <c r="QC267" s="92">
        <v>0</v>
      </c>
      <c r="QD267" s="92">
        <v>0</v>
      </c>
      <c r="QE267" s="92">
        <v>0</v>
      </c>
      <c r="QF267" s="92">
        <v>0</v>
      </c>
      <c r="QG267" s="92">
        <v>0</v>
      </c>
      <c r="QH267" s="92">
        <v>0</v>
      </c>
      <c r="QI267" s="92">
        <v>0</v>
      </c>
      <c r="QJ267" s="92">
        <v>0</v>
      </c>
      <c r="QK267" s="92">
        <v>0</v>
      </c>
      <c r="QL267" s="92">
        <v>0</v>
      </c>
      <c r="QM267" s="92">
        <v>0</v>
      </c>
      <c r="QN267" s="92">
        <v>0</v>
      </c>
      <c r="QO267" s="92">
        <v>0</v>
      </c>
      <c r="QP267" s="92">
        <v>0</v>
      </c>
      <c r="QQ267" s="92">
        <v>0</v>
      </c>
      <c r="QR267" s="92">
        <v>0</v>
      </c>
      <c r="QS267" s="92">
        <v>0</v>
      </c>
      <c r="QT267" s="92">
        <v>0</v>
      </c>
      <c r="QU267" s="92">
        <v>0</v>
      </c>
      <c r="QV267" s="92">
        <v>0</v>
      </c>
      <c r="QW267" s="92">
        <v>0</v>
      </c>
      <c r="QX267" s="92">
        <v>0</v>
      </c>
      <c r="QY267" s="92">
        <v>0</v>
      </c>
      <c r="QZ267" s="92">
        <v>0</v>
      </c>
      <c r="RA267" s="92">
        <v>0</v>
      </c>
      <c r="RB267" s="92">
        <v>0</v>
      </c>
      <c r="RC267" s="92">
        <v>0</v>
      </c>
      <c r="RD267" s="92">
        <v>0</v>
      </c>
      <c r="RE267" s="92">
        <v>0</v>
      </c>
      <c r="RF267" s="92">
        <v>0</v>
      </c>
      <c r="RG267" s="92">
        <v>0</v>
      </c>
      <c r="RH267" s="92">
        <v>0</v>
      </c>
      <c r="RI267" s="92">
        <v>0</v>
      </c>
      <c r="RJ267" s="92">
        <v>0</v>
      </c>
      <c r="RK267" s="93"/>
      <c r="RL267" s="122" t="s">
        <v>310</v>
      </c>
      <c r="RM267" s="122" t="s">
        <v>312</v>
      </c>
      <c r="RN267" s="92">
        <v>15781.258420000002</v>
      </c>
      <c r="RO267" s="92">
        <v>14101.528858000005</v>
      </c>
      <c r="RP267" s="92">
        <v>14821.440984999999</v>
      </c>
      <c r="RQ267" s="92">
        <v>12680.451288999999</v>
      </c>
      <c r="RR267" s="92">
        <v>8670.4764869999981</v>
      </c>
      <c r="RS267" s="92">
        <v>5548.8919079999996</v>
      </c>
      <c r="RT267" s="92">
        <v>4140.1594860000005</v>
      </c>
      <c r="RU267" s="92">
        <v>3245.5947000000006</v>
      </c>
      <c r="RV267" s="92">
        <v>516.23849999999993</v>
      </c>
      <c r="RW267" s="92">
        <v>0</v>
      </c>
      <c r="RX267" s="92">
        <v>0</v>
      </c>
      <c r="RY267" s="92">
        <v>0</v>
      </c>
      <c r="RZ267" s="92">
        <v>0</v>
      </c>
      <c r="SA267" s="92">
        <v>0</v>
      </c>
      <c r="SB267" s="92">
        <v>0</v>
      </c>
      <c r="SC267" s="92">
        <v>0</v>
      </c>
      <c r="SD267" s="92">
        <v>0</v>
      </c>
      <c r="SE267" s="92">
        <v>0</v>
      </c>
      <c r="SF267" s="92">
        <v>0</v>
      </c>
      <c r="SG267" s="92">
        <v>0</v>
      </c>
      <c r="SH267" s="92">
        <v>0</v>
      </c>
      <c r="SI267" s="92">
        <v>0</v>
      </c>
      <c r="SJ267" s="92">
        <v>0</v>
      </c>
      <c r="SK267" s="92">
        <v>0</v>
      </c>
      <c r="SL267" s="92">
        <v>0</v>
      </c>
      <c r="SM267" s="92">
        <v>0</v>
      </c>
      <c r="SN267" s="92">
        <v>0</v>
      </c>
      <c r="SO267" s="92">
        <v>0</v>
      </c>
      <c r="SP267" s="92">
        <v>0</v>
      </c>
      <c r="SQ267" s="92">
        <v>0</v>
      </c>
      <c r="SR267" s="92">
        <v>0</v>
      </c>
      <c r="SS267" s="92">
        <v>0</v>
      </c>
      <c r="ST267" s="92">
        <v>0</v>
      </c>
      <c r="SU267" s="92">
        <v>0</v>
      </c>
      <c r="SV267" s="92">
        <v>0</v>
      </c>
      <c r="SW267" s="92">
        <v>0</v>
      </c>
      <c r="SX267" s="92">
        <v>0</v>
      </c>
      <c r="SY267" s="92">
        <v>0</v>
      </c>
      <c r="SZ267" s="92">
        <v>0</v>
      </c>
      <c r="TA267" s="92">
        <v>0</v>
      </c>
      <c r="TB267" s="92">
        <v>0</v>
      </c>
      <c r="TC267" s="92">
        <v>0</v>
      </c>
      <c r="TD267" s="92">
        <v>0</v>
      </c>
      <c r="TE267" s="92">
        <v>0</v>
      </c>
      <c r="TF267" s="92">
        <v>0</v>
      </c>
      <c r="TG267" s="92">
        <v>0</v>
      </c>
      <c r="TH267" s="92">
        <v>0</v>
      </c>
      <c r="TI267" s="92">
        <v>0</v>
      </c>
      <c r="TJ267" s="92">
        <v>0</v>
      </c>
      <c r="TK267" s="92">
        <v>0</v>
      </c>
      <c r="TL267" s="92">
        <v>0</v>
      </c>
      <c r="TM267" s="92">
        <v>0</v>
      </c>
      <c r="TN267" s="92">
        <v>0</v>
      </c>
      <c r="TO267" s="92">
        <v>0</v>
      </c>
      <c r="TP267" s="92">
        <v>0</v>
      </c>
      <c r="TQ267" s="92">
        <v>0</v>
      </c>
      <c r="TR267" s="92">
        <v>0</v>
      </c>
      <c r="TS267" s="92">
        <v>0</v>
      </c>
      <c r="TT267" s="92">
        <v>0</v>
      </c>
      <c r="TU267" s="92">
        <v>0</v>
      </c>
      <c r="TV267" s="92">
        <v>0</v>
      </c>
      <c r="TW267" s="92">
        <v>0</v>
      </c>
      <c r="TX267" s="92">
        <v>0</v>
      </c>
      <c r="TY267" s="92">
        <v>0</v>
      </c>
      <c r="TZ267" s="92">
        <v>0</v>
      </c>
      <c r="UA267" s="92">
        <v>0</v>
      </c>
      <c r="UB267" s="92">
        <v>0</v>
      </c>
      <c r="UC267" s="92">
        <v>0</v>
      </c>
      <c r="UD267" s="92">
        <v>0</v>
      </c>
      <c r="UE267" s="92">
        <v>0</v>
      </c>
      <c r="UF267" s="92">
        <v>0</v>
      </c>
      <c r="UG267" s="92">
        <v>0</v>
      </c>
      <c r="UI267" s="122" t="s">
        <v>310</v>
      </c>
      <c r="UJ267" s="122" t="s">
        <v>312</v>
      </c>
      <c r="UK267" s="92">
        <v>38025.480381000008</v>
      </c>
      <c r="UL267" s="92">
        <v>0</v>
      </c>
      <c r="UM267" s="92">
        <v>0</v>
      </c>
      <c r="UN267" s="92">
        <v>0</v>
      </c>
      <c r="UO267" s="92">
        <v>0</v>
      </c>
      <c r="UP267" s="92">
        <v>0</v>
      </c>
      <c r="UR267" s="122" t="s">
        <v>310</v>
      </c>
      <c r="US267" s="122" t="s">
        <v>312</v>
      </c>
      <c r="UT267" s="92">
        <v>40277.860751999993</v>
      </c>
      <c r="UU267" s="92">
        <v>0</v>
      </c>
      <c r="UV267" s="92">
        <v>0</v>
      </c>
      <c r="UW267" s="92">
        <v>0</v>
      </c>
      <c r="UX267" s="92">
        <v>0</v>
      </c>
      <c r="UY267" s="92">
        <v>0</v>
      </c>
      <c r="VA267" s="122" t="s">
        <v>310</v>
      </c>
      <c r="VB267" s="122" t="s">
        <v>312</v>
      </c>
      <c r="VC267" s="92">
        <v>1202.6995000000009</v>
      </c>
      <c r="VD267" s="92">
        <v>0</v>
      </c>
      <c r="VE267" s="92">
        <v>0</v>
      </c>
      <c r="VF267" s="92">
        <v>0</v>
      </c>
      <c r="VG267" s="92">
        <v>0</v>
      </c>
      <c r="VH267" s="92">
        <v>0</v>
      </c>
      <c r="VJ267" s="122" t="s">
        <v>310</v>
      </c>
      <c r="VK267" s="122" t="s">
        <v>312</v>
      </c>
      <c r="VL267" s="92">
        <v>79506.040633000011</v>
      </c>
      <c r="VM267" s="92">
        <v>0</v>
      </c>
      <c r="VN267" s="92">
        <v>0</v>
      </c>
      <c r="VO267" s="92">
        <v>0</v>
      </c>
      <c r="VP267" s="92">
        <v>0</v>
      </c>
      <c r="VQ267" s="92">
        <v>0</v>
      </c>
      <c r="VS267" s="122" t="s">
        <v>310</v>
      </c>
      <c r="VT267" s="122" t="s">
        <v>312</v>
      </c>
      <c r="VU267" s="92">
        <v>1324929.6300000001</v>
      </c>
      <c r="VV267" s="92">
        <v>0</v>
      </c>
      <c r="VW267" s="92">
        <v>0</v>
      </c>
      <c r="VX267" s="92">
        <v>0</v>
      </c>
      <c r="VY267" s="92">
        <v>0</v>
      </c>
      <c r="VZ267" s="92">
        <v>0</v>
      </c>
      <c r="WB267" s="122" t="s">
        <v>310</v>
      </c>
      <c r="WC267" s="122" t="s">
        <v>312</v>
      </c>
      <c r="WD267" s="92">
        <v>2984.0757432432433</v>
      </c>
      <c r="WE267" s="92" t="e">
        <v>#DIV/0!</v>
      </c>
      <c r="WF267" s="92" t="e">
        <v>#DIV/0!</v>
      </c>
      <c r="WG267" s="92" t="e">
        <v>#DIV/0!</v>
      </c>
      <c r="WH267" s="92" t="e">
        <v>#DIV/0!</v>
      </c>
      <c r="WI267" s="92" t="e">
        <v>#DIV/0!</v>
      </c>
      <c r="WK267" s="122" t="s">
        <v>310</v>
      </c>
      <c r="WL267" s="122" t="s">
        <v>312</v>
      </c>
      <c r="WM267" s="92">
        <v>125.22348901566275</v>
      </c>
      <c r="WN267" s="92" t="e">
        <v>#DIV/0!</v>
      </c>
      <c r="WO267" s="92" t="e">
        <v>#DIV/0!</v>
      </c>
      <c r="WP267" s="92" t="e">
        <v>#DIV/0!</v>
      </c>
      <c r="WQ267" s="92" t="e">
        <v>#DIV/0!</v>
      </c>
      <c r="WR267" s="92" t="e">
        <v>#DIV/0!</v>
      </c>
      <c r="WT267" s="122" t="s">
        <v>310</v>
      </c>
      <c r="WU267" s="122" t="s">
        <v>312</v>
      </c>
      <c r="WV267" s="113">
        <v>20.930630630630628</v>
      </c>
      <c r="WW267" s="113" t="e">
        <v>#DIV/0!</v>
      </c>
      <c r="WX267" s="113" t="e">
        <v>#DIV/0!</v>
      </c>
      <c r="WY267" s="113" t="e">
        <v>#DIV/0!</v>
      </c>
      <c r="WZ267" s="113" t="e">
        <v>#DIV/0!</v>
      </c>
      <c r="XA267" s="113" t="e">
        <v>#DIV/0!</v>
      </c>
      <c r="XC267" s="122" t="s">
        <v>310</v>
      </c>
      <c r="XD267" s="122" t="s">
        <v>312</v>
      </c>
      <c r="XE267" s="113">
        <v>1.3243243243243243</v>
      </c>
      <c r="XF267" s="113" t="e">
        <v>#DIV/0!</v>
      </c>
      <c r="XG267" s="113" t="e">
        <v>#DIV/0!</v>
      </c>
      <c r="XH267" s="113" t="e">
        <v>#DIV/0!</v>
      </c>
      <c r="XI267" s="113" t="e">
        <v>#DIV/0!</v>
      </c>
      <c r="XJ267" s="113" t="e">
        <v>#DIV/0!</v>
      </c>
      <c r="XL267" s="122" t="s">
        <v>310</v>
      </c>
      <c r="XM267" s="122" t="s">
        <v>312</v>
      </c>
      <c r="XN267" s="113">
        <v>4.5945945945945947</v>
      </c>
      <c r="XO267" s="113" t="e">
        <v>#DIV/0!</v>
      </c>
      <c r="XP267" s="113" t="e">
        <v>#DIV/0!</v>
      </c>
      <c r="XQ267" s="113" t="e">
        <v>#DIV/0!</v>
      </c>
      <c r="XR267" s="113" t="e">
        <v>#DIV/0!</v>
      </c>
      <c r="XS267" s="113" t="e">
        <v>#DIV/0!</v>
      </c>
      <c r="XU267" s="122" t="s">
        <v>310</v>
      </c>
      <c r="XV267" s="122" t="s">
        <v>312</v>
      </c>
      <c r="XW267" s="113">
        <v>13.189189189189189</v>
      </c>
      <c r="XX267" s="113" t="e">
        <v>#DIV/0!</v>
      </c>
      <c r="XY267" s="113" t="e">
        <v>#DIV/0!</v>
      </c>
      <c r="XZ267" s="113" t="e">
        <v>#DIV/0!</v>
      </c>
      <c r="YA267" s="113" t="e">
        <v>#DIV/0!</v>
      </c>
      <c r="YB267" s="113" t="e">
        <v>#DIV/0!</v>
      </c>
      <c r="YD267" s="122" t="s">
        <v>310</v>
      </c>
      <c r="YE267" s="122" t="s">
        <v>312</v>
      </c>
      <c r="YF267" s="92">
        <v>12354.879558504692</v>
      </c>
      <c r="YG267" s="92">
        <v>0</v>
      </c>
      <c r="YH267" s="92">
        <v>0</v>
      </c>
      <c r="YI267" s="92">
        <v>0</v>
      </c>
      <c r="YJ267" s="92">
        <v>0</v>
      </c>
      <c r="YK267" s="92">
        <v>0</v>
      </c>
      <c r="YM267" s="122" t="s">
        <v>310</v>
      </c>
      <c r="YN267" s="122" t="s">
        <v>312</v>
      </c>
      <c r="YO267" s="92">
        <v>233509.494334872</v>
      </c>
      <c r="YP267" s="92">
        <v>0</v>
      </c>
      <c r="YQ267" s="92">
        <v>0</v>
      </c>
      <c r="YR267" s="92">
        <v>0</v>
      </c>
      <c r="YS267" s="92">
        <v>0</v>
      </c>
      <c r="YT267" s="92">
        <v>0</v>
      </c>
      <c r="YV267" s="122" t="s">
        <v>310</v>
      </c>
      <c r="YW267" s="122" t="s">
        <v>312</v>
      </c>
      <c r="YX267" s="92">
        <v>159705.95429627819</v>
      </c>
      <c r="YY267" s="92">
        <v>0</v>
      </c>
      <c r="YZ267" s="92">
        <v>0</v>
      </c>
      <c r="ZA267" s="92">
        <v>0</v>
      </c>
      <c r="ZB267" s="92">
        <v>0</v>
      </c>
      <c r="ZC267" s="92">
        <v>0</v>
      </c>
      <c r="ZE267" s="122" t="s">
        <v>310</v>
      </c>
      <c r="ZF267" s="122" t="s">
        <v>312</v>
      </c>
      <c r="ZG267" s="92">
        <v>238.38788263714835</v>
      </c>
      <c r="ZH267" s="92" t="e">
        <v>#DIV/0!</v>
      </c>
      <c r="ZI267" s="92" t="e">
        <v>#DIV/0!</v>
      </c>
      <c r="ZJ267" s="92" t="e">
        <v>#DIV/0!</v>
      </c>
      <c r="ZK267" s="92" t="e">
        <v>#DIV/0!</v>
      </c>
      <c r="ZL267" s="92" t="e">
        <v>#DIV/0!</v>
      </c>
      <c r="ZN267" s="122" t="s">
        <v>310</v>
      </c>
      <c r="ZO267" s="122" t="s">
        <v>312</v>
      </c>
      <c r="ZP267" s="92">
        <v>186135.68694922363</v>
      </c>
      <c r="ZQ267" s="92">
        <v>0</v>
      </c>
      <c r="ZR267" s="92">
        <v>0</v>
      </c>
      <c r="ZS267" s="92">
        <v>0</v>
      </c>
      <c r="ZT267" s="92">
        <v>0</v>
      </c>
      <c r="ZU267" s="92">
        <v>0</v>
      </c>
      <c r="ZW267" s="122" t="s">
        <v>310</v>
      </c>
      <c r="ZX267" s="122" t="s">
        <v>312</v>
      </c>
      <c r="ZY267" s="92">
        <v>343.50168456028712</v>
      </c>
      <c r="ZZ267" s="92" t="e">
        <v>#DIV/0!</v>
      </c>
      <c r="AAA267" s="92" t="e">
        <v>#DIV/0!</v>
      </c>
      <c r="AAB267" s="92" t="e">
        <v>#DIV/0!</v>
      </c>
      <c r="AAC267" s="92" t="e">
        <v>#DIV/0!</v>
      </c>
      <c r="AAD267" s="92" t="e">
        <v>#DIV/0!</v>
      </c>
      <c r="AAF267" s="122" t="s">
        <v>310</v>
      </c>
      <c r="AAG267" s="122" t="s">
        <v>312</v>
      </c>
      <c r="AAH267" s="92">
        <v>577988.36482658261</v>
      </c>
      <c r="AAI267" s="92">
        <v>0</v>
      </c>
      <c r="AAJ267" s="92">
        <v>0</v>
      </c>
      <c r="AAK267" s="92">
        <v>0</v>
      </c>
      <c r="AAL267" s="92">
        <v>0</v>
      </c>
      <c r="AAM267" s="92">
        <v>0</v>
      </c>
      <c r="AAO267" s="122" t="s">
        <v>310</v>
      </c>
      <c r="AAP267" s="122" t="s">
        <v>312</v>
      </c>
      <c r="AAQ267" s="92">
        <v>764124.051775806</v>
      </c>
      <c r="AAR267" s="92">
        <v>0</v>
      </c>
      <c r="AAS267" s="92">
        <v>0</v>
      </c>
      <c r="AAT267" s="92">
        <v>0</v>
      </c>
      <c r="AAU267" s="92">
        <v>0</v>
      </c>
      <c r="AAV267" s="92">
        <v>0</v>
      </c>
    </row>
    <row r="268" spans="1:724" ht="15" customHeight="1">
      <c r="C268" s="122" t="s">
        <v>306</v>
      </c>
      <c r="D268" s="122" t="s">
        <v>312</v>
      </c>
      <c r="E268" s="118">
        <v>0</v>
      </c>
      <c r="F268" s="94">
        <v>0</v>
      </c>
      <c r="G268" s="94">
        <v>0</v>
      </c>
      <c r="H268" s="94">
        <v>0</v>
      </c>
      <c r="I268" s="94">
        <v>0</v>
      </c>
      <c r="J268" s="94">
        <v>0</v>
      </c>
      <c r="K268" s="94">
        <v>0</v>
      </c>
      <c r="O268" s="66"/>
      <c r="P268" s="66"/>
      <c r="R268" s="110" t="e">
        <v>#DIV/0!</v>
      </c>
      <c r="S268" s="110" t="e">
        <v>#DIV/0!</v>
      </c>
      <c r="T268" s="110" t="e">
        <v>#DIV/0!</v>
      </c>
      <c r="U268" s="110" t="e">
        <v>#DIV/0!</v>
      </c>
      <c r="V268" s="110" t="e">
        <v>#DIV/0!</v>
      </c>
      <c r="W268" s="110" t="e">
        <v>#DIV/0!</v>
      </c>
      <c r="X268" s="122" t="s">
        <v>306</v>
      </c>
      <c r="Y268" s="125" t="s">
        <v>312</v>
      </c>
      <c r="Z268" s="92">
        <v>0</v>
      </c>
      <c r="AA268" s="92">
        <v>0</v>
      </c>
      <c r="AB268" s="92">
        <v>0</v>
      </c>
      <c r="AC268" s="92">
        <v>0</v>
      </c>
      <c r="AD268" s="92">
        <v>0</v>
      </c>
      <c r="AE268" s="92">
        <v>0</v>
      </c>
      <c r="AF268" s="92">
        <v>0</v>
      </c>
      <c r="AG268" s="92">
        <v>0</v>
      </c>
      <c r="AH268" s="92">
        <v>0</v>
      </c>
      <c r="AI268" s="92">
        <v>0</v>
      </c>
      <c r="AJ268" s="92">
        <v>0</v>
      </c>
      <c r="AK268" s="92">
        <v>0</v>
      </c>
      <c r="AL268" s="92">
        <v>0</v>
      </c>
      <c r="AM268" s="92">
        <v>0</v>
      </c>
      <c r="AN268" s="92">
        <v>0</v>
      </c>
      <c r="AO268" s="92">
        <v>0</v>
      </c>
      <c r="AP268" s="92">
        <v>0</v>
      </c>
      <c r="AQ268" s="92">
        <v>0</v>
      </c>
      <c r="AR268" s="92">
        <v>0</v>
      </c>
      <c r="AS268" s="92">
        <v>0</v>
      </c>
      <c r="AT268" s="92">
        <v>0</v>
      </c>
      <c r="AU268" s="92">
        <v>0</v>
      </c>
      <c r="AV268" s="92">
        <v>0</v>
      </c>
      <c r="AW268" s="92">
        <v>0</v>
      </c>
      <c r="AX268" s="92">
        <v>0</v>
      </c>
      <c r="AY268" s="92">
        <v>0</v>
      </c>
      <c r="AZ268" s="92">
        <v>0</v>
      </c>
      <c r="BA268" s="92">
        <v>0</v>
      </c>
      <c r="BB268" s="92">
        <v>0</v>
      </c>
      <c r="BC268" s="92">
        <v>0</v>
      </c>
      <c r="BD268" s="92">
        <v>0</v>
      </c>
      <c r="BE268" s="92">
        <v>0</v>
      </c>
      <c r="BF268" s="92">
        <v>0</v>
      </c>
      <c r="BG268" s="92">
        <v>0</v>
      </c>
      <c r="BH268" s="92">
        <v>0</v>
      </c>
      <c r="BI268" s="92">
        <v>0</v>
      </c>
      <c r="BJ268" s="92">
        <v>0</v>
      </c>
      <c r="BK268" s="92">
        <v>0</v>
      </c>
      <c r="BL268" s="92">
        <v>0</v>
      </c>
      <c r="BM268" s="92">
        <v>0</v>
      </c>
      <c r="BN268" s="92">
        <v>0</v>
      </c>
      <c r="BO268" s="92">
        <v>0</v>
      </c>
      <c r="BP268" s="92">
        <v>0</v>
      </c>
      <c r="BQ268" s="92">
        <v>0</v>
      </c>
      <c r="BR268" s="92">
        <v>0</v>
      </c>
      <c r="BS268" s="92">
        <v>0</v>
      </c>
      <c r="BT268" s="92">
        <v>0</v>
      </c>
      <c r="BU268" s="92">
        <v>0</v>
      </c>
      <c r="BV268" s="92">
        <v>0</v>
      </c>
      <c r="BW268" s="92">
        <v>0</v>
      </c>
      <c r="BX268" s="92">
        <v>0</v>
      </c>
      <c r="BY268" s="92">
        <v>0</v>
      </c>
      <c r="BZ268" s="92">
        <v>0</v>
      </c>
      <c r="CA268" s="92">
        <v>0</v>
      </c>
      <c r="CB268" s="92">
        <v>0</v>
      </c>
      <c r="CC268" s="92">
        <v>0</v>
      </c>
      <c r="CD268" s="92">
        <v>0</v>
      </c>
      <c r="CE268" s="92">
        <v>0</v>
      </c>
      <c r="CF268" s="92">
        <v>0</v>
      </c>
      <c r="CG268" s="92">
        <v>0</v>
      </c>
      <c r="CH268" s="92">
        <v>0</v>
      </c>
      <c r="CI268" s="92">
        <v>0</v>
      </c>
      <c r="CJ268" s="92">
        <v>0</v>
      </c>
      <c r="CK268" s="92">
        <v>0</v>
      </c>
      <c r="CL268" s="92">
        <v>0</v>
      </c>
      <c r="CM268" s="92">
        <v>0</v>
      </c>
      <c r="CN268" s="92">
        <v>0</v>
      </c>
      <c r="CO268" s="92">
        <v>0</v>
      </c>
      <c r="CP268" s="92">
        <v>0</v>
      </c>
      <c r="CQ268" s="92">
        <v>0</v>
      </c>
      <c r="CR268" s="92">
        <v>0</v>
      </c>
      <c r="CS268" s="92">
        <v>0</v>
      </c>
      <c r="CT268" s="23"/>
      <c r="CU268" s="110" t="e">
        <v>#DIV/0!</v>
      </c>
      <c r="CV268" s="110" t="e">
        <v>#DIV/0!</v>
      </c>
      <c r="CW268" s="110" t="e">
        <v>#DIV/0!</v>
      </c>
      <c r="CX268" s="110" t="e">
        <v>#DIV/0!</v>
      </c>
      <c r="CY268" s="110" t="e">
        <v>#DIV/0!</v>
      </c>
      <c r="CZ268" s="110" t="e">
        <v>#DIV/0!</v>
      </c>
      <c r="DA268" s="122" t="s">
        <v>306</v>
      </c>
      <c r="DB268" s="122" t="s">
        <v>312</v>
      </c>
      <c r="DC268" s="92">
        <v>0</v>
      </c>
      <c r="DD268" s="92">
        <v>0</v>
      </c>
      <c r="DE268" s="92">
        <v>0</v>
      </c>
      <c r="DF268" s="92">
        <v>0</v>
      </c>
      <c r="DG268" s="92">
        <v>0</v>
      </c>
      <c r="DH268" s="92">
        <v>0</v>
      </c>
      <c r="DI268" s="92">
        <v>0</v>
      </c>
      <c r="DJ268" s="92">
        <v>0</v>
      </c>
      <c r="DK268" s="92">
        <v>0</v>
      </c>
      <c r="DL268" s="92">
        <v>0</v>
      </c>
      <c r="DM268" s="92">
        <v>0</v>
      </c>
      <c r="DN268" s="92">
        <v>0</v>
      </c>
      <c r="DO268" s="92">
        <v>0</v>
      </c>
      <c r="DP268" s="92">
        <v>0</v>
      </c>
      <c r="DQ268" s="92">
        <v>0</v>
      </c>
      <c r="DR268" s="92">
        <v>0</v>
      </c>
      <c r="DS268" s="92">
        <v>0</v>
      </c>
      <c r="DT268" s="92">
        <v>0</v>
      </c>
      <c r="DU268" s="92">
        <v>0</v>
      </c>
      <c r="DV268" s="92">
        <v>0</v>
      </c>
      <c r="DW268" s="92">
        <v>0</v>
      </c>
      <c r="DX268" s="92">
        <v>0</v>
      </c>
      <c r="DY268" s="92">
        <v>0</v>
      </c>
      <c r="DZ268" s="92">
        <v>0</v>
      </c>
      <c r="EA268" s="92">
        <v>0</v>
      </c>
      <c r="EB268" s="92">
        <v>0</v>
      </c>
      <c r="EC268" s="92">
        <v>0</v>
      </c>
      <c r="ED268" s="92">
        <v>0</v>
      </c>
      <c r="EE268" s="92">
        <v>0</v>
      </c>
      <c r="EF268" s="92">
        <v>0</v>
      </c>
      <c r="EG268" s="92">
        <v>0</v>
      </c>
      <c r="EH268" s="92">
        <v>0</v>
      </c>
      <c r="EI268" s="92">
        <v>0</v>
      </c>
      <c r="EJ268" s="92">
        <v>0</v>
      </c>
      <c r="EK268" s="92">
        <v>0</v>
      </c>
      <c r="EL268" s="92">
        <v>0</v>
      </c>
      <c r="EM268" s="92">
        <v>0</v>
      </c>
      <c r="EN268" s="92">
        <v>0</v>
      </c>
      <c r="EO268" s="92">
        <v>0</v>
      </c>
      <c r="EP268" s="92">
        <v>0</v>
      </c>
      <c r="EQ268" s="92">
        <v>0</v>
      </c>
      <c r="ER268" s="92">
        <v>0</v>
      </c>
      <c r="ES268" s="92">
        <v>0</v>
      </c>
      <c r="ET268" s="92">
        <v>0</v>
      </c>
      <c r="EU268" s="92">
        <v>0</v>
      </c>
      <c r="EV268" s="92">
        <v>0</v>
      </c>
      <c r="EW268" s="92">
        <v>0</v>
      </c>
      <c r="EX268" s="92">
        <v>0</v>
      </c>
      <c r="EY268" s="92">
        <v>0</v>
      </c>
      <c r="EZ268" s="92">
        <v>0</v>
      </c>
      <c r="FA268" s="92">
        <v>0</v>
      </c>
      <c r="FB268" s="92">
        <v>0</v>
      </c>
      <c r="FC268" s="92">
        <v>0</v>
      </c>
      <c r="FD268" s="92">
        <v>0</v>
      </c>
      <c r="FE268" s="92">
        <v>0</v>
      </c>
      <c r="FF268" s="92">
        <v>0</v>
      </c>
      <c r="FG268" s="92">
        <v>0</v>
      </c>
      <c r="FH268" s="92">
        <v>0</v>
      </c>
      <c r="FI268" s="92">
        <v>0</v>
      </c>
      <c r="FJ268" s="92">
        <v>0</v>
      </c>
      <c r="FK268" s="92">
        <v>0</v>
      </c>
      <c r="FL268" s="92">
        <v>0</v>
      </c>
      <c r="FM268" s="92">
        <v>0</v>
      </c>
      <c r="FN268" s="92">
        <v>0</v>
      </c>
      <c r="FO268" s="92">
        <v>0</v>
      </c>
      <c r="FP268" s="92">
        <v>0</v>
      </c>
      <c r="FQ268" s="92">
        <v>0</v>
      </c>
      <c r="FR268" s="92">
        <v>0</v>
      </c>
      <c r="FS268" s="92">
        <v>0</v>
      </c>
      <c r="FT268" s="92">
        <v>0</v>
      </c>
      <c r="FU268" s="92">
        <v>0</v>
      </c>
      <c r="FV268" s="92">
        <v>0</v>
      </c>
      <c r="FW268" s="5"/>
      <c r="FX268" s="122" t="s">
        <v>306</v>
      </c>
      <c r="FY268" s="122" t="s">
        <v>312</v>
      </c>
      <c r="FZ268" s="92">
        <v>0</v>
      </c>
      <c r="GA268" s="92">
        <v>0</v>
      </c>
      <c r="GB268" s="92">
        <v>0</v>
      </c>
      <c r="GC268" s="92">
        <v>0</v>
      </c>
      <c r="GD268" s="92">
        <v>0</v>
      </c>
      <c r="GE268" s="92">
        <v>0</v>
      </c>
      <c r="GF268" s="92">
        <v>0</v>
      </c>
      <c r="GG268" s="92">
        <v>0</v>
      </c>
      <c r="GH268" s="92">
        <v>0</v>
      </c>
      <c r="GI268" s="92">
        <v>0</v>
      </c>
      <c r="GJ268" s="92">
        <v>0</v>
      </c>
      <c r="GK268" s="92">
        <v>0</v>
      </c>
      <c r="GL268" s="92">
        <v>0</v>
      </c>
      <c r="GM268" s="92">
        <v>0</v>
      </c>
      <c r="GN268" s="92">
        <v>0</v>
      </c>
      <c r="GO268" s="92">
        <v>0</v>
      </c>
      <c r="GP268" s="92">
        <v>0</v>
      </c>
      <c r="GQ268" s="92">
        <v>0</v>
      </c>
      <c r="GR268" s="92">
        <v>0</v>
      </c>
      <c r="GS268" s="92">
        <v>0</v>
      </c>
      <c r="GT268" s="92">
        <v>0</v>
      </c>
      <c r="GU268" s="92">
        <v>0</v>
      </c>
      <c r="GV268" s="92">
        <v>0</v>
      </c>
      <c r="GW268" s="92">
        <v>0</v>
      </c>
      <c r="GX268" s="92">
        <v>0</v>
      </c>
      <c r="GY268" s="92">
        <v>0</v>
      </c>
      <c r="GZ268" s="92">
        <v>0</v>
      </c>
      <c r="HA268" s="92">
        <v>0</v>
      </c>
      <c r="HB268" s="92">
        <v>0</v>
      </c>
      <c r="HC268" s="92">
        <v>0</v>
      </c>
      <c r="HD268" s="92">
        <v>0</v>
      </c>
      <c r="HE268" s="92">
        <v>0</v>
      </c>
      <c r="HF268" s="92">
        <v>0</v>
      </c>
      <c r="HG268" s="92">
        <v>0</v>
      </c>
      <c r="HH268" s="92">
        <v>0</v>
      </c>
      <c r="HI268" s="92">
        <v>0</v>
      </c>
      <c r="HJ268" s="92">
        <v>0</v>
      </c>
      <c r="HK268" s="92">
        <v>0</v>
      </c>
      <c r="HL268" s="92">
        <v>0</v>
      </c>
      <c r="HM268" s="92">
        <v>0</v>
      </c>
      <c r="HN268" s="92">
        <v>0</v>
      </c>
      <c r="HO268" s="92">
        <v>0</v>
      </c>
      <c r="HP268" s="92">
        <v>0</v>
      </c>
      <c r="HQ268" s="92">
        <v>0</v>
      </c>
      <c r="HR268" s="92">
        <v>0</v>
      </c>
      <c r="HS268" s="92">
        <v>0</v>
      </c>
      <c r="HT268" s="92">
        <v>0</v>
      </c>
      <c r="HU268" s="92">
        <v>0</v>
      </c>
      <c r="HV268" s="92">
        <v>0</v>
      </c>
      <c r="HW268" s="92">
        <v>0</v>
      </c>
      <c r="HX268" s="92">
        <v>0</v>
      </c>
      <c r="HY268" s="92">
        <v>0</v>
      </c>
      <c r="HZ268" s="92">
        <v>0</v>
      </c>
      <c r="IA268" s="92">
        <v>0</v>
      </c>
      <c r="IB268" s="92">
        <v>0</v>
      </c>
      <c r="IC268" s="92">
        <v>0</v>
      </c>
      <c r="ID268" s="92">
        <v>0</v>
      </c>
      <c r="IE268" s="92">
        <v>0</v>
      </c>
      <c r="IF268" s="92">
        <v>0</v>
      </c>
      <c r="IG268" s="92">
        <v>0</v>
      </c>
      <c r="IH268" s="92">
        <v>0</v>
      </c>
      <c r="II268" s="92">
        <v>0</v>
      </c>
      <c r="IJ268" s="92">
        <v>0</v>
      </c>
      <c r="IK268" s="92">
        <v>0</v>
      </c>
      <c r="IL268" s="92">
        <v>0</v>
      </c>
      <c r="IM268" s="92">
        <v>0</v>
      </c>
      <c r="IN268" s="92">
        <v>0</v>
      </c>
      <c r="IO268" s="92">
        <v>0</v>
      </c>
      <c r="IP268" s="92">
        <v>0</v>
      </c>
      <c r="IQ268" s="92">
        <v>0</v>
      </c>
      <c r="IR268" s="92">
        <v>0</v>
      </c>
      <c r="IS268" s="92">
        <v>0</v>
      </c>
      <c r="IU268" s="122" t="s">
        <v>306</v>
      </c>
      <c r="IV268" s="122" t="s">
        <v>312</v>
      </c>
      <c r="IW268" s="92">
        <v>0</v>
      </c>
      <c r="IX268" s="92">
        <v>0</v>
      </c>
      <c r="IY268" s="92">
        <v>0</v>
      </c>
      <c r="IZ268" s="92">
        <v>0</v>
      </c>
      <c r="JA268" s="92">
        <v>0</v>
      </c>
      <c r="JB268" s="92">
        <v>0</v>
      </c>
      <c r="JC268" s="92">
        <v>0</v>
      </c>
      <c r="JD268" s="92">
        <v>0</v>
      </c>
      <c r="JE268" s="92">
        <v>0</v>
      </c>
      <c r="JF268" s="92">
        <v>0</v>
      </c>
      <c r="JG268" s="92">
        <v>0</v>
      </c>
      <c r="JH268" s="92">
        <v>0</v>
      </c>
      <c r="JI268" s="92">
        <v>0</v>
      </c>
      <c r="JJ268" s="92">
        <v>0</v>
      </c>
      <c r="JK268" s="92">
        <v>0</v>
      </c>
      <c r="JL268" s="92">
        <v>0</v>
      </c>
      <c r="JM268" s="92">
        <v>0</v>
      </c>
      <c r="JN268" s="92">
        <v>0</v>
      </c>
      <c r="JO268" s="92">
        <v>0</v>
      </c>
      <c r="JP268" s="92">
        <v>0</v>
      </c>
      <c r="JQ268" s="92">
        <v>0</v>
      </c>
      <c r="JR268" s="92">
        <v>0</v>
      </c>
      <c r="JS268" s="92">
        <v>0</v>
      </c>
      <c r="JT268" s="92">
        <v>0</v>
      </c>
      <c r="JU268" s="92">
        <v>0</v>
      </c>
      <c r="JV268" s="92">
        <v>0</v>
      </c>
      <c r="JW268" s="92">
        <v>0</v>
      </c>
      <c r="JX268" s="92">
        <v>0</v>
      </c>
      <c r="JY268" s="92">
        <v>0</v>
      </c>
      <c r="JZ268" s="92">
        <v>0</v>
      </c>
      <c r="KA268" s="92">
        <v>0</v>
      </c>
      <c r="KB268" s="92">
        <v>0</v>
      </c>
      <c r="KC268" s="92">
        <v>0</v>
      </c>
      <c r="KD268" s="92">
        <v>0</v>
      </c>
      <c r="KE268" s="92">
        <v>0</v>
      </c>
      <c r="KF268" s="92">
        <v>0</v>
      </c>
      <c r="KG268" s="92">
        <v>0</v>
      </c>
      <c r="KH268" s="92">
        <v>0</v>
      </c>
      <c r="KI268" s="92">
        <v>0</v>
      </c>
      <c r="KJ268" s="92">
        <v>0</v>
      </c>
      <c r="KK268" s="92">
        <v>0</v>
      </c>
      <c r="KL268" s="92">
        <v>0</v>
      </c>
      <c r="KM268" s="92">
        <v>0</v>
      </c>
      <c r="KN268" s="92">
        <v>0</v>
      </c>
      <c r="KO268" s="92">
        <v>0</v>
      </c>
      <c r="KP268" s="92">
        <v>0</v>
      </c>
      <c r="KQ268" s="92">
        <v>0</v>
      </c>
      <c r="KR268" s="92">
        <v>0</v>
      </c>
      <c r="KS268" s="92">
        <v>0</v>
      </c>
      <c r="KT268" s="92">
        <v>0</v>
      </c>
      <c r="KU268" s="92">
        <v>0</v>
      </c>
      <c r="KV268" s="92">
        <v>0</v>
      </c>
      <c r="KW268" s="92">
        <v>0</v>
      </c>
      <c r="KX268" s="92">
        <v>0</v>
      </c>
      <c r="KY268" s="92">
        <v>0</v>
      </c>
      <c r="KZ268" s="92">
        <v>0</v>
      </c>
      <c r="LA268" s="92">
        <v>0</v>
      </c>
      <c r="LB268" s="92">
        <v>0</v>
      </c>
      <c r="LC268" s="92">
        <v>0</v>
      </c>
      <c r="LD268" s="92">
        <v>0</v>
      </c>
      <c r="LE268" s="92">
        <v>0</v>
      </c>
      <c r="LF268" s="92">
        <v>0</v>
      </c>
      <c r="LG268" s="92">
        <v>0</v>
      </c>
      <c r="LH268" s="92">
        <v>0</v>
      </c>
      <c r="LI268" s="92">
        <v>0</v>
      </c>
      <c r="LJ268" s="92">
        <v>0</v>
      </c>
      <c r="LK268" s="92">
        <v>0</v>
      </c>
      <c r="LL268" s="92">
        <v>0</v>
      </c>
      <c r="LM268" s="92">
        <v>0</v>
      </c>
      <c r="LN268" s="92">
        <v>0</v>
      </c>
      <c r="LO268" s="92">
        <v>0</v>
      </c>
      <c r="LP268" s="92">
        <v>0</v>
      </c>
      <c r="LR268" s="122" t="s">
        <v>306</v>
      </c>
      <c r="LS268" s="122" t="s">
        <v>312</v>
      </c>
      <c r="LT268" s="92">
        <v>0</v>
      </c>
      <c r="LU268" s="92">
        <v>0</v>
      </c>
      <c r="LV268" s="92">
        <v>0</v>
      </c>
      <c r="LW268" s="92">
        <v>0</v>
      </c>
      <c r="LX268" s="92">
        <v>0</v>
      </c>
      <c r="LY268" s="92">
        <v>0</v>
      </c>
      <c r="LZ268" s="92">
        <v>0</v>
      </c>
      <c r="MA268" s="92">
        <v>0</v>
      </c>
      <c r="MB268" s="92">
        <v>0</v>
      </c>
      <c r="MC268" s="92">
        <v>0</v>
      </c>
      <c r="MD268" s="92">
        <v>0</v>
      </c>
      <c r="ME268" s="92">
        <v>0</v>
      </c>
      <c r="MF268" s="92">
        <v>0</v>
      </c>
      <c r="MG268" s="92">
        <v>0</v>
      </c>
      <c r="MH268" s="92">
        <v>0</v>
      </c>
      <c r="MI268" s="92">
        <v>0</v>
      </c>
      <c r="MJ268" s="92">
        <v>0</v>
      </c>
      <c r="MK268" s="92">
        <v>0</v>
      </c>
      <c r="ML268" s="92">
        <v>0</v>
      </c>
      <c r="MM268" s="92">
        <v>0</v>
      </c>
      <c r="MN268" s="92">
        <v>0</v>
      </c>
      <c r="MO268" s="92">
        <v>0</v>
      </c>
      <c r="MP268" s="92">
        <v>0</v>
      </c>
      <c r="MQ268" s="92">
        <v>0</v>
      </c>
      <c r="MR268" s="92">
        <v>0</v>
      </c>
      <c r="MS268" s="92">
        <v>0</v>
      </c>
      <c r="MT268" s="92">
        <v>0</v>
      </c>
      <c r="MU268" s="92">
        <v>0</v>
      </c>
      <c r="MV268" s="92">
        <v>0</v>
      </c>
      <c r="MW268" s="92">
        <v>0</v>
      </c>
      <c r="MX268" s="92">
        <v>0</v>
      </c>
      <c r="MY268" s="92">
        <v>0</v>
      </c>
      <c r="MZ268" s="92">
        <v>0</v>
      </c>
      <c r="NA268" s="92">
        <v>0</v>
      </c>
      <c r="NB268" s="92">
        <v>0</v>
      </c>
      <c r="NC268" s="92">
        <v>0</v>
      </c>
      <c r="ND268" s="92">
        <v>0</v>
      </c>
      <c r="NE268" s="92">
        <v>0</v>
      </c>
      <c r="NF268" s="92">
        <v>0</v>
      </c>
      <c r="NG268" s="92">
        <v>0</v>
      </c>
      <c r="NH268" s="92">
        <v>0</v>
      </c>
      <c r="NI268" s="92">
        <v>0</v>
      </c>
      <c r="NJ268" s="92">
        <v>0</v>
      </c>
      <c r="NK268" s="92">
        <v>0</v>
      </c>
      <c r="NL268" s="92">
        <v>0</v>
      </c>
      <c r="NM268" s="92">
        <v>0</v>
      </c>
      <c r="NN268" s="92">
        <v>0</v>
      </c>
      <c r="NO268" s="92">
        <v>0</v>
      </c>
      <c r="NP268" s="92">
        <v>0</v>
      </c>
      <c r="NQ268" s="92">
        <v>0</v>
      </c>
      <c r="NR268" s="92">
        <v>0</v>
      </c>
      <c r="NS268" s="92">
        <v>0</v>
      </c>
      <c r="NT268" s="92">
        <v>0</v>
      </c>
      <c r="NU268" s="92">
        <v>0</v>
      </c>
      <c r="NV268" s="92">
        <v>0</v>
      </c>
      <c r="NW268" s="92">
        <v>0</v>
      </c>
      <c r="NX268" s="92">
        <v>0</v>
      </c>
      <c r="NY268" s="92">
        <v>0</v>
      </c>
      <c r="NZ268" s="92">
        <v>0</v>
      </c>
      <c r="OA268" s="92">
        <v>0</v>
      </c>
      <c r="OB268" s="92">
        <v>0</v>
      </c>
      <c r="OC268" s="92">
        <v>0</v>
      </c>
      <c r="OD268" s="92">
        <v>0</v>
      </c>
      <c r="OE268" s="92">
        <v>0</v>
      </c>
      <c r="OF268" s="92">
        <v>0</v>
      </c>
      <c r="OG268" s="92">
        <v>0</v>
      </c>
      <c r="OH268" s="92">
        <v>0</v>
      </c>
      <c r="OI268" s="92">
        <v>0</v>
      </c>
      <c r="OJ268" s="92">
        <v>0</v>
      </c>
      <c r="OK268" s="92">
        <v>0</v>
      </c>
      <c r="OL268" s="92">
        <v>0</v>
      </c>
      <c r="OM268" s="92">
        <v>0</v>
      </c>
      <c r="ON268" s="5"/>
      <c r="OO268" s="122" t="s">
        <v>306</v>
      </c>
      <c r="OP268" s="122" t="s">
        <v>312</v>
      </c>
      <c r="OQ268" s="92">
        <v>0</v>
      </c>
      <c r="OR268" s="92">
        <v>0</v>
      </c>
      <c r="OS268" s="92">
        <v>0</v>
      </c>
      <c r="OT268" s="92">
        <v>0</v>
      </c>
      <c r="OU268" s="92">
        <v>0</v>
      </c>
      <c r="OV268" s="92">
        <v>0</v>
      </c>
      <c r="OW268" s="92">
        <v>0</v>
      </c>
      <c r="OX268" s="92">
        <v>0</v>
      </c>
      <c r="OY268" s="92">
        <v>0</v>
      </c>
      <c r="OZ268" s="92">
        <v>0</v>
      </c>
      <c r="PA268" s="92">
        <v>0</v>
      </c>
      <c r="PB268" s="92">
        <v>0</v>
      </c>
      <c r="PC268" s="92">
        <v>0</v>
      </c>
      <c r="PD268" s="92">
        <v>0</v>
      </c>
      <c r="PE268" s="92">
        <v>0</v>
      </c>
      <c r="PF268" s="92">
        <v>0</v>
      </c>
      <c r="PG268" s="92">
        <v>0</v>
      </c>
      <c r="PH268" s="92">
        <v>0</v>
      </c>
      <c r="PI268" s="92">
        <v>0</v>
      </c>
      <c r="PJ268" s="92">
        <v>0</v>
      </c>
      <c r="PK268" s="92">
        <v>0</v>
      </c>
      <c r="PL268" s="92">
        <v>0</v>
      </c>
      <c r="PM268" s="92">
        <v>0</v>
      </c>
      <c r="PN268" s="92">
        <v>0</v>
      </c>
      <c r="PO268" s="92">
        <v>0</v>
      </c>
      <c r="PP268" s="92">
        <v>0</v>
      </c>
      <c r="PQ268" s="92">
        <v>0</v>
      </c>
      <c r="PR268" s="92">
        <v>0</v>
      </c>
      <c r="PS268" s="92">
        <v>0</v>
      </c>
      <c r="PT268" s="92">
        <v>0</v>
      </c>
      <c r="PU268" s="92">
        <v>0</v>
      </c>
      <c r="PV268" s="92">
        <v>0</v>
      </c>
      <c r="PW268" s="92">
        <v>0</v>
      </c>
      <c r="PX268" s="92">
        <v>0</v>
      </c>
      <c r="PY268" s="92">
        <v>0</v>
      </c>
      <c r="PZ268" s="92">
        <v>0</v>
      </c>
      <c r="QA268" s="92">
        <v>0</v>
      </c>
      <c r="QB268" s="92">
        <v>0</v>
      </c>
      <c r="QC268" s="92">
        <v>0</v>
      </c>
      <c r="QD268" s="92">
        <v>0</v>
      </c>
      <c r="QE268" s="92">
        <v>0</v>
      </c>
      <c r="QF268" s="92">
        <v>0</v>
      </c>
      <c r="QG268" s="92">
        <v>0</v>
      </c>
      <c r="QH268" s="92">
        <v>0</v>
      </c>
      <c r="QI268" s="92">
        <v>0</v>
      </c>
      <c r="QJ268" s="92">
        <v>0</v>
      </c>
      <c r="QK268" s="92">
        <v>0</v>
      </c>
      <c r="QL268" s="92">
        <v>0</v>
      </c>
      <c r="QM268" s="92">
        <v>0</v>
      </c>
      <c r="QN268" s="92">
        <v>0</v>
      </c>
      <c r="QO268" s="92">
        <v>0</v>
      </c>
      <c r="QP268" s="92">
        <v>0</v>
      </c>
      <c r="QQ268" s="92">
        <v>0</v>
      </c>
      <c r="QR268" s="92">
        <v>0</v>
      </c>
      <c r="QS268" s="92">
        <v>0</v>
      </c>
      <c r="QT268" s="92">
        <v>0</v>
      </c>
      <c r="QU268" s="92">
        <v>0</v>
      </c>
      <c r="QV268" s="92">
        <v>0</v>
      </c>
      <c r="QW268" s="92">
        <v>0</v>
      </c>
      <c r="QX268" s="92">
        <v>0</v>
      </c>
      <c r="QY268" s="92">
        <v>0</v>
      </c>
      <c r="QZ268" s="92">
        <v>0</v>
      </c>
      <c r="RA268" s="92">
        <v>0</v>
      </c>
      <c r="RB268" s="92">
        <v>0</v>
      </c>
      <c r="RC268" s="92">
        <v>0</v>
      </c>
      <c r="RD268" s="92">
        <v>0</v>
      </c>
      <c r="RE268" s="92">
        <v>0</v>
      </c>
      <c r="RF268" s="92">
        <v>0</v>
      </c>
      <c r="RG268" s="92">
        <v>0</v>
      </c>
      <c r="RH268" s="92">
        <v>0</v>
      </c>
      <c r="RI268" s="92">
        <v>0</v>
      </c>
      <c r="RJ268" s="92">
        <v>0</v>
      </c>
      <c r="RK268" s="93"/>
      <c r="RL268" s="122" t="s">
        <v>306</v>
      </c>
      <c r="RM268" s="122" t="s">
        <v>312</v>
      </c>
      <c r="RN268" s="92">
        <v>0</v>
      </c>
      <c r="RO268" s="92">
        <v>0</v>
      </c>
      <c r="RP268" s="92">
        <v>0</v>
      </c>
      <c r="RQ268" s="92">
        <v>0</v>
      </c>
      <c r="RR268" s="92">
        <v>0</v>
      </c>
      <c r="RS268" s="92">
        <v>0</v>
      </c>
      <c r="RT268" s="92">
        <v>0</v>
      </c>
      <c r="RU268" s="92">
        <v>0</v>
      </c>
      <c r="RV268" s="92">
        <v>0</v>
      </c>
      <c r="RW268" s="92">
        <v>0</v>
      </c>
      <c r="RX268" s="92">
        <v>0</v>
      </c>
      <c r="RY268" s="92">
        <v>0</v>
      </c>
      <c r="RZ268" s="92">
        <v>0</v>
      </c>
      <c r="SA268" s="92">
        <v>0</v>
      </c>
      <c r="SB268" s="92">
        <v>0</v>
      </c>
      <c r="SC268" s="92">
        <v>0</v>
      </c>
      <c r="SD268" s="92">
        <v>0</v>
      </c>
      <c r="SE268" s="92">
        <v>0</v>
      </c>
      <c r="SF268" s="92">
        <v>0</v>
      </c>
      <c r="SG268" s="92">
        <v>0</v>
      </c>
      <c r="SH268" s="92">
        <v>0</v>
      </c>
      <c r="SI268" s="92">
        <v>0</v>
      </c>
      <c r="SJ268" s="92">
        <v>0</v>
      </c>
      <c r="SK268" s="92">
        <v>0</v>
      </c>
      <c r="SL268" s="92">
        <v>0</v>
      </c>
      <c r="SM268" s="92">
        <v>0</v>
      </c>
      <c r="SN268" s="92">
        <v>0</v>
      </c>
      <c r="SO268" s="92">
        <v>0</v>
      </c>
      <c r="SP268" s="92">
        <v>0</v>
      </c>
      <c r="SQ268" s="92">
        <v>0</v>
      </c>
      <c r="SR268" s="92">
        <v>0</v>
      </c>
      <c r="SS268" s="92">
        <v>0</v>
      </c>
      <c r="ST268" s="92">
        <v>0</v>
      </c>
      <c r="SU268" s="92">
        <v>0</v>
      </c>
      <c r="SV268" s="92">
        <v>0</v>
      </c>
      <c r="SW268" s="92">
        <v>0</v>
      </c>
      <c r="SX268" s="92">
        <v>0</v>
      </c>
      <c r="SY268" s="92">
        <v>0</v>
      </c>
      <c r="SZ268" s="92">
        <v>0</v>
      </c>
      <c r="TA268" s="92">
        <v>0</v>
      </c>
      <c r="TB268" s="92">
        <v>0</v>
      </c>
      <c r="TC268" s="92">
        <v>0</v>
      </c>
      <c r="TD268" s="92">
        <v>0</v>
      </c>
      <c r="TE268" s="92">
        <v>0</v>
      </c>
      <c r="TF268" s="92">
        <v>0</v>
      </c>
      <c r="TG268" s="92">
        <v>0</v>
      </c>
      <c r="TH268" s="92">
        <v>0</v>
      </c>
      <c r="TI268" s="92">
        <v>0</v>
      </c>
      <c r="TJ268" s="92">
        <v>0</v>
      </c>
      <c r="TK268" s="92">
        <v>0</v>
      </c>
      <c r="TL268" s="92">
        <v>0</v>
      </c>
      <c r="TM268" s="92">
        <v>0</v>
      </c>
      <c r="TN268" s="92">
        <v>0</v>
      </c>
      <c r="TO268" s="92">
        <v>0</v>
      </c>
      <c r="TP268" s="92">
        <v>0</v>
      </c>
      <c r="TQ268" s="92">
        <v>0</v>
      </c>
      <c r="TR268" s="92">
        <v>0</v>
      </c>
      <c r="TS268" s="92">
        <v>0</v>
      </c>
      <c r="TT268" s="92">
        <v>0</v>
      </c>
      <c r="TU268" s="92">
        <v>0</v>
      </c>
      <c r="TV268" s="92">
        <v>0</v>
      </c>
      <c r="TW268" s="92">
        <v>0</v>
      </c>
      <c r="TX268" s="92">
        <v>0</v>
      </c>
      <c r="TY268" s="92">
        <v>0</v>
      </c>
      <c r="TZ268" s="92">
        <v>0</v>
      </c>
      <c r="UA268" s="92">
        <v>0</v>
      </c>
      <c r="UB268" s="92">
        <v>0</v>
      </c>
      <c r="UC268" s="92">
        <v>0</v>
      </c>
      <c r="UD268" s="92">
        <v>0</v>
      </c>
      <c r="UE268" s="92">
        <v>0</v>
      </c>
      <c r="UF268" s="92">
        <v>0</v>
      </c>
      <c r="UG268" s="92">
        <v>0</v>
      </c>
      <c r="UI268" s="122" t="s">
        <v>306</v>
      </c>
      <c r="UJ268" s="122" t="s">
        <v>312</v>
      </c>
      <c r="UK268" s="92">
        <v>0</v>
      </c>
      <c r="UL268" s="92">
        <v>0</v>
      </c>
      <c r="UM268" s="92">
        <v>0</v>
      </c>
      <c r="UN268" s="92">
        <v>0</v>
      </c>
      <c r="UO268" s="92">
        <v>0</v>
      </c>
      <c r="UP268" s="92">
        <v>0</v>
      </c>
      <c r="UR268" s="122" t="s">
        <v>306</v>
      </c>
      <c r="US268" s="122" t="s">
        <v>312</v>
      </c>
      <c r="UT268" s="92">
        <v>0</v>
      </c>
      <c r="UU268" s="92">
        <v>0</v>
      </c>
      <c r="UV268" s="92">
        <v>0</v>
      </c>
      <c r="UW268" s="92">
        <v>0</v>
      </c>
      <c r="UX268" s="92">
        <v>0</v>
      </c>
      <c r="UY268" s="92">
        <v>0</v>
      </c>
      <c r="VA268" s="122" t="s">
        <v>306</v>
      </c>
      <c r="VB268" s="122" t="s">
        <v>312</v>
      </c>
      <c r="VC268" s="92">
        <v>0</v>
      </c>
      <c r="VD268" s="92">
        <v>0</v>
      </c>
      <c r="VE268" s="92">
        <v>0</v>
      </c>
      <c r="VF268" s="92">
        <v>0</v>
      </c>
      <c r="VG268" s="92">
        <v>0</v>
      </c>
      <c r="VH268" s="92">
        <v>0</v>
      </c>
      <c r="VJ268" s="122" t="s">
        <v>306</v>
      </c>
      <c r="VK268" s="122" t="s">
        <v>312</v>
      </c>
      <c r="VL268" s="92">
        <v>0</v>
      </c>
      <c r="VM268" s="92">
        <v>0</v>
      </c>
      <c r="VN268" s="92">
        <v>0</v>
      </c>
      <c r="VO268" s="92">
        <v>0</v>
      </c>
      <c r="VP268" s="92">
        <v>0</v>
      </c>
      <c r="VQ268" s="92">
        <v>0</v>
      </c>
      <c r="VS268" s="122" t="s">
        <v>306</v>
      </c>
      <c r="VT268" s="122" t="s">
        <v>312</v>
      </c>
      <c r="VU268" s="92">
        <v>0</v>
      </c>
      <c r="VV268" s="92">
        <v>0</v>
      </c>
      <c r="VW268" s="92">
        <v>0</v>
      </c>
      <c r="VX268" s="92">
        <v>0</v>
      </c>
      <c r="VY268" s="92">
        <v>0</v>
      </c>
      <c r="VZ268" s="92">
        <v>0</v>
      </c>
      <c r="WB268" s="122" t="s">
        <v>306</v>
      </c>
      <c r="WC268" s="122" t="s">
        <v>312</v>
      </c>
      <c r="WD268" s="92" t="e">
        <v>#DIV/0!</v>
      </c>
      <c r="WE268" s="92" t="e">
        <v>#DIV/0!</v>
      </c>
      <c r="WF268" s="92" t="e">
        <v>#DIV/0!</v>
      </c>
      <c r="WG268" s="92" t="e">
        <v>#DIV/0!</v>
      </c>
      <c r="WH268" s="92" t="e">
        <v>#DIV/0!</v>
      </c>
      <c r="WI268" s="92" t="e">
        <v>#DIV/0!</v>
      </c>
      <c r="WK268" s="122" t="s">
        <v>306</v>
      </c>
      <c r="WL268" s="122" t="s">
        <v>312</v>
      </c>
      <c r="WM268" s="92" t="e">
        <v>#DIV/0!</v>
      </c>
      <c r="WN268" s="92" t="e">
        <v>#DIV/0!</v>
      </c>
      <c r="WO268" s="92" t="e">
        <v>#DIV/0!</v>
      </c>
      <c r="WP268" s="92" t="e">
        <v>#DIV/0!</v>
      </c>
      <c r="WQ268" s="92" t="e">
        <v>#DIV/0!</v>
      </c>
      <c r="WR268" s="92" t="e">
        <v>#DIV/0!</v>
      </c>
      <c r="WT268" s="122" t="s">
        <v>306</v>
      </c>
      <c r="WU268" s="122" t="s">
        <v>312</v>
      </c>
      <c r="WV268" s="113" t="e">
        <v>#DIV/0!</v>
      </c>
      <c r="WW268" s="113" t="e">
        <v>#DIV/0!</v>
      </c>
      <c r="WX268" s="113" t="e">
        <v>#DIV/0!</v>
      </c>
      <c r="WY268" s="113" t="e">
        <v>#DIV/0!</v>
      </c>
      <c r="WZ268" s="113" t="e">
        <v>#DIV/0!</v>
      </c>
      <c r="XA268" s="113" t="e">
        <v>#DIV/0!</v>
      </c>
      <c r="XC268" s="122" t="s">
        <v>306</v>
      </c>
      <c r="XD268" s="122" t="s">
        <v>312</v>
      </c>
      <c r="XE268" s="113" t="e">
        <v>#DIV/0!</v>
      </c>
      <c r="XF268" s="113" t="e">
        <v>#DIV/0!</v>
      </c>
      <c r="XG268" s="113" t="e">
        <v>#DIV/0!</v>
      </c>
      <c r="XH268" s="113" t="e">
        <v>#DIV/0!</v>
      </c>
      <c r="XI268" s="113" t="e">
        <v>#DIV/0!</v>
      </c>
      <c r="XJ268" s="113" t="e">
        <v>#DIV/0!</v>
      </c>
      <c r="XL268" s="122" t="s">
        <v>306</v>
      </c>
      <c r="XM268" s="122" t="s">
        <v>312</v>
      </c>
      <c r="XN268" s="113" t="e">
        <v>#DIV/0!</v>
      </c>
      <c r="XO268" s="113" t="e">
        <v>#DIV/0!</v>
      </c>
      <c r="XP268" s="113" t="e">
        <v>#DIV/0!</v>
      </c>
      <c r="XQ268" s="113" t="e">
        <v>#DIV/0!</v>
      </c>
      <c r="XR268" s="113" t="e">
        <v>#DIV/0!</v>
      </c>
      <c r="XS268" s="113" t="e">
        <v>#DIV/0!</v>
      </c>
      <c r="XU268" s="122" t="s">
        <v>306</v>
      </c>
      <c r="XV268" s="122" t="s">
        <v>312</v>
      </c>
      <c r="XW268" s="113" t="e">
        <v>#DIV/0!</v>
      </c>
      <c r="XX268" s="113" t="e">
        <v>#DIV/0!</v>
      </c>
      <c r="XY268" s="113" t="e">
        <v>#DIV/0!</v>
      </c>
      <c r="XZ268" s="113" t="e">
        <v>#DIV/0!</v>
      </c>
      <c r="YA268" s="113" t="e">
        <v>#DIV/0!</v>
      </c>
      <c r="YB268" s="113" t="e">
        <v>#DIV/0!</v>
      </c>
      <c r="YD268" s="122" t="s">
        <v>306</v>
      </c>
      <c r="YE268" s="122" t="s">
        <v>312</v>
      </c>
      <c r="YF268" s="92">
        <v>0</v>
      </c>
      <c r="YG268" s="92">
        <v>0</v>
      </c>
      <c r="YH268" s="92">
        <v>0</v>
      </c>
      <c r="YI268" s="92">
        <v>0</v>
      </c>
      <c r="YJ268" s="92">
        <v>0</v>
      </c>
      <c r="YK268" s="92">
        <v>0</v>
      </c>
      <c r="YM268" s="122" t="s">
        <v>306</v>
      </c>
      <c r="YN268" s="122" t="s">
        <v>312</v>
      </c>
      <c r="YO268" s="92">
        <v>0</v>
      </c>
      <c r="YP268" s="92">
        <v>0</v>
      </c>
      <c r="YQ268" s="92">
        <v>0</v>
      </c>
      <c r="YR268" s="92">
        <v>0</v>
      </c>
      <c r="YS268" s="92">
        <v>0</v>
      </c>
      <c r="YT268" s="92">
        <v>0</v>
      </c>
      <c r="YV268" s="122" t="s">
        <v>306</v>
      </c>
      <c r="YW268" s="122" t="s">
        <v>312</v>
      </c>
      <c r="YX268" s="92">
        <v>0</v>
      </c>
      <c r="YY268" s="92">
        <v>0</v>
      </c>
      <c r="YZ268" s="92">
        <v>0</v>
      </c>
      <c r="ZA268" s="92">
        <v>0</v>
      </c>
      <c r="ZB268" s="92">
        <v>0</v>
      </c>
      <c r="ZC268" s="92">
        <v>0</v>
      </c>
      <c r="ZE268" s="122" t="s">
        <v>306</v>
      </c>
      <c r="ZF268" s="122" t="s">
        <v>312</v>
      </c>
      <c r="ZG268" s="92" t="e">
        <v>#DIV/0!</v>
      </c>
      <c r="ZH268" s="92" t="e">
        <v>#DIV/0!</v>
      </c>
      <c r="ZI268" s="92" t="e">
        <v>#DIV/0!</v>
      </c>
      <c r="ZJ268" s="92" t="e">
        <v>#DIV/0!</v>
      </c>
      <c r="ZK268" s="92" t="e">
        <v>#DIV/0!</v>
      </c>
      <c r="ZL268" s="92" t="e">
        <v>#DIV/0!</v>
      </c>
      <c r="ZN268" s="122" t="s">
        <v>306</v>
      </c>
      <c r="ZO268" s="122" t="s">
        <v>312</v>
      </c>
      <c r="ZP268" s="92">
        <v>0</v>
      </c>
      <c r="ZQ268" s="92">
        <v>0</v>
      </c>
      <c r="ZR268" s="92">
        <v>0</v>
      </c>
      <c r="ZS268" s="92">
        <v>0</v>
      </c>
      <c r="ZT268" s="92">
        <v>0</v>
      </c>
      <c r="ZU268" s="92">
        <v>0</v>
      </c>
      <c r="ZW268" s="122" t="s">
        <v>306</v>
      </c>
      <c r="ZX268" s="122" t="s">
        <v>312</v>
      </c>
      <c r="ZY268" s="92" t="e">
        <v>#DIV/0!</v>
      </c>
      <c r="ZZ268" s="92" t="e">
        <v>#DIV/0!</v>
      </c>
      <c r="AAA268" s="92" t="e">
        <v>#DIV/0!</v>
      </c>
      <c r="AAB268" s="92" t="e">
        <v>#DIV/0!</v>
      </c>
      <c r="AAC268" s="92" t="e">
        <v>#DIV/0!</v>
      </c>
      <c r="AAD268" s="92" t="e">
        <v>#DIV/0!</v>
      </c>
      <c r="AAF268" s="122" t="s">
        <v>306</v>
      </c>
      <c r="AAG268" s="122" t="s">
        <v>312</v>
      </c>
      <c r="AAH268" s="92">
        <v>0</v>
      </c>
      <c r="AAI268" s="92">
        <v>0</v>
      </c>
      <c r="AAJ268" s="92">
        <v>0</v>
      </c>
      <c r="AAK268" s="92">
        <v>0</v>
      </c>
      <c r="AAL268" s="92">
        <v>0</v>
      </c>
      <c r="AAM268" s="92">
        <v>0</v>
      </c>
      <c r="AAO268" s="122" t="s">
        <v>306</v>
      </c>
      <c r="AAP268" s="122" t="s">
        <v>312</v>
      </c>
      <c r="AAQ268" s="92">
        <v>0</v>
      </c>
      <c r="AAR268" s="92">
        <v>0</v>
      </c>
      <c r="AAS268" s="92">
        <v>0</v>
      </c>
      <c r="AAT268" s="92">
        <v>0</v>
      </c>
      <c r="AAU268" s="92">
        <v>0</v>
      </c>
      <c r="AAV268" s="92">
        <v>0</v>
      </c>
    </row>
    <row r="269" spans="1:724" ht="15" customHeight="1">
      <c r="B269" s="103">
        <v>269</v>
      </c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7"/>
      <c r="X269" s="67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  <c r="AN269" s="89"/>
      <c r="AO269" s="89"/>
      <c r="AP269" s="89"/>
      <c r="AQ269" s="89"/>
      <c r="AR269" s="89"/>
      <c r="AS269" s="89"/>
      <c r="AT269" s="89"/>
      <c r="AU269" s="89"/>
      <c r="AV269" s="89"/>
      <c r="AW269" s="89"/>
      <c r="AX269" s="89"/>
      <c r="AY269" s="89"/>
      <c r="AZ269" s="89"/>
      <c r="BA269" s="89"/>
      <c r="BB269" s="89"/>
      <c r="BC269" s="89"/>
      <c r="BD269" s="89"/>
      <c r="BE269" s="89"/>
      <c r="BF269" s="89"/>
      <c r="BG269" s="89"/>
      <c r="BH269" s="89"/>
      <c r="BI269" s="89"/>
      <c r="BJ269" s="89"/>
      <c r="BK269" s="89"/>
      <c r="BL269" s="89"/>
      <c r="BM269" s="89"/>
      <c r="BN269" s="89"/>
      <c r="BO269" s="89"/>
      <c r="BP269" s="89"/>
      <c r="BQ269" s="89"/>
      <c r="BR269" s="89"/>
      <c r="BS269" s="89"/>
      <c r="BT269" s="89"/>
      <c r="BU269" s="89"/>
      <c r="BV269" s="89"/>
      <c r="BW269" s="89"/>
      <c r="BX269" s="89"/>
      <c r="BY269" s="89"/>
      <c r="BZ269" s="89"/>
      <c r="CA269" s="89"/>
      <c r="CB269" s="89"/>
      <c r="CC269" s="89"/>
      <c r="CD269" s="89"/>
      <c r="CE269" s="89"/>
      <c r="CF269" s="89"/>
      <c r="CG269" s="89"/>
      <c r="CH269" s="89"/>
      <c r="CI269" s="89"/>
      <c r="CJ269" s="89"/>
      <c r="CK269" s="89"/>
      <c r="CL269" s="89"/>
      <c r="CM269" s="89"/>
      <c r="CN269" s="89"/>
      <c r="CO269" s="89"/>
      <c r="CP269" s="89"/>
      <c r="CQ269" s="89"/>
      <c r="CR269" s="89"/>
      <c r="CS269" s="89"/>
      <c r="CT269" s="23"/>
      <c r="CU269" s="23"/>
      <c r="CV269" s="23"/>
      <c r="CW269" s="23"/>
      <c r="CX269" s="23"/>
      <c r="CY269" s="23"/>
      <c r="CZ269" s="23"/>
      <c r="DA269" s="23"/>
      <c r="DB269" s="23"/>
      <c r="FW269" s="5"/>
      <c r="IW269" s="90"/>
      <c r="IX269" s="91"/>
      <c r="LT269" s="90"/>
      <c r="LU269" s="91"/>
      <c r="ON269" s="5"/>
      <c r="OQ269" s="90"/>
      <c r="OR269" s="91"/>
      <c r="RK269" s="93"/>
      <c r="RN269" s="90"/>
      <c r="RO269" s="91"/>
      <c r="UK269" s="90"/>
      <c r="UL269" s="90"/>
      <c r="UM269" s="90"/>
      <c r="UN269" s="90"/>
      <c r="UO269" s="90"/>
      <c r="UP269" s="90"/>
      <c r="UT269" s="90"/>
      <c r="UU269" s="90"/>
      <c r="UV269" s="90"/>
      <c r="UW269" s="90"/>
      <c r="UX269" s="90"/>
      <c r="UY269" s="90"/>
      <c r="VC269" s="90"/>
      <c r="VD269" s="90"/>
      <c r="VE269" s="90"/>
      <c r="VF269" s="90"/>
      <c r="VG269" s="90"/>
      <c r="VH269" s="90"/>
      <c r="VL269" s="90"/>
      <c r="VM269" s="90"/>
      <c r="VN269" s="90"/>
      <c r="VO269" s="90"/>
      <c r="VP269" s="90"/>
      <c r="VQ269" s="90"/>
      <c r="VU269" s="90"/>
      <c r="VV269" s="90"/>
      <c r="VW269" s="90"/>
      <c r="VX269" s="90"/>
      <c r="VY269" s="90"/>
      <c r="VZ269" s="90"/>
      <c r="WD269" s="90"/>
      <c r="WE269" s="90"/>
      <c r="WF269" s="90"/>
      <c r="WG269" s="90"/>
      <c r="WH269" s="90"/>
      <c r="WI269" s="90"/>
      <c r="WM269" s="90"/>
      <c r="WN269" s="90"/>
      <c r="WO269" s="90"/>
      <c r="WP269" s="90"/>
      <c r="WQ269" s="90"/>
      <c r="WR269" s="90"/>
      <c r="WV269" s="90"/>
      <c r="WW269" s="90"/>
      <c r="WX269" s="90"/>
      <c r="WY269" s="90"/>
      <c r="WZ269" s="90"/>
      <c r="XA269" s="90"/>
      <c r="XE269" s="90"/>
      <c r="XF269" s="90"/>
      <c r="XG269" s="90"/>
      <c r="XH269" s="90"/>
      <c r="XI269" s="90"/>
      <c r="XJ269" s="90"/>
      <c r="XN269" s="90"/>
      <c r="XO269" s="90"/>
      <c r="XP269" s="90"/>
      <c r="XQ269" s="90"/>
      <c r="XR269" s="90"/>
      <c r="XS269" s="90"/>
      <c r="XW269" s="90"/>
      <c r="XX269" s="90"/>
      <c r="XY269" s="90"/>
      <c r="XZ269" s="90"/>
      <c r="YA269" s="90"/>
      <c r="YB269" s="90"/>
      <c r="YF269" s="90"/>
      <c r="YG269" s="90"/>
      <c r="YH269" s="90"/>
      <c r="YI269" s="90"/>
      <c r="YJ269" s="90"/>
      <c r="YK269" s="90"/>
      <c r="YO269" s="90"/>
      <c r="YP269" s="90"/>
      <c r="YQ269" s="90"/>
      <c r="YR269" s="90"/>
      <c r="YS269" s="90"/>
      <c r="YT269" s="90"/>
      <c r="YX269" s="90"/>
      <c r="YY269" s="90"/>
      <c r="YZ269" s="90"/>
      <c r="ZA269" s="90"/>
      <c r="ZB269" s="90"/>
      <c r="ZC269" s="90"/>
      <c r="ZG269" s="90"/>
      <c r="ZH269" s="90"/>
      <c r="ZI269" s="90"/>
      <c r="ZJ269" s="90"/>
      <c r="ZK269" s="90"/>
      <c r="ZL269" s="90"/>
      <c r="ZP269" s="90"/>
      <c r="ZQ269" s="90"/>
      <c r="ZR269" s="90"/>
      <c r="ZS269" s="90"/>
      <c r="ZT269" s="90"/>
      <c r="ZU269" s="90"/>
      <c r="ZY269" s="90"/>
      <c r="ZZ269" s="90"/>
      <c r="AAA269" s="90"/>
      <c r="AAB269" s="90"/>
      <c r="AAC269" s="90"/>
      <c r="AAD269" s="90"/>
      <c r="AAH269" s="90"/>
      <c r="AAI269" s="90"/>
      <c r="AAJ269" s="90"/>
      <c r="AAK269" s="90"/>
      <c r="AAL269" s="90"/>
      <c r="AAQ269" s="90"/>
      <c r="AAR269" s="90"/>
      <c r="AAS269" s="90"/>
      <c r="AAT269" s="90"/>
      <c r="AAU269" s="90"/>
      <c r="AAV269" s="90"/>
    </row>
    <row r="270" spans="1:724" ht="15" customHeight="1"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7"/>
      <c r="X270" s="67"/>
      <c r="Y270" s="250">
        <v>0</v>
      </c>
      <c r="Z270" s="53">
        <v>1</v>
      </c>
      <c r="AA270" s="53">
        <v>1</v>
      </c>
      <c r="AB270" s="53">
        <v>1</v>
      </c>
      <c r="AC270" s="53">
        <v>1</v>
      </c>
      <c r="AD270" s="53">
        <v>1</v>
      </c>
      <c r="AE270" s="53">
        <v>1</v>
      </c>
      <c r="AF270" s="53">
        <v>1</v>
      </c>
      <c r="AG270" s="53">
        <v>1</v>
      </c>
      <c r="AH270" s="53">
        <v>1</v>
      </c>
      <c r="AI270" s="53">
        <v>1</v>
      </c>
      <c r="AJ270" s="53">
        <v>1</v>
      </c>
      <c r="AK270" s="53">
        <v>1</v>
      </c>
      <c r="AL270" s="53">
        <v>2</v>
      </c>
      <c r="AM270" s="53">
        <v>2</v>
      </c>
      <c r="AN270" s="53">
        <v>2</v>
      </c>
      <c r="AO270" s="53">
        <v>2</v>
      </c>
      <c r="AP270" s="53">
        <v>2</v>
      </c>
      <c r="AQ270" s="53">
        <v>2</v>
      </c>
      <c r="AR270" s="53">
        <v>2</v>
      </c>
      <c r="AS270" s="53">
        <v>2</v>
      </c>
      <c r="AT270" s="53">
        <v>2</v>
      </c>
      <c r="AU270" s="53">
        <v>2</v>
      </c>
      <c r="AV270" s="53">
        <v>2</v>
      </c>
      <c r="AW270" s="53">
        <v>2</v>
      </c>
      <c r="AX270" s="53">
        <v>3</v>
      </c>
      <c r="AY270" s="53">
        <v>3</v>
      </c>
      <c r="AZ270" s="53">
        <v>3</v>
      </c>
      <c r="BA270" s="53">
        <v>3</v>
      </c>
      <c r="BB270" s="53">
        <v>3</v>
      </c>
      <c r="BC270" s="53">
        <v>3</v>
      </c>
      <c r="BD270" s="53">
        <v>3</v>
      </c>
      <c r="BE270" s="53">
        <v>3</v>
      </c>
      <c r="BF270" s="53">
        <v>3</v>
      </c>
      <c r="BG270" s="53">
        <v>3</v>
      </c>
      <c r="BH270" s="53">
        <v>3</v>
      </c>
      <c r="BI270" s="53">
        <v>3</v>
      </c>
      <c r="BJ270" s="53">
        <v>4</v>
      </c>
      <c r="BK270" s="53">
        <v>4</v>
      </c>
      <c r="BL270" s="53">
        <v>4</v>
      </c>
      <c r="BM270" s="53">
        <v>4</v>
      </c>
      <c r="BN270" s="53">
        <v>4</v>
      </c>
      <c r="BO270" s="53">
        <v>4</v>
      </c>
      <c r="BP270" s="53">
        <v>4</v>
      </c>
      <c r="BQ270" s="53">
        <v>4</v>
      </c>
      <c r="BR270" s="53">
        <v>4</v>
      </c>
      <c r="BS270" s="53">
        <v>4</v>
      </c>
      <c r="BT270" s="53">
        <v>4</v>
      </c>
      <c r="BU270" s="53">
        <v>4</v>
      </c>
      <c r="BV270" s="53">
        <v>5</v>
      </c>
      <c r="BW270" s="53">
        <v>5</v>
      </c>
      <c r="BX270" s="53">
        <v>5</v>
      </c>
      <c r="BY270" s="53">
        <v>5</v>
      </c>
      <c r="BZ270" s="53">
        <v>5</v>
      </c>
      <c r="CA270" s="53">
        <v>5</v>
      </c>
      <c r="CB270" s="53">
        <v>5</v>
      </c>
      <c r="CC270" s="53">
        <v>5</v>
      </c>
      <c r="CD270" s="53">
        <v>5</v>
      </c>
      <c r="CE270" s="53">
        <v>5</v>
      </c>
      <c r="CF270" s="53">
        <v>5</v>
      </c>
      <c r="CG270" s="53">
        <v>5</v>
      </c>
      <c r="CH270" s="53">
        <v>6</v>
      </c>
      <c r="CI270" s="53">
        <v>6</v>
      </c>
      <c r="CJ270" s="53">
        <v>6</v>
      </c>
      <c r="CK270" s="53">
        <v>6</v>
      </c>
      <c r="CL270" s="53">
        <v>6</v>
      </c>
      <c r="CM270" s="53">
        <v>6</v>
      </c>
      <c r="CN270" s="53">
        <v>6</v>
      </c>
      <c r="CO270" s="53">
        <v>6</v>
      </c>
      <c r="CP270" s="53">
        <v>6</v>
      </c>
      <c r="CQ270" s="53">
        <v>6</v>
      </c>
      <c r="CR270" s="53">
        <v>6</v>
      </c>
      <c r="CS270" s="53">
        <v>6</v>
      </c>
      <c r="CT270" s="97"/>
      <c r="CU270" s="97"/>
      <c r="CV270" s="97"/>
      <c r="CW270" s="97"/>
      <c r="CX270" s="97"/>
      <c r="CY270" s="97"/>
      <c r="CZ270" s="97"/>
      <c r="DA270" s="97"/>
      <c r="DB270" s="97"/>
      <c r="DC270" s="80">
        <v>1</v>
      </c>
      <c r="DD270" s="80">
        <v>1</v>
      </c>
      <c r="DE270" s="80">
        <v>1</v>
      </c>
      <c r="DF270" s="80">
        <v>1</v>
      </c>
      <c r="DG270" s="80">
        <v>1</v>
      </c>
      <c r="DH270" s="80">
        <v>1</v>
      </c>
      <c r="DI270" s="80">
        <v>1</v>
      </c>
      <c r="DJ270" s="80">
        <v>1</v>
      </c>
      <c r="DK270" s="80">
        <v>1</v>
      </c>
      <c r="DL270" s="80">
        <v>1</v>
      </c>
      <c r="DM270" s="80">
        <v>1</v>
      </c>
      <c r="DN270" s="80">
        <v>1</v>
      </c>
      <c r="DO270" s="80">
        <v>2</v>
      </c>
      <c r="DP270" s="80">
        <v>2</v>
      </c>
      <c r="DQ270" s="80">
        <v>2</v>
      </c>
      <c r="DR270" s="80">
        <v>2</v>
      </c>
      <c r="DS270" s="80">
        <v>2</v>
      </c>
      <c r="DT270" s="80">
        <v>2</v>
      </c>
      <c r="DU270" s="80">
        <v>2</v>
      </c>
      <c r="DV270" s="80">
        <v>2</v>
      </c>
      <c r="DW270" s="80">
        <v>2</v>
      </c>
      <c r="DX270" s="80">
        <v>2</v>
      </c>
      <c r="DY270" s="80">
        <v>2</v>
      </c>
      <c r="DZ270" s="80">
        <v>2</v>
      </c>
      <c r="EA270" s="80">
        <v>3</v>
      </c>
      <c r="EB270" s="80">
        <v>3</v>
      </c>
      <c r="EC270" s="80">
        <v>3</v>
      </c>
      <c r="ED270" s="80">
        <v>3</v>
      </c>
      <c r="EE270" s="80">
        <v>3</v>
      </c>
      <c r="EF270" s="80">
        <v>3</v>
      </c>
      <c r="EG270" s="80">
        <v>3</v>
      </c>
      <c r="EH270" s="80">
        <v>3</v>
      </c>
      <c r="EI270" s="80">
        <v>3</v>
      </c>
      <c r="EJ270" s="80">
        <v>3</v>
      </c>
      <c r="EK270" s="80">
        <v>3</v>
      </c>
      <c r="EL270" s="80">
        <v>3</v>
      </c>
      <c r="EM270" s="80">
        <v>4</v>
      </c>
      <c r="EN270" s="80">
        <v>4</v>
      </c>
      <c r="EO270" s="80">
        <v>4</v>
      </c>
      <c r="EP270" s="80">
        <v>4</v>
      </c>
      <c r="EQ270" s="80">
        <v>4</v>
      </c>
      <c r="ER270" s="80">
        <v>4</v>
      </c>
      <c r="ES270" s="80">
        <v>4</v>
      </c>
      <c r="ET270" s="80">
        <v>4</v>
      </c>
      <c r="EU270" s="80">
        <v>4</v>
      </c>
      <c r="EV270" s="80">
        <v>4</v>
      </c>
      <c r="EW270" s="80">
        <v>4</v>
      </c>
      <c r="EX270" s="80">
        <v>4</v>
      </c>
      <c r="EY270" s="80">
        <v>5</v>
      </c>
      <c r="EZ270" s="80">
        <v>5</v>
      </c>
      <c r="FA270" s="80">
        <v>5</v>
      </c>
      <c r="FB270" s="80">
        <v>5</v>
      </c>
      <c r="FC270" s="80">
        <v>5</v>
      </c>
      <c r="FD270" s="80">
        <v>5</v>
      </c>
      <c r="FE270" s="80">
        <v>5</v>
      </c>
      <c r="FF270" s="80">
        <v>5</v>
      </c>
      <c r="FG270" s="80">
        <v>5</v>
      </c>
      <c r="FH270" s="80">
        <v>5</v>
      </c>
      <c r="FI270" s="80">
        <v>5</v>
      </c>
      <c r="FJ270" s="80">
        <v>5</v>
      </c>
      <c r="FK270" s="80">
        <v>6</v>
      </c>
      <c r="FL270" s="80">
        <v>6</v>
      </c>
      <c r="FM270" s="80">
        <v>6</v>
      </c>
      <c r="FN270" s="80">
        <v>6</v>
      </c>
      <c r="FO270" s="80">
        <v>6</v>
      </c>
      <c r="FP270" s="80">
        <v>6</v>
      </c>
      <c r="FQ270" s="80">
        <v>6</v>
      </c>
      <c r="FR270" s="80">
        <v>6</v>
      </c>
      <c r="FS270" s="80">
        <v>6</v>
      </c>
      <c r="FT270" s="80">
        <v>6</v>
      </c>
      <c r="FU270" s="80">
        <v>6</v>
      </c>
      <c r="FV270" s="80">
        <v>6</v>
      </c>
      <c r="FW270" s="5"/>
      <c r="ON270" s="5"/>
      <c r="OQ270" s="81">
        <v>12</v>
      </c>
      <c r="RK270" s="93"/>
      <c r="WD270" s="81">
        <v>12</v>
      </c>
      <c r="WM270" s="81">
        <v>23.83</v>
      </c>
      <c r="WV270" s="81">
        <v>30</v>
      </c>
      <c r="XE270" s="81">
        <v>12</v>
      </c>
      <c r="XN270" s="81">
        <v>12</v>
      </c>
      <c r="XW270" s="81">
        <v>12</v>
      </c>
      <c r="XX270" s="81">
        <v>30</v>
      </c>
      <c r="YF270" s="81">
        <v>60</v>
      </c>
      <c r="YG270" s="81">
        <v>18</v>
      </c>
      <c r="YH270" s="81">
        <v>14</v>
      </c>
      <c r="YI270" s="81">
        <v>2</v>
      </c>
      <c r="YO270" s="81">
        <v>60</v>
      </c>
      <c r="YP270" s="81">
        <v>45</v>
      </c>
      <c r="YQ270" s="81">
        <v>36</v>
      </c>
      <c r="ZG270" s="81">
        <v>23.83</v>
      </c>
      <c r="ZP270" s="81">
        <v>28</v>
      </c>
      <c r="ZQ270" s="81">
        <v>14</v>
      </c>
      <c r="ZR270" s="81">
        <v>12</v>
      </c>
      <c r="ZS270" s="81">
        <v>7</v>
      </c>
      <c r="ZT270" s="81">
        <v>6</v>
      </c>
      <c r="ZU270" s="81">
        <v>3</v>
      </c>
      <c r="ZY270" s="81">
        <v>23.83</v>
      </c>
      <c r="AAG270" s="81">
        <v>23</v>
      </c>
      <c r="AAH270" s="81">
        <v>21</v>
      </c>
      <c r="AAI270" s="81">
        <v>13</v>
      </c>
      <c r="AAJ270" s="81">
        <v>6</v>
      </c>
      <c r="AAK270" s="81">
        <v>5</v>
      </c>
      <c r="AAL270" s="81">
        <v>3</v>
      </c>
      <c r="AAM270" s="81">
        <v>1</v>
      </c>
      <c r="AAP270" s="81"/>
      <c r="AAQ270" s="59"/>
    </row>
    <row r="271" spans="1:724" ht="15" customHeight="1">
      <c r="A271" s="33"/>
      <c r="B271" s="359" t="s">
        <v>288</v>
      </c>
      <c r="C271" s="359" t="s">
        <v>204</v>
      </c>
      <c r="D271" s="359" t="s">
        <v>205</v>
      </c>
      <c r="E271" s="359" t="s">
        <v>306</v>
      </c>
      <c r="F271" s="359" t="s">
        <v>206</v>
      </c>
      <c r="G271" s="359" t="s">
        <v>302</v>
      </c>
      <c r="H271" s="359" t="s">
        <v>203</v>
      </c>
      <c r="I271" s="359" t="s">
        <v>208</v>
      </c>
      <c r="J271" s="359" t="s">
        <v>207</v>
      </c>
      <c r="K271" s="359" t="s">
        <v>315</v>
      </c>
      <c r="L271" s="359" t="s">
        <v>153</v>
      </c>
      <c r="M271" s="359" t="s">
        <v>192</v>
      </c>
      <c r="N271" s="359" t="s">
        <v>191</v>
      </c>
      <c r="O271" s="359" t="s">
        <v>289</v>
      </c>
      <c r="Q271" s="66"/>
      <c r="R271" s="83">
        <v>41640</v>
      </c>
      <c r="S271" s="83">
        <v>42005</v>
      </c>
      <c r="T271" s="83">
        <v>42370</v>
      </c>
      <c r="U271" s="83">
        <v>42736</v>
      </c>
      <c r="V271" s="83">
        <v>43101</v>
      </c>
      <c r="W271" s="83">
        <v>43466</v>
      </c>
      <c r="X271" s="88"/>
      <c r="Y271" s="87"/>
      <c r="Z271" s="87">
        <v>41640</v>
      </c>
      <c r="AA271" s="87">
        <v>41671</v>
      </c>
      <c r="AB271" s="87">
        <v>41699</v>
      </c>
      <c r="AC271" s="87">
        <v>41730</v>
      </c>
      <c r="AD271" s="87">
        <v>41760</v>
      </c>
      <c r="AE271" s="87">
        <v>41791</v>
      </c>
      <c r="AF271" s="87">
        <v>41821</v>
      </c>
      <c r="AG271" s="87">
        <v>41852</v>
      </c>
      <c r="AH271" s="87">
        <v>41883</v>
      </c>
      <c r="AI271" s="87">
        <v>41913</v>
      </c>
      <c r="AJ271" s="87">
        <v>41944</v>
      </c>
      <c r="AK271" s="87">
        <v>41974</v>
      </c>
      <c r="AL271" s="87">
        <v>42005</v>
      </c>
      <c r="AM271" s="87">
        <v>42036</v>
      </c>
      <c r="AN271" s="87">
        <v>42064</v>
      </c>
      <c r="AO271" s="87">
        <v>42095</v>
      </c>
      <c r="AP271" s="87">
        <v>42125</v>
      </c>
      <c r="AQ271" s="87">
        <v>42156</v>
      </c>
      <c r="AR271" s="87">
        <v>42186</v>
      </c>
      <c r="AS271" s="87">
        <v>42217</v>
      </c>
      <c r="AT271" s="87">
        <v>42248</v>
      </c>
      <c r="AU271" s="87">
        <v>42278</v>
      </c>
      <c r="AV271" s="87">
        <v>42309</v>
      </c>
      <c r="AW271" s="87">
        <v>42339</v>
      </c>
      <c r="AX271" s="87">
        <v>42370</v>
      </c>
      <c r="AY271" s="87">
        <v>42401</v>
      </c>
      <c r="AZ271" s="87">
        <v>42430</v>
      </c>
      <c r="BA271" s="87">
        <v>42461</v>
      </c>
      <c r="BB271" s="87">
        <v>42491</v>
      </c>
      <c r="BC271" s="87">
        <v>42522</v>
      </c>
      <c r="BD271" s="87">
        <v>42552</v>
      </c>
      <c r="BE271" s="87">
        <v>42583</v>
      </c>
      <c r="BF271" s="87">
        <v>42614</v>
      </c>
      <c r="BG271" s="87">
        <v>42644</v>
      </c>
      <c r="BH271" s="87">
        <v>42675</v>
      </c>
      <c r="BI271" s="87">
        <v>42705</v>
      </c>
      <c r="BJ271" s="87">
        <v>42736</v>
      </c>
      <c r="BK271" s="87">
        <v>42767</v>
      </c>
      <c r="BL271" s="87">
        <v>42795</v>
      </c>
      <c r="BM271" s="87">
        <v>42826</v>
      </c>
      <c r="BN271" s="87">
        <v>42856</v>
      </c>
      <c r="BO271" s="87">
        <v>42887</v>
      </c>
      <c r="BP271" s="87">
        <v>42917</v>
      </c>
      <c r="BQ271" s="87">
        <v>42948</v>
      </c>
      <c r="BR271" s="87">
        <v>42979</v>
      </c>
      <c r="BS271" s="87">
        <v>43009</v>
      </c>
      <c r="BT271" s="87">
        <v>43040</v>
      </c>
      <c r="BU271" s="87">
        <v>43070</v>
      </c>
      <c r="BV271" s="87">
        <v>43101</v>
      </c>
      <c r="BW271" s="87">
        <v>43132</v>
      </c>
      <c r="BX271" s="87">
        <v>43160</v>
      </c>
      <c r="BY271" s="87">
        <v>43191</v>
      </c>
      <c r="BZ271" s="87">
        <v>43221</v>
      </c>
      <c r="CA271" s="87">
        <v>43252</v>
      </c>
      <c r="CB271" s="87">
        <v>43282</v>
      </c>
      <c r="CC271" s="87">
        <v>43313</v>
      </c>
      <c r="CD271" s="87">
        <v>43344</v>
      </c>
      <c r="CE271" s="87">
        <v>43374</v>
      </c>
      <c r="CF271" s="87">
        <v>43405</v>
      </c>
      <c r="CG271" s="87">
        <v>43435</v>
      </c>
      <c r="CH271" s="87">
        <v>43466</v>
      </c>
      <c r="CI271" s="87">
        <v>43497</v>
      </c>
      <c r="CJ271" s="87">
        <v>43525</v>
      </c>
      <c r="CK271" s="87">
        <v>43556</v>
      </c>
      <c r="CL271" s="87">
        <v>43586</v>
      </c>
      <c r="CM271" s="87">
        <v>43617</v>
      </c>
      <c r="CN271" s="87">
        <v>43647</v>
      </c>
      <c r="CO271" s="87">
        <v>43678</v>
      </c>
      <c r="CP271" s="87">
        <v>43709</v>
      </c>
      <c r="CQ271" s="87">
        <v>43739</v>
      </c>
      <c r="CR271" s="87">
        <v>43770</v>
      </c>
      <c r="CS271" s="87">
        <v>43800</v>
      </c>
      <c r="CT271" s="97"/>
      <c r="CU271" s="83">
        <v>41640</v>
      </c>
      <c r="CV271" s="83">
        <v>42005</v>
      </c>
      <c r="CW271" s="83">
        <v>42370</v>
      </c>
      <c r="CX271" s="83">
        <v>42736</v>
      </c>
      <c r="CY271" s="83">
        <v>43101</v>
      </c>
      <c r="CZ271" s="83">
        <v>43466</v>
      </c>
      <c r="DA271" s="24"/>
      <c r="DB271" s="24"/>
      <c r="DC271" s="87">
        <v>41640</v>
      </c>
      <c r="DD271" s="87">
        <v>41671</v>
      </c>
      <c r="DE271" s="87">
        <v>41699</v>
      </c>
      <c r="DF271" s="87">
        <v>41730</v>
      </c>
      <c r="DG271" s="87">
        <v>41760</v>
      </c>
      <c r="DH271" s="87">
        <v>41791</v>
      </c>
      <c r="DI271" s="87">
        <v>41821</v>
      </c>
      <c r="DJ271" s="87">
        <v>41852</v>
      </c>
      <c r="DK271" s="87">
        <v>41883</v>
      </c>
      <c r="DL271" s="87">
        <v>41913</v>
      </c>
      <c r="DM271" s="87">
        <v>41944</v>
      </c>
      <c r="DN271" s="87">
        <v>41974</v>
      </c>
      <c r="DO271" s="87">
        <v>42005</v>
      </c>
      <c r="DP271" s="87">
        <v>42036</v>
      </c>
      <c r="DQ271" s="87">
        <v>42064</v>
      </c>
      <c r="DR271" s="87">
        <v>42095</v>
      </c>
      <c r="DS271" s="87">
        <v>42125</v>
      </c>
      <c r="DT271" s="87">
        <v>42156</v>
      </c>
      <c r="DU271" s="87">
        <v>42186</v>
      </c>
      <c r="DV271" s="87">
        <v>42217</v>
      </c>
      <c r="DW271" s="87">
        <v>42248</v>
      </c>
      <c r="DX271" s="87">
        <v>42278</v>
      </c>
      <c r="DY271" s="87">
        <v>42309</v>
      </c>
      <c r="DZ271" s="87">
        <v>42339</v>
      </c>
      <c r="EA271" s="87">
        <v>42370</v>
      </c>
      <c r="EB271" s="87">
        <v>42401</v>
      </c>
      <c r="EC271" s="87">
        <v>42430</v>
      </c>
      <c r="ED271" s="87">
        <v>42461</v>
      </c>
      <c r="EE271" s="87">
        <v>42491</v>
      </c>
      <c r="EF271" s="87">
        <v>42522</v>
      </c>
      <c r="EG271" s="87">
        <v>42552</v>
      </c>
      <c r="EH271" s="87">
        <v>42583</v>
      </c>
      <c r="EI271" s="87">
        <v>42614</v>
      </c>
      <c r="EJ271" s="87">
        <v>42644</v>
      </c>
      <c r="EK271" s="87">
        <v>42675</v>
      </c>
      <c r="EL271" s="87">
        <v>42705</v>
      </c>
      <c r="EM271" s="87">
        <v>42736</v>
      </c>
      <c r="EN271" s="87">
        <v>42767</v>
      </c>
      <c r="EO271" s="87">
        <v>42795</v>
      </c>
      <c r="EP271" s="87">
        <v>42826</v>
      </c>
      <c r="EQ271" s="87">
        <v>42856</v>
      </c>
      <c r="ER271" s="87">
        <v>42887</v>
      </c>
      <c r="ES271" s="87">
        <v>42917</v>
      </c>
      <c r="ET271" s="87">
        <v>42948</v>
      </c>
      <c r="EU271" s="87">
        <v>42979</v>
      </c>
      <c r="EV271" s="87">
        <v>43009</v>
      </c>
      <c r="EW271" s="87">
        <v>43040</v>
      </c>
      <c r="EX271" s="87">
        <v>43070</v>
      </c>
      <c r="EY271" s="87">
        <v>43101</v>
      </c>
      <c r="EZ271" s="87">
        <v>43132</v>
      </c>
      <c r="FA271" s="87">
        <v>43160</v>
      </c>
      <c r="FB271" s="87">
        <v>43191</v>
      </c>
      <c r="FC271" s="87">
        <v>43221</v>
      </c>
      <c r="FD271" s="87">
        <v>43252</v>
      </c>
      <c r="FE271" s="87">
        <v>43282</v>
      </c>
      <c r="FF271" s="87">
        <v>43313</v>
      </c>
      <c r="FG271" s="87">
        <v>43344</v>
      </c>
      <c r="FH271" s="87">
        <v>43374</v>
      </c>
      <c r="FI271" s="87">
        <v>43405</v>
      </c>
      <c r="FJ271" s="87">
        <v>43435</v>
      </c>
      <c r="FK271" s="87">
        <v>43466</v>
      </c>
      <c r="FL271" s="87">
        <v>43497</v>
      </c>
      <c r="FM271" s="87">
        <v>43525</v>
      </c>
      <c r="FN271" s="87">
        <v>43556</v>
      </c>
      <c r="FO271" s="87">
        <v>43586</v>
      </c>
      <c r="FP271" s="87">
        <v>43617</v>
      </c>
      <c r="FQ271" s="87">
        <v>43647</v>
      </c>
      <c r="FR271" s="87">
        <v>43678</v>
      </c>
      <c r="FS271" s="87">
        <v>43709</v>
      </c>
      <c r="FT271" s="87">
        <v>43739</v>
      </c>
      <c r="FU271" s="87">
        <v>43770</v>
      </c>
      <c r="FV271" s="87">
        <v>43800</v>
      </c>
      <c r="FW271" s="5"/>
      <c r="FZ271" s="87">
        <v>41640</v>
      </c>
      <c r="GA271" s="87">
        <v>41671</v>
      </c>
      <c r="GB271" s="87">
        <v>41699</v>
      </c>
      <c r="GC271" s="87">
        <v>41730</v>
      </c>
      <c r="GD271" s="87">
        <v>41760</v>
      </c>
      <c r="GE271" s="87">
        <v>41791</v>
      </c>
      <c r="GF271" s="87">
        <v>41821</v>
      </c>
      <c r="GG271" s="87">
        <v>41852</v>
      </c>
      <c r="GH271" s="87">
        <v>41883</v>
      </c>
      <c r="GI271" s="87">
        <v>41913</v>
      </c>
      <c r="GJ271" s="87">
        <v>41944</v>
      </c>
      <c r="GK271" s="87">
        <v>41974</v>
      </c>
      <c r="GL271" s="87">
        <v>42005</v>
      </c>
      <c r="GM271" s="87">
        <v>42036</v>
      </c>
      <c r="GN271" s="87">
        <v>42064</v>
      </c>
      <c r="GO271" s="87">
        <v>42095</v>
      </c>
      <c r="GP271" s="87">
        <v>42125</v>
      </c>
      <c r="GQ271" s="87">
        <v>42156</v>
      </c>
      <c r="GR271" s="87">
        <v>42186</v>
      </c>
      <c r="GS271" s="87">
        <v>42217</v>
      </c>
      <c r="GT271" s="87">
        <v>42248</v>
      </c>
      <c r="GU271" s="87">
        <v>42278</v>
      </c>
      <c r="GV271" s="87">
        <v>42309</v>
      </c>
      <c r="GW271" s="87">
        <v>42339</v>
      </c>
      <c r="GX271" s="87">
        <v>42370</v>
      </c>
      <c r="GY271" s="87">
        <v>42401</v>
      </c>
      <c r="GZ271" s="87">
        <v>42430</v>
      </c>
      <c r="HA271" s="87">
        <v>42461</v>
      </c>
      <c r="HB271" s="87">
        <v>42491</v>
      </c>
      <c r="HC271" s="87">
        <v>42522</v>
      </c>
      <c r="HD271" s="87">
        <v>42552</v>
      </c>
      <c r="HE271" s="87">
        <v>42583</v>
      </c>
      <c r="HF271" s="87">
        <v>42614</v>
      </c>
      <c r="HG271" s="87">
        <v>42644</v>
      </c>
      <c r="HH271" s="87">
        <v>42675</v>
      </c>
      <c r="HI271" s="87">
        <v>42705</v>
      </c>
      <c r="HJ271" s="87">
        <v>42736</v>
      </c>
      <c r="HK271" s="87">
        <v>42767</v>
      </c>
      <c r="HL271" s="87">
        <v>42795</v>
      </c>
      <c r="HM271" s="87">
        <v>42826</v>
      </c>
      <c r="HN271" s="87">
        <v>42856</v>
      </c>
      <c r="HO271" s="87">
        <v>42887</v>
      </c>
      <c r="HP271" s="87">
        <v>42917</v>
      </c>
      <c r="HQ271" s="87">
        <v>42948</v>
      </c>
      <c r="HR271" s="87">
        <v>42979</v>
      </c>
      <c r="HS271" s="87">
        <v>43009</v>
      </c>
      <c r="HT271" s="87">
        <v>43040</v>
      </c>
      <c r="HU271" s="87">
        <v>43070</v>
      </c>
      <c r="HV271" s="87">
        <v>43101</v>
      </c>
      <c r="HW271" s="87">
        <v>43132</v>
      </c>
      <c r="HX271" s="87">
        <v>43160</v>
      </c>
      <c r="HY271" s="87">
        <v>43191</v>
      </c>
      <c r="HZ271" s="87">
        <v>43221</v>
      </c>
      <c r="IA271" s="87">
        <v>43252</v>
      </c>
      <c r="IB271" s="87">
        <v>43282</v>
      </c>
      <c r="IC271" s="87">
        <v>43313</v>
      </c>
      <c r="ID271" s="87">
        <v>43344</v>
      </c>
      <c r="IE271" s="87">
        <v>43374</v>
      </c>
      <c r="IF271" s="87">
        <v>43405</v>
      </c>
      <c r="IG271" s="87">
        <v>43435</v>
      </c>
      <c r="IH271" s="87">
        <v>43466</v>
      </c>
      <c r="II271" s="87">
        <v>43497</v>
      </c>
      <c r="IJ271" s="87">
        <v>43525</v>
      </c>
      <c r="IK271" s="87">
        <v>43556</v>
      </c>
      <c r="IL271" s="87">
        <v>43586</v>
      </c>
      <c r="IM271" s="87">
        <v>43617</v>
      </c>
      <c r="IN271" s="87">
        <v>43647</v>
      </c>
      <c r="IO271" s="87">
        <v>43678</v>
      </c>
      <c r="IP271" s="87">
        <v>43709</v>
      </c>
      <c r="IQ271" s="87">
        <v>43739</v>
      </c>
      <c r="IR271" s="87">
        <v>43770</v>
      </c>
      <c r="IS271" s="87">
        <v>43800</v>
      </c>
      <c r="IW271" s="87">
        <v>41640</v>
      </c>
      <c r="IX271" s="87">
        <v>41671</v>
      </c>
      <c r="IY271" s="87">
        <v>41699</v>
      </c>
      <c r="IZ271" s="87">
        <v>41730</v>
      </c>
      <c r="JA271" s="87">
        <v>41760</v>
      </c>
      <c r="JB271" s="87">
        <v>41791</v>
      </c>
      <c r="JC271" s="87">
        <v>41821</v>
      </c>
      <c r="JD271" s="87">
        <v>41852</v>
      </c>
      <c r="JE271" s="87">
        <v>41883</v>
      </c>
      <c r="JF271" s="87">
        <v>41913</v>
      </c>
      <c r="JG271" s="87">
        <v>41944</v>
      </c>
      <c r="JH271" s="87">
        <v>41974</v>
      </c>
      <c r="JI271" s="87">
        <v>42005</v>
      </c>
      <c r="JJ271" s="87">
        <v>42036</v>
      </c>
      <c r="JK271" s="87">
        <v>42064</v>
      </c>
      <c r="JL271" s="87">
        <v>42095</v>
      </c>
      <c r="JM271" s="87">
        <v>42125</v>
      </c>
      <c r="JN271" s="87">
        <v>42156</v>
      </c>
      <c r="JO271" s="87">
        <v>42186</v>
      </c>
      <c r="JP271" s="87">
        <v>42217</v>
      </c>
      <c r="JQ271" s="87">
        <v>42248</v>
      </c>
      <c r="JR271" s="87">
        <v>42278</v>
      </c>
      <c r="JS271" s="87">
        <v>42309</v>
      </c>
      <c r="JT271" s="87">
        <v>42339</v>
      </c>
      <c r="JU271" s="87">
        <v>42370</v>
      </c>
      <c r="JV271" s="87">
        <v>42401</v>
      </c>
      <c r="JW271" s="87">
        <v>42430</v>
      </c>
      <c r="JX271" s="87">
        <v>42461</v>
      </c>
      <c r="JY271" s="87">
        <v>42491</v>
      </c>
      <c r="JZ271" s="87">
        <v>42522</v>
      </c>
      <c r="KA271" s="87">
        <v>42552</v>
      </c>
      <c r="KB271" s="87">
        <v>42583</v>
      </c>
      <c r="KC271" s="87">
        <v>42614</v>
      </c>
      <c r="KD271" s="87">
        <v>42644</v>
      </c>
      <c r="KE271" s="87">
        <v>42675</v>
      </c>
      <c r="KF271" s="87">
        <v>42705</v>
      </c>
      <c r="KG271" s="87">
        <v>42736</v>
      </c>
      <c r="KH271" s="87">
        <v>42767</v>
      </c>
      <c r="KI271" s="87">
        <v>42795</v>
      </c>
      <c r="KJ271" s="87">
        <v>42826</v>
      </c>
      <c r="KK271" s="87">
        <v>42856</v>
      </c>
      <c r="KL271" s="87">
        <v>42887</v>
      </c>
      <c r="KM271" s="87">
        <v>42917</v>
      </c>
      <c r="KN271" s="87">
        <v>42948</v>
      </c>
      <c r="KO271" s="87">
        <v>42979</v>
      </c>
      <c r="KP271" s="87">
        <v>43009</v>
      </c>
      <c r="KQ271" s="87">
        <v>43040</v>
      </c>
      <c r="KR271" s="87">
        <v>43070</v>
      </c>
      <c r="KS271" s="87">
        <v>43101</v>
      </c>
      <c r="KT271" s="87">
        <v>43132</v>
      </c>
      <c r="KU271" s="87">
        <v>43160</v>
      </c>
      <c r="KV271" s="87">
        <v>43191</v>
      </c>
      <c r="KW271" s="87">
        <v>43221</v>
      </c>
      <c r="KX271" s="87">
        <v>43252</v>
      </c>
      <c r="KY271" s="87">
        <v>43282</v>
      </c>
      <c r="KZ271" s="87">
        <v>43313</v>
      </c>
      <c r="LA271" s="87">
        <v>43344</v>
      </c>
      <c r="LB271" s="87">
        <v>43374</v>
      </c>
      <c r="LC271" s="87">
        <v>43405</v>
      </c>
      <c r="LD271" s="87">
        <v>43435</v>
      </c>
      <c r="LE271" s="87">
        <v>43466</v>
      </c>
      <c r="LF271" s="87">
        <v>43497</v>
      </c>
      <c r="LG271" s="87">
        <v>43525</v>
      </c>
      <c r="LH271" s="87">
        <v>43556</v>
      </c>
      <c r="LI271" s="87">
        <v>43586</v>
      </c>
      <c r="LJ271" s="87">
        <v>43617</v>
      </c>
      <c r="LK271" s="87">
        <v>43647</v>
      </c>
      <c r="LL271" s="87">
        <v>43678</v>
      </c>
      <c r="LM271" s="87">
        <v>43709</v>
      </c>
      <c r="LN271" s="87">
        <v>43739</v>
      </c>
      <c r="LO271" s="87">
        <v>43770</v>
      </c>
      <c r="LP271" s="87">
        <v>43800</v>
      </c>
      <c r="LS271" s="104"/>
      <c r="LT271" s="87">
        <v>41640</v>
      </c>
      <c r="LU271" s="87">
        <v>41671</v>
      </c>
      <c r="LV271" s="87">
        <v>41699</v>
      </c>
      <c r="LW271" s="87">
        <v>41730</v>
      </c>
      <c r="LX271" s="87">
        <v>41760</v>
      </c>
      <c r="LY271" s="87">
        <v>41791</v>
      </c>
      <c r="LZ271" s="87">
        <v>41821</v>
      </c>
      <c r="MA271" s="87">
        <v>41852</v>
      </c>
      <c r="MB271" s="87">
        <v>41883</v>
      </c>
      <c r="MC271" s="87">
        <v>41913</v>
      </c>
      <c r="MD271" s="87">
        <v>41944</v>
      </c>
      <c r="ME271" s="87">
        <v>41974</v>
      </c>
      <c r="MF271" s="87">
        <v>42005</v>
      </c>
      <c r="MG271" s="87">
        <v>42036</v>
      </c>
      <c r="MH271" s="87">
        <v>42064</v>
      </c>
      <c r="MI271" s="87">
        <v>42095</v>
      </c>
      <c r="MJ271" s="87">
        <v>42125</v>
      </c>
      <c r="MK271" s="87">
        <v>42156</v>
      </c>
      <c r="ML271" s="87">
        <v>42186</v>
      </c>
      <c r="MM271" s="87">
        <v>42217</v>
      </c>
      <c r="MN271" s="87">
        <v>42248</v>
      </c>
      <c r="MO271" s="87">
        <v>42278</v>
      </c>
      <c r="MP271" s="87">
        <v>42309</v>
      </c>
      <c r="MQ271" s="87">
        <v>42339</v>
      </c>
      <c r="MR271" s="87">
        <v>42370</v>
      </c>
      <c r="MS271" s="87">
        <v>42401</v>
      </c>
      <c r="MT271" s="87">
        <v>42430</v>
      </c>
      <c r="MU271" s="87">
        <v>42461</v>
      </c>
      <c r="MV271" s="87">
        <v>42491</v>
      </c>
      <c r="MW271" s="87">
        <v>42522</v>
      </c>
      <c r="MX271" s="87">
        <v>42552</v>
      </c>
      <c r="MY271" s="87">
        <v>42583</v>
      </c>
      <c r="MZ271" s="87">
        <v>42614</v>
      </c>
      <c r="NA271" s="87">
        <v>42644</v>
      </c>
      <c r="NB271" s="87">
        <v>42675</v>
      </c>
      <c r="NC271" s="87">
        <v>42705</v>
      </c>
      <c r="ND271" s="87">
        <v>42736</v>
      </c>
      <c r="NE271" s="87">
        <v>42767</v>
      </c>
      <c r="NF271" s="87">
        <v>42795</v>
      </c>
      <c r="NG271" s="87">
        <v>42826</v>
      </c>
      <c r="NH271" s="87">
        <v>42856</v>
      </c>
      <c r="NI271" s="87">
        <v>42887</v>
      </c>
      <c r="NJ271" s="87">
        <v>42917</v>
      </c>
      <c r="NK271" s="87">
        <v>42948</v>
      </c>
      <c r="NL271" s="87">
        <v>42979</v>
      </c>
      <c r="NM271" s="87">
        <v>43009</v>
      </c>
      <c r="NN271" s="87">
        <v>43040</v>
      </c>
      <c r="NO271" s="87">
        <v>43070</v>
      </c>
      <c r="NP271" s="87">
        <v>43101</v>
      </c>
      <c r="NQ271" s="87">
        <v>43132</v>
      </c>
      <c r="NR271" s="87">
        <v>43160</v>
      </c>
      <c r="NS271" s="87">
        <v>43191</v>
      </c>
      <c r="NT271" s="87">
        <v>43221</v>
      </c>
      <c r="NU271" s="87">
        <v>43252</v>
      </c>
      <c r="NV271" s="87">
        <v>43282</v>
      </c>
      <c r="NW271" s="87">
        <v>43313</v>
      </c>
      <c r="NX271" s="87">
        <v>43344</v>
      </c>
      <c r="NY271" s="87">
        <v>43374</v>
      </c>
      <c r="NZ271" s="87">
        <v>43405</v>
      </c>
      <c r="OA271" s="87">
        <v>43435</v>
      </c>
      <c r="OB271" s="87">
        <v>43466</v>
      </c>
      <c r="OC271" s="87">
        <v>43497</v>
      </c>
      <c r="OD271" s="87">
        <v>43525</v>
      </c>
      <c r="OE271" s="87">
        <v>43556</v>
      </c>
      <c r="OF271" s="87">
        <v>43586</v>
      </c>
      <c r="OG271" s="87">
        <v>43617</v>
      </c>
      <c r="OH271" s="87">
        <v>43647</v>
      </c>
      <c r="OI271" s="87">
        <v>43678</v>
      </c>
      <c r="OJ271" s="87">
        <v>43709</v>
      </c>
      <c r="OK271" s="87">
        <v>43739</v>
      </c>
      <c r="OL271" s="87">
        <v>43770</v>
      </c>
      <c r="OM271" s="87">
        <v>43800</v>
      </c>
      <c r="ON271" s="5"/>
      <c r="OP271" s="104"/>
      <c r="OQ271" s="87">
        <v>41640</v>
      </c>
      <c r="OR271" s="87">
        <v>41671</v>
      </c>
      <c r="OS271" s="87">
        <v>41699</v>
      </c>
      <c r="OT271" s="87">
        <v>41730</v>
      </c>
      <c r="OU271" s="87">
        <v>41760</v>
      </c>
      <c r="OV271" s="87">
        <v>41791</v>
      </c>
      <c r="OW271" s="87">
        <v>41821</v>
      </c>
      <c r="OX271" s="87">
        <v>41852</v>
      </c>
      <c r="OY271" s="87">
        <v>41883</v>
      </c>
      <c r="OZ271" s="87">
        <v>41913</v>
      </c>
      <c r="PA271" s="87">
        <v>41944</v>
      </c>
      <c r="PB271" s="87">
        <v>41974</v>
      </c>
      <c r="PC271" s="87">
        <v>42005</v>
      </c>
      <c r="PD271" s="87">
        <v>42036</v>
      </c>
      <c r="PE271" s="87">
        <v>42064</v>
      </c>
      <c r="PF271" s="87">
        <v>42095</v>
      </c>
      <c r="PG271" s="87">
        <v>42125</v>
      </c>
      <c r="PH271" s="87">
        <v>42156</v>
      </c>
      <c r="PI271" s="87">
        <v>42186</v>
      </c>
      <c r="PJ271" s="87">
        <v>42217</v>
      </c>
      <c r="PK271" s="87">
        <v>42248</v>
      </c>
      <c r="PL271" s="87">
        <v>42278</v>
      </c>
      <c r="PM271" s="87">
        <v>42309</v>
      </c>
      <c r="PN271" s="87">
        <v>42339</v>
      </c>
      <c r="PO271" s="87">
        <v>42370</v>
      </c>
      <c r="PP271" s="87">
        <v>42401</v>
      </c>
      <c r="PQ271" s="87">
        <v>42430</v>
      </c>
      <c r="PR271" s="87">
        <v>42461</v>
      </c>
      <c r="PS271" s="87">
        <v>42491</v>
      </c>
      <c r="PT271" s="87">
        <v>42522</v>
      </c>
      <c r="PU271" s="87">
        <v>42552</v>
      </c>
      <c r="PV271" s="87">
        <v>42583</v>
      </c>
      <c r="PW271" s="87">
        <v>42614</v>
      </c>
      <c r="PX271" s="87">
        <v>42644</v>
      </c>
      <c r="PY271" s="87">
        <v>42675</v>
      </c>
      <c r="PZ271" s="87">
        <v>42705</v>
      </c>
      <c r="QA271" s="87">
        <v>42736</v>
      </c>
      <c r="QB271" s="87">
        <v>42767</v>
      </c>
      <c r="QC271" s="87">
        <v>42795</v>
      </c>
      <c r="QD271" s="87">
        <v>42826</v>
      </c>
      <c r="QE271" s="87">
        <v>42856</v>
      </c>
      <c r="QF271" s="87">
        <v>42887</v>
      </c>
      <c r="QG271" s="87">
        <v>42917</v>
      </c>
      <c r="QH271" s="87">
        <v>42948</v>
      </c>
      <c r="QI271" s="87">
        <v>42979</v>
      </c>
      <c r="QJ271" s="87">
        <v>43009</v>
      </c>
      <c r="QK271" s="87">
        <v>43040</v>
      </c>
      <c r="QL271" s="87">
        <v>43070</v>
      </c>
      <c r="QM271" s="87">
        <v>43101</v>
      </c>
      <c r="QN271" s="87">
        <v>43132</v>
      </c>
      <c r="QO271" s="87">
        <v>43160</v>
      </c>
      <c r="QP271" s="87">
        <v>43191</v>
      </c>
      <c r="QQ271" s="87">
        <v>43221</v>
      </c>
      <c r="QR271" s="87">
        <v>43252</v>
      </c>
      <c r="QS271" s="87">
        <v>43282</v>
      </c>
      <c r="QT271" s="87">
        <v>43313</v>
      </c>
      <c r="QU271" s="87">
        <v>43344</v>
      </c>
      <c r="QV271" s="87">
        <v>43374</v>
      </c>
      <c r="QW271" s="87">
        <v>43405</v>
      </c>
      <c r="QX271" s="87">
        <v>43435</v>
      </c>
      <c r="QY271" s="87">
        <v>43466</v>
      </c>
      <c r="QZ271" s="87">
        <v>43497</v>
      </c>
      <c r="RA271" s="87">
        <v>43525</v>
      </c>
      <c r="RB271" s="87">
        <v>43556</v>
      </c>
      <c r="RC271" s="87">
        <v>43586</v>
      </c>
      <c r="RD271" s="87">
        <v>43617</v>
      </c>
      <c r="RE271" s="87">
        <v>43647</v>
      </c>
      <c r="RF271" s="87">
        <v>43678</v>
      </c>
      <c r="RG271" s="87">
        <v>43709</v>
      </c>
      <c r="RH271" s="87">
        <v>43739</v>
      </c>
      <c r="RI271" s="87">
        <v>43770</v>
      </c>
      <c r="RJ271" s="87">
        <v>43800</v>
      </c>
      <c r="RK271" s="93"/>
      <c r="RM271" s="104"/>
      <c r="RN271" s="87">
        <v>41640</v>
      </c>
      <c r="RO271" s="87">
        <v>41671</v>
      </c>
      <c r="RP271" s="87">
        <v>41699</v>
      </c>
      <c r="RQ271" s="87">
        <v>41730</v>
      </c>
      <c r="RR271" s="87">
        <v>41760</v>
      </c>
      <c r="RS271" s="87">
        <v>41791</v>
      </c>
      <c r="RT271" s="87">
        <v>41821</v>
      </c>
      <c r="RU271" s="87">
        <v>41852</v>
      </c>
      <c r="RV271" s="87">
        <v>41883</v>
      </c>
      <c r="RW271" s="87">
        <v>41913</v>
      </c>
      <c r="RX271" s="87">
        <v>41944</v>
      </c>
      <c r="RY271" s="87">
        <v>41974</v>
      </c>
      <c r="RZ271" s="87">
        <v>42005</v>
      </c>
      <c r="SA271" s="87">
        <v>42036</v>
      </c>
      <c r="SB271" s="87">
        <v>42064</v>
      </c>
      <c r="SC271" s="87">
        <v>42095</v>
      </c>
      <c r="SD271" s="87">
        <v>42125</v>
      </c>
      <c r="SE271" s="87">
        <v>42156</v>
      </c>
      <c r="SF271" s="87">
        <v>42186</v>
      </c>
      <c r="SG271" s="87">
        <v>42217</v>
      </c>
      <c r="SH271" s="87">
        <v>42248</v>
      </c>
      <c r="SI271" s="87">
        <v>42278</v>
      </c>
      <c r="SJ271" s="87">
        <v>42309</v>
      </c>
      <c r="SK271" s="87">
        <v>42339</v>
      </c>
      <c r="SL271" s="87">
        <v>42370</v>
      </c>
      <c r="SM271" s="87">
        <v>42401</v>
      </c>
      <c r="SN271" s="87">
        <v>42430</v>
      </c>
      <c r="SO271" s="87">
        <v>42461</v>
      </c>
      <c r="SP271" s="87">
        <v>42491</v>
      </c>
      <c r="SQ271" s="87">
        <v>42522</v>
      </c>
      <c r="SR271" s="87">
        <v>42552</v>
      </c>
      <c r="SS271" s="87">
        <v>42583</v>
      </c>
      <c r="ST271" s="87">
        <v>42614</v>
      </c>
      <c r="SU271" s="87">
        <v>42644</v>
      </c>
      <c r="SV271" s="87">
        <v>42675</v>
      </c>
      <c r="SW271" s="87">
        <v>42705</v>
      </c>
      <c r="SX271" s="87">
        <v>42736</v>
      </c>
      <c r="SY271" s="87">
        <v>42767</v>
      </c>
      <c r="SZ271" s="87">
        <v>42795</v>
      </c>
      <c r="TA271" s="87">
        <v>42826</v>
      </c>
      <c r="TB271" s="87">
        <v>42856</v>
      </c>
      <c r="TC271" s="87">
        <v>42887</v>
      </c>
      <c r="TD271" s="87">
        <v>42917</v>
      </c>
      <c r="TE271" s="87">
        <v>42948</v>
      </c>
      <c r="TF271" s="87">
        <v>42979</v>
      </c>
      <c r="TG271" s="87">
        <v>43009</v>
      </c>
      <c r="TH271" s="87">
        <v>43040</v>
      </c>
      <c r="TI271" s="87">
        <v>43070</v>
      </c>
      <c r="TJ271" s="87">
        <v>43101</v>
      </c>
      <c r="TK271" s="87">
        <v>43132</v>
      </c>
      <c r="TL271" s="87">
        <v>43160</v>
      </c>
      <c r="TM271" s="87">
        <v>43191</v>
      </c>
      <c r="TN271" s="87">
        <v>43221</v>
      </c>
      <c r="TO271" s="87">
        <v>43252</v>
      </c>
      <c r="TP271" s="87">
        <v>43282</v>
      </c>
      <c r="TQ271" s="87">
        <v>43313</v>
      </c>
      <c r="TR271" s="87">
        <v>43344</v>
      </c>
      <c r="TS271" s="87">
        <v>43374</v>
      </c>
      <c r="TT271" s="87">
        <v>43405</v>
      </c>
      <c r="TU271" s="87">
        <v>43435</v>
      </c>
      <c r="TV271" s="87">
        <v>43466</v>
      </c>
      <c r="TW271" s="87">
        <v>43497</v>
      </c>
      <c r="TX271" s="87">
        <v>43525</v>
      </c>
      <c r="TY271" s="87">
        <v>43556</v>
      </c>
      <c r="TZ271" s="87">
        <v>43586</v>
      </c>
      <c r="UA271" s="87">
        <v>43617</v>
      </c>
      <c r="UB271" s="87">
        <v>43647</v>
      </c>
      <c r="UC271" s="87">
        <v>43678</v>
      </c>
      <c r="UD271" s="87">
        <v>43709</v>
      </c>
      <c r="UE271" s="87">
        <v>43739</v>
      </c>
      <c r="UF271" s="87">
        <v>43770</v>
      </c>
      <c r="UG271" s="87">
        <v>43800</v>
      </c>
      <c r="UJ271" s="104"/>
      <c r="UK271" s="83">
        <v>41640</v>
      </c>
      <c r="UL271" s="83">
        <v>42005</v>
      </c>
      <c r="UM271" s="83">
        <v>42370</v>
      </c>
      <c r="UN271" s="83">
        <v>42736</v>
      </c>
      <c r="UO271" s="83">
        <v>43101</v>
      </c>
      <c r="UP271" s="83">
        <v>43466</v>
      </c>
      <c r="US271" s="104"/>
      <c r="UT271" s="83">
        <v>41640</v>
      </c>
      <c r="UU271" s="83">
        <v>42005</v>
      </c>
      <c r="UV271" s="83">
        <v>42370</v>
      </c>
      <c r="UW271" s="83">
        <v>42736</v>
      </c>
      <c r="UX271" s="83">
        <v>43101</v>
      </c>
      <c r="UY271" s="83">
        <v>43466</v>
      </c>
      <c r="VB271" s="104"/>
      <c r="VC271" s="83">
        <v>41640</v>
      </c>
      <c r="VD271" s="83">
        <v>42005</v>
      </c>
      <c r="VE271" s="83">
        <v>42370</v>
      </c>
      <c r="VF271" s="83">
        <v>42736</v>
      </c>
      <c r="VG271" s="83">
        <v>43101</v>
      </c>
      <c r="VH271" s="83">
        <v>43466</v>
      </c>
      <c r="VK271" s="104"/>
      <c r="VL271" s="83">
        <v>41640</v>
      </c>
      <c r="VM271" s="83">
        <v>42005</v>
      </c>
      <c r="VN271" s="83">
        <v>42370</v>
      </c>
      <c r="VO271" s="83">
        <v>42736</v>
      </c>
      <c r="VP271" s="83">
        <v>43101</v>
      </c>
      <c r="VQ271" s="83">
        <v>43466</v>
      </c>
      <c r="VT271" s="104"/>
      <c r="VU271" s="83">
        <v>41640</v>
      </c>
      <c r="VV271" s="83">
        <v>42005</v>
      </c>
      <c r="VW271" s="83">
        <v>42370</v>
      </c>
      <c r="VX271" s="83">
        <v>42736</v>
      </c>
      <c r="VY271" s="83">
        <v>43101</v>
      </c>
      <c r="VZ271" s="83">
        <v>43466</v>
      </c>
      <c r="WC271" s="104"/>
      <c r="WD271" s="83">
        <v>41640</v>
      </c>
      <c r="WE271" s="83">
        <v>42005</v>
      </c>
      <c r="WF271" s="83">
        <v>42370</v>
      </c>
      <c r="WG271" s="83">
        <v>42736</v>
      </c>
      <c r="WH271" s="83">
        <v>43101</v>
      </c>
      <c r="WI271" s="83">
        <v>43466</v>
      </c>
      <c r="WL271" s="104"/>
      <c r="WM271" s="83">
        <v>41640</v>
      </c>
      <c r="WN271" s="83">
        <v>42005</v>
      </c>
      <c r="WO271" s="83">
        <v>42370</v>
      </c>
      <c r="WP271" s="83">
        <v>42736</v>
      </c>
      <c r="WQ271" s="83">
        <v>43101</v>
      </c>
      <c r="WR271" s="83">
        <v>43466</v>
      </c>
      <c r="WU271" s="104"/>
      <c r="WV271" s="83">
        <v>41640</v>
      </c>
      <c r="WW271" s="83">
        <v>42005</v>
      </c>
      <c r="WX271" s="83">
        <v>42370</v>
      </c>
      <c r="WY271" s="83">
        <v>42736</v>
      </c>
      <c r="WZ271" s="83">
        <v>43101</v>
      </c>
      <c r="XA271" s="83">
        <v>43466</v>
      </c>
      <c r="XD271" s="104"/>
      <c r="XE271" s="83">
        <v>41640</v>
      </c>
      <c r="XF271" s="83">
        <v>42005</v>
      </c>
      <c r="XG271" s="83">
        <v>42370</v>
      </c>
      <c r="XH271" s="83">
        <v>42736</v>
      </c>
      <c r="XI271" s="83">
        <v>43101</v>
      </c>
      <c r="XJ271" s="83">
        <v>43466</v>
      </c>
      <c r="XM271" s="104"/>
      <c r="XN271" s="83">
        <v>41640</v>
      </c>
      <c r="XO271" s="83">
        <v>42005</v>
      </c>
      <c r="XP271" s="83">
        <v>42370</v>
      </c>
      <c r="XQ271" s="83">
        <v>42736</v>
      </c>
      <c r="XR271" s="83">
        <v>43101</v>
      </c>
      <c r="XS271" s="83">
        <v>43466</v>
      </c>
      <c r="XV271" s="104"/>
      <c r="XW271" s="83">
        <v>41640</v>
      </c>
      <c r="XX271" s="83">
        <v>42005</v>
      </c>
      <c r="XY271" s="83">
        <v>42370</v>
      </c>
      <c r="XZ271" s="83">
        <v>42736</v>
      </c>
      <c r="YA271" s="83">
        <v>43101</v>
      </c>
      <c r="YB271" s="83">
        <v>43466</v>
      </c>
      <c r="YE271" s="104"/>
      <c r="YF271" s="83">
        <v>41640</v>
      </c>
      <c r="YG271" s="83">
        <v>42005</v>
      </c>
      <c r="YH271" s="83">
        <v>42370</v>
      </c>
      <c r="YI271" s="83">
        <v>42736</v>
      </c>
      <c r="YJ271" s="83">
        <v>43101</v>
      </c>
      <c r="YK271" s="83">
        <v>43466</v>
      </c>
      <c r="YN271" s="104"/>
      <c r="YO271" s="83">
        <v>41640</v>
      </c>
      <c r="YP271" s="83">
        <v>42005</v>
      </c>
      <c r="YQ271" s="83">
        <v>42370</v>
      </c>
      <c r="YR271" s="83">
        <v>42736</v>
      </c>
      <c r="YS271" s="83">
        <v>43101</v>
      </c>
      <c r="YT271" s="83">
        <v>43466</v>
      </c>
      <c r="YW271" s="104"/>
      <c r="YX271" s="83">
        <v>41640</v>
      </c>
      <c r="YY271" s="83">
        <v>42005</v>
      </c>
      <c r="YZ271" s="83">
        <v>42370</v>
      </c>
      <c r="ZA271" s="83">
        <v>42736</v>
      </c>
      <c r="ZB271" s="83">
        <v>43101</v>
      </c>
      <c r="ZC271" s="83">
        <v>43466</v>
      </c>
      <c r="ZF271" s="104"/>
      <c r="ZG271" s="83">
        <v>41640</v>
      </c>
      <c r="ZH271" s="83">
        <v>42005</v>
      </c>
      <c r="ZI271" s="83">
        <v>42370</v>
      </c>
      <c r="ZJ271" s="83">
        <v>42736</v>
      </c>
      <c r="ZK271" s="83">
        <v>43101</v>
      </c>
      <c r="ZL271" s="83">
        <v>43466</v>
      </c>
      <c r="ZO271" s="104"/>
      <c r="ZP271" s="83">
        <v>41640</v>
      </c>
      <c r="ZQ271" s="83">
        <v>42005</v>
      </c>
      <c r="ZR271" s="83">
        <v>42370</v>
      </c>
      <c r="ZS271" s="83">
        <v>42736</v>
      </c>
      <c r="ZT271" s="83">
        <v>43101</v>
      </c>
      <c r="ZU271" s="83">
        <v>43466</v>
      </c>
      <c r="ZX271" s="104"/>
      <c r="ZY271" s="83">
        <v>41640</v>
      </c>
      <c r="ZZ271" s="83">
        <v>42005</v>
      </c>
      <c r="AAA271" s="83">
        <v>42370</v>
      </c>
      <c r="AAB271" s="83">
        <v>42736</v>
      </c>
      <c r="AAC271" s="83">
        <v>43101</v>
      </c>
      <c r="AAD271" s="83">
        <v>43466</v>
      </c>
      <c r="AAG271" s="104"/>
      <c r="AAH271" s="83">
        <v>41640</v>
      </c>
      <c r="AAI271" s="83">
        <v>42005</v>
      </c>
      <c r="AAJ271" s="83">
        <v>42370</v>
      </c>
      <c r="AAK271" s="83">
        <v>42736</v>
      </c>
      <c r="AAL271" s="83">
        <v>43101</v>
      </c>
      <c r="AAM271" s="83">
        <v>43466</v>
      </c>
      <c r="AAN271" s="134"/>
      <c r="AAO271" s="133"/>
      <c r="AAP271" s="104"/>
      <c r="AAQ271" s="83">
        <v>41640</v>
      </c>
      <c r="AAR271" s="83">
        <v>42005</v>
      </c>
      <c r="AAS271" s="83">
        <v>42370</v>
      </c>
      <c r="AAT271" s="83">
        <v>42736</v>
      </c>
      <c r="AAU271" s="83">
        <v>43101</v>
      </c>
      <c r="AAV271" s="83">
        <v>43466</v>
      </c>
    </row>
    <row r="272" spans="1:724" ht="15" customHeight="1">
      <c r="A272" s="33"/>
      <c r="B272" s="360"/>
      <c r="C272" s="360"/>
      <c r="D272" s="360"/>
      <c r="E272" s="360"/>
      <c r="F272" s="360"/>
      <c r="G272" s="360"/>
      <c r="H272" s="360"/>
      <c r="I272" s="360"/>
      <c r="J272" s="360"/>
      <c r="K272" s="360"/>
      <c r="L272" s="360"/>
      <c r="M272" s="360"/>
      <c r="N272" s="360"/>
      <c r="O272" s="360"/>
      <c r="Q272" s="66"/>
      <c r="R272" s="83">
        <v>42004</v>
      </c>
      <c r="S272" s="83">
        <v>42369</v>
      </c>
      <c r="T272" s="83">
        <v>42735</v>
      </c>
      <c r="U272" s="83">
        <v>43100</v>
      </c>
      <c r="V272" s="83">
        <v>43465</v>
      </c>
      <c r="W272" s="83">
        <v>43830</v>
      </c>
      <c r="X272" s="88"/>
      <c r="Y272" s="87">
        <v>41639</v>
      </c>
      <c r="Z272" s="87">
        <v>41670</v>
      </c>
      <c r="AA272" s="87">
        <v>41698</v>
      </c>
      <c r="AB272" s="87">
        <v>41729</v>
      </c>
      <c r="AC272" s="87">
        <v>41759</v>
      </c>
      <c r="AD272" s="87">
        <v>41790</v>
      </c>
      <c r="AE272" s="87">
        <v>41820</v>
      </c>
      <c r="AF272" s="87">
        <v>41851</v>
      </c>
      <c r="AG272" s="87">
        <v>41882</v>
      </c>
      <c r="AH272" s="87">
        <v>41912</v>
      </c>
      <c r="AI272" s="87">
        <v>41943</v>
      </c>
      <c r="AJ272" s="87">
        <v>41973</v>
      </c>
      <c r="AK272" s="87">
        <v>42004</v>
      </c>
      <c r="AL272" s="87">
        <v>42035</v>
      </c>
      <c r="AM272" s="87">
        <v>42063</v>
      </c>
      <c r="AN272" s="87">
        <v>42094</v>
      </c>
      <c r="AO272" s="87">
        <v>42124</v>
      </c>
      <c r="AP272" s="87">
        <v>42155</v>
      </c>
      <c r="AQ272" s="87">
        <v>42185</v>
      </c>
      <c r="AR272" s="87">
        <v>42216</v>
      </c>
      <c r="AS272" s="87">
        <v>42247</v>
      </c>
      <c r="AT272" s="87">
        <v>42277</v>
      </c>
      <c r="AU272" s="87">
        <v>42308</v>
      </c>
      <c r="AV272" s="87">
        <v>42338</v>
      </c>
      <c r="AW272" s="87">
        <v>42369</v>
      </c>
      <c r="AX272" s="87">
        <v>42400</v>
      </c>
      <c r="AY272" s="87">
        <v>42429</v>
      </c>
      <c r="AZ272" s="87">
        <v>42460</v>
      </c>
      <c r="BA272" s="87">
        <v>42490</v>
      </c>
      <c r="BB272" s="87">
        <v>42521</v>
      </c>
      <c r="BC272" s="87">
        <v>42551</v>
      </c>
      <c r="BD272" s="87">
        <v>42582</v>
      </c>
      <c r="BE272" s="87">
        <v>42613</v>
      </c>
      <c r="BF272" s="87">
        <v>42643</v>
      </c>
      <c r="BG272" s="87">
        <v>42674</v>
      </c>
      <c r="BH272" s="87">
        <v>42704</v>
      </c>
      <c r="BI272" s="87">
        <v>42735</v>
      </c>
      <c r="BJ272" s="87">
        <v>42766</v>
      </c>
      <c r="BK272" s="87">
        <v>42794</v>
      </c>
      <c r="BL272" s="87">
        <v>42825</v>
      </c>
      <c r="BM272" s="87">
        <v>42855</v>
      </c>
      <c r="BN272" s="87">
        <v>42886</v>
      </c>
      <c r="BO272" s="87">
        <v>42916</v>
      </c>
      <c r="BP272" s="87">
        <v>42947</v>
      </c>
      <c r="BQ272" s="87">
        <v>42978</v>
      </c>
      <c r="BR272" s="87">
        <v>43008</v>
      </c>
      <c r="BS272" s="87">
        <v>43039</v>
      </c>
      <c r="BT272" s="87">
        <v>43069</v>
      </c>
      <c r="BU272" s="87">
        <v>43100</v>
      </c>
      <c r="BV272" s="87">
        <v>43131</v>
      </c>
      <c r="BW272" s="87">
        <v>43159</v>
      </c>
      <c r="BX272" s="87">
        <v>43190</v>
      </c>
      <c r="BY272" s="87">
        <v>43220</v>
      </c>
      <c r="BZ272" s="87">
        <v>43251</v>
      </c>
      <c r="CA272" s="87">
        <v>43281</v>
      </c>
      <c r="CB272" s="87">
        <v>43312</v>
      </c>
      <c r="CC272" s="87">
        <v>43343</v>
      </c>
      <c r="CD272" s="87">
        <v>43373</v>
      </c>
      <c r="CE272" s="87">
        <v>43404</v>
      </c>
      <c r="CF272" s="87">
        <v>43434</v>
      </c>
      <c r="CG272" s="87">
        <v>43465</v>
      </c>
      <c r="CH272" s="87">
        <v>43496</v>
      </c>
      <c r="CI272" s="87">
        <v>43524</v>
      </c>
      <c r="CJ272" s="87">
        <v>43555</v>
      </c>
      <c r="CK272" s="87">
        <v>43585</v>
      </c>
      <c r="CL272" s="87">
        <v>43616</v>
      </c>
      <c r="CM272" s="87">
        <v>43646</v>
      </c>
      <c r="CN272" s="87">
        <v>43677</v>
      </c>
      <c r="CO272" s="87">
        <v>43708</v>
      </c>
      <c r="CP272" s="87">
        <v>43738</v>
      </c>
      <c r="CQ272" s="87">
        <v>43769</v>
      </c>
      <c r="CR272" s="87">
        <v>43799</v>
      </c>
      <c r="CS272" s="87">
        <v>43830</v>
      </c>
      <c r="CT272" s="97"/>
      <c r="CU272" s="83">
        <v>42004</v>
      </c>
      <c r="CV272" s="83">
        <v>42369</v>
      </c>
      <c r="CW272" s="83">
        <v>42735</v>
      </c>
      <c r="CX272" s="83">
        <v>43100</v>
      </c>
      <c r="CY272" s="83">
        <v>43465</v>
      </c>
      <c r="CZ272" s="83">
        <v>43830</v>
      </c>
      <c r="DA272" s="24"/>
      <c r="DB272" s="24"/>
      <c r="DC272" s="87">
        <v>41670</v>
      </c>
      <c r="DD272" s="87">
        <v>41698</v>
      </c>
      <c r="DE272" s="87">
        <v>41729</v>
      </c>
      <c r="DF272" s="87">
        <v>41759</v>
      </c>
      <c r="DG272" s="87">
        <v>41790</v>
      </c>
      <c r="DH272" s="87">
        <v>41820</v>
      </c>
      <c r="DI272" s="87">
        <v>41851</v>
      </c>
      <c r="DJ272" s="87">
        <v>41882</v>
      </c>
      <c r="DK272" s="87">
        <v>41912</v>
      </c>
      <c r="DL272" s="87">
        <v>41943</v>
      </c>
      <c r="DM272" s="87">
        <v>41973</v>
      </c>
      <c r="DN272" s="87">
        <v>42004</v>
      </c>
      <c r="DO272" s="87">
        <v>42035</v>
      </c>
      <c r="DP272" s="87">
        <v>42063</v>
      </c>
      <c r="DQ272" s="87">
        <v>42094</v>
      </c>
      <c r="DR272" s="87">
        <v>42124</v>
      </c>
      <c r="DS272" s="87">
        <v>42155</v>
      </c>
      <c r="DT272" s="87">
        <v>42185</v>
      </c>
      <c r="DU272" s="87">
        <v>42216</v>
      </c>
      <c r="DV272" s="87">
        <v>42247</v>
      </c>
      <c r="DW272" s="87">
        <v>42277</v>
      </c>
      <c r="DX272" s="87">
        <v>42308</v>
      </c>
      <c r="DY272" s="87">
        <v>42338</v>
      </c>
      <c r="DZ272" s="87">
        <v>42369</v>
      </c>
      <c r="EA272" s="87">
        <v>42400</v>
      </c>
      <c r="EB272" s="87">
        <v>42429</v>
      </c>
      <c r="EC272" s="87">
        <v>42460</v>
      </c>
      <c r="ED272" s="87">
        <v>42490</v>
      </c>
      <c r="EE272" s="87">
        <v>42521</v>
      </c>
      <c r="EF272" s="87">
        <v>42551</v>
      </c>
      <c r="EG272" s="87">
        <v>42582</v>
      </c>
      <c r="EH272" s="87">
        <v>42613</v>
      </c>
      <c r="EI272" s="87">
        <v>42643</v>
      </c>
      <c r="EJ272" s="87">
        <v>42674</v>
      </c>
      <c r="EK272" s="87">
        <v>42704</v>
      </c>
      <c r="EL272" s="87">
        <v>42735</v>
      </c>
      <c r="EM272" s="87">
        <v>42766</v>
      </c>
      <c r="EN272" s="87">
        <v>42794</v>
      </c>
      <c r="EO272" s="87">
        <v>42825</v>
      </c>
      <c r="EP272" s="87">
        <v>42855</v>
      </c>
      <c r="EQ272" s="87">
        <v>42886</v>
      </c>
      <c r="ER272" s="87">
        <v>42916</v>
      </c>
      <c r="ES272" s="87">
        <v>42947</v>
      </c>
      <c r="ET272" s="87">
        <v>42978</v>
      </c>
      <c r="EU272" s="87">
        <v>43008</v>
      </c>
      <c r="EV272" s="87">
        <v>43039</v>
      </c>
      <c r="EW272" s="87">
        <v>43069</v>
      </c>
      <c r="EX272" s="87">
        <v>43100</v>
      </c>
      <c r="EY272" s="87">
        <v>43131</v>
      </c>
      <c r="EZ272" s="87">
        <v>43159</v>
      </c>
      <c r="FA272" s="87">
        <v>43190</v>
      </c>
      <c r="FB272" s="87">
        <v>43220</v>
      </c>
      <c r="FC272" s="87">
        <v>43251</v>
      </c>
      <c r="FD272" s="87">
        <v>43281</v>
      </c>
      <c r="FE272" s="87">
        <v>43312</v>
      </c>
      <c r="FF272" s="87">
        <v>43343</v>
      </c>
      <c r="FG272" s="87">
        <v>43373</v>
      </c>
      <c r="FH272" s="87">
        <v>43404</v>
      </c>
      <c r="FI272" s="87">
        <v>43434</v>
      </c>
      <c r="FJ272" s="87">
        <v>43465</v>
      </c>
      <c r="FK272" s="87">
        <v>43496</v>
      </c>
      <c r="FL272" s="87">
        <v>43524</v>
      </c>
      <c r="FM272" s="87">
        <v>43555</v>
      </c>
      <c r="FN272" s="87">
        <v>43585</v>
      </c>
      <c r="FO272" s="87">
        <v>43616</v>
      </c>
      <c r="FP272" s="87">
        <v>43646</v>
      </c>
      <c r="FQ272" s="87">
        <v>43677</v>
      </c>
      <c r="FR272" s="87">
        <v>43708</v>
      </c>
      <c r="FS272" s="87">
        <v>43738</v>
      </c>
      <c r="FT272" s="87">
        <v>43769</v>
      </c>
      <c r="FU272" s="87">
        <v>43799</v>
      </c>
      <c r="FV272" s="87">
        <v>43830</v>
      </c>
      <c r="FW272" s="5"/>
      <c r="FZ272" s="87">
        <v>41670</v>
      </c>
      <c r="GA272" s="87">
        <v>41698</v>
      </c>
      <c r="GB272" s="87">
        <v>41729</v>
      </c>
      <c r="GC272" s="87">
        <v>41759</v>
      </c>
      <c r="GD272" s="87">
        <v>41790</v>
      </c>
      <c r="GE272" s="87">
        <v>41820</v>
      </c>
      <c r="GF272" s="87">
        <v>41851</v>
      </c>
      <c r="GG272" s="87">
        <v>41882</v>
      </c>
      <c r="GH272" s="87">
        <v>41912</v>
      </c>
      <c r="GI272" s="87">
        <v>41943</v>
      </c>
      <c r="GJ272" s="87">
        <v>41973</v>
      </c>
      <c r="GK272" s="87">
        <v>42004</v>
      </c>
      <c r="GL272" s="87">
        <v>42035</v>
      </c>
      <c r="GM272" s="87">
        <v>42063</v>
      </c>
      <c r="GN272" s="87">
        <v>42094</v>
      </c>
      <c r="GO272" s="87">
        <v>42124</v>
      </c>
      <c r="GP272" s="87">
        <v>42155</v>
      </c>
      <c r="GQ272" s="87">
        <v>42185</v>
      </c>
      <c r="GR272" s="87">
        <v>42216</v>
      </c>
      <c r="GS272" s="87">
        <v>42247</v>
      </c>
      <c r="GT272" s="87">
        <v>42277</v>
      </c>
      <c r="GU272" s="87">
        <v>42308</v>
      </c>
      <c r="GV272" s="87">
        <v>42338</v>
      </c>
      <c r="GW272" s="87">
        <v>42369</v>
      </c>
      <c r="GX272" s="87">
        <v>42400</v>
      </c>
      <c r="GY272" s="87">
        <v>42429</v>
      </c>
      <c r="GZ272" s="87">
        <v>42460</v>
      </c>
      <c r="HA272" s="87">
        <v>42490</v>
      </c>
      <c r="HB272" s="87">
        <v>42521</v>
      </c>
      <c r="HC272" s="87">
        <v>42551</v>
      </c>
      <c r="HD272" s="87">
        <v>42582</v>
      </c>
      <c r="HE272" s="87">
        <v>42613</v>
      </c>
      <c r="HF272" s="87">
        <v>42643</v>
      </c>
      <c r="HG272" s="87">
        <v>42674</v>
      </c>
      <c r="HH272" s="87">
        <v>42704</v>
      </c>
      <c r="HI272" s="87">
        <v>42735</v>
      </c>
      <c r="HJ272" s="87">
        <v>42766</v>
      </c>
      <c r="HK272" s="87">
        <v>42794</v>
      </c>
      <c r="HL272" s="87">
        <v>42825</v>
      </c>
      <c r="HM272" s="87">
        <v>42855</v>
      </c>
      <c r="HN272" s="87">
        <v>42886</v>
      </c>
      <c r="HO272" s="87">
        <v>42916</v>
      </c>
      <c r="HP272" s="87">
        <v>42947</v>
      </c>
      <c r="HQ272" s="87">
        <v>42978</v>
      </c>
      <c r="HR272" s="87">
        <v>43008</v>
      </c>
      <c r="HS272" s="87">
        <v>43039</v>
      </c>
      <c r="HT272" s="87">
        <v>43069</v>
      </c>
      <c r="HU272" s="87">
        <v>43100</v>
      </c>
      <c r="HV272" s="87">
        <v>43131</v>
      </c>
      <c r="HW272" s="87">
        <v>43159</v>
      </c>
      <c r="HX272" s="87">
        <v>43190</v>
      </c>
      <c r="HY272" s="87">
        <v>43220</v>
      </c>
      <c r="HZ272" s="87">
        <v>43251</v>
      </c>
      <c r="IA272" s="87">
        <v>43281</v>
      </c>
      <c r="IB272" s="87">
        <v>43312</v>
      </c>
      <c r="IC272" s="87">
        <v>43343</v>
      </c>
      <c r="ID272" s="87">
        <v>43373</v>
      </c>
      <c r="IE272" s="87">
        <v>43404</v>
      </c>
      <c r="IF272" s="87">
        <v>43434</v>
      </c>
      <c r="IG272" s="87">
        <v>43465</v>
      </c>
      <c r="IH272" s="87">
        <v>43496</v>
      </c>
      <c r="II272" s="87">
        <v>43524</v>
      </c>
      <c r="IJ272" s="87">
        <v>43555</v>
      </c>
      <c r="IK272" s="87">
        <v>43585</v>
      </c>
      <c r="IL272" s="87">
        <v>43616</v>
      </c>
      <c r="IM272" s="87">
        <v>43646</v>
      </c>
      <c r="IN272" s="87">
        <v>43677</v>
      </c>
      <c r="IO272" s="87">
        <v>43708</v>
      </c>
      <c r="IP272" s="87">
        <v>43738</v>
      </c>
      <c r="IQ272" s="87">
        <v>43769</v>
      </c>
      <c r="IR272" s="87">
        <v>43799</v>
      </c>
      <c r="IS272" s="87">
        <v>43830</v>
      </c>
      <c r="IW272" s="87">
        <v>41670</v>
      </c>
      <c r="IX272" s="87">
        <v>41698</v>
      </c>
      <c r="IY272" s="87">
        <v>41729</v>
      </c>
      <c r="IZ272" s="87">
        <v>41759</v>
      </c>
      <c r="JA272" s="87">
        <v>41790</v>
      </c>
      <c r="JB272" s="87">
        <v>41820</v>
      </c>
      <c r="JC272" s="87">
        <v>41851</v>
      </c>
      <c r="JD272" s="87">
        <v>41882</v>
      </c>
      <c r="JE272" s="87">
        <v>41912</v>
      </c>
      <c r="JF272" s="87">
        <v>41943</v>
      </c>
      <c r="JG272" s="87">
        <v>41973</v>
      </c>
      <c r="JH272" s="87">
        <v>42004</v>
      </c>
      <c r="JI272" s="87">
        <v>42035</v>
      </c>
      <c r="JJ272" s="87">
        <v>42063</v>
      </c>
      <c r="JK272" s="87">
        <v>42094</v>
      </c>
      <c r="JL272" s="87">
        <v>42124</v>
      </c>
      <c r="JM272" s="87">
        <v>42155</v>
      </c>
      <c r="JN272" s="87">
        <v>42185</v>
      </c>
      <c r="JO272" s="87">
        <v>42216</v>
      </c>
      <c r="JP272" s="87">
        <v>42247</v>
      </c>
      <c r="JQ272" s="87">
        <v>42277</v>
      </c>
      <c r="JR272" s="87">
        <v>42308</v>
      </c>
      <c r="JS272" s="87">
        <v>42338</v>
      </c>
      <c r="JT272" s="87">
        <v>42369</v>
      </c>
      <c r="JU272" s="87">
        <v>42400</v>
      </c>
      <c r="JV272" s="87">
        <v>42429</v>
      </c>
      <c r="JW272" s="87">
        <v>42460</v>
      </c>
      <c r="JX272" s="87">
        <v>42490</v>
      </c>
      <c r="JY272" s="87">
        <v>42521</v>
      </c>
      <c r="JZ272" s="87">
        <v>42551</v>
      </c>
      <c r="KA272" s="87">
        <v>42582</v>
      </c>
      <c r="KB272" s="87">
        <v>42613</v>
      </c>
      <c r="KC272" s="87">
        <v>42643</v>
      </c>
      <c r="KD272" s="87">
        <v>42674</v>
      </c>
      <c r="KE272" s="87">
        <v>42704</v>
      </c>
      <c r="KF272" s="87">
        <v>42735</v>
      </c>
      <c r="KG272" s="87">
        <v>42766</v>
      </c>
      <c r="KH272" s="87">
        <v>42794</v>
      </c>
      <c r="KI272" s="87">
        <v>42825</v>
      </c>
      <c r="KJ272" s="87">
        <v>42855</v>
      </c>
      <c r="KK272" s="87">
        <v>42886</v>
      </c>
      <c r="KL272" s="87">
        <v>42916</v>
      </c>
      <c r="KM272" s="87">
        <v>42947</v>
      </c>
      <c r="KN272" s="87">
        <v>42978</v>
      </c>
      <c r="KO272" s="87">
        <v>43008</v>
      </c>
      <c r="KP272" s="87">
        <v>43039</v>
      </c>
      <c r="KQ272" s="87">
        <v>43069</v>
      </c>
      <c r="KR272" s="87">
        <v>43100</v>
      </c>
      <c r="KS272" s="87">
        <v>43131</v>
      </c>
      <c r="KT272" s="87">
        <v>43159</v>
      </c>
      <c r="KU272" s="87">
        <v>43190</v>
      </c>
      <c r="KV272" s="87">
        <v>43220</v>
      </c>
      <c r="KW272" s="87">
        <v>43251</v>
      </c>
      <c r="KX272" s="87">
        <v>43281</v>
      </c>
      <c r="KY272" s="87">
        <v>43312</v>
      </c>
      <c r="KZ272" s="87">
        <v>43343</v>
      </c>
      <c r="LA272" s="87">
        <v>43373</v>
      </c>
      <c r="LB272" s="87">
        <v>43404</v>
      </c>
      <c r="LC272" s="87">
        <v>43434</v>
      </c>
      <c r="LD272" s="87">
        <v>43465</v>
      </c>
      <c r="LE272" s="87">
        <v>43496</v>
      </c>
      <c r="LF272" s="87">
        <v>43524</v>
      </c>
      <c r="LG272" s="87">
        <v>43555</v>
      </c>
      <c r="LH272" s="87">
        <v>43585</v>
      </c>
      <c r="LI272" s="87">
        <v>43616</v>
      </c>
      <c r="LJ272" s="87">
        <v>43646</v>
      </c>
      <c r="LK272" s="87">
        <v>43677</v>
      </c>
      <c r="LL272" s="87">
        <v>43708</v>
      </c>
      <c r="LM272" s="87">
        <v>43738</v>
      </c>
      <c r="LN272" s="87">
        <v>43769</v>
      </c>
      <c r="LO272" s="87">
        <v>43799</v>
      </c>
      <c r="LP272" s="87">
        <v>43830</v>
      </c>
      <c r="LS272" s="104"/>
      <c r="LT272" s="87">
        <v>41670</v>
      </c>
      <c r="LU272" s="87">
        <v>41698</v>
      </c>
      <c r="LV272" s="87">
        <v>41729</v>
      </c>
      <c r="LW272" s="87">
        <v>41759</v>
      </c>
      <c r="LX272" s="87">
        <v>41790</v>
      </c>
      <c r="LY272" s="87">
        <v>41820</v>
      </c>
      <c r="LZ272" s="87">
        <v>41851</v>
      </c>
      <c r="MA272" s="87">
        <v>41882</v>
      </c>
      <c r="MB272" s="87">
        <v>41912</v>
      </c>
      <c r="MC272" s="87">
        <v>41943</v>
      </c>
      <c r="MD272" s="87">
        <v>41973</v>
      </c>
      <c r="ME272" s="87">
        <v>42004</v>
      </c>
      <c r="MF272" s="87">
        <v>42035</v>
      </c>
      <c r="MG272" s="87">
        <v>42063</v>
      </c>
      <c r="MH272" s="87">
        <v>42094</v>
      </c>
      <c r="MI272" s="87">
        <v>42124</v>
      </c>
      <c r="MJ272" s="87">
        <v>42155</v>
      </c>
      <c r="MK272" s="87">
        <v>42185</v>
      </c>
      <c r="ML272" s="87">
        <v>42216</v>
      </c>
      <c r="MM272" s="87">
        <v>42247</v>
      </c>
      <c r="MN272" s="87">
        <v>42277</v>
      </c>
      <c r="MO272" s="87">
        <v>42308</v>
      </c>
      <c r="MP272" s="87">
        <v>42338</v>
      </c>
      <c r="MQ272" s="87">
        <v>42369</v>
      </c>
      <c r="MR272" s="87">
        <v>42400</v>
      </c>
      <c r="MS272" s="87">
        <v>42429</v>
      </c>
      <c r="MT272" s="87">
        <v>42460</v>
      </c>
      <c r="MU272" s="87">
        <v>42490</v>
      </c>
      <c r="MV272" s="87">
        <v>42521</v>
      </c>
      <c r="MW272" s="87">
        <v>42551</v>
      </c>
      <c r="MX272" s="87">
        <v>42582</v>
      </c>
      <c r="MY272" s="87">
        <v>42613</v>
      </c>
      <c r="MZ272" s="87">
        <v>42643</v>
      </c>
      <c r="NA272" s="87">
        <v>42674</v>
      </c>
      <c r="NB272" s="87">
        <v>42704</v>
      </c>
      <c r="NC272" s="87">
        <v>42735</v>
      </c>
      <c r="ND272" s="87">
        <v>42766</v>
      </c>
      <c r="NE272" s="87">
        <v>42794</v>
      </c>
      <c r="NF272" s="87">
        <v>42825</v>
      </c>
      <c r="NG272" s="87">
        <v>42855</v>
      </c>
      <c r="NH272" s="87">
        <v>42886</v>
      </c>
      <c r="NI272" s="87">
        <v>42916</v>
      </c>
      <c r="NJ272" s="87">
        <v>42947</v>
      </c>
      <c r="NK272" s="87">
        <v>42978</v>
      </c>
      <c r="NL272" s="87">
        <v>43008</v>
      </c>
      <c r="NM272" s="87">
        <v>43039</v>
      </c>
      <c r="NN272" s="87">
        <v>43069</v>
      </c>
      <c r="NO272" s="87">
        <v>43100</v>
      </c>
      <c r="NP272" s="87">
        <v>43131</v>
      </c>
      <c r="NQ272" s="87">
        <v>43159</v>
      </c>
      <c r="NR272" s="87">
        <v>43190</v>
      </c>
      <c r="NS272" s="87">
        <v>43220</v>
      </c>
      <c r="NT272" s="87">
        <v>43251</v>
      </c>
      <c r="NU272" s="87">
        <v>43281</v>
      </c>
      <c r="NV272" s="87">
        <v>43312</v>
      </c>
      <c r="NW272" s="87">
        <v>43343</v>
      </c>
      <c r="NX272" s="87">
        <v>43373</v>
      </c>
      <c r="NY272" s="87">
        <v>43404</v>
      </c>
      <c r="NZ272" s="87">
        <v>43434</v>
      </c>
      <c r="OA272" s="87">
        <v>43465</v>
      </c>
      <c r="OB272" s="87">
        <v>43496</v>
      </c>
      <c r="OC272" s="87">
        <v>43524</v>
      </c>
      <c r="OD272" s="87">
        <v>43555</v>
      </c>
      <c r="OE272" s="87">
        <v>43585</v>
      </c>
      <c r="OF272" s="87">
        <v>43616</v>
      </c>
      <c r="OG272" s="87">
        <v>43646</v>
      </c>
      <c r="OH272" s="87">
        <v>43677</v>
      </c>
      <c r="OI272" s="87">
        <v>43708</v>
      </c>
      <c r="OJ272" s="87">
        <v>43738</v>
      </c>
      <c r="OK272" s="87">
        <v>43769</v>
      </c>
      <c r="OL272" s="87">
        <v>43799</v>
      </c>
      <c r="OM272" s="87">
        <v>43830</v>
      </c>
      <c r="ON272" s="5"/>
      <c r="OP272" s="104"/>
      <c r="OQ272" s="87">
        <v>41670</v>
      </c>
      <c r="OR272" s="87">
        <v>41698</v>
      </c>
      <c r="OS272" s="87">
        <v>41729</v>
      </c>
      <c r="OT272" s="87">
        <v>41759</v>
      </c>
      <c r="OU272" s="87">
        <v>41790</v>
      </c>
      <c r="OV272" s="87">
        <v>41820</v>
      </c>
      <c r="OW272" s="87">
        <v>41851</v>
      </c>
      <c r="OX272" s="87">
        <v>41882</v>
      </c>
      <c r="OY272" s="87">
        <v>41912</v>
      </c>
      <c r="OZ272" s="87">
        <v>41943</v>
      </c>
      <c r="PA272" s="87">
        <v>41973</v>
      </c>
      <c r="PB272" s="87">
        <v>42004</v>
      </c>
      <c r="PC272" s="87">
        <v>42035</v>
      </c>
      <c r="PD272" s="87">
        <v>42063</v>
      </c>
      <c r="PE272" s="87">
        <v>42094</v>
      </c>
      <c r="PF272" s="87">
        <v>42124</v>
      </c>
      <c r="PG272" s="87">
        <v>42155</v>
      </c>
      <c r="PH272" s="87">
        <v>42185</v>
      </c>
      <c r="PI272" s="87">
        <v>42216</v>
      </c>
      <c r="PJ272" s="87">
        <v>42247</v>
      </c>
      <c r="PK272" s="87">
        <v>42277</v>
      </c>
      <c r="PL272" s="87">
        <v>42308</v>
      </c>
      <c r="PM272" s="87">
        <v>42338</v>
      </c>
      <c r="PN272" s="87">
        <v>42369</v>
      </c>
      <c r="PO272" s="87">
        <v>42400</v>
      </c>
      <c r="PP272" s="87">
        <v>42429</v>
      </c>
      <c r="PQ272" s="87">
        <v>42460</v>
      </c>
      <c r="PR272" s="87">
        <v>42490</v>
      </c>
      <c r="PS272" s="87">
        <v>42521</v>
      </c>
      <c r="PT272" s="87">
        <v>42551</v>
      </c>
      <c r="PU272" s="87">
        <v>42582</v>
      </c>
      <c r="PV272" s="87">
        <v>42613</v>
      </c>
      <c r="PW272" s="87">
        <v>42643</v>
      </c>
      <c r="PX272" s="87">
        <v>42674</v>
      </c>
      <c r="PY272" s="87">
        <v>42704</v>
      </c>
      <c r="PZ272" s="87">
        <v>42735</v>
      </c>
      <c r="QA272" s="87">
        <v>42766</v>
      </c>
      <c r="QB272" s="87">
        <v>42794</v>
      </c>
      <c r="QC272" s="87">
        <v>42825</v>
      </c>
      <c r="QD272" s="87">
        <v>42855</v>
      </c>
      <c r="QE272" s="87">
        <v>42886</v>
      </c>
      <c r="QF272" s="87">
        <v>42916</v>
      </c>
      <c r="QG272" s="87">
        <v>42947</v>
      </c>
      <c r="QH272" s="87">
        <v>42978</v>
      </c>
      <c r="QI272" s="87">
        <v>43008</v>
      </c>
      <c r="QJ272" s="87">
        <v>43039</v>
      </c>
      <c r="QK272" s="87">
        <v>43069</v>
      </c>
      <c r="QL272" s="87">
        <v>43100</v>
      </c>
      <c r="QM272" s="87">
        <v>43131</v>
      </c>
      <c r="QN272" s="87">
        <v>43159</v>
      </c>
      <c r="QO272" s="87">
        <v>43190</v>
      </c>
      <c r="QP272" s="87">
        <v>43220</v>
      </c>
      <c r="QQ272" s="87">
        <v>43251</v>
      </c>
      <c r="QR272" s="87">
        <v>43281</v>
      </c>
      <c r="QS272" s="87">
        <v>43312</v>
      </c>
      <c r="QT272" s="87">
        <v>43343</v>
      </c>
      <c r="QU272" s="87">
        <v>43373</v>
      </c>
      <c r="QV272" s="87">
        <v>43404</v>
      </c>
      <c r="QW272" s="87">
        <v>43434</v>
      </c>
      <c r="QX272" s="87">
        <v>43465</v>
      </c>
      <c r="QY272" s="87">
        <v>43496</v>
      </c>
      <c r="QZ272" s="87">
        <v>43524</v>
      </c>
      <c r="RA272" s="87">
        <v>43555</v>
      </c>
      <c r="RB272" s="87">
        <v>43585</v>
      </c>
      <c r="RC272" s="87">
        <v>43616</v>
      </c>
      <c r="RD272" s="87">
        <v>43646</v>
      </c>
      <c r="RE272" s="87">
        <v>43677</v>
      </c>
      <c r="RF272" s="87">
        <v>43708</v>
      </c>
      <c r="RG272" s="87">
        <v>43738</v>
      </c>
      <c r="RH272" s="87">
        <v>43769</v>
      </c>
      <c r="RI272" s="87">
        <v>43799</v>
      </c>
      <c r="RJ272" s="87">
        <v>43830</v>
      </c>
      <c r="RK272" s="93"/>
      <c r="RM272" s="104"/>
      <c r="RN272" s="87">
        <v>41670</v>
      </c>
      <c r="RO272" s="87">
        <v>41698</v>
      </c>
      <c r="RP272" s="87">
        <v>41729</v>
      </c>
      <c r="RQ272" s="87">
        <v>41759</v>
      </c>
      <c r="RR272" s="87">
        <v>41790</v>
      </c>
      <c r="RS272" s="87">
        <v>41820</v>
      </c>
      <c r="RT272" s="87">
        <v>41851</v>
      </c>
      <c r="RU272" s="87">
        <v>41882</v>
      </c>
      <c r="RV272" s="87">
        <v>41912</v>
      </c>
      <c r="RW272" s="87">
        <v>41943</v>
      </c>
      <c r="RX272" s="87">
        <v>41973</v>
      </c>
      <c r="RY272" s="87">
        <v>42004</v>
      </c>
      <c r="RZ272" s="87">
        <v>42035</v>
      </c>
      <c r="SA272" s="87">
        <v>42063</v>
      </c>
      <c r="SB272" s="87">
        <v>42094</v>
      </c>
      <c r="SC272" s="87">
        <v>42124</v>
      </c>
      <c r="SD272" s="87">
        <v>42155</v>
      </c>
      <c r="SE272" s="87">
        <v>42185</v>
      </c>
      <c r="SF272" s="87">
        <v>42216</v>
      </c>
      <c r="SG272" s="87">
        <v>42247</v>
      </c>
      <c r="SH272" s="87">
        <v>42277</v>
      </c>
      <c r="SI272" s="87">
        <v>42308</v>
      </c>
      <c r="SJ272" s="87">
        <v>42338</v>
      </c>
      <c r="SK272" s="87">
        <v>42369</v>
      </c>
      <c r="SL272" s="87">
        <v>42400</v>
      </c>
      <c r="SM272" s="87">
        <v>42429</v>
      </c>
      <c r="SN272" s="87">
        <v>42460</v>
      </c>
      <c r="SO272" s="87">
        <v>42490</v>
      </c>
      <c r="SP272" s="87">
        <v>42521</v>
      </c>
      <c r="SQ272" s="87">
        <v>42551</v>
      </c>
      <c r="SR272" s="87">
        <v>42582</v>
      </c>
      <c r="SS272" s="87">
        <v>42613</v>
      </c>
      <c r="ST272" s="87">
        <v>42643</v>
      </c>
      <c r="SU272" s="87">
        <v>42674</v>
      </c>
      <c r="SV272" s="87">
        <v>42704</v>
      </c>
      <c r="SW272" s="87">
        <v>42735</v>
      </c>
      <c r="SX272" s="87">
        <v>42766</v>
      </c>
      <c r="SY272" s="87">
        <v>42794</v>
      </c>
      <c r="SZ272" s="87">
        <v>42825</v>
      </c>
      <c r="TA272" s="87">
        <v>42855</v>
      </c>
      <c r="TB272" s="87">
        <v>42886</v>
      </c>
      <c r="TC272" s="87">
        <v>42916</v>
      </c>
      <c r="TD272" s="87">
        <v>42947</v>
      </c>
      <c r="TE272" s="87">
        <v>42978</v>
      </c>
      <c r="TF272" s="87">
        <v>43008</v>
      </c>
      <c r="TG272" s="87">
        <v>43039</v>
      </c>
      <c r="TH272" s="87">
        <v>43069</v>
      </c>
      <c r="TI272" s="87">
        <v>43100</v>
      </c>
      <c r="TJ272" s="87">
        <v>43131</v>
      </c>
      <c r="TK272" s="87">
        <v>43159</v>
      </c>
      <c r="TL272" s="87">
        <v>43190</v>
      </c>
      <c r="TM272" s="87">
        <v>43220</v>
      </c>
      <c r="TN272" s="87">
        <v>43251</v>
      </c>
      <c r="TO272" s="87">
        <v>43281</v>
      </c>
      <c r="TP272" s="87">
        <v>43312</v>
      </c>
      <c r="TQ272" s="87">
        <v>43343</v>
      </c>
      <c r="TR272" s="87">
        <v>43373</v>
      </c>
      <c r="TS272" s="87">
        <v>43404</v>
      </c>
      <c r="TT272" s="87">
        <v>43434</v>
      </c>
      <c r="TU272" s="87">
        <v>43465</v>
      </c>
      <c r="TV272" s="87">
        <v>43496</v>
      </c>
      <c r="TW272" s="87">
        <v>43524</v>
      </c>
      <c r="TX272" s="87">
        <v>43555</v>
      </c>
      <c r="TY272" s="87">
        <v>43585</v>
      </c>
      <c r="TZ272" s="87">
        <v>43616</v>
      </c>
      <c r="UA272" s="87">
        <v>43646</v>
      </c>
      <c r="UB272" s="87">
        <v>43677</v>
      </c>
      <c r="UC272" s="87">
        <v>43708</v>
      </c>
      <c r="UD272" s="87">
        <v>43738</v>
      </c>
      <c r="UE272" s="87">
        <v>43769</v>
      </c>
      <c r="UF272" s="87">
        <v>43799</v>
      </c>
      <c r="UG272" s="87">
        <v>43830</v>
      </c>
      <c r="UJ272" s="104"/>
      <c r="UK272" s="83">
        <v>42004</v>
      </c>
      <c r="UL272" s="83">
        <v>42369</v>
      </c>
      <c r="UM272" s="83">
        <v>42735</v>
      </c>
      <c r="UN272" s="83">
        <v>43100</v>
      </c>
      <c r="UO272" s="83">
        <v>43465</v>
      </c>
      <c r="UP272" s="83">
        <v>43830</v>
      </c>
      <c r="US272" s="104"/>
      <c r="UT272" s="83">
        <v>42004</v>
      </c>
      <c r="UU272" s="83">
        <v>42369</v>
      </c>
      <c r="UV272" s="83">
        <v>42735</v>
      </c>
      <c r="UW272" s="83">
        <v>43100</v>
      </c>
      <c r="UX272" s="83">
        <v>43465</v>
      </c>
      <c r="UY272" s="83">
        <v>43830</v>
      </c>
      <c r="VB272" s="104"/>
      <c r="VC272" s="83">
        <v>42004</v>
      </c>
      <c r="VD272" s="83">
        <v>42369</v>
      </c>
      <c r="VE272" s="83">
        <v>42735</v>
      </c>
      <c r="VF272" s="83">
        <v>43100</v>
      </c>
      <c r="VG272" s="83">
        <v>43465</v>
      </c>
      <c r="VH272" s="83">
        <v>43830</v>
      </c>
      <c r="VK272" s="104"/>
      <c r="VL272" s="83">
        <v>42004</v>
      </c>
      <c r="VM272" s="83">
        <v>42369</v>
      </c>
      <c r="VN272" s="83">
        <v>42735</v>
      </c>
      <c r="VO272" s="83">
        <v>43100</v>
      </c>
      <c r="VP272" s="83">
        <v>43465</v>
      </c>
      <c r="VQ272" s="83">
        <v>43830</v>
      </c>
      <c r="VT272" s="104"/>
      <c r="VU272" s="83">
        <v>42004</v>
      </c>
      <c r="VV272" s="83">
        <v>42369</v>
      </c>
      <c r="VW272" s="83">
        <v>42735</v>
      </c>
      <c r="VX272" s="83">
        <v>43100</v>
      </c>
      <c r="VY272" s="83">
        <v>43465</v>
      </c>
      <c r="VZ272" s="83">
        <v>43830</v>
      </c>
      <c r="WC272" s="104"/>
      <c r="WD272" s="83">
        <v>42004</v>
      </c>
      <c r="WE272" s="83">
        <v>42369</v>
      </c>
      <c r="WF272" s="83">
        <v>42735</v>
      </c>
      <c r="WG272" s="83">
        <v>43100</v>
      </c>
      <c r="WH272" s="83">
        <v>43465</v>
      </c>
      <c r="WI272" s="83">
        <v>43830</v>
      </c>
      <c r="WL272" s="104"/>
      <c r="WM272" s="83">
        <v>42004</v>
      </c>
      <c r="WN272" s="83">
        <v>42369</v>
      </c>
      <c r="WO272" s="83">
        <v>42735</v>
      </c>
      <c r="WP272" s="83">
        <v>43100</v>
      </c>
      <c r="WQ272" s="83">
        <v>43465</v>
      </c>
      <c r="WR272" s="83">
        <v>43830</v>
      </c>
      <c r="WU272" s="104"/>
      <c r="WV272" s="83">
        <v>42004</v>
      </c>
      <c r="WW272" s="83">
        <v>42369</v>
      </c>
      <c r="WX272" s="83">
        <v>42735</v>
      </c>
      <c r="WY272" s="83">
        <v>43100</v>
      </c>
      <c r="WZ272" s="83">
        <v>43465</v>
      </c>
      <c r="XA272" s="83">
        <v>43830</v>
      </c>
      <c r="XD272" s="104"/>
      <c r="XE272" s="83">
        <v>42004</v>
      </c>
      <c r="XF272" s="83">
        <v>42369</v>
      </c>
      <c r="XG272" s="83">
        <v>42735</v>
      </c>
      <c r="XH272" s="83">
        <v>43100</v>
      </c>
      <c r="XI272" s="83">
        <v>43465</v>
      </c>
      <c r="XJ272" s="83">
        <v>43830</v>
      </c>
      <c r="XM272" s="104"/>
      <c r="XN272" s="83">
        <v>42004</v>
      </c>
      <c r="XO272" s="83">
        <v>42369</v>
      </c>
      <c r="XP272" s="83">
        <v>42735</v>
      </c>
      <c r="XQ272" s="83">
        <v>43100</v>
      </c>
      <c r="XR272" s="83">
        <v>43465</v>
      </c>
      <c r="XS272" s="83">
        <v>43830</v>
      </c>
      <c r="XV272" s="104"/>
      <c r="XW272" s="83">
        <v>42004</v>
      </c>
      <c r="XX272" s="83">
        <v>42369</v>
      </c>
      <c r="XY272" s="83">
        <v>42735</v>
      </c>
      <c r="XZ272" s="83">
        <v>43100</v>
      </c>
      <c r="YA272" s="83">
        <v>43465</v>
      </c>
      <c r="YB272" s="83">
        <v>43830</v>
      </c>
      <c r="YE272" s="104"/>
      <c r="YF272" s="83">
        <v>42004</v>
      </c>
      <c r="YG272" s="83">
        <v>42369</v>
      </c>
      <c r="YH272" s="83">
        <v>42735</v>
      </c>
      <c r="YI272" s="83">
        <v>43100</v>
      </c>
      <c r="YJ272" s="83">
        <v>43465</v>
      </c>
      <c r="YK272" s="83">
        <v>43830</v>
      </c>
      <c r="YN272" s="104"/>
      <c r="YO272" s="83">
        <v>42004</v>
      </c>
      <c r="YP272" s="83">
        <v>42369</v>
      </c>
      <c r="YQ272" s="83">
        <v>42735</v>
      </c>
      <c r="YR272" s="83">
        <v>43100</v>
      </c>
      <c r="YS272" s="83">
        <v>43465</v>
      </c>
      <c r="YT272" s="83">
        <v>43830</v>
      </c>
      <c r="YW272" s="104"/>
      <c r="YX272" s="83">
        <v>42004</v>
      </c>
      <c r="YY272" s="83">
        <v>42369</v>
      </c>
      <c r="YZ272" s="83">
        <v>42735</v>
      </c>
      <c r="ZA272" s="83">
        <v>43100</v>
      </c>
      <c r="ZB272" s="83">
        <v>43465</v>
      </c>
      <c r="ZC272" s="83">
        <v>43830</v>
      </c>
      <c r="ZF272" s="104"/>
      <c r="ZG272" s="83">
        <v>42004</v>
      </c>
      <c r="ZH272" s="83">
        <v>42369</v>
      </c>
      <c r="ZI272" s="83">
        <v>42735</v>
      </c>
      <c r="ZJ272" s="83">
        <v>43100</v>
      </c>
      <c r="ZK272" s="83">
        <v>43465</v>
      </c>
      <c r="ZL272" s="83">
        <v>43830</v>
      </c>
      <c r="ZO272" s="104"/>
      <c r="ZP272" s="83">
        <v>42004</v>
      </c>
      <c r="ZQ272" s="83">
        <v>42369</v>
      </c>
      <c r="ZR272" s="83">
        <v>42735</v>
      </c>
      <c r="ZS272" s="83">
        <v>43100</v>
      </c>
      <c r="ZT272" s="83">
        <v>43465</v>
      </c>
      <c r="ZU272" s="83">
        <v>43830</v>
      </c>
      <c r="ZX272" s="104"/>
      <c r="ZY272" s="83">
        <v>42004</v>
      </c>
      <c r="ZZ272" s="83">
        <v>42369</v>
      </c>
      <c r="AAA272" s="83">
        <v>42735</v>
      </c>
      <c r="AAB272" s="83">
        <v>43100</v>
      </c>
      <c r="AAC272" s="83">
        <v>43465</v>
      </c>
      <c r="AAD272" s="83">
        <v>43830</v>
      </c>
      <c r="AAG272" s="104"/>
      <c r="AAH272" s="83">
        <v>42004</v>
      </c>
      <c r="AAI272" s="83">
        <v>42369</v>
      </c>
      <c r="AAJ272" s="83">
        <v>42735</v>
      </c>
      <c r="AAK272" s="83">
        <v>43100</v>
      </c>
      <c r="AAL272" s="83">
        <v>43465</v>
      </c>
      <c r="AAM272" s="83">
        <v>43830</v>
      </c>
      <c r="AAN272" s="134"/>
      <c r="AAO272" s="133"/>
      <c r="AAP272" s="104"/>
      <c r="AAQ272" s="83">
        <v>42004</v>
      </c>
      <c r="AAR272" s="83">
        <v>42369</v>
      </c>
      <c r="AAS272" s="83">
        <v>42735</v>
      </c>
      <c r="AAT272" s="83">
        <v>43100</v>
      </c>
      <c r="AAU272" s="83">
        <v>43465</v>
      </c>
      <c r="AAV272" s="83">
        <v>43830</v>
      </c>
    </row>
    <row r="273" spans="1:724" ht="15" customHeight="1">
      <c r="A273" s="33"/>
      <c r="B273" s="88"/>
      <c r="C273" s="88"/>
      <c r="D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8"/>
      <c r="AI273" s="88"/>
      <c r="AJ273" s="88"/>
      <c r="AK273" s="88"/>
      <c r="AL273" s="88"/>
      <c r="AM273" s="88"/>
      <c r="AN273" s="88"/>
      <c r="AO273" s="88"/>
      <c r="AP273" s="88"/>
      <c r="AQ273" s="88"/>
      <c r="AR273" s="88"/>
      <c r="AS273" s="88"/>
      <c r="AT273" s="88"/>
      <c r="AU273" s="88"/>
      <c r="AV273" s="88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8"/>
      <c r="BH273" s="88"/>
      <c r="BI273" s="88"/>
      <c r="BJ273" s="88"/>
      <c r="BK273" s="88"/>
      <c r="BL273" s="88"/>
      <c r="BM273" s="88"/>
      <c r="BN273" s="88"/>
      <c r="BO273" s="88"/>
      <c r="BP273" s="88"/>
      <c r="BQ273" s="88"/>
      <c r="BR273" s="88"/>
      <c r="BS273" s="88"/>
      <c r="BT273" s="88"/>
      <c r="BU273" s="88"/>
      <c r="BV273" s="88"/>
      <c r="BW273" s="88"/>
      <c r="BX273" s="88"/>
      <c r="BY273" s="88"/>
      <c r="BZ273" s="88"/>
      <c r="CA273" s="88"/>
      <c r="CB273" s="88"/>
      <c r="CC273" s="88"/>
      <c r="CD273" s="88"/>
      <c r="CE273" s="88"/>
      <c r="CF273" s="88"/>
      <c r="CG273" s="88"/>
      <c r="CH273" s="88"/>
      <c r="CI273" s="88"/>
      <c r="CJ273" s="88"/>
      <c r="CK273" s="88"/>
      <c r="CL273" s="88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88"/>
      <c r="CX273" s="88"/>
      <c r="CY273" s="88"/>
      <c r="CZ273" s="88"/>
      <c r="DA273" s="88"/>
      <c r="DB273" s="88"/>
      <c r="FW273" s="5"/>
      <c r="IW273" s="88"/>
      <c r="IX273" s="88"/>
      <c r="IY273" s="88"/>
      <c r="IZ273" s="88"/>
      <c r="JA273" s="88"/>
      <c r="JB273" s="88"/>
      <c r="JC273" s="88"/>
      <c r="JD273" s="88"/>
      <c r="JE273" s="88"/>
      <c r="JF273" s="88"/>
      <c r="JG273" s="88"/>
      <c r="JH273" s="88"/>
      <c r="JI273" s="88"/>
      <c r="JJ273" s="88"/>
      <c r="JK273" s="88"/>
      <c r="JL273" s="88"/>
      <c r="JM273" s="88"/>
      <c r="JN273" s="88"/>
      <c r="JO273" s="88"/>
      <c r="JP273" s="88"/>
      <c r="JQ273" s="88"/>
      <c r="JR273" s="88"/>
      <c r="JS273" s="88"/>
      <c r="JT273" s="88"/>
      <c r="JU273" s="88"/>
      <c r="JV273" s="88"/>
      <c r="JW273" s="88"/>
      <c r="JX273" s="88"/>
      <c r="JY273" s="88"/>
      <c r="JZ273" s="88"/>
      <c r="KA273" s="88"/>
      <c r="KB273" s="88"/>
      <c r="KC273" s="88"/>
      <c r="KD273" s="88"/>
      <c r="KE273" s="88"/>
      <c r="KF273" s="88"/>
      <c r="KG273" s="88"/>
      <c r="KH273" s="88"/>
      <c r="KI273" s="88"/>
      <c r="KJ273" s="88"/>
      <c r="KK273" s="88"/>
      <c r="KL273" s="88"/>
      <c r="KM273" s="88"/>
      <c r="KN273" s="88"/>
      <c r="KO273" s="88"/>
      <c r="KP273" s="88"/>
      <c r="KQ273" s="88"/>
      <c r="KR273" s="88"/>
      <c r="KS273" s="88"/>
      <c r="KT273" s="88"/>
      <c r="KU273" s="88"/>
      <c r="KV273" s="88"/>
      <c r="KW273" s="88"/>
      <c r="KX273" s="88"/>
      <c r="KY273" s="88"/>
      <c r="KZ273" s="88"/>
      <c r="LA273" s="88"/>
      <c r="LB273" s="88"/>
      <c r="LC273" s="88"/>
      <c r="LD273" s="88"/>
      <c r="LE273" s="88"/>
      <c r="LF273" s="88"/>
      <c r="LG273" s="88"/>
      <c r="LH273" s="88"/>
      <c r="LI273" s="88"/>
      <c r="LJ273" s="88"/>
      <c r="LK273" s="88"/>
      <c r="LL273" s="88"/>
      <c r="LM273" s="88"/>
      <c r="LN273" s="88"/>
      <c r="LO273" s="88"/>
      <c r="LP273" s="88"/>
      <c r="LR273" s="88"/>
      <c r="LS273" s="88"/>
      <c r="LT273" s="88"/>
      <c r="LU273" s="88"/>
      <c r="LV273" s="88"/>
      <c r="LW273" s="88"/>
      <c r="LX273" s="88"/>
      <c r="LY273" s="88"/>
      <c r="LZ273" s="88"/>
      <c r="MA273" s="88"/>
      <c r="MB273" s="88"/>
      <c r="MC273" s="88"/>
      <c r="MD273" s="88"/>
      <c r="ME273" s="88"/>
      <c r="MF273" s="88"/>
      <c r="MG273" s="88"/>
      <c r="MH273" s="88"/>
      <c r="MI273" s="88"/>
      <c r="MJ273" s="88"/>
      <c r="MK273" s="88"/>
      <c r="ML273" s="88"/>
      <c r="MM273" s="88"/>
      <c r="MN273" s="88"/>
      <c r="MO273" s="88"/>
      <c r="MP273" s="88"/>
      <c r="MQ273" s="88"/>
      <c r="MR273" s="88"/>
      <c r="MS273" s="88"/>
      <c r="MT273" s="88"/>
      <c r="MU273" s="88"/>
      <c r="MV273" s="88"/>
      <c r="MW273" s="88"/>
      <c r="MX273" s="88"/>
      <c r="MY273" s="88"/>
      <c r="MZ273" s="88"/>
      <c r="NA273" s="88"/>
      <c r="NB273" s="88"/>
      <c r="NC273" s="88"/>
      <c r="ND273" s="88"/>
      <c r="NE273" s="88"/>
      <c r="NF273" s="88"/>
      <c r="NG273" s="88"/>
      <c r="NH273" s="88"/>
      <c r="NI273" s="88"/>
      <c r="NJ273" s="88"/>
      <c r="NK273" s="88"/>
      <c r="NL273" s="88"/>
      <c r="NM273" s="88"/>
      <c r="NN273" s="88"/>
      <c r="NO273" s="88"/>
      <c r="NP273" s="88"/>
      <c r="NQ273" s="88"/>
      <c r="NR273" s="88"/>
      <c r="NS273" s="88"/>
      <c r="NT273" s="88"/>
      <c r="NU273" s="88"/>
      <c r="NV273" s="88"/>
      <c r="NW273" s="88"/>
      <c r="NX273" s="88"/>
      <c r="NY273" s="88"/>
      <c r="NZ273" s="88"/>
      <c r="OA273" s="88"/>
      <c r="OB273" s="88"/>
      <c r="OC273" s="88"/>
      <c r="OD273" s="88"/>
      <c r="OE273" s="88"/>
      <c r="OF273" s="88"/>
      <c r="OG273" s="88"/>
      <c r="OH273" s="88"/>
      <c r="OI273" s="88"/>
      <c r="OJ273" s="88"/>
      <c r="OK273" s="88"/>
      <c r="OL273" s="88"/>
      <c r="OM273" s="88"/>
      <c r="ON273" s="5"/>
      <c r="OO273" s="88"/>
      <c r="OP273" s="88"/>
      <c r="OQ273" s="88"/>
      <c r="OR273" s="88"/>
      <c r="OS273" s="88"/>
      <c r="OT273" s="88"/>
      <c r="OU273" s="88"/>
      <c r="OV273" s="88"/>
      <c r="OW273" s="88"/>
      <c r="OX273" s="88"/>
      <c r="OY273" s="88"/>
      <c r="OZ273" s="88"/>
      <c r="PA273" s="88"/>
      <c r="PB273" s="88"/>
      <c r="PC273" s="88"/>
      <c r="PD273" s="88"/>
      <c r="PE273" s="88"/>
      <c r="PF273" s="88"/>
      <c r="PG273" s="88"/>
      <c r="PH273" s="88"/>
      <c r="PI273" s="88"/>
      <c r="PJ273" s="88"/>
      <c r="PK273" s="88"/>
      <c r="PL273" s="88"/>
      <c r="PM273" s="88"/>
      <c r="PN273" s="88"/>
      <c r="PO273" s="88"/>
      <c r="PP273" s="88"/>
      <c r="PQ273" s="88"/>
      <c r="PR273" s="88"/>
      <c r="PS273" s="88"/>
      <c r="PT273" s="88"/>
      <c r="PU273" s="88"/>
      <c r="PV273" s="88"/>
      <c r="PW273" s="88"/>
      <c r="PX273" s="88"/>
      <c r="PY273" s="88"/>
      <c r="PZ273" s="88"/>
      <c r="QA273" s="88"/>
      <c r="QB273" s="88"/>
      <c r="QC273" s="88"/>
      <c r="QD273" s="88"/>
      <c r="QE273" s="88"/>
      <c r="QF273" s="88"/>
      <c r="QG273" s="88"/>
      <c r="QH273" s="88"/>
      <c r="QI273" s="88"/>
      <c r="QJ273" s="88"/>
      <c r="QK273" s="88"/>
      <c r="QL273" s="88"/>
      <c r="QM273" s="88"/>
      <c r="QN273" s="88"/>
      <c r="QO273" s="88"/>
      <c r="QP273" s="88"/>
      <c r="QQ273" s="88"/>
      <c r="QR273" s="88"/>
      <c r="QS273" s="88"/>
      <c r="QT273" s="88"/>
      <c r="QU273" s="88"/>
      <c r="QV273" s="88"/>
      <c r="QW273" s="88"/>
      <c r="QX273" s="88"/>
      <c r="QY273" s="88"/>
      <c r="QZ273" s="88"/>
      <c r="RA273" s="88"/>
      <c r="RB273" s="88"/>
      <c r="RC273" s="88"/>
      <c r="RD273" s="88"/>
      <c r="RE273" s="88"/>
      <c r="RF273" s="88"/>
      <c r="RG273" s="88"/>
      <c r="RH273" s="88"/>
      <c r="RI273" s="88"/>
      <c r="RJ273" s="88"/>
      <c r="RK273" s="93"/>
      <c r="RM273" s="88"/>
      <c r="RN273" s="88"/>
      <c r="RO273" s="88"/>
      <c r="RP273" s="88"/>
      <c r="RQ273" s="88"/>
      <c r="RR273" s="88"/>
      <c r="RS273" s="88"/>
      <c r="RT273" s="88"/>
      <c r="RU273" s="88"/>
      <c r="RV273" s="88"/>
      <c r="RW273" s="88"/>
      <c r="RX273" s="88"/>
      <c r="RY273" s="88"/>
      <c r="RZ273" s="88"/>
      <c r="SA273" s="88"/>
      <c r="SB273" s="88"/>
      <c r="SC273" s="88"/>
      <c r="SD273" s="88"/>
      <c r="SE273" s="88"/>
      <c r="SF273" s="88"/>
      <c r="SG273" s="88"/>
      <c r="SH273" s="88"/>
      <c r="SI273" s="88"/>
      <c r="SJ273" s="88"/>
      <c r="SK273" s="88"/>
      <c r="SL273" s="88"/>
      <c r="SM273" s="88"/>
      <c r="SN273" s="88"/>
      <c r="SO273" s="88"/>
      <c r="SP273" s="88"/>
      <c r="SQ273" s="88"/>
      <c r="SR273" s="88"/>
      <c r="SS273" s="88"/>
      <c r="ST273" s="88"/>
      <c r="SU273" s="88"/>
      <c r="SV273" s="88"/>
      <c r="SW273" s="88"/>
      <c r="SX273" s="88"/>
      <c r="SY273" s="88"/>
      <c r="SZ273" s="88"/>
      <c r="TA273" s="88"/>
      <c r="TB273" s="88"/>
      <c r="TC273" s="88"/>
      <c r="TD273" s="88"/>
      <c r="TE273" s="88"/>
      <c r="TF273" s="88"/>
      <c r="TG273" s="88"/>
      <c r="TH273" s="88"/>
      <c r="TI273" s="88"/>
      <c r="TJ273" s="88"/>
      <c r="TK273" s="88"/>
      <c r="TL273" s="88"/>
      <c r="TM273" s="88"/>
      <c r="TN273" s="88"/>
      <c r="TO273" s="88"/>
      <c r="TP273" s="88"/>
      <c r="TQ273" s="88"/>
      <c r="TR273" s="88"/>
      <c r="TS273" s="88"/>
      <c r="TT273" s="88"/>
      <c r="TU273" s="88"/>
      <c r="TV273" s="88"/>
      <c r="TW273" s="88"/>
      <c r="TX273" s="88"/>
      <c r="TY273" s="88"/>
      <c r="TZ273" s="88"/>
      <c r="UA273" s="88"/>
      <c r="UB273" s="88"/>
      <c r="UC273" s="88"/>
      <c r="UD273" s="88"/>
      <c r="UE273" s="88"/>
      <c r="UF273" s="88"/>
      <c r="UG273" s="88"/>
      <c r="UI273" s="88"/>
      <c r="UJ273" s="88"/>
      <c r="UK273" s="88"/>
      <c r="UL273" s="88"/>
      <c r="UM273" s="88"/>
      <c r="UN273" s="88"/>
      <c r="UO273" s="88"/>
      <c r="UP273" s="88"/>
      <c r="UR273" s="88"/>
      <c r="US273" s="88"/>
      <c r="UT273" s="88"/>
      <c r="UU273" s="88"/>
      <c r="UV273" s="88"/>
      <c r="UW273" s="88"/>
      <c r="UX273" s="88"/>
      <c r="UY273" s="88"/>
      <c r="VA273" s="88"/>
      <c r="VB273" s="88"/>
      <c r="VC273" s="88"/>
      <c r="VD273" s="88"/>
      <c r="VE273" s="88"/>
      <c r="VF273" s="88"/>
      <c r="VG273" s="88"/>
      <c r="VH273" s="88"/>
      <c r="VJ273" s="88"/>
      <c r="VK273" s="88"/>
      <c r="VL273" s="88"/>
      <c r="VM273" s="88"/>
      <c r="VN273" s="88"/>
      <c r="VO273" s="88"/>
      <c r="VP273" s="88"/>
      <c r="VQ273" s="88"/>
      <c r="VT273" s="88"/>
      <c r="VU273" s="88"/>
      <c r="VV273" s="88"/>
      <c r="VW273" s="88"/>
      <c r="VX273" s="88"/>
      <c r="VY273" s="88"/>
      <c r="VZ273" s="88"/>
      <c r="WB273" s="88"/>
      <c r="WC273" s="88"/>
      <c r="WD273" s="88"/>
      <c r="WE273" s="88"/>
      <c r="WF273" s="88"/>
      <c r="WG273" s="88"/>
      <c r="WH273" s="88"/>
      <c r="WI273" s="88"/>
      <c r="WK273" s="88"/>
      <c r="WL273" s="88"/>
      <c r="WM273" s="88"/>
      <c r="WN273" s="88"/>
      <c r="WO273" s="88"/>
      <c r="WP273" s="88"/>
      <c r="WQ273" s="88"/>
      <c r="WR273" s="88"/>
      <c r="WT273" s="88"/>
      <c r="WU273" s="88"/>
      <c r="WV273" s="88"/>
      <c r="WW273" s="88"/>
      <c r="WX273" s="88"/>
      <c r="WY273" s="88"/>
      <c r="WZ273" s="88"/>
      <c r="XA273" s="88"/>
      <c r="XB273" s="88"/>
      <c r="XC273" s="88"/>
      <c r="XD273" s="88"/>
      <c r="XE273" s="88"/>
      <c r="XF273" s="88"/>
      <c r="XG273" s="88"/>
      <c r="XH273" s="88"/>
      <c r="XI273" s="88"/>
      <c r="XJ273" s="88"/>
      <c r="XL273" s="88"/>
      <c r="XM273" s="88"/>
      <c r="XN273" s="88"/>
      <c r="XO273" s="88"/>
      <c r="XP273" s="88"/>
      <c r="XQ273" s="88"/>
      <c r="XR273" s="88"/>
      <c r="XS273" s="88"/>
      <c r="XU273" s="88"/>
      <c r="XV273" s="88"/>
      <c r="XW273" s="88"/>
      <c r="XX273" s="88"/>
      <c r="XY273" s="88"/>
      <c r="XZ273" s="88"/>
      <c r="YA273" s="88"/>
      <c r="YB273" s="88"/>
      <c r="YD273" s="88"/>
      <c r="YE273" s="88"/>
      <c r="YF273" s="88"/>
      <c r="YG273" s="88"/>
      <c r="YH273" s="88"/>
      <c r="YI273" s="88"/>
      <c r="YJ273" s="88"/>
      <c r="YK273" s="88"/>
      <c r="YM273" s="88"/>
      <c r="YN273" s="88"/>
      <c r="YO273" s="88"/>
      <c r="YP273" s="88"/>
      <c r="YQ273" s="88"/>
      <c r="YR273" s="88"/>
      <c r="YS273" s="88"/>
      <c r="YT273" s="88"/>
      <c r="YU273" s="88"/>
      <c r="YV273" s="88"/>
      <c r="YW273" s="88"/>
      <c r="YX273" s="88"/>
      <c r="YY273" s="88"/>
      <c r="YZ273" s="88"/>
      <c r="ZA273" s="88"/>
      <c r="ZB273" s="88"/>
      <c r="ZC273" s="88"/>
      <c r="ZE273" s="88"/>
      <c r="ZF273" s="88"/>
      <c r="ZG273" s="88"/>
      <c r="ZH273" s="88"/>
      <c r="ZI273" s="88"/>
      <c r="ZJ273" s="88"/>
      <c r="ZK273" s="88"/>
      <c r="ZL273" s="88"/>
      <c r="ZN273" s="88"/>
      <c r="ZO273" s="88"/>
      <c r="ZP273" s="88"/>
      <c r="ZQ273" s="88"/>
      <c r="ZR273" s="88"/>
      <c r="ZS273" s="88"/>
      <c r="ZT273" s="88"/>
      <c r="ZU273" s="88"/>
      <c r="ZW273" s="88"/>
      <c r="ZX273" s="88"/>
      <c r="ZY273" s="88"/>
      <c r="ZZ273" s="88"/>
      <c r="AAA273" s="88"/>
      <c r="AAB273" s="88"/>
      <c r="AAC273" s="88"/>
      <c r="AAD273" s="88"/>
      <c r="AAG273" s="88"/>
      <c r="AAH273" s="88"/>
      <c r="AAI273" s="88"/>
      <c r="AAJ273" s="88"/>
      <c r="AAK273" s="88"/>
      <c r="AAL273" s="88"/>
      <c r="AAM273" s="88"/>
      <c r="AAN273" s="88"/>
      <c r="AAO273" s="88"/>
      <c r="AAP273" s="88"/>
      <c r="AAQ273" s="88"/>
      <c r="AAR273" s="88"/>
      <c r="AAS273" s="88"/>
      <c r="AAT273" s="88"/>
      <c r="AAU273" s="88"/>
      <c r="AAV273" s="88"/>
    </row>
    <row r="274" spans="1:724" ht="15" customHeight="1">
      <c r="B274" s="228">
        <v>1</v>
      </c>
      <c r="C274" s="228">
        <v>31310</v>
      </c>
      <c r="D274" s="229" t="s">
        <v>436</v>
      </c>
      <c r="E274" s="73" t="b">
        <v>0</v>
      </c>
      <c r="F274" s="230">
        <v>40647</v>
      </c>
      <c r="G274" s="231" t="s">
        <v>426</v>
      </c>
      <c r="H274" s="57" t="s">
        <v>209</v>
      </c>
      <c r="I274" s="57" t="s">
        <v>200</v>
      </c>
      <c r="J274" s="229" t="s">
        <v>210</v>
      </c>
      <c r="K274" s="232">
        <v>8464</v>
      </c>
      <c r="L274" s="232">
        <v>0</v>
      </c>
      <c r="M274" s="73" t="b">
        <v>1</v>
      </c>
      <c r="N274" s="73" t="b">
        <v>1</v>
      </c>
      <c r="O274" s="73" t="b">
        <v>1</v>
      </c>
      <c r="P274" s="27">
        <v>41743</v>
      </c>
      <c r="Q274" s="27" t="s">
        <v>426</v>
      </c>
      <c r="R274" s="69">
        <v>0</v>
      </c>
      <c r="S274" s="69">
        <v>0.06</v>
      </c>
      <c r="T274" s="69">
        <v>0.06</v>
      </c>
      <c r="U274" s="69">
        <v>0.06</v>
      </c>
      <c r="V274" s="69">
        <v>0.06</v>
      </c>
      <c r="W274" s="69">
        <v>0.06</v>
      </c>
      <c r="Z274" s="232">
        <v>8464</v>
      </c>
      <c r="AA274" s="232">
        <v>8464</v>
      </c>
      <c r="AB274" s="232">
        <v>8732</v>
      </c>
      <c r="AC274" s="232">
        <v>9000</v>
      </c>
      <c r="AD274" s="232">
        <v>9000</v>
      </c>
      <c r="AE274" s="232">
        <v>9905</v>
      </c>
      <c r="AF274" s="232">
        <v>9905</v>
      </c>
      <c r="AG274" s="232">
        <v>9905</v>
      </c>
      <c r="AH274" s="232">
        <v>9905</v>
      </c>
      <c r="AI274" s="232">
        <v>9905</v>
      </c>
      <c r="AJ274" s="232">
        <v>9905</v>
      </c>
      <c r="AK274" s="232">
        <v>9905</v>
      </c>
      <c r="AL274" s="5">
        <v>10499.300000000001</v>
      </c>
      <c r="AM274" s="5">
        <v>10499.300000000001</v>
      </c>
      <c r="AN274" s="5">
        <v>10499.300000000001</v>
      </c>
      <c r="AO274" s="5">
        <v>10499.300000000001</v>
      </c>
      <c r="AP274" s="5">
        <v>10499.300000000001</v>
      </c>
      <c r="AQ274" s="5">
        <v>10499.300000000001</v>
      </c>
      <c r="AR274" s="5">
        <v>10499.300000000001</v>
      </c>
      <c r="AS274" s="5">
        <v>10499.300000000001</v>
      </c>
      <c r="AT274" s="5">
        <v>10499.300000000001</v>
      </c>
      <c r="AU274" s="5">
        <v>10499.300000000001</v>
      </c>
      <c r="AV274" s="5">
        <v>10499.300000000001</v>
      </c>
      <c r="AW274" s="5">
        <v>10499.300000000001</v>
      </c>
      <c r="AX274" s="5">
        <v>11129.258000000002</v>
      </c>
      <c r="AY274" s="5">
        <v>11129.258000000002</v>
      </c>
      <c r="AZ274" s="5">
        <v>11129.258000000002</v>
      </c>
      <c r="BA274" s="5">
        <v>11129.258000000002</v>
      </c>
      <c r="BB274" s="5">
        <v>11129.258000000002</v>
      </c>
      <c r="BC274" s="5">
        <v>11129.258000000002</v>
      </c>
      <c r="BD274" s="5">
        <v>11129.258000000002</v>
      </c>
      <c r="BE274" s="5">
        <v>11129.258000000002</v>
      </c>
      <c r="BF274" s="5">
        <v>11129.258000000002</v>
      </c>
      <c r="BG274" s="5">
        <v>11129.258000000002</v>
      </c>
      <c r="BH274" s="5">
        <v>11129.258000000002</v>
      </c>
      <c r="BI274" s="5">
        <v>11129.258000000002</v>
      </c>
      <c r="BJ274" s="5">
        <v>11797.013480000001</v>
      </c>
      <c r="BK274" s="5">
        <v>11797.013480000001</v>
      </c>
      <c r="BL274" s="5">
        <v>11797.013480000001</v>
      </c>
      <c r="BM274" s="5">
        <v>11797.013480000001</v>
      </c>
      <c r="BN274" s="5">
        <v>11797.013480000001</v>
      </c>
      <c r="BO274" s="5">
        <v>11797.013480000001</v>
      </c>
      <c r="BP274" s="5">
        <v>11797.013480000001</v>
      </c>
      <c r="BQ274" s="5">
        <v>11797.013480000001</v>
      </c>
      <c r="BR274" s="5">
        <v>11797.013480000001</v>
      </c>
      <c r="BS274" s="5">
        <v>11797.013480000001</v>
      </c>
      <c r="BT274" s="5">
        <v>11797.013480000001</v>
      </c>
      <c r="BU274" s="5">
        <v>11797.013480000001</v>
      </c>
      <c r="BV274" s="5">
        <v>12504.834288800002</v>
      </c>
      <c r="BW274" s="5">
        <v>12504.834288800002</v>
      </c>
      <c r="BX274" s="5">
        <v>12504.834288800002</v>
      </c>
      <c r="BY274" s="5">
        <v>12504.834288800002</v>
      </c>
      <c r="BZ274" s="5">
        <v>12504.834288800002</v>
      </c>
      <c r="CA274" s="5">
        <v>12504.834288800002</v>
      </c>
      <c r="CB274" s="5">
        <v>12504.834288800002</v>
      </c>
      <c r="CC274" s="5">
        <v>12504.834288800002</v>
      </c>
      <c r="CD274" s="5">
        <v>12504.834288800002</v>
      </c>
      <c r="CE274" s="5">
        <v>12504.834288800002</v>
      </c>
      <c r="CF274" s="5">
        <v>12504.834288800002</v>
      </c>
      <c r="CG274" s="5">
        <v>12504.834288800002</v>
      </c>
      <c r="CH274" s="5">
        <v>13255.124346128003</v>
      </c>
      <c r="CI274" s="5">
        <v>13255.124346128003</v>
      </c>
      <c r="CJ274" s="5">
        <v>13255.124346128003</v>
      </c>
      <c r="CK274" s="5">
        <v>13255.124346128003</v>
      </c>
      <c r="CL274" s="5">
        <v>13255.124346128003</v>
      </c>
      <c r="CM274" s="5">
        <v>13255.124346128003</v>
      </c>
      <c r="CN274" s="5">
        <v>13255.124346128003</v>
      </c>
      <c r="CO274" s="5">
        <v>13255.124346128003</v>
      </c>
      <c r="CP274" s="5">
        <v>13255.124346128003</v>
      </c>
      <c r="CQ274" s="5">
        <v>13255.124346128003</v>
      </c>
      <c r="CR274" s="5">
        <v>13255.124346128003</v>
      </c>
      <c r="CS274" s="5">
        <v>13255.124346128003</v>
      </c>
      <c r="CU274" s="69">
        <v>0</v>
      </c>
      <c r="CV274" s="69">
        <v>0</v>
      </c>
      <c r="CW274" s="69">
        <v>0</v>
      </c>
      <c r="CX274" s="69">
        <v>0</v>
      </c>
      <c r="CY274" s="69">
        <v>0</v>
      </c>
      <c r="CZ274" s="69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/>
      <c r="FZ274" s="5">
        <v>8464</v>
      </c>
      <c r="GA274" s="5">
        <v>8464</v>
      </c>
      <c r="GB274" s="5">
        <v>8732</v>
      </c>
      <c r="GC274" s="5">
        <v>9000</v>
      </c>
      <c r="GD274" s="5">
        <v>9000</v>
      </c>
      <c r="GE274" s="5">
        <v>9905</v>
      </c>
      <c r="GF274" s="5">
        <v>9905</v>
      </c>
      <c r="GG274" s="5">
        <v>9905</v>
      </c>
      <c r="GH274" s="5">
        <v>9905</v>
      </c>
      <c r="GI274" s="5">
        <v>9905</v>
      </c>
      <c r="GJ274" s="5">
        <v>9905</v>
      </c>
      <c r="GK274" s="5">
        <v>9905</v>
      </c>
      <c r="GL274" s="5">
        <v>10499.300000000001</v>
      </c>
      <c r="GM274" s="5">
        <v>10499.300000000001</v>
      </c>
      <c r="GN274" s="5">
        <v>10499.300000000001</v>
      </c>
      <c r="GO274" s="5">
        <v>10499.300000000001</v>
      </c>
      <c r="GP274" s="5">
        <v>10499.300000000001</v>
      </c>
      <c r="GQ274" s="5">
        <v>10499.300000000001</v>
      </c>
      <c r="GR274" s="5">
        <v>10499.300000000001</v>
      </c>
      <c r="GS274" s="5">
        <v>10499.300000000001</v>
      </c>
      <c r="GT274" s="5">
        <v>10499.300000000001</v>
      </c>
      <c r="GU274" s="5">
        <v>10499.300000000001</v>
      </c>
      <c r="GV274" s="5">
        <v>10499.300000000001</v>
      </c>
      <c r="GW274" s="5">
        <v>10499.300000000001</v>
      </c>
      <c r="GX274" s="5">
        <v>11129.258000000002</v>
      </c>
      <c r="GY274" s="5">
        <v>11129.258000000002</v>
      </c>
      <c r="GZ274" s="5">
        <v>11129.258000000002</v>
      </c>
      <c r="HA274" s="5">
        <v>11129.258000000002</v>
      </c>
      <c r="HB274" s="5">
        <v>11129.258000000002</v>
      </c>
      <c r="HC274" s="5">
        <v>11129.258000000002</v>
      </c>
      <c r="HD274" s="5">
        <v>11129.258000000002</v>
      </c>
      <c r="HE274" s="5">
        <v>11129.258000000002</v>
      </c>
      <c r="HF274" s="5">
        <v>11129.258000000002</v>
      </c>
      <c r="HG274" s="5">
        <v>11129.258000000002</v>
      </c>
      <c r="HH274" s="5">
        <v>11129.258000000002</v>
      </c>
      <c r="HI274" s="5">
        <v>11129.258000000002</v>
      </c>
      <c r="HJ274" s="5">
        <v>11797.013480000001</v>
      </c>
      <c r="HK274" s="5">
        <v>11797.013480000001</v>
      </c>
      <c r="HL274" s="5">
        <v>11797.013480000001</v>
      </c>
      <c r="HM274" s="5">
        <v>11797.013480000001</v>
      </c>
      <c r="HN274" s="5">
        <v>11797.013480000001</v>
      </c>
      <c r="HO274" s="5">
        <v>11797.013480000001</v>
      </c>
      <c r="HP274" s="5">
        <v>11797.013480000001</v>
      </c>
      <c r="HQ274" s="5">
        <v>11797.013480000001</v>
      </c>
      <c r="HR274" s="5">
        <v>11797.013480000001</v>
      </c>
      <c r="HS274" s="5">
        <v>11797.013480000001</v>
      </c>
      <c r="HT274" s="5">
        <v>11797.013480000001</v>
      </c>
      <c r="HU274" s="5">
        <v>11797.013480000001</v>
      </c>
      <c r="HV274" s="5">
        <v>12504.834288800002</v>
      </c>
      <c r="HW274" s="5">
        <v>12504.834288800002</v>
      </c>
      <c r="HX274" s="5">
        <v>12504.834288800002</v>
      </c>
      <c r="HY274" s="5">
        <v>12504.834288800002</v>
      </c>
      <c r="HZ274" s="5">
        <v>12504.834288800002</v>
      </c>
      <c r="IA274" s="5">
        <v>12504.834288800002</v>
      </c>
      <c r="IB274" s="5">
        <v>12504.834288800002</v>
      </c>
      <c r="IC274" s="5">
        <v>12504.834288800002</v>
      </c>
      <c r="ID274" s="5">
        <v>12504.834288800002</v>
      </c>
      <c r="IE274" s="5">
        <v>12504.834288800002</v>
      </c>
      <c r="IF274" s="5">
        <v>12504.834288800002</v>
      </c>
      <c r="IG274" s="5">
        <v>12504.834288800002</v>
      </c>
      <c r="IH274" s="5">
        <v>13255.124346128003</v>
      </c>
      <c r="II274" s="5">
        <v>13255.124346128003</v>
      </c>
      <c r="IJ274" s="5">
        <v>13255.124346128003</v>
      </c>
      <c r="IK274" s="5">
        <v>13255.124346128003</v>
      </c>
      <c r="IL274" s="5">
        <v>13255.124346128003</v>
      </c>
      <c r="IM274" s="5">
        <v>13255.124346128003</v>
      </c>
      <c r="IN274" s="5">
        <v>13255.124346128003</v>
      </c>
      <c r="IO274" s="5">
        <v>13255.124346128003</v>
      </c>
      <c r="IP274" s="5">
        <v>13255.124346128003</v>
      </c>
      <c r="IQ274" s="5">
        <v>13255.124346128003</v>
      </c>
      <c r="IR274" s="5">
        <v>13255.124346128003</v>
      </c>
      <c r="IS274" s="5">
        <v>13255.124346128003</v>
      </c>
      <c r="IW274" s="5">
        <v>242.91679999999999</v>
      </c>
      <c r="IX274" s="5">
        <v>242.91679999999999</v>
      </c>
      <c r="IY274" s="5">
        <v>250.60839999999999</v>
      </c>
      <c r="IZ274" s="5">
        <v>258.3</v>
      </c>
      <c r="JA274" s="5">
        <v>258.3</v>
      </c>
      <c r="JB274" s="5">
        <v>284.27350000000001</v>
      </c>
      <c r="JC274" s="5">
        <v>284.27350000000001</v>
      </c>
      <c r="JD274" s="5">
        <v>284.27350000000001</v>
      </c>
      <c r="JE274" s="5">
        <v>284.27350000000001</v>
      </c>
      <c r="JF274" s="5">
        <v>284.27350000000001</v>
      </c>
      <c r="JG274" s="5">
        <v>284.27350000000001</v>
      </c>
      <c r="JH274" s="5">
        <v>284.27350000000001</v>
      </c>
      <c r="JI274" s="5">
        <v>301.32991000000004</v>
      </c>
      <c r="JJ274" s="5">
        <v>301.32991000000004</v>
      </c>
      <c r="JK274" s="5">
        <v>301.32991000000004</v>
      </c>
      <c r="JL274" s="5">
        <v>301.32991000000004</v>
      </c>
      <c r="JM274" s="5">
        <v>301.32991000000004</v>
      </c>
      <c r="JN274" s="5">
        <v>301.32991000000004</v>
      </c>
      <c r="JO274" s="5">
        <v>301.32991000000004</v>
      </c>
      <c r="JP274" s="5">
        <v>301.32991000000004</v>
      </c>
      <c r="JQ274" s="5">
        <v>301.32991000000004</v>
      </c>
      <c r="JR274" s="5">
        <v>301.32991000000004</v>
      </c>
      <c r="JS274" s="5">
        <v>301.32991000000004</v>
      </c>
      <c r="JT274" s="5">
        <v>301.32991000000004</v>
      </c>
      <c r="JU274" s="5">
        <v>319.40970460000005</v>
      </c>
      <c r="JV274" s="5">
        <v>319.40970460000005</v>
      </c>
      <c r="JW274" s="5">
        <v>319.40970460000005</v>
      </c>
      <c r="JX274" s="5">
        <v>319.40970460000005</v>
      </c>
      <c r="JY274" s="5">
        <v>319.40970460000005</v>
      </c>
      <c r="JZ274" s="5">
        <v>319.40970460000005</v>
      </c>
      <c r="KA274" s="5">
        <v>319.40970460000005</v>
      </c>
      <c r="KB274" s="5">
        <v>319.40970460000005</v>
      </c>
      <c r="KC274" s="5">
        <v>319.40970460000005</v>
      </c>
      <c r="KD274" s="5">
        <v>319.40970460000005</v>
      </c>
      <c r="KE274" s="5">
        <v>319.40970460000005</v>
      </c>
      <c r="KF274" s="5">
        <v>319.40970460000005</v>
      </c>
      <c r="KG274" s="5">
        <v>338.57428687600003</v>
      </c>
      <c r="KH274" s="5">
        <v>338.57428687600003</v>
      </c>
      <c r="KI274" s="5">
        <v>338.57428687600003</v>
      </c>
      <c r="KJ274" s="5">
        <v>338.57428687600003</v>
      </c>
      <c r="KK274" s="5">
        <v>338.57428687600003</v>
      </c>
      <c r="KL274" s="5">
        <v>338.57428687600003</v>
      </c>
      <c r="KM274" s="5">
        <v>338.57428687600003</v>
      </c>
      <c r="KN274" s="5">
        <v>338.57428687600003</v>
      </c>
      <c r="KO274" s="5">
        <v>338.57428687600003</v>
      </c>
      <c r="KP274" s="5">
        <v>338.57428687600003</v>
      </c>
      <c r="KQ274" s="5">
        <v>338.57428687600003</v>
      </c>
      <c r="KR274" s="5">
        <v>338.57428687600003</v>
      </c>
      <c r="KS274" s="5">
        <v>358.88874408856009</v>
      </c>
      <c r="KT274" s="5">
        <v>358.88874408856009</v>
      </c>
      <c r="KU274" s="5">
        <v>358.88874408856009</v>
      </c>
      <c r="KV274" s="5">
        <v>358.88874408856009</v>
      </c>
      <c r="KW274" s="5">
        <v>358.88874408856009</v>
      </c>
      <c r="KX274" s="5">
        <v>358.88874408856009</v>
      </c>
      <c r="KY274" s="5">
        <v>358.88874408856009</v>
      </c>
      <c r="KZ274" s="5">
        <v>358.88874408856009</v>
      </c>
      <c r="LA274" s="5">
        <v>358.88874408856009</v>
      </c>
      <c r="LB274" s="5">
        <v>358.88874408856009</v>
      </c>
      <c r="LC274" s="5">
        <v>358.88874408856009</v>
      </c>
      <c r="LD274" s="5">
        <v>358.88874408856009</v>
      </c>
      <c r="LE274" s="5">
        <v>380.42206873387369</v>
      </c>
      <c r="LF274" s="5">
        <v>380.42206873387369</v>
      </c>
      <c r="LG274" s="5">
        <v>380.42206873387369</v>
      </c>
      <c r="LH274" s="5">
        <v>380.42206873387369</v>
      </c>
      <c r="LI274" s="5">
        <v>380.42206873387369</v>
      </c>
      <c r="LJ274" s="5">
        <v>380.42206873387369</v>
      </c>
      <c r="LK274" s="5">
        <v>380.42206873387369</v>
      </c>
      <c r="LL274" s="5">
        <v>380.42206873387369</v>
      </c>
      <c r="LM274" s="5">
        <v>380.42206873387369</v>
      </c>
      <c r="LN274" s="5">
        <v>380.42206873387369</v>
      </c>
      <c r="LO274" s="5">
        <v>380.42206873387369</v>
      </c>
      <c r="LP274" s="5">
        <v>380.42206873387369</v>
      </c>
      <c r="LT274" s="5">
        <v>257.30560000000003</v>
      </c>
      <c r="LU274" s="5">
        <v>257.30560000000003</v>
      </c>
      <c r="LV274" s="5">
        <v>265.45280000000002</v>
      </c>
      <c r="LW274" s="5">
        <v>273.60000000000002</v>
      </c>
      <c r="LX274" s="5">
        <v>273.60000000000002</v>
      </c>
      <c r="LY274" s="5">
        <v>301.11200000000002</v>
      </c>
      <c r="LZ274" s="5">
        <v>301.11200000000002</v>
      </c>
      <c r="MA274" s="5">
        <v>301.11200000000002</v>
      </c>
      <c r="MB274" s="5">
        <v>301.11200000000002</v>
      </c>
      <c r="MC274" s="5">
        <v>301.11200000000002</v>
      </c>
      <c r="MD274" s="5">
        <v>301.11200000000002</v>
      </c>
      <c r="ME274" s="5">
        <v>301.11200000000002</v>
      </c>
      <c r="MF274" s="5">
        <v>319.17872000000006</v>
      </c>
      <c r="MG274" s="5">
        <v>319.17872000000006</v>
      </c>
      <c r="MH274" s="5">
        <v>319.17872000000006</v>
      </c>
      <c r="MI274" s="5">
        <v>319.17872000000006</v>
      </c>
      <c r="MJ274" s="5">
        <v>319.17872000000006</v>
      </c>
      <c r="MK274" s="5">
        <v>319.17872000000006</v>
      </c>
      <c r="ML274" s="5">
        <v>319.17872000000006</v>
      </c>
      <c r="MM274" s="5">
        <v>319.17872000000006</v>
      </c>
      <c r="MN274" s="5">
        <v>319.17872000000006</v>
      </c>
      <c r="MO274" s="5">
        <v>319.17872000000006</v>
      </c>
      <c r="MP274" s="5">
        <v>319.17872000000006</v>
      </c>
      <c r="MQ274" s="5">
        <v>319.17872000000006</v>
      </c>
      <c r="MR274" s="5">
        <v>338.32944320000007</v>
      </c>
      <c r="MS274" s="5">
        <v>338.32944320000007</v>
      </c>
      <c r="MT274" s="5">
        <v>338.32944320000007</v>
      </c>
      <c r="MU274" s="5">
        <v>338.32944320000007</v>
      </c>
      <c r="MV274" s="5">
        <v>338.32944320000007</v>
      </c>
      <c r="MW274" s="5">
        <v>338.32944320000007</v>
      </c>
      <c r="MX274" s="5">
        <v>338.32944320000007</v>
      </c>
      <c r="MY274" s="5">
        <v>338.32944320000007</v>
      </c>
      <c r="MZ274" s="5">
        <v>338.32944320000007</v>
      </c>
      <c r="NA274" s="5">
        <v>338.32944320000007</v>
      </c>
      <c r="NB274" s="5">
        <v>338.32944320000007</v>
      </c>
      <c r="NC274" s="5">
        <v>338.32944320000007</v>
      </c>
      <c r="ND274" s="5">
        <v>358.62920979200004</v>
      </c>
      <c r="NE274" s="5">
        <v>358.62920979200004</v>
      </c>
      <c r="NF274" s="5">
        <v>358.62920979200004</v>
      </c>
      <c r="NG274" s="5">
        <v>358.62920979200004</v>
      </c>
      <c r="NH274" s="5">
        <v>358.62920979200004</v>
      </c>
      <c r="NI274" s="5">
        <v>358.62920979200004</v>
      </c>
      <c r="NJ274" s="5">
        <v>358.62920979200004</v>
      </c>
      <c r="NK274" s="5">
        <v>358.62920979200004</v>
      </c>
      <c r="NL274" s="5">
        <v>358.62920979200004</v>
      </c>
      <c r="NM274" s="5">
        <v>358.62920979200004</v>
      </c>
      <c r="NN274" s="5">
        <v>358.62920979200004</v>
      </c>
      <c r="NO274" s="5">
        <v>358.62920979200004</v>
      </c>
      <c r="NP274" s="5">
        <v>380.14696237952006</v>
      </c>
      <c r="NQ274" s="5">
        <v>380.14696237952006</v>
      </c>
      <c r="NR274" s="5">
        <v>380.14696237952006</v>
      </c>
      <c r="NS274" s="5">
        <v>380.14696237952006</v>
      </c>
      <c r="NT274" s="5">
        <v>380.14696237952006</v>
      </c>
      <c r="NU274" s="5">
        <v>380.14696237952006</v>
      </c>
      <c r="NV274" s="5">
        <v>380.14696237952006</v>
      </c>
      <c r="NW274" s="5">
        <v>380.14696237952006</v>
      </c>
      <c r="NX274" s="5">
        <v>380.14696237952006</v>
      </c>
      <c r="NY274" s="5">
        <v>380.14696237952006</v>
      </c>
      <c r="NZ274" s="5">
        <v>380.14696237952006</v>
      </c>
      <c r="OA274" s="5">
        <v>380.14696237952006</v>
      </c>
      <c r="OB274" s="5">
        <v>402.95578012229129</v>
      </c>
      <c r="OC274" s="5">
        <v>402.95578012229129</v>
      </c>
      <c r="OD274" s="5">
        <v>402.95578012229129</v>
      </c>
      <c r="OE274" s="5">
        <v>402.95578012229129</v>
      </c>
      <c r="OF274" s="5">
        <v>402.95578012229129</v>
      </c>
      <c r="OG274" s="5">
        <v>402.95578012229129</v>
      </c>
      <c r="OH274" s="5">
        <v>402.95578012229129</v>
      </c>
      <c r="OI274" s="5">
        <v>402.95578012229129</v>
      </c>
      <c r="OJ274" s="5">
        <v>402.95578012229129</v>
      </c>
      <c r="OK274" s="5">
        <v>402.95578012229129</v>
      </c>
      <c r="OL274" s="5">
        <v>402.95578012229129</v>
      </c>
      <c r="OM274" s="5">
        <v>402.95578012229129</v>
      </c>
      <c r="ON274" s="5"/>
      <c r="OQ274" s="59">
        <v>0</v>
      </c>
      <c r="OR274" s="59">
        <v>0</v>
      </c>
      <c r="OS274" s="59">
        <v>0</v>
      </c>
      <c r="OT274" s="59">
        <v>0</v>
      </c>
      <c r="OU274" s="59">
        <v>0</v>
      </c>
      <c r="OV274" s="59">
        <v>0</v>
      </c>
      <c r="OW274" s="59">
        <v>0</v>
      </c>
      <c r="OX274" s="59">
        <v>0</v>
      </c>
      <c r="OY274" s="59">
        <v>0</v>
      </c>
      <c r="OZ274" s="59">
        <v>0</v>
      </c>
      <c r="PA274" s="59">
        <v>0</v>
      </c>
      <c r="PB274" s="59">
        <v>0</v>
      </c>
      <c r="PC274" s="59">
        <v>0</v>
      </c>
      <c r="PD274" s="59">
        <v>0</v>
      </c>
      <c r="PE274" s="59">
        <v>0</v>
      </c>
      <c r="PF274" s="59">
        <v>0</v>
      </c>
      <c r="PG274" s="59">
        <v>0</v>
      </c>
      <c r="PH274" s="59">
        <v>0</v>
      </c>
      <c r="PI274" s="59">
        <v>0</v>
      </c>
      <c r="PJ274" s="59">
        <v>0</v>
      </c>
      <c r="PK274" s="59">
        <v>0</v>
      </c>
      <c r="PL274" s="59">
        <v>0</v>
      </c>
      <c r="PM274" s="59">
        <v>0</v>
      </c>
      <c r="PN274" s="59">
        <v>0</v>
      </c>
      <c r="PO274" s="59">
        <v>0</v>
      </c>
      <c r="PP274" s="59">
        <v>0</v>
      </c>
      <c r="PQ274" s="59">
        <v>0</v>
      </c>
      <c r="PR274" s="59">
        <v>0</v>
      </c>
      <c r="PS274" s="59">
        <v>0</v>
      </c>
      <c r="PT274" s="59">
        <v>0</v>
      </c>
      <c r="PU274" s="59">
        <v>0</v>
      </c>
      <c r="PV274" s="59">
        <v>0</v>
      </c>
      <c r="PW274" s="59">
        <v>0</v>
      </c>
      <c r="PX274" s="59">
        <v>0</v>
      </c>
      <c r="PY274" s="59">
        <v>0</v>
      </c>
      <c r="PZ274" s="59">
        <v>0</v>
      </c>
      <c r="QA274" s="59">
        <v>0</v>
      </c>
      <c r="QB274" s="59">
        <v>0</v>
      </c>
      <c r="QC274" s="59">
        <v>0</v>
      </c>
      <c r="QD274" s="59">
        <v>0</v>
      </c>
      <c r="QE274" s="59">
        <v>0</v>
      </c>
      <c r="QF274" s="59">
        <v>0</v>
      </c>
      <c r="QG274" s="59">
        <v>0</v>
      </c>
      <c r="QH274" s="59">
        <v>0</v>
      </c>
      <c r="QI274" s="59">
        <v>0</v>
      </c>
      <c r="QJ274" s="59">
        <v>0</v>
      </c>
      <c r="QK274" s="59">
        <v>0</v>
      </c>
      <c r="QL274" s="59">
        <v>0</v>
      </c>
      <c r="QM274" s="59">
        <v>0</v>
      </c>
      <c r="QN274" s="59">
        <v>0</v>
      </c>
      <c r="QO274" s="59">
        <v>0</v>
      </c>
      <c r="QP274" s="59">
        <v>0</v>
      </c>
      <c r="QQ274" s="59">
        <v>0</v>
      </c>
      <c r="QR274" s="59">
        <v>0</v>
      </c>
      <c r="QS274" s="59">
        <v>0</v>
      </c>
      <c r="QT274" s="59">
        <v>0</v>
      </c>
      <c r="QU274" s="59">
        <v>0</v>
      </c>
      <c r="QV274" s="59">
        <v>0</v>
      </c>
      <c r="QW274" s="59">
        <v>0</v>
      </c>
      <c r="QX274" s="59">
        <v>0</v>
      </c>
      <c r="QY274" s="59">
        <v>0</v>
      </c>
      <c r="QZ274" s="59">
        <v>0</v>
      </c>
      <c r="RA274" s="59">
        <v>0</v>
      </c>
      <c r="RB274" s="59">
        <v>0</v>
      </c>
      <c r="RC274" s="59">
        <v>0</v>
      </c>
      <c r="RD274" s="59">
        <v>0</v>
      </c>
      <c r="RE274" s="59">
        <v>0</v>
      </c>
      <c r="RF274" s="59">
        <v>0</v>
      </c>
      <c r="RG274" s="59">
        <v>0</v>
      </c>
      <c r="RH274" s="59">
        <v>0</v>
      </c>
      <c r="RI274" s="59">
        <v>0</v>
      </c>
      <c r="RJ274" s="59">
        <v>0</v>
      </c>
      <c r="RK274" s="93"/>
      <c r="RN274" s="59">
        <v>500.22239999999999</v>
      </c>
      <c r="RO274" s="59">
        <v>500.22239999999999</v>
      </c>
      <c r="RP274" s="59">
        <v>516.06119999999999</v>
      </c>
      <c r="RQ274" s="59">
        <v>531.90000000000009</v>
      </c>
      <c r="RR274" s="59">
        <v>531.90000000000009</v>
      </c>
      <c r="RS274" s="59">
        <v>585.38550000000009</v>
      </c>
      <c r="RT274" s="59">
        <v>585.38550000000009</v>
      </c>
      <c r="RU274" s="59">
        <v>585.38550000000009</v>
      </c>
      <c r="RV274" s="59">
        <v>585.38550000000009</v>
      </c>
      <c r="RW274" s="59">
        <v>585.38550000000009</v>
      </c>
      <c r="RX274" s="59">
        <v>585.38550000000009</v>
      </c>
      <c r="RY274" s="59">
        <v>585.38550000000009</v>
      </c>
      <c r="RZ274" s="59">
        <v>620.50863000000004</v>
      </c>
      <c r="SA274" s="59">
        <v>620.50863000000004</v>
      </c>
      <c r="SB274" s="59">
        <v>620.50863000000004</v>
      </c>
      <c r="SC274" s="59">
        <v>620.50863000000004</v>
      </c>
      <c r="SD274" s="59">
        <v>620.50863000000004</v>
      </c>
      <c r="SE274" s="59">
        <v>620.50863000000004</v>
      </c>
      <c r="SF274" s="59">
        <v>620.50863000000004</v>
      </c>
      <c r="SG274" s="59">
        <v>620.50863000000004</v>
      </c>
      <c r="SH274" s="59">
        <v>620.50863000000004</v>
      </c>
      <c r="SI274" s="59">
        <v>620.50863000000004</v>
      </c>
      <c r="SJ274" s="59">
        <v>620.50863000000004</v>
      </c>
      <c r="SK274" s="59">
        <v>620.50863000000004</v>
      </c>
      <c r="SL274" s="59">
        <v>657.73914780000018</v>
      </c>
      <c r="SM274" s="59">
        <v>657.73914780000018</v>
      </c>
      <c r="SN274" s="59">
        <v>657.73914780000018</v>
      </c>
      <c r="SO274" s="59">
        <v>657.73914780000018</v>
      </c>
      <c r="SP274" s="59">
        <v>657.73914780000018</v>
      </c>
      <c r="SQ274" s="59">
        <v>657.73914780000018</v>
      </c>
      <c r="SR274" s="59">
        <v>657.73914780000018</v>
      </c>
      <c r="SS274" s="59">
        <v>657.73914780000018</v>
      </c>
      <c r="ST274" s="59">
        <v>657.73914780000018</v>
      </c>
      <c r="SU274" s="59">
        <v>657.73914780000018</v>
      </c>
      <c r="SV274" s="59">
        <v>657.73914780000018</v>
      </c>
      <c r="SW274" s="59">
        <v>657.73914780000018</v>
      </c>
      <c r="SX274" s="59">
        <v>697.20349666800007</v>
      </c>
      <c r="SY274" s="59">
        <v>697.20349666800007</v>
      </c>
      <c r="SZ274" s="59">
        <v>697.20349666800007</v>
      </c>
      <c r="TA274" s="59">
        <v>697.20349666800007</v>
      </c>
      <c r="TB274" s="59">
        <v>697.20349666800007</v>
      </c>
      <c r="TC274" s="59">
        <v>697.20349666800007</v>
      </c>
      <c r="TD274" s="59">
        <v>697.20349666800007</v>
      </c>
      <c r="TE274" s="59">
        <v>697.20349666800007</v>
      </c>
      <c r="TF274" s="59">
        <v>697.20349666800007</v>
      </c>
      <c r="TG274" s="59">
        <v>697.20349666800007</v>
      </c>
      <c r="TH274" s="59">
        <v>697.20349666800007</v>
      </c>
      <c r="TI274" s="59">
        <v>697.20349666800007</v>
      </c>
      <c r="TJ274" s="59">
        <v>739.03570646808021</v>
      </c>
      <c r="TK274" s="59">
        <v>739.03570646808021</v>
      </c>
      <c r="TL274" s="59">
        <v>739.03570646808021</v>
      </c>
      <c r="TM274" s="59">
        <v>739.03570646808021</v>
      </c>
      <c r="TN274" s="59">
        <v>739.03570646808021</v>
      </c>
      <c r="TO274" s="59">
        <v>739.03570646808021</v>
      </c>
      <c r="TP274" s="59">
        <v>739.03570646808021</v>
      </c>
      <c r="TQ274" s="59">
        <v>739.03570646808021</v>
      </c>
      <c r="TR274" s="59">
        <v>739.03570646808021</v>
      </c>
      <c r="TS274" s="59">
        <v>739.03570646808021</v>
      </c>
      <c r="TT274" s="59">
        <v>739.03570646808021</v>
      </c>
      <c r="TU274" s="59">
        <v>739.03570646808021</v>
      </c>
      <c r="TV274" s="59">
        <v>783.37784885616497</v>
      </c>
      <c r="TW274" s="59">
        <v>783.37784885616497</v>
      </c>
      <c r="TX274" s="59">
        <v>783.37784885616497</v>
      </c>
      <c r="TY274" s="59">
        <v>783.37784885616497</v>
      </c>
      <c r="TZ274" s="59">
        <v>783.37784885616497</v>
      </c>
      <c r="UA274" s="59">
        <v>783.37784885616497</v>
      </c>
      <c r="UB274" s="59">
        <v>783.37784885616497</v>
      </c>
      <c r="UC274" s="59">
        <v>783.37784885616497</v>
      </c>
      <c r="UD274" s="59">
        <v>783.37784885616497</v>
      </c>
      <c r="UE274" s="59">
        <v>783.37784885616497</v>
      </c>
      <c r="UF274" s="59">
        <v>783.37784885616497</v>
      </c>
      <c r="UG274" s="59">
        <v>783.37784885616497</v>
      </c>
      <c r="UH274" s="59"/>
      <c r="UK274" s="59">
        <v>3242.9565000000011</v>
      </c>
      <c r="UL274" s="59">
        <v>3615.9589199999996</v>
      </c>
      <c r="UM274" s="59">
        <v>3832.9164552000016</v>
      </c>
      <c r="UN274" s="59">
        <v>4062.8914425119997</v>
      </c>
      <c r="UO274" s="59">
        <v>4306.6649290627211</v>
      </c>
      <c r="UP274" s="59">
        <v>4565.0648248064854</v>
      </c>
      <c r="UT274" s="59">
        <v>3435.0480000000007</v>
      </c>
      <c r="UU274" s="59">
        <v>3830.14464</v>
      </c>
      <c r="UV274" s="59">
        <v>4059.9533184000015</v>
      </c>
      <c r="UW274" s="59">
        <v>4303.5505175040007</v>
      </c>
      <c r="UX274" s="59">
        <v>4561.7635485542405</v>
      </c>
      <c r="UY274" s="59">
        <v>4835.4693614674952</v>
      </c>
      <c r="VC274" s="59">
        <v>0</v>
      </c>
      <c r="VD274" s="59">
        <v>0</v>
      </c>
      <c r="VE274" s="59">
        <v>0</v>
      </c>
      <c r="VF274" s="59">
        <v>0</v>
      </c>
      <c r="VG274" s="59">
        <v>0</v>
      </c>
      <c r="VH274" s="59">
        <v>0</v>
      </c>
      <c r="VI274" s="59"/>
      <c r="VL274" s="59">
        <v>6678.0045000000018</v>
      </c>
      <c r="VM274" s="59">
        <v>7446.1035599999996</v>
      </c>
      <c r="VN274" s="59">
        <v>7892.8697736000031</v>
      </c>
      <c r="VO274" s="59">
        <v>8366.4419600159999</v>
      </c>
      <c r="VP274" s="59">
        <v>8868.4284776169625</v>
      </c>
      <c r="VQ274" s="59">
        <v>9400.5341862739806</v>
      </c>
      <c r="VR274" s="59"/>
      <c r="VU274" s="59">
        <v>112995</v>
      </c>
      <c r="VV274" s="59">
        <v>125991.60000000002</v>
      </c>
      <c r="VW274" s="59">
        <v>133551.09600000002</v>
      </c>
      <c r="VX274" s="59">
        <v>141564.16175999999</v>
      </c>
      <c r="VY274" s="59">
        <v>150058.01146560002</v>
      </c>
      <c r="VZ274" s="59">
        <v>159061.49215353598</v>
      </c>
      <c r="WA274" s="59"/>
      <c r="WB274" s="59"/>
      <c r="WD274" s="59">
        <v>9416.25</v>
      </c>
      <c r="WE274" s="59">
        <v>10499.300000000001</v>
      </c>
      <c r="WF274" s="59">
        <v>11129.258000000002</v>
      </c>
      <c r="WG274" s="59">
        <v>11797.01348</v>
      </c>
      <c r="WH274" s="59">
        <v>12504.834288800002</v>
      </c>
      <c r="WI274" s="59">
        <v>13255.124346127997</v>
      </c>
      <c r="WK274" s="198"/>
      <c r="WM274" s="59">
        <v>395.14267729752413</v>
      </c>
      <c r="WN274" s="59">
        <v>440.59169114561485</v>
      </c>
      <c r="WO274" s="59">
        <v>467.02719261435175</v>
      </c>
      <c r="WP274" s="59">
        <v>495.0488241712128</v>
      </c>
      <c r="WQ274" s="59">
        <v>524.7517536214857</v>
      </c>
      <c r="WR274" s="59">
        <v>556.23685883877454</v>
      </c>
      <c r="WS274" s="59"/>
      <c r="WV274" s="74">
        <v>44.56666666666667</v>
      </c>
      <c r="WW274" s="74">
        <v>56.56666666666667</v>
      </c>
      <c r="WX274" s="74">
        <v>68.566666666666663</v>
      </c>
      <c r="WY274" s="74">
        <v>80.566666666666663</v>
      </c>
      <c r="WZ274" s="74">
        <v>92.566666666666663</v>
      </c>
      <c r="XA274" s="74">
        <v>104.56666666666666</v>
      </c>
      <c r="XB274" s="74"/>
      <c r="XE274" s="80">
        <v>3</v>
      </c>
      <c r="XF274" s="80">
        <v>4</v>
      </c>
      <c r="XG274" s="80">
        <v>5</v>
      </c>
      <c r="XH274" s="80">
        <v>6</v>
      </c>
      <c r="XI274" s="80">
        <v>7</v>
      </c>
      <c r="XJ274" s="80">
        <v>8</v>
      </c>
      <c r="XK274" s="80"/>
      <c r="XL274" s="75"/>
      <c r="XM274" s="75"/>
      <c r="XN274" s="80">
        <v>8</v>
      </c>
      <c r="XO274" s="80">
        <v>8</v>
      </c>
      <c r="XP274" s="80">
        <v>8</v>
      </c>
      <c r="XQ274" s="80">
        <v>8</v>
      </c>
      <c r="XR274" s="80">
        <v>8</v>
      </c>
      <c r="XS274" s="80">
        <v>8</v>
      </c>
      <c r="XT274" s="80"/>
      <c r="XW274" s="80">
        <v>17</v>
      </c>
      <c r="XX274" s="80">
        <v>17</v>
      </c>
      <c r="XY274" s="80">
        <v>16</v>
      </c>
      <c r="XZ274" s="80">
        <v>16</v>
      </c>
      <c r="YA274" s="80">
        <v>16</v>
      </c>
      <c r="YB274" s="80">
        <v>16</v>
      </c>
      <c r="YC274" s="80"/>
      <c r="YF274" s="5">
        <v>823.87248216533771</v>
      </c>
      <c r="YG274" s="5">
        <v>918.63367603860752</v>
      </c>
      <c r="YH274" s="5">
        <v>2841.86046705833</v>
      </c>
      <c r="YI274" s="5">
        <v>3012.3720950818306</v>
      </c>
      <c r="YJ274" s="5">
        <v>3193.114420786741</v>
      </c>
      <c r="YK274" s="5">
        <v>3384.7012860339428</v>
      </c>
      <c r="YL274" s="5"/>
      <c r="YO274" s="5">
        <v>23708.560637851449</v>
      </c>
      <c r="YP274" s="5">
        <v>26435.501468736889</v>
      </c>
      <c r="YQ274" s="5">
        <v>28021.631556861106</v>
      </c>
      <c r="YR274" s="5">
        <v>29702.929450272768</v>
      </c>
      <c r="YS274" s="5">
        <v>31485.105217289143</v>
      </c>
      <c r="YT274" s="5">
        <v>33374.211530326473</v>
      </c>
      <c r="YU274" s="5"/>
      <c r="YX274" s="5">
        <v>16215.179226199831</v>
      </c>
      <c r="YY274" s="5">
        <v>26199.826531665734</v>
      </c>
      <c r="YZ274" s="5">
        <v>28021.631556861106</v>
      </c>
      <c r="ZA274" s="5">
        <v>29702.929450272768</v>
      </c>
      <c r="ZB274" s="5">
        <v>31485.105217289143</v>
      </c>
      <c r="ZC274" s="5">
        <v>33374.211530326473</v>
      </c>
      <c r="ZD274" s="5"/>
      <c r="ZG274" s="5">
        <v>395.14267729752413</v>
      </c>
      <c r="ZH274" s="5">
        <v>440.59169114561485</v>
      </c>
      <c r="ZI274" s="5">
        <v>467.02719261435175</v>
      </c>
      <c r="ZJ274" s="5">
        <v>495.0488241712128</v>
      </c>
      <c r="ZK274" s="5">
        <v>524.7517536214857</v>
      </c>
      <c r="ZL274" s="5">
        <v>556.23685883877454</v>
      </c>
      <c r="ZM274" s="5"/>
      <c r="ZP274" s="60">
        <v>11063.994964330675</v>
      </c>
      <c r="ZQ274" s="60">
        <v>12336.567352077216</v>
      </c>
      <c r="ZR274" s="60">
        <v>13076.761393201848</v>
      </c>
      <c r="ZS274" s="60">
        <v>13861.367076793958</v>
      </c>
      <c r="ZT274" s="60">
        <v>14693.049101401601</v>
      </c>
      <c r="ZU274" s="60">
        <v>15574.632047485688</v>
      </c>
      <c r="ZV274" s="60"/>
      <c r="ZY274" s="60">
        <v>395.14267729752413</v>
      </c>
      <c r="ZZ274" s="60">
        <v>440.59169114561485</v>
      </c>
      <c r="AAA274" s="60">
        <v>467.02719261435175</v>
      </c>
      <c r="AAB274" s="60">
        <v>495.0488241712128</v>
      </c>
      <c r="AAC274" s="60">
        <v>524.7517536214857</v>
      </c>
      <c r="AAD274" s="60">
        <v>556.23685883877454</v>
      </c>
      <c r="AAE274" s="60"/>
      <c r="AAH274" s="60">
        <v>30030.843474611833</v>
      </c>
      <c r="AAI274" s="60">
        <v>42737.394041124637</v>
      </c>
      <c r="AAJ274" s="60">
        <v>59779.480654637024</v>
      </c>
      <c r="AAK274" s="60">
        <v>74752.372449853137</v>
      </c>
      <c r="AAL274" s="60">
        <v>91306.805130138513</v>
      </c>
      <c r="AAM274" s="60">
        <v>109578.66119123859</v>
      </c>
      <c r="AAN274" s="60"/>
      <c r="AAQ274" s="5">
        <v>41094.838438942505</v>
      </c>
      <c r="AAR274" s="5">
        <v>55073.961393201855</v>
      </c>
      <c r="AAS274" s="5">
        <v>72856.242047838867</v>
      </c>
      <c r="AAT274" s="5">
        <v>88613.739526647099</v>
      </c>
      <c r="AAU274" s="5">
        <v>105999.85423154011</v>
      </c>
      <c r="AAV274" s="5">
        <v>125153.29323872428</v>
      </c>
    </row>
    <row r="275" spans="1:724" ht="15" customHeight="1">
      <c r="B275" s="228">
        <v>2</v>
      </c>
      <c r="C275" s="228">
        <v>42453</v>
      </c>
      <c r="D275" s="229" t="s">
        <v>437</v>
      </c>
      <c r="E275" s="73" t="b">
        <v>0</v>
      </c>
      <c r="F275" s="230">
        <v>41511</v>
      </c>
      <c r="G275" s="231" t="s">
        <v>426</v>
      </c>
      <c r="H275" s="57" t="s">
        <v>209</v>
      </c>
      <c r="I275" s="57" t="s">
        <v>200</v>
      </c>
      <c r="J275" s="229" t="s">
        <v>210</v>
      </c>
      <c r="K275" s="232">
        <v>8464</v>
      </c>
      <c r="L275" s="232">
        <v>0</v>
      </c>
      <c r="M275" s="73" t="b">
        <v>1</v>
      </c>
      <c r="N275" s="73" t="b">
        <v>1</v>
      </c>
      <c r="O275" s="73" t="b">
        <v>1</v>
      </c>
      <c r="P275" s="27">
        <v>42607</v>
      </c>
      <c r="Q275" s="27" t="s">
        <v>426</v>
      </c>
      <c r="R275" s="69">
        <v>0</v>
      </c>
      <c r="S275" s="69">
        <v>0.06</v>
      </c>
      <c r="T275" s="69">
        <v>0.06</v>
      </c>
      <c r="U275" s="69">
        <v>0.06</v>
      </c>
      <c r="V275" s="69">
        <v>0.06</v>
      </c>
      <c r="W275" s="69">
        <v>0.06</v>
      </c>
      <c r="Z275" s="232">
        <v>8464</v>
      </c>
      <c r="AA275" s="232">
        <v>8464</v>
      </c>
      <c r="AB275" s="232">
        <v>8464</v>
      </c>
      <c r="AC275" s="232">
        <v>8464</v>
      </c>
      <c r="AD275" s="232">
        <v>8464</v>
      </c>
      <c r="AE275" s="232">
        <v>9905</v>
      </c>
      <c r="AF275" s="232">
        <v>9905</v>
      </c>
      <c r="AG275" s="232">
        <v>9905</v>
      </c>
      <c r="AH275" s="232">
        <v>9905</v>
      </c>
      <c r="AI275" s="232">
        <v>9905</v>
      </c>
      <c r="AJ275" s="232">
        <v>9905</v>
      </c>
      <c r="AK275" s="232">
        <v>9905</v>
      </c>
      <c r="AL275" s="5">
        <v>10499.300000000001</v>
      </c>
      <c r="AM275" s="5">
        <v>10499.300000000001</v>
      </c>
      <c r="AN275" s="5">
        <v>10499.300000000001</v>
      </c>
      <c r="AO275" s="5">
        <v>10499.300000000001</v>
      </c>
      <c r="AP275" s="5">
        <v>10499.300000000001</v>
      </c>
      <c r="AQ275" s="5">
        <v>10499.300000000001</v>
      </c>
      <c r="AR275" s="5">
        <v>10499.300000000001</v>
      </c>
      <c r="AS275" s="5">
        <v>10499.300000000001</v>
      </c>
      <c r="AT275" s="5">
        <v>10499.300000000001</v>
      </c>
      <c r="AU275" s="5">
        <v>10499.300000000001</v>
      </c>
      <c r="AV275" s="5">
        <v>10499.300000000001</v>
      </c>
      <c r="AW275" s="5">
        <v>10499.300000000001</v>
      </c>
      <c r="AX275" s="5">
        <v>11129.258000000002</v>
      </c>
      <c r="AY275" s="5">
        <v>11129.258000000002</v>
      </c>
      <c r="AZ275" s="5">
        <v>11129.258000000002</v>
      </c>
      <c r="BA275" s="5">
        <v>11129.258000000002</v>
      </c>
      <c r="BB275" s="5">
        <v>11129.258000000002</v>
      </c>
      <c r="BC275" s="5">
        <v>11129.258000000002</v>
      </c>
      <c r="BD275" s="5">
        <v>11129.258000000002</v>
      </c>
      <c r="BE275" s="5">
        <v>11129.258000000002</v>
      </c>
      <c r="BF275" s="5">
        <v>11129.258000000002</v>
      </c>
      <c r="BG275" s="5">
        <v>11129.258000000002</v>
      </c>
      <c r="BH275" s="5">
        <v>11129.258000000002</v>
      </c>
      <c r="BI275" s="5">
        <v>11129.258000000002</v>
      </c>
      <c r="BJ275" s="5">
        <v>11797.013480000001</v>
      </c>
      <c r="BK275" s="5">
        <v>11797.013480000001</v>
      </c>
      <c r="BL275" s="5">
        <v>11797.013480000001</v>
      </c>
      <c r="BM275" s="5">
        <v>11797.013480000001</v>
      </c>
      <c r="BN275" s="5">
        <v>11797.013480000001</v>
      </c>
      <c r="BO275" s="5">
        <v>11797.013480000001</v>
      </c>
      <c r="BP275" s="5">
        <v>11797.013480000001</v>
      </c>
      <c r="BQ275" s="5">
        <v>11797.013480000001</v>
      </c>
      <c r="BR275" s="5">
        <v>11797.013480000001</v>
      </c>
      <c r="BS275" s="5">
        <v>11797.013480000001</v>
      </c>
      <c r="BT275" s="5">
        <v>11797.013480000001</v>
      </c>
      <c r="BU275" s="5">
        <v>11797.013480000001</v>
      </c>
      <c r="BV275" s="5">
        <v>12504.834288800002</v>
      </c>
      <c r="BW275" s="5">
        <v>12504.834288800002</v>
      </c>
      <c r="BX275" s="5">
        <v>12504.834288800002</v>
      </c>
      <c r="BY275" s="5">
        <v>12504.834288800002</v>
      </c>
      <c r="BZ275" s="5">
        <v>12504.834288800002</v>
      </c>
      <c r="CA275" s="5">
        <v>12504.834288800002</v>
      </c>
      <c r="CB275" s="5">
        <v>12504.834288800002</v>
      </c>
      <c r="CC275" s="5">
        <v>12504.834288800002</v>
      </c>
      <c r="CD275" s="5">
        <v>12504.834288800002</v>
      </c>
      <c r="CE275" s="5">
        <v>12504.834288800002</v>
      </c>
      <c r="CF275" s="5">
        <v>12504.834288800002</v>
      </c>
      <c r="CG275" s="5">
        <v>12504.834288800002</v>
      </c>
      <c r="CH275" s="5">
        <v>13255.124346128003</v>
      </c>
      <c r="CI275" s="5">
        <v>13255.124346128003</v>
      </c>
      <c r="CJ275" s="5">
        <v>13255.124346128003</v>
      </c>
      <c r="CK275" s="5">
        <v>13255.124346128003</v>
      </c>
      <c r="CL275" s="5">
        <v>13255.124346128003</v>
      </c>
      <c r="CM275" s="5">
        <v>13255.124346128003</v>
      </c>
      <c r="CN275" s="5">
        <v>13255.124346128003</v>
      </c>
      <c r="CO275" s="5">
        <v>13255.124346128003</v>
      </c>
      <c r="CP275" s="5">
        <v>13255.124346128003</v>
      </c>
      <c r="CQ275" s="5">
        <v>13255.124346128003</v>
      </c>
      <c r="CR275" s="5">
        <v>13255.124346128003</v>
      </c>
      <c r="CS275" s="5">
        <v>13255.124346128003</v>
      </c>
      <c r="CU275" s="69">
        <v>0</v>
      </c>
      <c r="CV275" s="69">
        <v>0</v>
      </c>
      <c r="CW275" s="69">
        <v>0</v>
      </c>
      <c r="CX275" s="69">
        <v>0</v>
      </c>
      <c r="CY275" s="69">
        <v>0</v>
      </c>
      <c r="CZ275" s="69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/>
      <c r="FZ275" s="5">
        <v>8464</v>
      </c>
      <c r="GA275" s="5">
        <v>8464</v>
      </c>
      <c r="GB275" s="5">
        <v>8464</v>
      </c>
      <c r="GC275" s="5">
        <v>8464</v>
      </c>
      <c r="GD275" s="5">
        <v>8464</v>
      </c>
      <c r="GE275" s="5">
        <v>9905</v>
      </c>
      <c r="GF275" s="5">
        <v>9905</v>
      </c>
      <c r="GG275" s="5">
        <v>9905</v>
      </c>
      <c r="GH275" s="5">
        <v>9905</v>
      </c>
      <c r="GI275" s="5">
        <v>9905</v>
      </c>
      <c r="GJ275" s="5">
        <v>9905</v>
      </c>
      <c r="GK275" s="5">
        <v>9905</v>
      </c>
      <c r="GL275" s="5">
        <v>10499.300000000001</v>
      </c>
      <c r="GM275" s="5">
        <v>10499.300000000001</v>
      </c>
      <c r="GN275" s="5">
        <v>10499.300000000001</v>
      </c>
      <c r="GO275" s="5">
        <v>10499.300000000001</v>
      </c>
      <c r="GP275" s="5">
        <v>10499.300000000001</v>
      </c>
      <c r="GQ275" s="5">
        <v>10499.300000000001</v>
      </c>
      <c r="GR275" s="5">
        <v>10499.300000000001</v>
      </c>
      <c r="GS275" s="5">
        <v>10499.300000000001</v>
      </c>
      <c r="GT275" s="5">
        <v>10499.300000000001</v>
      </c>
      <c r="GU275" s="5">
        <v>10499.300000000001</v>
      </c>
      <c r="GV275" s="5">
        <v>10499.300000000001</v>
      </c>
      <c r="GW275" s="5">
        <v>10499.300000000001</v>
      </c>
      <c r="GX275" s="5">
        <v>11129.258000000002</v>
      </c>
      <c r="GY275" s="5">
        <v>11129.258000000002</v>
      </c>
      <c r="GZ275" s="5">
        <v>11129.258000000002</v>
      </c>
      <c r="HA275" s="5">
        <v>11129.258000000002</v>
      </c>
      <c r="HB275" s="5">
        <v>11129.258000000002</v>
      </c>
      <c r="HC275" s="5">
        <v>11129.258000000002</v>
      </c>
      <c r="HD275" s="5">
        <v>11129.258000000002</v>
      </c>
      <c r="HE275" s="5">
        <v>11129.258000000002</v>
      </c>
      <c r="HF275" s="5">
        <v>11129.258000000002</v>
      </c>
      <c r="HG275" s="5">
        <v>11129.258000000002</v>
      </c>
      <c r="HH275" s="5">
        <v>11129.258000000002</v>
      </c>
      <c r="HI275" s="5">
        <v>11129.258000000002</v>
      </c>
      <c r="HJ275" s="5">
        <v>11797.013480000001</v>
      </c>
      <c r="HK275" s="5">
        <v>11797.013480000001</v>
      </c>
      <c r="HL275" s="5">
        <v>11797.013480000001</v>
      </c>
      <c r="HM275" s="5">
        <v>11797.013480000001</v>
      </c>
      <c r="HN275" s="5">
        <v>11797.013480000001</v>
      </c>
      <c r="HO275" s="5">
        <v>11797.013480000001</v>
      </c>
      <c r="HP275" s="5">
        <v>11797.013480000001</v>
      </c>
      <c r="HQ275" s="5">
        <v>11797.013480000001</v>
      </c>
      <c r="HR275" s="5">
        <v>11797.013480000001</v>
      </c>
      <c r="HS275" s="5">
        <v>11797.013480000001</v>
      </c>
      <c r="HT275" s="5">
        <v>11797.013480000001</v>
      </c>
      <c r="HU275" s="5">
        <v>11797.013480000001</v>
      </c>
      <c r="HV275" s="5">
        <v>12504.834288800002</v>
      </c>
      <c r="HW275" s="5">
        <v>12504.834288800002</v>
      </c>
      <c r="HX275" s="5">
        <v>12504.834288800002</v>
      </c>
      <c r="HY275" s="5">
        <v>12504.834288800002</v>
      </c>
      <c r="HZ275" s="5">
        <v>12504.834288800002</v>
      </c>
      <c r="IA275" s="5">
        <v>12504.834288800002</v>
      </c>
      <c r="IB275" s="5">
        <v>12504.834288800002</v>
      </c>
      <c r="IC275" s="5">
        <v>12504.834288800002</v>
      </c>
      <c r="ID275" s="5">
        <v>12504.834288800002</v>
      </c>
      <c r="IE275" s="5">
        <v>12504.834288800002</v>
      </c>
      <c r="IF275" s="5">
        <v>12504.834288800002</v>
      </c>
      <c r="IG275" s="5">
        <v>12504.834288800002</v>
      </c>
      <c r="IH275" s="5">
        <v>13255.124346128003</v>
      </c>
      <c r="II275" s="5">
        <v>13255.124346128003</v>
      </c>
      <c r="IJ275" s="5">
        <v>13255.124346128003</v>
      </c>
      <c r="IK275" s="5">
        <v>13255.124346128003</v>
      </c>
      <c r="IL275" s="5">
        <v>13255.124346128003</v>
      </c>
      <c r="IM275" s="5">
        <v>13255.124346128003</v>
      </c>
      <c r="IN275" s="5">
        <v>13255.124346128003</v>
      </c>
      <c r="IO275" s="5">
        <v>13255.124346128003</v>
      </c>
      <c r="IP275" s="5">
        <v>13255.124346128003</v>
      </c>
      <c r="IQ275" s="5">
        <v>13255.124346128003</v>
      </c>
      <c r="IR275" s="5">
        <v>13255.124346128003</v>
      </c>
      <c r="IS275" s="5">
        <v>13255.124346128003</v>
      </c>
      <c r="IT275" s="5"/>
      <c r="IW275" s="5">
        <v>242.91679999999999</v>
      </c>
      <c r="IX275" s="5">
        <v>242.91679999999999</v>
      </c>
      <c r="IY275" s="5">
        <v>242.91679999999999</v>
      </c>
      <c r="IZ275" s="5">
        <v>242.91679999999999</v>
      </c>
      <c r="JA275" s="5">
        <v>242.91679999999999</v>
      </c>
      <c r="JB275" s="5">
        <v>284.27350000000001</v>
      </c>
      <c r="JC275" s="5">
        <v>284.27350000000001</v>
      </c>
      <c r="JD275" s="5">
        <v>284.27350000000001</v>
      </c>
      <c r="JE275" s="5">
        <v>284.27350000000001</v>
      </c>
      <c r="JF275" s="5">
        <v>284.27350000000001</v>
      </c>
      <c r="JG275" s="5">
        <v>284.27350000000001</v>
      </c>
      <c r="JH275" s="5">
        <v>284.27350000000001</v>
      </c>
      <c r="JI275" s="5">
        <v>301.32991000000004</v>
      </c>
      <c r="JJ275" s="5">
        <v>301.32991000000004</v>
      </c>
      <c r="JK275" s="5">
        <v>301.32991000000004</v>
      </c>
      <c r="JL275" s="5">
        <v>301.32991000000004</v>
      </c>
      <c r="JM275" s="5">
        <v>301.32991000000004</v>
      </c>
      <c r="JN275" s="5">
        <v>301.32991000000004</v>
      </c>
      <c r="JO275" s="5">
        <v>301.32991000000004</v>
      </c>
      <c r="JP275" s="5">
        <v>301.32991000000004</v>
      </c>
      <c r="JQ275" s="5">
        <v>301.32991000000004</v>
      </c>
      <c r="JR275" s="5">
        <v>301.32991000000004</v>
      </c>
      <c r="JS275" s="5">
        <v>301.32991000000004</v>
      </c>
      <c r="JT275" s="5">
        <v>301.32991000000004</v>
      </c>
      <c r="JU275" s="5">
        <v>319.40970460000005</v>
      </c>
      <c r="JV275" s="5">
        <v>319.40970460000005</v>
      </c>
      <c r="JW275" s="5">
        <v>319.40970460000005</v>
      </c>
      <c r="JX275" s="5">
        <v>319.40970460000005</v>
      </c>
      <c r="JY275" s="5">
        <v>319.40970460000005</v>
      </c>
      <c r="JZ275" s="5">
        <v>319.40970460000005</v>
      </c>
      <c r="KA275" s="5">
        <v>319.40970460000005</v>
      </c>
      <c r="KB275" s="5">
        <v>319.40970460000005</v>
      </c>
      <c r="KC275" s="5">
        <v>319.40970460000005</v>
      </c>
      <c r="KD275" s="5">
        <v>319.40970460000005</v>
      </c>
      <c r="KE275" s="5">
        <v>319.40970460000005</v>
      </c>
      <c r="KF275" s="5">
        <v>319.40970460000005</v>
      </c>
      <c r="KG275" s="5">
        <v>338.57428687600003</v>
      </c>
      <c r="KH275" s="5">
        <v>338.57428687600003</v>
      </c>
      <c r="KI275" s="5">
        <v>338.57428687600003</v>
      </c>
      <c r="KJ275" s="5">
        <v>338.57428687600003</v>
      </c>
      <c r="KK275" s="5">
        <v>338.57428687600003</v>
      </c>
      <c r="KL275" s="5">
        <v>338.57428687600003</v>
      </c>
      <c r="KM275" s="5">
        <v>338.57428687600003</v>
      </c>
      <c r="KN275" s="5">
        <v>338.57428687600003</v>
      </c>
      <c r="KO275" s="5">
        <v>338.57428687600003</v>
      </c>
      <c r="KP275" s="5">
        <v>338.57428687600003</v>
      </c>
      <c r="KQ275" s="5">
        <v>338.57428687600003</v>
      </c>
      <c r="KR275" s="5">
        <v>338.57428687600003</v>
      </c>
      <c r="KS275" s="5">
        <v>358.88874408856009</v>
      </c>
      <c r="KT275" s="5">
        <v>358.88874408856009</v>
      </c>
      <c r="KU275" s="5">
        <v>358.88874408856009</v>
      </c>
      <c r="KV275" s="5">
        <v>358.88874408856009</v>
      </c>
      <c r="KW275" s="5">
        <v>358.88874408856009</v>
      </c>
      <c r="KX275" s="5">
        <v>358.88874408856009</v>
      </c>
      <c r="KY275" s="5">
        <v>358.88874408856009</v>
      </c>
      <c r="KZ275" s="5">
        <v>358.88874408856009</v>
      </c>
      <c r="LA275" s="5">
        <v>358.88874408856009</v>
      </c>
      <c r="LB275" s="5">
        <v>358.88874408856009</v>
      </c>
      <c r="LC275" s="5">
        <v>358.88874408856009</v>
      </c>
      <c r="LD275" s="5">
        <v>358.88874408856009</v>
      </c>
      <c r="LE275" s="5">
        <v>380.42206873387369</v>
      </c>
      <c r="LF275" s="5">
        <v>380.42206873387369</v>
      </c>
      <c r="LG275" s="5">
        <v>380.42206873387369</v>
      </c>
      <c r="LH275" s="5">
        <v>380.42206873387369</v>
      </c>
      <c r="LI275" s="5">
        <v>380.42206873387369</v>
      </c>
      <c r="LJ275" s="5">
        <v>380.42206873387369</v>
      </c>
      <c r="LK275" s="5">
        <v>380.42206873387369</v>
      </c>
      <c r="LL275" s="5">
        <v>380.42206873387369</v>
      </c>
      <c r="LM275" s="5">
        <v>380.42206873387369</v>
      </c>
      <c r="LN275" s="5">
        <v>380.42206873387369</v>
      </c>
      <c r="LO275" s="5">
        <v>380.42206873387369</v>
      </c>
      <c r="LP275" s="5">
        <v>380.42206873387369</v>
      </c>
      <c r="LQ275" s="5"/>
      <c r="LT275" s="5">
        <v>257.30560000000003</v>
      </c>
      <c r="LU275" s="5">
        <v>257.30560000000003</v>
      </c>
      <c r="LV275" s="5">
        <v>257.30560000000003</v>
      </c>
      <c r="LW275" s="5">
        <v>257.30560000000003</v>
      </c>
      <c r="LX275" s="5">
        <v>257.30560000000003</v>
      </c>
      <c r="LY275" s="5">
        <v>301.11200000000002</v>
      </c>
      <c r="LZ275" s="5">
        <v>301.11200000000002</v>
      </c>
      <c r="MA275" s="5">
        <v>301.11200000000002</v>
      </c>
      <c r="MB275" s="5">
        <v>301.11200000000002</v>
      </c>
      <c r="MC275" s="5">
        <v>301.11200000000002</v>
      </c>
      <c r="MD275" s="5">
        <v>301.11200000000002</v>
      </c>
      <c r="ME275" s="5">
        <v>301.11200000000002</v>
      </c>
      <c r="MF275" s="5">
        <v>319.17872000000006</v>
      </c>
      <c r="MG275" s="5">
        <v>319.17872000000006</v>
      </c>
      <c r="MH275" s="5">
        <v>319.17872000000006</v>
      </c>
      <c r="MI275" s="5">
        <v>319.17872000000006</v>
      </c>
      <c r="MJ275" s="5">
        <v>319.17872000000006</v>
      </c>
      <c r="MK275" s="5">
        <v>319.17872000000006</v>
      </c>
      <c r="ML275" s="5">
        <v>319.17872000000006</v>
      </c>
      <c r="MM275" s="5">
        <v>319.17872000000006</v>
      </c>
      <c r="MN275" s="5">
        <v>319.17872000000006</v>
      </c>
      <c r="MO275" s="5">
        <v>319.17872000000006</v>
      </c>
      <c r="MP275" s="5">
        <v>319.17872000000006</v>
      </c>
      <c r="MQ275" s="5">
        <v>319.17872000000006</v>
      </c>
      <c r="MR275" s="5">
        <v>338.32944320000007</v>
      </c>
      <c r="MS275" s="5">
        <v>338.32944320000007</v>
      </c>
      <c r="MT275" s="5">
        <v>338.32944320000007</v>
      </c>
      <c r="MU275" s="5">
        <v>338.32944320000007</v>
      </c>
      <c r="MV275" s="5">
        <v>338.32944320000007</v>
      </c>
      <c r="MW275" s="5">
        <v>338.32944320000007</v>
      </c>
      <c r="MX275" s="5">
        <v>338.32944320000007</v>
      </c>
      <c r="MY275" s="5">
        <v>338.32944320000007</v>
      </c>
      <c r="MZ275" s="5">
        <v>338.32944320000007</v>
      </c>
      <c r="NA275" s="5">
        <v>338.32944320000007</v>
      </c>
      <c r="NB275" s="5">
        <v>338.32944320000007</v>
      </c>
      <c r="NC275" s="5">
        <v>338.32944320000007</v>
      </c>
      <c r="ND275" s="5">
        <v>358.62920979200004</v>
      </c>
      <c r="NE275" s="5">
        <v>358.62920979200004</v>
      </c>
      <c r="NF275" s="5">
        <v>358.62920979200004</v>
      </c>
      <c r="NG275" s="5">
        <v>358.62920979200004</v>
      </c>
      <c r="NH275" s="5">
        <v>358.62920979200004</v>
      </c>
      <c r="NI275" s="5">
        <v>358.62920979200004</v>
      </c>
      <c r="NJ275" s="5">
        <v>358.62920979200004</v>
      </c>
      <c r="NK275" s="5">
        <v>358.62920979200004</v>
      </c>
      <c r="NL275" s="5">
        <v>358.62920979200004</v>
      </c>
      <c r="NM275" s="5">
        <v>358.62920979200004</v>
      </c>
      <c r="NN275" s="5">
        <v>358.62920979200004</v>
      </c>
      <c r="NO275" s="5">
        <v>358.62920979200004</v>
      </c>
      <c r="NP275" s="5">
        <v>380.14696237952006</v>
      </c>
      <c r="NQ275" s="5">
        <v>380.14696237952006</v>
      </c>
      <c r="NR275" s="5">
        <v>380.14696237952006</v>
      </c>
      <c r="NS275" s="5">
        <v>380.14696237952006</v>
      </c>
      <c r="NT275" s="5">
        <v>380.14696237952006</v>
      </c>
      <c r="NU275" s="5">
        <v>380.14696237952006</v>
      </c>
      <c r="NV275" s="5">
        <v>380.14696237952006</v>
      </c>
      <c r="NW275" s="5">
        <v>380.14696237952006</v>
      </c>
      <c r="NX275" s="5">
        <v>380.14696237952006</v>
      </c>
      <c r="NY275" s="5">
        <v>380.14696237952006</v>
      </c>
      <c r="NZ275" s="5">
        <v>380.14696237952006</v>
      </c>
      <c r="OA275" s="5">
        <v>380.14696237952006</v>
      </c>
      <c r="OB275" s="5">
        <v>402.95578012229129</v>
      </c>
      <c r="OC275" s="5">
        <v>402.95578012229129</v>
      </c>
      <c r="OD275" s="5">
        <v>402.95578012229129</v>
      </c>
      <c r="OE275" s="5">
        <v>402.95578012229129</v>
      </c>
      <c r="OF275" s="5">
        <v>402.95578012229129</v>
      </c>
      <c r="OG275" s="5">
        <v>402.95578012229129</v>
      </c>
      <c r="OH275" s="5">
        <v>402.95578012229129</v>
      </c>
      <c r="OI275" s="5">
        <v>402.95578012229129</v>
      </c>
      <c r="OJ275" s="5">
        <v>402.95578012229129</v>
      </c>
      <c r="OK275" s="5">
        <v>402.95578012229129</v>
      </c>
      <c r="OL275" s="5">
        <v>402.95578012229129</v>
      </c>
      <c r="OM275" s="5">
        <v>402.95578012229129</v>
      </c>
      <c r="ON275" s="5"/>
      <c r="OQ275" s="59">
        <v>0</v>
      </c>
      <c r="OR275" s="59">
        <v>0</v>
      </c>
      <c r="OS275" s="59">
        <v>0</v>
      </c>
      <c r="OT275" s="59">
        <v>0</v>
      </c>
      <c r="OU275" s="59">
        <v>0</v>
      </c>
      <c r="OV275" s="59">
        <v>0</v>
      </c>
      <c r="OW275" s="59">
        <v>0</v>
      </c>
      <c r="OX275" s="59">
        <v>0</v>
      </c>
      <c r="OY275" s="59">
        <v>0</v>
      </c>
      <c r="OZ275" s="59">
        <v>0</v>
      </c>
      <c r="PA275" s="59">
        <v>0</v>
      </c>
      <c r="PB275" s="59">
        <v>0</v>
      </c>
      <c r="PC275" s="59">
        <v>0</v>
      </c>
      <c r="PD275" s="59">
        <v>0</v>
      </c>
      <c r="PE275" s="59">
        <v>0</v>
      </c>
      <c r="PF275" s="59">
        <v>0</v>
      </c>
      <c r="PG275" s="59">
        <v>0</v>
      </c>
      <c r="PH275" s="59">
        <v>0</v>
      </c>
      <c r="PI275" s="59">
        <v>0</v>
      </c>
      <c r="PJ275" s="59">
        <v>0</v>
      </c>
      <c r="PK275" s="59">
        <v>0</v>
      </c>
      <c r="PL275" s="59">
        <v>0</v>
      </c>
      <c r="PM275" s="59">
        <v>0</v>
      </c>
      <c r="PN275" s="59">
        <v>0</v>
      </c>
      <c r="PO275" s="59">
        <v>0</v>
      </c>
      <c r="PP275" s="59">
        <v>0</v>
      </c>
      <c r="PQ275" s="59">
        <v>0</v>
      </c>
      <c r="PR275" s="59">
        <v>0</v>
      </c>
      <c r="PS275" s="59">
        <v>0</v>
      </c>
      <c r="PT275" s="59">
        <v>0</v>
      </c>
      <c r="PU275" s="59">
        <v>0</v>
      </c>
      <c r="PV275" s="59">
        <v>0</v>
      </c>
      <c r="PW275" s="59">
        <v>0</v>
      </c>
      <c r="PX275" s="59">
        <v>0</v>
      </c>
      <c r="PY275" s="59">
        <v>0</v>
      </c>
      <c r="PZ275" s="59">
        <v>0</v>
      </c>
      <c r="QA275" s="59">
        <v>0</v>
      </c>
      <c r="QB275" s="59">
        <v>0</v>
      </c>
      <c r="QC275" s="59">
        <v>0</v>
      </c>
      <c r="QD275" s="59">
        <v>0</v>
      </c>
      <c r="QE275" s="59">
        <v>0</v>
      </c>
      <c r="QF275" s="59">
        <v>0</v>
      </c>
      <c r="QG275" s="59">
        <v>0</v>
      </c>
      <c r="QH275" s="59">
        <v>0</v>
      </c>
      <c r="QI275" s="59">
        <v>0</v>
      </c>
      <c r="QJ275" s="59">
        <v>0</v>
      </c>
      <c r="QK275" s="59">
        <v>0</v>
      </c>
      <c r="QL275" s="59">
        <v>0</v>
      </c>
      <c r="QM275" s="59">
        <v>0</v>
      </c>
      <c r="QN275" s="59">
        <v>0</v>
      </c>
      <c r="QO275" s="59">
        <v>0</v>
      </c>
      <c r="QP275" s="59">
        <v>0</v>
      </c>
      <c r="QQ275" s="59">
        <v>0</v>
      </c>
      <c r="QR275" s="59">
        <v>0</v>
      </c>
      <c r="QS275" s="59">
        <v>0</v>
      </c>
      <c r="QT275" s="59">
        <v>0</v>
      </c>
      <c r="QU275" s="59">
        <v>0</v>
      </c>
      <c r="QV275" s="59">
        <v>0</v>
      </c>
      <c r="QW275" s="59">
        <v>0</v>
      </c>
      <c r="QX275" s="59">
        <v>0</v>
      </c>
      <c r="QY275" s="59">
        <v>0</v>
      </c>
      <c r="QZ275" s="59">
        <v>0</v>
      </c>
      <c r="RA275" s="59">
        <v>0</v>
      </c>
      <c r="RB275" s="59">
        <v>0</v>
      </c>
      <c r="RC275" s="59">
        <v>0</v>
      </c>
      <c r="RD275" s="59">
        <v>0</v>
      </c>
      <c r="RE275" s="59">
        <v>0</v>
      </c>
      <c r="RF275" s="59">
        <v>0</v>
      </c>
      <c r="RG275" s="59">
        <v>0</v>
      </c>
      <c r="RH275" s="59">
        <v>0</v>
      </c>
      <c r="RI275" s="59">
        <v>0</v>
      </c>
      <c r="RJ275" s="59">
        <v>0</v>
      </c>
      <c r="RK275" s="59"/>
      <c r="RN275" s="59">
        <v>500.22239999999999</v>
      </c>
      <c r="RO275" s="59">
        <v>500.22239999999999</v>
      </c>
      <c r="RP275" s="59">
        <v>500.22239999999999</v>
      </c>
      <c r="RQ275" s="59">
        <v>500.22239999999999</v>
      </c>
      <c r="RR275" s="59">
        <v>500.22239999999999</v>
      </c>
      <c r="RS275" s="59">
        <v>585.38550000000009</v>
      </c>
      <c r="RT275" s="59">
        <v>585.38550000000009</v>
      </c>
      <c r="RU275" s="59">
        <v>585.38550000000009</v>
      </c>
      <c r="RV275" s="59">
        <v>585.38550000000009</v>
      </c>
      <c r="RW275" s="59">
        <v>585.38550000000009</v>
      </c>
      <c r="RX275" s="59">
        <v>585.38550000000009</v>
      </c>
      <c r="RY275" s="59">
        <v>585.38550000000009</v>
      </c>
      <c r="RZ275" s="59">
        <v>620.50863000000004</v>
      </c>
      <c r="SA275" s="59">
        <v>620.50863000000004</v>
      </c>
      <c r="SB275" s="59">
        <v>620.50863000000004</v>
      </c>
      <c r="SC275" s="59">
        <v>620.50863000000004</v>
      </c>
      <c r="SD275" s="59">
        <v>620.50863000000004</v>
      </c>
      <c r="SE275" s="59">
        <v>620.50863000000004</v>
      </c>
      <c r="SF275" s="59">
        <v>620.50863000000004</v>
      </c>
      <c r="SG275" s="59">
        <v>620.50863000000004</v>
      </c>
      <c r="SH275" s="59">
        <v>620.50863000000004</v>
      </c>
      <c r="SI275" s="59">
        <v>620.50863000000004</v>
      </c>
      <c r="SJ275" s="59">
        <v>620.50863000000004</v>
      </c>
      <c r="SK275" s="59">
        <v>620.50863000000004</v>
      </c>
      <c r="SL275" s="59">
        <v>657.73914780000018</v>
      </c>
      <c r="SM275" s="59">
        <v>657.73914780000018</v>
      </c>
      <c r="SN275" s="59">
        <v>657.73914780000018</v>
      </c>
      <c r="SO275" s="59">
        <v>657.73914780000018</v>
      </c>
      <c r="SP275" s="59">
        <v>657.73914780000018</v>
      </c>
      <c r="SQ275" s="59">
        <v>657.73914780000018</v>
      </c>
      <c r="SR275" s="59">
        <v>657.73914780000018</v>
      </c>
      <c r="SS275" s="59">
        <v>657.73914780000018</v>
      </c>
      <c r="ST275" s="59">
        <v>657.73914780000018</v>
      </c>
      <c r="SU275" s="59">
        <v>657.73914780000018</v>
      </c>
      <c r="SV275" s="59">
        <v>657.73914780000018</v>
      </c>
      <c r="SW275" s="59">
        <v>657.73914780000018</v>
      </c>
      <c r="SX275" s="59">
        <v>697.20349666800007</v>
      </c>
      <c r="SY275" s="59">
        <v>697.20349666800007</v>
      </c>
      <c r="SZ275" s="59">
        <v>697.20349666800007</v>
      </c>
      <c r="TA275" s="59">
        <v>697.20349666800007</v>
      </c>
      <c r="TB275" s="59">
        <v>697.20349666800007</v>
      </c>
      <c r="TC275" s="59">
        <v>697.20349666800007</v>
      </c>
      <c r="TD275" s="59">
        <v>697.20349666800007</v>
      </c>
      <c r="TE275" s="59">
        <v>697.20349666800007</v>
      </c>
      <c r="TF275" s="59">
        <v>697.20349666800007</v>
      </c>
      <c r="TG275" s="59">
        <v>697.20349666800007</v>
      </c>
      <c r="TH275" s="59">
        <v>697.20349666800007</v>
      </c>
      <c r="TI275" s="59">
        <v>697.20349666800007</v>
      </c>
      <c r="TJ275" s="59">
        <v>739.03570646808021</v>
      </c>
      <c r="TK275" s="59">
        <v>739.03570646808021</v>
      </c>
      <c r="TL275" s="59">
        <v>739.03570646808021</v>
      </c>
      <c r="TM275" s="59">
        <v>739.03570646808021</v>
      </c>
      <c r="TN275" s="59">
        <v>739.03570646808021</v>
      </c>
      <c r="TO275" s="59">
        <v>739.03570646808021</v>
      </c>
      <c r="TP275" s="59">
        <v>739.03570646808021</v>
      </c>
      <c r="TQ275" s="59">
        <v>739.03570646808021</v>
      </c>
      <c r="TR275" s="59">
        <v>739.03570646808021</v>
      </c>
      <c r="TS275" s="59">
        <v>739.03570646808021</v>
      </c>
      <c r="TT275" s="59">
        <v>739.03570646808021</v>
      </c>
      <c r="TU275" s="59">
        <v>739.03570646808021</v>
      </c>
      <c r="TV275" s="59">
        <v>783.37784885616497</v>
      </c>
      <c r="TW275" s="59">
        <v>783.37784885616497</v>
      </c>
      <c r="TX275" s="59">
        <v>783.37784885616497</v>
      </c>
      <c r="TY275" s="59">
        <v>783.37784885616497</v>
      </c>
      <c r="TZ275" s="59">
        <v>783.37784885616497</v>
      </c>
      <c r="UA275" s="59">
        <v>783.37784885616497</v>
      </c>
      <c r="UB275" s="59">
        <v>783.37784885616497</v>
      </c>
      <c r="UC275" s="59">
        <v>783.37784885616497</v>
      </c>
      <c r="UD275" s="59">
        <v>783.37784885616497</v>
      </c>
      <c r="UE275" s="59">
        <v>783.37784885616497</v>
      </c>
      <c r="UF275" s="59">
        <v>783.37784885616497</v>
      </c>
      <c r="UG275" s="59">
        <v>783.37784885616497</v>
      </c>
      <c r="UH275" s="59"/>
      <c r="UK275" s="59">
        <v>3204.4985000000006</v>
      </c>
      <c r="UL275" s="59">
        <v>3615.9589199999996</v>
      </c>
      <c r="UM275" s="59">
        <v>3832.9164552000016</v>
      </c>
      <c r="UN275" s="59">
        <v>4062.8914425119997</v>
      </c>
      <c r="UO275" s="59">
        <v>4306.6649290627211</v>
      </c>
      <c r="UP275" s="59">
        <v>4565.0648248064854</v>
      </c>
      <c r="UQ275" s="59"/>
      <c r="UT275" s="59">
        <v>3394.3120000000008</v>
      </c>
      <c r="UU275" s="59">
        <v>3830.14464</v>
      </c>
      <c r="UV275" s="59">
        <v>4059.9533184000015</v>
      </c>
      <c r="UW275" s="59">
        <v>4303.5505175040007</v>
      </c>
      <c r="UX275" s="59">
        <v>4561.7635485542405</v>
      </c>
      <c r="UY275" s="59">
        <v>4835.4693614674952</v>
      </c>
      <c r="UZ275" s="59"/>
      <c r="VC275" s="59">
        <v>0</v>
      </c>
      <c r="VD275" s="59">
        <v>0</v>
      </c>
      <c r="VE275" s="59">
        <v>0</v>
      </c>
      <c r="VF275" s="59">
        <v>0</v>
      </c>
      <c r="VG275" s="59">
        <v>0</v>
      </c>
      <c r="VH275" s="59">
        <v>0</v>
      </c>
      <c r="VI275" s="59"/>
      <c r="VL275" s="59">
        <v>6598.8105000000014</v>
      </c>
      <c r="VM275" s="59">
        <v>7446.1035599999996</v>
      </c>
      <c r="VN275" s="59">
        <v>7892.8697736000031</v>
      </c>
      <c r="VO275" s="59">
        <v>8366.4419600159999</v>
      </c>
      <c r="VP275" s="59">
        <v>8868.4284776169625</v>
      </c>
      <c r="VQ275" s="59">
        <v>9400.5341862739806</v>
      </c>
      <c r="VR275" s="59"/>
      <c r="VU275" s="59">
        <v>111655</v>
      </c>
      <c r="VV275" s="59">
        <v>125991.60000000002</v>
      </c>
      <c r="VW275" s="59">
        <v>133551.09600000002</v>
      </c>
      <c r="VX275" s="59">
        <v>141564.16175999999</v>
      </c>
      <c r="VY275" s="59">
        <v>150058.01146560002</v>
      </c>
      <c r="VZ275" s="59">
        <v>159061.49215353598</v>
      </c>
      <c r="WA275" s="59"/>
      <c r="WD275" s="59">
        <v>9304.5833333333339</v>
      </c>
      <c r="WE275" s="59">
        <v>10499.300000000001</v>
      </c>
      <c r="WF275" s="59">
        <v>11129.258000000002</v>
      </c>
      <c r="WG275" s="59">
        <v>11797.01348</v>
      </c>
      <c r="WH275" s="59">
        <v>12504.834288800002</v>
      </c>
      <c r="WI275" s="59">
        <v>13255.124346127997</v>
      </c>
      <c r="WJ275" s="59"/>
      <c r="WM275" s="59">
        <v>390.45670723178074</v>
      </c>
      <c r="WN275" s="59">
        <v>440.59169114561485</v>
      </c>
      <c r="WO275" s="59">
        <v>467.02719261435175</v>
      </c>
      <c r="WP275" s="59">
        <v>495.0488241712128</v>
      </c>
      <c r="WQ275" s="59">
        <v>524.7517536214857</v>
      </c>
      <c r="WR275" s="59">
        <v>556.23685883877454</v>
      </c>
      <c r="WS275" s="59"/>
      <c r="WV275" s="74">
        <v>16.2</v>
      </c>
      <c r="WW275" s="74">
        <v>28.2</v>
      </c>
      <c r="WX275" s="74">
        <v>40.200000000000003</v>
      </c>
      <c r="WY275" s="74">
        <v>52.2</v>
      </c>
      <c r="WZ275" s="74">
        <v>64.2</v>
      </c>
      <c r="XA275" s="74">
        <v>76.2</v>
      </c>
      <c r="XB275" s="74"/>
      <c r="XE275" s="80">
        <v>1</v>
      </c>
      <c r="XF275" s="80">
        <v>2</v>
      </c>
      <c r="XG275" s="80">
        <v>3</v>
      </c>
      <c r="XH275" s="80">
        <v>4</v>
      </c>
      <c r="XI275" s="80">
        <v>5</v>
      </c>
      <c r="XJ275" s="80">
        <v>6</v>
      </c>
      <c r="XK275" s="80"/>
      <c r="XL275" s="75"/>
      <c r="XM275" s="75"/>
      <c r="XN275" s="80">
        <v>4</v>
      </c>
      <c r="XO275" s="80">
        <v>4</v>
      </c>
      <c r="XP275" s="80">
        <v>4</v>
      </c>
      <c r="XQ275" s="80">
        <v>4</v>
      </c>
      <c r="XR275" s="80">
        <v>4</v>
      </c>
      <c r="XS275" s="80">
        <v>4</v>
      </c>
      <c r="XT275" s="80"/>
      <c r="XW275" s="80">
        <v>5</v>
      </c>
      <c r="XX275" s="80">
        <v>6</v>
      </c>
      <c r="XY275" s="80">
        <v>6</v>
      </c>
      <c r="XZ275" s="80">
        <v>6</v>
      </c>
      <c r="YA275" s="80">
        <v>6</v>
      </c>
      <c r="YB275" s="80">
        <v>6</v>
      </c>
      <c r="YC275" s="80"/>
      <c r="YF275" s="5">
        <v>814.10223457826305</v>
      </c>
      <c r="YG275" s="5">
        <v>918.63367603860752</v>
      </c>
      <c r="YH275" s="5">
        <v>973.75169660092342</v>
      </c>
      <c r="YI275" s="5">
        <v>1032.1767983969794</v>
      </c>
      <c r="YJ275" s="5">
        <v>3193.114420786741</v>
      </c>
      <c r="YK275" s="5">
        <v>3384.7012860339428</v>
      </c>
      <c r="YL275" s="5"/>
      <c r="YO275" s="5">
        <v>17570.551825430135</v>
      </c>
      <c r="YP275" s="5">
        <v>19826.626101552669</v>
      </c>
      <c r="YQ275" s="5">
        <v>28021.631556861106</v>
      </c>
      <c r="YR275" s="5">
        <v>29702.929450272768</v>
      </c>
      <c r="YS275" s="5">
        <v>31485.105217289143</v>
      </c>
      <c r="YT275" s="5">
        <v>33374.211530326473</v>
      </c>
      <c r="YU275" s="5"/>
      <c r="YX275" s="5">
        <v>12017.163391088161</v>
      </c>
      <c r="YY275" s="5">
        <v>19649.869898749301</v>
      </c>
      <c r="YZ275" s="5">
        <v>28021.631556861106</v>
      </c>
      <c r="ZA275" s="5">
        <v>29702.929450272768</v>
      </c>
      <c r="ZB275" s="5">
        <v>31485.105217289143</v>
      </c>
      <c r="ZC275" s="5">
        <v>33374.211530326473</v>
      </c>
      <c r="ZD275" s="5"/>
      <c r="ZG275" s="5">
        <v>390.45670723178074</v>
      </c>
      <c r="ZH275" s="5">
        <v>440.59169114561485</v>
      </c>
      <c r="ZI275" s="5">
        <v>467.02719261435175</v>
      </c>
      <c r="ZJ275" s="5">
        <v>495.0488241712128</v>
      </c>
      <c r="ZK275" s="5">
        <v>524.7517536214857</v>
      </c>
      <c r="ZL275" s="5">
        <v>556.23685883877454</v>
      </c>
      <c r="ZM275" s="5"/>
      <c r="ZP275" s="60">
        <v>10932.78780248986</v>
      </c>
      <c r="ZQ275" s="60">
        <v>12336.567352077216</v>
      </c>
      <c r="ZR275" s="60">
        <v>13076.761393201848</v>
      </c>
      <c r="ZS275" s="60">
        <v>13861.367076793958</v>
      </c>
      <c r="ZT275" s="60">
        <v>14693.049101401601</v>
      </c>
      <c r="ZU275" s="60">
        <v>15574.632047485688</v>
      </c>
      <c r="ZV275" s="60"/>
      <c r="ZY275" s="60">
        <v>390.45670723178074</v>
      </c>
      <c r="ZZ275" s="60">
        <v>440.59169114561485</v>
      </c>
      <c r="AAA275" s="60">
        <v>467.02719261435175</v>
      </c>
      <c r="AAB275" s="60">
        <v>495.0488241712128</v>
      </c>
      <c r="AAC275" s="60">
        <v>524.7517536214857</v>
      </c>
      <c r="AAD275" s="60">
        <v>556.23685883877454</v>
      </c>
      <c r="AAE275" s="60"/>
      <c r="AAH275" s="60">
        <v>10542.33109525808</v>
      </c>
      <c r="AAI275" s="60">
        <v>21148.401174989514</v>
      </c>
      <c r="AAJ275" s="60">
        <v>32224.876290390272</v>
      </c>
      <c r="AAK275" s="60">
        <v>44554.39417540915</v>
      </c>
      <c r="AAL275" s="60">
        <v>63494.962188199774</v>
      </c>
      <c r="AAM275" s="60">
        <v>80098.107672783532</v>
      </c>
      <c r="AAN275" s="60"/>
      <c r="AAQ275" s="5">
        <v>21475.11889774794</v>
      </c>
      <c r="AAR275" s="5">
        <v>33484.968527066732</v>
      </c>
      <c r="AAS275" s="5">
        <v>45301.637683592118</v>
      </c>
      <c r="AAT275" s="5">
        <v>58415.761252203112</v>
      </c>
      <c r="AAU275" s="5">
        <v>78188.011289601374</v>
      </c>
      <c r="AAV275" s="5">
        <v>95672.739720269223</v>
      </c>
    </row>
    <row r="276" spans="1:724" ht="15" customHeight="1">
      <c r="B276" s="228">
        <v>3</v>
      </c>
      <c r="C276" s="228">
        <v>68129</v>
      </c>
      <c r="D276" s="229" t="s">
        <v>438</v>
      </c>
      <c r="E276" s="73" t="b">
        <v>0</v>
      </c>
      <c r="F276" s="230">
        <v>41189</v>
      </c>
      <c r="G276" s="231" t="s">
        <v>426</v>
      </c>
      <c r="H276" s="57" t="s">
        <v>209</v>
      </c>
      <c r="I276" s="57" t="s">
        <v>200</v>
      </c>
      <c r="J276" s="229" t="s">
        <v>211</v>
      </c>
      <c r="K276" s="232">
        <v>8464</v>
      </c>
      <c r="L276" s="232">
        <v>0</v>
      </c>
      <c r="M276" s="73" t="b">
        <v>1</v>
      </c>
      <c r="N276" s="73" t="b">
        <v>1</v>
      </c>
      <c r="O276" s="73" t="b">
        <v>1</v>
      </c>
      <c r="P276" s="27">
        <v>42284</v>
      </c>
      <c r="Q276" s="27" t="s">
        <v>426</v>
      </c>
      <c r="R276" s="69">
        <v>0</v>
      </c>
      <c r="S276" s="69">
        <v>0.06</v>
      </c>
      <c r="T276" s="69">
        <v>0.06</v>
      </c>
      <c r="U276" s="69">
        <v>0.06</v>
      </c>
      <c r="V276" s="69">
        <v>0.06</v>
      </c>
      <c r="W276" s="69">
        <v>0.06</v>
      </c>
      <c r="Z276" s="232">
        <v>12000</v>
      </c>
      <c r="AA276" s="232">
        <v>12000</v>
      </c>
      <c r="AB276" s="232">
        <v>13000</v>
      </c>
      <c r="AC276" s="232">
        <v>13000</v>
      </c>
      <c r="AD276" s="232">
        <v>13000</v>
      </c>
      <c r="AE276" s="232">
        <v>13000</v>
      </c>
      <c r="AF276" s="232">
        <v>13000</v>
      </c>
      <c r="AG276" s="232">
        <v>13000</v>
      </c>
      <c r="AH276" s="232">
        <v>13000</v>
      </c>
      <c r="AI276" s="232">
        <v>13000</v>
      </c>
      <c r="AJ276" s="232">
        <v>13000</v>
      </c>
      <c r="AK276" s="232">
        <v>13000</v>
      </c>
      <c r="AL276" s="5">
        <v>13780</v>
      </c>
      <c r="AM276" s="5">
        <v>13780</v>
      </c>
      <c r="AN276" s="5">
        <v>13780</v>
      </c>
      <c r="AO276" s="5">
        <v>13780</v>
      </c>
      <c r="AP276" s="5">
        <v>13780</v>
      </c>
      <c r="AQ276" s="5">
        <v>13780</v>
      </c>
      <c r="AR276" s="5">
        <v>13780</v>
      </c>
      <c r="AS276" s="5">
        <v>13780</v>
      </c>
      <c r="AT276" s="5">
        <v>13780</v>
      </c>
      <c r="AU276" s="5">
        <v>13780</v>
      </c>
      <c r="AV276" s="5">
        <v>13780</v>
      </c>
      <c r="AW276" s="5">
        <v>13780</v>
      </c>
      <c r="AX276" s="5">
        <v>14606.800000000001</v>
      </c>
      <c r="AY276" s="5">
        <v>14606.800000000001</v>
      </c>
      <c r="AZ276" s="5">
        <v>14606.800000000001</v>
      </c>
      <c r="BA276" s="5">
        <v>14606.800000000001</v>
      </c>
      <c r="BB276" s="5">
        <v>14606.800000000001</v>
      </c>
      <c r="BC276" s="5">
        <v>14606.800000000001</v>
      </c>
      <c r="BD276" s="5">
        <v>14606.800000000001</v>
      </c>
      <c r="BE276" s="5">
        <v>14606.800000000001</v>
      </c>
      <c r="BF276" s="5">
        <v>14606.800000000001</v>
      </c>
      <c r="BG276" s="5">
        <v>14606.800000000001</v>
      </c>
      <c r="BH276" s="5">
        <v>14606.800000000001</v>
      </c>
      <c r="BI276" s="5">
        <v>14606.800000000001</v>
      </c>
      <c r="BJ276" s="5">
        <v>15483.208000000002</v>
      </c>
      <c r="BK276" s="5">
        <v>15483.208000000002</v>
      </c>
      <c r="BL276" s="5">
        <v>15483.208000000002</v>
      </c>
      <c r="BM276" s="5">
        <v>15483.208000000002</v>
      </c>
      <c r="BN276" s="5">
        <v>15483.208000000002</v>
      </c>
      <c r="BO276" s="5">
        <v>15483.208000000002</v>
      </c>
      <c r="BP276" s="5">
        <v>15483.208000000002</v>
      </c>
      <c r="BQ276" s="5">
        <v>15483.208000000002</v>
      </c>
      <c r="BR276" s="5">
        <v>15483.208000000002</v>
      </c>
      <c r="BS276" s="5">
        <v>15483.208000000002</v>
      </c>
      <c r="BT276" s="5">
        <v>15483.208000000002</v>
      </c>
      <c r="BU276" s="5">
        <v>15483.208000000002</v>
      </c>
      <c r="BV276" s="5">
        <v>16412.200480000003</v>
      </c>
      <c r="BW276" s="5">
        <v>16412.200480000003</v>
      </c>
      <c r="BX276" s="5">
        <v>16412.200480000003</v>
      </c>
      <c r="BY276" s="5">
        <v>16412.200480000003</v>
      </c>
      <c r="BZ276" s="5">
        <v>16412.200480000003</v>
      </c>
      <c r="CA276" s="5">
        <v>16412.200480000003</v>
      </c>
      <c r="CB276" s="5">
        <v>16412.200480000003</v>
      </c>
      <c r="CC276" s="5">
        <v>16412.200480000003</v>
      </c>
      <c r="CD276" s="5">
        <v>16412.200480000003</v>
      </c>
      <c r="CE276" s="5">
        <v>16412.200480000003</v>
      </c>
      <c r="CF276" s="5">
        <v>16412.200480000003</v>
      </c>
      <c r="CG276" s="5">
        <v>16412.200480000003</v>
      </c>
      <c r="CH276" s="5">
        <v>17396.932508800004</v>
      </c>
      <c r="CI276" s="5">
        <v>17396.932508800004</v>
      </c>
      <c r="CJ276" s="5">
        <v>17396.932508800004</v>
      </c>
      <c r="CK276" s="5">
        <v>17396.932508800004</v>
      </c>
      <c r="CL276" s="5">
        <v>17396.932508800004</v>
      </c>
      <c r="CM276" s="5">
        <v>17396.932508800004</v>
      </c>
      <c r="CN276" s="5">
        <v>17396.932508800004</v>
      </c>
      <c r="CO276" s="5">
        <v>17396.932508800004</v>
      </c>
      <c r="CP276" s="5">
        <v>17396.932508800004</v>
      </c>
      <c r="CQ276" s="5">
        <v>17396.932508800004</v>
      </c>
      <c r="CR276" s="5">
        <v>17396.932508800004</v>
      </c>
      <c r="CS276" s="5">
        <v>17396.932508800004</v>
      </c>
      <c r="CU276" s="69">
        <v>0</v>
      </c>
      <c r="CV276" s="69">
        <v>0</v>
      </c>
      <c r="CW276" s="69">
        <v>0</v>
      </c>
      <c r="CX276" s="69">
        <v>0</v>
      </c>
      <c r="CY276" s="69">
        <v>0</v>
      </c>
      <c r="CZ276" s="69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/>
      <c r="FZ276" s="5">
        <v>12000</v>
      </c>
      <c r="GA276" s="5">
        <v>12000</v>
      </c>
      <c r="GB276" s="5">
        <v>13000</v>
      </c>
      <c r="GC276" s="5">
        <v>13000</v>
      </c>
      <c r="GD276" s="5">
        <v>13000</v>
      </c>
      <c r="GE276" s="5">
        <v>13000</v>
      </c>
      <c r="GF276" s="5">
        <v>13000</v>
      </c>
      <c r="GG276" s="5">
        <v>13000</v>
      </c>
      <c r="GH276" s="5">
        <v>13000</v>
      </c>
      <c r="GI276" s="5">
        <v>13000</v>
      </c>
      <c r="GJ276" s="5">
        <v>13000</v>
      </c>
      <c r="GK276" s="5">
        <v>13000</v>
      </c>
      <c r="GL276" s="5">
        <v>13780</v>
      </c>
      <c r="GM276" s="5">
        <v>13780</v>
      </c>
      <c r="GN276" s="5">
        <v>13780</v>
      </c>
      <c r="GO276" s="5">
        <v>13780</v>
      </c>
      <c r="GP276" s="5">
        <v>13780</v>
      </c>
      <c r="GQ276" s="5">
        <v>13780</v>
      </c>
      <c r="GR276" s="5">
        <v>13780</v>
      </c>
      <c r="GS276" s="5">
        <v>13780</v>
      </c>
      <c r="GT276" s="5">
        <v>13780</v>
      </c>
      <c r="GU276" s="5">
        <v>13780</v>
      </c>
      <c r="GV276" s="5">
        <v>13780</v>
      </c>
      <c r="GW276" s="5">
        <v>13780</v>
      </c>
      <c r="GX276" s="5">
        <v>14606.800000000001</v>
      </c>
      <c r="GY276" s="5">
        <v>14606.800000000001</v>
      </c>
      <c r="GZ276" s="5">
        <v>14606.800000000001</v>
      </c>
      <c r="HA276" s="5">
        <v>14606.800000000001</v>
      </c>
      <c r="HB276" s="5">
        <v>14606.800000000001</v>
      </c>
      <c r="HC276" s="5">
        <v>14606.800000000001</v>
      </c>
      <c r="HD276" s="5">
        <v>14606.800000000001</v>
      </c>
      <c r="HE276" s="5">
        <v>14606.800000000001</v>
      </c>
      <c r="HF276" s="5">
        <v>14606.800000000001</v>
      </c>
      <c r="HG276" s="5">
        <v>14606.800000000001</v>
      </c>
      <c r="HH276" s="5">
        <v>14606.800000000001</v>
      </c>
      <c r="HI276" s="5">
        <v>14606.800000000001</v>
      </c>
      <c r="HJ276" s="5">
        <v>15483.208000000002</v>
      </c>
      <c r="HK276" s="5">
        <v>15483.208000000002</v>
      </c>
      <c r="HL276" s="5">
        <v>15483.208000000002</v>
      </c>
      <c r="HM276" s="5">
        <v>15483.208000000002</v>
      </c>
      <c r="HN276" s="5">
        <v>15483.208000000002</v>
      </c>
      <c r="HO276" s="5">
        <v>15483.208000000002</v>
      </c>
      <c r="HP276" s="5">
        <v>15483.208000000002</v>
      </c>
      <c r="HQ276" s="5">
        <v>15483.208000000002</v>
      </c>
      <c r="HR276" s="5">
        <v>15483.208000000002</v>
      </c>
      <c r="HS276" s="5">
        <v>15483.208000000002</v>
      </c>
      <c r="HT276" s="5">
        <v>15483.208000000002</v>
      </c>
      <c r="HU276" s="5">
        <v>15483.208000000002</v>
      </c>
      <c r="HV276" s="5">
        <v>16412.200480000003</v>
      </c>
      <c r="HW276" s="5">
        <v>16412.200480000003</v>
      </c>
      <c r="HX276" s="5">
        <v>16412.200480000003</v>
      </c>
      <c r="HY276" s="5">
        <v>16412.200480000003</v>
      </c>
      <c r="HZ276" s="5">
        <v>16412.200480000003</v>
      </c>
      <c r="IA276" s="5">
        <v>16412.200480000003</v>
      </c>
      <c r="IB276" s="5">
        <v>16412.200480000003</v>
      </c>
      <c r="IC276" s="5">
        <v>16412.200480000003</v>
      </c>
      <c r="ID276" s="5">
        <v>16412.200480000003</v>
      </c>
      <c r="IE276" s="5">
        <v>16412.200480000003</v>
      </c>
      <c r="IF276" s="5">
        <v>16412.200480000003</v>
      </c>
      <c r="IG276" s="5">
        <v>16412.200480000003</v>
      </c>
      <c r="IH276" s="5">
        <v>17396.932508800004</v>
      </c>
      <c r="II276" s="5">
        <v>17396.932508800004</v>
      </c>
      <c r="IJ276" s="5">
        <v>17396.932508800004</v>
      </c>
      <c r="IK276" s="5">
        <v>17396.932508800004</v>
      </c>
      <c r="IL276" s="5">
        <v>17396.932508800004</v>
      </c>
      <c r="IM276" s="5">
        <v>17396.932508800004</v>
      </c>
      <c r="IN276" s="5">
        <v>17396.932508800004</v>
      </c>
      <c r="IO276" s="5">
        <v>17396.932508800004</v>
      </c>
      <c r="IP276" s="5">
        <v>17396.932508800004</v>
      </c>
      <c r="IQ276" s="5">
        <v>17396.932508800004</v>
      </c>
      <c r="IR276" s="5">
        <v>17396.932508800004</v>
      </c>
      <c r="IS276" s="5">
        <v>17396.932508800004</v>
      </c>
      <c r="IT276" s="5"/>
      <c r="IW276" s="5">
        <v>344.4</v>
      </c>
      <c r="IX276" s="5">
        <v>344.4</v>
      </c>
      <c r="IY276" s="5">
        <v>373.1</v>
      </c>
      <c r="IZ276" s="5">
        <v>373.1</v>
      </c>
      <c r="JA276" s="5">
        <v>373.1</v>
      </c>
      <c r="JB276" s="5">
        <v>373.1</v>
      </c>
      <c r="JC276" s="5">
        <v>373.1</v>
      </c>
      <c r="JD276" s="5">
        <v>373.1</v>
      </c>
      <c r="JE276" s="5">
        <v>373.1</v>
      </c>
      <c r="JF276" s="5">
        <v>373.1</v>
      </c>
      <c r="JG276" s="5">
        <v>373.1</v>
      </c>
      <c r="JH276" s="5">
        <v>373.1</v>
      </c>
      <c r="JI276" s="5">
        <v>395.48599999999999</v>
      </c>
      <c r="JJ276" s="5">
        <v>395.48599999999999</v>
      </c>
      <c r="JK276" s="5">
        <v>395.48599999999999</v>
      </c>
      <c r="JL276" s="5">
        <v>395.48599999999999</v>
      </c>
      <c r="JM276" s="5">
        <v>395.48599999999999</v>
      </c>
      <c r="JN276" s="5">
        <v>395.48599999999999</v>
      </c>
      <c r="JO276" s="5">
        <v>395.48599999999999</v>
      </c>
      <c r="JP276" s="5">
        <v>395.48599999999999</v>
      </c>
      <c r="JQ276" s="5">
        <v>395.48599999999999</v>
      </c>
      <c r="JR276" s="5">
        <v>395.48599999999999</v>
      </c>
      <c r="JS276" s="5">
        <v>395.48599999999999</v>
      </c>
      <c r="JT276" s="5">
        <v>395.48599999999999</v>
      </c>
      <c r="JU276" s="5">
        <v>419.21516000000003</v>
      </c>
      <c r="JV276" s="5">
        <v>419.21516000000003</v>
      </c>
      <c r="JW276" s="5">
        <v>419.21516000000003</v>
      </c>
      <c r="JX276" s="5">
        <v>419.21516000000003</v>
      </c>
      <c r="JY276" s="5">
        <v>419.21516000000003</v>
      </c>
      <c r="JZ276" s="5">
        <v>419.21516000000003</v>
      </c>
      <c r="KA276" s="5">
        <v>419.21516000000003</v>
      </c>
      <c r="KB276" s="5">
        <v>419.21516000000003</v>
      </c>
      <c r="KC276" s="5">
        <v>419.21516000000003</v>
      </c>
      <c r="KD276" s="5">
        <v>419.21516000000003</v>
      </c>
      <c r="KE276" s="5">
        <v>419.21516000000003</v>
      </c>
      <c r="KF276" s="5">
        <v>419.21516000000003</v>
      </c>
      <c r="KG276" s="5">
        <v>444.36806960000007</v>
      </c>
      <c r="KH276" s="5">
        <v>444.36806960000007</v>
      </c>
      <c r="KI276" s="5">
        <v>444.36806960000007</v>
      </c>
      <c r="KJ276" s="5">
        <v>444.36806960000007</v>
      </c>
      <c r="KK276" s="5">
        <v>444.36806960000007</v>
      </c>
      <c r="KL276" s="5">
        <v>444.36806960000007</v>
      </c>
      <c r="KM276" s="5">
        <v>444.36806960000007</v>
      </c>
      <c r="KN276" s="5">
        <v>444.36806960000007</v>
      </c>
      <c r="KO276" s="5">
        <v>444.36806960000007</v>
      </c>
      <c r="KP276" s="5">
        <v>444.36806960000007</v>
      </c>
      <c r="KQ276" s="5">
        <v>444.36806960000007</v>
      </c>
      <c r="KR276" s="5">
        <v>444.36806960000007</v>
      </c>
      <c r="KS276" s="5">
        <v>471.03015377600008</v>
      </c>
      <c r="KT276" s="5">
        <v>471.03015377600008</v>
      </c>
      <c r="KU276" s="5">
        <v>471.03015377600008</v>
      </c>
      <c r="KV276" s="5">
        <v>471.03015377600008</v>
      </c>
      <c r="KW276" s="5">
        <v>471.03015377600008</v>
      </c>
      <c r="KX276" s="5">
        <v>471.03015377600008</v>
      </c>
      <c r="KY276" s="5">
        <v>471.03015377600008</v>
      </c>
      <c r="KZ276" s="5">
        <v>471.03015377600008</v>
      </c>
      <c r="LA276" s="5">
        <v>471.03015377600008</v>
      </c>
      <c r="LB276" s="5">
        <v>471.03015377600008</v>
      </c>
      <c r="LC276" s="5">
        <v>471.03015377600008</v>
      </c>
      <c r="LD276" s="5">
        <v>471.03015377600008</v>
      </c>
      <c r="LE276" s="5">
        <v>499.29196300256012</v>
      </c>
      <c r="LF276" s="5">
        <v>499.29196300256012</v>
      </c>
      <c r="LG276" s="5">
        <v>499.29196300256012</v>
      </c>
      <c r="LH276" s="5">
        <v>499.29196300256012</v>
      </c>
      <c r="LI276" s="5">
        <v>499.29196300256012</v>
      </c>
      <c r="LJ276" s="5">
        <v>499.29196300256012</v>
      </c>
      <c r="LK276" s="5">
        <v>499.29196300256012</v>
      </c>
      <c r="LL276" s="5">
        <v>499.29196300256012</v>
      </c>
      <c r="LM276" s="5">
        <v>499.29196300256012</v>
      </c>
      <c r="LN276" s="5">
        <v>499.29196300256012</v>
      </c>
      <c r="LO276" s="5">
        <v>499.29196300256012</v>
      </c>
      <c r="LP276" s="5">
        <v>499.29196300256012</v>
      </c>
      <c r="LQ276" s="5"/>
      <c r="LT276" s="5">
        <v>364.8</v>
      </c>
      <c r="LU276" s="5">
        <v>364.8</v>
      </c>
      <c r="LV276" s="5">
        <v>395.2</v>
      </c>
      <c r="LW276" s="5">
        <v>395.2</v>
      </c>
      <c r="LX276" s="5">
        <v>395.2</v>
      </c>
      <c r="LY276" s="5">
        <v>395.2</v>
      </c>
      <c r="LZ276" s="5">
        <v>395.2</v>
      </c>
      <c r="MA276" s="5">
        <v>395.2</v>
      </c>
      <c r="MB276" s="5">
        <v>395.2</v>
      </c>
      <c r="MC276" s="5">
        <v>395.2</v>
      </c>
      <c r="MD276" s="5">
        <v>395.2</v>
      </c>
      <c r="ME276" s="5">
        <v>395.2</v>
      </c>
      <c r="MF276" s="5">
        <v>418.91199999999998</v>
      </c>
      <c r="MG276" s="5">
        <v>418.91199999999998</v>
      </c>
      <c r="MH276" s="5">
        <v>418.91199999999998</v>
      </c>
      <c r="MI276" s="5">
        <v>418.91199999999998</v>
      </c>
      <c r="MJ276" s="5">
        <v>418.91199999999998</v>
      </c>
      <c r="MK276" s="5">
        <v>418.91199999999998</v>
      </c>
      <c r="ML276" s="5">
        <v>418.91199999999998</v>
      </c>
      <c r="MM276" s="5">
        <v>418.91199999999998</v>
      </c>
      <c r="MN276" s="5">
        <v>418.91199999999998</v>
      </c>
      <c r="MO276" s="5">
        <v>418.91199999999998</v>
      </c>
      <c r="MP276" s="5">
        <v>418.91199999999998</v>
      </c>
      <c r="MQ276" s="5">
        <v>418.91199999999998</v>
      </c>
      <c r="MR276" s="5">
        <v>444.04672000000005</v>
      </c>
      <c r="MS276" s="5">
        <v>444.04672000000005</v>
      </c>
      <c r="MT276" s="5">
        <v>444.04672000000005</v>
      </c>
      <c r="MU276" s="5">
        <v>444.04672000000005</v>
      </c>
      <c r="MV276" s="5">
        <v>444.04672000000005</v>
      </c>
      <c r="MW276" s="5">
        <v>444.04672000000005</v>
      </c>
      <c r="MX276" s="5">
        <v>444.04672000000005</v>
      </c>
      <c r="MY276" s="5">
        <v>444.04672000000005</v>
      </c>
      <c r="MZ276" s="5">
        <v>444.04672000000005</v>
      </c>
      <c r="NA276" s="5">
        <v>444.04672000000005</v>
      </c>
      <c r="NB276" s="5">
        <v>444.04672000000005</v>
      </c>
      <c r="NC276" s="5">
        <v>444.04672000000005</v>
      </c>
      <c r="ND276" s="5">
        <v>470.68952320000005</v>
      </c>
      <c r="NE276" s="5">
        <v>470.68952320000005</v>
      </c>
      <c r="NF276" s="5">
        <v>470.68952320000005</v>
      </c>
      <c r="NG276" s="5">
        <v>470.68952320000005</v>
      </c>
      <c r="NH276" s="5">
        <v>470.68952320000005</v>
      </c>
      <c r="NI276" s="5">
        <v>470.68952320000005</v>
      </c>
      <c r="NJ276" s="5">
        <v>470.68952320000005</v>
      </c>
      <c r="NK276" s="5">
        <v>470.68952320000005</v>
      </c>
      <c r="NL276" s="5">
        <v>470.68952320000005</v>
      </c>
      <c r="NM276" s="5">
        <v>470.68952320000005</v>
      </c>
      <c r="NN276" s="5">
        <v>470.68952320000005</v>
      </c>
      <c r="NO276" s="5">
        <v>470.68952320000005</v>
      </c>
      <c r="NP276" s="5">
        <v>498.93089459200007</v>
      </c>
      <c r="NQ276" s="5">
        <v>498.93089459200007</v>
      </c>
      <c r="NR276" s="5">
        <v>498.93089459200007</v>
      </c>
      <c r="NS276" s="5">
        <v>498.93089459200007</v>
      </c>
      <c r="NT276" s="5">
        <v>498.93089459200007</v>
      </c>
      <c r="NU276" s="5">
        <v>498.93089459200007</v>
      </c>
      <c r="NV276" s="5">
        <v>498.93089459200007</v>
      </c>
      <c r="NW276" s="5">
        <v>498.93089459200007</v>
      </c>
      <c r="NX276" s="5">
        <v>498.93089459200007</v>
      </c>
      <c r="NY276" s="5">
        <v>498.93089459200007</v>
      </c>
      <c r="NZ276" s="5">
        <v>498.93089459200007</v>
      </c>
      <c r="OA276" s="5">
        <v>498.93089459200007</v>
      </c>
      <c r="OB276" s="5">
        <v>528.86674826752017</v>
      </c>
      <c r="OC276" s="5">
        <v>528.86674826752017</v>
      </c>
      <c r="OD276" s="5">
        <v>528.86674826752017</v>
      </c>
      <c r="OE276" s="5">
        <v>528.86674826752017</v>
      </c>
      <c r="OF276" s="5">
        <v>528.86674826752017</v>
      </c>
      <c r="OG276" s="5">
        <v>528.86674826752017</v>
      </c>
      <c r="OH276" s="5">
        <v>528.86674826752017</v>
      </c>
      <c r="OI276" s="5">
        <v>528.86674826752017</v>
      </c>
      <c r="OJ276" s="5">
        <v>528.86674826752017</v>
      </c>
      <c r="OK276" s="5">
        <v>528.86674826752017</v>
      </c>
      <c r="OL276" s="5">
        <v>528.86674826752017</v>
      </c>
      <c r="OM276" s="5">
        <v>528.86674826752017</v>
      </c>
      <c r="ON276" s="5"/>
      <c r="OQ276" s="59">
        <v>0</v>
      </c>
      <c r="OR276" s="59">
        <v>0</v>
      </c>
      <c r="OS276" s="59">
        <v>0</v>
      </c>
      <c r="OT276" s="59">
        <v>0</v>
      </c>
      <c r="OU276" s="59">
        <v>0</v>
      </c>
      <c r="OV276" s="59">
        <v>0</v>
      </c>
      <c r="OW276" s="59">
        <v>0</v>
      </c>
      <c r="OX276" s="59">
        <v>0</v>
      </c>
      <c r="OY276" s="59">
        <v>0</v>
      </c>
      <c r="OZ276" s="59">
        <v>0</v>
      </c>
      <c r="PA276" s="59">
        <v>0</v>
      </c>
      <c r="PB276" s="59">
        <v>0</v>
      </c>
      <c r="PC276" s="59">
        <v>0</v>
      </c>
      <c r="PD276" s="59">
        <v>0</v>
      </c>
      <c r="PE276" s="59">
        <v>0</v>
      </c>
      <c r="PF276" s="59">
        <v>0</v>
      </c>
      <c r="PG276" s="59">
        <v>0</v>
      </c>
      <c r="PH276" s="59">
        <v>0</v>
      </c>
      <c r="PI276" s="59">
        <v>0</v>
      </c>
      <c r="PJ276" s="59">
        <v>0</v>
      </c>
      <c r="PK276" s="59">
        <v>0</v>
      </c>
      <c r="PL276" s="59">
        <v>0</v>
      </c>
      <c r="PM276" s="59">
        <v>0</v>
      </c>
      <c r="PN276" s="59">
        <v>0</v>
      </c>
      <c r="PO276" s="59">
        <v>0</v>
      </c>
      <c r="PP276" s="59">
        <v>0</v>
      </c>
      <c r="PQ276" s="59">
        <v>0</v>
      </c>
      <c r="PR276" s="59">
        <v>0</v>
      </c>
      <c r="PS276" s="59">
        <v>0</v>
      </c>
      <c r="PT276" s="59">
        <v>0</v>
      </c>
      <c r="PU276" s="59">
        <v>0</v>
      </c>
      <c r="PV276" s="59">
        <v>0</v>
      </c>
      <c r="PW276" s="59">
        <v>0</v>
      </c>
      <c r="PX276" s="59">
        <v>0</v>
      </c>
      <c r="PY276" s="59">
        <v>0</v>
      </c>
      <c r="PZ276" s="59">
        <v>0</v>
      </c>
      <c r="QA276" s="59">
        <v>0</v>
      </c>
      <c r="QB276" s="59">
        <v>0</v>
      </c>
      <c r="QC276" s="59">
        <v>0</v>
      </c>
      <c r="QD276" s="59">
        <v>0</v>
      </c>
      <c r="QE276" s="59">
        <v>0</v>
      </c>
      <c r="QF276" s="59">
        <v>0</v>
      </c>
      <c r="QG276" s="59">
        <v>0</v>
      </c>
      <c r="QH276" s="59">
        <v>0</v>
      </c>
      <c r="QI276" s="59">
        <v>0</v>
      </c>
      <c r="QJ276" s="59">
        <v>0</v>
      </c>
      <c r="QK276" s="59">
        <v>0</v>
      </c>
      <c r="QL276" s="59">
        <v>0</v>
      </c>
      <c r="QM276" s="59">
        <v>0</v>
      </c>
      <c r="QN276" s="59">
        <v>0</v>
      </c>
      <c r="QO276" s="59">
        <v>0</v>
      </c>
      <c r="QP276" s="59">
        <v>0</v>
      </c>
      <c r="QQ276" s="59">
        <v>0</v>
      </c>
      <c r="QR276" s="59">
        <v>0</v>
      </c>
      <c r="QS276" s="59">
        <v>0</v>
      </c>
      <c r="QT276" s="59">
        <v>0</v>
      </c>
      <c r="QU276" s="59">
        <v>0</v>
      </c>
      <c r="QV276" s="59">
        <v>0</v>
      </c>
      <c r="QW276" s="59">
        <v>0</v>
      </c>
      <c r="QX276" s="59">
        <v>0</v>
      </c>
      <c r="QY276" s="59">
        <v>0</v>
      </c>
      <c r="QZ276" s="59">
        <v>0</v>
      </c>
      <c r="RA276" s="59">
        <v>0</v>
      </c>
      <c r="RB276" s="59">
        <v>0</v>
      </c>
      <c r="RC276" s="59">
        <v>0</v>
      </c>
      <c r="RD276" s="59">
        <v>0</v>
      </c>
      <c r="RE276" s="59">
        <v>0</v>
      </c>
      <c r="RF276" s="59">
        <v>0</v>
      </c>
      <c r="RG276" s="59">
        <v>0</v>
      </c>
      <c r="RH276" s="59">
        <v>0</v>
      </c>
      <c r="RI276" s="59">
        <v>0</v>
      </c>
      <c r="RJ276" s="59">
        <v>0</v>
      </c>
      <c r="RK276" s="59"/>
      <c r="RN276" s="59">
        <v>709.2</v>
      </c>
      <c r="RO276" s="59">
        <v>709.2</v>
      </c>
      <c r="RP276" s="59">
        <v>768.3</v>
      </c>
      <c r="RQ276" s="59">
        <v>768.3</v>
      </c>
      <c r="RR276" s="59">
        <v>768.3</v>
      </c>
      <c r="RS276" s="59">
        <v>768.3</v>
      </c>
      <c r="RT276" s="59">
        <v>768.3</v>
      </c>
      <c r="RU276" s="59">
        <v>768.3</v>
      </c>
      <c r="RV276" s="59">
        <v>768.3</v>
      </c>
      <c r="RW276" s="59">
        <v>768.3</v>
      </c>
      <c r="RX276" s="59">
        <v>768.3</v>
      </c>
      <c r="RY276" s="59">
        <v>768.3</v>
      </c>
      <c r="RZ276" s="59">
        <v>814.39799999999991</v>
      </c>
      <c r="SA276" s="59">
        <v>814.39799999999991</v>
      </c>
      <c r="SB276" s="59">
        <v>814.39799999999991</v>
      </c>
      <c r="SC276" s="59">
        <v>814.39799999999991</v>
      </c>
      <c r="SD276" s="59">
        <v>814.39799999999991</v>
      </c>
      <c r="SE276" s="59">
        <v>814.39799999999991</v>
      </c>
      <c r="SF276" s="59">
        <v>814.39799999999991</v>
      </c>
      <c r="SG276" s="59">
        <v>814.39799999999991</v>
      </c>
      <c r="SH276" s="59">
        <v>814.39799999999991</v>
      </c>
      <c r="SI276" s="59">
        <v>814.39799999999991</v>
      </c>
      <c r="SJ276" s="59">
        <v>814.39799999999991</v>
      </c>
      <c r="SK276" s="59">
        <v>814.39799999999991</v>
      </c>
      <c r="SL276" s="59">
        <v>863.26188000000002</v>
      </c>
      <c r="SM276" s="59">
        <v>863.26188000000002</v>
      </c>
      <c r="SN276" s="59">
        <v>863.26188000000002</v>
      </c>
      <c r="SO276" s="59">
        <v>863.26188000000002</v>
      </c>
      <c r="SP276" s="59">
        <v>863.26188000000002</v>
      </c>
      <c r="SQ276" s="59">
        <v>863.26188000000002</v>
      </c>
      <c r="SR276" s="59">
        <v>863.26188000000002</v>
      </c>
      <c r="SS276" s="59">
        <v>863.26188000000002</v>
      </c>
      <c r="ST276" s="59">
        <v>863.26188000000002</v>
      </c>
      <c r="SU276" s="59">
        <v>863.26188000000002</v>
      </c>
      <c r="SV276" s="59">
        <v>863.26188000000002</v>
      </c>
      <c r="SW276" s="59">
        <v>863.26188000000002</v>
      </c>
      <c r="SX276" s="59">
        <v>915.05759280000007</v>
      </c>
      <c r="SY276" s="59">
        <v>915.05759280000007</v>
      </c>
      <c r="SZ276" s="59">
        <v>915.05759280000007</v>
      </c>
      <c r="TA276" s="59">
        <v>915.05759280000007</v>
      </c>
      <c r="TB276" s="59">
        <v>915.05759280000007</v>
      </c>
      <c r="TC276" s="59">
        <v>915.05759280000007</v>
      </c>
      <c r="TD276" s="59">
        <v>915.05759280000007</v>
      </c>
      <c r="TE276" s="59">
        <v>915.05759280000007</v>
      </c>
      <c r="TF276" s="59">
        <v>915.05759280000007</v>
      </c>
      <c r="TG276" s="59">
        <v>915.05759280000007</v>
      </c>
      <c r="TH276" s="59">
        <v>915.05759280000007</v>
      </c>
      <c r="TI276" s="59">
        <v>915.05759280000007</v>
      </c>
      <c r="TJ276" s="59">
        <v>969.96104836800009</v>
      </c>
      <c r="TK276" s="59">
        <v>969.96104836800009</v>
      </c>
      <c r="TL276" s="59">
        <v>969.96104836800009</v>
      </c>
      <c r="TM276" s="59">
        <v>969.96104836800009</v>
      </c>
      <c r="TN276" s="59">
        <v>969.96104836800009</v>
      </c>
      <c r="TO276" s="59">
        <v>969.96104836800009</v>
      </c>
      <c r="TP276" s="59">
        <v>969.96104836800009</v>
      </c>
      <c r="TQ276" s="59">
        <v>969.96104836800009</v>
      </c>
      <c r="TR276" s="59">
        <v>969.96104836800009</v>
      </c>
      <c r="TS276" s="59">
        <v>969.96104836800009</v>
      </c>
      <c r="TT276" s="59">
        <v>969.96104836800009</v>
      </c>
      <c r="TU276" s="59">
        <v>969.96104836800009</v>
      </c>
      <c r="TV276" s="59">
        <v>1028.1587112700804</v>
      </c>
      <c r="TW276" s="59">
        <v>1028.1587112700804</v>
      </c>
      <c r="TX276" s="59">
        <v>1028.1587112700804</v>
      </c>
      <c r="TY276" s="59">
        <v>1028.1587112700804</v>
      </c>
      <c r="TZ276" s="59">
        <v>1028.1587112700804</v>
      </c>
      <c r="UA276" s="59">
        <v>1028.1587112700804</v>
      </c>
      <c r="UB276" s="59">
        <v>1028.1587112700804</v>
      </c>
      <c r="UC276" s="59">
        <v>1028.1587112700804</v>
      </c>
      <c r="UD276" s="59">
        <v>1028.1587112700804</v>
      </c>
      <c r="UE276" s="59">
        <v>1028.1587112700804</v>
      </c>
      <c r="UF276" s="59">
        <v>1028.1587112700804</v>
      </c>
      <c r="UG276" s="59">
        <v>1028.1587112700804</v>
      </c>
      <c r="UH276" s="59"/>
      <c r="UK276" s="59">
        <v>4419.7999999999993</v>
      </c>
      <c r="UL276" s="59">
        <v>4745.8319999999994</v>
      </c>
      <c r="UM276" s="59">
        <v>5030.5819200000005</v>
      </c>
      <c r="UN276" s="59">
        <v>5332.4168352000006</v>
      </c>
      <c r="UO276" s="59">
        <v>5652.3618453119998</v>
      </c>
      <c r="UP276" s="59">
        <v>5991.5035560307197</v>
      </c>
      <c r="UQ276" s="59"/>
      <c r="UT276" s="59">
        <v>4681.5999999999995</v>
      </c>
      <c r="UU276" s="59">
        <v>5026.9439999999995</v>
      </c>
      <c r="UV276" s="59">
        <v>5328.5606400000024</v>
      </c>
      <c r="UW276" s="59">
        <v>5648.2742784000002</v>
      </c>
      <c r="UX276" s="59">
        <v>5987.1707351040013</v>
      </c>
      <c r="UY276" s="59">
        <v>6346.4009792102415</v>
      </c>
      <c r="UZ276" s="59"/>
      <c r="VC276" s="59">
        <v>0</v>
      </c>
      <c r="VD276" s="59">
        <v>0</v>
      </c>
      <c r="VE276" s="59">
        <v>0</v>
      </c>
      <c r="VF276" s="59">
        <v>0</v>
      </c>
      <c r="VG276" s="59">
        <v>0</v>
      </c>
      <c r="VH276" s="59">
        <v>0</v>
      </c>
      <c r="VI276" s="59"/>
      <c r="VL276" s="59">
        <v>9101.3999999999978</v>
      </c>
      <c r="VM276" s="59">
        <v>9772.775999999998</v>
      </c>
      <c r="VN276" s="59">
        <v>10359.142560000004</v>
      </c>
      <c r="VO276" s="59">
        <v>10980.691113600002</v>
      </c>
      <c r="VP276" s="59">
        <v>11639.532580416002</v>
      </c>
      <c r="VQ276" s="59">
        <v>12337.904535240961</v>
      </c>
      <c r="VR276" s="59"/>
      <c r="VU276" s="59">
        <v>154000</v>
      </c>
      <c r="VV276" s="59">
        <v>165360</v>
      </c>
      <c r="VW276" s="59">
        <v>175281.59999999998</v>
      </c>
      <c r="VX276" s="59">
        <v>185798.49600000004</v>
      </c>
      <c r="VY276" s="59">
        <v>196946.40576000002</v>
      </c>
      <c r="VZ276" s="59">
        <v>208763.19010560005</v>
      </c>
      <c r="WA276" s="59"/>
      <c r="WD276" s="59">
        <v>12833.333333333334</v>
      </c>
      <c r="WE276" s="59">
        <v>13780</v>
      </c>
      <c r="WF276" s="59">
        <v>14606.799999999997</v>
      </c>
      <c r="WG276" s="59">
        <v>15483.208000000004</v>
      </c>
      <c r="WH276" s="59">
        <v>16412.200480000003</v>
      </c>
      <c r="WI276" s="59">
        <v>17396.932508800004</v>
      </c>
      <c r="WJ276" s="59"/>
      <c r="WM276" s="59">
        <v>538.53685830186043</v>
      </c>
      <c r="WN276" s="59">
        <v>578.2626940830886</v>
      </c>
      <c r="WO276" s="59">
        <v>612.95845572807377</v>
      </c>
      <c r="WP276" s="59">
        <v>649.73596307175853</v>
      </c>
      <c r="WQ276" s="59">
        <v>688.720120856064</v>
      </c>
      <c r="WR276" s="59">
        <v>730.04332810742778</v>
      </c>
      <c r="WS276" s="59"/>
      <c r="WV276" s="74">
        <v>26.8</v>
      </c>
      <c r="WW276" s="74">
        <v>38.799999999999997</v>
      </c>
      <c r="WX276" s="74">
        <v>50.8</v>
      </c>
      <c r="WY276" s="74">
        <v>62.8</v>
      </c>
      <c r="WZ276" s="74">
        <v>74.8</v>
      </c>
      <c r="XA276" s="74">
        <v>86.8</v>
      </c>
      <c r="XB276" s="74"/>
      <c r="XE276" s="80">
        <v>2</v>
      </c>
      <c r="XF276" s="80">
        <v>3</v>
      </c>
      <c r="XG276" s="80">
        <v>4</v>
      </c>
      <c r="XH276" s="80">
        <v>5</v>
      </c>
      <c r="XI276" s="80">
        <v>6</v>
      </c>
      <c r="XJ276" s="80">
        <v>7</v>
      </c>
      <c r="XK276" s="80"/>
      <c r="XL276" s="75"/>
      <c r="XM276" s="75"/>
      <c r="XN276" s="80">
        <v>2</v>
      </c>
      <c r="XO276" s="80">
        <v>2</v>
      </c>
      <c r="XP276" s="80">
        <v>2</v>
      </c>
      <c r="XQ276" s="80">
        <v>2</v>
      </c>
      <c r="XR276" s="80">
        <v>2</v>
      </c>
      <c r="XS276" s="80">
        <v>2</v>
      </c>
      <c r="XT276" s="80"/>
      <c r="XW276" s="80">
        <v>24</v>
      </c>
      <c r="XX276" s="80">
        <v>23</v>
      </c>
      <c r="XY276" s="80">
        <v>24</v>
      </c>
      <c r="XZ276" s="80">
        <v>24</v>
      </c>
      <c r="YA276" s="80">
        <v>24</v>
      </c>
      <c r="YB276" s="80">
        <v>24</v>
      </c>
      <c r="YC276" s="80"/>
      <c r="YF276" s="5">
        <v>1122.8493495593793</v>
      </c>
      <c r="YG276" s="5">
        <v>1205.6777171632402</v>
      </c>
      <c r="YH276" s="5">
        <v>1278.0183801930334</v>
      </c>
      <c r="YI276" s="5">
        <v>3953.6433352916511</v>
      </c>
      <c r="YJ276" s="5">
        <v>4190.8619354091497</v>
      </c>
      <c r="YK276" s="5">
        <v>4442.3136515336973</v>
      </c>
      <c r="YL276" s="5"/>
      <c r="YO276" s="5">
        <v>24234.15862358372</v>
      </c>
      <c r="YP276" s="5">
        <v>34695.761644985316</v>
      </c>
      <c r="YQ276" s="5">
        <v>36777.507343684425</v>
      </c>
      <c r="YR276" s="5">
        <v>38984.157784305513</v>
      </c>
      <c r="YS276" s="5">
        <v>41323.207251363841</v>
      </c>
      <c r="YT276" s="5">
        <v>43802.599686445668</v>
      </c>
      <c r="YU276" s="5"/>
      <c r="YX276" s="5">
        <v>16574.655521271565</v>
      </c>
      <c r="YY276" s="5">
        <v>34386.445725558253</v>
      </c>
      <c r="YZ276" s="5">
        <v>36777.507343684425</v>
      </c>
      <c r="ZA276" s="5">
        <v>38984.157784305513</v>
      </c>
      <c r="ZB276" s="5">
        <v>41323.207251363841</v>
      </c>
      <c r="ZC276" s="5">
        <v>43802.599686445668</v>
      </c>
      <c r="ZD276" s="5"/>
      <c r="ZG276" s="5">
        <v>538.53685830186043</v>
      </c>
      <c r="ZH276" s="5">
        <v>578.2626940830886</v>
      </c>
      <c r="ZI276" s="5">
        <v>612.95845572807377</v>
      </c>
      <c r="ZJ276" s="5">
        <v>649.73596307175853</v>
      </c>
      <c r="ZK276" s="5">
        <v>688.720120856064</v>
      </c>
      <c r="ZL276" s="5">
        <v>730.04332810742778</v>
      </c>
      <c r="ZM276" s="5"/>
      <c r="ZP276" s="60">
        <v>15079.032032452093</v>
      </c>
      <c r="ZQ276" s="60">
        <v>16191.35543432648</v>
      </c>
      <c r="ZR276" s="60">
        <v>17162.836760386064</v>
      </c>
      <c r="ZS276" s="60">
        <v>18192.60696600924</v>
      </c>
      <c r="ZT276" s="60">
        <v>19284.163383969793</v>
      </c>
      <c r="ZU276" s="60">
        <v>20441.213187007979</v>
      </c>
      <c r="ZV276" s="60"/>
      <c r="ZY276" s="60">
        <v>538.53685830186043</v>
      </c>
      <c r="ZZ276" s="60">
        <v>578.2626940830886</v>
      </c>
      <c r="AAA276" s="60">
        <v>612.95845572807377</v>
      </c>
      <c r="AAB276" s="60">
        <v>649.73596307175853</v>
      </c>
      <c r="AAC276" s="60">
        <v>688.720120856064</v>
      </c>
      <c r="AAD276" s="60">
        <v>730.04332810742778</v>
      </c>
      <c r="AAE276" s="60"/>
      <c r="AAH276" s="60">
        <v>22618.548048678138</v>
      </c>
      <c r="AAI276" s="60">
        <v>36430.549727234582</v>
      </c>
      <c r="AAJ276" s="60">
        <v>51488.510281158196</v>
      </c>
      <c r="AAK276" s="60">
        <v>74719.635753252238</v>
      </c>
      <c r="AAL276" s="60">
        <v>95043.376678136832</v>
      </c>
      <c r="AAM276" s="60">
        <v>117536.97582529587</v>
      </c>
      <c r="AAN276" s="60"/>
      <c r="AAQ276" s="5">
        <v>37697.580081130232</v>
      </c>
      <c r="AAR276" s="5">
        <v>52621.905161561066</v>
      </c>
      <c r="AAS276" s="5">
        <v>68651.347041544257</v>
      </c>
      <c r="AAT276" s="5">
        <v>92912.24271926147</v>
      </c>
      <c r="AAU276" s="5">
        <v>114327.54006210662</v>
      </c>
      <c r="AAV276" s="5">
        <v>137978.18901230386</v>
      </c>
    </row>
    <row r="277" spans="1:724" ht="15" customHeight="1">
      <c r="B277" s="228">
        <v>4</v>
      </c>
      <c r="C277" s="228">
        <v>72752</v>
      </c>
      <c r="D277" s="229" t="s">
        <v>439</v>
      </c>
      <c r="E277" s="73" t="b">
        <v>0</v>
      </c>
      <c r="F277" s="230">
        <v>41565</v>
      </c>
      <c r="G277" s="231" t="s">
        <v>426</v>
      </c>
      <c r="H277" s="57" t="s">
        <v>209</v>
      </c>
      <c r="I277" s="57" t="s">
        <v>200</v>
      </c>
      <c r="J277" s="229" t="s">
        <v>210</v>
      </c>
      <c r="K277" s="232">
        <v>12000</v>
      </c>
      <c r="L277" s="232">
        <v>0</v>
      </c>
      <c r="M277" s="73" t="b">
        <v>1</v>
      </c>
      <c r="N277" s="73" t="b">
        <v>1</v>
      </c>
      <c r="O277" s="73" t="b">
        <v>1</v>
      </c>
      <c r="P277" s="27">
        <v>42661</v>
      </c>
      <c r="Q277" s="27" t="s">
        <v>426</v>
      </c>
      <c r="R277" s="69">
        <v>0</v>
      </c>
      <c r="S277" s="69">
        <v>0.06</v>
      </c>
      <c r="T277" s="69">
        <v>0.06</v>
      </c>
      <c r="U277" s="69">
        <v>0.06</v>
      </c>
      <c r="V277" s="69">
        <v>0.06</v>
      </c>
      <c r="W277" s="69">
        <v>0.06</v>
      </c>
      <c r="Z277" s="232">
        <v>8464</v>
      </c>
      <c r="AA277" s="232">
        <v>8464</v>
      </c>
      <c r="AB277" s="232">
        <v>8464</v>
      </c>
      <c r="AC277" s="232">
        <v>8464</v>
      </c>
      <c r="AD277" s="232">
        <v>8464</v>
      </c>
      <c r="AE277" s="232">
        <v>9905</v>
      </c>
      <c r="AF277" s="232">
        <v>9905</v>
      </c>
      <c r="AG277" s="232">
        <v>9905</v>
      </c>
      <c r="AH277" s="232">
        <v>9905</v>
      </c>
      <c r="AI277" s="232">
        <v>9905</v>
      </c>
      <c r="AJ277" s="232">
        <v>9905</v>
      </c>
      <c r="AK277" s="232">
        <v>9905</v>
      </c>
      <c r="AL277" s="5">
        <v>10499.300000000001</v>
      </c>
      <c r="AM277" s="5">
        <v>10499.300000000001</v>
      </c>
      <c r="AN277" s="5">
        <v>10499.300000000001</v>
      </c>
      <c r="AO277" s="5">
        <v>10499.300000000001</v>
      </c>
      <c r="AP277" s="5">
        <v>10499.300000000001</v>
      </c>
      <c r="AQ277" s="5">
        <v>10499.300000000001</v>
      </c>
      <c r="AR277" s="5">
        <v>10499.300000000001</v>
      </c>
      <c r="AS277" s="5">
        <v>10499.300000000001</v>
      </c>
      <c r="AT277" s="5">
        <v>10499.300000000001</v>
      </c>
      <c r="AU277" s="5">
        <v>10499.300000000001</v>
      </c>
      <c r="AV277" s="5">
        <v>10499.300000000001</v>
      </c>
      <c r="AW277" s="5">
        <v>10499.300000000001</v>
      </c>
      <c r="AX277" s="5">
        <v>11129.258000000002</v>
      </c>
      <c r="AY277" s="5">
        <v>11129.258000000002</v>
      </c>
      <c r="AZ277" s="5">
        <v>11129.258000000002</v>
      </c>
      <c r="BA277" s="5">
        <v>11129.258000000002</v>
      </c>
      <c r="BB277" s="5">
        <v>11129.258000000002</v>
      </c>
      <c r="BC277" s="5">
        <v>11129.258000000002</v>
      </c>
      <c r="BD277" s="5">
        <v>11129.258000000002</v>
      </c>
      <c r="BE277" s="5">
        <v>11129.258000000002</v>
      </c>
      <c r="BF277" s="5">
        <v>11129.258000000002</v>
      </c>
      <c r="BG277" s="5">
        <v>11129.258000000002</v>
      </c>
      <c r="BH277" s="5">
        <v>11129.258000000002</v>
      </c>
      <c r="BI277" s="5">
        <v>11129.258000000002</v>
      </c>
      <c r="BJ277" s="5">
        <v>11797.013480000001</v>
      </c>
      <c r="BK277" s="5">
        <v>11797.013480000001</v>
      </c>
      <c r="BL277" s="5">
        <v>11797.013480000001</v>
      </c>
      <c r="BM277" s="5">
        <v>11797.013480000001</v>
      </c>
      <c r="BN277" s="5">
        <v>11797.013480000001</v>
      </c>
      <c r="BO277" s="5">
        <v>11797.013480000001</v>
      </c>
      <c r="BP277" s="5">
        <v>11797.013480000001</v>
      </c>
      <c r="BQ277" s="5">
        <v>11797.013480000001</v>
      </c>
      <c r="BR277" s="5">
        <v>11797.013480000001</v>
      </c>
      <c r="BS277" s="5">
        <v>11797.013480000001</v>
      </c>
      <c r="BT277" s="5">
        <v>11797.013480000001</v>
      </c>
      <c r="BU277" s="5">
        <v>11797.013480000001</v>
      </c>
      <c r="BV277" s="5">
        <v>12504.834288800002</v>
      </c>
      <c r="BW277" s="5">
        <v>12504.834288800002</v>
      </c>
      <c r="BX277" s="5">
        <v>12504.834288800002</v>
      </c>
      <c r="BY277" s="5">
        <v>12504.834288800002</v>
      </c>
      <c r="BZ277" s="5">
        <v>12504.834288800002</v>
      </c>
      <c r="CA277" s="5">
        <v>12504.834288800002</v>
      </c>
      <c r="CB277" s="5">
        <v>12504.834288800002</v>
      </c>
      <c r="CC277" s="5">
        <v>12504.834288800002</v>
      </c>
      <c r="CD277" s="5">
        <v>12504.834288800002</v>
      </c>
      <c r="CE277" s="5">
        <v>12504.834288800002</v>
      </c>
      <c r="CF277" s="5">
        <v>12504.834288800002</v>
      </c>
      <c r="CG277" s="5">
        <v>12504.834288800002</v>
      </c>
      <c r="CH277" s="5">
        <v>13255.124346128003</v>
      </c>
      <c r="CI277" s="5">
        <v>13255.124346128003</v>
      </c>
      <c r="CJ277" s="5">
        <v>13255.124346128003</v>
      </c>
      <c r="CK277" s="5">
        <v>13255.124346128003</v>
      </c>
      <c r="CL277" s="5">
        <v>13255.124346128003</v>
      </c>
      <c r="CM277" s="5">
        <v>13255.124346128003</v>
      </c>
      <c r="CN277" s="5">
        <v>13255.124346128003</v>
      </c>
      <c r="CO277" s="5">
        <v>13255.124346128003</v>
      </c>
      <c r="CP277" s="5">
        <v>13255.124346128003</v>
      </c>
      <c r="CQ277" s="5">
        <v>13255.124346128003</v>
      </c>
      <c r="CR277" s="5">
        <v>13255.124346128003</v>
      </c>
      <c r="CS277" s="5">
        <v>13255.124346128003</v>
      </c>
      <c r="CU277" s="69">
        <v>0</v>
      </c>
      <c r="CV277" s="69">
        <v>0</v>
      </c>
      <c r="CW277" s="69">
        <v>0</v>
      </c>
      <c r="CX277" s="69">
        <v>0</v>
      </c>
      <c r="CY277" s="69">
        <v>0</v>
      </c>
      <c r="CZ277" s="69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/>
      <c r="FZ277" s="5">
        <v>8464</v>
      </c>
      <c r="GA277" s="5">
        <v>8464</v>
      </c>
      <c r="GB277" s="5">
        <v>8464</v>
      </c>
      <c r="GC277" s="5">
        <v>8464</v>
      </c>
      <c r="GD277" s="5">
        <v>8464</v>
      </c>
      <c r="GE277" s="5">
        <v>9905</v>
      </c>
      <c r="GF277" s="5">
        <v>9905</v>
      </c>
      <c r="GG277" s="5">
        <v>9905</v>
      </c>
      <c r="GH277" s="5">
        <v>9905</v>
      </c>
      <c r="GI277" s="5">
        <v>9905</v>
      </c>
      <c r="GJ277" s="5">
        <v>9905</v>
      </c>
      <c r="GK277" s="5">
        <v>9905</v>
      </c>
      <c r="GL277" s="5">
        <v>10499.300000000001</v>
      </c>
      <c r="GM277" s="5">
        <v>10499.300000000001</v>
      </c>
      <c r="GN277" s="5">
        <v>10499.300000000001</v>
      </c>
      <c r="GO277" s="5">
        <v>10499.300000000001</v>
      </c>
      <c r="GP277" s="5">
        <v>10499.300000000001</v>
      </c>
      <c r="GQ277" s="5">
        <v>10499.300000000001</v>
      </c>
      <c r="GR277" s="5">
        <v>10499.300000000001</v>
      </c>
      <c r="GS277" s="5">
        <v>10499.300000000001</v>
      </c>
      <c r="GT277" s="5">
        <v>10499.300000000001</v>
      </c>
      <c r="GU277" s="5">
        <v>10499.300000000001</v>
      </c>
      <c r="GV277" s="5">
        <v>10499.300000000001</v>
      </c>
      <c r="GW277" s="5">
        <v>10499.300000000001</v>
      </c>
      <c r="GX277" s="5">
        <v>11129.258000000002</v>
      </c>
      <c r="GY277" s="5">
        <v>11129.258000000002</v>
      </c>
      <c r="GZ277" s="5">
        <v>11129.258000000002</v>
      </c>
      <c r="HA277" s="5">
        <v>11129.258000000002</v>
      </c>
      <c r="HB277" s="5">
        <v>11129.258000000002</v>
      </c>
      <c r="HC277" s="5">
        <v>11129.258000000002</v>
      </c>
      <c r="HD277" s="5">
        <v>11129.258000000002</v>
      </c>
      <c r="HE277" s="5">
        <v>11129.258000000002</v>
      </c>
      <c r="HF277" s="5">
        <v>11129.258000000002</v>
      </c>
      <c r="HG277" s="5">
        <v>11129.258000000002</v>
      </c>
      <c r="HH277" s="5">
        <v>11129.258000000002</v>
      </c>
      <c r="HI277" s="5">
        <v>11129.258000000002</v>
      </c>
      <c r="HJ277" s="5">
        <v>11797.013480000001</v>
      </c>
      <c r="HK277" s="5">
        <v>11797.013480000001</v>
      </c>
      <c r="HL277" s="5">
        <v>11797.013480000001</v>
      </c>
      <c r="HM277" s="5">
        <v>11797.013480000001</v>
      </c>
      <c r="HN277" s="5">
        <v>11797.013480000001</v>
      </c>
      <c r="HO277" s="5">
        <v>11797.013480000001</v>
      </c>
      <c r="HP277" s="5">
        <v>11797.013480000001</v>
      </c>
      <c r="HQ277" s="5">
        <v>11797.013480000001</v>
      </c>
      <c r="HR277" s="5">
        <v>11797.013480000001</v>
      </c>
      <c r="HS277" s="5">
        <v>11797.013480000001</v>
      </c>
      <c r="HT277" s="5">
        <v>11797.013480000001</v>
      </c>
      <c r="HU277" s="5">
        <v>11797.013480000001</v>
      </c>
      <c r="HV277" s="5">
        <v>12504.834288800002</v>
      </c>
      <c r="HW277" s="5">
        <v>12504.834288800002</v>
      </c>
      <c r="HX277" s="5">
        <v>12504.834288800002</v>
      </c>
      <c r="HY277" s="5">
        <v>12504.834288800002</v>
      </c>
      <c r="HZ277" s="5">
        <v>12504.834288800002</v>
      </c>
      <c r="IA277" s="5">
        <v>12504.834288800002</v>
      </c>
      <c r="IB277" s="5">
        <v>12504.834288800002</v>
      </c>
      <c r="IC277" s="5">
        <v>12504.834288800002</v>
      </c>
      <c r="ID277" s="5">
        <v>12504.834288800002</v>
      </c>
      <c r="IE277" s="5">
        <v>12504.834288800002</v>
      </c>
      <c r="IF277" s="5">
        <v>12504.834288800002</v>
      </c>
      <c r="IG277" s="5">
        <v>12504.834288800002</v>
      </c>
      <c r="IH277" s="5">
        <v>13255.124346128003</v>
      </c>
      <c r="II277" s="5">
        <v>13255.124346128003</v>
      </c>
      <c r="IJ277" s="5">
        <v>13255.124346128003</v>
      </c>
      <c r="IK277" s="5">
        <v>13255.124346128003</v>
      </c>
      <c r="IL277" s="5">
        <v>13255.124346128003</v>
      </c>
      <c r="IM277" s="5">
        <v>13255.124346128003</v>
      </c>
      <c r="IN277" s="5">
        <v>13255.124346128003</v>
      </c>
      <c r="IO277" s="5">
        <v>13255.124346128003</v>
      </c>
      <c r="IP277" s="5">
        <v>13255.124346128003</v>
      </c>
      <c r="IQ277" s="5">
        <v>13255.124346128003</v>
      </c>
      <c r="IR277" s="5">
        <v>13255.124346128003</v>
      </c>
      <c r="IS277" s="5">
        <v>13255.124346128003</v>
      </c>
      <c r="IT277" s="5"/>
      <c r="IW277" s="5">
        <v>242.91679999999999</v>
      </c>
      <c r="IX277" s="5">
        <v>242.91679999999999</v>
      </c>
      <c r="IY277" s="5">
        <v>242.91679999999999</v>
      </c>
      <c r="IZ277" s="5">
        <v>242.91679999999999</v>
      </c>
      <c r="JA277" s="5">
        <v>242.91679999999999</v>
      </c>
      <c r="JB277" s="5">
        <v>284.27350000000001</v>
      </c>
      <c r="JC277" s="5">
        <v>284.27350000000001</v>
      </c>
      <c r="JD277" s="5">
        <v>284.27350000000001</v>
      </c>
      <c r="JE277" s="5">
        <v>284.27350000000001</v>
      </c>
      <c r="JF277" s="5">
        <v>284.27350000000001</v>
      </c>
      <c r="JG277" s="5">
        <v>284.27350000000001</v>
      </c>
      <c r="JH277" s="5">
        <v>284.27350000000001</v>
      </c>
      <c r="JI277" s="5">
        <v>301.32991000000004</v>
      </c>
      <c r="JJ277" s="5">
        <v>301.32991000000004</v>
      </c>
      <c r="JK277" s="5">
        <v>301.32991000000004</v>
      </c>
      <c r="JL277" s="5">
        <v>301.32991000000004</v>
      </c>
      <c r="JM277" s="5">
        <v>301.32991000000004</v>
      </c>
      <c r="JN277" s="5">
        <v>301.32991000000004</v>
      </c>
      <c r="JO277" s="5">
        <v>301.32991000000004</v>
      </c>
      <c r="JP277" s="5">
        <v>301.32991000000004</v>
      </c>
      <c r="JQ277" s="5">
        <v>301.32991000000004</v>
      </c>
      <c r="JR277" s="5">
        <v>301.32991000000004</v>
      </c>
      <c r="JS277" s="5">
        <v>301.32991000000004</v>
      </c>
      <c r="JT277" s="5">
        <v>301.32991000000004</v>
      </c>
      <c r="JU277" s="5">
        <v>319.40970460000005</v>
      </c>
      <c r="JV277" s="5">
        <v>319.40970460000005</v>
      </c>
      <c r="JW277" s="5">
        <v>319.40970460000005</v>
      </c>
      <c r="JX277" s="5">
        <v>319.40970460000005</v>
      </c>
      <c r="JY277" s="5">
        <v>319.40970460000005</v>
      </c>
      <c r="JZ277" s="5">
        <v>319.40970460000005</v>
      </c>
      <c r="KA277" s="5">
        <v>319.40970460000005</v>
      </c>
      <c r="KB277" s="5">
        <v>319.40970460000005</v>
      </c>
      <c r="KC277" s="5">
        <v>319.40970460000005</v>
      </c>
      <c r="KD277" s="5">
        <v>319.40970460000005</v>
      </c>
      <c r="KE277" s="5">
        <v>319.40970460000005</v>
      </c>
      <c r="KF277" s="5">
        <v>319.40970460000005</v>
      </c>
      <c r="KG277" s="5">
        <v>338.57428687600003</v>
      </c>
      <c r="KH277" s="5">
        <v>338.57428687600003</v>
      </c>
      <c r="KI277" s="5">
        <v>338.57428687600003</v>
      </c>
      <c r="KJ277" s="5">
        <v>338.57428687600003</v>
      </c>
      <c r="KK277" s="5">
        <v>338.57428687600003</v>
      </c>
      <c r="KL277" s="5">
        <v>338.57428687600003</v>
      </c>
      <c r="KM277" s="5">
        <v>338.57428687600003</v>
      </c>
      <c r="KN277" s="5">
        <v>338.57428687600003</v>
      </c>
      <c r="KO277" s="5">
        <v>338.57428687600003</v>
      </c>
      <c r="KP277" s="5">
        <v>338.57428687600003</v>
      </c>
      <c r="KQ277" s="5">
        <v>338.57428687600003</v>
      </c>
      <c r="KR277" s="5">
        <v>338.57428687600003</v>
      </c>
      <c r="KS277" s="5">
        <v>358.88874408856009</v>
      </c>
      <c r="KT277" s="5">
        <v>358.88874408856009</v>
      </c>
      <c r="KU277" s="5">
        <v>358.88874408856009</v>
      </c>
      <c r="KV277" s="5">
        <v>358.88874408856009</v>
      </c>
      <c r="KW277" s="5">
        <v>358.88874408856009</v>
      </c>
      <c r="KX277" s="5">
        <v>358.88874408856009</v>
      </c>
      <c r="KY277" s="5">
        <v>358.88874408856009</v>
      </c>
      <c r="KZ277" s="5">
        <v>358.88874408856009</v>
      </c>
      <c r="LA277" s="5">
        <v>358.88874408856009</v>
      </c>
      <c r="LB277" s="5">
        <v>358.88874408856009</v>
      </c>
      <c r="LC277" s="5">
        <v>358.88874408856009</v>
      </c>
      <c r="LD277" s="5">
        <v>358.88874408856009</v>
      </c>
      <c r="LE277" s="5">
        <v>380.42206873387369</v>
      </c>
      <c r="LF277" s="5">
        <v>380.42206873387369</v>
      </c>
      <c r="LG277" s="5">
        <v>380.42206873387369</v>
      </c>
      <c r="LH277" s="5">
        <v>380.42206873387369</v>
      </c>
      <c r="LI277" s="5">
        <v>380.42206873387369</v>
      </c>
      <c r="LJ277" s="5">
        <v>380.42206873387369</v>
      </c>
      <c r="LK277" s="5">
        <v>380.42206873387369</v>
      </c>
      <c r="LL277" s="5">
        <v>380.42206873387369</v>
      </c>
      <c r="LM277" s="5">
        <v>380.42206873387369</v>
      </c>
      <c r="LN277" s="5">
        <v>380.42206873387369</v>
      </c>
      <c r="LO277" s="5">
        <v>380.42206873387369</v>
      </c>
      <c r="LP277" s="5">
        <v>380.42206873387369</v>
      </c>
      <c r="LQ277" s="5"/>
      <c r="LT277" s="5">
        <v>257.30560000000003</v>
      </c>
      <c r="LU277" s="5">
        <v>257.30560000000003</v>
      </c>
      <c r="LV277" s="5">
        <v>257.30560000000003</v>
      </c>
      <c r="LW277" s="5">
        <v>257.30560000000003</v>
      </c>
      <c r="LX277" s="5">
        <v>257.30560000000003</v>
      </c>
      <c r="LY277" s="5">
        <v>301.11200000000002</v>
      </c>
      <c r="LZ277" s="5">
        <v>301.11200000000002</v>
      </c>
      <c r="MA277" s="5">
        <v>301.11200000000002</v>
      </c>
      <c r="MB277" s="5">
        <v>301.11200000000002</v>
      </c>
      <c r="MC277" s="5">
        <v>301.11200000000002</v>
      </c>
      <c r="MD277" s="5">
        <v>301.11200000000002</v>
      </c>
      <c r="ME277" s="5">
        <v>301.11200000000002</v>
      </c>
      <c r="MF277" s="5">
        <v>319.17872000000006</v>
      </c>
      <c r="MG277" s="5">
        <v>319.17872000000006</v>
      </c>
      <c r="MH277" s="5">
        <v>319.17872000000006</v>
      </c>
      <c r="MI277" s="5">
        <v>319.17872000000006</v>
      </c>
      <c r="MJ277" s="5">
        <v>319.17872000000006</v>
      </c>
      <c r="MK277" s="5">
        <v>319.17872000000006</v>
      </c>
      <c r="ML277" s="5">
        <v>319.17872000000006</v>
      </c>
      <c r="MM277" s="5">
        <v>319.17872000000006</v>
      </c>
      <c r="MN277" s="5">
        <v>319.17872000000006</v>
      </c>
      <c r="MO277" s="5">
        <v>319.17872000000006</v>
      </c>
      <c r="MP277" s="5">
        <v>319.17872000000006</v>
      </c>
      <c r="MQ277" s="5">
        <v>319.17872000000006</v>
      </c>
      <c r="MR277" s="5">
        <v>338.32944320000007</v>
      </c>
      <c r="MS277" s="5">
        <v>338.32944320000007</v>
      </c>
      <c r="MT277" s="5">
        <v>338.32944320000007</v>
      </c>
      <c r="MU277" s="5">
        <v>338.32944320000007</v>
      </c>
      <c r="MV277" s="5">
        <v>338.32944320000007</v>
      </c>
      <c r="MW277" s="5">
        <v>338.32944320000007</v>
      </c>
      <c r="MX277" s="5">
        <v>338.32944320000007</v>
      </c>
      <c r="MY277" s="5">
        <v>338.32944320000007</v>
      </c>
      <c r="MZ277" s="5">
        <v>338.32944320000007</v>
      </c>
      <c r="NA277" s="5">
        <v>338.32944320000007</v>
      </c>
      <c r="NB277" s="5">
        <v>338.32944320000007</v>
      </c>
      <c r="NC277" s="5">
        <v>338.32944320000007</v>
      </c>
      <c r="ND277" s="5">
        <v>358.62920979200004</v>
      </c>
      <c r="NE277" s="5">
        <v>358.62920979200004</v>
      </c>
      <c r="NF277" s="5">
        <v>358.62920979200004</v>
      </c>
      <c r="NG277" s="5">
        <v>358.62920979200004</v>
      </c>
      <c r="NH277" s="5">
        <v>358.62920979200004</v>
      </c>
      <c r="NI277" s="5">
        <v>358.62920979200004</v>
      </c>
      <c r="NJ277" s="5">
        <v>358.62920979200004</v>
      </c>
      <c r="NK277" s="5">
        <v>358.62920979200004</v>
      </c>
      <c r="NL277" s="5">
        <v>358.62920979200004</v>
      </c>
      <c r="NM277" s="5">
        <v>358.62920979200004</v>
      </c>
      <c r="NN277" s="5">
        <v>358.62920979200004</v>
      </c>
      <c r="NO277" s="5">
        <v>358.62920979200004</v>
      </c>
      <c r="NP277" s="5">
        <v>380.14696237952006</v>
      </c>
      <c r="NQ277" s="5">
        <v>380.14696237952006</v>
      </c>
      <c r="NR277" s="5">
        <v>380.14696237952006</v>
      </c>
      <c r="NS277" s="5">
        <v>380.14696237952006</v>
      </c>
      <c r="NT277" s="5">
        <v>380.14696237952006</v>
      </c>
      <c r="NU277" s="5">
        <v>380.14696237952006</v>
      </c>
      <c r="NV277" s="5">
        <v>380.14696237952006</v>
      </c>
      <c r="NW277" s="5">
        <v>380.14696237952006</v>
      </c>
      <c r="NX277" s="5">
        <v>380.14696237952006</v>
      </c>
      <c r="NY277" s="5">
        <v>380.14696237952006</v>
      </c>
      <c r="NZ277" s="5">
        <v>380.14696237952006</v>
      </c>
      <c r="OA277" s="5">
        <v>380.14696237952006</v>
      </c>
      <c r="OB277" s="5">
        <v>402.95578012229129</v>
      </c>
      <c r="OC277" s="5">
        <v>402.95578012229129</v>
      </c>
      <c r="OD277" s="5">
        <v>402.95578012229129</v>
      </c>
      <c r="OE277" s="5">
        <v>402.95578012229129</v>
      </c>
      <c r="OF277" s="5">
        <v>402.95578012229129</v>
      </c>
      <c r="OG277" s="5">
        <v>402.95578012229129</v>
      </c>
      <c r="OH277" s="5">
        <v>402.95578012229129</v>
      </c>
      <c r="OI277" s="5">
        <v>402.95578012229129</v>
      </c>
      <c r="OJ277" s="5">
        <v>402.95578012229129</v>
      </c>
      <c r="OK277" s="5">
        <v>402.95578012229129</v>
      </c>
      <c r="OL277" s="5">
        <v>402.95578012229129</v>
      </c>
      <c r="OM277" s="5">
        <v>402.95578012229129</v>
      </c>
      <c r="ON277" s="5"/>
      <c r="OQ277" s="59">
        <v>0</v>
      </c>
      <c r="OR277" s="59">
        <v>0</v>
      </c>
      <c r="OS277" s="59">
        <v>0</v>
      </c>
      <c r="OT277" s="59">
        <v>0</v>
      </c>
      <c r="OU277" s="59">
        <v>0</v>
      </c>
      <c r="OV277" s="59">
        <v>0</v>
      </c>
      <c r="OW277" s="59">
        <v>0</v>
      </c>
      <c r="OX277" s="59">
        <v>0</v>
      </c>
      <c r="OY277" s="59">
        <v>0</v>
      </c>
      <c r="OZ277" s="59">
        <v>0</v>
      </c>
      <c r="PA277" s="59">
        <v>0</v>
      </c>
      <c r="PB277" s="59">
        <v>0</v>
      </c>
      <c r="PC277" s="59">
        <v>0</v>
      </c>
      <c r="PD277" s="59">
        <v>0</v>
      </c>
      <c r="PE277" s="59">
        <v>0</v>
      </c>
      <c r="PF277" s="59">
        <v>0</v>
      </c>
      <c r="PG277" s="59">
        <v>0</v>
      </c>
      <c r="PH277" s="59">
        <v>0</v>
      </c>
      <c r="PI277" s="59">
        <v>0</v>
      </c>
      <c r="PJ277" s="59">
        <v>0</v>
      </c>
      <c r="PK277" s="59">
        <v>0</v>
      </c>
      <c r="PL277" s="59">
        <v>0</v>
      </c>
      <c r="PM277" s="59">
        <v>0</v>
      </c>
      <c r="PN277" s="59">
        <v>0</v>
      </c>
      <c r="PO277" s="59">
        <v>0</v>
      </c>
      <c r="PP277" s="59">
        <v>0</v>
      </c>
      <c r="PQ277" s="59">
        <v>0</v>
      </c>
      <c r="PR277" s="59">
        <v>0</v>
      </c>
      <c r="PS277" s="59">
        <v>0</v>
      </c>
      <c r="PT277" s="59">
        <v>0</v>
      </c>
      <c r="PU277" s="59">
        <v>0</v>
      </c>
      <c r="PV277" s="59">
        <v>0</v>
      </c>
      <c r="PW277" s="59">
        <v>0</v>
      </c>
      <c r="PX277" s="59">
        <v>0</v>
      </c>
      <c r="PY277" s="59">
        <v>0</v>
      </c>
      <c r="PZ277" s="59">
        <v>0</v>
      </c>
      <c r="QA277" s="59">
        <v>0</v>
      </c>
      <c r="QB277" s="59">
        <v>0</v>
      </c>
      <c r="QC277" s="59">
        <v>0</v>
      </c>
      <c r="QD277" s="59">
        <v>0</v>
      </c>
      <c r="QE277" s="59">
        <v>0</v>
      </c>
      <c r="QF277" s="59">
        <v>0</v>
      </c>
      <c r="QG277" s="59">
        <v>0</v>
      </c>
      <c r="QH277" s="59">
        <v>0</v>
      </c>
      <c r="QI277" s="59">
        <v>0</v>
      </c>
      <c r="QJ277" s="59">
        <v>0</v>
      </c>
      <c r="QK277" s="59">
        <v>0</v>
      </c>
      <c r="QL277" s="59">
        <v>0</v>
      </c>
      <c r="QM277" s="59">
        <v>0</v>
      </c>
      <c r="QN277" s="59">
        <v>0</v>
      </c>
      <c r="QO277" s="59">
        <v>0</v>
      </c>
      <c r="QP277" s="59">
        <v>0</v>
      </c>
      <c r="QQ277" s="59">
        <v>0</v>
      </c>
      <c r="QR277" s="59">
        <v>0</v>
      </c>
      <c r="QS277" s="59">
        <v>0</v>
      </c>
      <c r="QT277" s="59">
        <v>0</v>
      </c>
      <c r="QU277" s="59">
        <v>0</v>
      </c>
      <c r="QV277" s="59">
        <v>0</v>
      </c>
      <c r="QW277" s="59">
        <v>0</v>
      </c>
      <c r="QX277" s="59">
        <v>0</v>
      </c>
      <c r="QY277" s="59">
        <v>0</v>
      </c>
      <c r="QZ277" s="59">
        <v>0</v>
      </c>
      <c r="RA277" s="59">
        <v>0</v>
      </c>
      <c r="RB277" s="59">
        <v>0</v>
      </c>
      <c r="RC277" s="59">
        <v>0</v>
      </c>
      <c r="RD277" s="59">
        <v>0</v>
      </c>
      <c r="RE277" s="59">
        <v>0</v>
      </c>
      <c r="RF277" s="59">
        <v>0</v>
      </c>
      <c r="RG277" s="59">
        <v>0</v>
      </c>
      <c r="RH277" s="59">
        <v>0</v>
      </c>
      <c r="RI277" s="59">
        <v>0</v>
      </c>
      <c r="RJ277" s="59">
        <v>0</v>
      </c>
      <c r="RK277" s="59"/>
      <c r="RN277" s="59">
        <v>500.22239999999999</v>
      </c>
      <c r="RO277" s="59">
        <v>500.22239999999999</v>
      </c>
      <c r="RP277" s="59">
        <v>500.22239999999999</v>
      </c>
      <c r="RQ277" s="59">
        <v>500.22239999999999</v>
      </c>
      <c r="RR277" s="59">
        <v>500.22239999999999</v>
      </c>
      <c r="RS277" s="59">
        <v>585.38550000000009</v>
      </c>
      <c r="RT277" s="59">
        <v>585.38550000000009</v>
      </c>
      <c r="RU277" s="59">
        <v>585.38550000000009</v>
      </c>
      <c r="RV277" s="59">
        <v>585.38550000000009</v>
      </c>
      <c r="RW277" s="59">
        <v>585.38550000000009</v>
      </c>
      <c r="RX277" s="59">
        <v>585.38550000000009</v>
      </c>
      <c r="RY277" s="59">
        <v>585.38550000000009</v>
      </c>
      <c r="RZ277" s="59">
        <v>620.50863000000004</v>
      </c>
      <c r="SA277" s="59">
        <v>620.50863000000004</v>
      </c>
      <c r="SB277" s="59">
        <v>620.50863000000004</v>
      </c>
      <c r="SC277" s="59">
        <v>620.50863000000004</v>
      </c>
      <c r="SD277" s="59">
        <v>620.50863000000004</v>
      </c>
      <c r="SE277" s="59">
        <v>620.50863000000004</v>
      </c>
      <c r="SF277" s="59">
        <v>620.50863000000004</v>
      </c>
      <c r="SG277" s="59">
        <v>620.50863000000004</v>
      </c>
      <c r="SH277" s="59">
        <v>620.50863000000004</v>
      </c>
      <c r="SI277" s="59">
        <v>620.50863000000004</v>
      </c>
      <c r="SJ277" s="59">
        <v>620.50863000000004</v>
      </c>
      <c r="SK277" s="59">
        <v>620.50863000000004</v>
      </c>
      <c r="SL277" s="59">
        <v>657.73914780000018</v>
      </c>
      <c r="SM277" s="59">
        <v>657.73914780000018</v>
      </c>
      <c r="SN277" s="59">
        <v>657.73914780000018</v>
      </c>
      <c r="SO277" s="59">
        <v>657.73914780000018</v>
      </c>
      <c r="SP277" s="59">
        <v>657.73914780000018</v>
      </c>
      <c r="SQ277" s="59">
        <v>657.73914780000018</v>
      </c>
      <c r="SR277" s="59">
        <v>657.73914780000018</v>
      </c>
      <c r="SS277" s="59">
        <v>657.73914780000018</v>
      </c>
      <c r="ST277" s="59">
        <v>657.73914780000018</v>
      </c>
      <c r="SU277" s="59">
        <v>657.73914780000018</v>
      </c>
      <c r="SV277" s="59">
        <v>657.73914780000018</v>
      </c>
      <c r="SW277" s="59">
        <v>657.73914780000018</v>
      </c>
      <c r="SX277" s="59">
        <v>697.20349666800007</v>
      </c>
      <c r="SY277" s="59">
        <v>697.20349666800007</v>
      </c>
      <c r="SZ277" s="59">
        <v>697.20349666800007</v>
      </c>
      <c r="TA277" s="59">
        <v>697.20349666800007</v>
      </c>
      <c r="TB277" s="59">
        <v>697.20349666800007</v>
      </c>
      <c r="TC277" s="59">
        <v>697.20349666800007</v>
      </c>
      <c r="TD277" s="59">
        <v>697.20349666800007</v>
      </c>
      <c r="TE277" s="59">
        <v>697.20349666800007</v>
      </c>
      <c r="TF277" s="59">
        <v>697.20349666800007</v>
      </c>
      <c r="TG277" s="59">
        <v>697.20349666800007</v>
      </c>
      <c r="TH277" s="59">
        <v>697.20349666800007</v>
      </c>
      <c r="TI277" s="59">
        <v>697.20349666800007</v>
      </c>
      <c r="TJ277" s="59">
        <v>739.03570646808021</v>
      </c>
      <c r="TK277" s="59">
        <v>739.03570646808021</v>
      </c>
      <c r="TL277" s="59">
        <v>739.03570646808021</v>
      </c>
      <c r="TM277" s="59">
        <v>739.03570646808021</v>
      </c>
      <c r="TN277" s="59">
        <v>739.03570646808021</v>
      </c>
      <c r="TO277" s="59">
        <v>739.03570646808021</v>
      </c>
      <c r="TP277" s="59">
        <v>739.03570646808021</v>
      </c>
      <c r="TQ277" s="59">
        <v>739.03570646808021</v>
      </c>
      <c r="TR277" s="59">
        <v>739.03570646808021</v>
      </c>
      <c r="TS277" s="59">
        <v>739.03570646808021</v>
      </c>
      <c r="TT277" s="59">
        <v>739.03570646808021</v>
      </c>
      <c r="TU277" s="59">
        <v>739.03570646808021</v>
      </c>
      <c r="TV277" s="59">
        <v>783.37784885616497</v>
      </c>
      <c r="TW277" s="59">
        <v>783.37784885616497</v>
      </c>
      <c r="TX277" s="59">
        <v>783.37784885616497</v>
      </c>
      <c r="TY277" s="59">
        <v>783.37784885616497</v>
      </c>
      <c r="TZ277" s="59">
        <v>783.37784885616497</v>
      </c>
      <c r="UA277" s="59">
        <v>783.37784885616497</v>
      </c>
      <c r="UB277" s="59">
        <v>783.37784885616497</v>
      </c>
      <c r="UC277" s="59">
        <v>783.37784885616497</v>
      </c>
      <c r="UD277" s="59">
        <v>783.37784885616497</v>
      </c>
      <c r="UE277" s="59">
        <v>783.37784885616497</v>
      </c>
      <c r="UF277" s="59">
        <v>783.37784885616497</v>
      </c>
      <c r="UG277" s="59">
        <v>783.37784885616497</v>
      </c>
      <c r="UH277" s="59"/>
      <c r="UK277" s="59">
        <v>3204.4985000000006</v>
      </c>
      <c r="UL277" s="59">
        <v>3615.9589199999996</v>
      </c>
      <c r="UM277" s="59">
        <v>3832.9164552000016</v>
      </c>
      <c r="UN277" s="59">
        <v>4062.8914425119997</v>
      </c>
      <c r="UO277" s="59">
        <v>4306.6649290627211</v>
      </c>
      <c r="UP277" s="59">
        <v>4565.0648248064854</v>
      </c>
      <c r="UQ277" s="59"/>
      <c r="UT277" s="59">
        <v>3394.3120000000008</v>
      </c>
      <c r="UU277" s="59">
        <v>3830.14464</v>
      </c>
      <c r="UV277" s="59">
        <v>4059.9533184000015</v>
      </c>
      <c r="UW277" s="59">
        <v>4303.5505175040007</v>
      </c>
      <c r="UX277" s="59">
        <v>4561.7635485542405</v>
      </c>
      <c r="UY277" s="59">
        <v>4835.4693614674952</v>
      </c>
      <c r="UZ277" s="59"/>
      <c r="VC277" s="59">
        <v>0</v>
      </c>
      <c r="VD277" s="59">
        <v>0</v>
      </c>
      <c r="VE277" s="59">
        <v>0</v>
      </c>
      <c r="VF277" s="59">
        <v>0</v>
      </c>
      <c r="VG277" s="59">
        <v>0</v>
      </c>
      <c r="VH277" s="59">
        <v>0</v>
      </c>
      <c r="VI277" s="59"/>
      <c r="VL277" s="59">
        <v>6598.8105000000014</v>
      </c>
      <c r="VM277" s="59">
        <v>7446.1035599999996</v>
      </c>
      <c r="VN277" s="59">
        <v>7892.8697736000031</v>
      </c>
      <c r="VO277" s="59">
        <v>8366.4419600159999</v>
      </c>
      <c r="VP277" s="59">
        <v>8868.4284776169625</v>
      </c>
      <c r="VQ277" s="59">
        <v>9400.5341862739806</v>
      </c>
      <c r="VR277" s="59"/>
      <c r="VU277" s="59">
        <v>111655</v>
      </c>
      <c r="VV277" s="59">
        <v>125991.60000000002</v>
      </c>
      <c r="VW277" s="59">
        <v>133551.09600000002</v>
      </c>
      <c r="VX277" s="59">
        <v>141564.16175999999</v>
      </c>
      <c r="VY277" s="59">
        <v>150058.01146560002</v>
      </c>
      <c r="VZ277" s="59">
        <v>159061.49215353598</v>
      </c>
      <c r="WA277" s="59"/>
      <c r="WD277" s="59">
        <v>9304.5833333333339</v>
      </c>
      <c r="WE277" s="59">
        <v>10499.300000000001</v>
      </c>
      <c r="WF277" s="59">
        <v>11129.258000000002</v>
      </c>
      <c r="WG277" s="59">
        <v>11797.01348</v>
      </c>
      <c r="WH277" s="59">
        <v>12504.834288800002</v>
      </c>
      <c r="WI277" s="59">
        <v>13255.124346127997</v>
      </c>
      <c r="WJ277" s="59"/>
      <c r="WM277" s="59">
        <v>390.45670723178074</v>
      </c>
      <c r="WN277" s="59">
        <v>440.59169114561485</v>
      </c>
      <c r="WO277" s="59">
        <v>467.02719261435175</v>
      </c>
      <c r="WP277" s="59">
        <v>495.0488241712128</v>
      </c>
      <c r="WQ277" s="59">
        <v>524.7517536214857</v>
      </c>
      <c r="WR277" s="59">
        <v>556.23685883877454</v>
      </c>
      <c r="WS277" s="59"/>
      <c r="WV277" s="74">
        <v>14.433333333333334</v>
      </c>
      <c r="WW277" s="74">
        <v>26.433333333333334</v>
      </c>
      <c r="WX277" s="74">
        <v>38.43333333333333</v>
      </c>
      <c r="WY277" s="74">
        <v>50.43333333333333</v>
      </c>
      <c r="WZ277" s="74">
        <v>62.43333333333333</v>
      </c>
      <c r="XA277" s="74">
        <v>74.433333333333337</v>
      </c>
      <c r="XB277" s="74"/>
      <c r="XE277" s="80">
        <v>1</v>
      </c>
      <c r="XF277" s="80">
        <v>2</v>
      </c>
      <c r="XG277" s="80">
        <v>3</v>
      </c>
      <c r="XH277" s="80">
        <v>4</v>
      </c>
      <c r="XI277" s="80">
        <v>5</v>
      </c>
      <c r="XJ277" s="80">
        <v>6</v>
      </c>
      <c r="XK277" s="80"/>
      <c r="XL277" s="75"/>
      <c r="XM277" s="75"/>
      <c r="XN277" s="80">
        <v>2</v>
      </c>
      <c r="XO277" s="80">
        <v>2</v>
      </c>
      <c r="XP277" s="80">
        <v>2</v>
      </c>
      <c r="XQ277" s="80">
        <v>2</v>
      </c>
      <c r="XR277" s="80">
        <v>2</v>
      </c>
      <c r="XS277" s="80">
        <v>2</v>
      </c>
      <c r="XT277" s="80"/>
      <c r="XW277" s="80">
        <v>13</v>
      </c>
      <c r="XX277" s="80">
        <v>13</v>
      </c>
      <c r="XY277" s="80">
        <v>12</v>
      </c>
      <c r="XZ277" s="80">
        <v>12</v>
      </c>
      <c r="YA277" s="80">
        <v>12</v>
      </c>
      <c r="YB277" s="80">
        <v>13</v>
      </c>
      <c r="YC277" s="80"/>
      <c r="YF277" s="5">
        <v>814.10223457826305</v>
      </c>
      <c r="YG277" s="5">
        <v>918.63367603860752</v>
      </c>
      <c r="YH277" s="5">
        <v>973.75169660092342</v>
      </c>
      <c r="YI277" s="5">
        <v>1032.1767983969794</v>
      </c>
      <c r="YJ277" s="5">
        <v>3193.114420786741</v>
      </c>
      <c r="YK277" s="5">
        <v>3384.7012860339428</v>
      </c>
      <c r="YL277" s="5"/>
      <c r="YO277" s="5">
        <v>17570.551825430135</v>
      </c>
      <c r="YP277" s="5">
        <v>19826.626101552669</v>
      </c>
      <c r="YQ277" s="5">
        <v>28021.631556861106</v>
      </c>
      <c r="YR277" s="5">
        <v>29702.929450272768</v>
      </c>
      <c r="YS277" s="5">
        <v>31485.105217289143</v>
      </c>
      <c r="YT277" s="5">
        <v>33374.211530326473</v>
      </c>
      <c r="YU277" s="5"/>
      <c r="YX277" s="5">
        <v>12017.163391088161</v>
      </c>
      <c r="YY277" s="5">
        <v>19649.869898749301</v>
      </c>
      <c r="YZ277" s="5">
        <v>28021.631556861106</v>
      </c>
      <c r="ZA277" s="5">
        <v>29702.929450272768</v>
      </c>
      <c r="ZB277" s="5">
        <v>31485.105217289143</v>
      </c>
      <c r="ZC277" s="5">
        <v>33374.211530326473</v>
      </c>
      <c r="ZD277" s="5"/>
      <c r="ZG277" s="5">
        <v>390.45670723178074</v>
      </c>
      <c r="ZH277" s="5">
        <v>440.59169114561485</v>
      </c>
      <c r="ZI277" s="5">
        <v>467.02719261435175</v>
      </c>
      <c r="ZJ277" s="5">
        <v>495.0488241712128</v>
      </c>
      <c r="ZK277" s="5">
        <v>524.7517536214857</v>
      </c>
      <c r="ZL277" s="5">
        <v>556.23685883877454</v>
      </c>
      <c r="ZM277" s="5"/>
      <c r="ZP277" s="60">
        <v>10932.78780248986</v>
      </c>
      <c r="ZQ277" s="60">
        <v>12336.567352077216</v>
      </c>
      <c r="ZR277" s="60">
        <v>13076.761393201848</v>
      </c>
      <c r="ZS277" s="60">
        <v>13861.367076793958</v>
      </c>
      <c r="ZT277" s="60">
        <v>14693.049101401601</v>
      </c>
      <c r="ZU277" s="60">
        <v>15574.632047485688</v>
      </c>
      <c r="ZV277" s="60"/>
      <c r="ZY277" s="60">
        <v>390.45670723178074</v>
      </c>
      <c r="ZZ277" s="60">
        <v>440.59169114561485</v>
      </c>
      <c r="AAA277" s="60">
        <v>467.02719261435175</v>
      </c>
      <c r="AAB277" s="60">
        <v>495.0488241712128</v>
      </c>
      <c r="AAC277" s="60">
        <v>524.7517536214857</v>
      </c>
      <c r="AAD277" s="60">
        <v>556.23685883877454</v>
      </c>
      <c r="AAE277" s="60"/>
      <c r="AAH277" s="60">
        <v>8199.590851867395</v>
      </c>
      <c r="AAI277" s="60">
        <v>18504.851028115823</v>
      </c>
      <c r="AAJ277" s="60">
        <v>29422.713134704161</v>
      </c>
      <c r="AAK277" s="60">
        <v>41584.101230381872</v>
      </c>
      <c r="AAL277" s="60">
        <v>60346.451666470857</v>
      </c>
      <c r="AAM277" s="60">
        <v>76760.686519750889</v>
      </c>
      <c r="AAN277" s="60"/>
      <c r="AAQ277" s="5">
        <v>19132.378654357257</v>
      </c>
      <c r="AAR277" s="5">
        <v>30841.418380193041</v>
      </c>
      <c r="AAS277" s="5">
        <v>42499.474527906008</v>
      </c>
      <c r="AAT277" s="5">
        <v>55445.468307175834</v>
      </c>
      <c r="AAU277" s="5">
        <v>75039.500767872465</v>
      </c>
      <c r="AAV277" s="5">
        <v>92335.31856723658</v>
      </c>
    </row>
    <row r="278" spans="1:724" ht="15" customHeight="1">
      <c r="B278" s="228">
        <v>5</v>
      </c>
      <c r="C278" s="228">
        <v>76487</v>
      </c>
      <c r="D278" s="229" t="s">
        <v>440</v>
      </c>
      <c r="E278" s="73" t="b">
        <v>0</v>
      </c>
      <c r="F278" s="230">
        <v>39264</v>
      </c>
      <c r="G278" s="231" t="s">
        <v>426</v>
      </c>
      <c r="H278" s="57" t="s">
        <v>209</v>
      </c>
      <c r="I278" s="57" t="s">
        <v>200</v>
      </c>
      <c r="J278" s="229" t="s">
        <v>212</v>
      </c>
      <c r="K278" s="232">
        <v>14000</v>
      </c>
      <c r="L278" s="232">
        <v>0</v>
      </c>
      <c r="M278" s="73" t="b">
        <v>1</v>
      </c>
      <c r="N278" s="73" t="b">
        <v>1</v>
      </c>
      <c r="O278" s="73" t="b">
        <v>1</v>
      </c>
      <c r="P278" s="27">
        <v>40360</v>
      </c>
      <c r="Q278" s="27" t="s">
        <v>426</v>
      </c>
      <c r="R278" s="69">
        <v>0</v>
      </c>
      <c r="S278" s="69">
        <v>0.06</v>
      </c>
      <c r="T278" s="69">
        <v>0.06</v>
      </c>
      <c r="U278" s="69">
        <v>0.06</v>
      </c>
      <c r="V278" s="69">
        <v>0.06</v>
      </c>
      <c r="W278" s="69">
        <v>0.06</v>
      </c>
      <c r="Z278" s="232">
        <v>14000</v>
      </c>
      <c r="AA278" s="232">
        <v>14000</v>
      </c>
      <c r="AB278" s="232">
        <v>14000</v>
      </c>
      <c r="AC278" s="232">
        <v>14000</v>
      </c>
      <c r="AD278" s="232">
        <v>14000</v>
      </c>
      <c r="AE278" s="232">
        <v>14000</v>
      </c>
      <c r="AF278" s="232">
        <v>14000</v>
      </c>
      <c r="AG278" s="232">
        <v>14000</v>
      </c>
      <c r="AH278" s="232">
        <v>14000</v>
      </c>
      <c r="AI278" s="232">
        <v>14000</v>
      </c>
      <c r="AJ278" s="232">
        <v>14000</v>
      </c>
      <c r="AK278" s="232">
        <v>14000</v>
      </c>
      <c r="AL278" s="5">
        <v>14840</v>
      </c>
      <c r="AM278" s="5">
        <v>14840</v>
      </c>
      <c r="AN278" s="5">
        <v>14840</v>
      </c>
      <c r="AO278" s="5">
        <v>14840</v>
      </c>
      <c r="AP278" s="5">
        <v>14840</v>
      </c>
      <c r="AQ278" s="5">
        <v>14840</v>
      </c>
      <c r="AR278" s="5">
        <v>14840</v>
      </c>
      <c r="AS278" s="5">
        <v>14840</v>
      </c>
      <c r="AT278" s="5">
        <v>14840</v>
      </c>
      <c r="AU278" s="5">
        <v>14840</v>
      </c>
      <c r="AV278" s="5">
        <v>14840</v>
      </c>
      <c r="AW278" s="5">
        <v>14840</v>
      </c>
      <c r="AX278" s="5">
        <v>15730.400000000001</v>
      </c>
      <c r="AY278" s="5">
        <v>15730.400000000001</v>
      </c>
      <c r="AZ278" s="5">
        <v>15730.400000000001</v>
      </c>
      <c r="BA278" s="5">
        <v>15730.400000000001</v>
      </c>
      <c r="BB278" s="5">
        <v>15730.400000000001</v>
      </c>
      <c r="BC278" s="5">
        <v>15730.400000000001</v>
      </c>
      <c r="BD278" s="5">
        <v>15730.400000000001</v>
      </c>
      <c r="BE278" s="5">
        <v>15730.400000000001</v>
      </c>
      <c r="BF278" s="5">
        <v>15730.400000000001</v>
      </c>
      <c r="BG278" s="5">
        <v>15730.400000000001</v>
      </c>
      <c r="BH278" s="5">
        <v>15730.400000000001</v>
      </c>
      <c r="BI278" s="5">
        <v>15730.400000000001</v>
      </c>
      <c r="BJ278" s="5">
        <v>16674.224000000002</v>
      </c>
      <c r="BK278" s="5">
        <v>16674.224000000002</v>
      </c>
      <c r="BL278" s="5">
        <v>16674.224000000002</v>
      </c>
      <c r="BM278" s="5">
        <v>16674.224000000002</v>
      </c>
      <c r="BN278" s="5">
        <v>16674.224000000002</v>
      </c>
      <c r="BO278" s="5">
        <v>16674.224000000002</v>
      </c>
      <c r="BP278" s="5">
        <v>16674.224000000002</v>
      </c>
      <c r="BQ278" s="5">
        <v>16674.224000000002</v>
      </c>
      <c r="BR278" s="5">
        <v>16674.224000000002</v>
      </c>
      <c r="BS278" s="5">
        <v>16674.224000000002</v>
      </c>
      <c r="BT278" s="5">
        <v>16674.224000000002</v>
      </c>
      <c r="BU278" s="5">
        <v>16674.224000000002</v>
      </c>
      <c r="BV278" s="5">
        <v>17674.677440000003</v>
      </c>
      <c r="BW278" s="5">
        <v>17674.677440000003</v>
      </c>
      <c r="BX278" s="5">
        <v>17674.677440000003</v>
      </c>
      <c r="BY278" s="5">
        <v>17674.677440000003</v>
      </c>
      <c r="BZ278" s="5">
        <v>17674.677440000003</v>
      </c>
      <c r="CA278" s="5">
        <v>17674.677440000003</v>
      </c>
      <c r="CB278" s="5">
        <v>17674.677440000003</v>
      </c>
      <c r="CC278" s="5">
        <v>17674.677440000003</v>
      </c>
      <c r="CD278" s="5">
        <v>17674.677440000003</v>
      </c>
      <c r="CE278" s="5">
        <v>17674.677440000003</v>
      </c>
      <c r="CF278" s="5">
        <v>17674.677440000003</v>
      </c>
      <c r="CG278" s="5">
        <v>17674.677440000003</v>
      </c>
      <c r="CH278" s="5">
        <v>18735.158086400003</v>
      </c>
      <c r="CI278" s="5">
        <v>18735.158086400003</v>
      </c>
      <c r="CJ278" s="5">
        <v>18735.158086400003</v>
      </c>
      <c r="CK278" s="5">
        <v>18735.158086400003</v>
      </c>
      <c r="CL278" s="5">
        <v>18735.158086400003</v>
      </c>
      <c r="CM278" s="5">
        <v>18735.158086400003</v>
      </c>
      <c r="CN278" s="5">
        <v>18735.158086400003</v>
      </c>
      <c r="CO278" s="5">
        <v>18735.158086400003</v>
      </c>
      <c r="CP278" s="5">
        <v>18735.158086400003</v>
      </c>
      <c r="CQ278" s="5">
        <v>18735.158086400003</v>
      </c>
      <c r="CR278" s="5">
        <v>18735.158086400003</v>
      </c>
      <c r="CS278" s="5">
        <v>18735.158086400003</v>
      </c>
      <c r="CU278" s="69">
        <v>0</v>
      </c>
      <c r="CV278" s="69">
        <v>0</v>
      </c>
      <c r="CW278" s="69">
        <v>0</v>
      </c>
      <c r="CX278" s="69">
        <v>0</v>
      </c>
      <c r="CY278" s="69">
        <v>0</v>
      </c>
      <c r="CZ278" s="69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/>
      <c r="FZ278" s="5">
        <v>14000</v>
      </c>
      <c r="GA278" s="5">
        <v>14000</v>
      </c>
      <c r="GB278" s="5">
        <v>14000</v>
      </c>
      <c r="GC278" s="5">
        <v>14000</v>
      </c>
      <c r="GD278" s="5">
        <v>14000</v>
      </c>
      <c r="GE278" s="5">
        <v>14000</v>
      </c>
      <c r="GF278" s="5">
        <v>14000</v>
      </c>
      <c r="GG278" s="5">
        <v>14000</v>
      </c>
      <c r="GH278" s="5">
        <v>14000</v>
      </c>
      <c r="GI278" s="5">
        <v>14000</v>
      </c>
      <c r="GJ278" s="5">
        <v>14000</v>
      </c>
      <c r="GK278" s="5">
        <v>14000</v>
      </c>
      <c r="GL278" s="5">
        <v>14840</v>
      </c>
      <c r="GM278" s="5">
        <v>14840</v>
      </c>
      <c r="GN278" s="5">
        <v>14840</v>
      </c>
      <c r="GO278" s="5">
        <v>14840</v>
      </c>
      <c r="GP278" s="5">
        <v>14840</v>
      </c>
      <c r="GQ278" s="5">
        <v>14840</v>
      </c>
      <c r="GR278" s="5">
        <v>14840</v>
      </c>
      <c r="GS278" s="5">
        <v>14840</v>
      </c>
      <c r="GT278" s="5">
        <v>14840</v>
      </c>
      <c r="GU278" s="5">
        <v>14840</v>
      </c>
      <c r="GV278" s="5">
        <v>14840</v>
      </c>
      <c r="GW278" s="5">
        <v>14840</v>
      </c>
      <c r="GX278" s="5">
        <v>15730.400000000001</v>
      </c>
      <c r="GY278" s="5">
        <v>15730.400000000001</v>
      </c>
      <c r="GZ278" s="5">
        <v>15730.400000000001</v>
      </c>
      <c r="HA278" s="5">
        <v>15730.400000000001</v>
      </c>
      <c r="HB278" s="5">
        <v>15730.400000000001</v>
      </c>
      <c r="HC278" s="5">
        <v>15730.400000000001</v>
      </c>
      <c r="HD278" s="5">
        <v>15730.400000000001</v>
      </c>
      <c r="HE278" s="5">
        <v>15730.400000000001</v>
      </c>
      <c r="HF278" s="5">
        <v>15730.400000000001</v>
      </c>
      <c r="HG278" s="5">
        <v>15730.400000000001</v>
      </c>
      <c r="HH278" s="5">
        <v>15730.400000000001</v>
      </c>
      <c r="HI278" s="5">
        <v>15730.400000000001</v>
      </c>
      <c r="HJ278" s="5">
        <v>16674.224000000002</v>
      </c>
      <c r="HK278" s="5">
        <v>16674.224000000002</v>
      </c>
      <c r="HL278" s="5">
        <v>16674.224000000002</v>
      </c>
      <c r="HM278" s="5">
        <v>16674.224000000002</v>
      </c>
      <c r="HN278" s="5">
        <v>16674.224000000002</v>
      </c>
      <c r="HO278" s="5">
        <v>16674.224000000002</v>
      </c>
      <c r="HP278" s="5">
        <v>16674.224000000002</v>
      </c>
      <c r="HQ278" s="5">
        <v>16674.224000000002</v>
      </c>
      <c r="HR278" s="5">
        <v>16674.224000000002</v>
      </c>
      <c r="HS278" s="5">
        <v>16674.224000000002</v>
      </c>
      <c r="HT278" s="5">
        <v>16674.224000000002</v>
      </c>
      <c r="HU278" s="5">
        <v>16674.224000000002</v>
      </c>
      <c r="HV278" s="5">
        <v>17674.677440000003</v>
      </c>
      <c r="HW278" s="5">
        <v>17674.677440000003</v>
      </c>
      <c r="HX278" s="5">
        <v>17674.677440000003</v>
      </c>
      <c r="HY278" s="5">
        <v>17674.677440000003</v>
      </c>
      <c r="HZ278" s="5">
        <v>17674.677440000003</v>
      </c>
      <c r="IA278" s="5">
        <v>17674.677440000003</v>
      </c>
      <c r="IB278" s="5">
        <v>17674.677440000003</v>
      </c>
      <c r="IC278" s="5">
        <v>17674.677440000003</v>
      </c>
      <c r="ID278" s="5">
        <v>17674.677440000003</v>
      </c>
      <c r="IE278" s="5">
        <v>17674.677440000003</v>
      </c>
      <c r="IF278" s="5">
        <v>17674.677440000003</v>
      </c>
      <c r="IG278" s="5">
        <v>17674.677440000003</v>
      </c>
      <c r="IH278" s="5">
        <v>18735.158086400003</v>
      </c>
      <c r="II278" s="5">
        <v>18735.158086400003</v>
      </c>
      <c r="IJ278" s="5">
        <v>18735.158086400003</v>
      </c>
      <c r="IK278" s="5">
        <v>18735.158086400003</v>
      </c>
      <c r="IL278" s="5">
        <v>18735.158086400003</v>
      </c>
      <c r="IM278" s="5">
        <v>18735.158086400003</v>
      </c>
      <c r="IN278" s="5">
        <v>18735.158086400003</v>
      </c>
      <c r="IO278" s="5">
        <v>18735.158086400003</v>
      </c>
      <c r="IP278" s="5">
        <v>18735.158086400003</v>
      </c>
      <c r="IQ278" s="5">
        <v>18735.158086400003</v>
      </c>
      <c r="IR278" s="5">
        <v>18735.158086400003</v>
      </c>
      <c r="IS278" s="5">
        <v>18735.158086400003</v>
      </c>
      <c r="IT278" s="5"/>
      <c r="IW278" s="5">
        <v>401.8</v>
      </c>
      <c r="IX278" s="5">
        <v>401.8</v>
      </c>
      <c r="IY278" s="5">
        <v>401.8</v>
      </c>
      <c r="IZ278" s="5">
        <v>401.8</v>
      </c>
      <c r="JA278" s="5">
        <v>401.8</v>
      </c>
      <c r="JB278" s="5">
        <v>401.8</v>
      </c>
      <c r="JC278" s="5">
        <v>401.8</v>
      </c>
      <c r="JD278" s="5">
        <v>401.8</v>
      </c>
      <c r="JE278" s="5">
        <v>401.8</v>
      </c>
      <c r="JF278" s="5">
        <v>401.8</v>
      </c>
      <c r="JG278" s="5">
        <v>401.8</v>
      </c>
      <c r="JH278" s="5">
        <v>401.8</v>
      </c>
      <c r="JI278" s="5">
        <v>425.90800000000002</v>
      </c>
      <c r="JJ278" s="5">
        <v>425.90800000000002</v>
      </c>
      <c r="JK278" s="5">
        <v>425.90800000000002</v>
      </c>
      <c r="JL278" s="5">
        <v>425.90800000000002</v>
      </c>
      <c r="JM278" s="5">
        <v>425.90800000000002</v>
      </c>
      <c r="JN278" s="5">
        <v>425.90800000000002</v>
      </c>
      <c r="JO278" s="5">
        <v>425.90800000000002</v>
      </c>
      <c r="JP278" s="5">
        <v>425.90800000000002</v>
      </c>
      <c r="JQ278" s="5">
        <v>425.90800000000002</v>
      </c>
      <c r="JR278" s="5">
        <v>425.90800000000002</v>
      </c>
      <c r="JS278" s="5">
        <v>425.90800000000002</v>
      </c>
      <c r="JT278" s="5">
        <v>425.90800000000002</v>
      </c>
      <c r="JU278" s="5">
        <v>451.46248000000003</v>
      </c>
      <c r="JV278" s="5">
        <v>451.46248000000003</v>
      </c>
      <c r="JW278" s="5">
        <v>451.46248000000003</v>
      </c>
      <c r="JX278" s="5">
        <v>451.46248000000003</v>
      </c>
      <c r="JY278" s="5">
        <v>451.46248000000003</v>
      </c>
      <c r="JZ278" s="5">
        <v>451.46248000000003</v>
      </c>
      <c r="KA278" s="5">
        <v>451.46248000000003</v>
      </c>
      <c r="KB278" s="5">
        <v>451.46248000000003</v>
      </c>
      <c r="KC278" s="5">
        <v>451.46248000000003</v>
      </c>
      <c r="KD278" s="5">
        <v>451.46248000000003</v>
      </c>
      <c r="KE278" s="5">
        <v>451.46248000000003</v>
      </c>
      <c r="KF278" s="5">
        <v>451.46248000000003</v>
      </c>
      <c r="KG278" s="5">
        <v>478.55022880000007</v>
      </c>
      <c r="KH278" s="5">
        <v>478.55022880000007</v>
      </c>
      <c r="KI278" s="5">
        <v>478.55022880000007</v>
      </c>
      <c r="KJ278" s="5">
        <v>478.55022880000007</v>
      </c>
      <c r="KK278" s="5">
        <v>478.55022880000007</v>
      </c>
      <c r="KL278" s="5">
        <v>478.55022880000007</v>
      </c>
      <c r="KM278" s="5">
        <v>478.55022880000007</v>
      </c>
      <c r="KN278" s="5">
        <v>478.55022880000007</v>
      </c>
      <c r="KO278" s="5">
        <v>478.55022880000007</v>
      </c>
      <c r="KP278" s="5">
        <v>478.55022880000007</v>
      </c>
      <c r="KQ278" s="5">
        <v>478.55022880000007</v>
      </c>
      <c r="KR278" s="5">
        <v>478.55022880000007</v>
      </c>
      <c r="KS278" s="5">
        <v>507.26324252800009</v>
      </c>
      <c r="KT278" s="5">
        <v>507.26324252800009</v>
      </c>
      <c r="KU278" s="5">
        <v>507.26324252800009</v>
      </c>
      <c r="KV278" s="5">
        <v>507.26324252800009</v>
      </c>
      <c r="KW278" s="5">
        <v>507.26324252800009</v>
      </c>
      <c r="KX278" s="5">
        <v>507.26324252800009</v>
      </c>
      <c r="KY278" s="5">
        <v>507.26324252800009</v>
      </c>
      <c r="KZ278" s="5">
        <v>507.26324252800009</v>
      </c>
      <c r="LA278" s="5">
        <v>507.26324252800009</v>
      </c>
      <c r="LB278" s="5">
        <v>507.26324252800009</v>
      </c>
      <c r="LC278" s="5">
        <v>507.26324252800009</v>
      </c>
      <c r="LD278" s="5">
        <v>507.26324252800009</v>
      </c>
      <c r="LE278" s="5">
        <v>537.69903707968012</v>
      </c>
      <c r="LF278" s="5">
        <v>537.69903707968012</v>
      </c>
      <c r="LG278" s="5">
        <v>537.69903707968012</v>
      </c>
      <c r="LH278" s="5">
        <v>537.69903707968012</v>
      </c>
      <c r="LI278" s="5">
        <v>537.69903707968012</v>
      </c>
      <c r="LJ278" s="5">
        <v>537.69903707968012</v>
      </c>
      <c r="LK278" s="5">
        <v>537.69903707968012</v>
      </c>
      <c r="LL278" s="5">
        <v>537.69903707968012</v>
      </c>
      <c r="LM278" s="5">
        <v>537.69903707968012</v>
      </c>
      <c r="LN278" s="5">
        <v>537.69903707968012</v>
      </c>
      <c r="LO278" s="5">
        <v>537.69903707968012</v>
      </c>
      <c r="LP278" s="5">
        <v>537.69903707968012</v>
      </c>
      <c r="LQ278" s="5"/>
      <c r="LT278" s="5">
        <v>425.6</v>
      </c>
      <c r="LU278" s="5">
        <v>425.6</v>
      </c>
      <c r="LV278" s="5">
        <v>425.6</v>
      </c>
      <c r="LW278" s="5">
        <v>425.6</v>
      </c>
      <c r="LX278" s="5">
        <v>425.6</v>
      </c>
      <c r="LY278" s="5">
        <v>425.6</v>
      </c>
      <c r="LZ278" s="5">
        <v>425.6</v>
      </c>
      <c r="MA278" s="5">
        <v>425.6</v>
      </c>
      <c r="MB278" s="5">
        <v>425.6</v>
      </c>
      <c r="MC278" s="5">
        <v>425.6</v>
      </c>
      <c r="MD278" s="5">
        <v>425.6</v>
      </c>
      <c r="ME278" s="5">
        <v>425.6</v>
      </c>
      <c r="MF278" s="5">
        <v>451.13600000000002</v>
      </c>
      <c r="MG278" s="5">
        <v>451.13600000000002</v>
      </c>
      <c r="MH278" s="5">
        <v>451.13600000000002</v>
      </c>
      <c r="MI278" s="5">
        <v>451.13600000000002</v>
      </c>
      <c r="MJ278" s="5">
        <v>451.13600000000002</v>
      </c>
      <c r="MK278" s="5">
        <v>451.13600000000002</v>
      </c>
      <c r="ML278" s="5">
        <v>451.13600000000002</v>
      </c>
      <c r="MM278" s="5">
        <v>451.13600000000002</v>
      </c>
      <c r="MN278" s="5">
        <v>451.13600000000002</v>
      </c>
      <c r="MO278" s="5">
        <v>451.13600000000002</v>
      </c>
      <c r="MP278" s="5">
        <v>451.13600000000002</v>
      </c>
      <c r="MQ278" s="5">
        <v>451.13600000000002</v>
      </c>
      <c r="MR278" s="5">
        <v>478.20416000000006</v>
      </c>
      <c r="MS278" s="5">
        <v>478.20416000000006</v>
      </c>
      <c r="MT278" s="5">
        <v>478.20416000000006</v>
      </c>
      <c r="MU278" s="5">
        <v>478.20416000000006</v>
      </c>
      <c r="MV278" s="5">
        <v>478.20416000000006</v>
      </c>
      <c r="MW278" s="5">
        <v>478.20416000000006</v>
      </c>
      <c r="MX278" s="5">
        <v>478.20416000000006</v>
      </c>
      <c r="MY278" s="5">
        <v>478.20416000000006</v>
      </c>
      <c r="MZ278" s="5">
        <v>478.20416000000006</v>
      </c>
      <c r="NA278" s="5">
        <v>478.20416000000006</v>
      </c>
      <c r="NB278" s="5">
        <v>478.20416000000006</v>
      </c>
      <c r="NC278" s="5">
        <v>478.20416000000006</v>
      </c>
      <c r="ND278" s="5">
        <v>506.89640960000008</v>
      </c>
      <c r="NE278" s="5">
        <v>506.89640960000008</v>
      </c>
      <c r="NF278" s="5">
        <v>506.89640960000008</v>
      </c>
      <c r="NG278" s="5">
        <v>506.89640960000008</v>
      </c>
      <c r="NH278" s="5">
        <v>506.89640960000008</v>
      </c>
      <c r="NI278" s="5">
        <v>506.89640960000008</v>
      </c>
      <c r="NJ278" s="5">
        <v>506.89640960000008</v>
      </c>
      <c r="NK278" s="5">
        <v>506.89640960000008</v>
      </c>
      <c r="NL278" s="5">
        <v>506.89640960000008</v>
      </c>
      <c r="NM278" s="5">
        <v>506.89640960000008</v>
      </c>
      <c r="NN278" s="5">
        <v>506.89640960000008</v>
      </c>
      <c r="NO278" s="5">
        <v>506.89640960000008</v>
      </c>
      <c r="NP278" s="5">
        <v>537.3101941760001</v>
      </c>
      <c r="NQ278" s="5">
        <v>537.3101941760001</v>
      </c>
      <c r="NR278" s="5">
        <v>537.3101941760001</v>
      </c>
      <c r="NS278" s="5">
        <v>537.3101941760001</v>
      </c>
      <c r="NT278" s="5">
        <v>537.3101941760001</v>
      </c>
      <c r="NU278" s="5">
        <v>537.3101941760001</v>
      </c>
      <c r="NV278" s="5">
        <v>537.3101941760001</v>
      </c>
      <c r="NW278" s="5">
        <v>537.3101941760001</v>
      </c>
      <c r="NX278" s="5">
        <v>537.3101941760001</v>
      </c>
      <c r="NY278" s="5">
        <v>537.3101941760001</v>
      </c>
      <c r="NZ278" s="5">
        <v>537.3101941760001</v>
      </c>
      <c r="OA278" s="5">
        <v>537.3101941760001</v>
      </c>
      <c r="OB278" s="5">
        <v>569.54880582656006</v>
      </c>
      <c r="OC278" s="5">
        <v>569.54880582656006</v>
      </c>
      <c r="OD278" s="5">
        <v>569.54880582656006</v>
      </c>
      <c r="OE278" s="5">
        <v>569.54880582656006</v>
      </c>
      <c r="OF278" s="5">
        <v>569.54880582656006</v>
      </c>
      <c r="OG278" s="5">
        <v>569.54880582656006</v>
      </c>
      <c r="OH278" s="5">
        <v>569.54880582656006</v>
      </c>
      <c r="OI278" s="5">
        <v>569.54880582656006</v>
      </c>
      <c r="OJ278" s="5">
        <v>569.54880582656006</v>
      </c>
      <c r="OK278" s="5">
        <v>569.54880582656006</v>
      </c>
      <c r="OL278" s="5">
        <v>569.54880582656006</v>
      </c>
      <c r="OM278" s="5">
        <v>569.54880582656006</v>
      </c>
      <c r="ON278" s="5"/>
      <c r="OQ278" s="59">
        <v>0</v>
      </c>
      <c r="OR278" s="59">
        <v>0</v>
      </c>
      <c r="OS278" s="59">
        <v>0</v>
      </c>
      <c r="OT278" s="59">
        <v>0</v>
      </c>
      <c r="OU278" s="59">
        <v>0</v>
      </c>
      <c r="OV278" s="59">
        <v>0</v>
      </c>
      <c r="OW278" s="59">
        <v>0</v>
      </c>
      <c r="OX278" s="59">
        <v>0</v>
      </c>
      <c r="OY278" s="59">
        <v>0</v>
      </c>
      <c r="OZ278" s="59">
        <v>0</v>
      </c>
      <c r="PA278" s="59">
        <v>0</v>
      </c>
      <c r="PB278" s="59">
        <v>0</v>
      </c>
      <c r="PC278" s="59">
        <v>0</v>
      </c>
      <c r="PD278" s="59">
        <v>0</v>
      </c>
      <c r="PE278" s="59">
        <v>0</v>
      </c>
      <c r="PF278" s="59">
        <v>0</v>
      </c>
      <c r="PG278" s="59">
        <v>0</v>
      </c>
      <c r="PH278" s="59">
        <v>0</v>
      </c>
      <c r="PI278" s="59">
        <v>0</v>
      </c>
      <c r="PJ278" s="59">
        <v>0</v>
      </c>
      <c r="PK278" s="59">
        <v>0</v>
      </c>
      <c r="PL278" s="59">
        <v>0</v>
      </c>
      <c r="PM278" s="59">
        <v>0</v>
      </c>
      <c r="PN278" s="59">
        <v>0</v>
      </c>
      <c r="PO278" s="59">
        <v>0</v>
      </c>
      <c r="PP278" s="59">
        <v>0</v>
      </c>
      <c r="PQ278" s="59">
        <v>0</v>
      </c>
      <c r="PR278" s="59">
        <v>0</v>
      </c>
      <c r="PS278" s="59">
        <v>0</v>
      </c>
      <c r="PT278" s="59">
        <v>0</v>
      </c>
      <c r="PU278" s="59">
        <v>0</v>
      </c>
      <c r="PV278" s="59">
        <v>0</v>
      </c>
      <c r="PW278" s="59">
        <v>0</v>
      </c>
      <c r="PX278" s="59">
        <v>0</v>
      </c>
      <c r="PY278" s="59">
        <v>0</v>
      </c>
      <c r="PZ278" s="59">
        <v>0</v>
      </c>
      <c r="QA278" s="59">
        <v>0</v>
      </c>
      <c r="QB278" s="59">
        <v>0</v>
      </c>
      <c r="QC278" s="59">
        <v>0</v>
      </c>
      <c r="QD278" s="59">
        <v>0</v>
      </c>
      <c r="QE278" s="59">
        <v>0</v>
      </c>
      <c r="QF278" s="59">
        <v>0</v>
      </c>
      <c r="QG278" s="59">
        <v>0</v>
      </c>
      <c r="QH278" s="59">
        <v>0</v>
      </c>
      <c r="QI278" s="59">
        <v>0</v>
      </c>
      <c r="QJ278" s="59">
        <v>0</v>
      </c>
      <c r="QK278" s="59">
        <v>0</v>
      </c>
      <c r="QL278" s="59">
        <v>0</v>
      </c>
      <c r="QM278" s="59">
        <v>0</v>
      </c>
      <c r="QN278" s="59">
        <v>0</v>
      </c>
      <c r="QO278" s="59">
        <v>0</v>
      </c>
      <c r="QP278" s="59">
        <v>0</v>
      </c>
      <c r="QQ278" s="59">
        <v>0</v>
      </c>
      <c r="QR278" s="59">
        <v>0</v>
      </c>
      <c r="QS278" s="59">
        <v>0</v>
      </c>
      <c r="QT278" s="59">
        <v>0</v>
      </c>
      <c r="QU278" s="59">
        <v>0</v>
      </c>
      <c r="QV278" s="59">
        <v>0</v>
      </c>
      <c r="QW278" s="59">
        <v>0</v>
      </c>
      <c r="QX278" s="59">
        <v>0</v>
      </c>
      <c r="QY278" s="59">
        <v>0</v>
      </c>
      <c r="QZ278" s="59">
        <v>0</v>
      </c>
      <c r="RA278" s="59">
        <v>0</v>
      </c>
      <c r="RB278" s="59">
        <v>0</v>
      </c>
      <c r="RC278" s="59">
        <v>0</v>
      </c>
      <c r="RD278" s="59">
        <v>0</v>
      </c>
      <c r="RE278" s="59">
        <v>0</v>
      </c>
      <c r="RF278" s="59">
        <v>0</v>
      </c>
      <c r="RG278" s="59">
        <v>0</v>
      </c>
      <c r="RH278" s="59">
        <v>0</v>
      </c>
      <c r="RI278" s="59">
        <v>0</v>
      </c>
      <c r="RJ278" s="59">
        <v>0</v>
      </c>
      <c r="RK278" s="59"/>
      <c r="RN278" s="59">
        <v>827.40000000000009</v>
      </c>
      <c r="RO278" s="59">
        <v>827.40000000000009</v>
      </c>
      <c r="RP278" s="59">
        <v>827.40000000000009</v>
      </c>
      <c r="RQ278" s="59">
        <v>827.40000000000009</v>
      </c>
      <c r="RR278" s="59">
        <v>827.40000000000009</v>
      </c>
      <c r="RS278" s="59">
        <v>827.40000000000009</v>
      </c>
      <c r="RT278" s="59">
        <v>827.40000000000009</v>
      </c>
      <c r="RU278" s="59">
        <v>827.40000000000009</v>
      </c>
      <c r="RV278" s="59">
        <v>827.40000000000009</v>
      </c>
      <c r="RW278" s="59">
        <v>827.40000000000009</v>
      </c>
      <c r="RX278" s="59">
        <v>827.40000000000009</v>
      </c>
      <c r="RY278" s="59">
        <v>827.40000000000009</v>
      </c>
      <c r="RZ278" s="59">
        <v>877.0440000000001</v>
      </c>
      <c r="SA278" s="59">
        <v>877.0440000000001</v>
      </c>
      <c r="SB278" s="59">
        <v>877.0440000000001</v>
      </c>
      <c r="SC278" s="59">
        <v>877.0440000000001</v>
      </c>
      <c r="SD278" s="59">
        <v>877.0440000000001</v>
      </c>
      <c r="SE278" s="59">
        <v>877.0440000000001</v>
      </c>
      <c r="SF278" s="59">
        <v>877.0440000000001</v>
      </c>
      <c r="SG278" s="59">
        <v>877.0440000000001</v>
      </c>
      <c r="SH278" s="59">
        <v>877.0440000000001</v>
      </c>
      <c r="SI278" s="59">
        <v>877.0440000000001</v>
      </c>
      <c r="SJ278" s="59">
        <v>877.0440000000001</v>
      </c>
      <c r="SK278" s="59">
        <v>877.0440000000001</v>
      </c>
      <c r="SL278" s="59">
        <v>929.66664000000014</v>
      </c>
      <c r="SM278" s="59">
        <v>929.66664000000014</v>
      </c>
      <c r="SN278" s="59">
        <v>929.66664000000014</v>
      </c>
      <c r="SO278" s="59">
        <v>929.66664000000014</v>
      </c>
      <c r="SP278" s="59">
        <v>929.66664000000014</v>
      </c>
      <c r="SQ278" s="59">
        <v>929.66664000000014</v>
      </c>
      <c r="SR278" s="59">
        <v>929.66664000000014</v>
      </c>
      <c r="SS278" s="59">
        <v>929.66664000000014</v>
      </c>
      <c r="ST278" s="59">
        <v>929.66664000000014</v>
      </c>
      <c r="SU278" s="59">
        <v>929.66664000000014</v>
      </c>
      <c r="SV278" s="59">
        <v>929.66664000000014</v>
      </c>
      <c r="SW278" s="59">
        <v>929.66664000000014</v>
      </c>
      <c r="SX278" s="59">
        <v>985.44663840000021</v>
      </c>
      <c r="SY278" s="59">
        <v>985.44663840000021</v>
      </c>
      <c r="SZ278" s="59">
        <v>985.44663840000021</v>
      </c>
      <c r="TA278" s="59">
        <v>985.44663840000021</v>
      </c>
      <c r="TB278" s="59">
        <v>985.44663840000021</v>
      </c>
      <c r="TC278" s="59">
        <v>985.44663840000021</v>
      </c>
      <c r="TD278" s="59">
        <v>985.44663840000021</v>
      </c>
      <c r="TE278" s="59">
        <v>985.44663840000021</v>
      </c>
      <c r="TF278" s="59">
        <v>985.44663840000021</v>
      </c>
      <c r="TG278" s="59">
        <v>985.44663840000021</v>
      </c>
      <c r="TH278" s="59">
        <v>985.44663840000021</v>
      </c>
      <c r="TI278" s="59">
        <v>985.44663840000021</v>
      </c>
      <c r="TJ278" s="59">
        <v>1044.5734367040002</v>
      </c>
      <c r="TK278" s="59">
        <v>1044.5734367040002</v>
      </c>
      <c r="TL278" s="59">
        <v>1044.5734367040002</v>
      </c>
      <c r="TM278" s="59">
        <v>1044.5734367040002</v>
      </c>
      <c r="TN278" s="59">
        <v>1044.5734367040002</v>
      </c>
      <c r="TO278" s="59">
        <v>1044.5734367040002</v>
      </c>
      <c r="TP278" s="59">
        <v>1044.5734367040002</v>
      </c>
      <c r="TQ278" s="59">
        <v>1044.5734367040002</v>
      </c>
      <c r="TR278" s="59">
        <v>1044.5734367040002</v>
      </c>
      <c r="TS278" s="59">
        <v>1044.5734367040002</v>
      </c>
      <c r="TT278" s="59">
        <v>1044.5734367040002</v>
      </c>
      <c r="TU278" s="59">
        <v>1044.5734367040002</v>
      </c>
      <c r="TV278" s="59">
        <v>1107.2478429062403</v>
      </c>
      <c r="TW278" s="59">
        <v>1107.2478429062403</v>
      </c>
      <c r="TX278" s="59">
        <v>1107.2478429062403</v>
      </c>
      <c r="TY278" s="59">
        <v>1107.2478429062403</v>
      </c>
      <c r="TZ278" s="59">
        <v>1107.2478429062403</v>
      </c>
      <c r="UA278" s="59">
        <v>1107.2478429062403</v>
      </c>
      <c r="UB278" s="59">
        <v>1107.2478429062403</v>
      </c>
      <c r="UC278" s="59">
        <v>1107.2478429062403</v>
      </c>
      <c r="UD278" s="59">
        <v>1107.2478429062403</v>
      </c>
      <c r="UE278" s="59">
        <v>1107.2478429062403</v>
      </c>
      <c r="UF278" s="59">
        <v>1107.2478429062403</v>
      </c>
      <c r="UG278" s="59">
        <v>1107.2478429062403</v>
      </c>
      <c r="UH278" s="59"/>
      <c r="UK278" s="59">
        <v>4821.6000000000013</v>
      </c>
      <c r="UL278" s="59">
        <v>5110.8960000000006</v>
      </c>
      <c r="UM278" s="59">
        <v>5417.5497600000008</v>
      </c>
      <c r="UN278" s="59">
        <v>5742.6027456000002</v>
      </c>
      <c r="UO278" s="59">
        <v>6087.1589103359993</v>
      </c>
      <c r="UP278" s="59">
        <v>6452.3884449561619</v>
      </c>
      <c r="UQ278" s="59"/>
      <c r="UT278" s="59">
        <v>5107.2000000000007</v>
      </c>
      <c r="UU278" s="59">
        <v>5413.6320000000014</v>
      </c>
      <c r="UV278" s="59">
        <v>5738.4499200000018</v>
      </c>
      <c r="UW278" s="59">
        <v>6082.7569152000005</v>
      </c>
      <c r="UX278" s="59">
        <v>6447.7223301119993</v>
      </c>
      <c r="UY278" s="59">
        <v>6834.5856699187207</v>
      </c>
      <c r="UZ278" s="59"/>
      <c r="VC278" s="59">
        <v>0</v>
      </c>
      <c r="VD278" s="59">
        <v>0</v>
      </c>
      <c r="VE278" s="59">
        <v>0</v>
      </c>
      <c r="VF278" s="59">
        <v>0</v>
      </c>
      <c r="VG278" s="59">
        <v>0</v>
      </c>
      <c r="VH278" s="59">
        <v>0</v>
      </c>
      <c r="VI278" s="59"/>
      <c r="VL278" s="59">
        <v>9928.8000000000029</v>
      </c>
      <c r="VM278" s="59">
        <v>10524.528000000002</v>
      </c>
      <c r="VN278" s="59">
        <v>11155.999680000003</v>
      </c>
      <c r="VO278" s="59">
        <v>11825.359660800001</v>
      </c>
      <c r="VP278" s="59">
        <v>12534.881240447998</v>
      </c>
      <c r="VQ278" s="59">
        <v>13286.974114874884</v>
      </c>
      <c r="VR278" s="59"/>
      <c r="VU278" s="59">
        <v>168000</v>
      </c>
      <c r="VV278" s="59">
        <v>178080</v>
      </c>
      <c r="VW278" s="59">
        <v>188764.79999999996</v>
      </c>
      <c r="VX278" s="59">
        <v>200090.68799999997</v>
      </c>
      <c r="VY278" s="59">
        <v>212096.12928000002</v>
      </c>
      <c r="VZ278" s="59">
        <v>224821.89703680007</v>
      </c>
      <c r="WA278" s="59"/>
      <c r="WD278" s="59">
        <v>14000</v>
      </c>
      <c r="WE278" s="59">
        <v>14840</v>
      </c>
      <c r="WF278" s="59">
        <v>15730.399999999996</v>
      </c>
      <c r="WG278" s="59">
        <v>16674.223999999998</v>
      </c>
      <c r="WH278" s="59">
        <v>17674.677440000003</v>
      </c>
      <c r="WI278" s="59">
        <v>18735.158086400006</v>
      </c>
      <c r="WJ278" s="59"/>
      <c r="WM278" s="59">
        <v>587.4947545111205</v>
      </c>
      <c r="WN278" s="59">
        <v>622.74443978178772</v>
      </c>
      <c r="WO278" s="59">
        <v>660.10910616869478</v>
      </c>
      <c r="WP278" s="59">
        <v>699.71565253881658</v>
      </c>
      <c r="WQ278" s="59">
        <v>741.69859169114579</v>
      </c>
      <c r="WR278" s="59">
        <v>786.20050719261462</v>
      </c>
      <c r="WS278" s="59"/>
      <c r="WV278" s="74">
        <v>90</v>
      </c>
      <c r="WW278" s="74">
        <v>102</v>
      </c>
      <c r="WX278" s="74">
        <v>114</v>
      </c>
      <c r="WY278" s="74">
        <v>126</v>
      </c>
      <c r="WZ278" s="74">
        <v>138</v>
      </c>
      <c r="XA278" s="74">
        <v>150</v>
      </c>
      <c r="XB278" s="74"/>
      <c r="XE278" s="80">
        <v>7</v>
      </c>
      <c r="XF278" s="80">
        <v>8</v>
      </c>
      <c r="XG278" s="80">
        <v>9</v>
      </c>
      <c r="XH278" s="80">
        <v>10</v>
      </c>
      <c r="XI278" s="80">
        <v>11</v>
      </c>
      <c r="XJ278" s="80">
        <v>12</v>
      </c>
      <c r="XK278" s="80"/>
      <c r="XL278" s="75"/>
      <c r="XM278" s="75"/>
      <c r="XN278" s="80">
        <v>6</v>
      </c>
      <c r="XO278" s="80">
        <v>6</v>
      </c>
      <c r="XP278" s="80">
        <v>6</v>
      </c>
      <c r="XQ278" s="80">
        <v>6</v>
      </c>
      <c r="XR278" s="80">
        <v>6</v>
      </c>
      <c r="XS278" s="80">
        <v>6</v>
      </c>
      <c r="XT278" s="80"/>
      <c r="XW278" s="80">
        <v>0</v>
      </c>
      <c r="XX278" s="80">
        <v>0</v>
      </c>
      <c r="XY278" s="80">
        <v>0</v>
      </c>
      <c r="XZ278" s="80">
        <v>0</v>
      </c>
      <c r="YA278" s="80">
        <v>0</v>
      </c>
      <c r="YB278" s="80">
        <v>0</v>
      </c>
      <c r="YC278" s="80"/>
      <c r="YF278" s="5">
        <v>3574.9055812001698</v>
      </c>
      <c r="YG278" s="5">
        <v>3789.3999160721796</v>
      </c>
      <c r="YH278" s="5">
        <v>4016.763911036508</v>
      </c>
      <c r="YI278" s="5">
        <v>4257.7697456986989</v>
      </c>
      <c r="YJ278" s="5">
        <v>4513.2359304406218</v>
      </c>
      <c r="YK278" s="5">
        <v>4784.0300862670592</v>
      </c>
      <c r="YL278" s="5"/>
      <c r="YO278" s="5">
        <v>35249.685270667229</v>
      </c>
      <c r="YP278" s="5">
        <v>37364.666386907265</v>
      </c>
      <c r="YQ278" s="5">
        <v>39606.546370121687</v>
      </c>
      <c r="YR278" s="5">
        <v>41982.939152328996</v>
      </c>
      <c r="YS278" s="5">
        <v>44501.915501468749</v>
      </c>
      <c r="YT278" s="5">
        <v>47172.030431556879</v>
      </c>
      <c r="YU278" s="5"/>
      <c r="YX278" s="5">
        <v>24108.589849122276</v>
      </c>
      <c r="YY278" s="5">
        <v>37031.556935216584</v>
      </c>
      <c r="YZ278" s="5">
        <v>39606.546370121687</v>
      </c>
      <c r="ZA278" s="5">
        <v>41982.939152328996</v>
      </c>
      <c r="ZB278" s="5">
        <v>44501.915501468749</v>
      </c>
      <c r="ZC278" s="5">
        <v>47172.030431556879</v>
      </c>
      <c r="ZD278" s="5"/>
      <c r="ZG278" s="5">
        <v>587.4947545111205</v>
      </c>
      <c r="ZH278" s="5">
        <v>622.74443978178772</v>
      </c>
      <c r="ZI278" s="5">
        <v>660.10910616869478</v>
      </c>
      <c r="ZJ278" s="5">
        <v>699.71565253881658</v>
      </c>
      <c r="ZK278" s="5">
        <v>741.69859169114579</v>
      </c>
      <c r="ZL278" s="5">
        <v>786.20050719261462</v>
      </c>
      <c r="ZM278" s="5"/>
      <c r="ZP278" s="60">
        <v>16449.853126311373</v>
      </c>
      <c r="ZQ278" s="60">
        <v>17436.844313890055</v>
      </c>
      <c r="ZR278" s="60">
        <v>18483.054972723454</v>
      </c>
      <c r="ZS278" s="60">
        <v>19592.038271086865</v>
      </c>
      <c r="ZT278" s="60">
        <v>20767.560567352084</v>
      </c>
      <c r="ZU278" s="60">
        <v>22013.614201393211</v>
      </c>
      <c r="ZV278" s="60"/>
      <c r="ZY278" s="60">
        <v>587.4947545111205</v>
      </c>
      <c r="ZZ278" s="60">
        <v>622.74443978178772</v>
      </c>
      <c r="AAA278" s="60">
        <v>660.10910616869478</v>
      </c>
      <c r="AAB278" s="60">
        <v>699.71565253881658</v>
      </c>
      <c r="AAC278" s="60">
        <v>741.69859169114579</v>
      </c>
      <c r="AAD278" s="60">
        <v>786.20050719261462</v>
      </c>
      <c r="AAE278" s="60"/>
      <c r="AAH278" s="60">
        <v>93999.160721779292</v>
      </c>
      <c r="AAI278" s="60">
        <v>112716.74360050359</v>
      </c>
      <c r="AAJ278" s="60">
        <v>133342.03944607635</v>
      </c>
      <c r="AAK278" s="60">
        <v>156036.59051615611</v>
      </c>
      <c r="AAL278" s="60">
        <v>180974.45637263957</v>
      </c>
      <c r="AAM278" s="60">
        <v>208343.13440604287</v>
      </c>
      <c r="AAN278" s="60"/>
      <c r="AAQ278" s="5">
        <v>110449.01384809066</v>
      </c>
      <c r="AAR278" s="5">
        <v>130153.58791439363</v>
      </c>
      <c r="AAS278" s="5">
        <v>151825.0944187998</v>
      </c>
      <c r="AAT278" s="5">
        <v>175628.62878724298</v>
      </c>
      <c r="AAU278" s="5">
        <v>201742.01693999165</v>
      </c>
      <c r="AAV278" s="5">
        <v>230356.74860743608</v>
      </c>
    </row>
    <row r="279" spans="1:724" ht="15" customHeight="1">
      <c r="B279" s="228">
        <v>6</v>
      </c>
      <c r="C279" s="228">
        <v>152785</v>
      </c>
      <c r="D279" s="229" t="s">
        <v>441</v>
      </c>
      <c r="E279" s="73" t="b">
        <v>0</v>
      </c>
      <c r="F279" s="230">
        <v>41875</v>
      </c>
      <c r="G279" s="231" t="s">
        <v>426</v>
      </c>
      <c r="H279" s="57" t="s">
        <v>209</v>
      </c>
      <c r="I279" s="57" t="s">
        <v>200</v>
      </c>
      <c r="J279" s="229" t="s">
        <v>213</v>
      </c>
      <c r="K279" s="232">
        <v>0</v>
      </c>
      <c r="L279" s="232">
        <v>0</v>
      </c>
      <c r="M279" s="73" t="b">
        <v>1</v>
      </c>
      <c r="N279" s="73" t="b">
        <v>1</v>
      </c>
      <c r="O279" s="73" t="b">
        <v>1</v>
      </c>
      <c r="P279" s="27">
        <v>42971</v>
      </c>
      <c r="Q279" s="27" t="s">
        <v>426</v>
      </c>
      <c r="R279" s="69">
        <v>0</v>
      </c>
      <c r="S279" s="69">
        <v>0.06</v>
      </c>
      <c r="T279" s="69">
        <v>0.06</v>
      </c>
      <c r="U279" s="69">
        <v>0.06</v>
      </c>
      <c r="V279" s="69">
        <v>0.06</v>
      </c>
      <c r="W279" s="69">
        <v>0.06</v>
      </c>
      <c r="Z279" s="232">
        <v>0</v>
      </c>
      <c r="AA279" s="232">
        <v>0</v>
      </c>
      <c r="AB279" s="232">
        <v>0</v>
      </c>
      <c r="AC279" s="232">
        <v>0</v>
      </c>
      <c r="AD279" s="232">
        <v>0</v>
      </c>
      <c r="AE279" s="232">
        <v>0</v>
      </c>
      <c r="AF279" s="232">
        <v>0</v>
      </c>
      <c r="AG279" s="232">
        <v>2310</v>
      </c>
      <c r="AH279" s="232">
        <v>9905</v>
      </c>
      <c r="AI279" s="232">
        <v>9905</v>
      </c>
      <c r="AJ279" s="232">
        <v>9905</v>
      </c>
      <c r="AK279" s="232">
        <v>9905</v>
      </c>
      <c r="AL279" s="5">
        <v>10499.300000000001</v>
      </c>
      <c r="AM279" s="5">
        <v>10499.300000000001</v>
      </c>
      <c r="AN279" s="5">
        <v>10499.300000000001</v>
      </c>
      <c r="AO279" s="5">
        <v>10499.300000000001</v>
      </c>
      <c r="AP279" s="5">
        <v>10499.300000000001</v>
      </c>
      <c r="AQ279" s="5">
        <v>10499.300000000001</v>
      </c>
      <c r="AR279" s="5">
        <v>10499.300000000001</v>
      </c>
      <c r="AS279" s="5">
        <v>10499.300000000001</v>
      </c>
      <c r="AT279" s="5">
        <v>10499.300000000001</v>
      </c>
      <c r="AU279" s="5">
        <v>10499.300000000001</v>
      </c>
      <c r="AV279" s="5">
        <v>10499.300000000001</v>
      </c>
      <c r="AW279" s="5">
        <v>10499.300000000001</v>
      </c>
      <c r="AX279" s="5">
        <v>11129.258000000002</v>
      </c>
      <c r="AY279" s="5">
        <v>11129.258000000002</v>
      </c>
      <c r="AZ279" s="5">
        <v>11129.258000000002</v>
      </c>
      <c r="BA279" s="5">
        <v>11129.258000000002</v>
      </c>
      <c r="BB279" s="5">
        <v>11129.258000000002</v>
      </c>
      <c r="BC279" s="5">
        <v>11129.258000000002</v>
      </c>
      <c r="BD279" s="5">
        <v>11129.258000000002</v>
      </c>
      <c r="BE279" s="5">
        <v>11129.258000000002</v>
      </c>
      <c r="BF279" s="5">
        <v>11129.258000000002</v>
      </c>
      <c r="BG279" s="5">
        <v>11129.258000000002</v>
      </c>
      <c r="BH279" s="5">
        <v>11129.258000000002</v>
      </c>
      <c r="BI279" s="5">
        <v>11129.258000000002</v>
      </c>
      <c r="BJ279" s="5">
        <v>11797.013480000001</v>
      </c>
      <c r="BK279" s="5">
        <v>11797.013480000001</v>
      </c>
      <c r="BL279" s="5">
        <v>11797.013480000001</v>
      </c>
      <c r="BM279" s="5">
        <v>11797.013480000001</v>
      </c>
      <c r="BN279" s="5">
        <v>11797.013480000001</v>
      </c>
      <c r="BO279" s="5">
        <v>11797.013480000001</v>
      </c>
      <c r="BP279" s="5">
        <v>11797.013480000001</v>
      </c>
      <c r="BQ279" s="5">
        <v>11797.013480000001</v>
      </c>
      <c r="BR279" s="5">
        <v>11797.013480000001</v>
      </c>
      <c r="BS279" s="5">
        <v>11797.013480000001</v>
      </c>
      <c r="BT279" s="5">
        <v>11797.013480000001</v>
      </c>
      <c r="BU279" s="5">
        <v>11797.013480000001</v>
      </c>
      <c r="BV279" s="5">
        <v>12504.834288800002</v>
      </c>
      <c r="BW279" s="5">
        <v>12504.834288800002</v>
      </c>
      <c r="BX279" s="5">
        <v>12504.834288800002</v>
      </c>
      <c r="BY279" s="5">
        <v>12504.834288800002</v>
      </c>
      <c r="BZ279" s="5">
        <v>12504.834288800002</v>
      </c>
      <c r="CA279" s="5">
        <v>12504.834288800002</v>
      </c>
      <c r="CB279" s="5">
        <v>12504.834288800002</v>
      </c>
      <c r="CC279" s="5">
        <v>12504.834288800002</v>
      </c>
      <c r="CD279" s="5">
        <v>12504.834288800002</v>
      </c>
      <c r="CE279" s="5">
        <v>12504.834288800002</v>
      </c>
      <c r="CF279" s="5">
        <v>12504.834288800002</v>
      </c>
      <c r="CG279" s="5">
        <v>12504.834288800002</v>
      </c>
      <c r="CH279" s="5">
        <v>13255.124346128003</v>
      </c>
      <c r="CI279" s="5">
        <v>13255.124346128003</v>
      </c>
      <c r="CJ279" s="5">
        <v>13255.124346128003</v>
      </c>
      <c r="CK279" s="5">
        <v>13255.124346128003</v>
      </c>
      <c r="CL279" s="5">
        <v>13255.124346128003</v>
      </c>
      <c r="CM279" s="5">
        <v>13255.124346128003</v>
      </c>
      <c r="CN279" s="5">
        <v>13255.124346128003</v>
      </c>
      <c r="CO279" s="5">
        <v>13255.124346128003</v>
      </c>
      <c r="CP279" s="5">
        <v>13255.124346128003</v>
      </c>
      <c r="CQ279" s="5">
        <v>13255.124346128003</v>
      </c>
      <c r="CR279" s="5">
        <v>13255.124346128003</v>
      </c>
      <c r="CS279" s="5">
        <v>13255.124346128003</v>
      </c>
      <c r="CU279" s="69">
        <v>0</v>
      </c>
      <c r="CV279" s="69">
        <v>0</v>
      </c>
      <c r="CW279" s="69">
        <v>0</v>
      </c>
      <c r="CX279" s="69">
        <v>0</v>
      </c>
      <c r="CY279" s="69">
        <v>0</v>
      </c>
      <c r="CZ279" s="69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0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/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2310</v>
      </c>
      <c r="GH279" s="5">
        <v>9905</v>
      </c>
      <c r="GI279" s="5">
        <v>9905</v>
      </c>
      <c r="GJ279" s="5">
        <v>9905</v>
      </c>
      <c r="GK279" s="5">
        <v>9905</v>
      </c>
      <c r="GL279" s="5">
        <v>10499.300000000001</v>
      </c>
      <c r="GM279" s="5">
        <v>10499.300000000001</v>
      </c>
      <c r="GN279" s="5">
        <v>10499.300000000001</v>
      </c>
      <c r="GO279" s="5">
        <v>10499.300000000001</v>
      </c>
      <c r="GP279" s="5">
        <v>10499.300000000001</v>
      </c>
      <c r="GQ279" s="5">
        <v>10499.300000000001</v>
      </c>
      <c r="GR279" s="5">
        <v>10499.300000000001</v>
      </c>
      <c r="GS279" s="5">
        <v>10499.300000000001</v>
      </c>
      <c r="GT279" s="5">
        <v>10499.300000000001</v>
      </c>
      <c r="GU279" s="5">
        <v>10499.300000000001</v>
      </c>
      <c r="GV279" s="5">
        <v>10499.300000000001</v>
      </c>
      <c r="GW279" s="5">
        <v>10499.300000000001</v>
      </c>
      <c r="GX279" s="5">
        <v>11129.258000000002</v>
      </c>
      <c r="GY279" s="5">
        <v>11129.258000000002</v>
      </c>
      <c r="GZ279" s="5">
        <v>11129.258000000002</v>
      </c>
      <c r="HA279" s="5">
        <v>11129.258000000002</v>
      </c>
      <c r="HB279" s="5">
        <v>11129.258000000002</v>
      </c>
      <c r="HC279" s="5">
        <v>11129.258000000002</v>
      </c>
      <c r="HD279" s="5">
        <v>11129.258000000002</v>
      </c>
      <c r="HE279" s="5">
        <v>11129.258000000002</v>
      </c>
      <c r="HF279" s="5">
        <v>11129.258000000002</v>
      </c>
      <c r="HG279" s="5">
        <v>11129.258000000002</v>
      </c>
      <c r="HH279" s="5">
        <v>11129.258000000002</v>
      </c>
      <c r="HI279" s="5">
        <v>11129.258000000002</v>
      </c>
      <c r="HJ279" s="5">
        <v>11797.013480000001</v>
      </c>
      <c r="HK279" s="5">
        <v>11797.013480000001</v>
      </c>
      <c r="HL279" s="5">
        <v>11797.013480000001</v>
      </c>
      <c r="HM279" s="5">
        <v>11797.013480000001</v>
      </c>
      <c r="HN279" s="5">
        <v>11797.013480000001</v>
      </c>
      <c r="HO279" s="5">
        <v>11797.013480000001</v>
      </c>
      <c r="HP279" s="5">
        <v>11797.013480000001</v>
      </c>
      <c r="HQ279" s="5">
        <v>11797.013480000001</v>
      </c>
      <c r="HR279" s="5">
        <v>11797.013480000001</v>
      </c>
      <c r="HS279" s="5">
        <v>11797.013480000001</v>
      </c>
      <c r="HT279" s="5">
        <v>11797.013480000001</v>
      </c>
      <c r="HU279" s="5">
        <v>11797.013480000001</v>
      </c>
      <c r="HV279" s="5">
        <v>12504.834288800002</v>
      </c>
      <c r="HW279" s="5">
        <v>12504.834288800002</v>
      </c>
      <c r="HX279" s="5">
        <v>12504.834288800002</v>
      </c>
      <c r="HY279" s="5">
        <v>12504.834288800002</v>
      </c>
      <c r="HZ279" s="5">
        <v>12504.834288800002</v>
      </c>
      <c r="IA279" s="5">
        <v>12504.834288800002</v>
      </c>
      <c r="IB279" s="5">
        <v>12504.834288800002</v>
      </c>
      <c r="IC279" s="5">
        <v>12504.834288800002</v>
      </c>
      <c r="ID279" s="5">
        <v>12504.834288800002</v>
      </c>
      <c r="IE279" s="5">
        <v>12504.834288800002</v>
      </c>
      <c r="IF279" s="5">
        <v>12504.834288800002</v>
      </c>
      <c r="IG279" s="5">
        <v>12504.834288800002</v>
      </c>
      <c r="IH279" s="5">
        <v>13255.124346128003</v>
      </c>
      <c r="II279" s="5">
        <v>13255.124346128003</v>
      </c>
      <c r="IJ279" s="5">
        <v>13255.124346128003</v>
      </c>
      <c r="IK279" s="5">
        <v>13255.124346128003</v>
      </c>
      <c r="IL279" s="5">
        <v>13255.124346128003</v>
      </c>
      <c r="IM279" s="5">
        <v>13255.124346128003</v>
      </c>
      <c r="IN279" s="5">
        <v>13255.124346128003</v>
      </c>
      <c r="IO279" s="5">
        <v>13255.124346128003</v>
      </c>
      <c r="IP279" s="5">
        <v>13255.124346128003</v>
      </c>
      <c r="IQ279" s="5">
        <v>13255.124346128003</v>
      </c>
      <c r="IR279" s="5">
        <v>13255.124346128003</v>
      </c>
      <c r="IS279" s="5">
        <v>13255.124346128003</v>
      </c>
      <c r="IT279" s="5"/>
      <c r="IW279" s="5">
        <v>0</v>
      </c>
      <c r="IX279" s="5">
        <v>0</v>
      </c>
      <c r="IY279" s="5">
        <v>0</v>
      </c>
      <c r="IZ279" s="5">
        <v>0</v>
      </c>
      <c r="JA279" s="5">
        <v>0</v>
      </c>
      <c r="JB279" s="5">
        <v>0</v>
      </c>
      <c r="JC279" s="5">
        <v>0</v>
      </c>
      <c r="JD279" s="5">
        <v>66.296999999999997</v>
      </c>
      <c r="JE279" s="5">
        <v>284.27350000000001</v>
      </c>
      <c r="JF279" s="5">
        <v>284.27350000000001</v>
      </c>
      <c r="JG279" s="5">
        <v>284.27350000000001</v>
      </c>
      <c r="JH279" s="5">
        <v>284.27350000000001</v>
      </c>
      <c r="JI279" s="5">
        <v>301.32991000000004</v>
      </c>
      <c r="JJ279" s="5">
        <v>301.32991000000004</v>
      </c>
      <c r="JK279" s="5">
        <v>301.32991000000004</v>
      </c>
      <c r="JL279" s="5">
        <v>301.32991000000004</v>
      </c>
      <c r="JM279" s="5">
        <v>301.32991000000004</v>
      </c>
      <c r="JN279" s="5">
        <v>301.32991000000004</v>
      </c>
      <c r="JO279" s="5">
        <v>301.32991000000004</v>
      </c>
      <c r="JP279" s="5">
        <v>301.32991000000004</v>
      </c>
      <c r="JQ279" s="5">
        <v>301.32991000000004</v>
      </c>
      <c r="JR279" s="5">
        <v>301.32991000000004</v>
      </c>
      <c r="JS279" s="5">
        <v>301.32991000000004</v>
      </c>
      <c r="JT279" s="5">
        <v>301.32991000000004</v>
      </c>
      <c r="JU279" s="5">
        <v>319.40970460000005</v>
      </c>
      <c r="JV279" s="5">
        <v>319.40970460000005</v>
      </c>
      <c r="JW279" s="5">
        <v>319.40970460000005</v>
      </c>
      <c r="JX279" s="5">
        <v>319.40970460000005</v>
      </c>
      <c r="JY279" s="5">
        <v>319.40970460000005</v>
      </c>
      <c r="JZ279" s="5">
        <v>319.40970460000005</v>
      </c>
      <c r="KA279" s="5">
        <v>319.40970460000005</v>
      </c>
      <c r="KB279" s="5">
        <v>319.40970460000005</v>
      </c>
      <c r="KC279" s="5">
        <v>319.40970460000005</v>
      </c>
      <c r="KD279" s="5">
        <v>319.40970460000005</v>
      </c>
      <c r="KE279" s="5">
        <v>319.40970460000005</v>
      </c>
      <c r="KF279" s="5">
        <v>319.40970460000005</v>
      </c>
      <c r="KG279" s="5">
        <v>338.57428687600003</v>
      </c>
      <c r="KH279" s="5">
        <v>338.57428687600003</v>
      </c>
      <c r="KI279" s="5">
        <v>338.57428687600003</v>
      </c>
      <c r="KJ279" s="5">
        <v>338.57428687600003</v>
      </c>
      <c r="KK279" s="5">
        <v>338.57428687600003</v>
      </c>
      <c r="KL279" s="5">
        <v>338.57428687600003</v>
      </c>
      <c r="KM279" s="5">
        <v>338.57428687600003</v>
      </c>
      <c r="KN279" s="5">
        <v>338.57428687600003</v>
      </c>
      <c r="KO279" s="5">
        <v>338.57428687600003</v>
      </c>
      <c r="KP279" s="5">
        <v>338.57428687600003</v>
      </c>
      <c r="KQ279" s="5">
        <v>338.57428687600003</v>
      </c>
      <c r="KR279" s="5">
        <v>338.57428687600003</v>
      </c>
      <c r="KS279" s="5">
        <v>358.88874408856009</v>
      </c>
      <c r="KT279" s="5">
        <v>358.88874408856009</v>
      </c>
      <c r="KU279" s="5">
        <v>358.88874408856009</v>
      </c>
      <c r="KV279" s="5">
        <v>358.88874408856009</v>
      </c>
      <c r="KW279" s="5">
        <v>358.88874408856009</v>
      </c>
      <c r="KX279" s="5">
        <v>358.88874408856009</v>
      </c>
      <c r="KY279" s="5">
        <v>358.88874408856009</v>
      </c>
      <c r="KZ279" s="5">
        <v>358.88874408856009</v>
      </c>
      <c r="LA279" s="5">
        <v>358.88874408856009</v>
      </c>
      <c r="LB279" s="5">
        <v>358.88874408856009</v>
      </c>
      <c r="LC279" s="5">
        <v>358.88874408856009</v>
      </c>
      <c r="LD279" s="5">
        <v>358.88874408856009</v>
      </c>
      <c r="LE279" s="5">
        <v>380.42206873387369</v>
      </c>
      <c r="LF279" s="5">
        <v>380.42206873387369</v>
      </c>
      <c r="LG279" s="5">
        <v>380.42206873387369</v>
      </c>
      <c r="LH279" s="5">
        <v>380.42206873387369</v>
      </c>
      <c r="LI279" s="5">
        <v>380.42206873387369</v>
      </c>
      <c r="LJ279" s="5">
        <v>380.42206873387369</v>
      </c>
      <c r="LK279" s="5">
        <v>380.42206873387369</v>
      </c>
      <c r="LL279" s="5">
        <v>380.42206873387369</v>
      </c>
      <c r="LM279" s="5">
        <v>380.42206873387369</v>
      </c>
      <c r="LN279" s="5">
        <v>380.42206873387369</v>
      </c>
      <c r="LO279" s="5">
        <v>380.42206873387369</v>
      </c>
      <c r="LP279" s="5">
        <v>380.42206873387369</v>
      </c>
      <c r="LQ279" s="5"/>
      <c r="LT279" s="5">
        <v>0</v>
      </c>
      <c r="LU279" s="5">
        <v>0</v>
      </c>
      <c r="LV279" s="5">
        <v>0</v>
      </c>
      <c r="LW279" s="5">
        <v>0</v>
      </c>
      <c r="LX279" s="5">
        <v>0</v>
      </c>
      <c r="LY279" s="5">
        <v>0</v>
      </c>
      <c r="LZ279" s="5">
        <v>0</v>
      </c>
      <c r="MA279" s="5">
        <v>70.224000000000004</v>
      </c>
      <c r="MB279" s="5">
        <v>301.11200000000002</v>
      </c>
      <c r="MC279" s="5">
        <v>301.11200000000002</v>
      </c>
      <c r="MD279" s="5">
        <v>301.11200000000002</v>
      </c>
      <c r="ME279" s="5">
        <v>301.11200000000002</v>
      </c>
      <c r="MF279" s="5">
        <v>319.17872000000006</v>
      </c>
      <c r="MG279" s="5">
        <v>319.17872000000006</v>
      </c>
      <c r="MH279" s="5">
        <v>319.17872000000006</v>
      </c>
      <c r="MI279" s="5">
        <v>319.17872000000006</v>
      </c>
      <c r="MJ279" s="5">
        <v>319.17872000000006</v>
      </c>
      <c r="MK279" s="5">
        <v>319.17872000000006</v>
      </c>
      <c r="ML279" s="5">
        <v>319.17872000000006</v>
      </c>
      <c r="MM279" s="5">
        <v>319.17872000000006</v>
      </c>
      <c r="MN279" s="5">
        <v>319.17872000000006</v>
      </c>
      <c r="MO279" s="5">
        <v>319.17872000000006</v>
      </c>
      <c r="MP279" s="5">
        <v>319.17872000000006</v>
      </c>
      <c r="MQ279" s="5">
        <v>319.17872000000006</v>
      </c>
      <c r="MR279" s="5">
        <v>338.32944320000007</v>
      </c>
      <c r="MS279" s="5">
        <v>338.32944320000007</v>
      </c>
      <c r="MT279" s="5">
        <v>338.32944320000007</v>
      </c>
      <c r="MU279" s="5">
        <v>338.32944320000007</v>
      </c>
      <c r="MV279" s="5">
        <v>338.32944320000007</v>
      </c>
      <c r="MW279" s="5">
        <v>338.32944320000007</v>
      </c>
      <c r="MX279" s="5">
        <v>338.32944320000007</v>
      </c>
      <c r="MY279" s="5">
        <v>338.32944320000007</v>
      </c>
      <c r="MZ279" s="5">
        <v>338.32944320000007</v>
      </c>
      <c r="NA279" s="5">
        <v>338.32944320000007</v>
      </c>
      <c r="NB279" s="5">
        <v>338.32944320000007</v>
      </c>
      <c r="NC279" s="5">
        <v>338.32944320000007</v>
      </c>
      <c r="ND279" s="5">
        <v>358.62920979200004</v>
      </c>
      <c r="NE279" s="5">
        <v>358.62920979200004</v>
      </c>
      <c r="NF279" s="5">
        <v>358.62920979200004</v>
      </c>
      <c r="NG279" s="5">
        <v>358.62920979200004</v>
      </c>
      <c r="NH279" s="5">
        <v>358.62920979200004</v>
      </c>
      <c r="NI279" s="5">
        <v>358.62920979200004</v>
      </c>
      <c r="NJ279" s="5">
        <v>358.62920979200004</v>
      </c>
      <c r="NK279" s="5">
        <v>358.62920979200004</v>
      </c>
      <c r="NL279" s="5">
        <v>358.62920979200004</v>
      </c>
      <c r="NM279" s="5">
        <v>358.62920979200004</v>
      </c>
      <c r="NN279" s="5">
        <v>358.62920979200004</v>
      </c>
      <c r="NO279" s="5">
        <v>358.62920979200004</v>
      </c>
      <c r="NP279" s="5">
        <v>380.14696237952006</v>
      </c>
      <c r="NQ279" s="5">
        <v>380.14696237952006</v>
      </c>
      <c r="NR279" s="5">
        <v>380.14696237952006</v>
      </c>
      <c r="NS279" s="5">
        <v>380.14696237952006</v>
      </c>
      <c r="NT279" s="5">
        <v>380.14696237952006</v>
      </c>
      <c r="NU279" s="5">
        <v>380.14696237952006</v>
      </c>
      <c r="NV279" s="5">
        <v>380.14696237952006</v>
      </c>
      <c r="NW279" s="5">
        <v>380.14696237952006</v>
      </c>
      <c r="NX279" s="5">
        <v>380.14696237952006</v>
      </c>
      <c r="NY279" s="5">
        <v>380.14696237952006</v>
      </c>
      <c r="NZ279" s="5">
        <v>380.14696237952006</v>
      </c>
      <c r="OA279" s="5">
        <v>380.14696237952006</v>
      </c>
      <c r="OB279" s="5">
        <v>402.95578012229129</v>
      </c>
      <c r="OC279" s="5">
        <v>402.95578012229129</v>
      </c>
      <c r="OD279" s="5">
        <v>402.95578012229129</v>
      </c>
      <c r="OE279" s="5">
        <v>402.95578012229129</v>
      </c>
      <c r="OF279" s="5">
        <v>402.95578012229129</v>
      </c>
      <c r="OG279" s="5">
        <v>402.95578012229129</v>
      </c>
      <c r="OH279" s="5">
        <v>402.95578012229129</v>
      </c>
      <c r="OI279" s="5">
        <v>402.95578012229129</v>
      </c>
      <c r="OJ279" s="5">
        <v>402.95578012229129</v>
      </c>
      <c r="OK279" s="5">
        <v>402.95578012229129</v>
      </c>
      <c r="OL279" s="5">
        <v>402.95578012229129</v>
      </c>
      <c r="OM279" s="5">
        <v>402.95578012229129</v>
      </c>
      <c r="ON279" s="5"/>
      <c r="OQ279" s="59">
        <v>0</v>
      </c>
      <c r="OR279" s="59">
        <v>0</v>
      </c>
      <c r="OS279" s="59">
        <v>0</v>
      </c>
      <c r="OT279" s="59">
        <v>0</v>
      </c>
      <c r="OU279" s="59">
        <v>0</v>
      </c>
      <c r="OV279" s="59">
        <v>0</v>
      </c>
      <c r="OW279" s="59">
        <v>0</v>
      </c>
      <c r="OX279" s="59">
        <v>0</v>
      </c>
      <c r="OY279" s="59">
        <v>0</v>
      </c>
      <c r="OZ279" s="59">
        <v>0</v>
      </c>
      <c r="PA279" s="59">
        <v>0</v>
      </c>
      <c r="PB279" s="59">
        <v>0</v>
      </c>
      <c r="PC279" s="59">
        <v>0</v>
      </c>
      <c r="PD279" s="59">
        <v>0</v>
      </c>
      <c r="PE279" s="59">
        <v>0</v>
      </c>
      <c r="PF279" s="59">
        <v>0</v>
      </c>
      <c r="PG279" s="59">
        <v>0</v>
      </c>
      <c r="PH279" s="59">
        <v>0</v>
      </c>
      <c r="PI279" s="59">
        <v>0</v>
      </c>
      <c r="PJ279" s="59">
        <v>0</v>
      </c>
      <c r="PK279" s="59">
        <v>0</v>
      </c>
      <c r="PL279" s="59">
        <v>0</v>
      </c>
      <c r="PM279" s="59">
        <v>0</v>
      </c>
      <c r="PN279" s="59">
        <v>0</v>
      </c>
      <c r="PO279" s="59">
        <v>0</v>
      </c>
      <c r="PP279" s="59">
        <v>0</v>
      </c>
      <c r="PQ279" s="59">
        <v>0</v>
      </c>
      <c r="PR279" s="59">
        <v>0</v>
      </c>
      <c r="PS279" s="59">
        <v>0</v>
      </c>
      <c r="PT279" s="59">
        <v>0</v>
      </c>
      <c r="PU279" s="59">
        <v>0</v>
      </c>
      <c r="PV279" s="59">
        <v>0</v>
      </c>
      <c r="PW279" s="59">
        <v>0</v>
      </c>
      <c r="PX279" s="59">
        <v>0</v>
      </c>
      <c r="PY279" s="59">
        <v>0</v>
      </c>
      <c r="PZ279" s="59">
        <v>0</v>
      </c>
      <c r="QA279" s="59">
        <v>0</v>
      </c>
      <c r="QB279" s="59">
        <v>0</v>
      </c>
      <c r="QC279" s="59">
        <v>0</v>
      </c>
      <c r="QD279" s="59">
        <v>0</v>
      </c>
      <c r="QE279" s="59">
        <v>0</v>
      </c>
      <c r="QF279" s="59">
        <v>0</v>
      </c>
      <c r="QG279" s="59">
        <v>0</v>
      </c>
      <c r="QH279" s="59">
        <v>0</v>
      </c>
      <c r="QI279" s="59">
        <v>0</v>
      </c>
      <c r="QJ279" s="59">
        <v>0</v>
      </c>
      <c r="QK279" s="59">
        <v>0</v>
      </c>
      <c r="QL279" s="59">
        <v>0</v>
      </c>
      <c r="QM279" s="59">
        <v>0</v>
      </c>
      <c r="QN279" s="59">
        <v>0</v>
      </c>
      <c r="QO279" s="59">
        <v>0</v>
      </c>
      <c r="QP279" s="59">
        <v>0</v>
      </c>
      <c r="QQ279" s="59">
        <v>0</v>
      </c>
      <c r="QR279" s="59">
        <v>0</v>
      </c>
      <c r="QS279" s="59">
        <v>0</v>
      </c>
      <c r="QT279" s="59">
        <v>0</v>
      </c>
      <c r="QU279" s="59">
        <v>0</v>
      </c>
      <c r="QV279" s="59">
        <v>0</v>
      </c>
      <c r="QW279" s="59">
        <v>0</v>
      </c>
      <c r="QX279" s="59">
        <v>0</v>
      </c>
      <c r="QY279" s="59">
        <v>0</v>
      </c>
      <c r="QZ279" s="59">
        <v>0</v>
      </c>
      <c r="RA279" s="59">
        <v>0</v>
      </c>
      <c r="RB279" s="59">
        <v>0</v>
      </c>
      <c r="RC279" s="59">
        <v>0</v>
      </c>
      <c r="RD279" s="59">
        <v>0</v>
      </c>
      <c r="RE279" s="59">
        <v>0</v>
      </c>
      <c r="RF279" s="59">
        <v>0</v>
      </c>
      <c r="RG279" s="59">
        <v>0</v>
      </c>
      <c r="RH279" s="59">
        <v>0</v>
      </c>
      <c r="RI279" s="59">
        <v>0</v>
      </c>
      <c r="RJ279" s="59">
        <v>0</v>
      </c>
      <c r="RK279" s="59"/>
      <c r="RN279" s="59">
        <v>0</v>
      </c>
      <c r="RO279" s="59">
        <v>0</v>
      </c>
      <c r="RP279" s="59">
        <v>0</v>
      </c>
      <c r="RQ279" s="59">
        <v>0</v>
      </c>
      <c r="RR279" s="59">
        <v>0</v>
      </c>
      <c r="RS279" s="59">
        <v>0</v>
      </c>
      <c r="RT279" s="59">
        <v>0</v>
      </c>
      <c r="RU279" s="59">
        <v>136.52100000000002</v>
      </c>
      <c r="RV279" s="59">
        <v>585.38550000000009</v>
      </c>
      <c r="RW279" s="59">
        <v>585.38550000000009</v>
      </c>
      <c r="RX279" s="59">
        <v>585.38550000000009</v>
      </c>
      <c r="RY279" s="59">
        <v>585.38550000000009</v>
      </c>
      <c r="RZ279" s="59">
        <v>620.50863000000004</v>
      </c>
      <c r="SA279" s="59">
        <v>620.50863000000004</v>
      </c>
      <c r="SB279" s="59">
        <v>620.50863000000004</v>
      </c>
      <c r="SC279" s="59">
        <v>620.50863000000004</v>
      </c>
      <c r="SD279" s="59">
        <v>620.50863000000004</v>
      </c>
      <c r="SE279" s="59">
        <v>620.50863000000004</v>
      </c>
      <c r="SF279" s="59">
        <v>620.50863000000004</v>
      </c>
      <c r="SG279" s="59">
        <v>620.50863000000004</v>
      </c>
      <c r="SH279" s="59">
        <v>620.50863000000004</v>
      </c>
      <c r="SI279" s="59">
        <v>620.50863000000004</v>
      </c>
      <c r="SJ279" s="59">
        <v>620.50863000000004</v>
      </c>
      <c r="SK279" s="59">
        <v>620.50863000000004</v>
      </c>
      <c r="SL279" s="59">
        <v>657.73914780000018</v>
      </c>
      <c r="SM279" s="59">
        <v>657.73914780000018</v>
      </c>
      <c r="SN279" s="59">
        <v>657.73914780000018</v>
      </c>
      <c r="SO279" s="59">
        <v>657.73914780000018</v>
      </c>
      <c r="SP279" s="59">
        <v>657.73914780000018</v>
      </c>
      <c r="SQ279" s="59">
        <v>657.73914780000018</v>
      </c>
      <c r="SR279" s="59">
        <v>657.73914780000018</v>
      </c>
      <c r="SS279" s="59">
        <v>657.73914780000018</v>
      </c>
      <c r="ST279" s="59">
        <v>657.73914780000018</v>
      </c>
      <c r="SU279" s="59">
        <v>657.73914780000018</v>
      </c>
      <c r="SV279" s="59">
        <v>657.73914780000018</v>
      </c>
      <c r="SW279" s="59">
        <v>657.73914780000018</v>
      </c>
      <c r="SX279" s="59">
        <v>697.20349666800007</v>
      </c>
      <c r="SY279" s="59">
        <v>697.20349666800007</v>
      </c>
      <c r="SZ279" s="59">
        <v>697.20349666800007</v>
      </c>
      <c r="TA279" s="59">
        <v>697.20349666800007</v>
      </c>
      <c r="TB279" s="59">
        <v>697.20349666800007</v>
      </c>
      <c r="TC279" s="59">
        <v>697.20349666800007</v>
      </c>
      <c r="TD279" s="59">
        <v>697.20349666800007</v>
      </c>
      <c r="TE279" s="59">
        <v>697.20349666800007</v>
      </c>
      <c r="TF279" s="59">
        <v>697.20349666800007</v>
      </c>
      <c r="TG279" s="59">
        <v>697.20349666800007</v>
      </c>
      <c r="TH279" s="59">
        <v>697.20349666800007</v>
      </c>
      <c r="TI279" s="59">
        <v>697.20349666800007</v>
      </c>
      <c r="TJ279" s="59">
        <v>739.03570646808021</v>
      </c>
      <c r="TK279" s="59">
        <v>739.03570646808021</v>
      </c>
      <c r="TL279" s="59">
        <v>739.03570646808021</v>
      </c>
      <c r="TM279" s="59">
        <v>739.03570646808021</v>
      </c>
      <c r="TN279" s="59">
        <v>739.03570646808021</v>
      </c>
      <c r="TO279" s="59">
        <v>739.03570646808021</v>
      </c>
      <c r="TP279" s="59">
        <v>739.03570646808021</v>
      </c>
      <c r="TQ279" s="59">
        <v>739.03570646808021</v>
      </c>
      <c r="TR279" s="59">
        <v>739.03570646808021</v>
      </c>
      <c r="TS279" s="59">
        <v>739.03570646808021</v>
      </c>
      <c r="TT279" s="59">
        <v>739.03570646808021</v>
      </c>
      <c r="TU279" s="59">
        <v>739.03570646808021</v>
      </c>
      <c r="TV279" s="59">
        <v>783.37784885616497</v>
      </c>
      <c r="TW279" s="59">
        <v>783.37784885616497</v>
      </c>
      <c r="TX279" s="59">
        <v>783.37784885616497</v>
      </c>
      <c r="TY279" s="59">
        <v>783.37784885616497</v>
      </c>
      <c r="TZ279" s="59">
        <v>783.37784885616497</v>
      </c>
      <c r="UA279" s="59">
        <v>783.37784885616497</v>
      </c>
      <c r="UB279" s="59">
        <v>783.37784885616497</v>
      </c>
      <c r="UC279" s="59">
        <v>783.37784885616497</v>
      </c>
      <c r="UD279" s="59">
        <v>783.37784885616497</v>
      </c>
      <c r="UE279" s="59">
        <v>783.37784885616497</v>
      </c>
      <c r="UF279" s="59">
        <v>783.37784885616497</v>
      </c>
      <c r="UG279" s="59">
        <v>783.37784885616497</v>
      </c>
      <c r="UH279" s="59"/>
      <c r="UK279" s="59">
        <v>1203.3910000000001</v>
      </c>
      <c r="UL279" s="59">
        <v>3615.9589199999996</v>
      </c>
      <c r="UM279" s="59">
        <v>3832.9164552000016</v>
      </c>
      <c r="UN279" s="59">
        <v>4062.8914425119997</v>
      </c>
      <c r="UO279" s="59">
        <v>4306.6649290627211</v>
      </c>
      <c r="UP279" s="59">
        <v>4565.0648248064854</v>
      </c>
      <c r="UQ279" s="59"/>
      <c r="UT279" s="59">
        <v>1274.6720000000003</v>
      </c>
      <c r="UU279" s="59">
        <v>3830.14464</v>
      </c>
      <c r="UV279" s="59">
        <v>4059.9533184000015</v>
      </c>
      <c r="UW279" s="59">
        <v>4303.5505175040007</v>
      </c>
      <c r="UX279" s="59">
        <v>4561.7635485542405</v>
      </c>
      <c r="UY279" s="59">
        <v>4835.4693614674952</v>
      </c>
      <c r="UZ279" s="59"/>
      <c r="VC279" s="59">
        <v>0</v>
      </c>
      <c r="VD279" s="59">
        <v>0</v>
      </c>
      <c r="VE279" s="59">
        <v>0</v>
      </c>
      <c r="VF279" s="59">
        <v>0</v>
      </c>
      <c r="VG279" s="59">
        <v>0</v>
      </c>
      <c r="VH279" s="59">
        <v>0</v>
      </c>
      <c r="VI279" s="59"/>
      <c r="VL279" s="59">
        <v>2478.0630000000001</v>
      </c>
      <c r="VM279" s="59">
        <v>7446.1035599999996</v>
      </c>
      <c r="VN279" s="59">
        <v>7892.8697736000031</v>
      </c>
      <c r="VO279" s="59">
        <v>8366.4419600159999</v>
      </c>
      <c r="VP279" s="59">
        <v>8868.4284776169625</v>
      </c>
      <c r="VQ279" s="59">
        <v>9400.5341862739806</v>
      </c>
      <c r="VR279" s="59"/>
      <c r="VU279" s="59">
        <v>41930</v>
      </c>
      <c r="VV279" s="59">
        <v>125991.60000000002</v>
      </c>
      <c r="VW279" s="59">
        <v>133551.09600000002</v>
      </c>
      <c r="VX279" s="59">
        <v>141564.16175999999</v>
      </c>
      <c r="VY279" s="59">
        <v>150058.01146560002</v>
      </c>
      <c r="VZ279" s="59">
        <v>159061.49215353598</v>
      </c>
      <c r="WA279" s="59"/>
      <c r="WD279" s="59">
        <v>3494.1666666666665</v>
      </c>
      <c r="WE279" s="59">
        <v>10499.300000000001</v>
      </c>
      <c r="WF279" s="59">
        <v>11129.258000000002</v>
      </c>
      <c r="WG279" s="59">
        <v>11797.01348</v>
      </c>
      <c r="WH279" s="59">
        <v>12504.834288800002</v>
      </c>
      <c r="WI279" s="59">
        <v>13255.124346127997</v>
      </c>
      <c r="WJ279" s="59"/>
      <c r="WM279" s="59">
        <v>146.6288991467338</v>
      </c>
      <c r="WN279" s="59">
        <v>440.59169114561485</v>
      </c>
      <c r="WO279" s="59">
        <v>467.02719261435175</v>
      </c>
      <c r="WP279" s="59">
        <v>495.0488241712128</v>
      </c>
      <c r="WQ279" s="59">
        <v>524.7517536214857</v>
      </c>
      <c r="WR279" s="59">
        <v>556.23685883877454</v>
      </c>
      <c r="WS279" s="59"/>
      <c r="WV279" s="74">
        <v>4.2333333333333334</v>
      </c>
      <c r="WW279" s="74">
        <v>16.233333333333334</v>
      </c>
      <c r="WX279" s="74">
        <v>28.233333333333334</v>
      </c>
      <c r="WY279" s="74">
        <v>40.233333333333334</v>
      </c>
      <c r="WZ279" s="74">
        <v>52.233333333333334</v>
      </c>
      <c r="XA279" s="74">
        <v>64.233333333333334</v>
      </c>
      <c r="XB279" s="74"/>
      <c r="XE279" s="80">
        <v>0</v>
      </c>
      <c r="XF279" s="80">
        <v>1</v>
      </c>
      <c r="XG279" s="80">
        <v>2</v>
      </c>
      <c r="XH279" s="80">
        <v>3</v>
      </c>
      <c r="XI279" s="80">
        <v>4</v>
      </c>
      <c r="XJ279" s="80">
        <v>5</v>
      </c>
      <c r="XK279" s="80"/>
      <c r="XL279" s="75"/>
      <c r="XM279" s="75"/>
      <c r="XN279" s="80">
        <v>4</v>
      </c>
      <c r="XO279" s="80">
        <v>4</v>
      </c>
      <c r="XP279" s="80">
        <v>4</v>
      </c>
      <c r="XQ279" s="80">
        <v>4</v>
      </c>
      <c r="XR279" s="80">
        <v>4</v>
      </c>
      <c r="XS279" s="80">
        <v>4</v>
      </c>
      <c r="XT279" s="80"/>
      <c r="XW279" s="80">
        <v>7</v>
      </c>
      <c r="XX279" s="80">
        <v>7</v>
      </c>
      <c r="XY279" s="80">
        <v>7</v>
      </c>
      <c r="XZ279" s="80">
        <v>7</v>
      </c>
      <c r="YA279" s="80">
        <v>7</v>
      </c>
      <c r="YB279" s="80">
        <v>7</v>
      </c>
      <c r="YC279" s="80"/>
      <c r="YF279" s="5">
        <v>305.7212547209399</v>
      </c>
      <c r="YG279" s="5">
        <v>918.63367603860752</v>
      </c>
      <c r="YH279" s="5">
        <v>973.75169660092342</v>
      </c>
      <c r="YI279" s="5">
        <v>1032.1767983969794</v>
      </c>
      <c r="YJ279" s="5">
        <v>1094.1074063007991</v>
      </c>
      <c r="YK279" s="5">
        <v>3384.7012860339428</v>
      </c>
      <c r="YL279" s="5"/>
      <c r="YO279" s="5">
        <v>6598.3004616030212</v>
      </c>
      <c r="YP279" s="5">
        <v>19826.626101552669</v>
      </c>
      <c r="YQ279" s="5">
        <v>21016.223667645827</v>
      </c>
      <c r="YR279" s="5">
        <v>29702.929450272768</v>
      </c>
      <c r="YS279" s="5">
        <v>31485.105217289143</v>
      </c>
      <c r="YT279" s="5">
        <v>33374.211530326473</v>
      </c>
      <c r="YU279" s="5"/>
      <c r="YX279" s="5">
        <v>4512.8266623825757</v>
      </c>
      <c r="YY279" s="5">
        <v>19649.869898749301</v>
      </c>
      <c r="YZ279" s="5">
        <v>21016.223667645827</v>
      </c>
      <c r="ZA279" s="5">
        <v>29702.929450272768</v>
      </c>
      <c r="ZB279" s="5">
        <v>31485.105217289143</v>
      </c>
      <c r="ZC279" s="5">
        <v>33374.211530326473</v>
      </c>
      <c r="ZD279" s="5"/>
      <c r="ZG279" s="5">
        <v>146.6288991467338</v>
      </c>
      <c r="ZH279" s="5">
        <v>440.59169114561485</v>
      </c>
      <c r="ZI279" s="5">
        <v>467.02719261435175</v>
      </c>
      <c r="ZJ279" s="5">
        <v>495.0488241712128</v>
      </c>
      <c r="ZK279" s="5">
        <v>524.7517536214857</v>
      </c>
      <c r="ZL279" s="5">
        <v>556.23685883877454</v>
      </c>
      <c r="ZM279" s="5"/>
      <c r="ZP279" s="60">
        <v>1026.4022940271366</v>
      </c>
      <c r="ZQ279" s="60">
        <v>12336.567352077216</v>
      </c>
      <c r="ZR279" s="60">
        <v>13076.761393201848</v>
      </c>
      <c r="ZS279" s="60">
        <v>13861.367076793958</v>
      </c>
      <c r="ZT279" s="60">
        <v>14693.049101401601</v>
      </c>
      <c r="ZU279" s="60">
        <v>15574.632047485688</v>
      </c>
      <c r="ZV279" s="60"/>
      <c r="ZY279" s="60">
        <v>146.6288991467338</v>
      </c>
      <c r="ZZ279" s="60">
        <v>440.59169114561485</v>
      </c>
      <c r="AAA279" s="60">
        <v>467.02719261435175</v>
      </c>
      <c r="AAB279" s="60">
        <v>495.0488241712128</v>
      </c>
      <c r="AAC279" s="60">
        <v>524.7517536214857</v>
      </c>
      <c r="AAD279" s="60">
        <v>556.23685883877454</v>
      </c>
      <c r="AAE279" s="60"/>
      <c r="AAH279" s="60">
        <v>1906.1756889075393</v>
      </c>
      <c r="AAI279" s="60">
        <v>11895.975660931601</v>
      </c>
      <c r="AAJ279" s="60">
        <v>22417.305245488882</v>
      </c>
      <c r="AAK279" s="60">
        <v>34158.368867813682</v>
      </c>
      <c r="AAL279" s="60">
        <v>47227.657825933718</v>
      </c>
      <c r="AAM279" s="60">
        <v>67304.659919491722</v>
      </c>
      <c r="AAN279" s="60"/>
      <c r="AAQ279" s="5">
        <v>2932.5779829346757</v>
      </c>
      <c r="AAR279" s="5">
        <v>24232.543013008817</v>
      </c>
      <c r="AAS279" s="5">
        <v>35494.066638690732</v>
      </c>
      <c r="AAT279" s="5">
        <v>48019.735944607644</v>
      </c>
      <c r="AAU279" s="5">
        <v>61920.706927335319</v>
      </c>
      <c r="AAV279" s="5">
        <v>82879.291966977413</v>
      </c>
    </row>
    <row r="280" spans="1:724" ht="15" customHeight="1">
      <c r="B280" s="228">
        <v>7</v>
      </c>
      <c r="C280" s="228">
        <v>242065</v>
      </c>
      <c r="D280" s="229" t="s">
        <v>442</v>
      </c>
      <c r="E280" s="73" t="b">
        <v>0</v>
      </c>
      <c r="F280" s="230">
        <v>41621</v>
      </c>
      <c r="G280" s="231" t="s">
        <v>426</v>
      </c>
      <c r="H280" s="57" t="s">
        <v>209</v>
      </c>
      <c r="I280" s="57" t="s">
        <v>200</v>
      </c>
      <c r="J280" s="229" t="s">
        <v>210</v>
      </c>
      <c r="K280" s="232">
        <v>8464</v>
      </c>
      <c r="L280" s="232">
        <v>0</v>
      </c>
      <c r="M280" s="73" t="b">
        <v>1</v>
      </c>
      <c r="N280" s="73" t="b">
        <v>1</v>
      </c>
      <c r="O280" s="73" t="b">
        <v>1</v>
      </c>
      <c r="P280" s="27">
        <v>42717</v>
      </c>
      <c r="Q280" s="27" t="s">
        <v>426</v>
      </c>
      <c r="R280" s="69">
        <v>0</v>
      </c>
      <c r="S280" s="69">
        <v>0.06</v>
      </c>
      <c r="T280" s="69">
        <v>0.06</v>
      </c>
      <c r="U280" s="69">
        <v>0.06</v>
      </c>
      <c r="V280" s="69">
        <v>0.06</v>
      </c>
      <c r="W280" s="69">
        <v>0.06</v>
      </c>
      <c r="Z280" s="232">
        <v>8464</v>
      </c>
      <c r="AA280" s="232">
        <v>8464</v>
      </c>
      <c r="AB280" s="232">
        <v>8464</v>
      </c>
      <c r="AC280" s="232">
        <v>8464</v>
      </c>
      <c r="AD280" s="232">
        <v>8464</v>
      </c>
      <c r="AE280" s="232">
        <v>9905</v>
      </c>
      <c r="AF280" s="232">
        <v>9905</v>
      </c>
      <c r="AG280" s="232">
        <v>9905</v>
      </c>
      <c r="AH280" s="232">
        <v>9905</v>
      </c>
      <c r="AI280" s="232">
        <v>9905</v>
      </c>
      <c r="AJ280" s="232">
        <v>9905</v>
      </c>
      <c r="AK280" s="232">
        <v>9905</v>
      </c>
      <c r="AL280" s="5">
        <v>10499.300000000001</v>
      </c>
      <c r="AM280" s="5">
        <v>10499.300000000001</v>
      </c>
      <c r="AN280" s="5">
        <v>10499.300000000001</v>
      </c>
      <c r="AO280" s="5">
        <v>10499.300000000001</v>
      </c>
      <c r="AP280" s="5">
        <v>10499.300000000001</v>
      </c>
      <c r="AQ280" s="5">
        <v>10499.300000000001</v>
      </c>
      <c r="AR280" s="5">
        <v>10499.300000000001</v>
      </c>
      <c r="AS280" s="5">
        <v>10499.300000000001</v>
      </c>
      <c r="AT280" s="5">
        <v>10499.300000000001</v>
      </c>
      <c r="AU280" s="5">
        <v>10499.300000000001</v>
      </c>
      <c r="AV280" s="5">
        <v>10499.300000000001</v>
      </c>
      <c r="AW280" s="5">
        <v>10499.300000000001</v>
      </c>
      <c r="AX280" s="5">
        <v>11129.258000000002</v>
      </c>
      <c r="AY280" s="5">
        <v>11129.258000000002</v>
      </c>
      <c r="AZ280" s="5">
        <v>11129.258000000002</v>
      </c>
      <c r="BA280" s="5">
        <v>11129.258000000002</v>
      </c>
      <c r="BB280" s="5">
        <v>11129.258000000002</v>
      </c>
      <c r="BC280" s="5">
        <v>11129.258000000002</v>
      </c>
      <c r="BD280" s="5">
        <v>11129.258000000002</v>
      </c>
      <c r="BE280" s="5">
        <v>11129.258000000002</v>
      </c>
      <c r="BF280" s="5">
        <v>11129.258000000002</v>
      </c>
      <c r="BG280" s="5">
        <v>11129.258000000002</v>
      </c>
      <c r="BH280" s="5">
        <v>11129.258000000002</v>
      </c>
      <c r="BI280" s="5">
        <v>11129.258000000002</v>
      </c>
      <c r="BJ280" s="5">
        <v>11797.013480000001</v>
      </c>
      <c r="BK280" s="5">
        <v>11797.013480000001</v>
      </c>
      <c r="BL280" s="5">
        <v>11797.013480000001</v>
      </c>
      <c r="BM280" s="5">
        <v>11797.013480000001</v>
      </c>
      <c r="BN280" s="5">
        <v>11797.013480000001</v>
      </c>
      <c r="BO280" s="5">
        <v>11797.013480000001</v>
      </c>
      <c r="BP280" s="5">
        <v>11797.013480000001</v>
      </c>
      <c r="BQ280" s="5">
        <v>11797.013480000001</v>
      </c>
      <c r="BR280" s="5">
        <v>11797.013480000001</v>
      </c>
      <c r="BS280" s="5">
        <v>11797.013480000001</v>
      </c>
      <c r="BT280" s="5">
        <v>11797.013480000001</v>
      </c>
      <c r="BU280" s="5">
        <v>11797.013480000001</v>
      </c>
      <c r="BV280" s="5">
        <v>12504.834288800002</v>
      </c>
      <c r="BW280" s="5">
        <v>12504.834288800002</v>
      </c>
      <c r="BX280" s="5">
        <v>12504.834288800002</v>
      </c>
      <c r="BY280" s="5">
        <v>12504.834288800002</v>
      </c>
      <c r="BZ280" s="5">
        <v>12504.834288800002</v>
      </c>
      <c r="CA280" s="5">
        <v>12504.834288800002</v>
      </c>
      <c r="CB280" s="5">
        <v>12504.834288800002</v>
      </c>
      <c r="CC280" s="5">
        <v>12504.834288800002</v>
      </c>
      <c r="CD280" s="5">
        <v>12504.834288800002</v>
      </c>
      <c r="CE280" s="5">
        <v>12504.834288800002</v>
      </c>
      <c r="CF280" s="5">
        <v>12504.834288800002</v>
      </c>
      <c r="CG280" s="5">
        <v>12504.834288800002</v>
      </c>
      <c r="CH280" s="5">
        <v>13255.124346128003</v>
      </c>
      <c r="CI280" s="5">
        <v>13255.124346128003</v>
      </c>
      <c r="CJ280" s="5">
        <v>13255.124346128003</v>
      </c>
      <c r="CK280" s="5">
        <v>13255.124346128003</v>
      </c>
      <c r="CL280" s="5">
        <v>13255.124346128003</v>
      </c>
      <c r="CM280" s="5">
        <v>13255.124346128003</v>
      </c>
      <c r="CN280" s="5">
        <v>13255.124346128003</v>
      </c>
      <c r="CO280" s="5">
        <v>13255.124346128003</v>
      </c>
      <c r="CP280" s="5">
        <v>13255.124346128003</v>
      </c>
      <c r="CQ280" s="5">
        <v>13255.124346128003</v>
      </c>
      <c r="CR280" s="5">
        <v>13255.124346128003</v>
      </c>
      <c r="CS280" s="5">
        <v>13255.124346128003</v>
      </c>
      <c r="CU280" s="69">
        <v>0</v>
      </c>
      <c r="CV280" s="69">
        <v>0</v>
      </c>
      <c r="CW280" s="69">
        <v>0</v>
      </c>
      <c r="CX280" s="69">
        <v>0</v>
      </c>
      <c r="CY280" s="69">
        <v>0</v>
      </c>
      <c r="CZ280" s="69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/>
      <c r="FZ280" s="5">
        <v>8464</v>
      </c>
      <c r="GA280" s="5">
        <v>8464</v>
      </c>
      <c r="GB280" s="5">
        <v>8464</v>
      </c>
      <c r="GC280" s="5">
        <v>8464</v>
      </c>
      <c r="GD280" s="5">
        <v>8464</v>
      </c>
      <c r="GE280" s="5">
        <v>9905</v>
      </c>
      <c r="GF280" s="5">
        <v>9905</v>
      </c>
      <c r="GG280" s="5">
        <v>9905</v>
      </c>
      <c r="GH280" s="5">
        <v>9905</v>
      </c>
      <c r="GI280" s="5">
        <v>9905</v>
      </c>
      <c r="GJ280" s="5">
        <v>9905</v>
      </c>
      <c r="GK280" s="5">
        <v>9905</v>
      </c>
      <c r="GL280" s="5">
        <v>10499.300000000001</v>
      </c>
      <c r="GM280" s="5">
        <v>10499.300000000001</v>
      </c>
      <c r="GN280" s="5">
        <v>10499.300000000001</v>
      </c>
      <c r="GO280" s="5">
        <v>10499.300000000001</v>
      </c>
      <c r="GP280" s="5">
        <v>10499.300000000001</v>
      </c>
      <c r="GQ280" s="5">
        <v>10499.300000000001</v>
      </c>
      <c r="GR280" s="5">
        <v>10499.300000000001</v>
      </c>
      <c r="GS280" s="5">
        <v>10499.300000000001</v>
      </c>
      <c r="GT280" s="5">
        <v>10499.300000000001</v>
      </c>
      <c r="GU280" s="5">
        <v>10499.300000000001</v>
      </c>
      <c r="GV280" s="5">
        <v>10499.300000000001</v>
      </c>
      <c r="GW280" s="5">
        <v>10499.300000000001</v>
      </c>
      <c r="GX280" s="5">
        <v>11129.258000000002</v>
      </c>
      <c r="GY280" s="5">
        <v>11129.258000000002</v>
      </c>
      <c r="GZ280" s="5">
        <v>11129.258000000002</v>
      </c>
      <c r="HA280" s="5">
        <v>11129.258000000002</v>
      </c>
      <c r="HB280" s="5">
        <v>11129.258000000002</v>
      </c>
      <c r="HC280" s="5">
        <v>11129.258000000002</v>
      </c>
      <c r="HD280" s="5">
        <v>11129.258000000002</v>
      </c>
      <c r="HE280" s="5">
        <v>11129.258000000002</v>
      </c>
      <c r="HF280" s="5">
        <v>11129.258000000002</v>
      </c>
      <c r="HG280" s="5">
        <v>11129.258000000002</v>
      </c>
      <c r="HH280" s="5">
        <v>11129.258000000002</v>
      </c>
      <c r="HI280" s="5">
        <v>11129.258000000002</v>
      </c>
      <c r="HJ280" s="5">
        <v>11797.013480000001</v>
      </c>
      <c r="HK280" s="5">
        <v>11797.013480000001</v>
      </c>
      <c r="HL280" s="5">
        <v>11797.013480000001</v>
      </c>
      <c r="HM280" s="5">
        <v>11797.013480000001</v>
      </c>
      <c r="HN280" s="5">
        <v>11797.013480000001</v>
      </c>
      <c r="HO280" s="5">
        <v>11797.013480000001</v>
      </c>
      <c r="HP280" s="5">
        <v>11797.013480000001</v>
      </c>
      <c r="HQ280" s="5">
        <v>11797.013480000001</v>
      </c>
      <c r="HR280" s="5">
        <v>11797.013480000001</v>
      </c>
      <c r="HS280" s="5">
        <v>11797.013480000001</v>
      </c>
      <c r="HT280" s="5">
        <v>11797.013480000001</v>
      </c>
      <c r="HU280" s="5">
        <v>11797.013480000001</v>
      </c>
      <c r="HV280" s="5">
        <v>12504.834288800002</v>
      </c>
      <c r="HW280" s="5">
        <v>12504.834288800002</v>
      </c>
      <c r="HX280" s="5">
        <v>12504.834288800002</v>
      </c>
      <c r="HY280" s="5">
        <v>12504.834288800002</v>
      </c>
      <c r="HZ280" s="5">
        <v>12504.834288800002</v>
      </c>
      <c r="IA280" s="5">
        <v>12504.834288800002</v>
      </c>
      <c r="IB280" s="5">
        <v>12504.834288800002</v>
      </c>
      <c r="IC280" s="5">
        <v>12504.834288800002</v>
      </c>
      <c r="ID280" s="5">
        <v>12504.834288800002</v>
      </c>
      <c r="IE280" s="5">
        <v>12504.834288800002</v>
      </c>
      <c r="IF280" s="5">
        <v>12504.834288800002</v>
      </c>
      <c r="IG280" s="5">
        <v>12504.834288800002</v>
      </c>
      <c r="IH280" s="5">
        <v>13255.124346128003</v>
      </c>
      <c r="II280" s="5">
        <v>13255.124346128003</v>
      </c>
      <c r="IJ280" s="5">
        <v>13255.124346128003</v>
      </c>
      <c r="IK280" s="5">
        <v>13255.124346128003</v>
      </c>
      <c r="IL280" s="5">
        <v>13255.124346128003</v>
      </c>
      <c r="IM280" s="5">
        <v>13255.124346128003</v>
      </c>
      <c r="IN280" s="5">
        <v>13255.124346128003</v>
      </c>
      <c r="IO280" s="5">
        <v>13255.124346128003</v>
      </c>
      <c r="IP280" s="5">
        <v>13255.124346128003</v>
      </c>
      <c r="IQ280" s="5">
        <v>13255.124346128003</v>
      </c>
      <c r="IR280" s="5">
        <v>13255.124346128003</v>
      </c>
      <c r="IS280" s="5">
        <v>13255.124346128003</v>
      </c>
      <c r="IT280" s="5"/>
      <c r="IW280" s="5">
        <v>242.91679999999999</v>
      </c>
      <c r="IX280" s="5">
        <v>242.91679999999999</v>
      </c>
      <c r="IY280" s="5">
        <v>242.91679999999999</v>
      </c>
      <c r="IZ280" s="5">
        <v>242.91679999999999</v>
      </c>
      <c r="JA280" s="5">
        <v>242.91679999999999</v>
      </c>
      <c r="JB280" s="5">
        <v>284.27350000000001</v>
      </c>
      <c r="JC280" s="5">
        <v>284.27350000000001</v>
      </c>
      <c r="JD280" s="5">
        <v>284.27350000000001</v>
      </c>
      <c r="JE280" s="5">
        <v>284.27350000000001</v>
      </c>
      <c r="JF280" s="5">
        <v>284.27350000000001</v>
      </c>
      <c r="JG280" s="5">
        <v>284.27350000000001</v>
      </c>
      <c r="JH280" s="5">
        <v>284.27350000000001</v>
      </c>
      <c r="JI280" s="5">
        <v>301.32991000000004</v>
      </c>
      <c r="JJ280" s="5">
        <v>301.32991000000004</v>
      </c>
      <c r="JK280" s="5">
        <v>301.32991000000004</v>
      </c>
      <c r="JL280" s="5">
        <v>301.32991000000004</v>
      </c>
      <c r="JM280" s="5">
        <v>301.32991000000004</v>
      </c>
      <c r="JN280" s="5">
        <v>301.32991000000004</v>
      </c>
      <c r="JO280" s="5">
        <v>301.32991000000004</v>
      </c>
      <c r="JP280" s="5">
        <v>301.32991000000004</v>
      </c>
      <c r="JQ280" s="5">
        <v>301.32991000000004</v>
      </c>
      <c r="JR280" s="5">
        <v>301.32991000000004</v>
      </c>
      <c r="JS280" s="5">
        <v>301.32991000000004</v>
      </c>
      <c r="JT280" s="5">
        <v>301.32991000000004</v>
      </c>
      <c r="JU280" s="5">
        <v>319.40970460000005</v>
      </c>
      <c r="JV280" s="5">
        <v>319.40970460000005</v>
      </c>
      <c r="JW280" s="5">
        <v>319.40970460000005</v>
      </c>
      <c r="JX280" s="5">
        <v>319.40970460000005</v>
      </c>
      <c r="JY280" s="5">
        <v>319.40970460000005</v>
      </c>
      <c r="JZ280" s="5">
        <v>319.40970460000005</v>
      </c>
      <c r="KA280" s="5">
        <v>319.40970460000005</v>
      </c>
      <c r="KB280" s="5">
        <v>319.40970460000005</v>
      </c>
      <c r="KC280" s="5">
        <v>319.40970460000005</v>
      </c>
      <c r="KD280" s="5">
        <v>319.40970460000005</v>
      </c>
      <c r="KE280" s="5">
        <v>319.40970460000005</v>
      </c>
      <c r="KF280" s="5">
        <v>319.40970460000005</v>
      </c>
      <c r="KG280" s="5">
        <v>338.57428687600003</v>
      </c>
      <c r="KH280" s="5">
        <v>338.57428687600003</v>
      </c>
      <c r="KI280" s="5">
        <v>338.57428687600003</v>
      </c>
      <c r="KJ280" s="5">
        <v>338.57428687600003</v>
      </c>
      <c r="KK280" s="5">
        <v>338.57428687600003</v>
      </c>
      <c r="KL280" s="5">
        <v>338.57428687600003</v>
      </c>
      <c r="KM280" s="5">
        <v>338.57428687600003</v>
      </c>
      <c r="KN280" s="5">
        <v>338.57428687600003</v>
      </c>
      <c r="KO280" s="5">
        <v>338.57428687600003</v>
      </c>
      <c r="KP280" s="5">
        <v>338.57428687600003</v>
      </c>
      <c r="KQ280" s="5">
        <v>338.57428687600003</v>
      </c>
      <c r="KR280" s="5">
        <v>338.57428687600003</v>
      </c>
      <c r="KS280" s="5">
        <v>358.88874408856009</v>
      </c>
      <c r="KT280" s="5">
        <v>358.88874408856009</v>
      </c>
      <c r="KU280" s="5">
        <v>358.88874408856009</v>
      </c>
      <c r="KV280" s="5">
        <v>358.88874408856009</v>
      </c>
      <c r="KW280" s="5">
        <v>358.88874408856009</v>
      </c>
      <c r="KX280" s="5">
        <v>358.88874408856009</v>
      </c>
      <c r="KY280" s="5">
        <v>358.88874408856009</v>
      </c>
      <c r="KZ280" s="5">
        <v>358.88874408856009</v>
      </c>
      <c r="LA280" s="5">
        <v>358.88874408856009</v>
      </c>
      <c r="LB280" s="5">
        <v>358.88874408856009</v>
      </c>
      <c r="LC280" s="5">
        <v>358.88874408856009</v>
      </c>
      <c r="LD280" s="5">
        <v>358.88874408856009</v>
      </c>
      <c r="LE280" s="5">
        <v>380.42206873387369</v>
      </c>
      <c r="LF280" s="5">
        <v>380.42206873387369</v>
      </c>
      <c r="LG280" s="5">
        <v>380.42206873387369</v>
      </c>
      <c r="LH280" s="5">
        <v>380.42206873387369</v>
      </c>
      <c r="LI280" s="5">
        <v>380.42206873387369</v>
      </c>
      <c r="LJ280" s="5">
        <v>380.42206873387369</v>
      </c>
      <c r="LK280" s="5">
        <v>380.42206873387369</v>
      </c>
      <c r="LL280" s="5">
        <v>380.42206873387369</v>
      </c>
      <c r="LM280" s="5">
        <v>380.42206873387369</v>
      </c>
      <c r="LN280" s="5">
        <v>380.42206873387369</v>
      </c>
      <c r="LO280" s="5">
        <v>380.42206873387369</v>
      </c>
      <c r="LP280" s="5">
        <v>380.42206873387369</v>
      </c>
      <c r="LQ280" s="5"/>
      <c r="LT280" s="5">
        <v>257.30560000000003</v>
      </c>
      <c r="LU280" s="5">
        <v>257.30560000000003</v>
      </c>
      <c r="LV280" s="5">
        <v>257.30560000000003</v>
      </c>
      <c r="LW280" s="5">
        <v>257.30560000000003</v>
      </c>
      <c r="LX280" s="5">
        <v>257.30560000000003</v>
      </c>
      <c r="LY280" s="5">
        <v>301.11200000000002</v>
      </c>
      <c r="LZ280" s="5">
        <v>301.11200000000002</v>
      </c>
      <c r="MA280" s="5">
        <v>301.11200000000002</v>
      </c>
      <c r="MB280" s="5">
        <v>301.11200000000002</v>
      </c>
      <c r="MC280" s="5">
        <v>301.11200000000002</v>
      </c>
      <c r="MD280" s="5">
        <v>301.11200000000002</v>
      </c>
      <c r="ME280" s="5">
        <v>301.11200000000002</v>
      </c>
      <c r="MF280" s="5">
        <v>319.17872000000006</v>
      </c>
      <c r="MG280" s="5">
        <v>319.17872000000006</v>
      </c>
      <c r="MH280" s="5">
        <v>319.17872000000006</v>
      </c>
      <c r="MI280" s="5">
        <v>319.17872000000006</v>
      </c>
      <c r="MJ280" s="5">
        <v>319.17872000000006</v>
      </c>
      <c r="MK280" s="5">
        <v>319.17872000000006</v>
      </c>
      <c r="ML280" s="5">
        <v>319.17872000000006</v>
      </c>
      <c r="MM280" s="5">
        <v>319.17872000000006</v>
      </c>
      <c r="MN280" s="5">
        <v>319.17872000000006</v>
      </c>
      <c r="MO280" s="5">
        <v>319.17872000000006</v>
      </c>
      <c r="MP280" s="5">
        <v>319.17872000000006</v>
      </c>
      <c r="MQ280" s="5">
        <v>319.17872000000006</v>
      </c>
      <c r="MR280" s="5">
        <v>338.32944320000007</v>
      </c>
      <c r="MS280" s="5">
        <v>338.32944320000007</v>
      </c>
      <c r="MT280" s="5">
        <v>338.32944320000007</v>
      </c>
      <c r="MU280" s="5">
        <v>338.32944320000007</v>
      </c>
      <c r="MV280" s="5">
        <v>338.32944320000007</v>
      </c>
      <c r="MW280" s="5">
        <v>338.32944320000007</v>
      </c>
      <c r="MX280" s="5">
        <v>338.32944320000007</v>
      </c>
      <c r="MY280" s="5">
        <v>338.32944320000007</v>
      </c>
      <c r="MZ280" s="5">
        <v>338.32944320000007</v>
      </c>
      <c r="NA280" s="5">
        <v>338.32944320000007</v>
      </c>
      <c r="NB280" s="5">
        <v>338.32944320000007</v>
      </c>
      <c r="NC280" s="5">
        <v>338.32944320000007</v>
      </c>
      <c r="ND280" s="5">
        <v>358.62920979200004</v>
      </c>
      <c r="NE280" s="5">
        <v>358.62920979200004</v>
      </c>
      <c r="NF280" s="5">
        <v>358.62920979200004</v>
      </c>
      <c r="NG280" s="5">
        <v>358.62920979200004</v>
      </c>
      <c r="NH280" s="5">
        <v>358.62920979200004</v>
      </c>
      <c r="NI280" s="5">
        <v>358.62920979200004</v>
      </c>
      <c r="NJ280" s="5">
        <v>358.62920979200004</v>
      </c>
      <c r="NK280" s="5">
        <v>358.62920979200004</v>
      </c>
      <c r="NL280" s="5">
        <v>358.62920979200004</v>
      </c>
      <c r="NM280" s="5">
        <v>358.62920979200004</v>
      </c>
      <c r="NN280" s="5">
        <v>358.62920979200004</v>
      </c>
      <c r="NO280" s="5">
        <v>358.62920979200004</v>
      </c>
      <c r="NP280" s="5">
        <v>380.14696237952006</v>
      </c>
      <c r="NQ280" s="5">
        <v>380.14696237952006</v>
      </c>
      <c r="NR280" s="5">
        <v>380.14696237952006</v>
      </c>
      <c r="NS280" s="5">
        <v>380.14696237952006</v>
      </c>
      <c r="NT280" s="5">
        <v>380.14696237952006</v>
      </c>
      <c r="NU280" s="5">
        <v>380.14696237952006</v>
      </c>
      <c r="NV280" s="5">
        <v>380.14696237952006</v>
      </c>
      <c r="NW280" s="5">
        <v>380.14696237952006</v>
      </c>
      <c r="NX280" s="5">
        <v>380.14696237952006</v>
      </c>
      <c r="NY280" s="5">
        <v>380.14696237952006</v>
      </c>
      <c r="NZ280" s="5">
        <v>380.14696237952006</v>
      </c>
      <c r="OA280" s="5">
        <v>380.14696237952006</v>
      </c>
      <c r="OB280" s="5">
        <v>402.95578012229129</v>
      </c>
      <c r="OC280" s="5">
        <v>402.95578012229129</v>
      </c>
      <c r="OD280" s="5">
        <v>402.95578012229129</v>
      </c>
      <c r="OE280" s="5">
        <v>402.95578012229129</v>
      </c>
      <c r="OF280" s="5">
        <v>402.95578012229129</v>
      </c>
      <c r="OG280" s="5">
        <v>402.95578012229129</v>
      </c>
      <c r="OH280" s="5">
        <v>402.95578012229129</v>
      </c>
      <c r="OI280" s="5">
        <v>402.95578012229129</v>
      </c>
      <c r="OJ280" s="5">
        <v>402.95578012229129</v>
      </c>
      <c r="OK280" s="5">
        <v>402.95578012229129</v>
      </c>
      <c r="OL280" s="5">
        <v>402.95578012229129</v>
      </c>
      <c r="OM280" s="5">
        <v>402.95578012229129</v>
      </c>
      <c r="ON280" s="5"/>
      <c r="OQ280" s="59">
        <v>0</v>
      </c>
      <c r="OR280" s="59">
        <v>0</v>
      </c>
      <c r="OS280" s="59">
        <v>0</v>
      </c>
      <c r="OT280" s="59">
        <v>0</v>
      </c>
      <c r="OU280" s="59">
        <v>0</v>
      </c>
      <c r="OV280" s="59">
        <v>0</v>
      </c>
      <c r="OW280" s="59">
        <v>0</v>
      </c>
      <c r="OX280" s="59">
        <v>0</v>
      </c>
      <c r="OY280" s="59">
        <v>0</v>
      </c>
      <c r="OZ280" s="59">
        <v>0</v>
      </c>
      <c r="PA280" s="59">
        <v>0</v>
      </c>
      <c r="PB280" s="59">
        <v>0</v>
      </c>
      <c r="PC280" s="59">
        <v>0</v>
      </c>
      <c r="PD280" s="59">
        <v>0</v>
      </c>
      <c r="PE280" s="59">
        <v>0</v>
      </c>
      <c r="PF280" s="59">
        <v>0</v>
      </c>
      <c r="PG280" s="59">
        <v>0</v>
      </c>
      <c r="PH280" s="59">
        <v>0</v>
      </c>
      <c r="PI280" s="59">
        <v>0</v>
      </c>
      <c r="PJ280" s="59">
        <v>0</v>
      </c>
      <c r="PK280" s="59">
        <v>0</v>
      </c>
      <c r="PL280" s="59">
        <v>0</v>
      </c>
      <c r="PM280" s="59">
        <v>0</v>
      </c>
      <c r="PN280" s="59">
        <v>0</v>
      </c>
      <c r="PO280" s="59">
        <v>0</v>
      </c>
      <c r="PP280" s="59">
        <v>0</v>
      </c>
      <c r="PQ280" s="59">
        <v>0</v>
      </c>
      <c r="PR280" s="59">
        <v>0</v>
      </c>
      <c r="PS280" s="59">
        <v>0</v>
      </c>
      <c r="PT280" s="59">
        <v>0</v>
      </c>
      <c r="PU280" s="59">
        <v>0</v>
      </c>
      <c r="PV280" s="59">
        <v>0</v>
      </c>
      <c r="PW280" s="59">
        <v>0</v>
      </c>
      <c r="PX280" s="59">
        <v>0</v>
      </c>
      <c r="PY280" s="59">
        <v>0</v>
      </c>
      <c r="PZ280" s="59">
        <v>0</v>
      </c>
      <c r="QA280" s="59">
        <v>0</v>
      </c>
      <c r="QB280" s="59">
        <v>0</v>
      </c>
      <c r="QC280" s="59">
        <v>0</v>
      </c>
      <c r="QD280" s="59">
        <v>0</v>
      </c>
      <c r="QE280" s="59">
        <v>0</v>
      </c>
      <c r="QF280" s="59">
        <v>0</v>
      </c>
      <c r="QG280" s="59">
        <v>0</v>
      </c>
      <c r="QH280" s="59">
        <v>0</v>
      </c>
      <c r="QI280" s="59">
        <v>0</v>
      </c>
      <c r="QJ280" s="59">
        <v>0</v>
      </c>
      <c r="QK280" s="59">
        <v>0</v>
      </c>
      <c r="QL280" s="59">
        <v>0</v>
      </c>
      <c r="QM280" s="59">
        <v>0</v>
      </c>
      <c r="QN280" s="59">
        <v>0</v>
      </c>
      <c r="QO280" s="59">
        <v>0</v>
      </c>
      <c r="QP280" s="59">
        <v>0</v>
      </c>
      <c r="QQ280" s="59">
        <v>0</v>
      </c>
      <c r="QR280" s="59">
        <v>0</v>
      </c>
      <c r="QS280" s="59">
        <v>0</v>
      </c>
      <c r="QT280" s="59">
        <v>0</v>
      </c>
      <c r="QU280" s="59">
        <v>0</v>
      </c>
      <c r="QV280" s="59">
        <v>0</v>
      </c>
      <c r="QW280" s="59">
        <v>0</v>
      </c>
      <c r="QX280" s="59">
        <v>0</v>
      </c>
      <c r="QY280" s="59">
        <v>0</v>
      </c>
      <c r="QZ280" s="59">
        <v>0</v>
      </c>
      <c r="RA280" s="59">
        <v>0</v>
      </c>
      <c r="RB280" s="59">
        <v>0</v>
      </c>
      <c r="RC280" s="59">
        <v>0</v>
      </c>
      <c r="RD280" s="59">
        <v>0</v>
      </c>
      <c r="RE280" s="59">
        <v>0</v>
      </c>
      <c r="RF280" s="59">
        <v>0</v>
      </c>
      <c r="RG280" s="59">
        <v>0</v>
      </c>
      <c r="RH280" s="59">
        <v>0</v>
      </c>
      <c r="RI280" s="59">
        <v>0</v>
      </c>
      <c r="RJ280" s="59">
        <v>0</v>
      </c>
      <c r="RK280" s="59"/>
      <c r="RN280" s="59">
        <v>500.22239999999999</v>
      </c>
      <c r="RO280" s="59">
        <v>500.22239999999999</v>
      </c>
      <c r="RP280" s="59">
        <v>500.22239999999999</v>
      </c>
      <c r="RQ280" s="59">
        <v>500.22239999999999</v>
      </c>
      <c r="RR280" s="59">
        <v>500.22239999999999</v>
      </c>
      <c r="RS280" s="59">
        <v>585.38550000000009</v>
      </c>
      <c r="RT280" s="59">
        <v>585.38550000000009</v>
      </c>
      <c r="RU280" s="59">
        <v>585.38550000000009</v>
      </c>
      <c r="RV280" s="59">
        <v>585.38550000000009</v>
      </c>
      <c r="RW280" s="59">
        <v>585.38550000000009</v>
      </c>
      <c r="RX280" s="59">
        <v>585.38550000000009</v>
      </c>
      <c r="RY280" s="59">
        <v>585.38550000000009</v>
      </c>
      <c r="RZ280" s="59">
        <v>620.50863000000004</v>
      </c>
      <c r="SA280" s="59">
        <v>620.50863000000004</v>
      </c>
      <c r="SB280" s="59">
        <v>620.50863000000004</v>
      </c>
      <c r="SC280" s="59">
        <v>620.50863000000004</v>
      </c>
      <c r="SD280" s="59">
        <v>620.50863000000004</v>
      </c>
      <c r="SE280" s="59">
        <v>620.50863000000004</v>
      </c>
      <c r="SF280" s="59">
        <v>620.50863000000004</v>
      </c>
      <c r="SG280" s="59">
        <v>620.50863000000004</v>
      </c>
      <c r="SH280" s="59">
        <v>620.50863000000004</v>
      </c>
      <c r="SI280" s="59">
        <v>620.50863000000004</v>
      </c>
      <c r="SJ280" s="59">
        <v>620.50863000000004</v>
      </c>
      <c r="SK280" s="59">
        <v>620.50863000000004</v>
      </c>
      <c r="SL280" s="59">
        <v>657.73914780000018</v>
      </c>
      <c r="SM280" s="59">
        <v>657.73914780000018</v>
      </c>
      <c r="SN280" s="59">
        <v>657.73914780000018</v>
      </c>
      <c r="SO280" s="59">
        <v>657.73914780000018</v>
      </c>
      <c r="SP280" s="59">
        <v>657.73914780000018</v>
      </c>
      <c r="SQ280" s="59">
        <v>657.73914780000018</v>
      </c>
      <c r="SR280" s="59">
        <v>657.73914780000018</v>
      </c>
      <c r="SS280" s="59">
        <v>657.73914780000018</v>
      </c>
      <c r="ST280" s="59">
        <v>657.73914780000018</v>
      </c>
      <c r="SU280" s="59">
        <v>657.73914780000018</v>
      </c>
      <c r="SV280" s="59">
        <v>657.73914780000018</v>
      </c>
      <c r="SW280" s="59">
        <v>657.73914780000018</v>
      </c>
      <c r="SX280" s="59">
        <v>697.20349666800007</v>
      </c>
      <c r="SY280" s="59">
        <v>697.20349666800007</v>
      </c>
      <c r="SZ280" s="59">
        <v>697.20349666800007</v>
      </c>
      <c r="TA280" s="59">
        <v>697.20349666800007</v>
      </c>
      <c r="TB280" s="59">
        <v>697.20349666800007</v>
      </c>
      <c r="TC280" s="59">
        <v>697.20349666800007</v>
      </c>
      <c r="TD280" s="59">
        <v>697.20349666800007</v>
      </c>
      <c r="TE280" s="59">
        <v>697.20349666800007</v>
      </c>
      <c r="TF280" s="59">
        <v>697.20349666800007</v>
      </c>
      <c r="TG280" s="59">
        <v>697.20349666800007</v>
      </c>
      <c r="TH280" s="59">
        <v>697.20349666800007</v>
      </c>
      <c r="TI280" s="59">
        <v>697.20349666800007</v>
      </c>
      <c r="TJ280" s="59">
        <v>739.03570646808021</v>
      </c>
      <c r="TK280" s="59">
        <v>739.03570646808021</v>
      </c>
      <c r="TL280" s="59">
        <v>739.03570646808021</v>
      </c>
      <c r="TM280" s="59">
        <v>739.03570646808021</v>
      </c>
      <c r="TN280" s="59">
        <v>739.03570646808021</v>
      </c>
      <c r="TO280" s="59">
        <v>739.03570646808021</v>
      </c>
      <c r="TP280" s="59">
        <v>739.03570646808021</v>
      </c>
      <c r="TQ280" s="59">
        <v>739.03570646808021</v>
      </c>
      <c r="TR280" s="59">
        <v>739.03570646808021</v>
      </c>
      <c r="TS280" s="59">
        <v>739.03570646808021</v>
      </c>
      <c r="TT280" s="59">
        <v>739.03570646808021</v>
      </c>
      <c r="TU280" s="59">
        <v>739.03570646808021</v>
      </c>
      <c r="TV280" s="59">
        <v>783.37784885616497</v>
      </c>
      <c r="TW280" s="59">
        <v>783.37784885616497</v>
      </c>
      <c r="TX280" s="59">
        <v>783.37784885616497</v>
      </c>
      <c r="TY280" s="59">
        <v>783.37784885616497</v>
      </c>
      <c r="TZ280" s="59">
        <v>783.37784885616497</v>
      </c>
      <c r="UA280" s="59">
        <v>783.37784885616497</v>
      </c>
      <c r="UB280" s="59">
        <v>783.37784885616497</v>
      </c>
      <c r="UC280" s="59">
        <v>783.37784885616497</v>
      </c>
      <c r="UD280" s="59">
        <v>783.37784885616497</v>
      </c>
      <c r="UE280" s="59">
        <v>783.37784885616497</v>
      </c>
      <c r="UF280" s="59">
        <v>783.37784885616497</v>
      </c>
      <c r="UG280" s="59">
        <v>783.37784885616497</v>
      </c>
      <c r="UH280" s="59"/>
      <c r="UK280" s="59">
        <v>3204.4985000000006</v>
      </c>
      <c r="UL280" s="59">
        <v>3615.9589199999996</v>
      </c>
      <c r="UM280" s="59">
        <v>3832.9164552000016</v>
      </c>
      <c r="UN280" s="59">
        <v>4062.8914425119997</v>
      </c>
      <c r="UO280" s="59">
        <v>4306.6649290627211</v>
      </c>
      <c r="UP280" s="59">
        <v>4565.0648248064854</v>
      </c>
      <c r="UQ280" s="59"/>
      <c r="UT280" s="59">
        <v>3394.3120000000008</v>
      </c>
      <c r="UU280" s="59">
        <v>3830.14464</v>
      </c>
      <c r="UV280" s="59">
        <v>4059.9533184000015</v>
      </c>
      <c r="UW280" s="59">
        <v>4303.5505175040007</v>
      </c>
      <c r="UX280" s="59">
        <v>4561.7635485542405</v>
      </c>
      <c r="UY280" s="59">
        <v>4835.4693614674952</v>
      </c>
      <c r="UZ280" s="59"/>
      <c r="VC280" s="59">
        <v>0</v>
      </c>
      <c r="VD280" s="59">
        <v>0</v>
      </c>
      <c r="VE280" s="59">
        <v>0</v>
      </c>
      <c r="VF280" s="59">
        <v>0</v>
      </c>
      <c r="VG280" s="59">
        <v>0</v>
      </c>
      <c r="VH280" s="59">
        <v>0</v>
      </c>
      <c r="VI280" s="59"/>
      <c r="VL280" s="59">
        <v>6598.8105000000014</v>
      </c>
      <c r="VM280" s="59">
        <v>7446.1035599999996</v>
      </c>
      <c r="VN280" s="59">
        <v>7892.8697736000031</v>
      </c>
      <c r="VO280" s="59">
        <v>8366.4419600159999</v>
      </c>
      <c r="VP280" s="59">
        <v>8868.4284776169625</v>
      </c>
      <c r="VQ280" s="59">
        <v>9400.5341862739806</v>
      </c>
      <c r="VR280" s="59"/>
      <c r="VU280" s="59">
        <v>111655</v>
      </c>
      <c r="VV280" s="59">
        <v>125991.60000000002</v>
      </c>
      <c r="VW280" s="59">
        <v>133551.09600000002</v>
      </c>
      <c r="VX280" s="59">
        <v>141564.16175999999</v>
      </c>
      <c r="VY280" s="59">
        <v>150058.01146560002</v>
      </c>
      <c r="VZ280" s="59">
        <v>159061.49215353598</v>
      </c>
      <c r="WA280" s="59"/>
      <c r="WD280" s="59">
        <v>9304.5833333333339</v>
      </c>
      <c r="WE280" s="59">
        <v>10499.300000000001</v>
      </c>
      <c r="WF280" s="59">
        <v>11129.258000000002</v>
      </c>
      <c r="WG280" s="59">
        <v>11797.01348</v>
      </c>
      <c r="WH280" s="59">
        <v>12504.834288800002</v>
      </c>
      <c r="WI280" s="59">
        <v>13255.124346127997</v>
      </c>
      <c r="WJ280" s="59"/>
      <c r="WM280" s="59">
        <v>390.45670723178074</v>
      </c>
      <c r="WN280" s="59">
        <v>440.59169114561485</v>
      </c>
      <c r="WO280" s="59">
        <v>467.02719261435175</v>
      </c>
      <c r="WP280" s="59">
        <v>495.0488241712128</v>
      </c>
      <c r="WQ280" s="59">
        <v>524.7517536214857</v>
      </c>
      <c r="WR280" s="59">
        <v>556.23685883877454</v>
      </c>
      <c r="WS280" s="59"/>
      <c r="WV280" s="74">
        <v>12.6</v>
      </c>
      <c r="WW280" s="74">
        <v>24.6</v>
      </c>
      <c r="WX280" s="74">
        <v>36.6</v>
      </c>
      <c r="WY280" s="74">
        <v>48.6</v>
      </c>
      <c r="WZ280" s="74">
        <v>60.6</v>
      </c>
      <c r="XA280" s="74">
        <v>72.599999999999994</v>
      </c>
      <c r="XB280" s="74"/>
      <c r="XE280" s="80">
        <v>1</v>
      </c>
      <c r="XF280" s="80">
        <v>2</v>
      </c>
      <c r="XG280" s="80">
        <v>3</v>
      </c>
      <c r="XH280" s="80">
        <v>4</v>
      </c>
      <c r="XI280" s="80">
        <v>5</v>
      </c>
      <c r="XJ280" s="80">
        <v>6</v>
      </c>
      <c r="XK280" s="80"/>
      <c r="XL280" s="75"/>
      <c r="XM280" s="75"/>
      <c r="XN280" s="80">
        <v>0</v>
      </c>
      <c r="XO280" s="80">
        <v>0</v>
      </c>
      <c r="XP280" s="80">
        <v>0</v>
      </c>
      <c r="XQ280" s="80">
        <v>0</v>
      </c>
      <c r="XR280" s="80">
        <v>0</v>
      </c>
      <c r="XS280" s="80">
        <v>0</v>
      </c>
      <c r="XT280" s="80"/>
      <c r="XW280" s="80">
        <v>18</v>
      </c>
      <c r="XX280" s="80">
        <v>18</v>
      </c>
      <c r="XY280" s="80">
        <v>18</v>
      </c>
      <c r="XZ280" s="80">
        <v>17</v>
      </c>
      <c r="YA280" s="80">
        <v>17</v>
      </c>
      <c r="YB280" s="80">
        <v>17</v>
      </c>
      <c r="YC280" s="80"/>
      <c r="YF280" s="5">
        <v>814.10223457826305</v>
      </c>
      <c r="YG280" s="5">
        <v>918.63367603860752</v>
      </c>
      <c r="YH280" s="5">
        <v>973.75169660092342</v>
      </c>
      <c r="YI280" s="5">
        <v>1032.1767983969794</v>
      </c>
      <c r="YJ280" s="5">
        <v>3193.114420786741</v>
      </c>
      <c r="YK280" s="5">
        <v>3384.7012860339428</v>
      </c>
      <c r="YL280" s="5"/>
      <c r="YO280" s="5">
        <v>17570.551825430135</v>
      </c>
      <c r="YP280" s="5">
        <v>19826.626101552669</v>
      </c>
      <c r="YQ280" s="5">
        <v>28021.631556861106</v>
      </c>
      <c r="YR280" s="5">
        <v>29702.929450272768</v>
      </c>
      <c r="YS280" s="5">
        <v>31485.105217289143</v>
      </c>
      <c r="YT280" s="5">
        <v>33374.211530326473</v>
      </c>
      <c r="YU280" s="5"/>
      <c r="YX280" s="5">
        <v>12017.163391088161</v>
      </c>
      <c r="YY280" s="5">
        <v>19649.869898749301</v>
      </c>
      <c r="YZ280" s="5">
        <v>28021.631556861106</v>
      </c>
      <c r="ZA280" s="5">
        <v>29702.929450272768</v>
      </c>
      <c r="ZB280" s="5">
        <v>31485.105217289143</v>
      </c>
      <c r="ZC280" s="5">
        <v>33374.211530326473</v>
      </c>
      <c r="ZD280" s="5"/>
      <c r="ZG280" s="5">
        <v>390.45670723178074</v>
      </c>
      <c r="ZH280" s="5">
        <v>440.59169114561485</v>
      </c>
      <c r="ZI280" s="5">
        <v>467.02719261435175</v>
      </c>
      <c r="ZJ280" s="5">
        <v>495.0488241712128</v>
      </c>
      <c r="ZK280" s="5">
        <v>524.7517536214857</v>
      </c>
      <c r="ZL280" s="5">
        <v>556.23685883877454</v>
      </c>
      <c r="ZM280" s="5"/>
      <c r="ZP280" s="60">
        <v>10932.78780248986</v>
      </c>
      <c r="ZQ280" s="60">
        <v>12336.567352077216</v>
      </c>
      <c r="ZR280" s="60">
        <v>13076.761393201848</v>
      </c>
      <c r="ZS280" s="60">
        <v>13861.367076793958</v>
      </c>
      <c r="ZT280" s="60">
        <v>14693.049101401601</v>
      </c>
      <c r="ZU280" s="60">
        <v>15574.632047485688</v>
      </c>
      <c r="ZV280" s="60"/>
      <c r="ZY280" s="60">
        <v>390.45670723178074</v>
      </c>
      <c r="ZZ280" s="60">
        <v>440.59169114561485</v>
      </c>
      <c r="AAA280" s="60">
        <v>467.02719261435175</v>
      </c>
      <c r="AAB280" s="60">
        <v>495.0488241712128</v>
      </c>
      <c r="AAC280" s="60">
        <v>524.7517536214857</v>
      </c>
      <c r="AAD280" s="60">
        <v>556.23685883877454</v>
      </c>
      <c r="AAE280" s="60"/>
      <c r="AAH280" s="60">
        <v>8199.590851867395</v>
      </c>
      <c r="AAI280" s="60">
        <v>18504.851028115823</v>
      </c>
      <c r="AAJ280" s="60">
        <v>29422.713134704161</v>
      </c>
      <c r="AAK280" s="60">
        <v>41584.101230381872</v>
      </c>
      <c r="AAL280" s="60">
        <v>60346.451666470857</v>
      </c>
      <c r="AAM280" s="60">
        <v>76760.686519750889</v>
      </c>
      <c r="AAN280" s="60"/>
      <c r="AAQ280" s="5">
        <v>19132.378654357257</v>
      </c>
      <c r="AAR280" s="5">
        <v>30841.418380193041</v>
      </c>
      <c r="AAS280" s="5">
        <v>42499.474527906008</v>
      </c>
      <c r="AAT280" s="5">
        <v>55445.468307175834</v>
      </c>
      <c r="AAU280" s="5">
        <v>75039.500767872465</v>
      </c>
      <c r="AAV280" s="5">
        <v>92335.31856723658</v>
      </c>
    </row>
    <row r="281" spans="1:724" ht="15" customHeight="1">
      <c r="B281" s="228">
        <v>8</v>
      </c>
      <c r="C281" s="228">
        <v>365738</v>
      </c>
      <c r="D281" s="229" t="s">
        <v>443</v>
      </c>
      <c r="E281" s="73" t="b">
        <v>0</v>
      </c>
      <c r="F281" s="230">
        <v>38991</v>
      </c>
      <c r="G281" s="231" t="s">
        <v>426</v>
      </c>
      <c r="H281" s="57" t="s">
        <v>209</v>
      </c>
      <c r="I281" s="57" t="s">
        <v>200</v>
      </c>
      <c r="J281" s="229" t="s">
        <v>214</v>
      </c>
      <c r="K281" s="232">
        <v>20000</v>
      </c>
      <c r="L281" s="232">
        <v>0</v>
      </c>
      <c r="M281" s="73" t="b">
        <v>1</v>
      </c>
      <c r="N281" s="73" t="b">
        <v>1</v>
      </c>
      <c r="O281" s="73" t="b">
        <v>1</v>
      </c>
      <c r="P281" s="27">
        <v>40087</v>
      </c>
      <c r="Q281" s="27" t="s">
        <v>426</v>
      </c>
      <c r="R281" s="69">
        <v>0</v>
      </c>
      <c r="S281" s="69">
        <v>0.06</v>
      </c>
      <c r="T281" s="69">
        <v>0.06</v>
      </c>
      <c r="U281" s="69">
        <v>0.06</v>
      </c>
      <c r="V281" s="69">
        <v>0.06</v>
      </c>
      <c r="W281" s="69">
        <v>0.06</v>
      </c>
      <c r="Z281" s="232">
        <v>21000</v>
      </c>
      <c r="AA281" s="232">
        <v>21000</v>
      </c>
      <c r="AB281" s="232">
        <v>23000</v>
      </c>
      <c r="AC281" s="232">
        <v>23000</v>
      </c>
      <c r="AD281" s="232">
        <v>23000</v>
      </c>
      <c r="AE281" s="232">
        <v>23000</v>
      </c>
      <c r="AF281" s="232">
        <v>23000</v>
      </c>
      <c r="AG281" s="232">
        <v>23000</v>
      </c>
      <c r="AH281" s="232">
        <v>23000</v>
      </c>
      <c r="AI281" s="232">
        <v>23000</v>
      </c>
      <c r="AJ281" s="232">
        <v>23000</v>
      </c>
      <c r="AK281" s="232">
        <v>23000</v>
      </c>
      <c r="AL281" s="5">
        <v>24380</v>
      </c>
      <c r="AM281" s="5">
        <v>24380</v>
      </c>
      <c r="AN281" s="5">
        <v>24380</v>
      </c>
      <c r="AO281" s="5">
        <v>24380</v>
      </c>
      <c r="AP281" s="5">
        <v>24380</v>
      </c>
      <c r="AQ281" s="5">
        <v>24380</v>
      </c>
      <c r="AR281" s="5">
        <v>24380</v>
      </c>
      <c r="AS281" s="5">
        <v>24380</v>
      </c>
      <c r="AT281" s="5">
        <v>24380</v>
      </c>
      <c r="AU281" s="5">
        <v>24380</v>
      </c>
      <c r="AV281" s="5">
        <v>24380</v>
      </c>
      <c r="AW281" s="5">
        <v>24380</v>
      </c>
      <c r="AX281" s="5">
        <v>25842.800000000003</v>
      </c>
      <c r="AY281" s="5">
        <v>25842.800000000003</v>
      </c>
      <c r="AZ281" s="5">
        <v>25842.800000000003</v>
      </c>
      <c r="BA281" s="5">
        <v>25842.800000000003</v>
      </c>
      <c r="BB281" s="5">
        <v>25842.800000000003</v>
      </c>
      <c r="BC281" s="5">
        <v>25842.800000000003</v>
      </c>
      <c r="BD281" s="5">
        <v>25842.800000000003</v>
      </c>
      <c r="BE281" s="5">
        <v>25842.800000000003</v>
      </c>
      <c r="BF281" s="5">
        <v>25842.800000000003</v>
      </c>
      <c r="BG281" s="5">
        <v>25842.800000000003</v>
      </c>
      <c r="BH281" s="5">
        <v>25842.800000000003</v>
      </c>
      <c r="BI281" s="5">
        <v>25842.800000000003</v>
      </c>
      <c r="BJ281" s="5">
        <v>27393.368000000006</v>
      </c>
      <c r="BK281" s="5">
        <v>27393.368000000006</v>
      </c>
      <c r="BL281" s="5">
        <v>27393.368000000006</v>
      </c>
      <c r="BM281" s="5">
        <v>27393.368000000006</v>
      </c>
      <c r="BN281" s="5">
        <v>27393.368000000006</v>
      </c>
      <c r="BO281" s="5">
        <v>27393.368000000006</v>
      </c>
      <c r="BP281" s="5">
        <v>27393.368000000006</v>
      </c>
      <c r="BQ281" s="5">
        <v>27393.368000000006</v>
      </c>
      <c r="BR281" s="5">
        <v>27393.368000000006</v>
      </c>
      <c r="BS281" s="5">
        <v>27393.368000000006</v>
      </c>
      <c r="BT281" s="5">
        <v>27393.368000000006</v>
      </c>
      <c r="BU281" s="5">
        <v>27393.368000000006</v>
      </c>
      <c r="BV281" s="5">
        <v>29036.970080000006</v>
      </c>
      <c r="BW281" s="5">
        <v>29036.970080000006</v>
      </c>
      <c r="BX281" s="5">
        <v>29036.970080000006</v>
      </c>
      <c r="BY281" s="5">
        <v>29036.970080000006</v>
      </c>
      <c r="BZ281" s="5">
        <v>29036.970080000006</v>
      </c>
      <c r="CA281" s="5">
        <v>29036.970080000006</v>
      </c>
      <c r="CB281" s="5">
        <v>29036.970080000006</v>
      </c>
      <c r="CC281" s="5">
        <v>29036.970080000006</v>
      </c>
      <c r="CD281" s="5">
        <v>29036.970080000006</v>
      </c>
      <c r="CE281" s="5">
        <v>29036.970080000006</v>
      </c>
      <c r="CF281" s="5">
        <v>29036.970080000006</v>
      </c>
      <c r="CG281" s="5">
        <v>29036.970080000006</v>
      </c>
      <c r="CH281" s="5">
        <v>30779.18828480001</v>
      </c>
      <c r="CI281" s="5">
        <v>30779.18828480001</v>
      </c>
      <c r="CJ281" s="5">
        <v>30779.18828480001</v>
      </c>
      <c r="CK281" s="5">
        <v>30779.18828480001</v>
      </c>
      <c r="CL281" s="5">
        <v>30779.18828480001</v>
      </c>
      <c r="CM281" s="5">
        <v>30779.18828480001</v>
      </c>
      <c r="CN281" s="5">
        <v>30779.18828480001</v>
      </c>
      <c r="CO281" s="5">
        <v>30779.18828480001</v>
      </c>
      <c r="CP281" s="5">
        <v>30779.18828480001</v>
      </c>
      <c r="CQ281" s="5">
        <v>30779.18828480001</v>
      </c>
      <c r="CR281" s="5">
        <v>30779.18828480001</v>
      </c>
      <c r="CS281" s="5">
        <v>30779.18828480001</v>
      </c>
      <c r="CU281" s="69">
        <v>0</v>
      </c>
      <c r="CV281" s="69">
        <v>0</v>
      </c>
      <c r="CW281" s="69">
        <v>0</v>
      </c>
      <c r="CX281" s="69">
        <v>0</v>
      </c>
      <c r="CY281" s="69">
        <v>0</v>
      </c>
      <c r="CZ281" s="69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/>
      <c r="FZ281" s="5">
        <v>21000</v>
      </c>
      <c r="GA281" s="5">
        <v>21000</v>
      </c>
      <c r="GB281" s="5">
        <v>23000</v>
      </c>
      <c r="GC281" s="5">
        <v>23000</v>
      </c>
      <c r="GD281" s="5">
        <v>23000</v>
      </c>
      <c r="GE281" s="5">
        <v>23000</v>
      </c>
      <c r="GF281" s="5">
        <v>23000</v>
      </c>
      <c r="GG281" s="5">
        <v>23000</v>
      </c>
      <c r="GH281" s="5">
        <v>23000</v>
      </c>
      <c r="GI281" s="5">
        <v>23000</v>
      </c>
      <c r="GJ281" s="5">
        <v>23000</v>
      </c>
      <c r="GK281" s="5">
        <v>23000</v>
      </c>
      <c r="GL281" s="5">
        <v>24380</v>
      </c>
      <c r="GM281" s="5">
        <v>24380</v>
      </c>
      <c r="GN281" s="5">
        <v>24380</v>
      </c>
      <c r="GO281" s="5">
        <v>24380</v>
      </c>
      <c r="GP281" s="5">
        <v>24380</v>
      </c>
      <c r="GQ281" s="5">
        <v>24380</v>
      </c>
      <c r="GR281" s="5">
        <v>24380</v>
      </c>
      <c r="GS281" s="5">
        <v>24380</v>
      </c>
      <c r="GT281" s="5">
        <v>24380</v>
      </c>
      <c r="GU281" s="5">
        <v>24380</v>
      </c>
      <c r="GV281" s="5">
        <v>24380</v>
      </c>
      <c r="GW281" s="5">
        <v>24380</v>
      </c>
      <c r="GX281" s="5">
        <v>25842.800000000003</v>
      </c>
      <c r="GY281" s="5">
        <v>25842.800000000003</v>
      </c>
      <c r="GZ281" s="5">
        <v>25842.800000000003</v>
      </c>
      <c r="HA281" s="5">
        <v>25842.800000000003</v>
      </c>
      <c r="HB281" s="5">
        <v>25842.800000000003</v>
      </c>
      <c r="HC281" s="5">
        <v>25842.800000000003</v>
      </c>
      <c r="HD281" s="5">
        <v>25842.800000000003</v>
      </c>
      <c r="HE281" s="5">
        <v>25842.800000000003</v>
      </c>
      <c r="HF281" s="5">
        <v>25842.800000000003</v>
      </c>
      <c r="HG281" s="5">
        <v>25842.800000000003</v>
      </c>
      <c r="HH281" s="5">
        <v>25842.800000000003</v>
      </c>
      <c r="HI281" s="5">
        <v>25842.800000000003</v>
      </c>
      <c r="HJ281" s="5">
        <v>27393.368000000006</v>
      </c>
      <c r="HK281" s="5">
        <v>27393.368000000006</v>
      </c>
      <c r="HL281" s="5">
        <v>27393.368000000006</v>
      </c>
      <c r="HM281" s="5">
        <v>27393.368000000006</v>
      </c>
      <c r="HN281" s="5">
        <v>27393.368000000006</v>
      </c>
      <c r="HO281" s="5">
        <v>27393.368000000006</v>
      </c>
      <c r="HP281" s="5">
        <v>27393.368000000006</v>
      </c>
      <c r="HQ281" s="5">
        <v>27393.368000000006</v>
      </c>
      <c r="HR281" s="5">
        <v>27393.368000000006</v>
      </c>
      <c r="HS281" s="5">
        <v>27393.368000000006</v>
      </c>
      <c r="HT281" s="5">
        <v>27393.368000000006</v>
      </c>
      <c r="HU281" s="5">
        <v>27393.368000000006</v>
      </c>
      <c r="HV281" s="5">
        <v>29036.970080000006</v>
      </c>
      <c r="HW281" s="5">
        <v>29036.970080000006</v>
      </c>
      <c r="HX281" s="5">
        <v>29036.970080000006</v>
      </c>
      <c r="HY281" s="5">
        <v>29036.970080000006</v>
      </c>
      <c r="HZ281" s="5">
        <v>29036.970080000006</v>
      </c>
      <c r="IA281" s="5">
        <v>29036.970080000006</v>
      </c>
      <c r="IB281" s="5">
        <v>29036.970080000006</v>
      </c>
      <c r="IC281" s="5">
        <v>29036.970080000006</v>
      </c>
      <c r="ID281" s="5">
        <v>29036.970080000006</v>
      </c>
      <c r="IE281" s="5">
        <v>29036.970080000006</v>
      </c>
      <c r="IF281" s="5">
        <v>29036.970080000006</v>
      </c>
      <c r="IG281" s="5">
        <v>29036.970080000006</v>
      </c>
      <c r="IH281" s="5">
        <v>30779.18828480001</v>
      </c>
      <c r="II281" s="5">
        <v>30779.18828480001</v>
      </c>
      <c r="IJ281" s="5">
        <v>30779.18828480001</v>
      </c>
      <c r="IK281" s="5">
        <v>30779.18828480001</v>
      </c>
      <c r="IL281" s="5">
        <v>30779.18828480001</v>
      </c>
      <c r="IM281" s="5">
        <v>30779.18828480001</v>
      </c>
      <c r="IN281" s="5">
        <v>30779.18828480001</v>
      </c>
      <c r="IO281" s="5">
        <v>30779.18828480001</v>
      </c>
      <c r="IP281" s="5">
        <v>30779.18828480001</v>
      </c>
      <c r="IQ281" s="5">
        <v>30779.18828480001</v>
      </c>
      <c r="IR281" s="5">
        <v>30779.18828480001</v>
      </c>
      <c r="IS281" s="5">
        <v>30779.18828480001</v>
      </c>
      <c r="IT281" s="5"/>
      <c r="IW281" s="5">
        <v>602.70000000000005</v>
      </c>
      <c r="IX281" s="5">
        <v>602.70000000000005</v>
      </c>
      <c r="IY281" s="5">
        <v>660.1</v>
      </c>
      <c r="IZ281" s="5">
        <v>660.1</v>
      </c>
      <c r="JA281" s="5">
        <v>660.1</v>
      </c>
      <c r="JB281" s="5">
        <v>660.1</v>
      </c>
      <c r="JC281" s="5">
        <v>660.1</v>
      </c>
      <c r="JD281" s="5">
        <v>660.1</v>
      </c>
      <c r="JE281" s="5">
        <v>660.1</v>
      </c>
      <c r="JF281" s="5">
        <v>660.1</v>
      </c>
      <c r="JG281" s="5">
        <v>660.1</v>
      </c>
      <c r="JH281" s="5">
        <v>660.1</v>
      </c>
      <c r="JI281" s="5">
        <v>699.70600000000002</v>
      </c>
      <c r="JJ281" s="5">
        <v>699.70600000000002</v>
      </c>
      <c r="JK281" s="5">
        <v>699.70600000000002</v>
      </c>
      <c r="JL281" s="5">
        <v>699.70600000000002</v>
      </c>
      <c r="JM281" s="5">
        <v>699.70600000000002</v>
      </c>
      <c r="JN281" s="5">
        <v>699.70600000000002</v>
      </c>
      <c r="JO281" s="5">
        <v>699.70600000000002</v>
      </c>
      <c r="JP281" s="5">
        <v>699.70600000000002</v>
      </c>
      <c r="JQ281" s="5">
        <v>699.70600000000002</v>
      </c>
      <c r="JR281" s="5">
        <v>699.70600000000002</v>
      </c>
      <c r="JS281" s="5">
        <v>699.70600000000002</v>
      </c>
      <c r="JT281" s="5">
        <v>699.70600000000002</v>
      </c>
      <c r="JU281" s="5">
        <v>741.6883600000001</v>
      </c>
      <c r="JV281" s="5">
        <v>741.6883600000001</v>
      </c>
      <c r="JW281" s="5">
        <v>741.6883600000001</v>
      </c>
      <c r="JX281" s="5">
        <v>741.6883600000001</v>
      </c>
      <c r="JY281" s="5">
        <v>741.6883600000001</v>
      </c>
      <c r="JZ281" s="5">
        <v>741.6883600000001</v>
      </c>
      <c r="KA281" s="5">
        <v>741.6883600000001</v>
      </c>
      <c r="KB281" s="5">
        <v>741.6883600000001</v>
      </c>
      <c r="KC281" s="5">
        <v>741.6883600000001</v>
      </c>
      <c r="KD281" s="5">
        <v>741.6883600000001</v>
      </c>
      <c r="KE281" s="5">
        <v>741.6883600000001</v>
      </c>
      <c r="KF281" s="5">
        <v>741.6883600000001</v>
      </c>
      <c r="KG281" s="5">
        <v>786.18966160000014</v>
      </c>
      <c r="KH281" s="5">
        <v>786.18966160000014</v>
      </c>
      <c r="KI281" s="5">
        <v>786.18966160000014</v>
      </c>
      <c r="KJ281" s="5">
        <v>786.18966160000014</v>
      </c>
      <c r="KK281" s="5">
        <v>786.18966160000014</v>
      </c>
      <c r="KL281" s="5">
        <v>786.18966160000014</v>
      </c>
      <c r="KM281" s="5">
        <v>786.18966160000014</v>
      </c>
      <c r="KN281" s="5">
        <v>786.18966160000014</v>
      </c>
      <c r="KO281" s="5">
        <v>786.18966160000014</v>
      </c>
      <c r="KP281" s="5">
        <v>786.18966160000014</v>
      </c>
      <c r="KQ281" s="5">
        <v>786.18966160000014</v>
      </c>
      <c r="KR281" s="5">
        <v>786.18966160000014</v>
      </c>
      <c r="KS281" s="5">
        <v>833.36104129600017</v>
      </c>
      <c r="KT281" s="5">
        <v>833.36104129600017</v>
      </c>
      <c r="KU281" s="5">
        <v>833.36104129600017</v>
      </c>
      <c r="KV281" s="5">
        <v>833.36104129600017</v>
      </c>
      <c r="KW281" s="5">
        <v>833.36104129600017</v>
      </c>
      <c r="KX281" s="5">
        <v>833.36104129600017</v>
      </c>
      <c r="KY281" s="5">
        <v>833.36104129600017</v>
      </c>
      <c r="KZ281" s="5">
        <v>833.36104129600017</v>
      </c>
      <c r="LA281" s="5">
        <v>833.36104129600017</v>
      </c>
      <c r="LB281" s="5">
        <v>833.36104129600017</v>
      </c>
      <c r="LC281" s="5">
        <v>833.36104129600017</v>
      </c>
      <c r="LD281" s="5">
        <v>833.36104129600017</v>
      </c>
      <c r="LE281" s="5">
        <v>883.36270377376024</v>
      </c>
      <c r="LF281" s="5">
        <v>883.36270377376024</v>
      </c>
      <c r="LG281" s="5">
        <v>883.36270377376024</v>
      </c>
      <c r="LH281" s="5">
        <v>883.36270377376024</v>
      </c>
      <c r="LI281" s="5">
        <v>883.36270377376024</v>
      </c>
      <c r="LJ281" s="5">
        <v>883.36270377376024</v>
      </c>
      <c r="LK281" s="5">
        <v>883.36270377376024</v>
      </c>
      <c r="LL281" s="5">
        <v>883.36270377376024</v>
      </c>
      <c r="LM281" s="5">
        <v>883.36270377376024</v>
      </c>
      <c r="LN281" s="5">
        <v>883.36270377376024</v>
      </c>
      <c r="LO281" s="5">
        <v>883.36270377376024</v>
      </c>
      <c r="LP281" s="5">
        <v>883.36270377376024</v>
      </c>
      <c r="LQ281" s="5"/>
      <c r="LT281" s="5">
        <v>638.4</v>
      </c>
      <c r="LU281" s="5">
        <v>638.4</v>
      </c>
      <c r="LV281" s="5">
        <v>699.2</v>
      </c>
      <c r="LW281" s="5">
        <v>699.2</v>
      </c>
      <c r="LX281" s="5">
        <v>699.2</v>
      </c>
      <c r="LY281" s="5">
        <v>699.2</v>
      </c>
      <c r="LZ281" s="5">
        <v>699.2</v>
      </c>
      <c r="MA281" s="5">
        <v>699.2</v>
      </c>
      <c r="MB281" s="5">
        <v>699.2</v>
      </c>
      <c r="MC281" s="5">
        <v>699.2</v>
      </c>
      <c r="MD281" s="5">
        <v>699.2</v>
      </c>
      <c r="ME281" s="5">
        <v>699.2</v>
      </c>
      <c r="MF281" s="5">
        <v>741.15200000000004</v>
      </c>
      <c r="MG281" s="5">
        <v>741.15200000000004</v>
      </c>
      <c r="MH281" s="5">
        <v>741.15200000000004</v>
      </c>
      <c r="MI281" s="5">
        <v>741.15200000000004</v>
      </c>
      <c r="MJ281" s="5">
        <v>741.15200000000004</v>
      </c>
      <c r="MK281" s="5">
        <v>741.15200000000004</v>
      </c>
      <c r="ML281" s="5">
        <v>741.15200000000004</v>
      </c>
      <c r="MM281" s="5">
        <v>741.15200000000004</v>
      </c>
      <c r="MN281" s="5">
        <v>741.15200000000004</v>
      </c>
      <c r="MO281" s="5">
        <v>741.15200000000004</v>
      </c>
      <c r="MP281" s="5">
        <v>741.15200000000004</v>
      </c>
      <c r="MQ281" s="5">
        <v>741.15200000000004</v>
      </c>
      <c r="MR281" s="5">
        <v>785.62112000000013</v>
      </c>
      <c r="MS281" s="5">
        <v>785.62112000000013</v>
      </c>
      <c r="MT281" s="5">
        <v>785.62112000000013</v>
      </c>
      <c r="MU281" s="5">
        <v>785.62112000000013</v>
      </c>
      <c r="MV281" s="5">
        <v>785.62112000000013</v>
      </c>
      <c r="MW281" s="5">
        <v>785.62112000000013</v>
      </c>
      <c r="MX281" s="5">
        <v>785.62112000000013</v>
      </c>
      <c r="MY281" s="5">
        <v>785.62112000000013</v>
      </c>
      <c r="MZ281" s="5">
        <v>785.62112000000013</v>
      </c>
      <c r="NA281" s="5">
        <v>785.62112000000013</v>
      </c>
      <c r="NB281" s="5">
        <v>785.62112000000013</v>
      </c>
      <c r="NC281" s="5">
        <v>785.62112000000013</v>
      </c>
      <c r="ND281" s="5">
        <v>832.75838720000013</v>
      </c>
      <c r="NE281" s="5">
        <v>832.75838720000013</v>
      </c>
      <c r="NF281" s="5">
        <v>832.75838720000013</v>
      </c>
      <c r="NG281" s="5">
        <v>832.75838720000013</v>
      </c>
      <c r="NH281" s="5">
        <v>832.75838720000013</v>
      </c>
      <c r="NI281" s="5">
        <v>832.75838720000013</v>
      </c>
      <c r="NJ281" s="5">
        <v>832.75838720000013</v>
      </c>
      <c r="NK281" s="5">
        <v>832.75838720000013</v>
      </c>
      <c r="NL281" s="5">
        <v>832.75838720000013</v>
      </c>
      <c r="NM281" s="5">
        <v>832.75838720000013</v>
      </c>
      <c r="NN281" s="5">
        <v>832.75838720000013</v>
      </c>
      <c r="NO281" s="5">
        <v>832.75838720000013</v>
      </c>
      <c r="NP281" s="5">
        <v>882.72389043200019</v>
      </c>
      <c r="NQ281" s="5">
        <v>882.72389043200019</v>
      </c>
      <c r="NR281" s="5">
        <v>882.72389043200019</v>
      </c>
      <c r="NS281" s="5">
        <v>882.72389043200019</v>
      </c>
      <c r="NT281" s="5">
        <v>882.72389043200019</v>
      </c>
      <c r="NU281" s="5">
        <v>882.72389043200019</v>
      </c>
      <c r="NV281" s="5">
        <v>882.72389043200019</v>
      </c>
      <c r="NW281" s="5">
        <v>882.72389043200019</v>
      </c>
      <c r="NX281" s="5">
        <v>882.72389043200019</v>
      </c>
      <c r="NY281" s="5">
        <v>882.72389043200019</v>
      </c>
      <c r="NZ281" s="5">
        <v>882.72389043200019</v>
      </c>
      <c r="OA281" s="5">
        <v>882.72389043200019</v>
      </c>
      <c r="OB281" s="5">
        <v>935.68732385792032</v>
      </c>
      <c r="OC281" s="5">
        <v>935.68732385792032</v>
      </c>
      <c r="OD281" s="5">
        <v>935.68732385792032</v>
      </c>
      <c r="OE281" s="5">
        <v>935.68732385792032</v>
      </c>
      <c r="OF281" s="5">
        <v>935.68732385792032</v>
      </c>
      <c r="OG281" s="5">
        <v>935.68732385792032</v>
      </c>
      <c r="OH281" s="5">
        <v>935.68732385792032</v>
      </c>
      <c r="OI281" s="5">
        <v>935.68732385792032</v>
      </c>
      <c r="OJ281" s="5">
        <v>935.68732385792032</v>
      </c>
      <c r="OK281" s="5">
        <v>935.68732385792032</v>
      </c>
      <c r="OL281" s="5">
        <v>935.68732385792032</v>
      </c>
      <c r="OM281" s="5">
        <v>935.68732385792032</v>
      </c>
      <c r="ON281" s="5"/>
      <c r="OQ281" s="59">
        <v>0</v>
      </c>
      <c r="OR281" s="59">
        <v>0</v>
      </c>
      <c r="OS281" s="59">
        <v>0</v>
      </c>
      <c r="OT281" s="59">
        <v>0</v>
      </c>
      <c r="OU281" s="59">
        <v>0</v>
      </c>
      <c r="OV281" s="59">
        <v>0</v>
      </c>
      <c r="OW281" s="59">
        <v>0</v>
      </c>
      <c r="OX281" s="59">
        <v>0</v>
      </c>
      <c r="OY281" s="59">
        <v>0</v>
      </c>
      <c r="OZ281" s="59">
        <v>0</v>
      </c>
      <c r="PA281" s="59">
        <v>0</v>
      </c>
      <c r="PB281" s="59">
        <v>0</v>
      </c>
      <c r="PC281" s="59">
        <v>0</v>
      </c>
      <c r="PD281" s="59">
        <v>0</v>
      </c>
      <c r="PE281" s="59">
        <v>0</v>
      </c>
      <c r="PF281" s="59">
        <v>0</v>
      </c>
      <c r="PG281" s="59">
        <v>0</v>
      </c>
      <c r="PH281" s="59">
        <v>0</v>
      </c>
      <c r="PI281" s="59">
        <v>0</v>
      </c>
      <c r="PJ281" s="59">
        <v>0</v>
      </c>
      <c r="PK281" s="59">
        <v>0</v>
      </c>
      <c r="PL281" s="59">
        <v>0</v>
      </c>
      <c r="PM281" s="59">
        <v>0</v>
      </c>
      <c r="PN281" s="59">
        <v>0</v>
      </c>
      <c r="PO281" s="59">
        <v>0</v>
      </c>
      <c r="PP281" s="59">
        <v>0</v>
      </c>
      <c r="PQ281" s="59">
        <v>0</v>
      </c>
      <c r="PR281" s="59">
        <v>0</v>
      </c>
      <c r="PS281" s="59">
        <v>0</v>
      </c>
      <c r="PT281" s="59">
        <v>0</v>
      </c>
      <c r="PU281" s="59">
        <v>0</v>
      </c>
      <c r="PV281" s="59">
        <v>0</v>
      </c>
      <c r="PW281" s="59">
        <v>0</v>
      </c>
      <c r="PX281" s="59">
        <v>0</v>
      </c>
      <c r="PY281" s="59">
        <v>0</v>
      </c>
      <c r="PZ281" s="59">
        <v>0</v>
      </c>
      <c r="QA281" s="59">
        <v>0</v>
      </c>
      <c r="QB281" s="59">
        <v>0</v>
      </c>
      <c r="QC281" s="59">
        <v>0</v>
      </c>
      <c r="QD281" s="59">
        <v>0</v>
      </c>
      <c r="QE281" s="59">
        <v>0</v>
      </c>
      <c r="QF281" s="59">
        <v>0</v>
      </c>
      <c r="QG281" s="59">
        <v>0</v>
      </c>
      <c r="QH281" s="59">
        <v>0</v>
      </c>
      <c r="QI281" s="59">
        <v>0</v>
      </c>
      <c r="QJ281" s="59">
        <v>0</v>
      </c>
      <c r="QK281" s="59">
        <v>0</v>
      </c>
      <c r="QL281" s="59">
        <v>0</v>
      </c>
      <c r="QM281" s="59">
        <v>0</v>
      </c>
      <c r="QN281" s="59">
        <v>0</v>
      </c>
      <c r="QO281" s="59">
        <v>0</v>
      </c>
      <c r="QP281" s="59">
        <v>0</v>
      </c>
      <c r="QQ281" s="59">
        <v>0</v>
      </c>
      <c r="QR281" s="59">
        <v>0</v>
      </c>
      <c r="QS281" s="59">
        <v>0</v>
      </c>
      <c r="QT281" s="59">
        <v>0</v>
      </c>
      <c r="QU281" s="59">
        <v>0</v>
      </c>
      <c r="QV281" s="59">
        <v>0</v>
      </c>
      <c r="QW281" s="59">
        <v>0</v>
      </c>
      <c r="QX281" s="59">
        <v>0</v>
      </c>
      <c r="QY281" s="59">
        <v>0</v>
      </c>
      <c r="QZ281" s="59">
        <v>0</v>
      </c>
      <c r="RA281" s="59">
        <v>0</v>
      </c>
      <c r="RB281" s="59">
        <v>0</v>
      </c>
      <c r="RC281" s="59">
        <v>0</v>
      </c>
      <c r="RD281" s="59">
        <v>0</v>
      </c>
      <c r="RE281" s="59">
        <v>0</v>
      </c>
      <c r="RF281" s="59">
        <v>0</v>
      </c>
      <c r="RG281" s="59">
        <v>0</v>
      </c>
      <c r="RH281" s="59">
        <v>0</v>
      </c>
      <c r="RI281" s="59">
        <v>0</v>
      </c>
      <c r="RJ281" s="59">
        <v>0</v>
      </c>
      <c r="RK281" s="59"/>
      <c r="RN281" s="59">
        <v>1241.0999999999999</v>
      </c>
      <c r="RO281" s="59">
        <v>1241.0999999999999</v>
      </c>
      <c r="RP281" s="59">
        <v>1359.3000000000002</v>
      </c>
      <c r="RQ281" s="59">
        <v>1359.3000000000002</v>
      </c>
      <c r="RR281" s="59">
        <v>1359.3000000000002</v>
      </c>
      <c r="RS281" s="59">
        <v>1359.3000000000002</v>
      </c>
      <c r="RT281" s="59">
        <v>1359.3000000000002</v>
      </c>
      <c r="RU281" s="59">
        <v>1359.3000000000002</v>
      </c>
      <c r="RV281" s="59">
        <v>1359.3000000000002</v>
      </c>
      <c r="RW281" s="59">
        <v>1359.3000000000002</v>
      </c>
      <c r="RX281" s="59">
        <v>1359.3000000000002</v>
      </c>
      <c r="RY281" s="59">
        <v>1359.3000000000002</v>
      </c>
      <c r="RZ281" s="59">
        <v>1440.8580000000002</v>
      </c>
      <c r="SA281" s="59">
        <v>1440.8580000000002</v>
      </c>
      <c r="SB281" s="59">
        <v>1440.8580000000002</v>
      </c>
      <c r="SC281" s="59">
        <v>1440.8580000000002</v>
      </c>
      <c r="SD281" s="59">
        <v>1440.8580000000002</v>
      </c>
      <c r="SE281" s="59">
        <v>1440.8580000000002</v>
      </c>
      <c r="SF281" s="59">
        <v>1440.8580000000002</v>
      </c>
      <c r="SG281" s="59">
        <v>1440.8580000000002</v>
      </c>
      <c r="SH281" s="59">
        <v>1440.8580000000002</v>
      </c>
      <c r="SI281" s="59">
        <v>1440.8580000000002</v>
      </c>
      <c r="SJ281" s="59">
        <v>1440.8580000000002</v>
      </c>
      <c r="SK281" s="59">
        <v>1440.8580000000002</v>
      </c>
      <c r="SL281" s="59">
        <v>1527.3094800000003</v>
      </c>
      <c r="SM281" s="59">
        <v>1527.3094800000003</v>
      </c>
      <c r="SN281" s="59">
        <v>1527.3094800000003</v>
      </c>
      <c r="SO281" s="59">
        <v>1527.3094800000003</v>
      </c>
      <c r="SP281" s="59">
        <v>1527.3094800000003</v>
      </c>
      <c r="SQ281" s="59">
        <v>1527.3094800000003</v>
      </c>
      <c r="SR281" s="59">
        <v>1527.3094800000003</v>
      </c>
      <c r="SS281" s="59">
        <v>1527.3094800000003</v>
      </c>
      <c r="ST281" s="59">
        <v>1527.3094800000003</v>
      </c>
      <c r="SU281" s="59">
        <v>1527.3094800000003</v>
      </c>
      <c r="SV281" s="59">
        <v>1527.3094800000003</v>
      </c>
      <c r="SW281" s="59">
        <v>1527.3094800000003</v>
      </c>
      <c r="SX281" s="59">
        <v>1618.9480488000004</v>
      </c>
      <c r="SY281" s="59">
        <v>1618.9480488000004</v>
      </c>
      <c r="SZ281" s="59">
        <v>1618.9480488000004</v>
      </c>
      <c r="TA281" s="59">
        <v>1618.9480488000004</v>
      </c>
      <c r="TB281" s="59">
        <v>1618.9480488000004</v>
      </c>
      <c r="TC281" s="59">
        <v>1618.9480488000004</v>
      </c>
      <c r="TD281" s="59">
        <v>1618.9480488000004</v>
      </c>
      <c r="TE281" s="59">
        <v>1618.9480488000004</v>
      </c>
      <c r="TF281" s="59">
        <v>1618.9480488000004</v>
      </c>
      <c r="TG281" s="59">
        <v>1618.9480488000004</v>
      </c>
      <c r="TH281" s="59">
        <v>1618.9480488000004</v>
      </c>
      <c r="TI281" s="59">
        <v>1618.9480488000004</v>
      </c>
      <c r="TJ281" s="59">
        <v>1716.0849317280004</v>
      </c>
      <c r="TK281" s="59">
        <v>1716.0849317280004</v>
      </c>
      <c r="TL281" s="59">
        <v>1716.0849317280004</v>
      </c>
      <c r="TM281" s="59">
        <v>1716.0849317280004</v>
      </c>
      <c r="TN281" s="59">
        <v>1716.0849317280004</v>
      </c>
      <c r="TO281" s="59">
        <v>1716.0849317280004</v>
      </c>
      <c r="TP281" s="59">
        <v>1716.0849317280004</v>
      </c>
      <c r="TQ281" s="59">
        <v>1716.0849317280004</v>
      </c>
      <c r="TR281" s="59">
        <v>1716.0849317280004</v>
      </c>
      <c r="TS281" s="59">
        <v>1716.0849317280004</v>
      </c>
      <c r="TT281" s="59">
        <v>1716.0849317280004</v>
      </c>
      <c r="TU281" s="59">
        <v>1716.0849317280004</v>
      </c>
      <c r="TV281" s="59">
        <v>1819.0500276316807</v>
      </c>
      <c r="TW281" s="59">
        <v>1819.0500276316807</v>
      </c>
      <c r="TX281" s="59">
        <v>1819.0500276316807</v>
      </c>
      <c r="TY281" s="59">
        <v>1819.0500276316807</v>
      </c>
      <c r="TZ281" s="59">
        <v>1819.0500276316807</v>
      </c>
      <c r="UA281" s="59">
        <v>1819.0500276316807</v>
      </c>
      <c r="UB281" s="59">
        <v>1819.0500276316807</v>
      </c>
      <c r="UC281" s="59">
        <v>1819.0500276316807</v>
      </c>
      <c r="UD281" s="59">
        <v>1819.0500276316807</v>
      </c>
      <c r="UE281" s="59">
        <v>1819.0500276316807</v>
      </c>
      <c r="UF281" s="59">
        <v>1819.0500276316807</v>
      </c>
      <c r="UG281" s="59">
        <v>1819.0500276316807</v>
      </c>
      <c r="UH281" s="59"/>
      <c r="UK281" s="59">
        <v>7806.4000000000015</v>
      </c>
      <c r="UL281" s="59">
        <v>8396.4719999999998</v>
      </c>
      <c r="UM281" s="59">
        <v>8900.2603200000012</v>
      </c>
      <c r="UN281" s="59">
        <v>9434.2759392000025</v>
      </c>
      <c r="UO281" s="59">
        <v>10000.332495552006</v>
      </c>
      <c r="UP281" s="59">
        <v>10600.352445285125</v>
      </c>
      <c r="UQ281" s="59"/>
      <c r="UT281" s="59">
        <v>8268.7999999999993</v>
      </c>
      <c r="UU281" s="59">
        <v>8893.8240000000005</v>
      </c>
      <c r="UV281" s="59">
        <v>9427.4534399999993</v>
      </c>
      <c r="UW281" s="59">
        <v>9993.100646400002</v>
      </c>
      <c r="UX281" s="59">
        <v>10592.686685184002</v>
      </c>
      <c r="UY281" s="59">
        <v>11228.247886295045</v>
      </c>
      <c r="UZ281" s="59"/>
      <c r="VC281" s="59">
        <v>0</v>
      </c>
      <c r="VD281" s="59">
        <v>0</v>
      </c>
      <c r="VE281" s="59">
        <v>0</v>
      </c>
      <c r="VF281" s="59">
        <v>0</v>
      </c>
      <c r="VG281" s="59">
        <v>0</v>
      </c>
      <c r="VH281" s="59">
        <v>0</v>
      </c>
      <c r="VI281" s="59"/>
      <c r="VL281" s="59">
        <v>16075.2</v>
      </c>
      <c r="VM281" s="59">
        <v>17290.296000000002</v>
      </c>
      <c r="VN281" s="59">
        <v>18327.713759999999</v>
      </c>
      <c r="VO281" s="59">
        <v>19427.376585600003</v>
      </c>
      <c r="VP281" s="59">
        <v>20593.01918073601</v>
      </c>
      <c r="VQ281" s="59">
        <v>21828.600331580172</v>
      </c>
      <c r="VR281" s="59"/>
      <c r="VU281" s="59">
        <v>272000</v>
      </c>
      <c r="VV281" s="59">
        <v>292560</v>
      </c>
      <c r="VW281" s="59">
        <v>310113.59999999998</v>
      </c>
      <c r="VX281" s="59">
        <v>328720.41600000014</v>
      </c>
      <c r="VY281" s="59">
        <v>348443.64096000005</v>
      </c>
      <c r="VZ281" s="59">
        <v>369350.25941760023</v>
      </c>
      <c r="WA281" s="59"/>
      <c r="WD281" s="59">
        <v>22666.666666666668</v>
      </c>
      <c r="WE281" s="59">
        <v>24380</v>
      </c>
      <c r="WF281" s="59">
        <v>25842.799999999999</v>
      </c>
      <c r="WG281" s="59">
        <v>27393.368000000013</v>
      </c>
      <c r="WH281" s="59">
        <v>29036.970080000003</v>
      </c>
      <c r="WI281" s="59">
        <v>30779.18828480002</v>
      </c>
      <c r="WJ281" s="59"/>
      <c r="WM281" s="59">
        <v>951.18198349419515</v>
      </c>
      <c r="WN281" s="59">
        <v>1023.0801510700798</v>
      </c>
      <c r="WO281" s="59">
        <v>1084.4649601342846</v>
      </c>
      <c r="WP281" s="59">
        <v>1149.5328577423422</v>
      </c>
      <c r="WQ281" s="59">
        <v>1218.5048292068823</v>
      </c>
      <c r="WR281" s="59">
        <v>1291.6151189592961</v>
      </c>
      <c r="WS281" s="59"/>
      <c r="WV281" s="74">
        <v>99</v>
      </c>
      <c r="WW281" s="74">
        <v>111</v>
      </c>
      <c r="WX281" s="74">
        <v>123</v>
      </c>
      <c r="WY281" s="74">
        <v>135</v>
      </c>
      <c r="WZ281" s="74">
        <v>147</v>
      </c>
      <c r="XA281" s="74">
        <v>159</v>
      </c>
      <c r="XB281" s="74"/>
      <c r="XE281" s="80">
        <v>8</v>
      </c>
      <c r="XF281" s="80">
        <v>9</v>
      </c>
      <c r="XG281" s="80">
        <v>10</v>
      </c>
      <c r="XH281" s="80">
        <v>11</v>
      </c>
      <c r="XI281" s="80">
        <v>12</v>
      </c>
      <c r="XJ281" s="80">
        <v>13</v>
      </c>
      <c r="XK281" s="80"/>
      <c r="XL281" s="75"/>
      <c r="XM281" s="75"/>
      <c r="XN281" s="80">
        <v>3</v>
      </c>
      <c r="XO281" s="80">
        <v>3</v>
      </c>
      <c r="XP281" s="80">
        <v>3</v>
      </c>
      <c r="XQ281" s="80">
        <v>3</v>
      </c>
      <c r="XR281" s="80">
        <v>3</v>
      </c>
      <c r="XS281" s="80">
        <v>3</v>
      </c>
      <c r="XT281" s="80"/>
      <c r="XW281" s="80">
        <v>0</v>
      </c>
      <c r="XX281" s="80">
        <v>0</v>
      </c>
      <c r="XY281" s="80">
        <v>0</v>
      </c>
      <c r="XZ281" s="80">
        <v>0</v>
      </c>
      <c r="YA281" s="80">
        <v>0</v>
      </c>
      <c r="YB281" s="80">
        <v>0</v>
      </c>
      <c r="YC281" s="80"/>
      <c r="YF281" s="5">
        <v>5787.942369562179</v>
      </c>
      <c r="YG281" s="5">
        <v>6225.4427192614348</v>
      </c>
      <c r="YH281" s="5">
        <v>6598.9692824171234</v>
      </c>
      <c r="YI281" s="5">
        <v>6994.907439362154</v>
      </c>
      <c r="YJ281" s="5">
        <v>7414.6018857238796</v>
      </c>
      <c r="YK281" s="5">
        <v>7859.4779988673199</v>
      </c>
      <c r="YL281" s="5"/>
      <c r="YO281" s="5">
        <v>57070.919009651712</v>
      </c>
      <c r="YP281" s="5">
        <v>61384.809064204783</v>
      </c>
      <c r="YQ281" s="5">
        <v>65067.897608057079</v>
      </c>
      <c r="YR281" s="5">
        <v>68971.971464540533</v>
      </c>
      <c r="YS281" s="5">
        <v>73110.289752412937</v>
      </c>
      <c r="YT281" s="5">
        <v>77496.907137557762</v>
      </c>
      <c r="YU281" s="5"/>
      <c r="YX281" s="5">
        <v>39032.954993817024</v>
      </c>
      <c r="YY281" s="5">
        <v>60837.557822141527</v>
      </c>
      <c r="YZ281" s="5">
        <v>65067.897608057079</v>
      </c>
      <c r="ZA281" s="5">
        <v>68971.971464540533</v>
      </c>
      <c r="ZB281" s="5">
        <v>73110.289752412937</v>
      </c>
      <c r="ZC281" s="5">
        <v>77496.907137557762</v>
      </c>
      <c r="ZD281" s="5"/>
      <c r="ZG281" s="5">
        <v>951.18198349419515</v>
      </c>
      <c r="ZH281" s="5">
        <v>1023.0801510700798</v>
      </c>
      <c r="ZI281" s="5">
        <v>1084.4649601342846</v>
      </c>
      <c r="ZJ281" s="5">
        <v>1149.5328577423422</v>
      </c>
      <c r="ZK281" s="5">
        <v>1218.5048292068823</v>
      </c>
      <c r="ZL281" s="5">
        <v>1291.6151189592961</v>
      </c>
      <c r="ZM281" s="5"/>
      <c r="ZP281" s="60">
        <v>26633.095537837464</v>
      </c>
      <c r="ZQ281" s="60">
        <v>28646.244229962234</v>
      </c>
      <c r="ZR281" s="60">
        <v>30365.018883759971</v>
      </c>
      <c r="ZS281" s="60">
        <v>32186.920016785582</v>
      </c>
      <c r="ZT281" s="60">
        <v>34118.135217792704</v>
      </c>
      <c r="ZU281" s="60">
        <v>36165.223330860288</v>
      </c>
      <c r="ZV281" s="60"/>
      <c r="ZY281" s="60">
        <v>951.18198349419515</v>
      </c>
      <c r="ZZ281" s="60">
        <v>1023.0801510700798</v>
      </c>
      <c r="AAA281" s="60">
        <v>1084.4649601342846</v>
      </c>
      <c r="AAB281" s="60">
        <v>1149.5328577423422</v>
      </c>
      <c r="AAC281" s="60">
        <v>1218.5048292068823</v>
      </c>
      <c r="AAD281" s="60">
        <v>1291.6151189592961</v>
      </c>
      <c r="AAE281" s="60"/>
      <c r="AAH281" s="60">
        <v>165505.66512798995</v>
      </c>
      <c r="AAI281" s="60">
        <v>199500.62945866556</v>
      </c>
      <c r="AAJ281" s="60">
        <v>234244.43138900548</v>
      </c>
      <c r="AAK281" s="60">
        <v>272439.28728493513</v>
      </c>
      <c r="AAL281" s="60">
        <v>314374.24593537563</v>
      </c>
      <c r="AAM281" s="60">
        <v>360360.6181896436</v>
      </c>
      <c r="AAN281" s="60"/>
      <c r="AAQ281" s="5">
        <v>192138.76066582743</v>
      </c>
      <c r="AAR281" s="5">
        <v>228146.87368862779</v>
      </c>
      <c r="AAS281" s="5">
        <v>264609.45027276548</v>
      </c>
      <c r="AAT281" s="5">
        <v>304626.20730172069</v>
      </c>
      <c r="AAU281" s="5">
        <v>348492.38115316833</v>
      </c>
      <c r="AAV281" s="5">
        <v>396525.84152050386</v>
      </c>
    </row>
    <row r="282" spans="1:724" ht="15" customHeight="1">
      <c r="B282" s="228">
        <v>9</v>
      </c>
      <c r="C282" s="228">
        <v>373816</v>
      </c>
      <c r="D282" s="229" t="s">
        <v>444</v>
      </c>
      <c r="E282" s="73" t="b">
        <v>0</v>
      </c>
      <c r="F282" s="230">
        <v>40804</v>
      </c>
      <c r="G282" s="231" t="s">
        <v>426</v>
      </c>
      <c r="H282" s="57" t="s">
        <v>209</v>
      </c>
      <c r="I282" s="57" t="s">
        <v>200</v>
      </c>
      <c r="J282" s="229" t="s">
        <v>215</v>
      </c>
      <c r="K282" s="232">
        <v>21000</v>
      </c>
      <c r="L282" s="232">
        <v>0</v>
      </c>
      <c r="M282" s="73" t="b">
        <v>1</v>
      </c>
      <c r="N282" s="73" t="b">
        <v>1</v>
      </c>
      <c r="O282" s="73" t="b">
        <v>1</v>
      </c>
      <c r="P282" s="27">
        <v>41900</v>
      </c>
      <c r="Q282" s="27" t="s">
        <v>426</v>
      </c>
      <c r="R282" s="69">
        <v>0</v>
      </c>
      <c r="S282" s="69">
        <v>0.06</v>
      </c>
      <c r="T282" s="69">
        <v>0.06</v>
      </c>
      <c r="U282" s="69">
        <v>0.06</v>
      </c>
      <c r="V282" s="69">
        <v>0.06</v>
      </c>
      <c r="W282" s="69">
        <v>0.06</v>
      </c>
      <c r="Z282" s="232">
        <v>21000</v>
      </c>
      <c r="AA282" s="232">
        <v>21000</v>
      </c>
      <c r="AB282" s="232">
        <v>24000</v>
      </c>
      <c r="AC282" s="232">
        <v>24000</v>
      </c>
      <c r="AD282" s="232">
        <v>24000</v>
      </c>
      <c r="AE282" s="232">
        <v>24000</v>
      </c>
      <c r="AF282" s="232">
        <v>24000</v>
      </c>
      <c r="AG282" s="232">
        <v>24000</v>
      </c>
      <c r="AH282" s="232">
        <v>24000</v>
      </c>
      <c r="AI282" s="232">
        <v>24000</v>
      </c>
      <c r="AJ282" s="232">
        <v>24000</v>
      </c>
      <c r="AK282" s="232">
        <v>24000</v>
      </c>
      <c r="AL282" s="5">
        <v>25440</v>
      </c>
      <c r="AM282" s="5">
        <v>25440</v>
      </c>
      <c r="AN282" s="5">
        <v>25440</v>
      </c>
      <c r="AO282" s="5">
        <v>25440</v>
      </c>
      <c r="AP282" s="5">
        <v>25440</v>
      </c>
      <c r="AQ282" s="5">
        <v>25440</v>
      </c>
      <c r="AR282" s="5">
        <v>25440</v>
      </c>
      <c r="AS282" s="5">
        <v>25440</v>
      </c>
      <c r="AT282" s="5">
        <v>25440</v>
      </c>
      <c r="AU282" s="5">
        <v>25440</v>
      </c>
      <c r="AV282" s="5">
        <v>25440</v>
      </c>
      <c r="AW282" s="5">
        <v>25440</v>
      </c>
      <c r="AX282" s="5">
        <v>26966.400000000001</v>
      </c>
      <c r="AY282" s="5">
        <v>26966.400000000001</v>
      </c>
      <c r="AZ282" s="5">
        <v>26966.400000000001</v>
      </c>
      <c r="BA282" s="5">
        <v>26966.400000000001</v>
      </c>
      <c r="BB282" s="5">
        <v>26966.400000000001</v>
      </c>
      <c r="BC282" s="5">
        <v>26966.400000000001</v>
      </c>
      <c r="BD282" s="5">
        <v>26966.400000000001</v>
      </c>
      <c r="BE282" s="5">
        <v>26966.400000000001</v>
      </c>
      <c r="BF282" s="5">
        <v>26966.400000000001</v>
      </c>
      <c r="BG282" s="5">
        <v>26966.400000000001</v>
      </c>
      <c r="BH282" s="5">
        <v>26966.400000000001</v>
      </c>
      <c r="BI282" s="5">
        <v>26966.400000000001</v>
      </c>
      <c r="BJ282" s="5">
        <v>28584.384000000002</v>
      </c>
      <c r="BK282" s="5">
        <v>28584.384000000002</v>
      </c>
      <c r="BL282" s="5">
        <v>28584.384000000002</v>
      </c>
      <c r="BM282" s="5">
        <v>28584.384000000002</v>
      </c>
      <c r="BN282" s="5">
        <v>28584.384000000002</v>
      </c>
      <c r="BO282" s="5">
        <v>28584.384000000002</v>
      </c>
      <c r="BP282" s="5">
        <v>28584.384000000002</v>
      </c>
      <c r="BQ282" s="5">
        <v>28584.384000000002</v>
      </c>
      <c r="BR282" s="5">
        <v>28584.384000000002</v>
      </c>
      <c r="BS282" s="5">
        <v>28584.384000000002</v>
      </c>
      <c r="BT282" s="5">
        <v>28584.384000000002</v>
      </c>
      <c r="BU282" s="5">
        <v>28584.384000000002</v>
      </c>
      <c r="BV282" s="5">
        <v>30299.447040000003</v>
      </c>
      <c r="BW282" s="5">
        <v>30299.447040000003</v>
      </c>
      <c r="BX282" s="5">
        <v>30299.447040000003</v>
      </c>
      <c r="BY282" s="5">
        <v>30299.447040000003</v>
      </c>
      <c r="BZ282" s="5">
        <v>30299.447040000003</v>
      </c>
      <c r="CA282" s="5">
        <v>30299.447040000003</v>
      </c>
      <c r="CB282" s="5">
        <v>30299.447040000003</v>
      </c>
      <c r="CC282" s="5">
        <v>30299.447040000003</v>
      </c>
      <c r="CD282" s="5">
        <v>30299.447040000003</v>
      </c>
      <c r="CE282" s="5">
        <v>30299.447040000003</v>
      </c>
      <c r="CF282" s="5">
        <v>30299.447040000003</v>
      </c>
      <c r="CG282" s="5">
        <v>30299.447040000003</v>
      </c>
      <c r="CH282" s="5">
        <v>32117.413862400004</v>
      </c>
      <c r="CI282" s="5">
        <v>32117.413862400004</v>
      </c>
      <c r="CJ282" s="5">
        <v>32117.413862400004</v>
      </c>
      <c r="CK282" s="5">
        <v>32117.413862400004</v>
      </c>
      <c r="CL282" s="5">
        <v>32117.413862400004</v>
      </c>
      <c r="CM282" s="5">
        <v>32117.413862400004</v>
      </c>
      <c r="CN282" s="5">
        <v>32117.413862400004</v>
      </c>
      <c r="CO282" s="5">
        <v>32117.413862400004</v>
      </c>
      <c r="CP282" s="5">
        <v>32117.413862400004</v>
      </c>
      <c r="CQ282" s="5">
        <v>32117.413862400004</v>
      </c>
      <c r="CR282" s="5">
        <v>32117.413862400004</v>
      </c>
      <c r="CS282" s="5">
        <v>32117.413862400004</v>
      </c>
      <c r="CU282" s="69">
        <v>0</v>
      </c>
      <c r="CV282" s="69">
        <v>0</v>
      </c>
      <c r="CW282" s="69">
        <v>0</v>
      </c>
      <c r="CX282" s="69">
        <v>0</v>
      </c>
      <c r="CY282" s="69">
        <v>0</v>
      </c>
      <c r="CZ282" s="69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/>
      <c r="FZ282" s="5">
        <v>21000</v>
      </c>
      <c r="GA282" s="5">
        <v>21000</v>
      </c>
      <c r="GB282" s="5">
        <v>24000</v>
      </c>
      <c r="GC282" s="5">
        <v>24000</v>
      </c>
      <c r="GD282" s="5">
        <v>24000</v>
      </c>
      <c r="GE282" s="5">
        <v>24000</v>
      </c>
      <c r="GF282" s="5">
        <v>24000</v>
      </c>
      <c r="GG282" s="5">
        <v>24000</v>
      </c>
      <c r="GH282" s="5">
        <v>24000</v>
      </c>
      <c r="GI282" s="5">
        <v>24000</v>
      </c>
      <c r="GJ282" s="5">
        <v>24000</v>
      </c>
      <c r="GK282" s="5">
        <v>24000</v>
      </c>
      <c r="GL282" s="5">
        <v>25440</v>
      </c>
      <c r="GM282" s="5">
        <v>25440</v>
      </c>
      <c r="GN282" s="5">
        <v>25440</v>
      </c>
      <c r="GO282" s="5">
        <v>25440</v>
      </c>
      <c r="GP282" s="5">
        <v>25440</v>
      </c>
      <c r="GQ282" s="5">
        <v>25440</v>
      </c>
      <c r="GR282" s="5">
        <v>25440</v>
      </c>
      <c r="GS282" s="5">
        <v>25440</v>
      </c>
      <c r="GT282" s="5">
        <v>25440</v>
      </c>
      <c r="GU282" s="5">
        <v>25440</v>
      </c>
      <c r="GV282" s="5">
        <v>25440</v>
      </c>
      <c r="GW282" s="5">
        <v>25440</v>
      </c>
      <c r="GX282" s="5">
        <v>26966.400000000001</v>
      </c>
      <c r="GY282" s="5">
        <v>26966.400000000001</v>
      </c>
      <c r="GZ282" s="5">
        <v>26966.400000000001</v>
      </c>
      <c r="HA282" s="5">
        <v>26966.400000000001</v>
      </c>
      <c r="HB282" s="5">
        <v>26966.400000000001</v>
      </c>
      <c r="HC282" s="5">
        <v>26966.400000000001</v>
      </c>
      <c r="HD282" s="5">
        <v>26966.400000000001</v>
      </c>
      <c r="HE282" s="5">
        <v>26966.400000000001</v>
      </c>
      <c r="HF282" s="5">
        <v>26966.400000000001</v>
      </c>
      <c r="HG282" s="5">
        <v>26966.400000000001</v>
      </c>
      <c r="HH282" s="5">
        <v>26966.400000000001</v>
      </c>
      <c r="HI282" s="5">
        <v>26966.400000000001</v>
      </c>
      <c r="HJ282" s="5">
        <v>28584.384000000002</v>
      </c>
      <c r="HK282" s="5">
        <v>28584.384000000002</v>
      </c>
      <c r="HL282" s="5">
        <v>28584.384000000002</v>
      </c>
      <c r="HM282" s="5">
        <v>28584.384000000002</v>
      </c>
      <c r="HN282" s="5">
        <v>28584.384000000002</v>
      </c>
      <c r="HO282" s="5">
        <v>28584.384000000002</v>
      </c>
      <c r="HP282" s="5">
        <v>28584.384000000002</v>
      </c>
      <c r="HQ282" s="5">
        <v>28584.384000000002</v>
      </c>
      <c r="HR282" s="5">
        <v>28584.384000000002</v>
      </c>
      <c r="HS282" s="5">
        <v>28584.384000000002</v>
      </c>
      <c r="HT282" s="5">
        <v>28584.384000000002</v>
      </c>
      <c r="HU282" s="5">
        <v>28584.384000000002</v>
      </c>
      <c r="HV282" s="5">
        <v>30299.447040000003</v>
      </c>
      <c r="HW282" s="5">
        <v>30299.447040000003</v>
      </c>
      <c r="HX282" s="5">
        <v>30299.447040000003</v>
      </c>
      <c r="HY282" s="5">
        <v>30299.447040000003</v>
      </c>
      <c r="HZ282" s="5">
        <v>30299.447040000003</v>
      </c>
      <c r="IA282" s="5">
        <v>30299.447040000003</v>
      </c>
      <c r="IB282" s="5">
        <v>30299.447040000003</v>
      </c>
      <c r="IC282" s="5">
        <v>30299.447040000003</v>
      </c>
      <c r="ID282" s="5">
        <v>30299.447040000003</v>
      </c>
      <c r="IE282" s="5">
        <v>30299.447040000003</v>
      </c>
      <c r="IF282" s="5">
        <v>30299.447040000003</v>
      </c>
      <c r="IG282" s="5">
        <v>30299.447040000003</v>
      </c>
      <c r="IH282" s="5">
        <v>32117.413862400004</v>
      </c>
      <c r="II282" s="5">
        <v>32117.413862400004</v>
      </c>
      <c r="IJ282" s="5">
        <v>32117.413862400004</v>
      </c>
      <c r="IK282" s="5">
        <v>32117.413862400004</v>
      </c>
      <c r="IL282" s="5">
        <v>32117.413862400004</v>
      </c>
      <c r="IM282" s="5">
        <v>32117.413862400004</v>
      </c>
      <c r="IN282" s="5">
        <v>32117.413862400004</v>
      </c>
      <c r="IO282" s="5">
        <v>32117.413862400004</v>
      </c>
      <c r="IP282" s="5">
        <v>32117.413862400004</v>
      </c>
      <c r="IQ282" s="5">
        <v>32117.413862400004</v>
      </c>
      <c r="IR282" s="5">
        <v>32117.413862400004</v>
      </c>
      <c r="IS282" s="5">
        <v>32117.413862400004</v>
      </c>
      <c r="IT282" s="5"/>
      <c r="IW282" s="5">
        <v>602.70000000000005</v>
      </c>
      <c r="IX282" s="5">
        <v>602.70000000000005</v>
      </c>
      <c r="IY282" s="5">
        <v>688.8</v>
      </c>
      <c r="IZ282" s="5">
        <v>688.8</v>
      </c>
      <c r="JA282" s="5">
        <v>688.8</v>
      </c>
      <c r="JB282" s="5">
        <v>688.8</v>
      </c>
      <c r="JC282" s="5">
        <v>688.8</v>
      </c>
      <c r="JD282" s="5">
        <v>688.8</v>
      </c>
      <c r="JE282" s="5">
        <v>688.8</v>
      </c>
      <c r="JF282" s="5">
        <v>688.8</v>
      </c>
      <c r="JG282" s="5">
        <v>688.8</v>
      </c>
      <c r="JH282" s="5">
        <v>688.8</v>
      </c>
      <c r="JI282" s="5">
        <v>730.12800000000004</v>
      </c>
      <c r="JJ282" s="5">
        <v>730.12800000000004</v>
      </c>
      <c r="JK282" s="5">
        <v>730.12800000000004</v>
      </c>
      <c r="JL282" s="5">
        <v>730.12800000000004</v>
      </c>
      <c r="JM282" s="5">
        <v>730.12800000000004</v>
      </c>
      <c r="JN282" s="5">
        <v>730.12800000000004</v>
      </c>
      <c r="JO282" s="5">
        <v>730.12800000000004</v>
      </c>
      <c r="JP282" s="5">
        <v>730.12800000000004</v>
      </c>
      <c r="JQ282" s="5">
        <v>730.12800000000004</v>
      </c>
      <c r="JR282" s="5">
        <v>730.12800000000004</v>
      </c>
      <c r="JS282" s="5">
        <v>730.12800000000004</v>
      </c>
      <c r="JT282" s="5">
        <v>730.12800000000004</v>
      </c>
      <c r="JU282" s="5">
        <v>773.93568000000005</v>
      </c>
      <c r="JV282" s="5">
        <v>773.93568000000005</v>
      </c>
      <c r="JW282" s="5">
        <v>773.93568000000005</v>
      </c>
      <c r="JX282" s="5">
        <v>773.93568000000005</v>
      </c>
      <c r="JY282" s="5">
        <v>773.93568000000005</v>
      </c>
      <c r="JZ282" s="5">
        <v>773.93568000000005</v>
      </c>
      <c r="KA282" s="5">
        <v>773.93568000000005</v>
      </c>
      <c r="KB282" s="5">
        <v>773.93568000000005</v>
      </c>
      <c r="KC282" s="5">
        <v>773.93568000000005</v>
      </c>
      <c r="KD282" s="5">
        <v>773.93568000000005</v>
      </c>
      <c r="KE282" s="5">
        <v>773.93568000000005</v>
      </c>
      <c r="KF282" s="5">
        <v>773.93568000000005</v>
      </c>
      <c r="KG282" s="5">
        <v>820.37182080000002</v>
      </c>
      <c r="KH282" s="5">
        <v>820.37182080000002</v>
      </c>
      <c r="KI282" s="5">
        <v>820.37182080000002</v>
      </c>
      <c r="KJ282" s="5">
        <v>820.37182080000002</v>
      </c>
      <c r="KK282" s="5">
        <v>820.37182080000002</v>
      </c>
      <c r="KL282" s="5">
        <v>820.37182080000002</v>
      </c>
      <c r="KM282" s="5">
        <v>820.37182080000002</v>
      </c>
      <c r="KN282" s="5">
        <v>820.37182080000002</v>
      </c>
      <c r="KO282" s="5">
        <v>820.37182080000002</v>
      </c>
      <c r="KP282" s="5">
        <v>820.37182080000002</v>
      </c>
      <c r="KQ282" s="5">
        <v>820.37182080000002</v>
      </c>
      <c r="KR282" s="5">
        <v>820.37182080000002</v>
      </c>
      <c r="KS282" s="5">
        <v>869.59413004800012</v>
      </c>
      <c r="KT282" s="5">
        <v>869.59413004800012</v>
      </c>
      <c r="KU282" s="5">
        <v>869.59413004800012</v>
      </c>
      <c r="KV282" s="5">
        <v>869.59413004800012</v>
      </c>
      <c r="KW282" s="5">
        <v>869.59413004800012</v>
      </c>
      <c r="KX282" s="5">
        <v>869.59413004800012</v>
      </c>
      <c r="KY282" s="5">
        <v>869.59413004800012</v>
      </c>
      <c r="KZ282" s="5">
        <v>869.59413004800012</v>
      </c>
      <c r="LA282" s="5">
        <v>869.59413004800012</v>
      </c>
      <c r="LB282" s="5">
        <v>869.59413004800012</v>
      </c>
      <c r="LC282" s="5">
        <v>869.59413004800012</v>
      </c>
      <c r="LD282" s="5">
        <v>869.59413004800012</v>
      </c>
      <c r="LE282" s="5">
        <v>921.76977785088013</v>
      </c>
      <c r="LF282" s="5">
        <v>921.76977785088013</v>
      </c>
      <c r="LG282" s="5">
        <v>921.76977785088013</v>
      </c>
      <c r="LH282" s="5">
        <v>921.76977785088013</v>
      </c>
      <c r="LI282" s="5">
        <v>921.76977785088013</v>
      </c>
      <c r="LJ282" s="5">
        <v>921.76977785088013</v>
      </c>
      <c r="LK282" s="5">
        <v>921.76977785088013</v>
      </c>
      <c r="LL282" s="5">
        <v>921.76977785088013</v>
      </c>
      <c r="LM282" s="5">
        <v>921.76977785088013</v>
      </c>
      <c r="LN282" s="5">
        <v>921.76977785088013</v>
      </c>
      <c r="LO282" s="5">
        <v>921.76977785088013</v>
      </c>
      <c r="LP282" s="5">
        <v>921.76977785088013</v>
      </c>
      <c r="LQ282" s="5"/>
      <c r="LT282" s="5">
        <v>638.4</v>
      </c>
      <c r="LU282" s="5">
        <v>638.4</v>
      </c>
      <c r="LV282" s="5">
        <v>729.6</v>
      </c>
      <c r="LW282" s="5">
        <v>729.6</v>
      </c>
      <c r="LX282" s="5">
        <v>729.6</v>
      </c>
      <c r="LY282" s="5">
        <v>729.6</v>
      </c>
      <c r="LZ282" s="5">
        <v>729.6</v>
      </c>
      <c r="MA282" s="5">
        <v>729.6</v>
      </c>
      <c r="MB282" s="5">
        <v>729.6</v>
      </c>
      <c r="MC282" s="5">
        <v>729.6</v>
      </c>
      <c r="MD282" s="5">
        <v>729.6</v>
      </c>
      <c r="ME282" s="5">
        <v>729.6</v>
      </c>
      <c r="MF282" s="5">
        <v>773.37599999999998</v>
      </c>
      <c r="MG282" s="5">
        <v>773.37599999999998</v>
      </c>
      <c r="MH282" s="5">
        <v>773.37599999999998</v>
      </c>
      <c r="MI282" s="5">
        <v>773.37599999999998</v>
      </c>
      <c r="MJ282" s="5">
        <v>773.37599999999998</v>
      </c>
      <c r="MK282" s="5">
        <v>773.37599999999998</v>
      </c>
      <c r="ML282" s="5">
        <v>773.37599999999998</v>
      </c>
      <c r="MM282" s="5">
        <v>773.37599999999998</v>
      </c>
      <c r="MN282" s="5">
        <v>773.37599999999998</v>
      </c>
      <c r="MO282" s="5">
        <v>773.37599999999998</v>
      </c>
      <c r="MP282" s="5">
        <v>773.37599999999998</v>
      </c>
      <c r="MQ282" s="5">
        <v>773.37599999999998</v>
      </c>
      <c r="MR282" s="5">
        <v>819.77856000000008</v>
      </c>
      <c r="MS282" s="5">
        <v>819.77856000000008</v>
      </c>
      <c r="MT282" s="5">
        <v>819.77856000000008</v>
      </c>
      <c r="MU282" s="5">
        <v>819.77856000000008</v>
      </c>
      <c r="MV282" s="5">
        <v>819.77856000000008</v>
      </c>
      <c r="MW282" s="5">
        <v>819.77856000000008</v>
      </c>
      <c r="MX282" s="5">
        <v>819.77856000000008</v>
      </c>
      <c r="MY282" s="5">
        <v>819.77856000000008</v>
      </c>
      <c r="MZ282" s="5">
        <v>819.77856000000008</v>
      </c>
      <c r="NA282" s="5">
        <v>819.77856000000008</v>
      </c>
      <c r="NB282" s="5">
        <v>819.77856000000008</v>
      </c>
      <c r="NC282" s="5">
        <v>819.77856000000008</v>
      </c>
      <c r="ND282" s="5">
        <v>868.96527360000005</v>
      </c>
      <c r="NE282" s="5">
        <v>868.96527360000005</v>
      </c>
      <c r="NF282" s="5">
        <v>868.96527360000005</v>
      </c>
      <c r="NG282" s="5">
        <v>868.96527360000005</v>
      </c>
      <c r="NH282" s="5">
        <v>868.96527360000005</v>
      </c>
      <c r="NI282" s="5">
        <v>868.96527360000005</v>
      </c>
      <c r="NJ282" s="5">
        <v>868.96527360000005</v>
      </c>
      <c r="NK282" s="5">
        <v>868.96527360000005</v>
      </c>
      <c r="NL282" s="5">
        <v>868.96527360000005</v>
      </c>
      <c r="NM282" s="5">
        <v>868.96527360000005</v>
      </c>
      <c r="NN282" s="5">
        <v>868.96527360000005</v>
      </c>
      <c r="NO282" s="5">
        <v>868.96527360000005</v>
      </c>
      <c r="NP282" s="5">
        <v>921.1031900160001</v>
      </c>
      <c r="NQ282" s="5">
        <v>921.1031900160001</v>
      </c>
      <c r="NR282" s="5">
        <v>921.1031900160001</v>
      </c>
      <c r="NS282" s="5">
        <v>921.1031900160001</v>
      </c>
      <c r="NT282" s="5">
        <v>921.1031900160001</v>
      </c>
      <c r="NU282" s="5">
        <v>921.1031900160001</v>
      </c>
      <c r="NV282" s="5">
        <v>921.1031900160001</v>
      </c>
      <c r="NW282" s="5">
        <v>921.1031900160001</v>
      </c>
      <c r="NX282" s="5">
        <v>921.1031900160001</v>
      </c>
      <c r="NY282" s="5">
        <v>921.1031900160001</v>
      </c>
      <c r="NZ282" s="5">
        <v>921.1031900160001</v>
      </c>
      <c r="OA282" s="5">
        <v>921.1031900160001</v>
      </c>
      <c r="OB282" s="5">
        <v>976.3693814169601</v>
      </c>
      <c r="OC282" s="5">
        <v>976.3693814169601</v>
      </c>
      <c r="OD282" s="5">
        <v>976.3693814169601</v>
      </c>
      <c r="OE282" s="5">
        <v>976.3693814169601</v>
      </c>
      <c r="OF282" s="5">
        <v>976.3693814169601</v>
      </c>
      <c r="OG282" s="5">
        <v>976.3693814169601</v>
      </c>
      <c r="OH282" s="5">
        <v>976.3693814169601</v>
      </c>
      <c r="OI282" s="5">
        <v>976.3693814169601</v>
      </c>
      <c r="OJ282" s="5">
        <v>976.3693814169601</v>
      </c>
      <c r="OK282" s="5">
        <v>976.3693814169601</v>
      </c>
      <c r="OL282" s="5">
        <v>976.3693814169601</v>
      </c>
      <c r="OM282" s="5">
        <v>976.3693814169601</v>
      </c>
      <c r="ON282" s="5"/>
      <c r="OQ282" s="59">
        <v>0</v>
      </c>
      <c r="OR282" s="59">
        <v>0</v>
      </c>
      <c r="OS282" s="59">
        <v>0</v>
      </c>
      <c r="OT282" s="59">
        <v>0</v>
      </c>
      <c r="OU282" s="59">
        <v>0</v>
      </c>
      <c r="OV282" s="59">
        <v>0</v>
      </c>
      <c r="OW282" s="59">
        <v>0</v>
      </c>
      <c r="OX282" s="59">
        <v>0</v>
      </c>
      <c r="OY282" s="59">
        <v>0</v>
      </c>
      <c r="OZ282" s="59">
        <v>0</v>
      </c>
      <c r="PA282" s="59">
        <v>0</v>
      </c>
      <c r="PB282" s="59">
        <v>0</v>
      </c>
      <c r="PC282" s="59">
        <v>0</v>
      </c>
      <c r="PD282" s="59">
        <v>0</v>
      </c>
      <c r="PE282" s="59">
        <v>0</v>
      </c>
      <c r="PF282" s="59">
        <v>0</v>
      </c>
      <c r="PG282" s="59">
        <v>0</v>
      </c>
      <c r="PH282" s="59">
        <v>0</v>
      </c>
      <c r="PI282" s="59">
        <v>0</v>
      </c>
      <c r="PJ282" s="59">
        <v>0</v>
      </c>
      <c r="PK282" s="59">
        <v>0</v>
      </c>
      <c r="PL282" s="59">
        <v>0</v>
      </c>
      <c r="PM282" s="59">
        <v>0</v>
      </c>
      <c r="PN282" s="59">
        <v>0</v>
      </c>
      <c r="PO282" s="59">
        <v>0</v>
      </c>
      <c r="PP282" s="59">
        <v>0</v>
      </c>
      <c r="PQ282" s="59">
        <v>0</v>
      </c>
      <c r="PR282" s="59">
        <v>0</v>
      </c>
      <c r="PS282" s="59">
        <v>0</v>
      </c>
      <c r="PT282" s="59">
        <v>0</v>
      </c>
      <c r="PU282" s="59">
        <v>0</v>
      </c>
      <c r="PV282" s="59">
        <v>0</v>
      </c>
      <c r="PW282" s="59">
        <v>0</v>
      </c>
      <c r="PX282" s="59">
        <v>0</v>
      </c>
      <c r="PY282" s="59">
        <v>0</v>
      </c>
      <c r="PZ282" s="59">
        <v>0</v>
      </c>
      <c r="QA282" s="59">
        <v>0</v>
      </c>
      <c r="QB282" s="59">
        <v>0</v>
      </c>
      <c r="QC282" s="59">
        <v>0</v>
      </c>
      <c r="QD282" s="59">
        <v>0</v>
      </c>
      <c r="QE282" s="59">
        <v>0</v>
      </c>
      <c r="QF282" s="59">
        <v>0</v>
      </c>
      <c r="QG282" s="59">
        <v>0</v>
      </c>
      <c r="QH282" s="59">
        <v>0</v>
      </c>
      <c r="QI282" s="59">
        <v>0</v>
      </c>
      <c r="QJ282" s="59">
        <v>0</v>
      </c>
      <c r="QK282" s="59">
        <v>0</v>
      </c>
      <c r="QL282" s="59">
        <v>0</v>
      </c>
      <c r="QM282" s="59">
        <v>0</v>
      </c>
      <c r="QN282" s="59">
        <v>0</v>
      </c>
      <c r="QO282" s="59">
        <v>0</v>
      </c>
      <c r="QP282" s="59">
        <v>0</v>
      </c>
      <c r="QQ282" s="59">
        <v>0</v>
      </c>
      <c r="QR282" s="59">
        <v>0</v>
      </c>
      <c r="QS282" s="59">
        <v>0</v>
      </c>
      <c r="QT282" s="59">
        <v>0</v>
      </c>
      <c r="QU282" s="59">
        <v>0</v>
      </c>
      <c r="QV282" s="59">
        <v>0</v>
      </c>
      <c r="QW282" s="59">
        <v>0</v>
      </c>
      <c r="QX282" s="59">
        <v>0</v>
      </c>
      <c r="QY282" s="59">
        <v>0</v>
      </c>
      <c r="QZ282" s="59">
        <v>0</v>
      </c>
      <c r="RA282" s="59">
        <v>0</v>
      </c>
      <c r="RB282" s="59">
        <v>0</v>
      </c>
      <c r="RC282" s="59">
        <v>0</v>
      </c>
      <c r="RD282" s="59">
        <v>0</v>
      </c>
      <c r="RE282" s="59">
        <v>0</v>
      </c>
      <c r="RF282" s="59">
        <v>0</v>
      </c>
      <c r="RG282" s="59">
        <v>0</v>
      </c>
      <c r="RH282" s="59">
        <v>0</v>
      </c>
      <c r="RI282" s="59">
        <v>0</v>
      </c>
      <c r="RJ282" s="59">
        <v>0</v>
      </c>
      <c r="RK282" s="59"/>
      <c r="RN282" s="59">
        <v>1241.0999999999999</v>
      </c>
      <c r="RO282" s="59">
        <v>1241.0999999999999</v>
      </c>
      <c r="RP282" s="59">
        <v>1418.4</v>
      </c>
      <c r="RQ282" s="59">
        <v>1418.4</v>
      </c>
      <c r="RR282" s="59">
        <v>1418.4</v>
      </c>
      <c r="RS282" s="59">
        <v>1418.4</v>
      </c>
      <c r="RT282" s="59">
        <v>1418.4</v>
      </c>
      <c r="RU282" s="59">
        <v>1418.4</v>
      </c>
      <c r="RV282" s="59">
        <v>1418.4</v>
      </c>
      <c r="RW282" s="59">
        <v>1418.4</v>
      </c>
      <c r="RX282" s="59">
        <v>1418.4</v>
      </c>
      <c r="RY282" s="59">
        <v>1418.4</v>
      </c>
      <c r="RZ282" s="59">
        <v>1503.5039999999999</v>
      </c>
      <c r="SA282" s="59">
        <v>1503.5039999999999</v>
      </c>
      <c r="SB282" s="59">
        <v>1503.5039999999999</v>
      </c>
      <c r="SC282" s="59">
        <v>1503.5039999999999</v>
      </c>
      <c r="SD282" s="59">
        <v>1503.5039999999999</v>
      </c>
      <c r="SE282" s="59">
        <v>1503.5039999999999</v>
      </c>
      <c r="SF282" s="59">
        <v>1503.5039999999999</v>
      </c>
      <c r="SG282" s="59">
        <v>1503.5039999999999</v>
      </c>
      <c r="SH282" s="59">
        <v>1503.5039999999999</v>
      </c>
      <c r="SI282" s="59">
        <v>1503.5039999999999</v>
      </c>
      <c r="SJ282" s="59">
        <v>1503.5039999999999</v>
      </c>
      <c r="SK282" s="59">
        <v>1503.5039999999999</v>
      </c>
      <c r="SL282" s="59">
        <v>1593.7142400000002</v>
      </c>
      <c r="SM282" s="59">
        <v>1593.7142400000002</v>
      </c>
      <c r="SN282" s="59">
        <v>1593.7142400000002</v>
      </c>
      <c r="SO282" s="59">
        <v>1593.7142400000002</v>
      </c>
      <c r="SP282" s="59">
        <v>1593.7142400000002</v>
      </c>
      <c r="SQ282" s="59">
        <v>1593.7142400000002</v>
      </c>
      <c r="SR282" s="59">
        <v>1593.7142400000002</v>
      </c>
      <c r="SS282" s="59">
        <v>1593.7142400000002</v>
      </c>
      <c r="ST282" s="59">
        <v>1593.7142400000002</v>
      </c>
      <c r="SU282" s="59">
        <v>1593.7142400000002</v>
      </c>
      <c r="SV282" s="59">
        <v>1593.7142400000002</v>
      </c>
      <c r="SW282" s="59">
        <v>1593.7142400000002</v>
      </c>
      <c r="SX282" s="59">
        <v>1689.3370944000001</v>
      </c>
      <c r="SY282" s="59">
        <v>1689.3370944000001</v>
      </c>
      <c r="SZ282" s="59">
        <v>1689.3370944000001</v>
      </c>
      <c r="TA282" s="59">
        <v>1689.3370944000001</v>
      </c>
      <c r="TB282" s="59">
        <v>1689.3370944000001</v>
      </c>
      <c r="TC282" s="59">
        <v>1689.3370944000001</v>
      </c>
      <c r="TD282" s="59">
        <v>1689.3370944000001</v>
      </c>
      <c r="TE282" s="59">
        <v>1689.3370944000001</v>
      </c>
      <c r="TF282" s="59">
        <v>1689.3370944000001</v>
      </c>
      <c r="TG282" s="59">
        <v>1689.3370944000001</v>
      </c>
      <c r="TH282" s="59">
        <v>1689.3370944000001</v>
      </c>
      <c r="TI282" s="59">
        <v>1689.3370944000001</v>
      </c>
      <c r="TJ282" s="59">
        <v>1790.6973200640002</v>
      </c>
      <c r="TK282" s="59">
        <v>1790.6973200640002</v>
      </c>
      <c r="TL282" s="59">
        <v>1790.6973200640002</v>
      </c>
      <c r="TM282" s="59">
        <v>1790.6973200640002</v>
      </c>
      <c r="TN282" s="59">
        <v>1790.6973200640002</v>
      </c>
      <c r="TO282" s="59">
        <v>1790.6973200640002</v>
      </c>
      <c r="TP282" s="59">
        <v>1790.6973200640002</v>
      </c>
      <c r="TQ282" s="59">
        <v>1790.6973200640002</v>
      </c>
      <c r="TR282" s="59">
        <v>1790.6973200640002</v>
      </c>
      <c r="TS282" s="59">
        <v>1790.6973200640002</v>
      </c>
      <c r="TT282" s="59">
        <v>1790.6973200640002</v>
      </c>
      <c r="TU282" s="59">
        <v>1790.6973200640002</v>
      </c>
      <c r="TV282" s="59">
        <v>1898.1391592678401</v>
      </c>
      <c r="TW282" s="59">
        <v>1898.1391592678401</v>
      </c>
      <c r="TX282" s="59">
        <v>1898.1391592678401</v>
      </c>
      <c r="TY282" s="59">
        <v>1898.1391592678401</v>
      </c>
      <c r="TZ282" s="59">
        <v>1898.1391592678401</v>
      </c>
      <c r="UA282" s="59">
        <v>1898.1391592678401</v>
      </c>
      <c r="UB282" s="59">
        <v>1898.1391592678401</v>
      </c>
      <c r="UC282" s="59">
        <v>1898.1391592678401</v>
      </c>
      <c r="UD282" s="59">
        <v>1898.1391592678401</v>
      </c>
      <c r="UE282" s="59">
        <v>1898.1391592678401</v>
      </c>
      <c r="UF282" s="59">
        <v>1898.1391592678401</v>
      </c>
      <c r="UG282" s="59">
        <v>1898.1391592678401</v>
      </c>
      <c r="UH282" s="59"/>
      <c r="UK282" s="59">
        <v>8093.4000000000015</v>
      </c>
      <c r="UL282" s="59">
        <v>8761.5359999999982</v>
      </c>
      <c r="UM282" s="59">
        <v>9287.2281600000024</v>
      </c>
      <c r="UN282" s="59">
        <v>9844.4618496000003</v>
      </c>
      <c r="UO282" s="59">
        <v>10435.129560576002</v>
      </c>
      <c r="UP282" s="59">
        <v>11061.237334210564</v>
      </c>
      <c r="UQ282" s="59"/>
      <c r="UT282" s="59">
        <v>8572.8000000000011</v>
      </c>
      <c r="UU282" s="59">
        <v>9280.5120000000006</v>
      </c>
      <c r="UV282" s="59">
        <v>9837.3427200000006</v>
      </c>
      <c r="UW282" s="59">
        <v>10427.583283200001</v>
      </c>
      <c r="UX282" s="59">
        <v>11053.238280191998</v>
      </c>
      <c r="UY282" s="59">
        <v>11716.432577003521</v>
      </c>
      <c r="UZ282" s="59"/>
      <c r="VC282" s="59">
        <v>0</v>
      </c>
      <c r="VD282" s="59">
        <v>0</v>
      </c>
      <c r="VE282" s="59">
        <v>0</v>
      </c>
      <c r="VF282" s="59">
        <v>0</v>
      </c>
      <c r="VG282" s="59">
        <v>0</v>
      </c>
      <c r="VH282" s="59">
        <v>0</v>
      </c>
      <c r="VI282" s="59"/>
      <c r="VL282" s="59">
        <v>16666.200000000004</v>
      </c>
      <c r="VM282" s="59">
        <v>18042.047999999999</v>
      </c>
      <c r="VN282" s="59">
        <v>19124.570880000003</v>
      </c>
      <c r="VO282" s="59">
        <v>20272.045132800002</v>
      </c>
      <c r="VP282" s="59">
        <v>21488.367840767998</v>
      </c>
      <c r="VQ282" s="59">
        <v>22777.669911214085</v>
      </c>
      <c r="VR282" s="59"/>
      <c r="VU282" s="59">
        <v>282000</v>
      </c>
      <c r="VV282" s="59">
        <v>305280</v>
      </c>
      <c r="VW282" s="59">
        <v>323596.80000000005</v>
      </c>
      <c r="VX282" s="59">
        <v>343012.60800000001</v>
      </c>
      <c r="VY282" s="59">
        <v>363593.36448000005</v>
      </c>
      <c r="VZ282" s="59">
        <v>385408.96634879994</v>
      </c>
      <c r="WA282" s="59"/>
      <c r="WD282" s="59">
        <v>23500</v>
      </c>
      <c r="WE282" s="59">
        <v>25440</v>
      </c>
      <c r="WF282" s="59">
        <v>26966.400000000005</v>
      </c>
      <c r="WG282" s="59">
        <v>28584.384000000002</v>
      </c>
      <c r="WH282" s="59">
        <v>30299.447040000003</v>
      </c>
      <c r="WI282" s="59">
        <v>32117.413862399993</v>
      </c>
      <c r="WJ282" s="59"/>
      <c r="WM282" s="59">
        <v>986.15190935795226</v>
      </c>
      <c r="WN282" s="59">
        <v>1067.561896768779</v>
      </c>
      <c r="WO282" s="59">
        <v>1131.615610574906</v>
      </c>
      <c r="WP282" s="59">
        <v>1199.5125472094001</v>
      </c>
      <c r="WQ282" s="59">
        <v>1271.4833000419642</v>
      </c>
      <c r="WR282" s="59">
        <v>1347.7722980444817</v>
      </c>
      <c r="WS282" s="59"/>
      <c r="WV282" s="74">
        <v>39.43333333333333</v>
      </c>
      <c r="WW282" s="74">
        <v>51.43333333333333</v>
      </c>
      <c r="WX282" s="74">
        <v>63.43333333333333</v>
      </c>
      <c r="WY282" s="74">
        <v>75.433333333333337</v>
      </c>
      <c r="WZ282" s="74">
        <v>87.433333333333337</v>
      </c>
      <c r="XA282" s="74">
        <v>99.433333333333337</v>
      </c>
      <c r="XB282" s="74"/>
      <c r="XE282" s="80">
        <v>3</v>
      </c>
      <c r="XF282" s="80">
        <v>4</v>
      </c>
      <c r="XG282" s="80">
        <v>5</v>
      </c>
      <c r="XH282" s="80">
        <v>6</v>
      </c>
      <c r="XI282" s="80">
        <v>7</v>
      </c>
      <c r="XJ282" s="80">
        <v>8</v>
      </c>
      <c r="XK282" s="80"/>
      <c r="XL282" s="75"/>
      <c r="XM282" s="75"/>
      <c r="XN282" s="80">
        <v>3</v>
      </c>
      <c r="XO282" s="80">
        <v>3</v>
      </c>
      <c r="XP282" s="80">
        <v>3</v>
      </c>
      <c r="XQ282" s="80">
        <v>3</v>
      </c>
      <c r="XR282" s="80">
        <v>3</v>
      </c>
      <c r="XS282" s="80">
        <v>3</v>
      </c>
      <c r="XT282" s="80"/>
      <c r="XW282" s="80">
        <v>13</v>
      </c>
      <c r="XX282" s="80">
        <v>12</v>
      </c>
      <c r="XY282" s="80">
        <v>12</v>
      </c>
      <c r="XZ282" s="80">
        <v>13</v>
      </c>
      <c r="YA282" s="80">
        <v>13</v>
      </c>
      <c r="YB282" s="80">
        <v>13</v>
      </c>
      <c r="YC282" s="80"/>
      <c r="YF282" s="5">
        <v>2056.1267310113326</v>
      </c>
      <c r="YG282" s="5">
        <v>2225.8665547629062</v>
      </c>
      <c r="YH282" s="5">
        <v>6885.880990348307</v>
      </c>
      <c r="YI282" s="5">
        <v>7299.033849769201</v>
      </c>
      <c r="YJ282" s="5">
        <v>7736.9758807553535</v>
      </c>
      <c r="YK282" s="5">
        <v>8201.1944336006727</v>
      </c>
      <c r="YL282" s="5"/>
      <c r="YO282" s="5">
        <v>59169.114561477138</v>
      </c>
      <c r="YP282" s="5">
        <v>64053.71380612674</v>
      </c>
      <c r="YQ282" s="5">
        <v>67896.936634494356</v>
      </c>
      <c r="YR282" s="5">
        <v>71970.752832564001</v>
      </c>
      <c r="YS282" s="5">
        <v>76288.998002517852</v>
      </c>
      <c r="YT282" s="5">
        <v>80866.3378826689</v>
      </c>
      <c r="YU282" s="5"/>
      <c r="YX282" s="5">
        <v>40467.990103883822</v>
      </c>
      <c r="YY282" s="5">
        <v>63482.669031799858</v>
      </c>
      <c r="YZ282" s="5">
        <v>67896.936634494356</v>
      </c>
      <c r="ZA282" s="5">
        <v>71970.752832564001</v>
      </c>
      <c r="ZB282" s="5">
        <v>76288.998002517852</v>
      </c>
      <c r="ZC282" s="5">
        <v>80866.3378826689</v>
      </c>
      <c r="ZD282" s="5"/>
      <c r="ZG282" s="5">
        <v>986.15190935795226</v>
      </c>
      <c r="ZH282" s="5">
        <v>1067.561896768779</v>
      </c>
      <c r="ZI282" s="5">
        <v>1131.615610574906</v>
      </c>
      <c r="ZJ282" s="5">
        <v>1199.5125472094001</v>
      </c>
      <c r="ZK282" s="5">
        <v>1271.4833000419642</v>
      </c>
      <c r="ZL282" s="5">
        <v>1347.7722980444817</v>
      </c>
      <c r="ZM282" s="5"/>
      <c r="ZP282" s="60">
        <v>27612.253462022665</v>
      </c>
      <c r="ZQ282" s="60">
        <v>29891.733109525812</v>
      </c>
      <c r="ZR282" s="60">
        <v>31685.237096097368</v>
      </c>
      <c r="ZS282" s="60">
        <v>33586.3513218632</v>
      </c>
      <c r="ZT282" s="60">
        <v>35601.532401174998</v>
      </c>
      <c r="ZU282" s="60">
        <v>37737.624345245487</v>
      </c>
      <c r="ZV282" s="60"/>
      <c r="ZY282" s="60">
        <v>986.15190935795226</v>
      </c>
      <c r="ZZ282" s="60">
        <v>1067.561896768779</v>
      </c>
      <c r="AAA282" s="60">
        <v>1131.615610574906</v>
      </c>
      <c r="AAB282" s="60">
        <v>1199.5125472094001</v>
      </c>
      <c r="AAC282" s="60">
        <v>1271.4833000419642</v>
      </c>
      <c r="AAD282" s="60">
        <v>1347.7722980444817</v>
      </c>
      <c r="AAE282" s="60"/>
      <c r="AAH282" s="60">
        <v>68044.481745698708</v>
      </c>
      <c r="AAI282" s="60">
        <v>96080.570709190113</v>
      </c>
      <c r="AAJ282" s="60">
        <v>136925.48887956364</v>
      </c>
      <c r="AAK282" s="60">
        <v>172729.80679815359</v>
      </c>
      <c r="AAL282" s="60">
        <v>212337.71110700801</v>
      </c>
      <c r="AAM282" s="60">
        <v>256076.7366284515</v>
      </c>
      <c r="AAN282" s="60"/>
      <c r="AAQ282" s="5">
        <v>95656.735207721373</v>
      </c>
      <c r="AAR282" s="5">
        <v>125972.30381871593</v>
      </c>
      <c r="AAS282" s="5">
        <v>168610.72597566101</v>
      </c>
      <c r="AAT282" s="5">
        <v>206316.1581200168</v>
      </c>
      <c r="AAU282" s="5">
        <v>247939.24350818302</v>
      </c>
      <c r="AAV282" s="5">
        <v>293814.36097369698</v>
      </c>
    </row>
    <row r="283" spans="1:724" ht="15" customHeight="1">
      <c r="B283" s="228">
        <v>10</v>
      </c>
      <c r="C283" s="228">
        <v>454869</v>
      </c>
      <c r="D283" s="229" t="s">
        <v>445</v>
      </c>
      <c r="E283" s="73" t="b">
        <v>0</v>
      </c>
      <c r="F283" s="230">
        <v>41426</v>
      </c>
      <c r="G283" s="231" t="s">
        <v>426</v>
      </c>
      <c r="H283" s="57" t="s">
        <v>209</v>
      </c>
      <c r="I283" s="57" t="s">
        <v>200</v>
      </c>
      <c r="J283" s="229" t="s">
        <v>216</v>
      </c>
      <c r="K283" s="232">
        <v>8464</v>
      </c>
      <c r="L283" s="232">
        <v>0</v>
      </c>
      <c r="M283" s="73" t="b">
        <v>1</v>
      </c>
      <c r="N283" s="73" t="b">
        <v>1</v>
      </c>
      <c r="O283" s="73" t="b">
        <v>1</v>
      </c>
      <c r="P283" s="27">
        <v>42522</v>
      </c>
      <c r="Q283" s="27" t="s">
        <v>426</v>
      </c>
      <c r="R283" s="69">
        <v>0</v>
      </c>
      <c r="S283" s="69">
        <v>0.06</v>
      </c>
      <c r="T283" s="69">
        <v>0.06</v>
      </c>
      <c r="U283" s="69">
        <v>0.06</v>
      </c>
      <c r="V283" s="69">
        <v>0.06</v>
      </c>
      <c r="W283" s="69">
        <v>0.06</v>
      </c>
      <c r="Z283" s="232">
        <v>8464</v>
      </c>
      <c r="AA283" s="232">
        <v>8464</v>
      </c>
      <c r="AB283" s="232">
        <v>8464</v>
      </c>
      <c r="AC283" s="232">
        <v>8464</v>
      </c>
      <c r="AD283" s="232">
        <v>7335.48</v>
      </c>
      <c r="AE283" s="232">
        <v>9905</v>
      </c>
      <c r="AF283" s="232">
        <v>9905</v>
      </c>
      <c r="AG283" s="232">
        <v>9905</v>
      </c>
      <c r="AH283" s="232">
        <v>9905</v>
      </c>
      <c r="AI283" s="232">
        <v>9905</v>
      </c>
      <c r="AJ283" s="232">
        <v>9905</v>
      </c>
      <c r="AK283" s="232">
        <v>9905</v>
      </c>
      <c r="AL283" s="5">
        <v>10499.300000000001</v>
      </c>
      <c r="AM283" s="5">
        <v>10499.300000000001</v>
      </c>
      <c r="AN283" s="5">
        <v>10499.300000000001</v>
      </c>
      <c r="AO283" s="5">
        <v>10499.300000000001</v>
      </c>
      <c r="AP283" s="5">
        <v>10499.300000000001</v>
      </c>
      <c r="AQ283" s="5">
        <v>10499.300000000001</v>
      </c>
      <c r="AR283" s="5">
        <v>10499.300000000001</v>
      </c>
      <c r="AS283" s="5">
        <v>10499.300000000001</v>
      </c>
      <c r="AT283" s="5">
        <v>10499.300000000001</v>
      </c>
      <c r="AU283" s="5">
        <v>10499.300000000001</v>
      </c>
      <c r="AV283" s="5">
        <v>10499.300000000001</v>
      </c>
      <c r="AW283" s="5">
        <v>10499.300000000001</v>
      </c>
      <c r="AX283" s="5">
        <v>11129.258000000002</v>
      </c>
      <c r="AY283" s="5">
        <v>11129.258000000002</v>
      </c>
      <c r="AZ283" s="5">
        <v>11129.258000000002</v>
      </c>
      <c r="BA283" s="5">
        <v>11129.258000000002</v>
      </c>
      <c r="BB283" s="5">
        <v>11129.258000000002</v>
      </c>
      <c r="BC283" s="5">
        <v>11129.258000000002</v>
      </c>
      <c r="BD283" s="5">
        <v>11129.258000000002</v>
      </c>
      <c r="BE283" s="5">
        <v>11129.258000000002</v>
      </c>
      <c r="BF283" s="5">
        <v>11129.258000000002</v>
      </c>
      <c r="BG283" s="5">
        <v>11129.258000000002</v>
      </c>
      <c r="BH283" s="5">
        <v>11129.258000000002</v>
      </c>
      <c r="BI283" s="5">
        <v>11129.258000000002</v>
      </c>
      <c r="BJ283" s="5">
        <v>11797.013480000001</v>
      </c>
      <c r="BK283" s="5">
        <v>11797.013480000001</v>
      </c>
      <c r="BL283" s="5">
        <v>11797.013480000001</v>
      </c>
      <c r="BM283" s="5">
        <v>11797.013480000001</v>
      </c>
      <c r="BN283" s="5">
        <v>11797.013480000001</v>
      </c>
      <c r="BO283" s="5">
        <v>11797.013480000001</v>
      </c>
      <c r="BP283" s="5">
        <v>11797.013480000001</v>
      </c>
      <c r="BQ283" s="5">
        <v>11797.013480000001</v>
      </c>
      <c r="BR283" s="5">
        <v>11797.013480000001</v>
      </c>
      <c r="BS283" s="5">
        <v>11797.013480000001</v>
      </c>
      <c r="BT283" s="5">
        <v>11797.013480000001</v>
      </c>
      <c r="BU283" s="5">
        <v>11797.013480000001</v>
      </c>
      <c r="BV283" s="5">
        <v>12504.834288800002</v>
      </c>
      <c r="BW283" s="5">
        <v>12504.834288800002</v>
      </c>
      <c r="BX283" s="5">
        <v>12504.834288800002</v>
      </c>
      <c r="BY283" s="5">
        <v>12504.834288800002</v>
      </c>
      <c r="BZ283" s="5">
        <v>12504.834288800002</v>
      </c>
      <c r="CA283" s="5">
        <v>12504.834288800002</v>
      </c>
      <c r="CB283" s="5">
        <v>12504.834288800002</v>
      </c>
      <c r="CC283" s="5">
        <v>12504.834288800002</v>
      </c>
      <c r="CD283" s="5">
        <v>12504.834288800002</v>
      </c>
      <c r="CE283" s="5">
        <v>12504.834288800002</v>
      </c>
      <c r="CF283" s="5">
        <v>12504.834288800002</v>
      </c>
      <c r="CG283" s="5">
        <v>12504.834288800002</v>
      </c>
      <c r="CH283" s="5">
        <v>13255.124346128003</v>
      </c>
      <c r="CI283" s="5">
        <v>13255.124346128003</v>
      </c>
      <c r="CJ283" s="5">
        <v>13255.124346128003</v>
      </c>
      <c r="CK283" s="5">
        <v>13255.124346128003</v>
      </c>
      <c r="CL283" s="5">
        <v>13255.124346128003</v>
      </c>
      <c r="CM283" s="5">
        <v>13255.124346128003</v>
      </c>
      <c r="CN283" s="5">
        <v>13255.124346128003</v>
      </c>
      <c r="CO283" s="5">
        <v>13255.124346128003</v>
      </c>
      <c r="CP283" s="5">
        <v>13255.124346128003</v>
      </c>
      <c r="CQ283" s="5">
        <v>13255.124346128003</v>
      </c>
      <c r="CR283" s="5">
        <v>13255.124346128003</v>
      </c>
      <c r="CS283" s="5">
        <v>13255.124346128003</v>
      </c>
      <c r="CU283" s="69">
        <v>0</v>
      </c>
      <c r="CV283" s="69">
        <v>0</v>
      </c>
      <c r="CW283" s="69">
        <v>0</v>
      </c>
      <c r="CX283" s="69">
        <v>0</v>
      </c>
      <c r="CY283" s="69">
        <v>0</v>
      </c>
      <c r="CZ283" s="69">
        <v>0</v>
      </c>
      <c r="DC283" s="5">
        <v>0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/>
      <c r="FZ283" s="5">
        <v>8464</v>
      </c>
      <c r="GA283" s="5">
        <v>8464</v>
      </c>
      <c r="GB283" s="5">
        <v>8464</v>
      </c>
      <c r="GC283" s="5">
        <v>8464</v>
      </c>
      <c r="GD283" s="5">
        <v>7335.48</v>
      </c>
      <c r="GE283" s="5">
        <v>9905</v>
      </c>
      <c r="GF283" s="5">
        <v>9905</v>
      </c>
      <c r="GG283" s="5">
        <v>9905</v>
      </c>
      <c r="GH283" s="5">
        <v>9905</v>
      </c>
      <c r="GI283" s="5">
        <v>9905</v>
      </c>
      <c r="GJ283" s="5">
        <v>9905</v>
      </c>
      <c r="GK283" s="5">
        <v>9905</v>
      </c>
      <c r="GL283" s="5">
        <v>10499.300000000001</v>
      </c>
      <c r="GM283" s="5">
        <v>10499.300000000001</v>
      </c>
      <c r="GN283" s="5">
        <v>10499.300000000001</v>
      </c>
      <c r="GO283" s="5">
        <v>10499.300000000001</v>
      </c>
      <c r="GP283" s="5">
        <v>10499.300000000001</v>
      </c>
      <c r="GQ283" s="5">
        <v>10499.300000000001</v>
      </c>
      <c r="GR283" s="5">
        <v>10499.300000000001</v>
      </c>
      <c r="GS283" s="5">
        <v>10499.300000000001</v>
      </c>
      <c r="GT283" s="5">
        <v>10499.300000000001</v>
      </c>
      <c r="GU283" s="5">
        <v>10499.300000000001</v>
      </c>
      <c r="GV283" s="5">
        <v>10499.300000000001</v>
      </c>
      <c r="GW283" s="5">
        <v>10499.300000000001</v>
      </c>
      <c r="GX283" s="5">
        <v>11129.258000000002</v>
      </c>
      <c r="GY283" s="5">
        <v>11129.258000000002</v>
      </c>
      <c r="GZ283" s="5">
        <v>11129.258000000002</v>
      </c>
      <c r="HA283" s="5">
        <v>11129.258000000002</v>
      </c>
      <c r="HB283" s="5">
        <v>11129.258000000002</v>
      </c>
      <c r="HC283" s="5">
        <v>11129.258000000002</v>
      </c>
      <c r="HD283" s="5">
        <v>11129.258000000002</v>
      </c>
      <c r="HE283" s="5">
        <v>11129.258000000002</v>
      </c>
      <c r="HF283" s="5">
        <v>11129.258000000002</v>
      </c>
      <c r="HG283" s="5">
        <v>11129.258000000002</v>
      </c>
      <c r="HH283" s="5">
        <v>11129.258000000002</v>
      </c>
      <c r="HI283" s="5">
        <v>11129.258000000002</v>
      </c>
      <c r="HJ283" s="5">
        <v>11797.013480000001</v>
      </c>
      <c r="HK283" s="5">
        <v>11797.013480000001</v>
      </c>
      <c r="HL283" s="5">
        <v>11797.013480000001</v>
      </c>
      <c r="HM283" s="5">
        <v>11797.013480000001</v>
      </c>
      <c r="HN283" s="5">
        <v>11797.013480000001</v>
      </c>
      <c r="HO283" s="5">
        <v>11797.013480000001</v>
      </c>
      <c r="HP283" s="5">
        <v>11797.013480000001</v>
      </c>
      <c r="HQ283" s="5">
        <v>11797.013480000001</v>
      </c>
      <c r="HR283" s="5">
        <v>11797.013480000001</v>
      </c>
      <c r="HS283" s="5">
        <v>11797.013480000001</v>
      </c>
      <c r="HT283" s="5">
        <v>11797.013480000001</v>
      </c>
      <c r="HU283" s="5">
        <v>11797.013480000001</v>
      </c>
      <c r="HV283" s="5">
        <v>12504.834288800002</v>
      </c>
      <c r="HW283" s="5">
        <v>12504.834288800002</v>
      </c>
      <c r="HX283" s="5">
        <v>12504.834288800002</v>
      </c>
      <c r="HY283" s="5">
        <v>12504.834288800002</v>
      </c>
      <c r="HZ283" s="5">
        <v>12504.834288800002</v>
      </c>
      <c r="IA283" s="5">
        <v>12504.834288800002</v>
      </c>
      <c r="IB283" s="5">
        <v>12504.834288800002</v>
      </c>
      <c r="IC283" s="5">
        <v>12504.834288800002</v>
      </c>
      <c r="ID283" s="5">
        <v>12504.834288800002</v>
      </c>
      <c r="IE283" s="5">
        <v>12504.834288800002</v>
      </c>
      <c r="IF283" s="5">
        <v>12504.834288800002</v>
      </c>
      <c r="IG283" s="5">
        <v>12504.834288800002</v>
      </c>
      <c r="IH283" s="5">
        <v>13255.124346128003</v>
      </c>
      <c r="II283" s="5">
        <v>13255.124346128003</v>
      </c>
      <c r="IJ283" s="5">
        <v>13255.124346128003</v>
      </c>
      <c r="IK283" s="5">
        <v>13255.124346128003</v>
      </c>
      <c r="IL283" s="5">
        <v>13255.124346128003</v>
      </c>
      <c r="IM283" s="5">
        <v>13255.124346128003</v>
      </c>
      <c r="IN283" s="5">
        <v>13255.124346128003</v>
      </c>
      <c r="IO283" s="5">
        <v>13255.124346128003</v>
      </c>
      <c r="IP283" s="5">
        <v>13255.124346128003</v>
      </c>
      <c r="IQ283" s="5">
        <v>13255.124346128003</v>
      </c>
      <c r="IR283" s="5">
        <v>13255.124346128003</v>
      </c>
      <c r="IS283" s="5">
        <v>13255.124346128003</v>
      </c>
      <c r="IT283" s="5"/>
      <c r="IW283" s="5">
        <v>242.91679999999999</v>
      </c>
      <c r="IX283" s="5">
        <v>242.91679999999999</v>
      </c>
      <c r="IY283" s="5">
        <v>242.91679999999999</v>
      </c>
      <c r="IZ283" s="5">
        <v>242.91679999999999</v>
      </c>
      <c r="JA283" s="5">
        <v>210.52827599999998</v>
      </c>
      <c r="JB283" s="5">
        <v>284.27350000000001</v>
      </c>
      <c r="JC283" s="5">
        <v>284.27350000000001</v>
      </c>
      <c r="JD283" s="5">
        <v>284.27350000000001</v>
      </c>
      <c r="JE283" s="5">
        <v>284.27350000000001</v>
      </c>
      <c r="JF283" s="5">
        <v>284.27350000000001</v>
      </c>
      <c r="JG283" s="5">
        <v>284.27350000000001</v>
      </c>
      <c r="JH283" s="5">
        <v>284.27350000000001</v>
      </c>
      <c r="JI283" s="5">
        <v>301.32991000000004</v>
      </c>
      <c r="JJ283" s="5">
        <v>301.32991000000004</v>
      </c>
      <c r="JK283" s="5">
        <v>301.32991000000004</v>
      </c>
      <c r="JL283" s="5">
        <v>301.32991000000004</v>
      </c>
      <c r="JM283" s="5">
        <v>301.32991000000004</v>
      </c>
      <c r="JN283" s="5">
        <v>301.32991000000004</v>
      </c>
      <c r="JO283" s="5">
        <v>301.32991000000004</v>
      </c>
      <c r="JP283" s="5">
        <v>301.32991000000004</v>
      </c>
      <c r="JQ283" s="5">
        <v>301.32991000000004</v>
      </c>
      <c r="JR283" s="5">
        <v>301.32991000000004</v>
      </c>
      <c r="JS283" s="5">
        <v>301.32991000000004</v>
      </c>
      <c r="JT283" s="5">
        <v>301.32991000000004</v>
      </c>
      <c r="JU283" s="5">
        <v>319.40970460000005</v>
      </c>
      <c r="JV283" s="5">
        <v>319.40970460000005</v>
      </c>
      <c r="JW283" s="5">
        <v>319.40970460000005</v>
      </c>
      <c r="JX283" s="5">
        <v>319.40970460000005</v>
      </c>
      <c r="JY283" s="5">
        <v>319.40970460000005</v>
      </c>
      <c r="JZ283" s="5">
        <v>319.40970460000005</v>
      </c>
      <c r="KA283" s="5">
        <v>319.40970460000005</v>
      </c>
      <c r="KB283" s="5">
        <v>319.40970460000005</v>
      </c>
      <c r="KC283" s="5">
        <v>319.40970460000005</v>
      </c>
      <c r="KD283" s="5">
        <v>319.40970460000005</v>
      </c>
      <c r="KE283" s="5">
        <v>319.40970460000005</v>
      </c>
      <c r="KF283" s="5">
        <v>319.40970460000005</v>
      </c>
      <c r="KG283" s="5">
        <v>338.57428687600003</v>
      </c>
      <c r="KH283" s="5">
        <v>338.57428687600003</v>
      </c>
      <c r="KI283" s="5">
        <v>338.57428687600003</v>
      </c>
      <c r="KJ283" s="5">
        <v>338.57428687600003</v>
      </c>
      <c r="KK283" s="5">
        <v>338.57428687600003</v>
      </c>
      <c r="KL283" s="5">
        <v>338.57428687600003</v>
      </c>
      <c r="KM283" s="5">
        <v>338.57428687600003</v>
      </c>
      <c r="KN283" s="5">
        <v>338.57428687600003</v>
      </c>
      <c r="KO283" s="5">
        <v>338.57428687600003</v>
      </c>
      <c r="KP283" s="5">
        <v>338.57428687600003</v>
      </c>
      <c r="KQ283" s="5">
        <v>338.57428687600003</v>
      </c>
      <c r="KR283" s="5">
        <v>338.57428687600003</v>
      </c>
      <c r="KS283" s="5">
        <v>358.88874408856009</v>
      </c>
      <c r="KT283" s="5">
        <v>358.88874408856009</v>
      </c>
      <c r="KU283" s="5">
        <v>358.88874408856009</v>
      </c>
      <c r="KV283" s="5">
        <v>358.88874408856009</v>
      </c>
      <c r="KW283" s="5">
        <v>358.88874408856009</v>
      </c>
      <c r="KX283" s="5">
        <v>358.88874408856009</v>
      </c>
      <c r="KY283" s="5">
        <v>358.88874408856009</v>
      </c>
      <c r="KZ283" s="5">
        <v>358.88874408856009</v>
      </c>
      <c r="LA283" s="5">
        <v>358.88874408856009</v>
      </c>
      <c r="LB283" s="5">
        <v>358.88874408856009</v>
      </c>
      <c r="LC283" s="5">
        <v>358.88874408856009</v>
      </c>
      <c r="LD283" s="5">
        <v>358.88874408856009</v>
      </c>
      <c r="LE283" s="5">
        <v>380.42206873387369</v>
      </c>
      <c r="LF283" s="5">
        <v>380.42206873387369</v>
      </c>
      <c r="LG283" s="5">
        <v>380.42206873387369</v>
      </c>
      <c r="LH283" s="5">
        <v>380.42206873387369</v>
      </c>
      <c r="LI283" s="5">
        <v>380.42206873387369</v>
      </c>
      <c r="LJ283" s="5">
        <v>380.42206873387369</v>
      </c>
      <c r="LK283" s="5">
        <v>380.42206873387369</v>
      </c>
      <c r="LL283" s="5">
        <v>380.42206873387369</v>
      </c>
      <c r="LM283" s="5">
        <v>380.42206873387369</v>
      </c>
      <c r="LN283" s="5">
        <v>380.42206873387369</v>
      </c>
      <c r="LO283" s="5">
        <v>380.42206873387369</v>
      </c>
      <c r="LP283" s="5">
        <v>380.42206873387369</v>
      </c>
      <c r="LQ283" s="5"/>
      <c r="LT283" s="5">
        <v>257.30560000000003</v>
      </c>
      <c r="LU283" s="5">
        <v>257.30560000000003</v>
      </c>
      <c r="LV283" s="5">
        <v>257.30560000000003</v>
      </c>
      <c r="LW283" s="5">
        <v>257.30560000000003</v>
      </c>
      <c r="LX283" s="5">
        <v>222.99859199999997</v>
      </c>
      <c r="LY283" s="5">
        <v>301.11200000000002</v>
      </c>
      <c r="LZ283" s="5">
        <v>301.11200000000002</v>
      </c>
      <c r="MA283" s="5">
        <v>301.11200000000002</v>
      </c>
      <c r="MB283" s="5">
        <v>301.11200000000002</v>
      </c>
      <c r="MC283" s="5">
        <v>301.11200000000002</v>
      </c>
      <c r="MD283" s="5">
        <v>301.11200000000002</v>
      </c>
      <c r="ME283" s="5">
        <v>301.11200000000002</v>
      </c>
      <c r="MF283" s="5">
        <v>319.17872000000006</v>
      </c>
      <c r="MG283" s="5">
        <v>319.17872000000006</v>
      </c>
      <c r="MH283" s="5">
        <v>319.17872000000006</v>
      </c>
      <c r="MI283" s="5">
        <v>319.17872000000006</v>
      </c>
      <c r="MJ283" s="5">
        <v>319.17872000000006</v>
      </c>
      <c r="MK283" s="5">
        <v>319.17872000000006</v>
      </c>
      <c r="ML283" s="5">
        <v>319.17872000000006</v>
      </c>
      <c r="MM283" s="5">
        <v>319.17872000000006</v>
      </c>
      <c r="MN283" s="5">
        <v>319.17872000000006</v>
      </c>
      <c r="MO283" s="5">
        <v>319.17872000000006</v>
      </c>
      <c r="MP283" s="5">
        <v>319.17872000000006</v>
      </c>
      <c r="MQ283" s="5">
        <v>319.17872000000006</v>
      </c>
      <c r="MR283" s="5">
        <v>338.32944320000007</v>
      </c>
      <c r="MS283" s="5">
        <v>338.32944320000007</v>
      </c>
      <c r="MT283" s="5">
        <v>338.32944320000007</v>
      </c>
      <c r="MU283" s="5">
        <v>338.32944320000007</v>
      </c>
      <c r="MV283" s="5">
        <v>338.32944320000007</v>
      </c>
      <c r="MW283" s="5">
        <v>338.32944320000007</v>
      </c>
      <c r="MX283" s="5">
        <v>338.32944320000007</v>
      </c>
      <c r="MY283" s="5">
        <v>338.32944320000007</v>
      </c>
      <c r="MZ283" s="5">
        <v>338.32944320000007</v>
      </c>
      <c r="NA283" s="5">
        <v>338.32944320000007</v>
      </c>
      <c r="NB283" s="5">
        <v>338.32944320000007</v>
      </c>
      <c r="NC283" s="5">
        <v>338.32944320000007</v>
      </c>
      <c r="ND283" s="5">
        <v>358.62920979200004</v>
      </c>
      <c r="NE283" s="5">
        <v>358.62920979200004</v>
      </c>
      <c r="NF283" s="5">
        <v>358.62920979200004</v>
      </c>
      <c r="NG283" s="5">
        <v>358.62920979200004</v>
      </c>
      <c r="NH283" s="5">
        <v>358.62920979200004</v>
      </c>
      <c r="NI283" s="5">
        <v>358.62920979200004</v>
      </c>
      <c r="NJ283" s="5">
        <v>358.62920979200004</v>
      </c>
      <c r="NK283" s="5">
        <v>358.62920979200004</v>
      </c>
      <c r="NL283" s="5">
        <v>358.62920979200004</v>
      </c>
      <c r="NM283" s="5">
        <v>358.62920979200004</v>
      </c>
      <c r="NN283" s="5">
        <v>358.62920979200004</v>
      </c>
      <c r="NO283" s="5">
        <v>358.62920979200004</v>
      </c>
      <c r="NP283" s="5">
        <v>380.14696237952006</v>
      </c>
      <c r="NQ283" s="5">
        <v>380.14696237952006</v>
      </c>
      <c r="NR283" s="5">
        <v>380.14696237952006</v>
      </c>
      <c r="NS283" s="5">
        <v>380.14696237952006</v>
      </c>
      <c r="NT283" s="5">
        <v>380.14696237952006</v>
      </c>
      <c r="NU283" s="5">
        <v>380.14696237952006</v>
      </c>
      <c r="NV283" s="5">
        <v>380.14696237952006</v>
      </c>
      <c r="NW283" s="5">
        <v>380.14696237952006</v>
      </c>
      <c r="NX283" s="5">
        <v>380.14696237952006</v>
      </c>
      <c r="NY283" s="5">
        <v>380.14696237952006</v>
      </c>
      <c r="NZ283" s="5">
        <v>380.14696237952006</v>
      </c>
      <c r="OA283" s="5">
        <v>380.14696237952006</v>
      </c>
      <c r="OB283" s="5">
        <v>402.95578012229129</v>
      </c>
      <c r="OC283" s="5">
        <v>402.95578012229129</v>
      </c>
      <c r="OD283" s="5">
        <v>402.95578012229129</v>
      </c>
      <c r="OE283" s="5">
        <v>402.95578012229129</v>
      </c>
      <c r="OF283" s="5">
        <v>402.95578012229129</v>
      </c>
      <c r="OG283" s="5">
        <v>402.95578012229129</v>
      </c>
      <c r="OH283" s="5">
        <v>402.95578012229129</v>
      </c>
      <c r="OI283" s="5">
        <v>402.95578012229129</v>
      </c>
      <c r="OJ283" s="5">
        <v>402.95578012229129</v>
      </c>
      <c r="OK283" s="5">
        <v>402.95578012229129</v>
      </c>
      <c r="OL283" s="5">
        <v>402.95578012229129</v>
      </c>
      <c r="OM283" s="5">
        <v>402.95578012229129</v>
      </c>
      <c r="ON283" s="5"/>
      <c r="OQ283" s="59">
        <v>0</v>
      </c>
      <c r="OR283" s="59">
        <v>0</v>
      </c>
      <c r="OS283" s="59">
        <v>0</v>
      </c>
      <c r="OT283" s="59">
        <v>0</v>
      </c>
      <c r="OU283" s="59">
        <v>0</v>
      </c>
      <c r="OV283" s="59">
        <v>0</v>
      </c>
      <c r="OW283" s="59">
        <v>0</v>
      </c>
      <c r="OX283" s="59">
        <v>0</v>
      </c>
      <c r="OY283" s="59">
        <v>0</v>
      </c>
      <c r="OZ283" s="59">
        <v>0</v>
      </c>
      <c r="PA283" s="59">
        <v>0</v>
      </c>
      <c r="PB283" s="59">
        <v>0</v>
      </c>
      <c r="PC283" s="59">
        <v>0</v>
      </c>
      <c r="PD283" s="59">
        <v>0</v>
      </c>
      <c r="PE283" s="59">
        <v>0</v>
      </c>
      <c r="PF283" s="59">
        <v>0</v>
      </c>
      <c r="PG283" s="59">
        <v>0</v>
      </c>
      <c r="PH283" s="59">
        <v>0</v>
      </c>
      <c r="PI283" s="59">
        <v>0</v>
      </c>
      <c r="PJ283" s="59">
        <v>0</v>
      </c>
      <c r="PK283" s="59">
        <v>0</v>
      </c>
      <c r="PL283" s="59">
        <v>0</v>
      </c>
      <c r="PM283" s="59">
        <v>0</v>
      </c>
      <c r="PN283" s="59">
        <v>0</v>
      </c>
      <c r="PO283" s="59">
        <v>0</v>
      </c>
      <c r="PP283" s="59">
        <v>0</v>
      </c>
      <c r="PQ283" s="59">
        <v>0</v>
      </c>
      <c r="PR283" s="59">
        <v>0</v>
      </c>
      <c r="PS283" s="59">
        <v>0</v>
      </c>
      <c r="PT283" s="59">
        <v>0</v>
      </c>
      <c r="PU283" s="59">
        <v>0</v>
      </c>
      <c r="PV283" s="59">
        <v>0</v>
      </c>
      <c r="PW283" s="59">
        <v>0</v>
      </c>
      <c r="PX283" s="59">
        <v>0</v>
      </c>
      <c r="PY283" s="59">
        <v>0</v>
      </c>
      <c r="PZ283" s="59">
        <v>0</v>
      </c>
      <c r="QA283" s="59">
        <v>0</v>
      </c>
      <c r="QB283" s="59">
        <v>0</v>
      </c>
      <c r="QC283" s="59">
        <v>0</v>
      </c>
      <c r="QD283" s="59">
        <v>0</v>
      </c>
      <c r="QE283" s="59">
        <v>0</v>
      </c>
      <c r="QF283" s="59">
        <v>0</v>
      </c>
      <c r="QG283" s="59">
        <v>0</v>
      </c>
      <c r="QH283" s="59">
        <v>0</v>
      </c>
      <c r="QI283" s="59">
        <v>0</v>
      </c>
      <c r="QJ283" s="59">
        <v>0</v>
      </c>
      <c r="QK283" s="59">
        <v>0</v>
      </c>
      <c r="QL283" s="59">
        <v>0</v>
      </c>
      <c r="QM283" s="59">
        <v>0</v>
      </c>
      <c r="QN283" s="59">
        <v>0</v>
      </c>
      <c r="QO283" s="59">
        <v>0</v>
      </c>
      <c r="QP283" s="59">
        <v>0</v>
      </c>
      <c r="QQ283" s="59">
        <v>0</v>
      </c>
      <c r="QR283" s="59">
        <v>0</v>
      </c>
      <c r="QS283" s="59">
        <v>0</v>
      </c>
      <c r="QT283" s="59">
        <v>0</v>
      </c>
      <c r="QU283" s="59">
        <v>0</v>
      </c>
      <c r="QV283" s="59">
        <v>0</v>
      </c>
      <c r="QW283" s="59">
        <v>0</v>
      </c>
      <c r="QX283" s="59">
        <v>0</v>
      </c>
      <c r="QY283" s="59">
        <v>0</v>
      </c>
      <c r="QZ283" s="59">
        <v>0</v>
      </c>
      <c r="RA283" s="59">
        <v>0</v>
      </c>
      <c r="RB283" s="59">
        <v>0</v>
      </c>
      <c r="RC283" s="59">
        <v>0</v>
      </c>
      <c r="RD283" s="59">
        <v>0</v>
      </c>
      <c r="RE283" s="59">
        <v>0</v>
      </c>
      <c r="RF283" s="59">
        <v>0</v>
      </c>
      <c r="RG283" s="59">
        <v>0</v>
      </c>
      <c r="RH283" s="59">
        <v>0</v>
      </c>
      <c r="RI283" s="59">
        <v>0</v>
      </c>
      <c r="RJ283" s="59">
        <v>0</v>
      </c>
      <c r="RK283" s="59"/>
      <c r="RN283" s="59">
        <v>500.22239999999999</v>
      </c>
      <c r="RO283" s="59">
        <v>500.22239999999999</v>
      </c>
      <c r="RP283" s="59">
        <v>500.22239999999999</v>
      </c>
      <c r="RQ283" s="59">
        <v>500.22239999999999</v>
      </c>
      <c r="RR283" s="59">
        <v>433.52686799999992</v>
      </c>
      <c r="RS283" s="59">
        <v>585.38550000000009</v>
      </c>
      <c r="RT283" s="59">
        <v>585.38550000000009</v>
      </c>
      <c r="RU283" s="59">
        <v>585.38550000000009</v>
      </c>
      <c r="RV283" s="59">
        <v>585.38550000000009</v>
      </c>
      <c r="RW283" s="59">
        <v>585.38550000000009</v>
      </c>
      <c r="RX283" s="59">
        <v>585.38550000000009</v>
      </c>
      <c r="RY283" s="59">
        <v>585.38550000000009</v>
      </c>
      <c r="RZ283" s="59">
        <v>620.50863000000004</v>
      </c>
      <c r="SA283" s="59">
        <v>620.50863000000004</v>
      </c>
      <c r="SB283" s="59">
        <v>620.50863000000004</v>
      </c>
      <c r="SC283" s="59">
        <v>620.50863000000004</v>
      </c>
      <c r="SD283" s="59">
        <v>620.50863000000004</v>
      </c>
      <c r="SE283" s="59">
        <v>620.50863000000004</v>
      </c>
      <c r="SF283" s="59">
        <v>620.50863000000004</v>
      </c>
      <c r="SG283" s="59">
        <v>620.50863000000004</v>
      </c>
      <c r="SH283" s="59">
        <v>620.50863000000004</v>
      </c>
      <c r="SI283" s="59">
        <v>620.50863000000004</v>
      </c>
      <c r="SJ283" s="59">
        <v>620.50863000000004</v>
      </c>
      <c r="SK283" s="59">
        <v>620.50863000000004</v>
      </c>
      <c r="SL283" s="59">
        <v>657.73914780000018</v>
      </c>
      <c r="SM283" s="59">
        <v>657.73914780000018</v>
      </c>
      <c r="SN283" s="59">
        <v>657.73914780000018</v>
      </c>
      <c r="SO283" s="59">
        <v>657.73914780000018</v>
      </c>
      <c r="SP283" s="59">
        <v>657.73914780000018</v>
      </c>
      <c r="SQ283" s="59">
        <v>657.73914780000018</v>
      </c>
      <c r="SR283" s="59">
        <v>657.73914780000018</v>
      </c>
      <c r="SS283" s="59">
        <v>657.73914780000018</v>
      </c>
      <c r="ST283" s="59">
        <v>657.73914780000018</v>
      </c>
      <c r="SU283" s="59">
        <v>657.73914780000018</v>
      </c>
      <c r="SV283" s="59">
        <v>657.73914780000018</v>
      </c>
      <c r="SW283" s="59">
        <v>657.73914780000018</v>
      </c>
      <c r="SX283" s="59">
        <v>697.20349666800007</v>
      </c>
      <c r="SY283" s="59">
        <v>697.20349666800007</v>
      </c>
      <c r="SZ283" s="59">
        <v>697.20349666800007</v>
      </c>
      <c r="TA283" s="59">
        <v>697.20349666800007</v>
      </c>
      <c r="TB283" s="59">
        <v>697.20349666800007</v>
      </c>
      <c r="TC283" s="59">
        <v>697.20349666800007</v>
      </c>
      <c r="TD283" s="59">
        <v>697.20349666800007</v>
      </c>
      <c r="TE283" s="59">
        <v>697.20349666800007</v>
      </c>
      <c r="TF283" s="59">
        <v>697.20349666800007</v>
      </c>
      <c r="TG283" s="59">
        <v>697.20349666800007</v>
      </c>
      <c r="TH283" s="59">
        <v>697.20349666800007</v>
      </c>
      <c r="TI283" s="59">
        <v>697.20349666800007</v>
      </c>
      <c r="TJ283" s="59">
        <v>739.03570646808021</v>
      </c>
      <c r="TK283" s="59">
        <v>739.03570646808021</v>
      </c>
      <c r="TL283" s="59">
        <v>739.03570646808021</v>
      </c>
      <c r="TM283" s="59">
        <v>739.03570646808021</v>
      </c>
      <c r="TN283" s="59">
        <v>739.03570646808021</v>
      </c>
      <c r="TO283" s="59">
        <v>739.03570646808021</v>
      </c>
      <c r="TP283" s="59">
        <v>739.03570646808021</v>
      </c>
      <c r="TQ283" s="59">
        <v>739.03570646808021</v>
      </c>
      <c r="TR283" s="59">
        <v>739.03570646808021</v>
      </c>
      <c r="TS283" s="59">
        <v>739.03570646808021</v>
      </c>
      <c r="TT283" s="59">
        <v>739.03570646808021</v>
      </c>
      <c r="TU283" s="59">
        <v>739.03570646808021</v>
      </c>
      <c r="TV283" s="59">
        <v>783.37784885616497</v>
      </c>
      <c r="TW283" s="59">
        <v>783.37784885616497</v>
      </c>
      <c r="TX283" s="59">
        <v>783.37784885616497</v>
      </c>
      <c r="TY283" s="59">
        <v>783.37784885616497</v>
      </c>
      <c r="TZ283" s="59">
        <v>783.37784885616497</v>
      </c>
      <c r="UA283" s="59">
        <v>783.37784885616497</v>
      </c>
      <c r="UB283" s="59">
        <v>783.37784885616497</v>
      </c>
      <c r="UC283" s="59">
        <v>783.37784885616497</v>
      </c>
      <c r="UD283" s="59">
        <v>783.37784885616497</v>
      </c>
      <c r="UE283" s="59">
        <v>783.37784885616497</v>
      </c>
      <c r="UF283" s="59">
        <v>783.37784885616497</v>
      </c>
      <c r="UG283" s="59">
        <v>783.37784885616497</v>
      </c>
      <c r="UH283" s="59"/>
      <c r="UK283" s="59">
        <v>3172.1099760000006</v>
      </c>
      <c r="UL283" s="59">
        <v>3615.9589199999996</v>
      </c>
      <c r="UM283" s="59">
        <v>3832.9164552000016</v>
      </c>
      <c r="UN283" s="59">
        <v>4062.8914425119997</v>
      </c>
      <c r="UO283" s="59">
        <v>4306.6649290627211</v>
      </c>
      <c r="UP283" s="59">
        <v>4565.0648248064854</v>
      </c>
      <c r="UQ283" s="59"/>
      <c r="UT283" s="59">
        <v>3360.0049920000006</v>
      </c>
      <c r="UU283" s="59">
        <v>3830.14464</v>
      </c>
      <c r="UV283" s="59">
        <v>4059.9533184000015</v>
      </c>
      <c r="UW283" s="59">
        <v>4303.5505175040007</v>
      </c>
      <c r="UX283" s="59">
        <v>4561.7635485542405</v>
      </c>
      <c r="UY283" s="59">
        <v>4835.4693614674952</v>
      </c>
      <c r="UZ283" s="59"/>
      <c r="VC283" s="59">
        <v>0</v>
      </c>
      <c r="VD283" s="59">
        <v>0</v>
      </c>
      <c r="VE283" s="59">
        <v>0</v>
      </c>
      <c r="VF283" s="59">
        <v>0</v>
      </c>
      <c r="VG283" s="59">
        <v>0</v>
      </c>
      <c r="VH283" s="59">
        <v>0</v>
      </c>
      <c r="VI283" s="59"/>
      <c r="VL283" s="59">
        <v>6532.1149680000017</v>
      </c>
      <c r="VM283" s="59">
        <v>7446.1035599999996</v>
      </c>
      <c r="VN283" s="59">
        <v>7892.8697736000031</v>
      </c>
      <c r="VO283" s="59">
        <v>8366.4419600159999</v>
      </c>
      <c r="VP283" s="59">
        <v>8868.4284776169625</v>
      </c>
      <c r="VQ283" s="59">
        <v>9400.5341862739806</v>
      </c>
      <c r="VR283" s="59"/>
      <c r="VU283" s="59">
        <v>110526.48</v>
      </c>
      <c r="VV283" s="59">
        <v>125991.60000000002</v>
      </c>
      <c r="VW283" s="59">
        <v>133551.09600000002</v>
      </c>
      <c r="VX283" s="59">
        <v>141564.16175999999</v>
      </c>
      <c r="VY283" s="59">
        <v>150058.01146560002</v>
      </c>
      <c r="VZ283" s="59">
        <v>159061.49215353598</v>
      </c>
      <c r="WA283" s="59"/>
      <c r="WD283" s="59">
        <v>9210.5399999999991</v>
      </c>
      <c r="WE283" s="59">
        <v>10499.300000000001</v>
      </c>
      <c r="WF283" s="59">
        <v>11129.258000000002</v>
      </c>
      <c r="WG283" s="59">
        <v>11797.01348</v>
      </c>
      <c r="WH283" s="59">
        <v>12504.834288800002</v>
      </c>
      <c r="WI283" s="59">
        <v>13255.124346127997</v>
      </c>
      <c r="WJ283" s="59"/>
      <c r="WM283" s="59">
        <v>386.51028115820395</v>
      </c>
      <c r="WN283" s="59">
        <v>440.59169114561485</v>
      </c>
      <c r="WO283" s="59">
        <v>467.02719261435175</v>
      </c>
      <c r="WP283" s="59">
        <v>495.0488241712128</v>
      </c>
      <c r="WQ283" s="59">
        <v>524.7517536214857</v>
      </c>
      <c r="WR283" s="59">
        <v>556.23685883877454</v>
      </c>
      <c r="WS283" s="59"/>
      <c r="WV283" s="74">
        <v>19</v>
      </c>
      <c r="WW283" s="74">
        <v>31</v>
      </c>
      <c r="WX283" s="74">
        <v>43</v>
      </c>
      <c r="WY283" s="74">
        <v>55</v>
      </c>
      <c r="WZ283" s="74">
        <v>67</v>
      </c>
      <c r="XA283" s="74">
        <v>79</v>
      </c>
      <c r="XB283" s="74"/>
      <c r="XE283" s="80">
        <v>1</v>
      </c>
      <c r="XF283" s="80">
        <v>2</v>
      </c>
      <c r="XG283" s="80">
        <v>3</v>
      </c>
      <c r="XH283" s="80">
        <v>4</v>
      </c>
      <c r="XI283" s="80">
        <v>5</v>
      </c>
      <c r="XJ283" s="80">
        <v>6</v>
      </c>
      <c r="XK283" s="80"/>
      <c r="XL283" s="75"/>
      <c r="XM283" s="75"/>
      <c r="XN283" s="80">
        <v>7</v>
      </c>
      <c r="XO283" s="80">
        <v>7</v>
      </c>
      <c r="XP283" s="80">
        <v>7</v>
      </c>
      <c r="XQ283" s="80">
        <v>7</v>
      </c>
      <c r="XR283" s="80">
        <v>7</v>
      </c>
      <c r="XS283" s="80">
        <v>7</v>
      </c>
      <c r="XT283" s="80"/>
      <c r="XW283" s="80">
        <v>0</v>
      </c>
      <c r="XX283" s="80">
        <v>0</v>
      </c>
      <c r="XY283" s="80">
        <v>0</v>
      </c>
      <c r="XZ283" s="80">
        <v>0</v>
      </c>
      <c r="YA283" s="80">
        <v>0</v>
      </c>
      <c r="YB283" s="80">
        <v>0</v>
      </c>
      <c r="YC283" s="80"/>
      <c r="YF283" s="5">
        <v>805.87393621485626</v>
      </c>
      <c r="YG283" s="5">
        <v>918.63367603860752</v>
      </c>
      <c r="YH283" s="5">
        <v>973.75169660092342</v>
      </c>
      <c r="YI283" s="5">
        <v>1032.1767983969794</v>
      </c>
      <c r="YJ283" s="5">
        <v>3193.114420786741</v>
      </c>
      <c r="YK283" s="5">
        <v>3384.7012860339428</v>
      </c>
      <c r="YL283" s="5"/>
      <c r="YO283" s="5">
        <v>17392.962652119179</v>
      </c>
      <c r="YP283" s="5">
        <v>19826.626101552669</v>
      </c>
      <c r="YQ283" s="5">
        <v>28021.631556861106</v>
      </c>
      <c r="YR283" s="5">
        <v>29702.929450272768</v>
      </c>
      <c r="YS283" s="5">
        <v>31485.105217289143</v>
      </c>
      <c r="YT283" s="5">
        <v>33374.211530326473</v>
      </c>
      <c r="YU283" s="5"/>
      <c r="YX283" s="5">
        <v>11895.703454407214</v>
      </c>
      <c r="YY283" s="5">
        <v>19649.869898749301</v>
      </c>
      <c r="YZ283" s="5">
        <v>28021.631556861106</v>
      </c>
      <c r="ZA283" s="5">
        <v>29702.929450272768</v>
      </c>
      <c r="ZB283" s="5">
        <v>31485.105217289143</v>
      </c>
      <c r="ZC283" s="5">
        <v>33374.211530326473</v>
      </c>
      <c r="ZD283" s="5"/>
      <c r="ZG283" s="5">
        <v>386.51028115820395</v>
      </c>
      <c r="ZH283" s="5">
        <v>440.59169114561485</v>
      </c>
      <c r="ZI283" s="5">
        <v>467.02719261435175</v>
      </c>
      <c r="ZJ283" s="5">
        <v>495.0488241712128</v>
      </c>
      <c r="ZK283" s="5">
        <v>524.7517536214857</v>
      </c>
      <c r="ZL283" s="5">
        <v>556.23685883877454</v>
      </c>
      <c r="ZM283" s="5"/>
      <c r="ZP283" s="60">
        <v>10822.287872429712</v>
      </c>
      <c r="ZQ283" s="60">
        <v>12336.567352077216</v>
      </c>
      <c r="ZR283" s="60">
        <v>13076.761393201848</v>
      </c>
      <c r="ZS283" s="60">
        <v>13861.367076793958</v>
      </c>
      <c r="ZT283" s="60">
        <v>14693.049101401601</v>
      </c>
      <c r="ZU283" s="60">
        <v>15574.632047485688</v>
      </c>
      <c r="ZV283" s="60"/>
      <c r="ZY283" s="60">
        <v>386.51028115820395</v>
      </c>
      <c r="ZZ283" s="60">
        <v>440.59169114561485</v>
      </c>
      <c r="AAA283" s="60">
        <v>467.02719261435175</v>
      </c>
      <c r="AAB283" s="60">
        <v>495.0488241712128</v>
      </c>
      <c r="AAC283" s="60">
        <v>524.7517536214857</v>
      </c>
      <c r="AAD283" s="60">
        <v>556.23685883877454</v>
      </c>
      <c r="AAE283" s="60"/>
      <c r="AAH283" s="60">
        <v>13141.349559378934</v>
      </c>
      <c r="AAI283" s="60">
        <v>24232.543013008817</v>
      </c>
      <c r="AAJ283" s="60">
        <v>35494.066638690732</v>
      </c>
      <c r="AAK283" s="60">
        <v>48019.735944607637</v>
      </c>
      <c r="AAL283" s="60">
        <v>61920.706927335312</v>
      </c>
      <c r="AAM283" s="60">
        <v>77316.92337858965</v>
      </c>
      <c r="AAN283" s="60"/>
      <c r="AAQ283" s="5">
        <v>23963.637431808645</v>
      </c>
      <c r="AAR283" s="5">
        <v>36569.110365086031</v>
      </c>
      <c r="AAS283" s="5">
        <v>48570.828031892583</v>
      </c>
      <c r="AAT283" s="5">
        <v>61881.103021401592</v>
      </c>
      <c r="AAU283" s="5">
        <v>76613.756028736912</v>
      </c>
      <c r="AAV283" s="5">
        <v>92891.555426075342</v>
      </c>
    </row>
    <row r="284" spans="1:724" ht="15" customHeight="1">
      <c r="B284" s="228">
        <v>11</v>
      </c>
      <c r="C284" s="228">
        <v>456061</v>
      </c>
      <c r="D284" s="229" t="s">
        <v>446</v>
      </c>
      <c r="E284" s="73" t="b">
        <v>0</v>
      </c>
      <c r="F284" s="230">
        <v>41714</v>
      </c>
      <c r="G284" s="231" t="s">
        <v>426</v>
      </c>
      <c r="H284" s="57" t="s">
        <v>209</v>
      </c>
      <c r="I284" s="57" t="s">
        <v>200</v>
      </c>
      <c r="J284" s="229" t="s">
        <v>210</v>
      </c>
      <c r="K284" s="232">
        <v>8464</v>
      </c>
      <c r="L284" s="232">
        <v>0</v>
      </c>
      <c r="M284" s="73" t="b">
        <v>1</v>
      </c>
      <c r="N284" s="73" t="b">
        <v>1</v>
      </c>
      <c r="O284" s="73" t="b">
        <v>1</v>
      </c>
      <c r="P284" s="27">
        <v>42810</v>
      </c>
      <c r="Q284" s="27" t="s">
        <v>426</v>
      </c>
      <c r="R284" s="69">
        <v>0</v>
      </c>
      <c r="S284" s="69">
        <v>0.06</v>
      </c>
      <c r="T284" s="69">
        <v>0.06</v>
      </c>
      <c r="U284" s="69">
        <v>0.06</v>
      </c>
      <c r="V284" s="69">
        <v>0.06</v>
      </c>
      <c r="W284" s="69">
        <v>0.06</v>
      </c>
      <c r="Z284" s="232">
        <v>0</v>
      </c>
      <c r="AA284" s="232">
        <v>0</v>
      </c>
      <c r="AB284" s="232">
        <v>4232</v>
      </c>
      <c r="AC284" s="232">
        <v>8464</v>
      </c>
      <c r="AD284" s="232">
        <v>8464</v>
      </c>
      <c r="AE284" s="232">
        <v>9905</v>
      </c>
      <c r="AF284" s="232">
        <v>9905</v>
      </c>
      <c r="AG284" s="232">
        <v>9905</v>
      </c>
      <c r="AH284" s="232">
        <v>9905</v>
      </c>
      <c r="AI284" s="232">
        <v>9905</v>
      </c>
      <c r="AJ284" s="232">
        <v>9905</v>
      </c>
      <c r="AK284" s="232">
        <v>9905</v>
      </c>
      <c r="AL284" s="5">
        <v>10499.300000000001</v>
      </c>
      <c r="AM284" s="5">
        <v>10499.300000000001</v>
      </c>
      <c r="AN284" s="5">
        <v>10499.300000000001</v>
      </c>
      <c r="AO284" s="5">
        <v>10499.300000000001</v>
      </c>
      <c r="AP284" s="5">
        <v>10499.300000000001</v>
      </c>
      <c r="AQ284" s="5">
        <v>10499.300000000001</v>
      </c>
      <c r="AR284" s="5">
        <v>10499.300000000001</v>
      </c>
      <c r="AS284" s="5">
        <v>10499.300000000001</v>
      </c>
      <c r="AT284" s="5">
        <v>10499.300000000001</v>
      </c>
      <c r="AU284" s="5">
        <v>10499.300000000001</v>
      </c>
      <c r="AV284" s="5">
        <v>10499.300000000001</v>
      </c>
      <c r="AW284" s="5">
        <v>10499.300000000001</v>
      </c>
      <c r="AX284" s="5">
        <v>11129.258000000002</v>
      </c>
      <c r="AY284" s="5">
        <v>11129.258000000002</v>
      </c>
      <c r="AZ284" s="5">
        <v>11129.258000000002</v>
      </c>
      <c r="BA284" s="5">
        <v>11129.258000000002</v>
      </c>
      <c r="BB284" s="5">
        <v>11129.258000000002</v>
      </c>
      <c r="BC284" s="5">
        <v>11129.258000000002</v>
      </c>
      <c r="BD284" s="5">
        <v>11129.258000000002</v>
      </c>
      <c r="BE284" s="5">
        <v>11129.258000000002</v>
      </c>
      <c r="BF284" s="5">
        <v>11129.258000000002</v>
      </c>
      <c r="BG284" s="5">
        <v>11129.258000000002</v>
      </c>
      <c r="BH284" s="5">
        <v>11129.258000000002</v>
      </c>
      <c r="BI284" s="5">
        <v>11129.258000000002</v>
      </c>
      <c r="BJ284" s="5">
        <v>11797.013480000001</v>
      </c>
      <c r="BK284" s="5">
        <v>11797.013480000001</v>
      </c>
      <c r="BL284" s="5">
        <v>11797.013480000001</v>
      </c>
      <c r="BM284" s="5">
        <v>11797.013480000001</v>
      </c>
      <c r="BN284" s="5">
        <v>11797.013480000001</v>
      </c>
      <c r="BO284" s="5">
        <v>11797.013480000001</v>
      </c>
      <c r="BP284" s="5">
        <v>11797.013480000001</v>
      </c>
      <c r="BQ284" s="5">
        <v>11797.013480000001</v>
      </c>
      <c r="BR284" s="5">
        <v>11797.013480000001</v>
      </c>
      <c r="BS284" s="5">
        <v>11797.013480000001</v>
      </c>
      <c r="BT284" s="5">
        <v>11797.013480000001</v>
      </c>
      <c r="BU284" s="5">
        <v>11797.013480000001</v>
      </c>
      <c r="BV284" s="5">
        <v>12504.834288800002</v>
      </c>
      <c r="BW284" s="5">
        <v>12504.834288800002</v>
      </c>
      <c r="BX284" s="5">
        <v>12504.834288800002</v>
      </c>
      <c r="BY284" s="5">
        <v>12504.834288800002</v>
      </c>
      <c r="BZ284" s="5">
        <v>12504.834288800002</v>
      </c>
      <c r="CA284" s="5">
        <v>12504.834288800002</v>
      </c>
      <c r="CB284" s="5">
        <v>12504.834288800002</v>
      </c>
      <c r="CC284" s="5">
        <v>12504.834288800002</v>
      </c>
      <c r="CD284" s="5">
        <v>12504.834288800002</v>
      </c>
      <c r="CE284" s="5">
        <v>12504.834288800002</v>
      </c>
      <c r="CF284" s="5">
        <v>12504.834288800002</v>
      </c>
      <c r="CG284" s="5">
        <v>12504.834288800002</v>
      </c>
      <c r="CH284" s="5">
        <v>13255.124346128003</v>
      </c>
      <c r="CI284" s="5">
        <v>13255.124346128003</v>
      </c>
      <c r="CJ284" s="5">
        <v>13255.124346128003</v>
      </c>
      <c r="CK284" s="5">
        <v>13255.124346128003</v>
      </c>
      <c r="CL284" s="5">
        <v>13255.124346128003</v>
      </c>
      <c r="CM284" s="5">
        <v>13255.124346128003</v>
      </c>
      <c r="CN284" s="5">
        <v>13255.124346128003</v>
      </c>
      <c r="CO284" s="5">
        <v>13255.124346128003</v>
      </c>
      <c r="CP284" s="5">
        <v>13255.124346128003</v>
      </c>
      <c r="CQ284" s="5">
        <v>13255.124346128003</v>
      </c>
      <c r="CR284" s="5">
        <v>13255.124346128003</v>
      </c>
      <c r="CS284" s="5">
        <v>13255.124346128003</v>
      </c>
      <c r="CU284" s="69">
        <v>0</v>
      </c>
      <c r="CV284" s="69">
        <v>0</v>
      </c>
      <c r="CW284" s="69">
        <v>0</v>
      </c>
      <c r="CX284" s="69">
        <v>0</v>
      </c>
      <c r="CY284" s="69">
        <v>0</v>
      </c>
      <c r="CZ284" s="69">
        <v>0</v>
      </c>
      <c r="DC284" s="5">
        <v>0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/>
      <c r="FZ284" s="5">
        <v>0</v>
      </c>
      <c r="GA284" s="5">
        <v>0</v>
      </c>
      <c r="GB284" s="5">
        <v>4232</v>
      </c>
      <c r="GC284" s="5">
        <v>8464</v>
      </c>
      <c r="GD284" s="5">
        <v>8464</v>
      </c>
      <c r="GE284" s="5">
        <v>9905</v>
      </c>
      <c r="GF284" s="5">
        <v>9905</v>
      </c>
      <c r="GG284" s="5">
        <v>9905</v>
      </c>
      <c r="GH284" s="5">
        <v>9905</v>
      </c>
      <c r="GI284" s="5">
        <v>9905</v>
      </c>
      <c r="GJ284" s="5">
        <v>9905</v>
      </c>
      <c r="GK284" s="5">
        <v>9905</v>
      </c>
      <c r="GL284" s="5">
        <v>10499.300000000001</v>
      </c>
      <c r="GM284" s="5">
        <v>10499.300000000001</v>
      </c>
      <c r="GN284" s="5">
        <v>10499.300000000001</v>
      </c>
      <c r="GO284" s="5">
        <v>10499.300000000001</v>
      </c>
      <c r="GP284" s="5">
        <v>10499.300000000001</v>
      </c>
      <c r="GQ284" s="5">
        <v>10499.300000000001</v>
      </c>
      <c r="GR284" s="5">
        <v>10499.300000000001</v>
      </c>
      <c r="GS284" s="5">
        <v>10499.300000000001</v>
      </c>
      <c r="GT284" s="5">
        <v>10499.300000000001</v>
      </c>
      <c r="GU284" s="5">
        <v>10499.300000000001</v>
      </c>
      <c r="GV284" s="5">
        <v>10499.300000000001</v>
      </c>
      <c r="GW284" s="5">
        <v>10499.300000000001</v>
      </c>
      <c r="GX284" s="5">
        <v>11129.258000000002</v>
      </c>
      <c r="GY284" s="5">
        <v>11129.258000000002</v>
      </c>
      <c r="GZ284" s="5">
        <v>11129.258000000002</v>
      </c>
      <c r="HA284" s="5">
        <v>11129.258000000002</v>
      </c>
      <c r="HB284" s="5">
        <v>11129.258000000002</v>
      </c>
      <c r="HC284" s="5">
        <v>11129.258000000002</v>
      </c>
      <c r="HD284" s="5">
        <v>11129.258000000002</v>
      </c>
      <c r="HE284" s="5">
        <v>11129.258000000002</v>
      </c>
      <c r="HF284" s="5">
        <v>11129.258000000002</v>
      </c>
      <c r="HG284" s="5">
        <v>11129.258000000002</v>
      </c>
      <c r="HH284" s="5">
        <v>11129.258000000002</v>
      </c>
      <c r="HI284" s="5">
        <v>11129.258000000002</v>
      </c>
      <c r="HJ284" s="5">
        <v>11797.013480000001</v>
      </c>
      <c r="HK284" s="5">
        <v>11797.013480000001</v>
      </c>
      <c r="HL284" s="5">
        <v>11797.013480000001</v>
      </c>
      <c r="HM284" s="5">
        <v>11797.013480000001</v>
      </c>
      <c r="HN284" s="5">
        <v>11797.013480000001</v>
      </c>
      <c r="HO284" s="5">
        <v>11797.013480000001</v>
      </c>
      <c r="HP284" s="5">
        <v>11797.013480000001</v>
      </c>
      <c r="HQ284" s="5">
        <v>11797.013480000001</v>
      </c>
      <c r="HR284" s="5">
        <v>11797.013480000001</v>
      </c>
      <c r="HS284" s="5">
        <v>11797.013480000001</v>
      </c>
      <c r="HT284" s="5">
        <v>11797.013480000001</v>
      </c>
      <c r="HU284" s="5">
        <v>11797.013480000001</v>
      </c>
      <c r="HV284" s="5">
        <v>12504.834288800002</v>
      </c>
      <c r="HW284" s="5">
        <v>12504.834288800002</v>
      </c>
      <c r="HX284" s="5">
        <v>12504.834288800002</v>
      </c>
      <c r="HY284" s="5">
        <v>12504.834288800002</v>
      </c>
      <c r="HZ284" s="5">
        <v>12504.834288800002</v>
      </c>
      <c r="IA284" s="5">
        <v>12504.834288800002</v>
      </c>
      <c r="IB284" s="5">
        <v>12504.834288800002</v>
      </c>
      <c r="IC284" s="5">
        <v>12504.834288800002</v>
      </c>
      <c r="ID284" s="5">
        <v>12504.834288800002</v>
      </c>
      <c r="IE284" s="5">
        <v>12504.834288800002</v>
      </c>
      <c r="IF284" s="5">
        <v>12504.834288800002</v>
      </c>
      <c r="IG284" s="5">
        <v>12504.834288800002</v>
      </c>
      <c r="IH284" s="5">
        <v>13255.124346128003</v>
      </c>
      <c r="II284" s="5">
        <v>13255.124346128003</v>
      </c>
      <c r="IJ284" s="5">
        <v>13255.124346128003</v>
      </c>
      <c r="IK284" s="5">
        <v>13255.124346128003</v>
      </c>
      <c r="IL284" s="5">
        <v>13255.124346128003</v>
      </c>
      <c r="IM284" s="5">
        <v>13255.124346128003</v>
      </c>
      <c r="IN284" s="5">
        <v>13255.124346128003</v>
      </c>
      <c r="IO284" s="5">
        <v>13255.124346128003</v>
      </c>
      <c r="IP284" s="5">
        <v>13255.124346128003</v>
      </c>
      <c r="IQ284" s="5">
        <v>13255.124346128003</v>
      </c>
      <c r="IR284" s="5">
        <v>13255.124346128003</v>
      </c>
      <c r="IS284" s="5">
        <v>13255.124346128003</v>
      </c>
      <c r="IT284" s="5"/>
      <c r="IW284" s="5">
        <v>0</v>
      </c>
      <c r="IX284" s="5">
        <v>0</v>
      </c>
      <c r="IY284" s="5">
        <v>121.4584</v>
      </c>
      <c r="IZ284" s="5">
        <v>242.91679999999999</v>
      </c>
      <c r="JA284" s="5">
        <v>242.91679999999999</v>
      </c>
      <c r="JB284" s="5">
        <v>284.27350000000001</v>
      </c>
      <c r="JC284" s="5">
        <v>284.27350000000001</v>
      </c>
      <c r="JD284" s="5">
        <v>284.27350000000001</v>
      </c>
      <c r="JE284" s="5">
        <v>284.27350000000001</v>
      </c>
      <c r="JF284" s="5">
        <v>284.27350000000001</v>
      </c>
      <c r="JG284" s="5">
        <v>284.27350000000001</v>
      </c>
      <c r="JH284" s="5">
        <v>284.27350000000001</v>
      </c>
      <c r="JI284" s="5">
        <v>301.32991000000004</v>
      </c>
      <c r="JJ284" s="5">
        <v>301.32991000000004</v>
      </c>
      <c r="JK284" s="5">
        <v>301.32991000000004</v>
      </c>
      <c r="JL284" s="5">
        <v>301.32991000000004</v>
      </c>
      <c r="JM284" s="5">
        <v>301.32991000000004</v>
      </c>
      <c r="JN284" s="5">
        <v>301.32991000000004</v>
      </c>
      <c r="JO284" s="5">
        <v>301.32991000000004</v>
      </c>
      <c r="JP284" s="5">
        <v>301.32991000000004</v>
      </c>
      <c r="JQ284" s="5">
        <v>301.32991000000004</v>
      </c>
      <c r="JR284" s="5">
        <v>301.32991000000004</v>
      </c>
      <c r="JS284" s="5">
        <v>301.32991000000004</v>
      </c>
      <c r="JT284" s="5">
        <v>301.32991000000004</v>
      </c>
      <c r="JU284" s="5">
        <v>319.40970460000005</v>
      </c>
      <c r="JV284" s="5">
        <v>319.40970460000005</v>
      </c>
      <c r="JW284" s="5">
        <v>319.40970460000005</v>
      </c>
      <c r="JX284" s="5">
        <v>319.40970460000005</v>
      </c>
      <c r="JY284" s="5">
        <v>319.40970460000005</v>
      </c>
      <c r="JZ284" s="5">
        <v>319.40970460000005</v>
      </c>
      <c r="KA284" s="5">
        <v>319.40970460000005</v>
      </c>
      <c r="KB284" s="5">
        <v>319.40970460000005</v>
      </c>
      <c r="KC284" s="5">
        <v>319.40970460000005</v>
      </c>
      <c r="KD284" s="5">
        <v>319.40970460000005</v>
      </c>
      <c r="KE284" s="5">
        <v>319.40970460000005</v>
      </c>
      <c r="KF284" s="5">
        <v>319.40970460000005</v>
      </c>
      <c r="KG284" s="5">
        <v>338.57428687600003</v>
      </c>
      <c r="KH284" s="5">
        <v>338.57428687600003</v>
      </c>
      <c r="KI284" s="5">
        <v>338.57428687600003</v>
      </c>
      <c r="KJ284" s="5">
        <v>338.57428687600003</v>
      </c>
      <c r="KK284" s="5">
        <v>338.57428687600003</v>
      </c>
      <c r="KL284" s="5">
        <v>338.57428687600003</v>
      </c>
      <c r="KM284" s="5">
        <v>338.57428687600003</v>
      </c>
      <c r="KN284" s="5">
        <v>338.57428687600003</v>
      </c>
      <c r="KO284" s="5">
        <v>338.57428687600003</v>
      </c>
      <c r="KP284" s="5">
        <v>338.57428687600003</v>
      </c>
      <c r="KQ284" s="5">
        <v>338.57428687600003</v>
      </c>
      <c r="KR284" s="5">
        <v>338.57428687600003</v>
      </c>
      <c r="KS284" s="5">
        <v>358.88874408856009</v>
      </c>
      <c r="KT284" s="5">
        <v>358.88874408856009</v>
      </c>
      <c r="KU284" s="5">
        <v>358.88874408856009</v>
      </c>
      <c r="KV284" s="5">
        <v>358.88874408856009</v>
      </c>
      <c r="KW284" s="5">
        <v>358.88874408856009</v>
      </c>
      <c r="KX284" s="5">
        <v>358.88874408856009</v>
      </c>
      <c r="KY284" s="5">
        <v>358.88874408856009</v>
      </c>
      <c r="KZ284" s="5">
        <v>358.88874408856009</v>
      </c>
      <c r="LA284" s="5">
        <v>358.88874408856009</v>
      </c>
      <c r="LB284" s="5">
        <v>358.88874408856009</v>
      </c>
      <c r="LC284" s="5">
        <v>358.88874408856009</v>
      </c>
      <c r="LD284" s="5">
        <v>358.88874408856009</v>
      </c>
      <c r="LE284" s="5">
        <v>380.42206873387369</v>
      </c>
      <c r="LF284" s="5">
        <v>380.42206873387369</v>
      </c>
      <c r="LG284" s="5">
        <v>380.42206873387369</v>
      </c>
      <c r="LH284" s="5">
        <v>380.42206873387369</v>
      </c>
      <c r="LI284" s="5">
        <v>380.42206873387369</v>
      </c>
      <c r="LJ284" s="5">
        <v>380.42206873387369</v>
      </c>
      <c r="LK284" s="5">
        <v>380.42206873387369</v>
      </c>
      <c r="LL284" s="5">
        <v>380.42206873387369</v>
      </c>
      <c r="LM284" s="5">
        <v>380.42206873387369</v>
      </c>
      <c r="LN284" s="5">
        <v>380.42206873387369</v>
      </c>
      <c r="LO284" s="5">
        <v>380.42206873387369</v>
      </c>
      <c r="LP284" s="5">
        <v>380.42206873387369</v>
      </c>
      <c r="LQ284" s="5"/>
      <c r="LT284" s="5">
        <v>0</v>
      </c>
      <c r="LU284" s="5">
        <v>0</v>
      </c>
      <c r="LV284" s="5">
        <v>128.65280000000001</v>
      </c>
      <c r="LW284" s="5">
        <v>257.30560000000003</v>
      </c>
      <c r="LX284" s="5">
        <v>257.30560000000003</v>
      </c>
      <c r="LY284" s="5">
        <v>301.11200000000002</v>
      </c>
      <c r="LZ284" s="5">
        <v>301.11200000000002</v>
      </c>
      <c r="MA284" s="5">
        <v>301.11200000000002</v>
      </c>
      <c r="MB284" s="5">
        <v>301.11200000000002</v>
      </c>
      <c r="MC284" s="5">
        <v>301.11200000000002</v>
      </c>
      <c r="MD284" s="5">
        <v>301.11200000000002</v>
      </c>
      <c r="ME284" s="5">
        <v>301.11200000000002</v>
      </c>
      <c r="MF284" s="5">
        <v>319.17872000000006</v>
      </c>
      <c r="MG284" s="5">
        <v>319.17872000000006</v>
      </c>
      <c r="MH284" s="5">
        <v>319.17872000000006</v>
      </c>
      <c r="MI284" s="5">
        <v>319.17872000000006</v>
      </c>
      <c r="MJ284" s="5">
        <v>319.17872000000006</v>
      </c>
      <c r="MK284" s="5">
        <v>319.17872000000006</v>
      </c>
      <c r="ML284" s="5">
        <v>319.17872000000006</v>
      </c>
      <c r="MM284" s="5">
        <v>319.17872000000006</v>
      </c>
      <c r="MN284" s="5">
        <v>319.17872000000006</v>
      </c>
      <c r="MO284" s="5">
        <v>319.17872000000006</v>
      </c>
      <c r="MP284" s="5">
        <v>319.17872000000006</v>
      </c>
      <c r="MQ284" s="5">
        <v>319.17872000000006</v>
      </c>
      <c r="MR284" s="5">
        <v>338.32944320000007</v>
      </c>
      <c r="MS284" s="5">
        <v>338.32944320000007</v>
      </c>
      <c r="MT284" s="5">
        <v>338.32944320000007</v>
      </c>
      <c r="MU284" s="5">
        <v>338.32944320000007</v>
      </c>
      <c r="MV284" s="5">
        <v>338.32944320000007</v>
      </c>
      <c r="MW284" s="5">
        <v>338.32944320000007</v>
      </c>
      <c r="MX284" s="5">
        <v>338.32944320000007</v>
      </c>
      <c r="MY284" s="5">
        <v>338.32944320000007</v>
      </c>
      <c r="MZ284" s="5">
        <v>338.32944320000007</v>
      </c>
      <c r="NA284" s="5">
        <v>338.32944320000007</v>
      </c>
      <c r="NB284" s="5">
        <v>338.32944320000007</v>
      </c>
      <c r="NC284" s="5">
        <v>338.32944320000007</v>
      </c>
      <c r="ND284" s="5">
        <v>358.62920979200004</v>
      </c>
      <c r="NE284" s="5">
        <v>358.62920979200004</v>
      </c>
      <c r="NF284" s="5">
        <v>358.62920979200004</v>
      </c>
      <c r="NG284" s="5">
        <v>358.62920979200004</v>
      </c>
      <c r="NH284" s="5">
        <v>358.62920979200004</v>
      </c>
      <c r="NI284" s="5">
        <v>358.62920979200004</v>
      </c>
      <c r="NJ284" s="5">
        <v>358.62920979200004</v>
      </c>
      <c r="NK284" s="5">
        <v>358.62920979200004</v>
      </c>
      <c r="NL284" s="5">
        <v>358.62920979200004</v>
      </c>
      <c r="NM284" s="5">
        <v>358.62920979200004</v>
      </c>
      <c r="NN284" s="5">
        <v>358.62920979200004</v>
      </c>
      <c r="NO284" s="5">
        <v>358.62920979200004</v>
      </c>
      <c r="NP284" s="5">
        <v>380.14696237952006</v>
      </c>
      <c r="NQ284" s="5">
        <v>380.14696237952006</v>
      </c>
      <c r="NR284" s="5">
        <v>380.14696237952006</v>
      </c>
      <c r="NS284" s="5">
        <v>380.14696237952006</v>
      </c>
      <c r="NT284" s="5">
        <v>380.14696237952006</v>
      </c>
      <c r="NU284" s="5">
        <v>380.14696237952006</v>
      </c>
      <c r="NV284" s="5">
        <v>380.14696237952006</v>
      </c>
      <c r="NW284" s="5">
        <v>380.14696237952006</v>
      </c>
      <c r="NX284" s="5">
        <v>380.14696237952006</v>
      </c>
      <c r="NY284" s="5">
        <v>380.14696237952006</v>
      </c>
      <c r="NZ284" s="5">
        <v>380.14696237952006</v>
      </c>
      <c r="OA284" s="5">
        <v>380.14696237952006</v>
      </c>
      <c r="OB284" s="5">
        <v>402.95578012229129</v>
      </c>
      <c r="OC284" s="5">
        <v>402.95578012229129</v>
      </c>
      <c r="OD284" s="5">
        <v>402.95578012229129</v>
      </c>
      <c r="OE284" s="5">
        <v>402.95578012229129</v>
      </c>
      <c r="OF284" s="5">
        <v>402.95578012229129</v>
      </c>
      <c r="OG284" s="5">
        <v>402.95578012229129</v>
      </c>
      <c r="OH284" s="5">
        <v>402.95578012229129</v>
      </c>
      <c r="OI284" s="5">
        <v>402.95578012229129</v>
      </c>
      <c r="OJ284" s="5">
        <v>402.95578012229129</v>
      </c>
      <c r="OK284" s="5">
        <v>402.95578012229129</v>
      </c>
      <c r="OL284" s="5">
        <v>402.95578012229129</v>
      </c>
      <c r="OM284" s="5">
        <v>402.95578012229129</v>
      </c>
      <c r="ON284" s="5"/>
      <c r="OQ284" s="59">
        <v>0</v>
      </c>
      <c r="OR284" s="59">
        <v>0</v>
      </c>
      <c r="OS284" s="59">
        <v>0</v>
      </c>
      <c r="OT284" s="59">
        <v>0</v>
      </c>
      <c r="OU284" s="59">
        <v>0</v>
      </c>
      <c r="OV284" s="59">
        <v>0</v>
      </c>
      <c r="OW284" s="59">
        <v>0</v>
      </c>
      <c r="OX284" s="59">
        <v>0</v>
      </c>
      <c r="OY284" s="59">
        <v>0</v>
      </c>
      <c r="OZ284" s="59">
        <v>0</v>
      </c>
      <c r="PA284" s="59">
        <v>0</v>
      </c>
      <c r="PB284" s="59">
        <v>0</v>
      </c>
      <c r="PC284" s="59">
        <v>0</v>
      </c>
      <c r="PD284" s="59">
        <v>0</v>
      </c>
      <c r="PE284" s="59">
        <v>0</v>
      </c>
      <c r="PF284" s="59">
        <v>0</v>
      </c>
      <c r="PG284" s="59">
        <v>0</v>
      </c>
      <c r="PH284" s="59">
        <v>0</v>
      </c>
      <c r="PI284" s="59">
        <v>0</v>
      </c>
      <c r="PJ284" s="59">
        <v>0</v>
      </c>
      <c r="PK284" s="59">
        <v>0</v>
      </c>
      <c r="PL284" s="59">
        <v>0</v>
      </c>
      <c r="PM284" s="59">
        <v>0</v>
      </c>
      <c r="PN284" s="59">
        <v>0</v>
      </c>
      <c r="PO284" s="59">
        <v>0</v>
      </c>
      <c r="PP284" s="59">
        <v>0</v>
      </c>
      <c r="PQ284" s="59">
        <v>0</v>
      </c>
      <c r="PR284" s="59">
        <v>0</v>
      </c>
      <c r="PS284" s="59">
        <v>0</v>
      </c>
      <c r="PT284" s="59">
        <v>0</v>
      </c>
      <c r="PU284" s="59">
        <v>0</v>
      </c>
      <c r="PV284" s="59">
        <v>0</v>
      </c>
      <c r="PW284" s="59">
        <v>0</v>
      </c>
      <c r="PX284" s="59">
        <v>0</v>
      </c>
      <c r="PY284" s="59">
        <v>0</v>
      </c>
      <c r="PZ284" s="59">
        <v>0</v>
      </c>
      <c r="QA284" s="59">
        <v>0</v>
      </c>
      <c r="QB284" s="59">
        <v>0</v>
      </c>
      <c r="QC284" s="59">
        <v>0</v>
      </c>
      <c r="QD284" s="59">
        <v>0</v>
      </c>
      <c r="QE284" s="59">
        <v>0</v>
      </c>
      <c r="QF284" s="59">
        <v>0</v>
      </c>
      <c r="QG284" s="59">
        <v>0</v>
      </c>
      <c r="QH284" s="59">
        <v>0</v>
      </c>
      <c r="QI284" s="59">
        <v>0</v>
      </c>
      <c r="QJ284" s="59">
        <v>0</v>
      </c>
      <c r="QK284" s="59">
        <v>0</v>
      </c>
      <c r="QL284" s="59">
        <v>0</v>
      </c>
      <c r="QM284" s="59">
        <v>0</v>
      </c>
      <c r="QN284" s="59">
        <v>0</v>
      </c>
      <c r="QO284" s="59">
        <v>0</v>
      </c>
      <c r="QP284" s="59">
        <v>0</v>
      </c>
      <c r="QQ284" s="59">
        <v>0</v>
      </c>
      <c r="QR284" s="59">
        <v>0</v>
      </c>
      <c r="QS284" s="59">
        <v>0</v>
      </c>
      <c r="QT284" s="59">
        <v>0</v>
      </c>
      <c r="QU284" s="59">
        <v>0</v>
      </c>
      <c r="QV284" s="59">
        <v>0</v>
      </c>
      <c r="QW284" s="59">
        <v>0</v>
      </c>
      <c r="QX284" s="59">
        <v>0</v>
      </c>
      <c r="QY284" s="59">
        <v>0</v>
      </c>
      <c r="QZ284" s="59">
        <v>0</v>
      </c>
      <c r="RA284" s="59">
        <v>0</v>
      </c>
      <c r="RB284" s="59">
        <v>0</v>
      </c>
      <c r="RC284" s="59">
        <v>0</v>
      </c>
      <c r="RD284" s="59">
        <v>0</v>
      </c>
      <c r="RE284" s="59">
        <v>0</v>
      </c>
      <c r="RF284" s="59">
        <v>0</v>
      </c>
      <c r="RG284" s="59">
        <v>0</v>
      </c>
      <c r="RH284" s="59">
        <v>0</v>
      </c>
      <c r="RI284" s="59">
        <v>0</v>
      </c>
      <c r="RJ284" s="59">
        <v>0</v>
      </c>
      <c r="RK284" s="59"/>
      <c r="RN284" s="59">
        <v>0</v>
      </c>
      <c r="RO284" s="59">
        <v>0</v>
      </c>
      <c r="RP284" s="59">
        <v>250.1112</v>
      </c>
      <c r="RQ284" s="59">
        <v>500.22239999999999</v>
      </c>
      <c r="RR284" s="59">
        <v>500.22239999999999</v>
      </c>
      <c r="RS284" s="59">
        <v>585.38550000000009</v>
      </c>
      <c r="RT284" s="59">
        <v>585.38550000000009</v>
      </c>
      <c r="RU284" s="59">
        <v>585.38550000000009</v>
      </c>
      <c r="RV284" s="59">
        <v>585.38550000000009</v>
      </c>
      <c r="RW284" s="59">
        <v>585.38550000000009</v>
      </c>
      <c r="RX284" s="59">
        <v>585.38550000000009</v>
      </c>
      <c r="RY284" s="59">
        <v>585.38550000000009</v>
      </c>
      <c r="RZ284" s="59">
        <v>620.50863000000004</v>
      </c>
      <c r="SA284" s="59">
        <v>620.50863000000004</v>
      </c>
      <c r="SB284" s="59">
        <v>620.50863000000004</v>
      </c>
      <c r="SC284" s="59">
        <v>620.50863000000004</v>
      </c>
      <c r="SD284" s="59">
        <v>620.50863000000004</v>
      </c>
      <c r="SE284" s="59">
        <v>620.50863000000004</v>
      </c>
      <c r="SF284" s="59">
        <v>620.50863000000004</v>
      </c>
      <c r="SG284" s="59">
        <v>620.50863000000004</v>
      </c>
      <c r="SH284" s="59">
        <v>620.50863000000004</v>
      </c>
      <c r="SI284" s="59">
        <v>620.50863000000004</v>
      </c>
      <c r="SJ284" s="59">
        <v>620.50863000000004</v>
      </c>
      <c r="SK284" s="59">
        <v>620.50863000000004</v>
      </c>
      <c r="SL284" s="59">
        <v>657.73914780000018</v>
      </c>
      <c r="SM284" s="59">
        <v>657.73914780000018</v>
      </c>
      <c r="SN284" s="59">
        <v>657.73914780000018</v>
      </c>
      <c r="SO284" s="59">
        <v>657.73914780000018</v>
      </c>
      <c r="SP284" s="59">
        <v>657.73914780000018</v>
      </c>
      <c r="SQ284" s="59">
        <v>657.73914780000018</v>
      </c>
      <c r="SR284" s="59">
        <v>657.73914780000018</v>
      </c>
      <c r="SS284" s="59">
        <v>657.73914780000018</v>
      </c>
      <c r="ST284" s="59">
        <v>657.73914780000018</v>
      </c>
      <c r="SU284" s="59">
        <v>657.73914780000018</v>
      </c>
      <c r="SV284" s="59">
        <v>657.73914780000018</v>
      </c>
      <c r="SW284" s="59">
        <v>657.73914780000018</v>
      </c>
      <c r="SX284" s="59">
        <v>697.20349666800007</v>
      </c>
      <c r="SY284" s="59">
        <v>697.20349666800007</v>
      </c>
      <c r="SZ284" s="59">
        <v>697.20349666800007</v>
      </c>
      <c r="TA284" s="59">
        <v>697.20349666800007</v>
      </c>
      <c r="TB284" s="59">
        <v>697.20349666800007</v>
      </c>
      <c r="TC284" s="59">
        <v>697.20349666800007</v>
      </c>
      <c r="TD284" s="59">
        <v>697.20349666800007</v>
      </c>
      <c r="TE284" s="59">
        <v>697.20349666800007</v>
      </c>
      <c r="TF284" s="59">
        <v>697.20349666800007</v>
      </c>
      <c r="TG284" s="59">
        <v>697.20349666800007</v>
      </c>
      <c r="TH284" s="59">
        <v>697.20349666800007</v>
      </c>
      <c r="TI284" s="59">
        <v>697.20349666800007</v>
      </c>
      <c r="TJ284" s="59">
        <v>739.03570646808021</v>
      </c>
      <c r="TK284" s="59">
        <v>739.03570646808021</v>
      </c>
      <c r="TL284" s="59">
        <v>739.03570646808021</v>
      </c>
      <c r="TM284" s="59">
        <v>739.03570646808021</v>
      </c>
      <c r="TN284" s="59">
        <v>739.03570646808021</v>
      </c>
      <c r="TO284" s="59">
        <v>739.03570646808021</v>
      </c>
      <c r="TP284" s="59">
        <v>739.03570646808021</v>
      </c>
      <c r="TQ284" s="59">
        <v>739.03570646808021</v>
      </c>
      <c r="TR284" s="59">
        <v>739.03570646808021</v>
      </c>
      <c r="TS284" s="59">
        <v>739.03570646808021</v>
      </c>
      <c r="TT284" s="59">
        <v>739.03570646808021</v>
      </c>
      <c r="TU284" s="59">
        <v>739.03570646808021</v>
      </c>
      <c r="TV284" s="59">
        <v>783.37784885616497</v>
      </c>
      <c r="TW284" s="59">
        <v>783.37784885616497</v>
      </c>
      <c r="TX284" s="59">
        <v>783.37784885616497</v>
      </c>
      <c r="TY284" s="59">
        <v>783.37784885616497</v>
      </c>
      <c r="TZ284" s="59">
        <v>783.37784885616497</v>
      </c>
      <c r="UA284" s="59">
        <v>783.37784885616497</v>
      </c>
      <c r="UB284" s="59">
        <v>783.37784885616497</v>
      </c>
      <c r="UC284" s="59">
        <v>783.37784885616497</v>
      </c>
      <c r="UD284" s="59">
        <v>783.37784885616497</v>
      </c>
      <c r="UE284" s="59">
        <v>783.37784885616497</v>
      </c>
      <c r="UF284" s="59">
        <v>783.37784885616497</v>
      </c>
      <c r="UG284" s="59">
        <v>783.37784885616497</v>
      </c>
      <c r="UH284" s="59"/>
      <c r="UK284" s="59">
        <v>2597.2065000000002</v>
      </c>
      <c r="UL284" s="59">
        <v>3615.9589199999996</v>
      </c>
      <c r="UM284" s="59">
        <v>3832.9164552000016</v>
      </c>
      <c r="UN284" s="59">
        <v>4062.8914425119997</v>
      </c>
      <c r="UO284" s="59">
        <v>4306.6649290627211</v>
      </c>
      <c r="UP284" s="59">
        <v>4565.0648248064854</v>
      </c>
      <c r="UQ284" s="59"/>
      <c r="UT284" s="59">
        <v>2751.0480000000007</v>
      </c>
      <c r="UU284" s="59">
        <v>3830.14464</v>
      </c>
      <c r="UV284" s="59">
        <v>4059.9533184000015</v>
      </c>
      <c r="UW284" s="59">
        <v>4303.5505175040007</v>
      </c>
      <c r="UX284" s="59">
        <v>4561.7635485542405</v>
      </c>
      <c r="UY284" s="59">
        <v>4835.4693614674952</v>
      </c>
      <c r="UZ284" s="59"/>
      <c r="VC284" s="59">
        <v>0</v>
      </c>
      <c r="VD284" s="59">
        <v>0</v>
      </c>
      <c r="VE284" s="59">
        <v>0</v>
      </c>
      <c r="VF284" s="59">
        <v>0</v>
      </c>
      <c r="VG284" s="59">
        <v>0</v>
      </c>
      <c r="VH284" s="59">
        <v>0</v>
      </c>
      <c r="VI284" s="59"/>
      <c r="VL284" s="59">
        <v>5348.2545000000009</v>
      </c>
      <c r="VM284" s="59">
        <v>7446.1035599999996</v>
      </c>
      <c r="VN284" s="59">
        <v>7892.8697736000031</v>
      </c>
      <c r="VO284" s="59">
        <v>8366.4419600159999</v>
      </c>
      <c r="VP284" s="59">
        <v>8868.4284776169625</v>
      </c>
      <c r="VQ284" s="59">
        <v>9400.5341862739806</v>
      </c>
      <c r="VR284" s="59"/>
      <c r="VU284" s="59">
        <v>90495</v>
      </c>
      <c r="VV284" s="59">
        <v>125991.60000000002</v>
      </c>
      <c r="VW284" s="59">
        <v>133551.09600000002</v>
      </c>
      <c r="VX284" s="59">
        <v>141564.16175999999</v>
      </c>
      <c r="VY284" s="59">
        <v>150058.01146560002</v>
      </c>
      <c r="VZ284" s="59">
        <v>159061.49215353598</v>
      </c>
      <c r="WA284" s="59"/>
      <c r="WD284" s="59">
        <v>7541.25</v>
      </c>
      <c r="WE284" s="59">
        <v>10499.300000000001</v>
      </c>
      <c r="WF284" s="59">
        <v>11129.258000000002</v>
      </c>
      <c r="WG284" s="59">
        <v>11797.01348</v>
      </c>
      <c r="WH284" s="59">
        <v>12504.834288800002</v>
      </c>
      <c r="WI284" s="59">
        <v>13255.124346127997</v>
      </c>
      <c r="WJ284" s="59"/>
      <c r="WM284" s="59">
        <v>316.46034410407054</v>
      </c>
      <c r="WN284" s="59">
        <v>440.59169114561485</v>
      </c>
      <c r="WO284" s="59">
        <v>467.02719261435175</v>
      </c>
      <c r="WP284" s="59">
        <v>495.0488241712128</v>
      </c>
      <c r="WQ284" s="59">
        <v>524.7517536214857</v>
      </c>
      <c r="WR284" s="59">
        <v>556.23685883877454</v>
      </c>
      <c r="WS284" s="59"/>
      <c r="WV284" s="74">
        <v>9.5</v>
      </c>
      <c r="WW284" s="74">
        <v>21.5</v>
      </c>
      <c r="WX284" s="74">
        <v>33.5</v>
      </c>
      <c r="WY284" s="74">
        <v>45.5</v>
      </c>
      <c r="WZ284" s="74">
        <v>57.5</v>
      </c>
      <c r="XA284" s="74">
        <v>69.5</v>
      </c>
      <c r="XB284" s="74"/>
      <c r="XE284" s="80">
        <v>0</v>
      </c>
      <c r="XF284" s="80">
        <v>1</v>
      </c>
      <c r="XG284" s="80">
        <v>2</v>
      </c>
      <c r="XH284" s="80">
        <v>3</v>
      </c>
      <c r="XI284" s="80">
        <v>4</v>
      </c>
      <c r="XJ284" s="80">
        <v>5</v>
      </c>
      <c r="XK284" s="80"/>
      <c r="XL284" s="75"/>
      <c r="XM284" s="75"/>
      <c r="XN284" s="80">
        <v>9</v>
      </c>
      <c r="XO284" s="80">
        <v>9</v>
      </c>
      <c r="XP284" s="80">
        <v>9</v>
      </c>
      <c r="XQ284" s="80">
        <v>9</v>
      </c>
      <c r="XR284" s="80">
        <v>9</v>
      </c>
      <c r="XS284" s="80">
        <v>9</v>
      </c>
      <c r="XT284" s="80"/>
      <c r="XW284" s="80">
        <v>15</v>
      </c>
      <c r="XX284" s="80">
        <v>15</v>
      </c>
      <c r="XY284" s="80">
        <v>14</v>
      </c>
      <c r="XZ284" s="80">
        <v>14</v>
      </c>
      <c r="YA284" s="80">
        <v>15</v>
      </c>
      <c r="YB284" s="80">
        <v>15</v>
      </c>
      <c r="YC284" s="80"/>
      <c r="YF284" s="5">
        <v>659.81981745698795</v>
      </c>
      <c r="YG284" s="5">
        <v>918.63367603860752</v>
      </c>
      <c r="YH284" s="5">
        <v>973.75169660092342</v>
      </c>
      <c r="YI284" s="5">
        <v>1032.1767983969794</v>
      </c>
      <c r="YJ284" s="5">
        <v>1094.1074063007991</v>
      </c>
      <c r="YK284" s="5">
        <v>3384.7012860339428</v>
      </c>
      <c r="YL284" s="5"/>
      <c r="YO284" s="5">
        <v>14240.715484683175</v>
      </c>
      <c r="YP284" s="5">
        <v>19826.626101552669</v>
      </c>
      <c r="YQ284" s="5">
        <v>21016.223667645827</v>
      </c>
      <c r="YR284" s="5">
        <v>29702.929450272768</v>
      </c>
      <c r="YS284" s="5">
        <v>31485.105217289143</v>
      </c>
      <c r="YT284" s="5">
        <v>33374.211530326473</v>
      </c>
      <c r="YU284" s="5"/>
      <c r="YX284" s="5">
        <v>9739.7626714121452</v>
      </c>
      <c r="YY284" s="5">
        <v>19649.869898749301</v>
      </c>
      <c r="YZ284" s="5">
        <v>21016.223667645827</v>
      </c>
      <c r="ZA284" s="5">
        <v>29702.929450272768</v>
      </c>
      <c r="ZB284" s="5">
        <v>31485.105217289143</v>
      </c>
      <c r="ZC284" s="5">
        <v>33374.211530326473</v>
      </c>
      <c r="ZD284" s="5"/>
      <c r="ZG284" s="5">
        <v>316.46034410407054</v>
      </c>
      <c r="ZH284" s="5">
        <v>440.59169114561485</v>
      </c>
      <c r="ZI284" s="5">
        <v>467.02719261435175</v>
      </c>
      <c r="ZJ284" s="5">
        <v>495.0488241712128</v>
      </c>
      <c r="ZK284" s="5">
        <v>524.7517536214857</v>
      </c>
      <c r="ZL284" s="5">
        <v>556.23685883877454</v>
      </c>
      <c r="ZM284" s="5"/>
      <c r="ZP284" s="60">
        <v>4430.4448174569879</v>
      </c>
      <c r="ZQ284" s="60">
        <v>12336.567352077216</v>
      </c>
      <c r="ZR284" s="60">
        <v>13076.761393201848</v>
      </c>
      <c r="ZS284" s="60">
        <v>13861.367076793958</v>
      </c>
      <c r="ZT284" s="60">
        <v>14693.049101401601</v>
      </c>
      <c r="ZU284" s="60">
        <v>15574.632047485688</v>
      </c>
      <c r="ZV284" s="60"/>
      <c r="ZY284" s="60">
        <v>316.46034410407054</v>
      </c>
      <c r="ZZ284" s="60">
        <v>440.59169114561485</v>
      </c>
      <c r="AAA284" s="60">
        <v>467.02719261435175</v>
      </c>
      <c r="AAB284" s="60">
        <v>495.0488241712128</v>
      </c>
      <c r="AAC284" s="60">
        <v>524.7517536214857</v>
      </c>
      <c r="AAD284" s="60">
        <v>556.23685883877454</v>
      </c>
      <c r="AAE284" s="60"/>
      <c r="AAH284" s="60">
        <v>4113.9844733529171</v>
      </c>
      <c r="AAI284" s="60">
        <v>14980.117498950905</v>
      </c>
      <c r="AAJ284" s="60">
        <v>25686.495593789346</v>
      </c>
      <c r="AAK284" s="60">
        <v>37623.710637012176</v>
      </c>
      <c r="AAL284" s="60">
        <v>50900.920101284115</v>
      </c>
      <c r="AAM284" s="60">
        <v>71198.317931363141</v>
      </c>
      <c r="AAN284" s="60"/>
      <c r="AAQ284" s="5">
        <v>8544.4292908099051</v>
      </c>
      <c r="AAR284" s="5">
        <v>27316.68485102812</v>
      </c>
      <c r="AAS284" s="5">
        <v>38763.256986991197</v>
      </c>
      <c r="AAT284" s="5">
        <v>51485.077713806138</v>
      </c>
      <c r="AAU284" s="5">
        <v>65593.969202685723</v>
      </c>
      <c r="AAV284" s="5">
        <v>86772.949978848832</v>
      </c>
    </row>
    <row r="285" spans="1:724" ht="15" customHeight="1">
      <c r="B285" s="228">
        <v>12</v>
      </c>
      <c r="C285" s="228">
        <v>649781</v>
      </c>
      <c r="D285" s="229" t="s">
        <v>447</v>
      </c>
      <c r="E285" s="73" t="b">
        <v>0</v>
      </c>
      <c r="F285" s="230">
        <v>41852</v>
      </c>
      <c r="G285" s="231" t="s">
        <v>426</v>
      </c>
      <c r="H285" s="57" t="s">
        <v>209</v>
      </c>
      <c r="I285" s="57" t="s">
        <v>200</v>
      </c>
      <c r="J285" s="229" t="s">
        <v>216</v>
      </c>
      <c r="K285" s="232">
        <v>8464</v>
      </c>
      <c r="L285" s="232">
        <v>0</v>
      </c>
      <c r="M285" s="73" t="b">
        <v>1</v>
      </c>
      <c r="N285" s="73" t="b">
        <v>1</v>
      </c>
      <c r="O285" s="73" t="b">
        <v>1</v>
      </c>
      <c r="P285" s="27">
        <v>42948</v>
      </c>
      <c r="Q285" s="27" t="s">
        <v>426</v>
      </c>
      <c r="R285" s="69">
        <v>0</v>
      </c>
      <c r="S285" s="69">
        <v>0.06</v>
      </c>
      <c r="T285" s="69">
        <v>0.06</v>
      </c>
      <c r="U285" s="69">
        <v>0.06</v>
      </c>
      <c r="V285" s="69">
        <v>0.06</v>
      </c>
      <c r="W285" s="69">
        <v>0.06</v>
      </c>
      <c r="Z285" s="232">
        <v>0</v>
      </c>
      <c r="AA285" s="232">
        <v>0</v>
      </c>
      <c r="AB285" s="232">
        <v>0</v>
      </c>
      <c r="AC285" s="232">
        <v>0</v>
      </c>
      <c r="AD285" s="232">
        <v>0</v>
      </c>
      <c r="AE285" s="232">
        <v>0</v>
      </c>
      <c r="AF285" s="232">
        <v>0</v>
      </c>
      <c r="AG285" s="232">
        <v>9905</v>
      </c>
      <c r="AH285" s="232">
        <v>9905</v>
      </c>
      <c r="AI285" s="232">
        <v>9905</v>
      </c>
      <c r="AJ285" s="232">
        <v>9905</v>
      </c>
      <c r="AK285" s="232">
        <v>9905</v>
      </c>
      <c r="AL285" s="5">
        <v>10499.300000000001</v>
      </c>
      <c r="AM285" s="5">
        <v>10499.300000000001</v>
      </c>
      <c r="AN285" s="5">
        <v>10499.300000000001</v>
      </c>
      <c r="AO285" s="5">
        <v>10499.300000000001</v>
      </c>
      <c r="AP285" s="5">
        <v>10499.300000000001</v>
      </c>
      <c r="AQ285" s="5">
        <v>10499.300000000001</v>
      </c>
      <c r="AR285" s="5">
        <v>10499.300000000001</v>
      </c>
      <c r="AS285" s="5">
        <v>10499.300000000001</v>
      </c>
      <c r="AT285" s="5">
        <v>10499.300000000001</v>
      </c>
      <c r="AU285" s="5">
        <v>10499.300000000001</v>
      </c>
      <c r="AV285" s="5">
        <v>10499.300000000001</v>
      </c>
      <c r="AW285" s="5">
        <v>10499.300000000001</v>
      </c>
      <c r="AX285" s="5">
        <v>11129.258000000002</v>
      </c>
      <c r="AY285" s="5">
        <v>11129.258000000002</v>
      </c>
      <c r="AZ285" s="5">
        <v>11129.258000000002</v>
      </c>
      <c r="BA285" s="5">
        <v>11129.258000000002</v>
      </c>
      <c r="BB285" s="5">
        <v>11129.258000000002</v>
      </c>
      <c r="BC285" s="5">
        <v>11129.258000000002</v>
      </c>
      <c r="BD285" s="5">
        <v>11129.258000000002</v>
      </c>
      <c r="BE285" s="5">
        <v>11129.258000000002</v>
      </c>
      <c r="BF285" s="5">
        <v>11129.258000000002</v>
      </c>
      <c r="BG285" s="5">
        <v>11129.258000000002</v>
      </c>
      <c r="BH285" s="5">
        <v>11129.258000000002</v>
      </c>
      <c r="BI285" s="5">
        <v>11129.258000000002</v>
      </c>
      <c r="BJ285" s="5">
        <v>11797.013480000001</v>
      </c>
      <c r="BK285" s="5">
        <v>11797.013480000001</v>
      </c>
      <c r="BL285" s="5">
        <v>11797.013480000001</v>
      </c>
      <c r="BM285" s="5">
        <v>11797.013480000001</v>
      </c>
      <c r="BN285" s="5">
        <v>11797.013480000001</v>
      </c>
      <c r="BO285" s="5">
        <v>11797.013480000001</v>
      </c>
      <c r="BP285" s="5">
        <v>11797.013480000001</v>
      </c>
      <c r="BQ285" s="5">
        <v>11797.013480000001</v>
      </c>
      <c r="BR285" s="5">
        <v>11797.013480000001</v>
      </c>
      <c r="BS285" s="5">
        <v>11797.013480000001</v>
      </c>
      <c r="BT285" s="5">
        <v>11797.013480000001</v>
      </c>
      <c r="BU285" s="5">
        <v>11797.013480000001</v>
      </c>
      <c r="BV285" s="5">
        <v>12504.834288800002</v>
      </c>
      <c r="BW285" s="5">
        <v>12504.834288800002</v>
      </c>
      <c r="BX285" s="5">
        <v>12504.834288800002</v>
      </c>
      <c r="BY285" s="5">
        <v>12504.834288800002</v>
      </c>
      <c r="BZ285" s="5">
        <v>12504.834288800002</v>
      </c>
      <c r="CA285" s="5">
        <v>12504.834288800002</v>
      </c>
      <c r="CB285" s="5">
        <v>12504.834288800002</v>
      </c>
      <c r="CC285" s="5">
        <v>12504.834288800002</v>
      </c>
      <c r="CD285" s="5">
        <v>12504.834288800002</v>
      </c>
      <c r="CE285" s="5">
        <v>12504.834288800002</v>
      </c>
      <c r="CF285" s="5">
        <v>12504.834288800002</v>
      </c>
      <c r="CG285" s="5">
        <v>12504.834288800002</v>
      </c>
      <c r="CH285" s="5">
        <v>13255.124346128003</v>
      </c>
      <c r="CI285" s="5">
        <v>13255.124346128003</v>
      </c>
      <c r="CJ285" s="5">
        <v>13255.124346128003</v>
      </c>
      <c r="CK285" s="5">
        <v>13255.124346128003</v>
      </c>
      <c r="CL285" s="5">
        <v>13255.124346128003</v>
      </c>
      <c r="CM285" s="5">
        <v>13255.124346128003</v>
      </c>
      <c r="CN285" s="5">
        <v>13255.124346128003</v>
      </c>
      <c r="CO285" s="5">
        <v>13255.124346128003</v>
      </c>
      <c r="CP285" s="5">
        <v>13255.124346128003</v>
      </c>
      <c r="CQ285" s="5">
        <v>13255.124346128003</v>
      </c>
      <c r="CR285" s="5">
        <v>13255.124346128003</v>
      </c>
      <c r="CS285" s="5">
        <v>13255.124346128003</v>
      </c>
      <c r="CU285" s="69">
        <v>0</v>
      </c>
      <c r="CV285" s="69">
        <v>0</v>
      </c>
      <c r="CW285" s="69">
        <v>0</v>
      </c>
      <c r="CX285" s="69">
        <v>0</v>
      </c>
      <c r="CY285" s="69">
        <v>0</v>
      </c>
      <c r="CZ285" s="69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/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9905</v>
      </c>
      <c r="GH285" s="5">
        <v>9905</v>
      </c>
      <c r="GI285" s="5">
        <v>9905</v>
      </c>
      <c r="GJ285" s="5">
        <v>9905</v>
      </c>
      <c r="GK285" s="5">
        <v>9905</v>
      </c>
      <c r="GL285" s="5">
        <v>10499.300000000001</v>
      </c>
      <c r="GM285" s="5">
        <v>10499.300000000001</v>
      </c>
      <c r="GN285" s="5">
        <v>10499.300000000001</v>
      </c>
      <c r="GO285" s="5">
        <v>10499.300000000001</v>
      </c>
      <c r="GP285" s="5">
        <v>10499.300000000001</v>
      </c>
      <c r="GQ285" s="5">
        <v>10499.300000000001</v>
      </c>
      <c r="GR285" s="5">
        <v>10499.300000000001</v>
      </c>
      <c r="GS285" s="5">
        <v>10499.300000000001</v>
      </c>
      <c r="GT285" s="5">
        <v>10499.300000000001</v>
      </c>
      <c r="GU285" s="5">
        <v>10499.300000000001</v>
      </c>
      <c r="GV285" s="5">
        <v>10499.300000000001</v>
      </c>
      <c r="GW285" s="5">
        <v>10499.300000000001</v>
      </c>
      <c r="GX285" s="5">
        <v>11129.258000000002</v>
      </c>
      <c r="GY285" s="5">
        <v>11129.258000000002</v>
      </c>
      <c r="GZ285" s="5">
        <v>11129.258000000002</v>
      </c>
      <c r="HA285" s="5">
        <v>11129.258000000002</v>
      </c>
      <c r="HB285" s="5">
        <v>11129.258000000002</v>
      </c>
      <c r="HC285" s="5">
        <v>11129.258000000002</v>
      </c>
      <c r="HD285" s="5">
        <v>11129.258000000002</v>
      </c>
      <c r="HE285" s="5">
        <v>11129.258000000002</v>
      </c>
      <c r="HF285" s="5">
        <v>11129.258000000002</v>
      </c>
      <c r="HG285" s="5">
        <v>11129.258000000002</v>
      </c>
      <c r="HH285" s="5">
        <v>11129.258000000002</v>
      </c>
      <c r="HI285" s="5">
        <v>11129.258000000002</v>
      </c>
      <c r="HJ285" s="5">
        <v>11797.013480000001</v>
      </c>
      <c r="HK285" s="5">
        <v>11797.013480000001</v>
      </c>
      <c r="HL285" s="5">
        <v>11797.013480000001</v>
      </c>
      <c r="HM285" s="5">
        <v>11797.013480000001</v>
      </c>
      <c r="HN285" s="5">
        <v>11797.013480000001</v>
      </c>
      <c r="HO285" s="5">
        <v>11797.013480000001</v>
      </c>
      <c r="HP285" s="5">
        <v>11797.013480000001</v>
      </c>
      <c r="HQ285" s="5">
        <v>11797.013480000001</v>
      </c>
      <c r="HR285" s="5">
        <v>11797.013480000001</v>
      </c>
      <c r="HS285" s="5">
        <v>11797.013480000001</v>
      </c>
      <c r="HT285" s="5">
        <v>11797.013480000001</v>
      </c>
      <c r="HU285" s="5">
        <v>11797.013480000001</v>
      </c>
      <c r="HV285" s="5">
        <v>12504.834288800002</v>
      </c>
      <c r="HW285" s="5">
        <v>12504.834288800002</v>
      </c>
      <c r="HX285" s="5">
        <v>12504.834288800002</v>
      </c>
      <c r="HY285" s="5">
        <v>12504.834288800002</v>
      </c>
      <c r="HZ285" s="5">
        <v>12504.834288800002</v>
      </c>
      <c r="IA285" s="5">
        <v>12504.834288800002</v>
      </c>
      <c r="IB285" s="5">
        <v>12504.834288800002</v>
      </c>
      <c r="IC285" s="5">
        <v>12504.834288800002</v>
      </c>
      <c r="ID285" s="5">
        <v>12504.834288800002</v>
      </c>
      <c r="IE285" s="5">
        <v>12504.834288800002</v>
      </c>
      <c r="IF285" s="5">
        <v>12504.834288800002</v>
      </c>
      <c r="IG285" s="5">
        <v>12504.834288800002</v>
      </c>
      <c r="IH285" s="5">
        <v>13255.124346128003</v>
      </c>
      <c r="II285" s="5">
        <v>13255.124346128003</v>
      </c>
      <c r="IJ285" s="5">
        <v>13255.124346128003</v>
      </c>
      <c r="IK285" s="5">
        <v>13255.124346128003</v>
      </c>
      <c r="IL285" s="5">
        <v>13255.124346128003</v>
      </c>
      <c r="IM285" s="5">
        <v>13255.124346128003</v>
      </c>
      <c r="IN285" s="5">
        <v>13255.124346128003</v>
      </c>
      <c r="IO285" s="5">
        <v>13255.124346128003</v>
      </c>
      <c r="IP285" s="5">
        <v>13255.124346128003</v>
      </c>
      <c r="IQ285" s="5">
        <v>13255.124346128003</v>
      </c>
      <c r="IR285" s="5">
        <v>13255.124346128003</v>
      </c>
      <c r="IS285" s="5">
        <v>13255.124346128003</v>
      </c>
      <c r="IT285" s="5"/>
      <c r="IW285" s="5">
        <v>0</v>
      </c>
      <c r="IX285" s="5">
        <v>0</v>
      </c>
      <c r="IY285" s="5">
        <v>0</v>
      </c>
      <c r="IZ285" s="5">
        <v>0</v>
      </c>
      <c r="JA285" s="5">
        <v>0</v>
      </c>
      <c r="JB285" s="5">
        <v>0</v>
      </c>
      <c r="JC285" s="5">
        <v>0</v>
      </c>
      <c r="JD285" s="5">
        <v>284.27350000000001</v>
      </c>
      <c r="JE285" s="5">
        <v>284.27350000000001</v>
      </c>
      <c r="JF285" s="5">
        <v>284.27350000000001</v>
      </c>
      <c r="JG285" s="5">
        <v>284.27350000000001</v>
      </c>
      <c r="JH285" s="5">
        <v>284.27350000000001</v>
      </c>
      <c r="JI285" s="5">
        <v>301.32991000000004</v>
      </c>
      <c r="JJ285" s="5">
        <v>301.32991000000004</v>
      </c>
      <c r="JK285" s="5">
        <v>301.32991000000004</v>
      </c>
      <c r="JL285" s="5">
        <v>301.32991000000004</v>
      </c>
      <c r="JM285" s="5">
        <v>301.32991000000004</v>
      </c>
      <c r="JN285" s="5">
        <v>301.32991000000004</v>
      </c>
      <c r="JO285" s="5">
        <v>301.32991000000004</v>
      </c>
      <c r="JP285" s="5">
        <v>301.32991000000004</v>
      </c>
      <c r="JQ285" s="5">
        <v>301.32991000000004</v>
      </c>
      <c r="JR285" s="5">
        <v>301.32991000000004</v>
      </c>
      <c r="JS285" s="5">
        <v>301.32991000000004</v>
      </c>
      <c r="JT285" s="5">
        <v>301.32991000000004</v>
      </c>
      <c r="JU285" s="5">
        <v>319.40970460000005</v>
      </c>
      <c r="JV285" s="5">
        <v>319.40970460000005</v>
      </c>
      <c r="JW285" s="5">
        <v>319.40970460000005</v>
      </c>
      <c r="JX285" s="5">
        <v>319.40970460000005</v>
      </c>
      <c r="JY285" s="5">
        <v>319.40970460000005</v>
      </c>
      <c r="JZ285" s="5">
        <v>319.40970460000005</v>
      </c>
      <c r="KA285" s="5">
        <v>319.40970460000005</v>
      </c>
      <c r="KB285" s="5">
        <v>319.40970460000005</v>
      </c>
      <c r="KC285" s="5">
        <v>319.40970460000005</v>
      </c>
      <c r="KD285" s="5">
        <v>319.40970460000005</v>
      </c>
      <c r="KE285" s="5">
        <v>319.40970460000005</v>
      </c>
      <c r="KF285" s="5">
        <v>319.40970460000005</v>
      </c>
      <c r="KG285" s="5">
        <v>338.57428687600003</v>
      </c>
      <c r="KH285" s="5">
        <v>338.57428687600003</v>
      </c>
      <c r="KI285" s="5">
        <v>338.57428687600003</v>
      </c>
      <c r="KJ285" s="5">
        <v>338.57428687600003</v>
      </c>
      <c r="KK285" s="5">
        <v>338.57428687600003</v>
      </c>
      <c r="KL285" s="5">
        <v>338.57428687600003</v>
      </c>
      <c r="KM285" s="5">
        <v>338.57428687600003</v>
      </c>
      <c r="KN285" s="5">
        <v>338.57428687600003</v>
      </c>
      <c r="KO285" s="5">
        <v>338.57428687600003</v>
      </c>
      <c r="KP285" s="5">
        <v>338.57428687600003</v>
      </c>
      <c r="KQ285" s="5">
        <v>338.57428687600003</v>
      </c>
      <c r="KR285" s="5">
        <v>338.57428687600003</v>
      </c>
      <c r="KS285" s="5">
        <v>358.88874408856009</v>
      </c>
      <c r="KT285" s="5">
        <v>358.88874408856009</v>
      </c>
      <c r="KU285" s="5">
        <v>358.88874408856009</v>
      </c>
      <c r="KV285" s="5">
        <v>358.88874408856009</v>
      </c>
      <c r="KW285" s="5">
        <v>358.88874408856009</v>
      </c>
      <c r="KX285" s="5">
        <v>358.88874408856009</v>
      </c>
      <c r="KY285" s="5">
        <v>358.88874408856009</v>
      </c>
      <c r="KZ285" s="5">
        <v>358.88874408856009</v>
      </c>
      <c r="LA285" s="5">
        <v>358.88874408856009</v>
      </c>
      <c r="LB285" s="5">
        <v>358.88874408856009</v>
      </c>
      <c r="LC285" s="5">
        <v>358.88874408856009</v>
      </c>
      <c r="LD285" s="5">
        <v>358.88874408856009</v>
      </c>
      <c r="LE285" s="5">
        <v>380.42206873387369</v>
      </c>
      <c r="LF285" s="5">
        <v>380.42206873387369</v>
      </c>
      <c r="LG285" s="5">
        <v>380.42206873387369</v>
      </c>
      <c r="LH285" s="5">
        <v>380.42206873387369</v>
      </c>
      <c r="LI285" s="5">
        <v>380.42206873387369</v>
      </c>
      <c r="LJ285" s="5">
        <v>380.42206873387369</v>
      </c>
      <c r="LK285" s="5">
        <v>380.42206873387369</v>
      </c>
      <c r="LL285" s="5">
        <v>380.42206873387369</v>
      </c>
      <c r="LM285" s="5">
        <v>380.42206873387369</v>
      </c>
      <c r="LN285" s="5">
        <v>380.42206873387369</v>
      </c>
      <c r="LO285" s="5">
        <v>380.42206873387369</v>
      </c>
      <c r="LP285" s="5">
        <v>380.42206873387369</v>
      </c>
      <c r="LQ285" s="5"/>
      <c r="LT285" s="5">
        <v>0</v>
      </c>
      <c r="LU285" s="5">
        <v>0</v>
      </c>
      <c r="LV285" s="5">
        <v>0</v>
      </c>
      <c r="LW285" s="5">
        <v>0</v>
      </c>
      <c r="LX285" s="5">
        <v>0</v>
      </c>
      <c r="LY285" s="5">
        <v>0</v>
      </c>
      <c r="LZ285" s="5">
        <v>0</v>
      </c>
      <c r="MA285" s="5">
        <v>301.11200000000002</v>
      </c>
      <c r="MB285" s="5">
        <v>301.11200000000002</v>
      </c>
      <c r="MC285" s="5">
        <v>301.11200000000002</v>
      </c>
      <c r="MD285" s="5">
        <v>301.11200000000002</v>
      </c>
      <c r="ME285" s="5">
        <v>301.11200000000002</v>
      </c>
      <c r="MF285" s="5">
        <v>319.17872000000006</v>
      </c>
      <c r="MG285" s="5">
        <v>319.17872000000006</v>
      </c>
      <c r="MH285" s="5">
        <v>319.17872000000006</v>
      </c>
      <c r="MI285" s="5">
        <v>319.17872000000006</v>
      </c>
      <c r="MJ285" s="5">
        <v>319.17872000000006</v>
      </c>
      <c r="MK285" s="5">
        <v>319.17872000000006</v>
      </c>
      <c r="ML285" s="5">
        <v>319.17872000000006</v>
      </c>
      <c r="MM285" s="5">
        <v>319.17872000000006</v>
      </c>
      <c r="MN285" s="5">
        <v>319.17872000000006</v>
      </c>
      <c r="MO285" s="5">
        <v>319.17872000000006</v>
      </c>
      <c r="MP285" s="5">
        <v>319.17872000000006</v>
      </c>
      <c r="MQ285" s="5">
        <v>319.17872000000006</v>
      </c>
      <c r="MR285" s="5">
        <v>338.32944320000007</v>
      </c>
      <c r="MS285" s="5">
        <v>338.32944320000007</v>
      </c>
      <c r="MT285" s="5">
        <v>338.32944320000007</v>
      </c>
      <c r="MU285" s="5">
        <v>338.32944320000007</v>
      </c>
      <c r="MV285" s="5">
        <v>338.32944320000007</v>
      </c>
      <c r="MW285" s="5">
        <v>338.32944320000007</v>
      </c>
      <c r="MX285" s="5">
        <v>338.32944320000007</v>
      </c>
      <c r="MY285" s="5">
        <v>338.32944320000007</v>
      </c>
      <c r="MZ285" s="5">
        <v>338.32944320000007</v>
      </c>
      <c r="NA285" s="5">
        <v>338.32944320000007</v>
      </c>
      <c r="NB285" s="5">
        <v>338.32944320000007</v>
      </c>
      <c r="NC285" s="5">
        <v>338.32944320000007</v>
      </c>
      <c r="ND285" s="5">
        <v>358.62920979200004</v>
      </c>
      <c r="NE285" s="5">
        <v>358.62920979200004</v>
      </c>
      <c r="NF285" s="5">
        <v>358.62920979200004</v>
      </c>
      <c r="NG285" s="5">
        <v>358.62920979200004</v>
      </c>
      <c r="NH285" s="5">
        <v>358.62920979200004</v>
      </c>
      <c r="NI285" s="5">
        <v>358.62920979200004</v>
      </c>
      <c r="NJ285" s="5">
        <v>358.62920979200004</v>
      </c>
      <c r="NK285" s="5">
        <v>358.62920979200004</v>
      </c>
      <c r="NL285" s="5">
        <v>358.62920979200004</v>
      </c>
      <c r="NM285" s="5">
        <v>358.62920979200004</v>
      </c>
      <c r="NN285" s="5">
        <v>358.62920979200004</v>
      </c>
      <c r="NO285" s="5">
        <v>358.62920979200004</v>
      </c>
      <c r="NP285" s="5">
        <v>380.14696237952006</v>
      </c>
      <c r="NQ285" s="5">
        <v>380.14696237952006</v>
      </c>
      <c r="NR285" s="5">
        <v>380.14696237952006</v>
      </c>
      <c r="NS285" s="5">
        <v>380.14696237952006</v>
      </c>
      <c r="NT285" s="5">
        <v>380.14696237952006</v>
      </c>
      <c r="NU285" s="5">
        <v>380.14696237952006</v>
      </c>
      <c r="NV285" s="5">
        <v>380.14696237952006</v>
      </c>
      <c r="NW285" s="5">
        <v>380.14696237952006</v>
      </c>
      <c r="NX285" s="5">
        <v>380.14696237952006</v>
      </c>
      <c r="NY285" s="5">
        <v>380.14696237952006</v>
      </c>
      <c r="NZ285" s="5">
        <v>380.14696237952006</v>
      </c>
      <c r="OA285" s="5">
        <v>380.14696237952006</v>
      </c>
      <c r="OB285" s="5">
        <v>402.95578012229129</v>
      </c>
      <c r="OC285" s="5">
        <v>402.95578012229129</v>
      </c>
      <c r="OD285" s="5">
        <v>402.95578012229129</v>
      </c>
      <c r="OE285" s="5">
        <v>402.95578012229129</v>
      </c>
      <c r="OF285" s="5">
        <v>402.95578012229129</v>
      </c>
      <c r="OG285" s="5">
        <v>402.95578012229129</v>
      </c>
      <c r="OH285" s="5">
        <v>402.95578012229129</v>
      </c>
      <c r="OI285" s="5">
        <v>402.95578012229129</v>
      </c>
      <c r="OJ285" s="5">
        <v>402.95578012229129</v>
      </c>
      <c r="OK285" s="5">
        <v>402.95578012229129</v>
      </c>
      <c r="OL285" s="5">
        <v>402.95578012229129</v>
      </c>
      <c r="OM285" s="5">
        <v>402.95578012229129</v>
      </c>
      <c r="ON285" s="5"/>
      <c r="OQ285" s="59">
        <v>0</v>
      </c>
      <c r="OR285" s="59">
        <v>0</v>
      </c>
      <c r="OS285" s="59">
        <v>0</v>
      </c>
      <c r="OT285" s="59">
        <v>0</v>
      </c>
      <c r="OU285" s="59">
        <v>0</v>
      </c>
      <c r="OV285" s="59">
        <v>0</v>
      </c>
      <c r="OW285" s="59">
        <v>0</v>
      </c>
      <c r="OX285" s="59">
        <v>0</v>
      </c>
      <c r="OY285" s="59">
        <v>0</v>
      </c>
      <c r="OZ285" s="59">
        <v>0</v>
      </c>
      <c r="PA285" s="59">
        <v>0</v>
      </c>
      <c r="PB285" s="59">
        <v>0</v>
      </c>
      <c r="PC285" s="59">
        <v>0</v>
      </c>
      <c r="PD285" s="59">
        <v>0</v>
      </c>
      <c r="PE285" s="59">
        <v>0</v>
      </c>
      <c r="PF285" s="59">
        <v>0</v>
      </c>
      <c r="PG285" s="59">
        <v>0</v>
      </c>
      <c r="PH285" s="59">
        <v>0</v>
      </c>
      <c r="PI285" s="59">
        <v>0</v>
      </c>
      <c r="PJ285" s="59">
        <v>0</v>
      </c>
      <c r="PK285" s="59">
        <v>0</v>
      </c>
      <c r="PL285" s="59">
        <v>0</v>
      </c>
      <c r="PM285" s="59">
        <v>0</v>
      </c>
      <c r="PN285" s="59">
        <v>0</v>
      </c>
      <c r="PO285" s="59">
        <v>0</v>
      </c>
      <c r="PP285" s="59">
        <v>0</v>
      </c>
      <c r="PQ285" s="59">
        <v>0</v>
      </c>
      <c r="PR285" s="59">
        <v>0</v>
      </c>
      <c r="PS285" s="59">
        <v>0</v>
      </c>
      <c r="PT285" s="59">
        <v>0</v>
      </c>
      <c r="PU285" s="59">
        <v>0</v>
      </c>
      <c r="PV285" s="59">
        <v>0</v>
      </c>
      <c r="PW285" s="59">
        <v>0</v>
      </c>
      <c r="PX285" s="59">
        <v>0</v>
      </c>
      <c r="PY285" s="59">
        <v>0</v>
      </c>
      <c r="PZ285" s="59">
        <v>0</v>
      </c>
      <c r="QA285" s="59">
        <v>0</v>
      </c>
      <c r="QB285" s="59">
        <v>0</v>
      </c>
      <c r="QC285" s="59">
        <v>0</v>
      </c>
      <c r="QD285" s="59">
        <v>0</v>
      </c>
      <c r="QE285" s="59">
        <v>0</v>
      </c>
      <c r="QF285" s="59">
        <v>0</v>
      </c>
      <c r="QG285" s="59">
        <v>0</v>
      </c>
      <c r="QH285" s="59">
        <v>0</v>
      </c>
      <c r="QI285" s="59">
        <v>0</v>
      </c>
      <c r="QJ285" s="59">
        <v>0</v>
      </c>
      <c r="QK285" s="59">
        <v>0</v>
      </c>
      <c r="QL285" s="59">
        <v>0</v>
      </c>
      <c r="QM285" s="59">
        <v>0</v>
      </c>
      <c r="QN285" s="59">
        <v>0</v>
      </c>
      <c r="QO285" s="59">
        <v>0</v>
      </c>
      <c r="QP285" s="59">
        <v>0</v>
      </c>
      <c r="QQ285" s="59">
        <v>0</v>
      </c>
      <c r="QR285" s="59">
        <v>0</v>
      </c>
      <c r="QS285" s="59">
        <v>0</v>
      </c>
      <c r="QT285" s="59">
        <v>0</v>
      </c>
      <c r="QU285" s="59">
        <v>0</v>
      </c>
      <c r="QV285" s="59">
        <v>0</v>
      </c>
      <c r="QW285" s="59">
        <v>0</v>
      </c>
      <c r="QX285" s="59">
        <v>0</v>
      </c>
      <c r="QY285" s="59">
        <v>0</v>
      </c>
      <c r="QZ285" s="59">
        <v>0</v>
      </c>
      <c r="RA285" s="59">
        <v>0</v>
      </c>
      <c r="RB285" s="59">
        <v>0</v>
      </c>
      <c r="RC285" s="59">
        <v>0</v>
      </c>
      <c r="RD285" s="59">
        <v>0</v>
      </c>
      <c r="RE285" s="59">
        <v>0</v>
      </c>
      <c r="RF285" s="59">
        <v>0</v>
      </c>
      <c r="RG285" s="59">
        <v>0</v>
      </c>
      <c r="RH285" s="59">
        <v>0</v>
      </c>
      <c r="RI285" s="59">
        <v>0</v>
      </c>
      <c r="RJ285" s="59">
        <v>0</v>
      </c>
      <c r="RK285" s="59"/>
      <c r="RN285" s="59">
        <v>0</v>
      </c>
      <c r="RO285" s="59">
        <v>0</v>
      </c>
      <c r="RP285" s="59">
        <v>0</v>
      </c>
      <c r="RQ285" s="59">
        <v>0</v>
      </c>
      <c r="RR285" s="59">
        <v>0</v>
      </c>
      <c r="RS285" s="59">
        <v>0</v>
      </c>
      <c r="RT285" s="59">
        <v>0</v>
      </c>
      <c r="RU285" s="59">
        <v>585.38550000000009</v>
      </c>
      <c r="RV285" s="59">
        <v>585.38550000000009</v>
      </c>
      <c r="RW285" s="59">
        <v>585.38550000000009</v>
      </c>
      <c r="RX285" s="59">
        <v>585.38550000000009</v>
      </c>
      <c r="RY285" s="59">
        <v>585.38550000000009</v>
      </c>
      <c r="RZ285" s="59">
        <v>620.50863000000004</v>
      </c>
      <c r="SA285" s="59">
        <v>620.50863000000004</v>
      </c>
      <c r="SB285" s="59">
        <v>620.50863000000004</v>
      </c>
      <c r="SC285" s="59">
        <v>620.50863000000004</v>
      </c>
      <c r="SD285" s="59">
        <v>620.50863000000004</v>
      </c>
      <c r="SE285" s="59">
        <v>620.50863000000004</v>
      </c>
      <c r="SF285" s="59">
        <v>620.50863000000004</v>
      </c>
      <c r="SG285" s="59">
        <v>620.50863000000004</v>
      </c>
      <c r="SH285" s="59">
        <v>620.50863000000004</v>
      </c>
      <c r="SI285" s="59">
        <v>620.50863000000004</v>
      </c>
      <c r="SJ285" s="59">
        <v>620.50863000000004</v>
      </c>
      <c r="SK285" s="59">
        <v>620.50863000000004</v>
      </c>
      <c r="SL285" s="59">
        <v>657.73914780000018</v>
      </c>
      <c r="SM285" s="59">
        <v>657.73914780000018</v>
      </c>
      <c r="SN285" s="59">
        <v>657.73914780000018</v>
      </c>
      <c r="SO285" s="59">
        <v>657.73914780000018</v>
      </c>
      <c r="SP285" s="59">
        <v>657.73914780000018</v>
      </c>
      <c r="SQ285" s="59">
        <v>657.73914780000018</v>
      </c>
      <c r="SR285" s="59">
        <v>657.73914780000018</v>
      </c>
      <c r="SS285" s="59">
        <v>657.73914780000018</v>
      </c>
      <c r="ST285" s="59">
        <v>657.73914780000018</v>
      </c>
      <c r="SU285" s="59">
        <v>657.73914780000018</v>
      </c>
      <c r="SV285" s="59">
        <v>657.73914780000018</v>
      </c>
      <c r="SW285" s="59">
        <v>657.73914780000018</v>
      </c>
      <c r="SX285" s="59">
        <v>697.20349666800007</v>
      </c>
      <c r="SY285" s="59">
        <v>697.20349666800007</v>
      </c>
      <c r="SZ285" s="59">
        <v>697.20349666800007</v>
      </c>
      <c r="TA285" s="59">
        <v>697.20349666800007</v>
      </c>
      <c r="TB285" s="59">
        <v>697.20349666800007</v>
      </c>
      <c r="TC285" s="59">
        <v>697.20349666800007</v>
      </c>
      <c r="TD285" s="59">
        <v>697.20349666800007</v>
      </c>
      <c r="TE285" s="59">
        <v>697.20349666800007</v>
      </c>
      <c r="TF285" s="59">
        <v>697.20349666800007</v>
      </c>
      <c r="TG285" s="59">
        <v>697.20349666800007</v>
      </c>
      <c r="TH285" s="59">
        <v>697.20349666800007</v>
      </c>
      <c r="TI285" s="59">
        <v>697.20349666800007</v>
      </c>
      <c r="TJ285" s="59">
        <v>739.03570646808021</v>
      </c>
      <c r="TK285" s="59">
        <v>739.03570646808021</v>
      </c>
      <c r="TL285" s="59">
        <v>739.03570646808021</v>
      </c>
      <c r="TM285" s="59">
        <v>739.03570646808021</v>
      </c>
      <c r="TN285" s="59">
        <v>739.03570646808021</v>
      </c>
      <c r="TO285" s="59">
        <v>739.03570646808021</v>
      </c>
      <c r="TP285" s="59">
        <v>739.03570646808021</v>
      </c>
      <c r="TQ285" s="59">
        <v>739.03570646808021</v>
      </c>
      <c r="TR285" s="59">
        <v>739.03570646808021</v>
      </c>
      <c r="TS285" s="59">
        <v>739.03570646808021</v>
      </c>
      <c r="TT285" s="59">
        <v>739.03570646808021</v>
      </c>
      <c r="TU285" s="59">
        <v>739.03570646808021</v>
      </c>
      <c r="TV285" s="59">
        <v>783.37784885616497</v>
      </c>
      <c r="TW285" s="59">
        <v>783.37784885616497</v>
      </c>
      <c r="TX285" s="59">
        <v>783.37784885616497</v>
      </c>
      <c r="TY285" s="59">
        <v>783.37784885616497</v>
      </c>
      <c r="TZ285" s="59">
        <v>783.37784885616497</v>
      </c>
      <c r="UA285" s="59">
        <v>783.37784885616497</v>
      </c>
      <c r="UB285" s="59">
        <v>783.37784885616497</v>
      </c>
      <c r="UC285" s="59">
        <v>783.37784885616497</v>
      </c>
      <c r="UD285" s="59">
        <v>783.37784885616497</v>
      </c>
      <c r="UE285" s="59">
        <v>783.37784885616497</v>
      </c>
      <c r="UF285" s="59">
        <v>783.37784885616497</v>
      </c>
      <c r="UG285" s="59">
        <v>783.37784885616497</v>
      </c>
      <c r="UH285" s="59"/>
      <c r="UK285" s="59">
        <v>1421.3675000000001</v>
      </c>
      <c r="UL285" s="59">
        <v>3615.9589199999996</v>
      </c>
      <c r="UM285" s="59">
        <v>3832.9164552000016</v>
      </c>
      <c r="UN285" s="59">
        <v>4062.8914425119997</v>
      </c>
      <c r="UO285" s="59">
        <v>4306.6649290627211</v>
      </c>
      <c r="UP285" s="59">
        <v>4565.0648248064854</v>
      </c>
      <c r="UQ285" s="59"/>
      <c r="UT285" s="59">
        <v>1505.5600000000002</v>
      </c>
      <c r="UU285" s="59">
        <v>3830.14464</v>
      </c>
      <c r="UV285" s="59">
        <v>4059.9533184000015</v>
      </c>
      <c r="UW285" s="59">
        <v>4303.5505175040007</v>
      </c>
      <c r="UX285" s="59">
        <v>4561.7635485542405</v>
      </c>
      <c r="UY285" s="59">
        <v>4835.4693614674952</v>
      </c>
      <c r="UZ285" s="59"/>
      <c r="VC285" s="59">
        <v>0</v>
      </c>
      <c r="VD285" s="59">
        <v>0</v>
      </c>
      <c r="VE285" s="59">
        <v>0</v>
      </c>
      <c r="VF285" s="59">
        <v>0</v>
      </c>
      <c r="VG285" s="59">
        <v>0</v>
      </c>
      <c r="VH285" s="59">
        <v>0</v>
      </c>
      <c r="VI285" s="59"/>
      <c r="VL285" s="59">
        <v>2926.9275000000002</v>
      </c>
      <c r="VM285" s="59">
        <v>7446.1035599999996</v>
      </c>
      <c r="VN285" s="59">
        <v>7892.8697736000031</v>
      </c>
      <c r="VO285" s="59">
        <v>8366.4419600159999</v>
      </c>
      <c r="VP285" s="59">
        <v>8868.4284776169625</v>
      </c>
      <c r="VQ285" s="59">
        <v>9400.5341862739806</v>
      </c>
      <c r="VR285" s="59"/>
      <c r="VU285" s="59">
        <v>49525</v>
      </c>
      <c r="VV285" s="59">
        <v>125991.60000000002</v>
      </c>
      <c r="VW285" s="59">
        <v>133551.09600000002</v>
      </c>
      <c r="VX285" s="59">
        <v>141564.16175999999</v>
      </c>
      <c r="VY285" s="59">
        <v>150058.01146560002</v>
      </c>
      <c r="VZ285" s="59">
        <v>159061.49215353598</v>
      </c>
      <c r="WA285" s="59"/>
      <c r="WD285" s="59">
        <v>4127.083333333333</v>
      </c>
      <c r="WE285" s="59">
        <v>10499.300000000001</v>
      </c>
      <c r="WF285" s="59">
        <v>11129.258000000002</v>
      </c>
      <c r="WG285" s="59">
        <v>11797.01348</v>
      </c>
      <c r="WH285" s="59">
        <v>12504.834288800002</v>
      </c>
      <c r="WI285" s="59">
        <v>13255.124346127997</v>
      </c>
      <c r="WJ285" s="59"/>
      <c r="WM285" s="59">
        <v>173.18855784025737</v>
      </c>
      <c r="WN285" s="59">
        <v>440.59169114561485</v>
      </c>
      <c r="WO285" s="59">
        <v>467.02719261435175</v>
      </c>
      <c r="WP285" s="59">
        <v>495.0488241712128</v>
      </c>
      <c r="WQ285" s="59">
        <v>524.7517536214857</v>
      </c>
      <c r="WR285" s="59">
        <v>556.23685883877454</v>
      </c>
      <c r="WS285" s="59"/>
      <c r="WV285" s="74">
        <v>5</v>
      </c>
      <c r="WW285" s="74">
        <v>17</v>
      </c>
      <c r="WX285" s="74">
        <v>29</v>
      </c>
      <c r="WY285" s="74">
        <v>41</v>
      </c>
      <c r="WZ285" s="74">
        <v>53</v>
      </c>
      <c r="XA285" s="74">
        <v>65</v>
      </c>
      <c r="XB285" s="74"/>
      <c r="XE285" s="80">
        <v>0</v>
      </c>
      <c r="XF285" s="80">
        <v>1</v>
      </c>
      <c r="XG285" s="80">
        <v>2</v>
      </c>
      <c r="XH285" s="80">
        <v>3</v>
      </c>
      <c r="XI285" s="80">
        <v>4</v>
      </c>
      <c r="XJ285" s="80">
        <v>5</v>
      </c>
      <c r="XK285" s="80"/>
      <c r="XL285" s="75"/>
      <c r="XM285" s="75"/>
      <c r="XN285" s="80">
        <v>5</v>
      </c>
      <c r="XO285" s="80">
        <v>5</v>
      </c>
      <c r="XP285" s="80">
        <v>5</v>
      </c>
      <c r="XQ285" s="80">
        <v>5</v>
      </c>
      <c r="XR285" s="80">
        <v>5</v>
      </c>
      <c r="XS285" s="80">
        <v>5</v>
      </c>
      <c r="XT285" s="80"/>
      <c r="XW285" s="80">
        <v>0</v>
      </c>
      <c r="XX285" s="80">
        <v>0</v>
      </c>
      <c r="XY285" s="80">
        <v>0</v>
      </c>
      <c r="XZ285" s="80">
        <v>0</v>
      </c>
      <c r="YA285" s="80">
        <v>0</v>
      </c>
      <c r="YB285" s="80">
        <v>0</v>
      </c>
      <c r="YC285" s="80"/>
      <c r="YF285" s="5">
        <v>361.09814309693684</v>
      </c>
      <c r="YG285" s="5">
        <v>918.63367603860752</v>
      </c>
      <c r="YH285" s="5">
        <v>973.75169660092342</v>
      </c>
      <c r="YI285" s="5">
        <v>1032.1767983969794</v>
      </c>
      <c r="YJ285" s="5">
        <v>1094.1074063007991</v>
      </c>
      <c r="YK285" s="5">
        <v>3384.7012860339428</v>
      </c>
      <c r="YL285" s="5"/>
      <c r="YO285" s="5">
        <v>7793.4851028115818</v>
      </c>
      <c r="YP285" s="5">
        <v>19826.626101552669</v>
      </c>
      <c r="YQ285" s="5">
        <v>21016.223667645827</v>
      </c>
      <c r="YR285" s="5">
        <v>29702.929450272768</v>
      </c>
      <c r="YS285" s="5">
        <v>31485.105217289143</v>
      </c>
      <c r="YT285" s="5">
        <v>33374.211530326473</v>
      </c>
      <c r="YU285" s="5"/>
      <c r="YX285" s="5">
        <v>5330.2585369543776</v>
      </c>
      <c r="YY285" s="5">
        <v>19649.869898749301</v>
      </c>
      <c r="YZ285" s="5">
        <v>21016.223667645827</v>
      </c>
      <c r="ZA285" s="5">
        <v>29702.929450272768</v>
      </c>
      <c r="ZB285" s="5">
        <v>31485.105217289143</v>
      </c>
      <c r="ZC285" s="5">
        <v>33374.211530326473</v>
      </c>
      <c r="ZD285" s="5"/>
      <c r="ZG285" s="5">
        <v>173.18855784025737</v>
      </c>
      <c r="ZH285" s="5">
        <v>440.59169114561485</v>
      </c>
      <c r="ZI285" s="5">
        <v>467.02719261435175</v>
      </c>
      <c r="ZJ285" s="5">
        <v>495.0488241712128</v>
      </c>
      <c r="ZK285" s="5">
        <v>524.7517536214857</v>
      </c>
      <c r="ZL285" s="5">
        <v>556.23685883877454</v>
      </c>
      <c r="ZM285" s="5"/>
      <c r="ZP285" s="60">
        <v>1212.3199048818017</v>
      </c>
      <c r="ZQ285" s="60">
        <v>12336.567352077216</v>
      </c>
      <c r="ZR285" s="60">
        <v>13076.761393201848</v>
      </c>
      <c r="ZS285" s="60">
        <v>13861.367076793958</v>
      </c>
      <c r="ZT285" s="60">
        <v>14693.049101401601</v>
      </c>
      <c r="ZU285" s="60">
        <v>15574.632047485688</v>
      </c>
      <c r="ZV285" s="60"/>
      <c r="ZY285" s="60">
        <v>173.18855784025737</v>
      </c>
      <c r="ZZ285" s="60">
        <v>440.59169114561485</v>
      </c>
      <c r="AAA285" s="60">
        <v>467.02719261435175</v>
      </c>
      <c r="AAB285" s="60">
        <v>495.0488241712128</v>
      </c>
      <c r="AAC285" s="60">
        <v>524.7517536214857</v>
      </c>
      <c r="AAD285" s="60">
        <v>556.23685883877454</v>
      </c>
      <c r="AAE285" s="60"/>
      <c r="AAH285" s="60">
        <v>2251.4512519233458</v>
      </c>
      <c r="AAI285" s="60">
        <v>11895.975660931601</v>
      </c>
      <c r="AAJ285" s="60">
        <v>22417.305245488882</v>
      </c>
      <c r="AAK285" s="60">
        <v>34158.368867813682</v>
      </c>
      <c r="AAL285" s="60">
        <v>47227.657825933718</v>
      </c>
      <c r="AAM285" s="60">
        <v>61742.291331103974</v>
      </c>
      <c r="AAN285" s="60"/>
      <c r="AAQ285" s="5">
        <v>3463.7711568051473</v>
      </c>
      <c r="AAR285" s="5">
        <v>24232.543013008817</v>
      </c>
      <c r="AAS285" s="5">
        <v>35494.066638690732</v>
      </c>
      <c r="AAT285" s="5">
        <v>48019.735944607644</v>
      </c>
      <c r="AAU285" s="5">
        <v>61920.706927335319</v>
      </c>
      <c r="AAV285" s="5">
        <v>77316.923378589665</v>
      </c>
    </row>
    <row r="286" spans="1:724" ht="15" customHeight="1">
      <c r="B286" s="228">
        <v>13</v>
      </c>
      <c r="C286" s="228">
        <v>679209</v>
      </c>
      <c r="D286" s="229" t="s">
        <v>448</v>
      </c>
      <c r="E286" s="73" t="b">
        <v>0</v>
      </c>
      <c r="F286" s="230">
        <v>41707</v>
      </c>
      <c r="G286" s="231" t="s">
        <v>426</v>
      </c>
      <c r="H286" s="57" t="s">
        <v>209</v>
      </c>
      <c r="I286" s="57" t="s">
        <v>200</v>
      </c>
      <c r="J286" s="229" t="s">
        <v>210</v>
      </c>
      <c r="K286" s="232">
        <v>8464</v>
      </c>
      <c r="L286" s="232">
        <v>0</v>
      </c>
      <c r="M286" s="73" t="b">
        <v>1</v>
      </c>
      <c r="N286" s="73" t="b">
        <v>1</v>
      </c>
      <c r="O286" s="73" t="b">
        <v>1</v>
      </c>
      <c r="P286" s="27">
        <v>42803</v>
      </c>
      <c r="Q286" s="27" t="s">
        <v>426</v>
      </c>
      <c r="R286" s="69">
        <v>0</v>
      </c>
      <c r="S286" s="69">
        <v>0.06</v>
      </c>
      <c r="T286" s="69">
        <v>0.06</v>
      </c>
      <c r="U286" s="69">
        <v>0.06</v>
      </c>
      <c r="V286" s="69">
        <v>0.06</v>
      </c>
      <c r="W286" s="69">
        <v>0.06</v>
      </c>
      <c r="Z286" s="232">
        <v>0</v>
      </c>
      <c r="AA286" s="232">
        <v>0</v>
      </c>
      <c r="AB286" s="232">
        <v>6206.91</v>
      </c>
      <c r="AC286" s="232">
        <v>8464</v>
      </c>
      <c r="AD286" s="232">
        <v>8464</v>
      </c>
      <c r="AE286" s="232">
        <v>9905</v>
      </c>
      <c r="AF286" s="232">
        <v>9905</v>
      </c>
      <c r="AG286" s="232">
        <v>9905</v>
      </c>
      <c r="AH286" s="232">
        <v>9905</v>
      </c>
      <c r="AI286" s="232">
        <v>9905</v>
      </c>
      <c r="AJ286" s="232">
        <v>9905</v>
      </c>
      <c r="AK286" s="232">
        <v>9905</v>
      </c>
      <c r="AL286" s="5">
        <v>10499.300000000001</v>
      </c>
      <c r="AM286" s="5">
        <v>10499.300000000001</v>
      </c>
      <c r="AN286" s="5">
        <v>10499.300000000001</v>
      </c>
      <c r="AO286" s="5">
        <v>10499.300000000001</v>
      </c>
      <c r="AP286" s="5">
        <v>10499.300000000001</v>
      </c>
      <c r="AQ286" s="5">
        <v>10499.300000000001</v>
      </c>
      <c r="AR286" s="5">
        <v>10499.300000000001</v>
      </c>
      <c r="AS286" s="5">
        <v>10499.300000000001</v>
      </c>
      <c r="AT286" s="5">
        <v>10499.300000000001</v>
      </c>
      <c r="AU286" s="5">
        <v>10499.300000000001</v>
      </c>
      <c r="AV286" s="5">
        <v>10499.300000000001</v>
      </c>
      <c r="AW286" s="5">
        <v>10499.300000000001</v>
      </c>
      <c r="AX286" s="5">
        <v>11129.258000000002</v>
      </c>
      <c r="AY286" s="5">
        <v>11129.258000000002</v>
      </c>
      <c r="AZ286" s="5">
        <v>11129.258000000002</v>
      </c>
      <c r="BA286" s="5">
        <v>11129.258000000002</v>
      </c>
      <c r="BB286" s="5">
        <v>11129.258000000002</v>
      </c>
      <c r="BC286" s="5">
        <v>11129.258000000002</v>
      </c>
      <c r="BD286" s="5">
        <v>11129.258000000002</v>
      </c>
      <c r="BE286" s="5">
        <v>11129.258000000002</v>
      </c>
      <c r="BF286" s="5">
        <v>11129.258000000002</v>
      </c>
      <c r="BG286" s="5">
        <v>11129.258000000002</v>
      </c>
      <c r="BH286" s="5">
        <v>11129.258000000002</v>
      </c>
      <c r="BI286" s="5">
        <v>11129.258000000002</v>
      </c>
      <c r="BJ286" s="5">
        <v>11797.013480000001</v>
      </c>
      <c r="BK286" s="5">
        <v>11797.013480000001</v>
      </c>
      <c r="BL286" s="5">
        <v>11797.013480000001</v>
      </c>
      <c r="BM286" s="5">
        <v>11797.013480000001</v>
      </c>
      <c r="BN286" s="5">
        <v>11797.013480000001</v>
      </c>
      <c r="BO286" s="5">
        <v>11797.013480000001</v>
      </c>
      <c r="BP286" s="5">
        <v>11797.013480000001</v>
      </c>
      <c r="BQ286" s="5">
        <v>11797.013480000001</v>
      </c>
      <c r="BR286" s="5">
        <v>11797.013480000001</v>
      </c>
      <c r="BS286" s="5">
        <v>11797.013480000001</v>
      </c>
      <c r="BT286" s="5">
        <v>11797.013480000001</v>
      </c>
      <c r="BU286" s="5">
        <v>11797.013480000001</v>
      </c>
      <c r="BV286" s="5">
        <v>12504.834288800002</v>
      </c>
      <c r="BW286" s="5">
        <v>12504.834288800002</v>
      </c>
      <c r="BX286" s="5">
        <v>12504.834288800002</v>
      </c>
      <c r="BY286" s="5">
        <v>12504.834288800002</v>
      </c>
      <c r="BZ286" s="5">
        <v>12504.834288800002</v>
      </c>
      <c r="CA286" s="5">
        <v>12504.834288800002</v>
      </c>
      <c r="CB286" s="5">
        <v>12504.834288800002</v>
      </c>
      <c r="CC286" s="5">
        <v>12504.834288800002</v>
      </c>
      <c r="CD286" s="5">
        <v>12504.834288800002</v>
      </c>
      <c r="CE286" s="5">
        <v>12504.834288800002</v>
      </c>
      <c r="CF286" s="5">
        <v>12504.834288800002</v>
      </c>
      <c r="CG286" s="5">
        <v>12504.834288800002</v>
      </c>
      <c r="CH286" s="5">
        <v>13255.124346128003</v>
      </c>
      <c r="CI286" s="5">
        <v>13255.124346128003</v>
      </c>
      <c r="CJ286" s="5">
        <v>13255.124346128003</v>
      </c>
      <c r="CK286" s="5">
        <v>13255.124346128003</v>
      </c>
      <c r="CL286" s="5">
        <v>13255.124346128003</v>
      </c>
      <c r="CM286" s="5">
        <v>13255.124346128003</v>
      </c>
      <c r="CN286" s="5">
        <v>13255.124346128003</v>
      </c>
      <c r="CO286" s="5">
        <v>13255.124346128003</v>
      </c>
      <c r="CP286" s="5">
        <v>13255.124346128003</v>
      </c>
      <c r="CQ286" s="5">
        <v>13255.124346128003</v>
      </c>
      <c r="CR286" s="5">
        <v>13255.124346128003</v>
      </c>
      <c r="CS286" s="5">
        <v>13255.124346128003</v>
      </c>
      <c r="CU286" s="69">
        <v>0</v>
      </c>
      <c r="CV286" s="69">
        <v>0</v>
      </c>
      <c r="CW286" s="69">
        <v>0</v>
      </c>
      <c r="CX286" s="69">
        <v>0</v>
      </c>
      <c r="CY286" s="69">
        <v>0</v>
      </c>
      <c r="CZ286" s="69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/>
      <c r="FZ286" s="5">
        <v>0</v>
      </c>
      <c r="GA286" s="5">
        <v>0</v>
      </c>
      <c r="GB286" s="5">
        <v>6206.91</v>
      </c>
      <c r="GC286" s="5">
        <v>8464</v>
      </c>
      <c r="GD286" s="5">
        <v>8464</v>
      </c>
      <c r="GE286" s="5">
        <v>9905</v>
      </c>
      <c r="GF286" s="5">
        <v>9905</v>
      </c>
      <c r="GG286" s="5">
        <v>9905</v>
      </c>
      <c r="GH286" s="5">
        <v>9905</v>
      </c>
      <c r="GI286" s="5">
        <v>9905</v>
      </c>
      <c r="GJ286" s="5">
        <v>9905</v>
      </c>
      <c r="GK286" s="5">
        <v>9905</v>
      </c>
      <c r="GL286" s="5">
        <v>10499.300000000001</v>
      </c>
      <c r="GM286" s="5">
        <v>10499.300000000001</v>
      </c>
      <c r="GN286" s="5">
        <v>10499.300000000001</v>
      </c>
      <c r="GO286" s="5">
        <v>10499.300000000001</v>
      </c>
      <c r="GP286" s="5">
        <v>10499.300000000001</v>
      </c>
      <c r="GQ286" s="5">
        <v>10499.300000000001</v>
      </c>
      <c r="GR286" s="5">
        <v>10499.300000000001</v>
      </c>
      <c r="GS286" s="5">
        <v>10499.300000000001</v>
      </c>
      <c r="GT286" s="5">
        <v>10499.300000000001</v>
      </c>
      <c r="GU286" s="5">
        <v>10499.300000000001</v>
      </c>
      <c r="GV286" s="5">
        <v>10499.300000000001</v>
      </c>
      <c r="GW286" s="5">
        <v>10499.300000000001</v>
      </c>
      <c r="GX286" s="5">
        <v>11129.258000000002</v>
      </c>
      <c r="GY286" s="5">
        <v>11129.258000000002</v>
      </c>
      <c r="GZ286" s="5">
        <v>11129.258000000002</v>
      </c>
      <c r="HA286" s="5">
        <v>11129.258000000002</v>
      </c>
      <c r="HB286" s="5">
        <v>11129.258000000002</v>
      </c>
      <c r="HC286" s="5">
        <v>11129.258000000002</v>
      </c>
      <c r="HD286" s="5">
        <v>11129.258000000002</v>
      </c>
      <c r="HE286" s="5">
        <v>11129.258000000002</v>
      </c>
      <c r="HF286" s="5">
        <v>11129.258000000002</v>
      </c>
      <c r="HG286" s="5">
        <v>11129.258000000002</v>
      </c>
      <c r="HH286" s="5">
        <v>11129.258000000002</v>
      </c>
      <c r="HI286" s="5">
        <v>11129.258000000002</v>
      </c>
      <c r="HJ286" s="5">
        <v>11797.013480000001</v>
      </c>
      <c r="HK286" s="5">
        <v>11797.013480000001</v>
      </c>
      <c r="HL286" s="5">
        <v>11797.013480000001</v>
      </c>
      <c r="HM286" s="5">
        <v>11797.013480000001</v>
      </c>
      <c r="HN286" s="5">
        <v>11797.013480000001</v>
      </c>
      <c r="HO286" s="5">
        <v>11797.013480000001</v>
      </c>
      <c r="HP286" s="5">
        <v>11797.013480000001</v>
      </c>
      <c r="HQ286" s="5">
        <v>11797.013480000001</v>
      </c>
      <c r="HR286" s="5">
        <v>11797.013480000001</v>
      </c>
      <c r="HS286" s="5">
        <v>11797.013480000001</v>
      </c>
      <c r="HT286" s="5">
        <v>11797.013480000001</v>
      </c>
      <c r="HU286" s="5">
        <v>11797.013480000001</v>
      </c>
      <c r="HV286" s="5">
        <v>12504.834288800002</v>
      </c>
      <c r="HW286" s="5">
        <v>12504.834288800002</v>
      </c>
      <c r="HX286" s="5">
        <v>12504.834288800002</v>
      </c>
      <c r="HY286" s="5">
        <v>12504.834288800002</v>
      </c>
      <c r="HZ286" s="5">
        <v>12504.834288800002</v>
      </c>
      <c r="IA286" s="5">
        <v>12504.834288800002</v>
      </c>
      <c r="IB286" s="5">
        <v>12504.834288800002</v>
      </c>
      <c r="IC286" s="5">
        <v>12504.834288800002</v>
      </c>
      <c r="ID286" s="5">
        <v>12504.834288800002</v>
      </c>
      <c r="IE286" s="5">
        <v>12504.834288800002</v>
      </c>
      <c r="IF286" s="5">
        <v>12504.834288800002</v>
      </c>
      <c r="IG286" s="5">
        <v>12504.834288800002</v>
      </c>
      <c r="IH286" s="5">
        <v>13255.124346128003</v>
      </c>
      <c r="II286" s="5">
        <v>13255.124346128003</v>
      </c>
      <c r="IJ286" s="5">
        <v>13255.124346128003</v>
      </c>
      <c r="IK286" s="5">
        <v>13255.124346128003</v>
      </c>
      <c r="IL286" s="5">
        <v>13255.124346128003</v>
      </c>
      <c r="IM286" s="5">
        <v>13255.124346128003</v>
      </c>
      <c r="IN286" s="5">
        <v>13255.124346128003</v>
      </c>
      <c r="IO286" s="5">
        <v>13255.124346128003</v>
      </c>
      <c r="IP286" s="5">
        <v>13255.124346128003</v>
      </c>
      <c r="IQ286" s="5">
        <v>13255.124346128003</v>
      </c>
      <c r="IR286" s="5">
        <v>13255.124346128003</v>
      </c>
      <c r="IS286" s="5">
        <v>13255.124346128003</v>
      </c>
      <c r="IT286" s="5"/>
      <c r="IW286" s="5">
        <v>0</v>
      </c>
      <c r="IX286" s="5">
        <v>0</v>
      </c>
      <c r="IY286" s="5">
        <v>178.138317</v>
      </c>
      <c r="IZ286" s="5">
        <v>242.91679999999999</v>
      </c>
      <c r="JA286" s="5">
        <v>242.91679999999999</v>
      </c>
      <c r="JB286" s="5">
        <v>284.27350000000001</v>
      </c>
      <c r="JC286" s="5">
        <v>284.27350000000001</v>
      </c>
      <c r="JD286" s="5">
        <v>284.27350000000001</v>
      </c>
      <c r="JE286" s="5">
        <v>284.27350000000001</v>
      </c>
      <c r="JF286" s="5">
        <v>284.27350000000001</v>
      </c>
      <c r="JG286" s="5">
        <v>284.27350000000001</v>
      </c>
      <c r="JH286" s="5">
        <v>284.27350000000001</v>
      </c>
      <c r="JI286" s="5">
        <v>301.32991000000004</v>
      </c>
      <c r="JJ286" s="5">
        <v>301.32991000000004</v>
      </c>
      <c r="JK286" s="5">
        <v>301.32991000000004</v>
      </c>
      <c r="JL286" s="5">
        <v>301.32991000000004</v>
      </c>
      <c r="JM286" s="5">
        <v>301.32991000000004</v>
      </c>
      <c r="JN286" s="5">
        <v>301.32991000000004</v>
      </c>
      <c r="JO286" s="5">
        <v>301.32991000000004</v>
      </c>
      <c r="JP286" s="5">
        <v>301.32991000000004</v>
      </c>
      <c r="JQ286" s="5">
        <v>301.32991000000004</v>
      </c>
      <c r="JR286" s="5">
        <v>301.32991000000004</v>
      </c>
      <c r="JS286" s="5">
        <v>301.32991000000004</v>
      </c>
      <c r="JT286" s="5">
        <v>301.32991000000004</v>
      </c>
      <c r="JU286" s="5">
        <v>319.40970460000005</v>
      </c>
      <c r="JV286" s="5">
        <v>319.40970460000005</v>
      </c>
      <c r="JW286" s="5">
        <v>319.40970460000005</v>
      </c>
      <c r="JX286" s="5">
        <v>319.40970460000005</v>
      </c>
      <c r="JY286" s="5">
        <v>319.40970460000005</v>
      </c>
      <c r="JZ286" s="5">
        <v>319.40970460000005</v>
      </c>
      <c r="KA286" s="5">
        <v>319.40970460000005</v>
      </c>
      <c r="KB286" s="5">
        <v>319.40970460000005</v>
      </c>
      <c r="KC286" s="5">
        <v>319.40970460000005</v>
      </c>
      <c r="KD286" s="5">
        <v>319.40970460000005</v>
      </c>
      <c r="KE286" s="5">
        <v>319.40970460000005</v>
      </c>
      <c r="KF286" s="5">
        <v>319.40970460000005</v>
      </c>
      <c r="KG286" s="5">
        <v>338.57428687600003</v>
      </c>
      <c r="KH286" s="5">
        <v>338.57428687600003</v>
      </c>
      <c r="KI286" s="5">
        <v>338.57428687600003</v>
      </c>
      <c r="KJ286" s="5">
        <v>338.57428687600003</v>
      </c>
      <c r="KK286" s="5">
        <v>338.57428687600003</v>
      </c>
      <c r="KL286" s="5">
        <v>338.57428687600003</v>
      </c>
      <c r="KM286" s="5">
        <v>338.57428687600003</v>
      </c>
      <c r="KN286" s="5">
        <v>338.57428687600003</v>
      </c>
      <c r="KO286" s="5">
        <v>338.57428687600003</v>
      </c>
      <c r="KP286" s="5">
        <v>338.57428687600003</v>
      </c>
      <c r="KQ286" s="5">
        <v>338.57428687600003</v>
      </c>
      <c r="KR286" s="5">
        <v>338.57428687600003</v>
      </c>
      <c r="KS286" s="5">
        <v>358.88874408856009</v>
      </c>
      <c r="KT286" s="5">
        <v>358.88874408856009</v>
      </c>
      <c r="KU286" s="5">
        <v>358.88874408856009</v>
      </c>
      <c r="KV286" s="5">
        <v>358.88874408856009</v>
      </c>
      <c r="KW286" s="5">
        <v>358.88874408856009</v>
      </c>
      <c r="KX286" s="5">
        <v>358.88874408856009</v>
      </c>
      <c r="KY286" s="5">
        <v>358.88874408856009</v>
      </c>
      <c r="KZ286" s="5">
        <v>358.88874408856009</v>
      </c>
      <c r="LA286" s="5">
        <v>358.88874408856009</v>
      </c>
      <c r="LB286" s="5">
        <v>358.88874408856009</v>
      </c>
      <c r="LC286" s="5">
        <v>358.88874408856009</v>
      </c>
      <c r="LD286" s="5">
        <v>358.88874408856009</v>
      </c>
      <c r="LE286" s="5">
        <v>380.42206873387369</v>
      </c>
      <c r="LF286" s="5">
        <v>380.42206873387369</v>
      </c>
      <c r="LG286" s="5">
        <v>380.42206873387369</v>
      </c>
      <c r="LH286" s="5">
        <v>380.42206873387369</v>
      </c>
      <c r="LI286" s="5">
        <v>380.42206873387369</v>
      </c>
      <c r="LJ286" s="5">
        <v>380.42206873387369</v>
      </c>
      <c r="LK286" s="5">
        <v>380.42206873387369</v>
      </c>
      <c r="LL286" s="5">
        <v>380.42206873387369</v>
      </c>
      <c r="LM286" s="5">
        <v>380.42206873387369</v>
      </c>
      <c r="LN286" s="5">
        <v>380.42206873387369</v>
      </c>
      <c r="LO286" s="5">
        <v>380.42206873387369</v>
      </c>
      <c r="LP286" s="5">
        <v>380.42206873387369</v>
      </c>
      <c r="LQ286" s="5"/>
      <c r="LT286" s="5">
        <v>0</v>
      </c>
      <c r="LU286" s="5">
        <v>0</v>
      </c>
      <c r="LV286" s="5">
        <v>188.69006400000001</v>
      </c>
      <c r="LW286" s="5">
        <v>257.30560000000003</v>
      </c>
      <c r="LX286" s="5">
        <v>257.30560000000003</v>
      </c>
      <c r="LY286" s="5">
        <v>301.11200000000002</v>
      </c>
      <c r="LZ286" s="5">
        <v>301.11200000000002</v>
      </c>
      <c r="MA286" s="5">
        <v>301.11200000000002</v>
      </c>
      <c r="MB286" s="5">
        <v>301.11200000000002</v>
      </c>
      <c r="MC286" s="5">
        <v>301.11200000000002</v>
      </c>
      <c r="MD286" s="5">
        <v>301.11200000000002</v>
      </c>
      <c r="ME286" s="5">
        <v>301.11200000000002</v>
      </c>
      <c r="MF286" s="5">
        <v>319.17872000000006</v>
      </c>
      <c r="MG286" s="5">
        <v>319.17872000000006</v>
      </c>
      <c r="MH286" s="5">
        <v>319.17872000000006</v>
      </c>
      <c r="MI286" s="5">
        <v>319.17872000000006</v>
      </c>
      <c r="MJ286" s="5">
        <v>319.17872000000006</v>
      </c>
      <c r="MK286" s="5">
        <v>319.17872000000006</v>
      </c>
      <c r="ML286" s="5">
        <v>319.17872000000006</v>
      </c>
      <c r="MM286" s="5">
        <v>319.17872000000006</v>
      </c>
      <c r="MN286" s="5">
        <v>319.17872000000006</v>
      </c>
      <c r="MO286" s="5">
        <v>319.17872000000006</v>
      </c>
      <c r="MP286" s="5">
        <v>319.17872000000006</v>
      </c>
      <c r="MQ286" s="5">
        <v>319.17872000000006</v>
      </c>
      <c r="MR286" s="5">
        <v>338.32944320000007</v>
      </c>
      <c r="MS286" s="5">
        <v>338.32944320000007</v>
      </c>
      <c r="MT286" s="5">
        <v>338.32944320000007</v>
      </c>
      <c r="MU286" s="5">
        <v>338.32944320000007</v>
      </c>
      <c r="MV286" s="5">
        <v>338.32944320000007</v>
      </c>
      <c r="MW286" s="5">
        <v>338.32944320000007</v>
      </c>
      <c r="MX286" s="5">
        <v>338.32944320000007</v>
      </c>
      <c r="MY286" s="5">
        <v>338.32944320000007</v>
      </c>
      <c r="MZ286" s="5">
        <v>338.32944320000007</v>
      </c>
      <c r="NA286" s="5">
        <v>338.32944320000007</v>
      </c>
      <c r="NB286" s="5">
        <v>338.32944320000007</v>
      </c>
      <c r="NC286" s="5">
        <v>338.32944320000007</v>
      </c>
      <c r="ND286" s="5">
        <v>358.62920979200004</v>
      </c>
      <c r="NE286" s="5">
        <v>358.62920979200004</v>
      </c>
      <c r="NF286" s="5">
        <v>358.62920979200004</v>
      </c>
      <c r="NG286" s="5">
        <v>358.62920979200004</v>
      </c>
      <c r="NH286" s="5">
        <v>358.62920979200004</v>
      </c>
      <c r="NI286" s="5">
        <v>358.62920979200004</v>
      </c>
      <c r="NJ286" s="5">
        <v>358.62920979200004</v>
      </c>
      <c r="NK286" s="5">
        <v>358.62920979200004</v>
      </c>
      <c r="NL286" s="5">
        <v>358.62920979200004</v>
      </c>
      <c r="NM286" s="5">
        <v>358.62920979200004</v>
      </c>
      <c r="NN286" s="5">
        <v>358.62920979200004</v>
      </c>
      <c r="NO286" s="5">
        <v>358.62920979200004</v>
      </c>
      <c r="NP286" s="5">
        <v>380.14696237952006</v>
      </c>
      <c r="NQ286" s="5">
        <v>380.14696237952006</v>
      </c>
      <c r="NR286" s="5">
        <v>380.14696237952006</v>
      </c>
      <c r="NS286" s="5">
        <v>380.14696237952006</v>
      </c>
      <c r="NT286" s="5">
        <v>380.14696237952006</v>
      </c>
      <c r="NU286" s="5">
        <v>380.14696237952006</v>
      </c>
      <c r="NV286" s="5">
        <v>380.14696237952006</v>
      </c>
      <c r="NW286" s="5">
        <v>380.14696237952006</v>
      </c>
      <c r="NX286" s="5">
        <v>380.14696237952006</v>
      </c>
      <c r="NY286" s="5">
        <v>380.14696237952006</v>
      </c>
      <c r="NZ286" s="5">
        <v>380.14696237952006</v>
      </c>
      <c r="OA286" s="5">
        <v>380.14696237952006</v>
      </c>
      <c r="OB286" s="5">
        <v>402.95578012229129</v>
      </c>
      <c r="OC286" s="5">
        <v>402.95578012229129</v>
      </c>
      <c r="OD286" s="5">
        <v>402.95578012229129</v>
      </c>
      <c r="OE286" s="5">
        <v>402.95578012229129</v>
      </c>
      <c r="OF286" s="5">
        <v>402.95578012229129</v>
      </c>
      <c r="OG286" s="5">
        <v>402.95578012229129</v>
      </c>
      <c r="OH286" s="5">
        <v>402.95578012229129</v>
      </c>
      <c r="OI286" s="5">
        <v>402.95578012229129</v>
      </c>
      <c r="OJ286" s="5">
        <v>402.95578012229129</v>
      </c>
      <c r="OK286" s="5">
        <v>402.95578012229129</v>
      </c>
      <c r="OL286" s="5">
        <v>402.95578012229129</v>
      </c>
      <c r="OM286" s="5">
        <v>402.95578012229129</v>
      </c>
      <c r="ON286" s="5"/>
      <c r="OQ286" s="59">
        <v>0</v>
      </c>
      <c r="OR286" s="59">
        <v>0</v>
      </c>
      <c r="OS286" s="59">
        <v>0</v>
      </c>
      <c r="OT286" s="59">
        <v>0</v>
      </c>
      <c r="OU286" s="59">
        <v>0</v>
      </c>
      <c r="OV286" s="59">
        <v>0</v>
      </c>
      <c r="OW286" s="59">
        <v>0</v>
      </c>
      <c r="OX286" s="59">
        <v>0</v>
      </c>
      <c r="OY286" s="59">
        <v>0</v>
      </c>
      <c r="OZ286" s="59">
        <v>0</v>
      </c>
      <c r="PA286" s="59">
        <v>0</v>
      </c>
      <c r="PB286" s="59">
        <v>0</v>
      </c>
      <c r="PC286" s="59">
        <v>0</v>
      </c>
      <c r="PD286" s="59">
        <v>0</v>
      </c>
      <c r="PE286" s="59">
        <v>0</v>
      </c>
      <c r="PF286" s="59">
        <v>0</v>
      </c>
      <c r="PG286" s="59">
        <v>0</v>
      </c>
      <c r="PH286" s="59">
        <v>0</v>
      </c>
      <c r="PI286" s="59">
        <v>0</v>
      </c>
      <c r="PJ286" s="59">
        <v>0</v>
      </c>
      <c r="PK286" s="59">
        <v>0</v>
      </c>
      <c r="PL286" s="59">
        <v>0</v>
      </c>
      <c r="PM286" s="59">
        <v>0</v>
      </c>
      <c r="PN286" s="59">
        <v>0</v>
      </c>
      <c r="PO286" s="59">
        <v>0</v>
      </c>
      <c r="PP286" s="59">
        <v>0</v>
      </c>
      <c r="PQ286" s="59">
        <v>0</v>
      </c>
      <c r="PR286" s="59">
        <v>0</v>
      </c>
      <c r="PS286" s="59">
        <v>0</v>
      </c>
      <c r="PT286" s="59">
        <v>0</v>
      </c>
      <c r="PU286" s="59">
        <v>0</v>
      </c>
      <c r="PV286" s="59">
        <v>0</v>
      </c>
      <c r="PW286" s="59">
        <v>0</v>
      </c>
      <c r="PX286" s="59">
        <v>0</v>
      </c>
      <c r="PY286" s="59">
        <v>0</v>
      </c>
      <c r="PZ286" s="59">
        <v>0</v>
      </c>
      <c r="QA286" s="59">
        <v>0</v>
      </c>
      <c r="QB286" s="59">
        <v>0</v>
      </c>
      <c r="QC286" s="59">
        <v>0</v>
      </c>
      <c r="QD286" s="59">
        <v>0</v>
      </c>
      <c r="QE286" s="59">
        <v>0</v>
      </c>
      <c r="QF286" s="59">
        <v>0</v>
      </c>
      <c r="QG286" s="59">
        <v>0</v>
      </c>
      <c r="QH286" s="59">
        <v>0</v>
      </c>
      <c r="QI286" s="59">
        <v>0</v>
      </c>
      <c r="QJ286" s="59">
        <v>0</v>
      </c>
      <c r="QK286" s="59">
        <v>0</v>
      </c>
      <c r="QL286" s="59">
        <v>0</v>
      </c>
      <c r="QM286" s="59">
        <v>0</v>
      </c>
      <c r="QN286" s="59">
        <v>0</v>
      </c>
      <c r="QO286" s="59">
        <v>0</v>
      </c>
      <c r="QP286" s="59">
        <v>0</v>
      </c>
      <c r="QQ286" s="59">
        <v>0</v>
      </c>
      <c r="QR286" s="59">
        <v>0</v>
      </c>
      <c r="QS286" s="59">
        <v>0</v>
      </c>
      <c r="QT286" s="59">
        <v>0</v>
      </c>
      <c r="QU286" s="59">
        <v>0</v>
      </c>
      <c r="QV286" s="59">
        <v>0</v>
      </c>
      <c r="QW286" s="59">
        <v>0</v>
      </c>
      <c r="QX286" s="59">
        <v>0</v>
      </c>
      <c r="QY286" s="59">
        <v>0</v>
      </c>
      <c r="QZ286" s="59">
        <v>0</v>
      </c>
      <c r="RA286" s="59">
        <v>0</v>
      </c>
      <c r="RB286" s="59">
        <v>0</v>
      </c>
      <c r="RC286" s="59">
        <v>0</v>
      </c>
      <c r="RD286" s="59">
        <v>0</v>
      </c>
      <c r="RE286" s="59">
        <v>0</v>
      </c>
      <c r="RF286" s="59">
        <v>0</v>
      </c>
      <c r="RG286" s="59">
        <v>0</v>
      </c>
      <c r="RH286" s="59">
        <v>0</v>
      </c>
      <c r="RI286" s="59">
        <v>0</v>
      </c>
      <c r="RJ286" s="59">
        <v>0</v>
      </c>
      <c r="RK286" s="59"/>
      <c r="RN286" s="59">
        <v>0</v>
      </c>
      <c r="RO286" s="59">
        <v>0</v>
      </c>
      <c r="RP286" s="59">
        <v>366.82838100000004</v>
      </c>
      <c r="RQ286" s="59">
        <v>500.22239999999999</v>
      </c>
      <c r="RR286" s="59">
        <v>500.22239999999999</v>
      </c>
      <c r="RS286" s="59">
        <v>585.38550000000009</v>
      </c>
      <c r="RT286" s="59">
        <v>585.38550000000009</v>
      </c>
      <c r="RU286" s="59">
        <v>585.38550000000009</v>
      </c>
      <c r="RV286" s="59">
        <v>585.38550000000009</v>
      </c>
      <c r="RW286" s="59">
        <v>585.38550000000009</v>
      </c>
      <c r="RX286" s="59">
        <v>585.38550000000009</v>
      </c>
      <c r="RY286" s="59">
        <v>585.38550000000009</v>
      </c>
      <c r="RZ286" s="59">
        <v>620.50863000000004</v>
      </c>
      <c r="SA286" s="59">
        <v>620.50863000000004</v>
      </c>
      <c r="SB286" s="59">
        <v>620.50863000000004</v>
      </c>
      <c r="SC286" s="59">
        <v>620.50863000000004</v>
      </c>
      <c r="SD286" s="59">
        <v>620.50863000000004</v>
      </c>
      <c r="SE286" s="59">
        <v>620.50863000000004</v>
      </c>
      <c r="SF286" s="59">
        <v>620.50863000000004</v>
      </c>
      <c r="SG286" s="59">
        <v>620.50863000000004</v>
      </c>
      <c r="SH286" s="59">
        <v>620.50863000000004</v>
      </c>
      <c r="SI286" s="59">
        <v>620.50863000000004</v>
      </c>
      <c r="SJ286" s="59">
        <v>620.50863000000004</v>
      </c>
      <c r="SK286" s="59">
        <v>620.50863000000004</v>
      </c>
      <c r="SL286" s="59">
        <v>657.73914780000018</v>
      </c>
      <c r="SM286" s="59">
        <v>657.73914780000018</v>
      </c>
      <c r="SN286" s="59">
        <v>657.73914780000018</v>
      </c>
      <c r="SO286" s="59">
        <v>657.73914780000018</v>
      </c>
      <c r="SP286" s="59">
        <v>657.73914780000018</v>
      </c>
      <c r="SQ286" s="59">
        <v>657.73914780000018</v>
      </c>
      <c r="SR286" s="59">
        <v>657.73914780000018</v>
      </c>
      <c r="SS286" s="59">
        <v>657.73914780000018</v>
      </c>
      <c r="ST286" s="59">
        <v>657.73914780000018</v>
      </c>
      <c r="SU286" s="59">
        <v>657.73914780000018</v>
      </c>
      <c r="SV286" s="59">
        <v>657.73914780000018</v>
      </c>
      <c r="SW286" s="59">
        <v>657.73914780000018</v>
      </c>
      <c r="SX286" s="59">
        <v>697.20349666800007</v>
      </c>
      <c r="SY286" s="59">
        <v>697.20349666800007</v>
      </c>
      <c r="SZ286" s="59">
        <v>697.20349666800007</v>
      </c>
      <c r="TA286" s="59">
        <v>697.20349666800007</v>
      </c>
      <c r="TB286" s="59">
        <v>697.20349666800007</v>
      </c>
      <c r="TC286" s="59">
        <v>697.20349666800007</v>
      </c>
      <c r="TD286" s="59">
        <v>697.20349666800007</v>
      </c>
      <c r="TE286" s="59">
        <v>697.20349666800007</v>
      </c>
      <c r="TF286" s="59">
        <v>697.20349666800007</v>
      </c>
      <c r="TG286" s="59">
        <v>697.20349666800007</v>
      </c>
      <c r="TH286" s="59">
        <v>697.20349666800007</v>
      </c>
      <c r="TI286" s="59">
        <v>697.20349666800007</v>
      </c>
      <c r="TJ286" s="59">
        <v>739.03570646808021</v>
      </c>
      <c r="TK286" s="59">
        <v>739.03570646808021</v>
      </c>
      <c r="TL286" s="59">
        <v>739.03570646808021</v>
      </c>
      <c r="TM286" s="59">
        <v>739.03570646808021</v>
      </c>
      <c r="TN286" s="59">
        <v>739.03570646808021</v>
      </c>
      <c r="TO286" s="59">
        <v>739.03570646808021</v>
      </c>
      <c r="TP286" s="59">
        <v>739.03570646808021</v>
      </c>
      <c r="TQ286" s="59">
        <v>739.03570646808021</v>
      </c>
      <c r="TR286" s="59">
        <v>739.03570646808021</v>
      </c>
      <c r="TS286" s="59">
        <v>739.03570646808021</v>
      </c>
      <c r="TT286" s="59">
        <v>739.03570646808021</v>
      </c>
      <c r="TU286" s="59">
        <v>739.03570646808021</v>
      </c>
      <c r="TV286" s="59">
        <v>783.37784885616497</v>
      </c>
      <c r="TW286" s="59">
        <v>783.37784885616497</v>
      </c>
      <c r="TX286" s="59">
        <v>783.37784885616497</v>
      </c>
      <c r="TY286" s="59">
        <v>783.37784885616497</v>
      </c>
      <c r="TZ286" s="59">
        <v>783.37784885616497</v>
      </c>
      <c r="UA286" s="59">
        <v>783.37784885616497</v>
      </c>
      <c r="UB286" s="59">
        <v>783.37784885616497</v>
      </c>
      <c r="UC286" s="59">
        <v>783.37784885616497</v>
      </c>
      <c r="UD286" s="59">
        <v>783.37784885616497</v>
      </c>
      <c r="UE286" s="59">
        <v>783.37784885616497</v>
      </c>
      <c r="UF286" s="59">
        <v>783.37784885616497</v>
      </c>
      <c r="UG286" s="59">
        <v>783.37784885616497</v>
      </c>
      <c r="UH286" s="59"/>
      <c r="UK286" s="59">
        <v>2653.8864170000006</v>
      </c>
      <c r="UL286" s="59">
        <v>3615.9589199999996</v>
      </c>
      <c r="UM286" s="59">
        <v>3832.9164552000016</v>
      </c>
      <c r="UN286" s="59">
        <v>4062.8914425119997</v>
      </c>
      <c r="UO286" s="59">
        <v>4306.6649290627211</v>
      </c>
      <c r="UP286" s="59">
        <v>4565.0648248064854</v>
      </c>
      <c r="UQ286" s="59"/>
      <c r="UT286" s="59">
        <v>2811.0852640000003</v>
      </c>
      <c r="UU286" s="59">
        <v>3830.14464</v>
      </c>
      <c r="UV286" s="59">
        <v>4059.9533184000015</v>
      </c>
      <c r="UW286" s="59">
        <v>4303.5505175040007</v>
      </c>
      <c r="UX286" s="59">
        <v>4561.7635485542405</v>
      </c>
      <c r="UY286" s="59">
        <v>4835.4693614674952</v>
      </c>
      <c r="UZ286" s="59"/>
      <c r="VC286" s="59">
        <v>0</v>
      </c>
      <c r="VD286" s="59">
        <v>0</v>
      </c>
      <c r="VE286" s="59">
        <v>0</v>
      </c>
      <c r="VF286" s="59">
        <v>0</v>
      </c>
      <c r="VG286" s="59">
        <v>0</v>
      </c>
      <c r="VH286" s="59">
        <v>0</v>
      </c>
      <c r="VI286" s="59"/>
      <c r="VL286" s="59">
        <v>5464.9716810000009</v>
      </c>
      <c r="VM286" s="59">
        <v>7446.1035599999996</v>
      </c>
      <c r="VN286" s="59">
        <v>7892.8697736000031</v>
      </c>
      <c r="VO286" s="59">
        <v>8366.4419600159999</v>
      </c>
      <c r="VP286" s="59">
        <v>8868.4284776169625</v>
      </c>
      <c r="VQ286" s="59">
        <v>9400.5341862739806</v>
      </c>
      <c r="VR286" s="59"/>
      <c r="VU286" s="59">
        <v>92469.91</v>
      </c>
      <c r="VV286" s="59">
        <v>125991.60000000002</v>
      </c>
      <c r="VW286" s="59">
        <v>133551.09600000002</v>
      </c>
      <c r="VX286" s="59">
        <v>141564.16175999999</v>
      </c>
      <c r="VY286" s="59">
        <v>150058.01146560002</v>
      </c>
      <c r="VZ286" s="59">
        <v>159061.49215353598</v>
      </c>
      <c r="WA286" s="59"/>
      <c r="WD286" s="59">
        <v>7705.8258333333333</v>
      </c>
      <c r="WE286" s="59">
        <v>10499.300000000001</v>
      </c>
      <c r="WF286" s="59">
        <v>11129.258000000002</v>
      </c>
      <c r="WG286" s="59">
        <v>11797.01348</v>
      </c>
      <c r="WH286" s="59">
        <v>12504.834288800002</v>
      </c>
      <c r="WI286" s="59">
        <v>13255.124346127997</v>
      </c>
      <c r="WJ286" s="59"/>
      <c r="WM286" s="59">
        <v>323.36658973282977</v>
      </c>
      <c r="WN286" s="59">
        <v>440.59169114561485</v>
      </c>
      <c r="WO286" s="59">
        <v>467.02719261435175</v>
      </c>
      <c r="WP286" s="59">
        <v>495.0488241712128</v>
      </c>
      <c r="WQ286" s="59">
        <v>524.7517536214857</v>
      </c>
      <c r="WR286" s="59">
        <v>556.23685883877454</v>
      </c>
      <c r="WS286" s="59"/>
      <c r="WV286" s="74">
        <v>9.7333333333333325</v>
      </c>
      <c r="WW286" s="74">
        <v>21.733333333333334</v>
      </c>
      <c r="WX286" s="74">
        <v>33.733333333333334</v>
      </c>
      <c r="WY286" s="74">
        <v>45.733333333333334</v>
      </c>
      <c r="WZ286" s="74">
        <v>57.733333333333334</v>
      </c>
      <c r="XA286" s="74">
        <v>69.733333333333334</v>
      </c>
      <c r="XB286" s="74"/>
      <c r="XE286" s="80">
        <v>0</v>
      </c>
      <c r="XF286" s="80">
        <v>1</v>
      </c>
      <c r="XG286" s="80">
        <v>2</v>
      </c>
      <c r="XH286" s="80">
        <v>3</v>
      </c>
      <c r="XI286" s="80">
        <v>4</v>
      </c>
      <c r="XJ286" s="80">
        <v>5</v>
      </c>
      <c r="XK286" s="80"/>
      <c r="XL286" s="75"/>
      <c r="XM286" s="75"/>
      <c r="XN286" s="80">
        <v>9</v>
      </c>
      <c r="XO286" s="80">
        <v>9</v>
      </c>
      <c r="XP286" s="80">
        <v>9</v>
      </c>
      <c r="XQ286" s="80">
        <v>9</v>
      </c>
      <c r="XR286" s="80">
        <v>9</v>
      </c>
      <c r="XS286" s="80">
        <v>9</v>
      </c>
      <c r="XT286" s="80"/>
      <c r="XW286" s="80">
        <v>22</v>
      </c>
      <c r="XX286" s="80">
        <v>22</v>
      </c>
      <c r="XY286" s="80">
        <v>22</v>
      </c>
      <c r="XZ286" s="80">
        <v>22</v>
      </c>
      <c r="YA286" s="80">
        <v>21</v>
      </c>
      <c r="YB286" s="80">
        <v>21</v>
      </c>
      <c r="YC286" s="80"/>
      <c r="YF286" s="5">
        <v>674.21933959295029</v>
      </c>
      <c r="YG286" s="5">
        <v>918.63367603860752</v>
      </c>
      <c r="YH286" s="5">
        <v>973.75169660092342</v>
      </c>
      <c r="YI286" s="5">
        <v>1032.1767983969794</v>
      </c>
      <c r="YJ286" s="5">
        <v>1094.1074063007991</v>
      </c>
      <c r="YK286" s="5">
        <v>3384.7012860339428</v>
      </c>
      <c r="YL286" s="5"/>
      <c r="YO286" s="5">
        <v>14551.49653797734</v>
      </c>
      <c r="YP286" s="5">
        <v>19826.626101552669</v>
      </c>
      <c r="YQ286" s="5">
        <v>21016.223667645827</v>
      </c>
      <c r="YR286" s="5">
        <v>29702.929450272768</v>
      </c>
      <c r="YS286" s="5">
        <v>31485.105217289143</v>
      </c>
      <c r="YT286" s="5">
        <v>33374.211530326473</v>
      </c>
      <c r="YU286" s="5"/>
      <c r="YX286" s="5">
        <v>9952.3175606037967</v>
      </c>
      <c r="YY286" s="5">
        <v>19649.869898749301</v>
      </c>
      <c r="YZ286" s="5">
        <v>21016.223667645827</v>
      </c>
      <c r="ZA286" s="5">
        <v>29702.929450272768</v>
      </c>
      <c r="ZB286" s="5">
        <v>31485.105217289143</v>
      </c>
      <c r="ZC286" s="5">
        <v>33374.211530326473</v>
      </c>
      <c r="ZD286" s="5"/>
      <c r="ZG286" s="5">
        <v>323.36658973282977</v>
      </c>
      <c r="ZH286" s="5">
        <v>440.59169114561485</v>
      </c>
      <c r="ZI286" s="5">
        <v>467.02719261435175</v>
      </c>
      <c r="ZJ286" s="5">
        <v>495.0488241712128</v>
      </c>
      <c r="ZK286" s="5">
        <v>524.7517536214857</v>
      </c>
      <c r="ZL286" s="5">
        <v>556.23685883877454</v>
      </c>
      <c r="ZM286" s="5"/>
      <c r="ZP286" s="60">
        <v>4527.132256259617</v>
      </c>
      <c r="ZQ286" s="60">
        <v>12336.567352077216</v>
      </c>
      <c r="ZR286" s="60">
        <v>13076.761393201848</v>
      </c>
      <c r="ZS286" s="60">
        <v>13861.367076793958</v>
      </c>
      <c r="ZT286" s="60">
        <v>14693.049101401601</v>
      </c>
      <c r="ZU286" s="60">
        <v>15574.632047485688</v>
      </c>
      <c r="ZV286" s="60"/>
      <c r="ZY286" s="60">
        <v>323.36658973282977</v>
      </c>
      <c r="ZZ286" s="60">
        <v>440.59169114561485</v>
      </c>
      <c r="AAA286" s="60">
        <v>467.02719261435175</v>
      </c>
      <c r="AAB286" s="60">
        <v>495.0488241712128</v>
      </c>
      <c r="AAC286" s="60">
        <v>524.7517536214857</v>
      </c>
      <c r="AAD286" s="60">
        <v>556.23685883877454</v>
      </c>
      <c r="AAE286" s="60"/>
      <c r="AAH286" s="60">
        <v>4203.7656665267868</v>
      </c>
      <c r="AAI286" s="60">
        <v>14980.117498950905</v>
      </c>
      <c r="AAJ286" s="60">
        <v>25686.495593789346</v>
      </c>
      <c r="AAK286" s="60">
        <v>37623.710637012176</v>
      </c>
      <c r="AAL286" s="60">
        <v>50900.920101284115</v>
      </c>
      <c r="AAM286" s="60">
        <v>71198.317931363141</v>
      </c>
      <c r="AAN286" s="60"/>
      <c r="AAQ286" s="5">
        <v>8730.8979227864038</v>
      </c>
      <c r="AAR286" s="5">
        <v>27316.68485102812</v>
      </c>
      <c r="AAS286" s="5">
        <v>38763.256986991197</v>
      </c>
      <c r="AAT286" s="5">
        <v>51485.077713806138</v>
      </c>
      <c r="AAU286" s="5">
        <v>65593.969202685723</v>
      </c>
      <c r="AAV286" s="5">
        <v>86772.949978848832</v>
      </c>
    </row>
    <row r="287" spans="1:724" ht="15" customHeight="1">
      <c r="B287" s="228">
        <v>14</v>
      </c>
      <c r="C287" s="228">
        <v>218361</v>
      </c>
      <c r="D287" s="229" t="s">
        <v>449</v>
      </c>
      <c r="E287" s="73" t="b">
        <v>0</v>
      </c>
      <c r="F287" s="230">
        <v>38961</v>
      </c>
      <c r="G287" s="231" t="s">
        <v>426</v>
      </c>
      <c r="H287" s="57" t="s">
        <v>217</v>
      </c>
      <c r="I287" s="57" t="s">
        <v>200</v>
      </c>
      <c r="J287" s="229" t="s">
        <v>218</v>
      </c>
      <c r="K287" s="232">
        <v>29000</v>
      </c>
      <c r="L287" s="232">
        <v>0</v>
      </c>
      <c r="M287" s="73" t="b">
        <v>1</v>
      </c>
      <c r="N287" s="73" t="b">
        <v>1</v>
      </c>
      <c r="O287" s="73" t="b">
        <v>1</v>
      </c>
      <c r="P287" s="27">
        <v>40057</v>
      </c>
      <c r="Q287" s="27" t="s">
        <v>426</v>
      </c>
      <c r="R287" s="69">
        <v>0</v>
      </c>
      <c r="S287" s="69">
        <v>0.06</v>
      </c>
      <c r="T287" s="69">
        <v>0.06</v>
      </c>
      <c r="U287" s="69">
        <v>0.06</v>
      </c>
      <c r="V287" s="69">
        <v>0.06</v>
      </c>
      <c r="W287" s="69">
        <v>0.06</v>
      </c>
      <c r="Z287" s="232">
        <v>29000</v>
      </c>
      <c r="AA287" s="232">
        <v>29000</v>
      </c>
      <c r="AB287" s="232">
        <v>31000</v>
      </c>
      <c r="AC287" s="232">
        <v>31000</v>
      </c>
      <c r="AD287" s="232">
        <v>31000</v>
      </c>
      <c r="AE287" s="232">
        <v>31000</v>
      </c>
      <c r="AF287" s="232">
        <v>31000</v>
      </c>
      <c r="AG287" s="232">
        <v>31000</v>
      </c>
      <c r="AH287" s="232">
        <v>31000</v>
      </c>
      <c r="AI287" s="232">
        <v>31000</v>
      </c>
      <c r="AJ287" s="232">
        <v>31000</v>
      </c>
      <c r="AK287" s="232">
        <v>31000</v>
      </c>
      <c r="AL287" s="5">
        <v>32860</v>
      </c>
      <c r="AM287" s="5">
        <v>32860</v>
      </c>
      <c r="AN287" s="5">
        <v>32860</v>
      </c>
      <c r="AO287" s="5">
        <v>32860</v>
      </c>
      <c r="AP287" s="5">
        <v>32860</v>
      </c>
      <c r="AQ287" s="5">
        <v>32860</v>
      </c>
      <c r="AR287" s="5">
        <v>32860</v>
      </c>
      <c r="AS287" s="5">
        <v>32860</v>
      </c>
      <c r="AT287" s="5">
        <v>32860</v>
      </c>
      <c r="AU287" s="5">
        <v>32860</v>
      </c>
      <c r="AV287" s="5">
        <v>32860</v>
      </c>
      <c r="AW287" s="5">
        <v>32860</v>
      </c>
      <c r="AX287" s="5">
        <v>34831.599999999999</v>
      </c>
      <c r="AY287" s="5">
        <v>34831.599999999999</v>
      </c>
      <c r="AZ287" s="5">
        <v>34831.599999999999</v>
      </c>
      <c r="BA287" s="5">
        <v>34831.599999999999</v>
      </c>
      <c r="BB287" s="5">
        <v>34831.599999999999</v>
      </c>
      <c r="BC287" s="5">
        <v>34831.599999999999</v>
      </c>
      <c r="BD287" s="5">
        <v>34831.599999999999</v>
      </c>
      <c r="BE287" s="5">
        <v>34831.599999999999</v>
      </c>
      <c r="BF287" s="5">
        <v>34831.599999999999</v>
      </c>
      <c r="BG287" s="5">
        <v>34831.599999999999</v>
      </c>
      <c r="BH287" s="5">
        <v>34831.599999999999</v>
      </c>
      <c r="BI287" s="5">
        <v>34831.599999999999</v>
      </c>
      <c r="BJ287" s="5">
        <v>36921.495999999999</v>
      </c>
      <c r="BK287" s="5">
        <v>36921.495999999999</v>
      </c>
      <c r="BL287" s="5">
        <v>36921.495999999999</v>
      </c>
      <c r="BM287" s="5">
        <v>36921.495999999999</v>
      </c>
      <c r="BN287" s="5">
        <v>36921.495999999999</v>
      </c>
      <c r="BO287" s="5">
        <v>36921.495999999999</v>
      </c>
      <c r="BP287" s="5">
        <v>36921.495999999999</v>
      </c>
      <c r="BQ287" s="5">
        <v>36921.495999999999</v>
      </c>
      <c r="BR287" s="5">
        <v>36921.495999999999</v>
      </c>
      <c r="BS287" s="5">
        <v>36921.495999999999</v>
      </c>
      <c r="BT287" s="5">
        <v>36921.495999999999</v>
      </c>
      <c r="BU287" s="5">
        <v>36921.495999999999</v>
      </c>
      <c r="BV287" s="5">
        <v>39136.785759999999</v>
      </c>
      <c r="BW287" s="5">
        <v>39136.785759999999</v>
      </c>
      <c r="BX287" s="5">
        <v>39136.785759999999</v>
      </c>
      <c r="BY287" s="5">
        <v>39136.785759999999</v>
      </c>
      <c r="BZ287" s="5">
        <v>39136.785759999999</v>
      </c>
      <c r="CA287" s="5">
        <v>39136.785759999999</v>
      </c>
      <c r="CB287" s="5">
        <v>39136.785759999999</v>
      </c>
      <c r="CC287" s="5">
        <v>39136.785759999999</v>
      </c>
      <c r="CD287" s="5">
        <v>39136.785759999999</v>
      </c>
      <c r="CE287" s="5">
        <v>39136.785759999999</v>
      </c>
      <c r="CF287" s="5">
        <v>39136.785759999999</v>
      </c>
      <c r="CG287" s="5">
        <v>39136.785759999999</v>
      </c>
      <c r="CH287" s="5">
        <v>41484.992905600004</v>
      </c>
      <c r="CI287" s="5">
        <v>41484.992905600004</v>
      </c>
      <c r="CJ287" s="5">
        <v>41484.992905600004</v>
      </c>
      <c r="CK287" s="5">
        <v>41484.992905600004</v>
      </c>
      <c r="CL287" s="5">
        <v>41484.992905600004</v>
      </c>
      <c r="CM287" s="5">
        <v>41484.992905600004</v>
      </c>
      <c r="CN287" s="5">
        <v>41484.992905600004</v>
      </c>
      <c r="CO287" s="5">
        <v>41484.992905600004</v>
      </c>
      <c r="CP287" s="5">
        <v>41484.992905600004</v>
      </c>
      <c r="CQ287" s="5">
        <v>41484.992905600004</v>
      </c>
      <c r="CR287" s="5">
        <v>41484.992905600004</v>
      </c>
      <c r="CS287" s="5">
        <v>41484.992905600004</v>
      </c>
      <c r="CU287" s="69">
        <v>0</v>
      </c>
      <c r="CV287" s="69">
        <v>0</v>
      </c>
      <c r="CW287" s="69">
        <v>0</v>
      </c>
      <c r="CX287" s="69">
        <v>0</v>
      </c>
      <c r="CY287" s="69">
        <v>0</v>
      </c>
      <c r="CZ287" s="69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/>
      <c r="FZ287" s="5">
        <v>29000</v>
      </c>
      <c r="GA287" s="5">
        <v>29000</v>
      </c>
      <c r="GB287" s="5">
        <v>31000</v>
      </c>
      <c r="GC287" s="5">
        <v>31000</v>
      </c>
      <c r="GD287" s="5">
        <v>31000</v>
      </c>
      <c r="GE287" s="5">
        <v>31000</v>
      </c>
      <c r="GF287" s="5">
        <v>31000</v>
      </c>
      <c r="GG287" s="5">
        <v>31000</v>
      </c>
      <c r="GH287" s="5">
        <v>31000</v>
      </c>
      <c r="GI287" s="5">
        <v>31000</v>
      </c>
      <c r="GJ287" s="5">
        <v>31000</v>
      </c>
      <c r="GK287" s="5">
        <v>31000</v>
      </c>
      <c r="GL287" s="5">
        <v>32860</v>
      </c>
      <c r="GM287" s="5">
        <v>32860</v>
      </c>
      <c r="GN287" s="5">
        <v>32860</v>
      </c>
      <c r="GO287" s="5">
        <v>32860</v>
      </c>
      <c r="GP287" s="5">
        <v>32860</v>
      </c>
      <c r="GQ287" s="5">
        <v>32860</v>
      </c>
      <c r="GR287" s="5">
        <v>32860</v>
      </c>
      <c r="GS287" s="5">
        <v>32860</v>
      </c>
      <c r="GT287" s="5">
        <v>32860</v>
      </c>
      <c r="GU287" s="5">
        <v>32860</v>
      </c>
      <c r="GV287" s="5">
        <v>32860</v>
      </c>
      <c r="GW287" s="5">
        <v>32860</v>
      </c>
      <c r="GX287" s="5">
        <v>34831.599999999999</v>
      </c>
      <c r="GY287" s="5">
        <v>34831.599999999999</v>
      </c>
      <c r="GZ287" s="5">
        <v>34831.599999999999</v>
      </c>
      <c r="HA287" s="5">
        <v>34831.599999999999</v>
      </c>
      <c r="HB287" s="5">
        <v>34831.599999999999</v>
      </c>
      <c r="HC287" s="5">
        <v>34831.599999999999</v>
      </c>
      <c r="HD287" s="5">
        <v>34831.599999999999</v>
      </c>
      <c r="HE287" s="5">
        <v>34831.599999999999</v>
      </c>
      <c r="HF287" s="5">
        <v>34831.599999999999</v>
      </c>
      <c r="HG287" s="5">
        <v>34831.599999999999</v>
      </c>
      <c r="HH287" s="5">
        <v>34831.599999999999</v>
      </c>
      <c r="HI287" s="5">
        <v>34831.599999999999</v>
      </c>
      <c r="HJ287" s="5">
        <v>36921.495999999999</v>
      </c>
      <c r="HK287" s="5">
        <v>36921.495999999999</v>
      </c>
      <c r="HL287" s="5">
        <v>36921.495999999999</v>
      </c>
      <c r="HM287" s="5">
        <v>36921.495999999999</v>
      </c>
      <c r="HN287" s="5">
        <v>36921.495999999999</v>
      </c>
      <c r="HO287" s="5">
        <v>36921.495999999999</v>
      </c>
      <c r="HP287" s="5">
        <v>36921.495999999999</v>
      </c>
      <c r="HQ287" s="5">
        <v>36921.495999999999</v>
      </c>
      <c r="HR287" s="5">
        <v>36921.495999999999</v>
      </c>
      <c r="HS287" s="5">
        <v>36921.495999999999</v>
      </c>
      <c r="HT287" s="5">
        <v>36921.495999999999</v>
      </c>
      <c r="HU287" s="5">
        <v>36921.495999999999</v>
      </c>
      <c r="HV287" s="5">
        <v>39136.785759999999</v>
      </c>
      <c r="HW287" s="5">
        <v>39136.785759999999</v>
      </c>
      <c r="HX287" s="5">
        <v>39136.785759999999</v>
      </c>
      <c r="HY287" s="5">
        <v>39136.785759999999</v>
      </c>
      <c r="HZ287" s="5">
        <v>39136.785759999999</v>
      </c>
      <c r="IA287" s="5">
        <v>39136.785759999999</v>
      </c>
      <c r="IB287" s="5">
        <v>39136.785759999999</v>
      </c>
      <c r="IC287" s="5">
        <v>39136.785759999999</v>
      </c>
      <c r="ID287" s="5">
        <v>39136.785759999999</v>
      </c>
      <c r="IE287" s="5">
        <v>39136.785759999999</v>
      </c>
      <c r="IF287" s="5">
        <v>39136.785759999999</v>
      </c>
      <c r="IG287" s="5">
        <v>39136.785759999999</v>
      </c>
      <c r="IH287" s="5">
        <v>41484.992905600004</v>
      </c>
      <c r="II287" s="5">
        <v>41484.992905600004</v>
      </c>
      <c r="IJ287" s="5">
        <v>41484.992905600004</v>
      </c>
      <c r="IK287" s="5">
        <v>41484.992905600004</v>
      </c>
      <c r="IL287" s="5">
        <v>41484.992905600004</v>
      </c>
      <c r="IM287" s="5">
        <v>41484.992905600004</v>
      </c>
      <c r="IN287" s="5">
        <v>41484.992905600004</v>
      </c>
      <c r="IO287" s="5">
        <v>41484.992905600004</v>
      </c>
      <c r="IP287" s="5">
        <v>41484.992905600004</v>
      </c>
      <c r="IQ287" s="5">
        <v>41484.992905600004</v>
      </c>
      <c r="IR287" s="5">
        <v>41484.992905600004</v>
      </c>
      <c r="IS287" s="5">
        <v>41484.992905600004</v>
      </c>
      <c r="IT287" s="5"/>
      <c r="IW287" s="5">
        <v>832.3</v>
      </c>
      <c r="IX287" s="5">
        <v>832.3</v>
      </c>
      <c r="IY287" s="5">
        <v>889.7</v>
      </c>
      <c r="IZ287" s="5">
        <v>889.7</v>
      </c>
      <c r="JA287" s="5">
        <v>889.7</v>
      </c>
      <c r="JB287" s="5">
        <v>889.7</v>
      </c>
      <c r="JC287" s="5">
        <v>889.7</v>
      </c>
      <c r="JD287" s="5">
        <v>889.7</v>
      </c>
      <c r="JE287" s="5">
        <v>889.7</v>
      </c>
      <c r="JF287" s="5">
        <v>889.7</v>
      </c>
      <c r="JG287" s="5">
        <v>889.7</v>
      </c>
      <c r="JH287" s="5">
        <v>889.7</v>
      </c>
      <c r="JI287" s="5">
        <v>943.08199999999999</v>
      </c>
      <c r="JJ287" s="5">
        <v>943.08199999999999</v>
      </c>
      <c r="JK287" s="5">
        <v>943.08199999999999</v>
      </c>
      <c r="JL287" s="5">
        <v>943.08199999999999</v>
      </c>
      <c r="JM287" s="5">
        <v>943.08199999999999</v>
      </c>
      <c r="JN287" s="5">
        <v>943.08199999999999</v>
      </c>
      <c r="JO287" s="5">
        <v>943.08199999999999</v>
      </c>
      <c r="JP287" s="5">
        <v>943.08199999999999</v>
      </c>
      <c r="JQ287" s="5">
        <v>943.08199999999999</v>
      </c>
      <c r="JR287" s="5">
        <v>943.08199999999999</v>
      </c>
      <c r="JS287" s="5">
        <v>943.08199999999999</v>
      </c>
      <c r="JT287" s="5">
        <v>943.08199999999999</v>
      </c>
      <c r="JU287" s="5">
        <v>999.66692</v>
      </c>
      <c r="JV287" s="5">
        <v>999.66692</v>
      </c>
      <c r="JW287" s="5">
        <v>999.66692</v>
      </c>
      <c r="JX287" s="5">
        <v>999.66692</v>
      </c>
      <c r="JY287" s="5">
        <v>999.66692</v>
      </c>
      <c r="JZ287" s="5">
        <v>999.66692</v>
      </c>
      <c r="KA287" s="5">
        <v>999.66692</v>
      </c>
      <c r="KB287" s="5">
        <v>999.66692</v>
      </c>
      <c r="KC287" s="5">
        <v>999.66692</v>
      </c>
      <c r="KD287" s="5">
        <v>999.66692</v>
      </c>
      <c r="KE287" s="5">
        <v>999.66692</v>
      </c>
      <c r="KF287" s="5">
        <v>999.66692</v>
      </c>
      <c r="KG287" s="5">
        <v>1059.6469351999999</v>
      </c>
      <c r="KH287" s="5">
        <v>1059.6469351999999</v>
      </c>
      <c r="KI287" s="5">
        <v>1059.6469351999999</v>
      </c>
      <c r="KJ287" s="5">
        <v>1059.6469351999999</v>
      </c>
      <c r="KK287" s="5">
        <v>1059.6469351999999</v>
      </c>
      <c r="KL287" s="5">
        <v>1059.6469351999999</v>
      </c>
      <c r="KM287" s="5">
        <v>1059.6469351999999</v>
      </c>
      <c r="KN287" s="5">
        <v>1059.6469351999999</v>
      </c>
      <c r="KO287" s="5">
        <v>1059.6469351999999</v>
      </c>
      <c r="KP287" s="5">
        <v>1059.6469351999999</v>
      </c>
      <c r="KQ287" s="5">
        <v>1059.6469351999999</v>
      </c>
      <c r="KR287" s="5">
        <v>1059.6469351999999</v>
      </c>
      <c r="KS287" s="5">
        <v>1123.2257513120001</v>
      </c>
      <c r="KT287" s="5">
        <v>1123.2257513120001</v>
      </c>
      <c r="KU287" s="5">
        <v>1123.2257513120001</v>
      </c>
      <c r="KV287" s="5">
        <v>1123.2257513120001</v>
      </c>
      <c r="KW287" s="5">
        <v>1123.2257513120001</v>
      </c>
      <c r="KX287" s="5">
        <v>1123.2257513120001</v>
      </c>
      <c r="KY287" s="5">
        <v>1123.2257513120001</v>
      </c>
      <c r="KZ287" s="5">
        <v>1123.2257513120001</v>
      </c>
      <c r="LA287" s="5">
        <v>1123.2257513120001</v>
      </c>
      <c r="LB287" s="5">
        <v>1123.2257513120001</v>
      </c>
      <c r="LC287" s="5">
        <v>1123.2257513120001</v>
      </c>
      <c r="LD287" s="5">
        <v>1123.2257513120001</v>
      </c>
      <c r="LE287" s="5">
        <v>1190.6192963907201</v>
      </c>
      <c r="LF287" s="5">
        <v>1190.6192963907201</v>
      </c>
      <c r="LG287" s="5">
        <v>1190.6192963907201</v>
      </c>
      <c r="LH287" s="5">
        <v>1190.6192963907201</v>
      </c>
      <c r="LI287" s="5">
        <v>1190.6192963907201</v>
      </c>
      <c r="LJ287" s="5">
        <v>1190.6192963907201</v>
      </c>
      <c r="LK287" s="5">
        <v>1190.6192963907201</v>
      </c>
      <c r="LL287" s="5">
        <v>1190.6192963907201</v>
      </c>
      <c r="LM287" s="5">
        <v>1190.6192963907201</v>
      </c>
      <c r="LN287" s="5">
        <v>1190.6192963907201</v>
      </c>
      <c r="LO287" s="5">
        <v>1190.6192963907201</v>
      </c>
      <c r="LP287" s="5">
        <v>1190.6192963907201</v>
      </c>
      <c r="LQ287" s="5"/>
      <c r="LT287" s="5">
        <v>881.6</v>
      </c>
      <c r="LU287" s="5">
        <v>881.6</v>
      </c>
      <c r="LV287" s="5">
        <v>942.4</v>
      </c>
      <c r="LW287" s="5">
        <v>942.4</v>
      </c>
      <c r="LX287" s="5">
        <v>942.4</v>
      </c>
      <c r="LY287" s="5">
        <v>942.4</v>
      </c>
      <c r="LZ287" s="5">
        <v>942.4</v>
      </c>
      <c r="MA287" s="5">
        <v>942.4</v>
      </c>
      <c r="MB287" s="5">
        <v>942.4</v>
      </c>
      <c r="MC287" s="5">
        <v>942.4</v>
      </c>
      <c r="MD287" s="5">
        <v>942.4</v>
      </c>
      <c r="ME287" s="5">
        <v>942.4</v>
      </c>
      <c r="MF287" s="5">
        <v>998.94399999999996</v>
      </c>
      <c r="MG287" s="5">
        <v>998.94399999999996</v>
      </c>
      <c r="MH287" s="5">
        <v>998.94399999999996</v>
      </c>
      <c r="MI287" s="5">
        <v>998.94399999999996</v>
      </c>
      <c r="MJ287" s="5">
        <v>998.94399999999996</v>
      </c>
      <c r="MK287" s="5">
        <v>998.94399999999996</v>
      </c>
      <c r="ML287" s="5">
        <v>998.94399999999996</v>
      </c>
      <c r="MM287" s="5">
        <v>998.94399999999996</v>
      </c>
      <c r="MN287" s="5">
        <v>998.94399999999996</v>
      </c>
      <c r="MO287" s="5">
        <v>998.94399999999996</v>
      </c>
      <c r="MP287" s="5">
        <v>998.94399999999996</v>
      </c>
      <c r="MQ287" s="5">
        <v>998.94399999999996</v>
      </c>
      <c r="MR287" s="5">
        <v>1058.8806399999999</v>
      </c>
      <c r="MS287" s="5">
        <v>1058.8806399999999</v>
      </c>
      <c r="MT287" s="5">
        <v>1058.8806399999999</v>
      </c>
      <c r="MU287" s="5">
        <v>1058.8806399999999</v>
      </c>
      <c r="MV287" s="5">
        <v>1058.8806399999999</v>
      </c>
      <c r="MW287" s="5">
        <v>1058.8806399999999</v>
      </c>
      <c r="MX287" s="5">
        <v>1058.8806399999999</v>
      </c>
      <c r="MY287" s="5">
        <v>1058.8806399999999</v>
      </c>
      <c r="MZ287" s="5">
        <v>1058.8806399999999</v>
      </c>
      <c r="NA287" s="5">
        <v>1058.8806399999999</v>
      </c>
      <c r="NB287" s="5">
        <v>1058.8806399999999</v>
      </c>
      <c r="NC287" s="5">
        <v>1058.8806399999999</v>
      </c>
      <c r="ND287" s="5">
        <v>1122.4134784</v>
      </c>
      <c r="NE287" s="5">
        <v>1122.4134784</v>
      </c>
      <c r="NF287" s="5">
        <v>1122.4134784</v>
      </c>
      <c r="NG287" s="5">
        <v>1122.4134784</v>
      </c>
      <c r="NH287" s="5">
        <v>1122.4134784</v>
      </c>
      <c r="NI287" s="5">
        <v>1122.4134784</v>
      </c>
      <c r="NJ287" s="5">
        <v>1122.4134784</v>
      </c>
      <c r="NK287" s="5">
        <v>1122.4134784</v>
      </c>
      <c r="NL287" s="5">
        <v>1122.4134784</v>
      </c>
      <c r="NM287" s="5">
        <v>1122.4134784</v>
      </c>
      <c r="NN287" s="5">
        <v>1122.4134784</v>
      </c>
      <c r="NO287" s="5">
        <v>1122.4134784</v>
      </c>
      <c r="NP287" s="5">
        <v>1189.7582871039999</v>
      </c>
      <c r="NQ287" s="5">
        <v>1189.7582871039999</v>
      </c>
      <c r="NR287" s="5">
        <v>1189.7582871039999</v>
      </c>
      <c r="NS287" s="5">
        <v>1189.7582871039999</v>
      </c>
      <c r="NT287" s="5">
        <v>1189.7582871039999</v>
      </c>
      <c r="NU287" s="5">
        <v>1189.7582871039999</v>
      </c>
      <c r="NV287" s="5">
        <v>1189.7582871039999</v>
      </c>
      <c r="NW287" s="5">
        <v>1189.7582871039999</v>
      </c>
      <c r="NX287" s="5">
        <v>1189.7582871039999</v>
      </c>
      <c r="NY287" s="5">
        <v>1189.7582871039999</v>
      </c>
      <c r="NZ287" s="5">
        <v>1189.7582871039999</v>
      </c>
      <c r="OA287" s="5">
        <v>1189.7582871039999</v>
      </c>
      <c r="OB287" s="5">
        <v>1261.1437843302401</v>
      </c>
      <c r="OC287" s="5">
        <v>1261.1437843302401</v>
      </c>
      <c r="OD287" s="5">
        <v>1261.1437843302401</v>
      </c>
      <c r="OE287" s="5">
        <v>1261.1437843302401</v>
      </c>
      <c r="OF287" s="5">
        <v>1261.1437843302401</v>
      </c>
      <c r="OG287" s="5">
        <v>1261.1437843302401</v>
      </c>
      <c r="OH287" s="5">
        <v>1261.1437843302401</v>
      </c>
      <c r="OI287" s="5">
        <v>1261.1437843302401</v>
      </c>
      <c r="OJ287" s="5">
        <v>1261.1437843302401</v>
      </c>
      <c r="OK287" s="5">
        <v>1261.1437843302401</v>
      </c>
      <c r="OL287" s="5">
        <v>1261.1437843302401</v>
      </c>
      <c r="OM287" s="5">
        <v>1261.1437843302401</v>
      </c>
      <c r="ON287" s="5"/>
      <c r="OQ287" s="59">
        <v>0</v>
      </c>
      <c r="OR287" s="59">
        <v>0</v>
      </c>
      <c r="OS287" s="59">
        <v>0</v>
      </c>
      <c r="OT287" s="59">
        <v>0</v>
      </c>
      <c r="OU287" s="59">
        <v>0</v>
      </c>
      <c r="OV287" s="59">
        <v>0</v>
      </c>
      <c r="OW287" s="59">
        <v>0</v>
      </c>
      <c r="OX287" s="59">
        <v>0</v>
      </c>
      <c r="OY287" s="59">
        <v>0</v>
      </c>
      <c r="OZ287" s="59">
        <v>0</v>
      </c>
      <c r="PA287" s="59">
        <v>0</v>
      </c>
      <c r="PB287" s="59">
        <v>0</v>
      </c>
      <c r="PC287" s="59">
        <v>0</v>
      </c>
      <c r="PD287" s="59">
        <v>0</v>
      </c>
      <c r="PE287" s="59">
        <v>0</v>
      </c>
      <c r="PF287" s="59">
        <v>0</v>
      </c>
      <c r="PG287" s="59">
        <v>0</v>
      </c>
      <c r="PH287" s="59">
        <v>0</v>
      </c>
      <c r="PI287" s="59">
        <v>0</v>
      </c>
      <c r="PJ287" s="59">
        <v>0</v>
      </c>
      <c r="PK287" s="59">
        <v>0</v>
      </c>
      <c r="PL287" s="59">
        <v>0</v>
      </c>
      <c r="PM287" s="59">
        <v>0</v>
      </c>
      <c r="PN287" s="59">
        <v>0</v>
      </c>
      <c r="PO287" s="59">
        <v>276.90774099999982</v>
      </c>
      <c r="PP287" s="59">
        <v>276.90774099999982</v>
      </c>
      <c r="PQ287" s="59">
        <v>276.90774099999982</v>
      </c>
      <c r="PR287" s="59">
        <v>276.90774099999982</v>
      </c>
      <c r="PS287" s="59">
        <v>276.90774099999982</v>
      </c>
      <c r="PT287" s="59">
        <v>276.90774099999982</v>
      </c>
      <c r="PU287" s="59">
        <v>276.90774099999982</v>
      </c>
      <c r="PV287" s="59">
        <v>276.90774099999982</v>
      </c>
      <c r="PW287" s="59">
        <v>276.90774099999982</v>
      </c>
      <c r="PX287" s="59">
        <v>276.90774099999982</v>
      </c>
      <c r="PY287" s="59">
        <v>276.90774099999982</v>
      </c>
      <c r="PZ287" s="59">
        <v>276.90774099999982</v>
      </c>
      <c r="QA287" s="59">
        <v>571.86521295999921</v>
      </c>
      <c r="QB287" s="59">
        <v>571.86521295999921</v>
      </c>
      <c r="QC287" s="59">
        <v>571.86521295999921</v>
      </c>
      <c r="QD287" s="59">
        <v>571.86521295999921</v>
      </c>
      <c r="QE287" s="59">
        <v>571.86521295999921</v>
      </c>
      <c r="QF287" s="59">
        <v>571.86521295999921</v>
      </c>
      <c r="QG287" s="59">
        <v>571.86521295999921</v>
      </c>
      <c r="QH287" s="59">
        <v>571.86521295999921</v>
      </c>
      <c r="QI287" s="59">
        <v>571.86521295999921</v>
      </c>
      <c r="QJ287" s="59">
        <v>571.86521295999921</v>
      </c>
      <c r="QK287" s="59">
        <v>571.86521295999921</v>
      </c>
      <c r="QL287" s="59">
        <v>571.86521295999921</v>
      </c>
      <c r="QM287" s="59">
        <v>884.52013323760036</v>
      </c>
      <c r="QN287" s="59">
        <v>884.52013323760036</v>
      </c>
      <c r="QO287" s="59">
        <v>884.52013323760036</v>
      </c>
      <c r="QP287" s="59">
        <v>884.52013323760036</v>
      </c>
      <c r="QQ287" s="59">
        <v>884.52013323760036</v>
      </c>
      <c r="QR287" s="59">
        <v>884.52013323760036</v>
      </c>
      <c r="QS287" s="59">
        <v>884.52013323760036</v>
      </c>
      <c r="QT287" s="59">
        <v>884.52013323760036</v>
      </c>
      <c r="QU287" s="59">
        <v>884.52013323760036</v>
      </c>
      <c r="QV287" s="59">
        <v>884.52013323760036</v>
      </c>
      <c r="QW287" s="59">
        <v>884.52013323760036</v>
      </c>
      <c r="QX287" s="59">
        <v>884.52013323760036</v>
      </c>
      <c r="QY287" s="59">
        <v>1215.9343487318567</v>
      </c>
      <c r="QZ287" s="59">
        <v>1215.9343487318567</v>
      </c>
      <c r="RA287" s="59">
        <v>1215.9343487318567</v>
      </c>
      <c r="RB287" s="59">
        <v>1215.9343487318567</v>
      </c>
      <c r="RC287" s="59">
        <v>1215.9343487318567</v>
      </c>
      <c r="RD287" s="59">
        <v>1215.9343487318567</v>
      </c>
      <c r="RE287" s="59">
        <v>1215.9343487318567</v>
      </c>
      <c r="RF287" s="59">
        <v>1215.9343487318567</v>
      </c>
      <c r="RG287" s="59">
        <v>1215.9343487318567</v>
      </c>
      <c r="RH287" s="59">
        <v>1215.9343487318567</v>
      </c>
      <c r="RI287" s="59">
        <v>1215.9343487318567</v>
      </c>
      <c r="RJ287" s="59">
        <v>1215.9343487318567</v>
      </c>
      <c r="RK287" s="59"/>
      <c r="RN287" s="59">
        <v>1713.9</v>
      </c>
      <c r="RO287" s="59">
        <v>1713.9</v>
      </c>
      <c r="RP287" s="59">
        <v>1832.1</v>
      </c>
      <c r="RQ287" s="59">
        <v>1832.1</v>
      </c>
      <c r="RR287" s="59">
        <v>1832.1</v>
      </c>
      <c r="RS287" s="59">
        <v>1832.1</v>
      </c>
      <c r="RT287" s="59">
        <v>1832.1</v>
      </c>
      <c r="RU287" s="59">
        <v>1832.1</v>
      </c>
      <c r="RV287" s="59">
        <v>1832.1</v>
      </c>
      <c r="RW287" s="59">
        <v>1832.1</v>
      </c>
      <c r="RX287" s="59">
        <v>1832.1</v>
      </c>
      <c r="RY287" s="59">
        <v>1832.1</v>
      </c>
      <c r="RZ287" s="59">
        <v>1942.0259999999998</v>
      </c>
      <c r="SA287" s="59">
        <v>1942.0259999999998</v>
      </c>
      <c r="SB287" s="59">
        <v>1942.0259999999998</v>
      </c>
      <c r="SC287" s="59">
        <v>1942.0259999999998</v>
      </c>
      <c r="SD287" s="59">
        <v>1942.0259999999998</v>
      </c>
      <c r="SE287" s="59">
        <v>1942.0259999999998</v>
      </c>
      <c r="SF287" s="59">
        <v>1942.0259999999998</v>
      </c>
      <c r="SG287" s="59">
        <v>1942.0259999999998</v>
      </c>
      <c r="SH287" s="59">
        <v>1942.0259999999998</v>
      </c>
      <c r="SI287" s="59">
        <v>1942.0259999999998</v>
      </c>
      <c r="SJ287" s="59">
        <v>1942.0259999999998</v>
      </c>
      <c r="SK287" s="59">
        <v>1942.0259999999998</v>
      </c>
      <c r="SL287" s="59">
        <v>2335.455301</v>
      </c>
      <c r="SM287" s="59">
        <v>2335.455301</v>
      </c>
      <c r="SN287" s="59">
        <v>2335.455301</v>
      </c>
      <c r="SO287" s="59">
        <v>2335.455301</v>
      </c>
      <c r="SP287" s="59">
        <v>2335.455301</v>
      </c>
      <c r="SQ287" s="59">
        <v>2335.455301</v>
      </c>
      <c r="SR287" s="59">
        <v>2335.455301</v>
      </c>
      <c r="SS287" s="59">
        <v>2335.455301</v>
      </c>
      <c r="ST287" s="59">
        <v>2335.455301</v>
      </c>
      <c r="SU287" s="59">
        <v>2335.455301</v>
      </c>
      <c r="SV287" s="59">
        <v>2335.455301</v>
      </c>
      <c r="SW287" s="59">
        <v>2335.455301</v>
      </c>
      <c r="SX287" s="59">
        <v>2753.9256265599993</v>
      </c>
      <c r="SY287" s="59">
        <v>2753.9256265599993</v>
      </c>
      <c r="SZ287" s="59">
        <v>2753.9256265599993</v>
      </c>
      <c r="TA287" s="59">
        <v>2753.9256265599993</v>
      </c>
      <c r="TB287" s="59">
        <v>2753.9256265599993</v>
      </c>
      <c r="TC287" s="59">
        <v>2753.9256265599993</v>
      </c>
      <c r="TD287" s="59">
        <v>2753.9256265599993</v>
      </c>
      <c r="TE287" s="59">
        <v>2753.9256265599993</v>
      </c>
      <c r="TF287" s="59">
        <v>2753.9256265599993</v>
      </c>
      <c r="TG287" s="59">
        <v>2753.9256265599993</v>
      </c>
      <c r="TH287" s="59">
        <v>2753.9256265599993</v>
      </c>
      <c r="TI287" s="59">
        <v>2753.9256265599993</v>
      </c>
      <c r="TJ287" s="59">
        <v>3197.5041716536002</v>
      </c>
      <c r="TK287" s="59">
        <v>3197.5041716536002</v>
      </c>
      <c r="TL287" s="59">
        <v>3197.5041716536002</v>
      </c>
      <c r="TM287" s="59">
        <v>3197.5041716536002</v>
      </c>
      <c r="TN287" s="59">
        <v>3197.5041716536002</v>
      </c>
      <c r="TO287" s="59">
        <v>3197.5041716536002</v>
      </c>
      <c r="TP287" s="59">
        <v>3197.5041716536002</v>
      </c>
      <c r="TQ287" s="59">
        <v>3197.5041716536002</v>
      </c>
      <c r="TR287" s="59">
        <v>3197.5041716536002</v>
      </c>
      <c r="TS287" s="59">
        <v>3197.5041716536002</v>
      </c>
      <c r="TT287" s="59">
        <v>3197.5041716536002</v>
      </c>
      <c r="TU287" s="59">
        <v>3197.5041716536002</v>
      </c>
      <c r="TV287" s="59">
        <v>3667.6974294528172</v>
      </c>
      <c r="TW287" s="59">
        <v>3667.6974294528172</v>
      </c>
      <c r="TX287" s="59">
        <v>3667.6974294528172</v>
      </c>
      <c r="TY287" s="59">
        <v>3667.6974294528172</v>
      </c>
      <c r="TZ287" s="59">
        <v>3667.6974294528172</v>
      </c>
      <c r="UA287" s="59">
        <v>3667.6974294528172</v>
      </c>
      <c r="UB287" s="59">
        <v>3667.6974294528172</v>
      </c>
      <c r="UC287" s="59">
        <v>3667.6974294528172</v>
      </c>
      <c r="UD287" s="59">
        <v>3667.6974294528172</v>
      </c>
      <c r="UE287" s="59">
        <v>3667.6974294528172</v>
      </c>
      <c r="UF287" s="59">
        <v>3667.6974294528172</v>
      </c>
      <c r="UG287" s="59">
        <v>3667.6974294528172</v>
      </c>
      <c r="UH287" s="59"/>
      <c r="UI287" s="59"/>
      <c r="UJ287" s="59"/>
      <c r="UK287" s="59">
        <v>10561.6</v>
      </c>
      <c r="UL287" s="59">
        <v>11316.984000000002</v>
      </c>
      <c r="UM287" s="59">
        <v>11996.003039999998</v>
      </c>
      <c r="UN287" s="59">
        <v>12715.763222400003</v>
      </c>
      <c r="UO287" s="59">
        <v>13478.709015744002</v>
      </c>
      <c r="UP287" s="59">
        <v>14287.431556688638</v>
      </c>
      <c r="UQ287" s="59"/>
      <c r="UT287" s="59">
        <v>11187.199999999997</v>
      </c>
      <c r="UU287" s="59">
        <v>11987.327999999996</v>
      </c>
      <c r="UV287" s="59">
        <v>12706.567679999995</v>
      </c>
      <c r="UW287" s="59">
        <v>13468.961740799999</v>
      </c>
      <c r="UX287" s="59">
        <v>14277.099445247995</v>
      </c>
      <c r="UY287" s="59">
        <v>15133.725411962885</v>
      </c>
      <c r="UZ287" s="59"/>
      <c r="VC287" s="59">
        <v>0</v>
      </c>
      <c r="VD287" s="59">
        <v>0</v>
      </c>
      <c r="VE287" s="59">
        <v>3322.8928919999985</v>
      </c>
      <c r="VF287" s="59">
        <v>6862.3825555199919</v>
      </c>
      <c r="VG287" s="59">
        <v>10614.241598851202</v>
      </c>
      <c r="VH287" s="59">
        <v>14591.21218478228</v>
      </c>
      <c r="VI287" s="59"/>
      <c r="VL287" s="59">
        <v>21748.799999999996</v>
      </c>
      <c r="VM287" s="59">
        <v>23304.311999999998</v>
      </c>
      <c r="VN287" s="59">
        <v>28025.463611999992</v>
      </c>
      <c r="VO287" s="59">
        <v>33047.107518719997</v>
      </c>
      <c r="VP287" s="59">
        <v>38370.050059843197</v>
      </c>
      <c r="VQ287" s="59">
        <v>44012.3691534338</v>
      </c>
      <c r="VR287" s="59"/>
      <c r="VU287" s="59">
        <v>368000</v>
      </c>
      <c r="VV287" s="59">
        <v>394320</v>
      </c>
      <c r="VW287" s="59">
        <v>417979.1999999999</v>
      </c>
      <c r="VX287" s="59">
        <v>443057.95199999987</v>
      </c>
      <c r="VY287" s="59">
        <v>469641.42911999999</v>
      </c>
      <c r="VZ287" s="59">
        <v>497819.91486720002</v>
      </c>
      <c r="WA287" s="59"/>
      <c r="WD287" s="59">
        <v>30666.666666666668</v>
      </c>
      <c r="WE287" s="59">
        <v>32860</v>
      </c>
      <c r="WF287" s="59">
        <v>34831.599999999991</v>
      </c>
      <c r="WG287" s="59">
        <v>36921.495999999992</v>
      </c>
      <c r="WH287" s="59">
        <v>39136.785759999999</v>
      </c>
      <c r="WI287" s="59">
        <v>41484.992905600004</v>
      </c>
      <c r="WJ287" s="59"/>
      <c r="WM287" s="59">
        <v>1286.893271786264</v>
      </c>
      <c r="WN287" s="59">
        <v>1378.9341166596728</v>
      </c>
      <c r="WO287" s="59">
        <v>1461.6701636592527</v>
      </c>
      <c r="WP287" s="59">
        <v>1549.370373478808</v>
      </c>
      <c r="WQ287" s="59">
        <v>1642.3325958875369</v>
      </c>
      <c r="WR287" s="59">
        <v>1740.8725516407892</v>
      </c>
      <c r="WS287" s="59"/>
      <c r="WV287" s="74">
        <v>100</v>
      </c>
      <c r="WW287" s="74">
        <v>112</v>
      </c>
      <c r="WX287" s="74">
        <v>124</v>
      </c>
      <c r="WY287" s="74">
        <v>136</v>
      </c>
      <c r="WZ287" s="74">
        <v>148</v>
      </c>
      <c r="XA287" s="74">
        <v>160</v>
      </c>
      <c r="XB287" s="74"/>
      <c r="XE287" s="80">
        <v>8</v>
      </c>
      <c r="XF287" s="80">
        <v>9</v>
      </c>
      <c r="XG287" s="80">
        <v>10</v>
      </c>
      <c r="XH287" s="80">
        <v>11</v>
      </c>
      <c r="XI287" s="80">
        <v>12</v>
      </c>
      <c r="XJ287" s="80">
        <v>13</v>
      </c>
      <c r="XK287" s="80"/>
      <c r="XL287" s="75"/>
      <c r="XM287" s="75"/>
      <c r="XN287" s="80">
        <v>4</v>
      </c>
      <c r="XO287" s="80">
        <v>4</v>
      </c>
      <c r="XP287" s="80">
        <v>4</v>
      </c>
      <c r="XQ287" s="80">
        <v>4</v>
      </c>
      <c r="XR287" s="80">
        <v>4</v>
      </c>
      <c r="XS287" s="80">
        <v>4</v>
      </c>
      <c r="XT287" s="80"/>
      <c r="XW287" s="80">
        <v>0</v>
      </c>
      <c r="XX287" s="80">
        <v>0</v>
      </c>
      <c r="XY287" s="80">
        <v>0</v>
      </c>
      <c r="XZ287" s="80">
        <v>0</v>
      </c>
      <c r="YA287" s="80">
        <v>0</v>
      </c>
      <c r="YB287" s="80">
        <v>0</v>
      </c>
      <c r="YC287" s="80"/>
      <c r="YF287" s="5">
        <v>7830.7455588194189</v>
      </c>
      <c r="YG287" s="5">
        <v>8390.814099874111</v>
      </c>
      <c r="YH287" s="5">
        <v>8894.2629458665542</v>
      </c>
      <c r="YI287" s="5">
        <v>9427.9187226185495</v>
      </c>
      <c r="YJ287" s="5">
        <v>9993.5938459756653</v>
      </c>
      <c r="YK287" s="5">
        <v>10593.209476734202</v>
      </c>
      <c r="YL287" s="5"/>
      <c r="YO287" s="5">
        <v>77213.596307175845</v>
      </c>
      <c r="YP287" s="5">
        <v>82736.046999580372</v>
      </c>
      <c r="YQ287" s="5">
        <v>87700.209819555166</v>
      </c>
      <c r="YR287" s="5">
        <v>92962.222408728485</v>
      </c>
      <c r="YS287" s="5">
        <v>98539.955753252216</v>
      </c>
      <c r="YT287" s="5">
        <v>104452.35309844735</v>
      </c>
      <c r="YU287" s="5"/>
      <c r="YX287" s="5">
        <v>52809.292050458324</v>
      </c>
      <c r="YY287" s="5">
        <v>81998.447499408154</v>
      </c>
      <c r="YZ287" s="5">
        <v>87700.209819555166</v>
      </c>
      <c r="ZA287" s="5">
        <v>92962.222408728485</v>
      </c>
      <c r="ZB287" s="5">
        <v>98539.955753252216</v>
      </c>
      <c r="ZC287" s="5">
        <v>104452.35309844735</v>
      </c>
      <c r="ZD287" s="5"/>
      <c r="ZG287" s="5">
        <v>1286.893271786264</v>
      </c>
      <c r="ZH287" s="5">
        <v>1378.9341166596728</v>
      </c>
      <c r="ZI287" s="5">
        <v>1461.6701636592527</v>
      </c>
      <c r="ZJ287" s="5">
        <v>1549.370373478808</v>
      </c>
      <c r="ZK287" s="5">
        <v>1642.3325958875369</v>
      </c>
      <c r="ZL287" s="5">
        <v>1740.8725516407892</v>
      </c>
      <c r="ZM287" s="5"/>
      <c r="ZP287" s="60">
        <v>36033.01161001539</v>
      </c>
      <c r="ZQ287" s="60">
        <v>38610.155266470836</v>
      </c>
      <c r="ZR287" s="60">
        <v>40926.764582459073</v>
      </c>
      <c r="ZS287" s="60">
        <v>43382.370457406621</v>
      </c>
      <c r="ZT287" s="60">
        <v>45985.312684851029</v>
      </c>
      <c r="ZU287" s="60">
        <v>48744.4314459421</v>
      </c>
      <c r="ZV287" s="60"/>
      <c r="ZY287" s="60">
        <v>1286.893271786264</v>
      </c>
      <c r="ZZ287" s="60">
        <v>1378.9341166596728</v>
      </c>
      <c r="AAA287" s="60">
        <v>1461.6701636592527</v>
      </c>
      <c r="AAB287" s="60">
        <v>1549.370373478808</v>
      </c>
      <c r="AAC287" s="60">
        <v>1642.3325958875369</v>
      </c>
      <c r="AAD287" s="60">
        <v>1740.8725516407892</v>
      </c>
      <c r="AAE287" s="60"/>
      <c r="AAH287" s="60">
        <v>223919.42929080993</v>
      </c>
      <c r="AAI287" s="60">
        <v>268892.1527486362</v>
      </c>
      <c r="AAJ287" s="60">
        <v>315720.7553503986</v>
      </c>
      <c r="AAK287" s="60">
        <v>367200.77851447748</v>
      </c>
      <c r="AAL287" s="60">
        <v>423721.80973898451</v>
      </c>
      <c r="AAM287" s="60">
        <v>485703.44190778019</v>
      </c>
      <c r="AAN287" s="60"/>
      <c r="AAQ287" s="5">
        <v>259952.44090082531</v>
      </c>
      <c r="AAR287" s="5">
        <v>307502.30801510706</v>
      </c>
      <c r="AAS287" s="5">
        <v>356647.51993285766</v>
      </c>
      <c r="AAT287" s="5">
        <v>410583.1489718841</v>
      </c>
      <c r="AAU287" s="5">
        <v>469707.12242383556</v>
      </c>
      <c r="AAV287" s="5">
        <v>534447.87335372227</v>
      </c>
    </row>
    <row r="288" spans="1:724" ht="15" customHeight="1">
      <c r="B288" s="228">
        <v>15</v>
      </c>
      <c r="C288" s="228">
        <v>479761</v>
      </c>
      <c r="D288" s="229" t="s">
        <v>450</v>
      </c>
      <c r="E288" s="73" t="b">
        <v>0</v>
      </c>
      <c r="F288" s="230">
        <v>39212</v>
      </c>
      <c r="G288" s="231" t="s">
        <v>426</v>
      </c>
      <c r="H288" s="57" t="s">
        <v>217</v>
      </c>
      <c r="I288" s="57" t="s">
        <v>197</v>
      </c>
      <c r="J288" s="229" t="s">
        <v>219</v>
      </c>
      <c r="K288" s="232">
        <v>69000</v>
      </c>
      <c r="L288" s="232">
        <v>0</v>
      </c>
      <c r="M288" s="73" t="b">
        <v>1</v>
      </c>
      <c r="N288" s="73" t="b">
        <v>1</v>
      </c>
      <c r="O288" s="73" t="b">
        <v>1</v>
      </c>
      <c r="P288" s="27">
        <v>40308</v>
      </c>
      <c r="Q288" s="27" t="s">
        <v>426</v>
      </c>
      <c r="R288" s="69">
        <v>0</v>
      </c>
      <c r="S288" s="69">
        <v>0.06</v>
      </c>
      <c r="T288" s="69">
        <v>0.06</v>
      </c>
      <c r="U288" s="69">
        <v>0.06</v>
      </c>
      <c r="V288" s="69">
        <v>0.06</v>
      </c>
      <c r="W288" s="69">
        <v>0.06</v>
      </c>
      <c r="Z288" s="232">
        <v>69000</v>
      </c>
      <c r="AA288" s="232">
        <v>69000</v>
      </c>
      <c r="AB288" s="232">
        <v>76000</v>
      </c>
      <c r="AC288" s="232">
        <v>76000</v>
      </c>
      <c r="AD288" s="232">
        <v>76000</v>
      </c>
      <c r="AE288" s="232">
        <v>76000</v>
      </c>
      <c r="AF288" s="232">
        <v>76000</v>
      </c>
      <c r="AG288" s="232">
        <v>76000</v>
      </c>
      <c r="AH288" s="232">
        <v>76000</v>
      </c>
      <c r="AI288" s="232">
        <v>76000</v>
      </c>
      <c r="AJ288" s="232">
        <v>76000</v>
      </c>
      <c r="AK288" s="232">
        <v>76000</v>
      </c>
      <c r="AL288" s="5">
        <v>80560</v>
      </c>
      <c r="AM288" s="5">
        <v>80560</v>
      </c>
      <c r="AN288" s="5">
        <v>80560</v>
      </c>
      <c r="AO288" s="5">
        <v>80560</v>
      </c>
      <c r="AP288" s="5">
        <v>80560</v>
      </c>
      <c r="AQ288" s="5">
        <v>80560</v>
      </c>
      <c r="AR288" s="5">
        <v>80560</v>
      </c>
      <c r="AS288" s="5">
        <v>80560</v>
      </c>
      <c r="AT288" s="5">
        <v>80560</v>
      </c>
      <c r="AU288" s="5">
        <v>80560</v>
      </c>
      <c r="AV288" s="5">
        <v>80560</v>
      </c>
      <c r="AW288" s="5">
        <v>80560</v>
      </c>
      <c r="AX288" s="5">
        <v>85393.600000000006</v>
      </c>
      <c r="AY288" s="5">
        <v>85393.600000000006</v>
      </c>
      <c r="AZ288" s="5">
        <v>85393.600000000006</v>
      </c>
      <c r="BA288" s="5">
        <v>85393.600000000006</v>
      </c>
      <c r="BB288" s="5">
        <v>85393.600000000006</v>
      </c>
      <c r="BC288" s="5">
        <v>85393.600000000006</v>
      </c>
      <c r="BD288" s="5">
        <v>85393.600000000006</v>
      </c>
      <c r="BE288" s="5">
        <v>85393.600000000006</v>
      </c>
      <c r="BF288" s="5">
        <v>85393.600000000006</v>
      </c>
      <c r="BG288" s="5">
        <v>85393.600000000006</v>
      </c>
      <c r="BH288" s="5">
        <v>85393.600000000006</v>
      </c>
      <c r="BI288" s="5">
        <v>85393.600000000006</v>
      </c>
      <c r="BJ288" s="5">
        <v>90517.216000000015</v>
      </c>
      <c r="BK288" s="5">
        <v>90517.216000000015</v>
      </c>
      <c r="BL288" s="5">
        <v>90517.216000000015</v>
      </c>
      <c r="BM288" s="5">
        <v>90517.216000000015</v>
      </c>
      <c r="BN288" s="5">
        <v>90517.216000000015</v>
      </c>
      <c r="BO288" s="5">
        <v>90517.216000000015</v>
      </c>
      <c r="BP288" s="5">
        <v>90517.216000000015</v>
      </c>
      <c r="BQ288" s="5">
        <v>90517.216000000015</v>
      </c>
      <c r="BR288" s="5">
        <v>90517.216000000015</v>
      </c>
      <c r="BS288" s="5">
        <v>90517.216000000015</v>
      </c>
      <c r="BT288" s="5">
        <v>90517.216000000015</v>
      </c>
      <c r="BU288" s="5">
        <v>90517.216000000015</v>
      </c>
      <c r="BV288" s="5">
        <v>95948.248960000026</v>
      </c>
      <c r="BW288" s="5">
        <v>95948.248960000026</v>
      </c>
      <c r="BX288" s="5">
        <v>95948.248960000026</v>
      </c>
      <c r="BY288" s="5">
        <v>95948.248960000026</v>
      </c>
      <c r="BZ288" s="5">
        <v>95948.248960000026</v>
      </c>
      <c r="CA288" s="5">
        <v>95948.248960000026</v>
      </c>
      <c r="CB288" s="5">
        <v>95948.248960000026</v>
      </c>
      <c r="CC288" s="5">
        <v>95948.248960000026</v>
      </c>
      <c r="CD288" s="5">
        <v>95948.248960000026</v>
      </c>
      <c r="CE288" s="5">
        <v>95948.248960000026</v>
      </c>
      <c r="CF288" s="5">
        <v>95948.248960000026</v>
      </c>
      <c r="CG288" s="5">
        <v>95948.248960000026</v>
      </c>
      <c r="CH288" s="5">
        <v>101705.14389760004</v>
      </c>
      <c r="CI288" s="5">
        <v>101705.14389760004</v>
      </c>
      <c r="CJ288" s="5">
        <v>101705.14389760004</v>
      </c>
      <c r="CK288" s="5">
        <v>101705.14389760004</v>
      </c>
      <c r="CL288" s="5">
        <v>101705.14389760004</v>
      </c>
      <c r="CM288" s="5">
        <v>101705.14389760004</v>
      </c>
      <c r="CN288" s="5">
        <v>101705.14389760004</v>
      </c>
      <c r="CO288" s="5">
        <v>101705.14389760004</v>
      </c>
      <c r="CP288" s="5">
        <v>101705.14389760004</v>
      </c>
      <c r="CQ288" s="5">
        <v>101705.14389760004</v>
      </c>
      <c r="CR288" s="5">
        <v>101705.14389760004</v>
      </c>
      <c r="CS288" s="5">
        <v>101705.14389760004</v>
      </c>
      <c r="CU288" s="69">
        <v>0</v>
      </c>
      <c r="CV288" s="69">
        <v>0</v>
      </c>
      <c r="CW288" s="69">
        <v>0</v>
      </c>
      <c r="CX288" s="69">
        <v>0</v>
      </c>
      <c r="CY288" s="69">
        <v>0</v>
      </c>
      <c r="CZ288" s="69">
        <v>0</v>
      </c>
      <c r="DC288" s="5">
        <v>0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/>
      <c r="FZ288" s="5">
        <v>69000</v>
      </c>
      <c r="GA288" s="5">
        <v>69000</v>
      </c>
      <c r="GB288" s="5">
        <v>76000</v>
      </c>
      <c r="GC288" s="5">
        <v>76000</v>
      </c>
      <c r="GD288" s="5">
        <v>76000</v>
      </c>
      <c r="GE288" s="5">
        <v>76000</v>
      </c>
      <c r="GF288" s="5">
        <v>76000</v>
      </c>
      <c r="GG288" s="5">
        <v>76000</v>
      </c>
      <c r="GH288" s="5">
        <v>76000</v>
      </c>
      <c r="GI288" s="5">
        <v>76000</v>
      </c>
      <c r="GJ288" s="5">
        <v>76000</v>
      </c>
      <c r="GK288" s="5">
        <v>76000</v>
      </c>
      <c r="GL288" s="5">
        <v>80560</v>
      </c>
      <c r="GM288" s="5">
        <v>80560</v>
      </c>
      <c r="GN288" s="5">
        <v>80560</v>
      </c>
      <c r="GO288" s="5">
        <v>80560</v>
      </c>
      <c r="GP288" s="5">
        <v>80560</v>
      </c>
      <c r="GQ288" s="5">
        <v>80560</v>
      </c>
      <c r="GR288" s="5">
        <v>80560</v>
      </c>
      <c r="GS288" s="5">
        <v>80560</v>
      </c>
      <c r="GT288" s="5">
        <v>80560</v>
      </c>
      <c r="GU288" s="5">
        <v>80560</v>
      </c>
      <c r="GV288" s="5">
        <v>80560</v>
      </c>
      <c r="GW288" s="5">
        <v>80560</v>
      </c>
      <c r="GX288" s="5">
        <v>85393.600000000006</v>
      </c>
      <c r="GY288" s="5">
        <v>85393.600000000006</v>
      </c>
      <c r="GZ288" s="5">
        <v>85393.600000000006</v>
      </c>
      <c r="HA288" s="5">
        <v>85393.600000000006</v>
      </c>
      <c r="HB288" s="5">
        <v>85393.600000000006</v>
      </c>
      <c r="HC288" s="5">
        <v>85393.600000000006</v>
      </c>
      <c r="HD288" s="5">
        <v>85393.600000000006</v>
      </c>
      <c r="HE288" s="5">
        <v>85393.600000000006</v>
      </c>
      <c r="HF288" s="5">
        <v>85393.600000000006</v>
      </c>
      <c r="HG288" s="5">
        <v>85393.600000000006</v>
      </c>
      <c r="HH288" s="5">
        <v>85393.600000000006</v>
      </c>
      <c r="HI288" s="5">
        <v>85393.600000000006</v>
      </c>
      <c r="HJ288" s="5">
        <v>90517.216000000015</v>
      </c>
      <c r="HK288" s="5">
        <v>90517.216000000015</v>
      </c>
      <c r="HL288" s="5">
        <v>90517.216000000015</v>
      </c>
      <c r="HM288" s="5">
        <v>90517.216000000015</v>
      </c>
      <c r="HN288" s="5">
        <v>90517.216000000015</v>
      </c>
      <c r="HO288" s="5">
        <v>90517.216000000015</v>
      </c>
      <c r="HP288" s="5">
        <v>90517.216000000015</v>
      </c>
      <c r="HQ288" s="5">
        <v>90517.216000000015</v>
      </c>
      <c r="HR288" s="5">
        <v>90517.216000000015</v>
      </c>
      <c r="HS288" s="5">
        <v>90517.216000000015</v>
      </c>
      <c r="HT288" s="5">
        <v>90517.216000000015</v>
      </c>
      <c r="HU288" s="5">
        <v>90517.216000000015</v>
      </c>
      <c r="HV288" s="5">
        <v>95948.248960000026</v>
      </c>
      <c r="HW288" s="5">
        <v>95948.248960000026</v>
      </c>
      <c r="HX288" s="5">
        <v>95948.248960000026</v>
      </c>
      <c r="HY288" s="5">
        <v>95948.248960000026</v>
      </c>
      <c r="HZ288" s="5">
        <v>95948.248960000026</v>
      </c>
      <c r="IA288" s="5">
        <v>95948.248960000026</v>
      </c>
      <c r="IB288" s="5">
        <v>95948.248960000026</v>
      </c>
      <c r="IC288" s="5">
        <v>95948.248960000026</v>
      </c>
      <c r="ID288" s="5">
        <v>95948.248960000026</v>
      </c>
      <c r="IE288" s="5">
        <v>95948.248960000026</v>
      </c>
      <c r="IF288" s="5">
        <v>95948.248960000026</v>
      </c>
      <c r="IG288" s="5">
        <v>95948.248960000026</v>
      </c>
      <c r="IH288" s="5">
        <v>101705.14389760004</v>
      </c>
      <c r="II288" s="5">
        <v>101705.14389760004</v>
      </c>
      <c r="IJ288" s="5">
        <v>101705.14389760004</v>
      </c>
      <c r="IK288" s="5">
        <v>101705.14389760004</v>
      </c>
      <c r="IL288" s="5">
        <v>101705.14389760004</v>
      </c>
      <c r="IM288" s="5">
        <v>101705.14389760004</v>
      </c>
      <c r="IN288" s="5">
        <v>101705.14389760004</v>
      </c>
      <c r="IO288" s="5">
        <v>101705.14389760004</v>
      </c>
      <c r="IP288" s="5">
        <v>101705.14389760004</v>
      </c>
      <c r="IQ288" s="5">
        <v>101705.14389760004</v>
      </c>
      <c r="IR288" s="5">
        <v>101705.14389760004</v>
      </c>
      <c r="IS288" s="5">
        <v>101705.14389760004</v>
      </c>
      <c r="IT288" s="5"/>
      <c r="IW288" s="5">
        <v>1980.3</v>
      </c>
      <c r="IX288" s="5">
        <v>1980.3</v>
      </c>
      <c r="IY288" s="5">
        <v>2181.1999999999998</v>
      </c>
      <c r="IZ288" s="5">
        <v>2181.1999999999998</v>
      </c>
      <c r="JA288" s="5">
        <v>2181.1999999999998</v>
      </c>
      <c r="JB288" s="5">
        <v>2181.1999999999998</v>
      </c>
      <c r="JC288" s="5">
        <v>2181.1999999999998</v>
      </c>
      <c r="JD288" s="5">
        <v>2181.1999999999998</v>
      </c>
      <c r="JE288" s="5">
        <v>2181.1999999999998</v>
      </c>
      <c r="JF288" s="5">
        <v>2181.1999999999998</v>
      </c>
      <c r="JG288" s="5">
        <v>2181.1999999999998</v>
      </c>
      <c r="JH288" s="5">
        <v>2181.1999999999998</v>
      </c>
      <c r="JI288" s="5">
        <v>2312.0720000000001</v>
      </c>
      <c r="JJ288" s="5">
        <v>2312.0720000000001</v>
      </c>
      <c r="JK288" s="5">
        <v>2312.0720000000001</v>
      </c>
      <c r="JL288" s="5">
        <v>2312.0720000000001</v>
      </c>
      <c r="JM288" s="5">
        <v>2312.0720000000001</v>
      </c>
      <c r="JN288" s="5">
        <v>2312.0720000000001</v>
      </c>
      <c r="JO288" s="5">
        <v>2312.0720000000001</v>
      </c>
      <c r="JP288" s="5">
        <v>2312.0720000000001</v>
      </c>
      <c r="JQ288" s="5">
        <v>2312.0720000000001</v>
      </c>
      <c r="JR288" s="5">
        <v>2312.0720000000001</v>
      </c>
      <c r="JS288" s="5">
        <v>2312.0720000000001</v>
      </c>
      <c r="JT288" s="5">
        <v>2312.0720000000001</v>
      </c>
      <c r="JU288" s="5">
        <v>2450.7963200000004</v>
      </c>
      <c r="JV288" s="5">
        <v>2450.7963200000004</v>
      </c>
      <c r="JW288" s="5">
        <v>2450.7963200000004</v>
      </c>
      <c r="JX288" s="5">
        <v>2450.7963200000004</v>
      </c>
      <c r="JY288" s="5">
        <v>2450.7963200000004</v>
      </c>
      <c r="JZ288" s="5">
        <v>2450.7963200000004</v>
      </c>
      <c r="KA288" s="5">
        <v>2450.7963200000004</v>
      </c>
      <c r="KB288" s="5">
        <v>2450.7963200000004</v>
      </c>
      <c r="KC288" s="5">
        <v>2450.7963200000004</v>
      </c>
      <c r="KD288" s="5">
        <v>2450.7963200000004</v>
      </c>
      <c r="KE288" s="5">
        <v>2450.7963200000004</v>
      </c>
      <c r="KF288" s="5">
        <v>2450.7963200000004</v>
      </c>
      <c r="KG288" s="5">
        <v>2597.8440992000005</v>
      </c>
      <c r="KH288" s="5">
        <v>2597.8440992000005</v>
      </c>
      <c r="KI288" s="5">
        <v>2597.8440992000005</v>
      </c>
      <c r="KJ288" s="5">
        <v>2597.8440992000005</v>
      </c>
      <c r="KK288" s="5">
        <v>2597.8440992000005</v>
      </c>
      <c r="KL288" s="5">
        <v>2597.8440992000005</v>
      </c>
      <c r="KM288" s="5">
        <v>2597.8440992000005</v>
      </c>
      <c r="KN288" s="5">
        <v>2597.8440992000005</v>
      </c>
      <c r="KO288" s="5">
        <v>2597.8440992000005</v>
      </c>
      <c r="KP288" s="5">
        <v>2597.8440992000005</v>
      </c>
      <c r="KQ288" s="5">
        <v>2597.8440992000005</v>
      </c>
      <c r="KR288" s="5">
        <v>2597.8440992000005</v>
      </c>
      <c r="KS288" s="5">
        <v>2753.7147451520009</v>
      </c>
      <c r="KT288" s="5">
        <v>2753.7147451520009</v>
      </c>
      <c r="KU288" s="5">
        <v>2753.7147451520009</v>
      </c>
      <c r="KV288" s="5">
        <v>2753.7147451520009</v>
      </c>
      <c r="KW288" s="5">
        <v>2753.7147451520009</v>
      </c>
      <c r="KX288" s="5">
        <v>2753.7147451520009</v>
      </c>
      <c r="KY288" s="5">
        <v>2753.7147451520009</v>
      </c>
      <c r="KZ288" s="5">
        <v>2753.7147451520009</v>
      </c>
      <c r="LA288" s="5">
        <v>2753.7147451520009</v>
      </c>
      <c r="LB288" s="5">
        <v>2753.7147451520009</v>
      </c>
      <c r="LC288" s="5">
        <v>2753.7147451520009</v>
      </c>
      <c r="LD288" s="5">
        <v>2753.7147451520009</v>
      </c>
      <c r="LE288" s="5">
        <v>2918.937629861121</v>
      </c>
      <c r="LF288" s="5">
        <v>2918.937629861121</v>
      </c>
      <c r="LG288" s="5">
        <v>2918.937629861121</v>
      </c>
      <c r="LH288" s="5">
        <v>2918.937629861121</v>
      </c>
      <c r="LI288" s="5">
        <v>2918.937629861121</v>
      </c>
      <c r="LJ288" s="5">
        <v>2918.937629861121</v>
      </c>
      <c r="LK288" s="5">
        <v>2918.937629861121</v>
      </c>
      <c r="LL288" s="5">
        <v>2918.937629861121</v>
      </c>
      <c r="LM288" s="5">
        <v>2918.937629861121</v>
      </c>
      <c r="LN288" s="5">
        <v>2918.937629861121</v>
      </c>
      <c r="LO288" s="5">
        <v>2918.937629861121</v>
      </c>
      <c r="LP288" s="5">
        <v>2918.937629861121</v>
      </c>
      <c r="LQ288" s="5"/>
      <c r="LT288" s="5">
        <v>2097.6</v>
      </c>
      <c r="LU288" s="5">
        <v>2097.6</v>
      </c>
      <c r="LV288" s="5">
        <v>2305.232</v>
      </c>
      <c r="LW288" s="5">
        <v>2305.232</v>
      </c>
      <c r="LX288" s="5">
        <v>2305.232</v>
      </c>
      <c r="LY288" s="5">
        <v>2305.232</v>
      </c>
      <c r="LZ288" s="5">
        <v>2305.232</v>
      </c>
      <c r="MA288" s="5">
        <v>2305.232</v>
      </c>
      <c r="MB288" s="5">
        <v>2305.232</v>
      </c>
      <c r="MC288" s="5">
        <v>2305.232</v>
      </c>
      <c r="MD288" s="5">
        <v>2305.232</v>
      </c>
      <c r="ME288" s="5">
        <v>2305.232</v>
      </c>
      <c r="MF288" s="5">
        <v>2305.232</v>
      </c>
      <c r="MG288" s="5">
        <v>2305.232</v>
      </c>
      <c r="MH288" s="5">
        <v>2305.232</v>
      </c>
      <c r="MI288" s="5">
        <v>2305.232</v>
      </c>
      <c r="MJ288" s="5">
        <v>2305.232</v>
      </c>
      <c r="MK288" s="5">
        <v>2305.232</v>
      </c>
      <c r="ML288" s="5">
        <v>2305.232</v>
      </c>
      <c r="MM288" s="5">
        <v>2305.232</v>
      </c>
      <c r="MN288" s="5">
        <v>2305.232</v>
      </c>
      <c r="MO288" s="5">
        <v>2305.232</v>
      </c>
      <c r="MP288" s="5">
        <v>2305.232</v>
      </c>
      <c r="MQ288" s="5">
        <v>2305.232</v>
      </c>
      <c r="MR288" s="5">
        <v>2305.232</v>
      </c>
      <c r="MS288" s="5">
        <v>2305.232</v>
      </c>
      <c r="MT288" s="5">
        <v>2305.232</v>
      </c>
      <c r="MU288" s="5">
        <v>2305.232</v>
      </c>
      <c r="MV288" s="5">
        <v>2305.232</v>
      </c>
      <c r="MW288" s="5">
        <v>2305.232</v>
      </c>
      <c r="MX288" s="5">
        <v>2305.232</v>
      </c>
      <c r="MY288" s="5">
        <v>2305.232</v>
      </c>
      <c r="MZ288" s="5">
        <v>2305.232</v>
      </c>
      <c r="NA288" s="5">
        <v>2305.232</v>
      </c>
      <c r="NB288" s="5">
        <v>2305.232</v>
      </c>
      <c r="NC288" s="5">
        <v>2305.232</v>
      </c>
      <c r="ND288" s="5">
        <v>2305.232</v>
      </c>
      <c r="NE288" s="5">
        <v>2305.232</v>
      </c>
      <c r="NF288" s="5">
        <v>2305.232</v>
      </c>
      <c r="NG288" s="5">
        <v>2305.232</v>
      </c>
      <c r="NH288" s="5">
        <v>2305.232</v>
      </c>
      <c r="NI288" s="5">
        <v>2305.232</v>
      </c>
      <c r="NJ288" s="5">
        <v>2305.232</v>
      </c>
      <c r="NK288" s="5">
        <v>2305.232</v>
      </c>
      <c r="NL288" s="5">
        <v>2305.232</v>
      </c>
      <c r="NM288" s="5">
        <v>2305.232</v>
      </c>
      <c r="NN288" s="5">
        <v>2305.232</v>
      </c>
      <c r="NO288" s="5">
        <v>2305.232</v>
      </c>
      <c r="NP288" s="5">
        <v>2305.232</v>
      </c>
      <c r="NQ288" s="5">
        <v>2305.232</v>
      </c>
      <c r="NR288" s="5">
        <v>2305.232</v>
      </c>
      <c r="NS288" s="5">
        <v>2305.232</v>
      </c>
      <c r="NT288" s="5">
        <v>2305.232</v>
      </c>
      <c r="NU288" s="5">
        <v>2305.232</v>
      </c>
      <c r="NV288" s="5">
        <v>2305.232</v>
      </c>
      <c r="NW288" s="5">
        <v>2305.232</v>
      </c>
      <c r="NX288" s="5">
        <v>2305.232</v>
      </c>
      <c r="NY288" s="5">
        <v>2305.232</v>
      </c>
      <c r="NZ288" s="5">
        <v>2305.232</v>
      </c>
      <c r="OA288" s="5">
        <v>2305.232</v>
      </c>
      <c r="OB288" s="5">
        <v>2305.232</v>
      </c>
      <c r="OC288" s="5">
        <v>2305.232</v>
      </c>
      <c r="OD288" s="5">
        <v>2305.232</v>
      </c>
      <c r="OE288" s="5">
        <v>2305.232</v>
      </c>
      <c r="OF288" s="5">
        <v>2305.232</v>
      </c>
      <c r="OG288" s="5">
        <v>2305.232</v>
      </c>
      <c r="OH288" s="5">
        <v>2305.232</v>
      </c>
      <c r="OI288" s="5">
        <v>2305.232</v>
      </c>
      <c r="OJ288" s="5">
        <v>2305.232</v>
      </c>
      <c r="OK288" s="5">
        <v>2305.232</v>
      </c>
      <c r="OL288" s="5">
        <v>2305.232</v>
      </c>
      <c r="OM288" s="5">
        <v>2305.232</v>
      </c>
      <c r="ON288" s="5"/>
      <c r="OQ288" s="59">
        <v>6050.4206249999988</v>
      </c>
      <c r="OR288" s="59">
        <v>6050.4206249999988</v>
      </c>
      <c r="OS288" s="59">
        <v>7698.2876249999999</v>
      </c>
      <c r="OT288" s="59">
        <v>7698.2876249999999</v>
      </c>
      <c r="OU288" s="59">
        <v>7698.2876249999999</v>
      </c>
      <c r="OV288" s="59">
        <v>7698.2876249999999</v>
      </c>
      <c r="OW288" s="59">
        <v>7698.2876249999999</v>
      </c>
      <c r="OX288" s="59">
        <v>7698.2876249999999</v>
      </c>
      <c r="OY288" s="59">
        <v>7698.2876249999999</v>
      </c>
      <c r="OZ288" s="59">
        <v>7698.2876249999999</v>
      </c>
      <c r="PA288" s="59">
        <v>7698.2876249999999</v>
      </c>
      <c r="PB288" s="59">
        <v>7698.2876249999999</v>
      </c>
      <c r="PC288" s="59">
        <v>8805.5696249999983</v>
      </c>
      <c r="PD288" s="59">
        <v>8805.5696249999983</v>
      </c>
      <c r="PE288" s="59">
        <v>8805.5696249999983</v>
      </c>
      <c r="PF288" s="59">
        <v>8805.5696249999983</v>
      </c>
      <c r="PG288" s="59">
        <v>8805.5696249999983</v>
      </c>
      <c r="PH288" s="59">
        <v>8805.5696249999983</v>
      </c>
      <c r="PI288" s="59">
        <v>8805.5696249999983</v>
      </c>
      <c r="PJ288" s="59">
        <v>8805.5696249999983</v>
      </c>
      <c r="PK288" s="59">
        <v>8805.5696249999983</v>
      </c>
      <c r="PL288" s="59">
        <v>8805.5696249999983</v>
      </c>
      <c r="PM288" s="59">
        <v>8805.5696249999983</v>
      </c>
      <c r="PN288" s="59">
        <v>8805.5696249999983</v>
      </c>
      <c r="PO288" s="59">
        <v>9979.2885450000031</v>
      </c>
      <c r="PP288" s="59">
        <v>9979.2885450000031</v>
      </c>
      <c r="PQ288" s="59">
        <v>9979.2885450000031</v>
      </c>
      <c r="PR288" s="59">
        <v>9979.2885450000031</v>
      </c>
      <c r="PS288" s="59">
        <v>9979.2885450000031</v>
      </c>
      <c r="PT288" s="59">
        <v>9979.2885450000031</v>
      </c>
      <c r="PU288" s="59">
        <v>9979.2885450000031</v>
      </c>
      <c r="PV288" s="59">
        <v>9979.2885450000031</v>
      </c>
      <c r="PW288" s="59">
        <v>9979.2885450000031</v>
      </c>
      <c r="PX288" s="59">
        <v>9979.2885450000031</v>
      </c>
      <c r="PY288" s="59">
        <v>9979.2885450000031</v>
      </c>
      <c r="PZ288" s="59">
        <v>9979.2885450000031</v>
      </c>
      <c r="QA288" s="59">
        <v>11223.430600200003</v>
      </c>
      <c r="QB288" s="59">
        <v>11223.430600200003</v>
      </c>
      <c r="QC288" s="59">
        <v>11223.430600200003</v>
      </c>
      <c r="QD288" s="59">
        <v>11223.430600200003</v>
      </c>
      <c r="QE288" s="59">
        <v>11223.430600200003</v>
      </c>
      <c r="QF288" s="59">
        <v>11223.430600200003</v>
      </c>
      <c r="QG288" s="59">
        <v>11223.430600200003</v>
      </c>
      <c r="QH288" s="59">
        <v>11223.430600200003</v>
      </c>
      <c r="QI288" s="59">
        <v>11223.430600200003</v>
      </c>
      <c r="QJ288" s="59">
        <v>11223.430600200003</v>
      </c>
      <c r="QK288" s="59">
        <v>11223.430600200003</v>
      </c>
      <c r="QL288" s="59">
        <v>11223.430600200003</v>
      </c>
      <c r="QM288" s="59">
        <v>12542.221178712009</v>
      </c>
      <c r="QN288" s="59">
        <v>12542.221178712009</v>
      </c>
      <c r="QO288" s="59">
        <v>12542.221178712009</v>
      </c>
      <c r="QP288" s="59">
        <v>12542.221178712009</v>
      </c>
      <c r="QQ288" s="59">
        <v>12542.221178712009</v>
      </c>
      <c r="QR288" s="59">
        <v>12542.221178712009</v>
      </c>
      <c r="QS288" s="59">
        <v>12542.221178712009</v>
      </c>
      <c r="QT288" s="59">
        <v>12542.221178712009</v>
      </c>
      <c r="QU288" s="59">
        <v>12542.221178712009</v>
      </c>
      <c r="QV288" s="59">
        <v>12542.221178712009</v>
      </c>
      <c r="QW288" s="59">
        <v>12542.221178712009</v>
      </c>
      <c r="QX288" s="59">
        <v>12542.221178712009</v>
      </c>
      <c r="QY288" s="59">
        <v>13940.139191934728</v>
      </c>
      <c r="QZ288" s="59">
        <v>13940.139191934728</v>
      </c>
      <c r="RA288" s="59">
        <v>13940.139191934728</v>
      </c>
      <c r="RB288" s="59">
        <v>13940.139191934728</v>
      </c>
      <c r="RC288" s="59">
        <v>13940.139191934728</v>
      </c>
      <c r="RD288" s="59">
        <v>13940.139191934728</v>
      </c>
      <c r="RE288" s="59">
        <v>13940.139191934728</v>
      </c>
      <c r="RF288" s="59">
        <v>13940.139191934728</v>
      </c>
      <c r="RG288" s="59">
        <v>13940.139191934728</v>
      </c>
      <c r="RH288" s="59">
        <v>13940.139191934728</v>
      </c>
      <c r="RI288" s="59">
        <v>13940.139191934728</v>
      </c>
      <c r="RJ288" s="59">
        <v>13940.139191934728</v>
      </c>
      <c r="RK288" s="59"/>
      <c r="RN288" s="59">
        <v>10128.320624999998</v>
      </c>
      <c r="RO288" s="59">
        <v>10128.320624999998</v>
      </c>
      <c r="RP288" s="59">
        <v>12184.719625</v>
      </c>
      <c r="RQ288" s="59">
        <v>12184.719625</v>
      </c>
      <c r="RR288" s="59">
        <v>12184.719625</v>
      </c>
      <c r="RS288" s="59">
        <v>12184.719625</v>
      </c>
      <c r="RT288" s="59">
        <v>12184.719625</v>
      </c>
      <c r="RU288" s="59">
        <v>12184.719625</v>
      </c>
      <c r="RV288" s="59">
        <v>12184.719625</v>
      </c>
      <c r="RW288" s="59">
        <v>12184.719625</v>
      </c>
      <c r="RX288" s="59">
        <v>12184.719625</v>
      </c>
      <c r="RY288" s="59">
        <v>12184.719625</v>
      </c>
      <c r="RZ288" s="59">
        <v>13422.873624999998</v>
      </c>
      <c r="SA288" s="59">
        <v>13422.873624999998</v>
      </c>
      <c r="SB288" s="59">
        <v>13422.873624999998</v>
      </c>
      <c r="SC288" s="59">
        <v>13422.873624999998</v>
      </c>
      <c r="SD288" s="59">
        <v>13422.873624999998</v>
      </c>
      <c r="SE288" s="59">
        <v>13422.873624999998</v>
      </c>
      <c r="SF288" s="59">
        <v>13422.873624999998</v>
      </c>
      <c r="SG288" s="59">
        <v>13422.873624999998</v>
      </c>
      <c r="SH288" s="59">
        <v>13422.873624999998</v>
      </c>
      <c r="SI288" s="59">
        <v>13422.873624999998</v>
      </c>
      <c r="SJ288" s="59">
        <v>13422.873624999998</v>
      </c>
      <c r="SK288" s="59">
        <v>13422.873624999998</v>
      </c>
      <c r="SL288" s="59">
        <v>14735.316865000004</v>
      </c>
      <c r="SM288" s="59">
        <v>14735.316865000004</v>
      </c>
      <c r="SN288" s="59">
        <v>14735.316865000004</v>
      </c>
      <c r="SO288" s="59">
        <v>14735.316865000004</v>
      </c>
      <c r="SP288" s="59">
        <v>14735.316865000004</v>
      </c>
      <c r="SQ288" s="59">
        <v>14735.316865000004</v>
      </c>
      <c r="SR288" s="59">
        <v>14735.316865000004</v>
      </c>
      <c r="SS288" s="59">
        <v>14735.316865000004</v>
      </c>
      <c r="ST288" s="59">
        <v>14735.316865000004</v>
      </c>
      <c r="SU288" s="59">
        <v>14735.316865000004</v>
      </c>
      <c r="SV288" s="59">
        <v>14735.316865000004</v>
      </c>
      <c r="SW288" s="59">
        <v>14735.316865000004</v>
      </c>
      <c r="SX288" s="59">
        <v>16126.506699400004</v>
      </c>
      <c r="SY288" s="59">
        <v>16126.506699400004</v>
      </c>
      <c r="SZ288" s="59">
        <v>16126.506699400004</v>
      </c>
      <c r="TA288" s="59">
        <v>16126.506699400004</v>
      </c>
      <c r="TB288" s="59">
        <v>16126.506699400004</v>
      </c>
      <c r="TC288" s="59">
        <v>16126.506699400004</v>
      </c>
      <c r="TD288" s="59">
        <v>16126.506699400004</v>
      </c>
      <c r="TE288" s="59">
        <v>16126.506699400004</v>
      </c>
      <c r="TF288" s="59">
        <v>16126.506699400004</v>
      </c>
      <c r="TG288" s="59">
        <v>16126.506699400004</v>
      </c>
      <c r="TH288" s="59">
        <v>16126.506699400004</v>
      </c>
      <c r="TI288" s="59">
        <v>16126.506699400004</v>
      </c>
      <c r="TJ288" s="59">
        <v>17601.16792386401</v>
      </c>
      <c r="TK288" s="59">
        <v>17601.16792386401</v>
      </c>
      <c r="TL288" s="59">
        <v>17601.16792386401</v>
      </c>
      <c r="TM288" s="59">
        <v>17601.16792386401</v>
      </c>
      <c r="TN288" s="59">
        <v>17601.16792386401</v>
      </c>
      <c r="TO288" s="59">
        <v>17601.16792386401</v>
      </c>
      <c r="TP288" s="59">
        <v>17601.16792386401</v>
      </c>
      <c r="TQ288" s="59">
        <v>17601.16792386401</v>
      </c>
      <c r="TR288" s="59">
        <v>17601.16792386401</v>
      </c>
      <c r="TS288" s="59">
        <v>17601.16792386401</v>
      </c>
      <c r="TT288" s="59">
        <v>17601.16792386401</v>
      </c>
      <c r="TU288" s="59">
        <v>17601.16792386401</v>
      </c>
      <c r="TV288" s="59">
        <v>19164.30882179585</v>
      </c>
      <c r="TW288" s="59">
        <v>19164.30882179585</v>
      </c>
      <c r="TX288" s="59">
        <v>19164.30882179585</v>
      </c>
      <c r="TY288" s="59">
        <v>19164.30882179585</v>
      </c>
      <c r="TZ288" s="59">
        <v>19164.30882179585</v>
      </c>
      <c r="UA288" s="59">
        <v>19164.30882179585</v>
      </c>
      <c r="UB288" s="59">
        <v>19164.30882179585</v>
      </c>
      <c r="UC288" s="59">
        <v>19164.30882179585</v>
      </c>
      <c r="UD288" s="59">
        <v>19164.30882179585</v>
      </c>
      <c r="UE288" s="59">
        <v>19164.30882179585</v>
      </c>
      <c r="UF288" s="59">
        <v>19164.30882179585</v>
      </c>
      <c r="UG288" s="59">
        <v>19164.30882179585</v>
      </c>
      <c r="UH288" s="59"/>
      <c r="UI288" s="59"/>
      <c r="UJ288" s="59"/>
      <c r="UK288" s="59">
        <v>25772.600000000006</v>
      </c>
      <c r="UL288" s="59">
        <v>27744.864000000001</v>
      </c>
      <c r="UM288" s="59">
        <v>29409.555840000012</v>
      </c>
      <c r="UN288" s="59">
        <v>31174.129190399999</v>
      </c>
      <c r="UO288" s="59">
        <v>33044.576941824002</v>
      </c>
      <c r="UP288" s="59">
        <v>35027.251558333453</v>
      </c>
      <c r="UQ288" s="59"/>
      <c r="UT288" s="59">
        <v>27247.52</v>
      </c>
      <c r="UU288" s="59">
        <v>27662.784</v>
      </c>
      <c r="UV288" s="59">
        <v>27662.784</v>
      </c>
      <c r="UW288" s="59">
        <v>27662.784</v>
      </c>
      <c r="UX288" s="59">
        <v>27662.784</v>
      </c>
      <c r="UY288" s="59">
        <v>27662.784</v>
      </c>
      <c r="UZ288" s="59"/>
      <c r="VC288" s="59">
        <v>89083.717499999984</v>
      </c>
      <c r="VD288" s="59">
        <v>105666.8355</v>
      </c>
      <c r="VE288" s="59">
        <v>119751.46254000004</v>
      </c>
      <c r="VF288" s="59">
        <v>134681.16720240007</v>
      </c>
      <c r="VG288" s="59">
        <v>150506.65414454407</v>
      </c>
      <c r="VH288" s="59">
        <v>167281.6703032167</v>
      </c>
      <c r="VI288" s="59"/>
      <c r="VL288" s="59">
        <v>142103.83749999999</v>
      </c>
      <c r="VM288" s="59">
        <v>161074.4835</v>
      </c>
      <c r="VN288" s="59">
        <v>176823.80238000007</v>
      </c>
      <c r="VO288" s="59">
        <v>193518.08039280007</v>
      </c>
      <c r="VP288" s="59">
        <v>211214.01508636808</v>
      </c>
      <c r="VQ288" s="59">
        <v>229971.70586155014</v>
      </c>
      <c r="VR288" s="59"/>
      <c r="VU288" s="59">
        <v>898000</v>
      </c>
      <c r="VV288" s="59">
        <v>966720</v>
      </c>
      <c r="VW288" s="59">
        <v>1024723.1999999998</v>
      </c>
      <c r="VX288" s="59">
        <v>1086206.5920000002</v>
      </c>
      <c r="VY288" s="59">
        <v>1151378.9875200002</v>
      </c>
      <c r="VZ288" s="59">
        <v>1220461.7267712003</v>
      </c>
      <c r="WA288" s="59"/>
      <c r="WD288" s="59">
        <v>74833.333333333328</v>
      </c>
      <c r="WE288" s="59">
        <v>80560</v>
      </c>
      <c r="WF288" s="59">
        <v>85393.599999999991</v>
      </c>
      <c r="WG288" s="59">
        <v>90517.216000000015</v>
      </c>
      <c r="WH288" s="59">
        <v>95948.248960000012</v>
      </c>
      <c r="WI288" s="59">
        <v>101705.14389760002</v>
      </c>
      <c r="WJ288" s="59"/>
      <c r="WM288" s="59">
        <v>3140.299342565394</v>
      </c>
      <c r="WN288" s="59">
        <v>3380.6126731011332</v>
      </c>
      <c r="WO288" s="59">
        <v>3583.4494334872011</v>
      </c>
      <c r="WP288" s="59">
        <v>3798.4563994964342</v>
      </c>
      <c r="WQ288" s="59">
        <v>4026.36378346622</v>
      </c>
      <c r="WR288" s="59">
        <v>4267.945610474193</v>
      </c>
      <c r="WS288" s="59"/>
      <c r="WV288" s="74">
        <v>91.7</v>
      </c>
      <c r="WW288" s="74">
        <v>103.7</v>
      </c>
      <c r="WX288" s="74">
        <v>115.7</v>
      </c>
      <c r="WY288" s="74">
        <v>127.7</v>
      </c>
      <c r="WZ288" s="74">
        <v>139.69999999999999</v>
      </c>
      <c r="XA288" s="74">
        <v>151.69999999999999</v>
      </c>
      <c r="XB288" s="74"/>
      <c r="XE288" s="80">
        <v>7</v>
      </c>
      <c r="XF288" s="80">
        <v>8</v>
      </c>
      <c r="XG288" s="80">
        <v>9</v>
      </c>
      <c r="XH288" s="80">
        <v>10</v>
      </c>
      <c r="XI288" s="80">
        <v>11</v>
      </c>
      <c r="XJ288" s="80">
        <v>12</v>
      </c>
      <c r="XK288" s="80"/>
      <c r="XL288" s="75"/>
      <c r="XM288" s="75"/>
      <c r="XN288" s="80">
        <v>7</v>
      </c>
      <c r="XO288" s="80">
        <v>7</v>
      </c>
      <c r="XP288" s="80">
        <v>7</v>
      </c>
      <c r="XQ288" s="80">
        <v>7</v>
      </c>
      <c r="XR288" s="80">
        <v>7</v>
      </c>
      <c r="XS288" s="80">
        <v>7</v>
      </c>
      <c r="XT288" s="80"/>
      <c r="XW288" s="80">
        <v>21</v>
      </c>
      <c r="XX288" s="80">
        <v>21</v>
      </c>
      <c r="XY288" s="80">
        <v>21</v>
      </c>
      <c r="XZ288" s="80">
        <v>21</v>
      </c>
      <c r="YA288" s="80">
        <v>20</v>
      </c>
      <c r="YB288" s="80">
        <v>20</v>
      </c>
      <c r="YC288" s="80"/>
      <c r="YF288" s="5">
        <v>19108.72149951043</v>
      </c>
      <c r="YG288" s="5">
        <v>20571.028115820394</v>
      </c>
      <c r="YH288" s="5">
        <v>21805.289802769621</v>
      </c>
      <c r="YI288" s="5">
        <v>23113.607190935814</v>
      </c>
      <c r="YJ288" s="5">
        <v>24500.423622391951</v>
      </c>
      <c r="YK288" s="5">
        <v>25970.44903973546</v>
      </c>
      <c r="YL288" s="5"/>
      <c r="YO288" s="5">
        <v>188417.96055392365</v>
      </c>
      <c r="YP288" s="5">
        <v>202836.760386068</v>
      </c>
      <c r="YQ288" s="5">
        <v>215006.96600923207</v>
      </c>
      <c r="YR288" s="5">
        <v>227907.38396978605</v>
      </c>
      <c r="YS288" s="5">
        <v>241581.82700797319</v>
      </c>
      <c r="YT288" s="5">
        <v>256076.73662845159</v>
      </c>
      <c r="YU288" s="5"/>
      <c r="YX288" s="5">
        <v>128866.15288399883</v>
      </c>
      <c r="YY288" s="5">
        <v>201028.45193403287</v>
      </c>
      <c r="YZ288" s="5">
        <v>215006.96600923207</v>
      </c>
      <c r="ZA288" s="5">
        <v>227907.38396978605</v>
      </c>
      <c r="ZB288" s="5">
        <v>241581.82700797319</v>
      </c>
      <c r="ZC288" s="5">
        <v>256076.73662845159</v>
      </c>
      <c r="ZD288" s="5"/>
      <c r="ZG288" s="5">
        <v>3140.299342565394</v>
      </c>
      <c r="ZH288" s="5">
        <v>3380.6126731011332</v>
      </c>
      <c r="ZI288" s="5">
        <v>3583.4494334872011</v>
      </c>
      <c r="ZJ288" s="5">
        <v>3798.4563994964342</v>
      </c>
      <c r="ZK288" s="5">
        <v>4026.36378346622</v>
      </c>
      <c r="ZL288" s="5">
        <v>4267.945610474193</v>
      </c>
      <c r="ZM288" s="5"/>
      <c r="ZP288" s="60">
        <v>87928.381591831028</v>
      </c>
      <c r="ZQ288" s="60">
        <v>94657.154846831734</v>
      </c>
      <c r="ZR288" s="60">
        <v>100336.58413764164</v>
      </c>
      <c r="ZS288" s="60">
        <v>106356.77918590016</v>
      </c>
      <c r="ZT288" s="60">
        <v>112738.18593705416</v>
      </c>
      <c r="ZU288" s="60">
        <v>119502.47709327741</v>
      </c>
      <c r="ZV288" s="60"/>
      <c r="ZY288" s="60">
        <v>3140.299342565394</v>
      </c>
      <c r="ZZ288" s="60">
        <v>3380.6126731011332</v>
      </c>
      <c r="AAA288" s="60">
        <v>3583.4494334872011</v>
      </c>
      <c r="AAB288" s="60">
        <v>3798.4563994964342</v>
      </c>
      <c r="AAC288" s="60">
        <v>4026.36378346622</v>
      </c>
      <c r="AAD288" s="60">
        <v>4267.945610474193</v>
      </c>
      <c r="AAE288" s="60"/>
      <c r="AAH288" s="60">
        <v>546412.0856063785</v>
      </c>
      <c r="AAI288" s="60">
        <v>665980.6966009232</v>
      </c>
      <c r="AAJ288" s="60">
        <v>788358.87536718429</v>
      </c>
      <c r="AAK288" s="60">
        <v>923024.90507763345</v>
      </c>
      <c r="AAL288" s="60">
        <v>1071012.7664020145</v>
      </c>
      <c r="AAM288" s="60">
        <v>1233436.2814270416</v>
      </c>
      <c r="AAN288" s="60"/>
      <c r="AAQ288" s="5">
        <v>634340.46719820949</v>
      </c>
      <c r="AAR288" s="5">
        <v>760637.85144775489</v>
      </c>
      <c r="AAS288" s="5">
        <v>888695.45950482588</v>
      </c>
      <c r="AAT288" s="5">
        <v>1029381.6842635336</v>
      </c>
      <c r="AAU288" s="5">
        <v>1183750.9523390688</v>
      </c>
      <c r="AAV288" s="5">
        <v>1352938.7585203191</v>
      </c>
    </row>
    <row r="289" spans="2:724" ht="15" customHeight="1">
      <c r="B289" s="228">
        <v>16</v>
      </c>
      <c r="C289" s="228">
        <v>562166</v>
      </c>
      <c r="D289" s="229" t="s">
        <v>451</v>
      </c>
      <c r="E289" s="73" t="b">
        <v>0</v>
      </c>
      <c r="F289" s="230">
        <v>40752</v>
      </c>
      <c r="G289" s="231" t="s">
        <v>426</v>
      </c>
      <c r="H289" s="57" t="s">
        <v>217</v>
      </c>
      <c r="I289" s="57" t="s">
        <v>200</v>
      </c>
      <c r="J289" s="229" t="s">
        <v>220</v>
      </c>
      <c r="K289" s="232">
        <v>19000</v>
      </c>
      <c r="L289" s="232">
        <v>0</v>
      </c>
      <c r="M289" s="73" t="b">
        <v>1</v>
      </c>
      <c r="N289" s="73" t="b">
        <v>1</v>
      </c>
      <c r="O289" s="73" t="b">
        <v>1</v>
      </c>
      <c r="P289" s="27">
        <v>41848</v>
      </c>
      <c r="Q289" s="27" t="s">
        <v>426</v>
      </c>
      <c r="R289" s="69">
        <v>0</v>
      </c>
      <c r="S289" s="69">
        <v>0.06</v>
      </c>
      <c r="T289" s="69">
        <v>0.06</v>
      </c>
      <c r="U289" s="69">
        <v>0.06</v>
      </c>
      <c r="V289" s="69">
        <v>0.06</v>
      </c>
      <c r="W289" s="69">
        <v>0.06</v>
      </c>
      <c r="Z289" s="232">
        <v>19000</v>
      </c>
      <c r="AA289" s="232">
        <v>19000</v>
      </c>
      <c r="AB289" s="232">
        <v>21000</v>
      </c>
      <c r="AC289" s="232">
        <v>21000</v>
      </c>
      <c r="AD289" s="232">
        <v>21000</v>
      </c>
      <c r="AE289" s="232">
        <v>21000</v>
      </c>
      <c r="AF289" s="232">
        <v>21000</v>
      </c>
      <c r="AG289" s="232">
        <v>21000</v>
      </c>
      <c r="AH289" s="232">
        <v>21000</v>
      </c>
      <c r="AI289" s="232">
        <v>21000</v>
      </c>
      <c r="AJ289" s="232">
        <v>21000</v>
      </c>
      <c r="AK289" s="232">
        <v>21000</v>
      </c>
      <c r="AL289" s="5">
        <v>22260</v>
      </c>
      <c r="AM289" s="5">
        <v>22260</v>
      </c>
      <c r="AN289" s="5">
        <v>22260</v>
      </c>
      <c r="AO289" s="5">
        <v>22260</v>
      </c>
      <c r="AP289" s="5">
        <v>22260</v>
      </c>
      <c r="AQ289" s="5">
        <v>22260</v>
      </c>
      <c r="AR289" s="5">
        <v>22260</v>
      </c>
      <c r="AS289" s="5">
        <v>22260</v>
      </c>
      <c r="AT289" s="5">
        <v>22260</v>
      </c>
      <c r="AU289" s="5">
        <v>22260</v>
      </c>
      <c r="AV289" s="5">
        <v>22260</v>
      </c>
      <c r="AW289" s="5">
        <v>22260</v>
      </c>
      <c r="AX289" s="5">
        <v>23595.600000000002</v>
      </c>
      <c r="AY289" s="5">
        <v>23595.600000000002</v>
      </c>
      <c r="AZ289" s="5">
        <v>23595.600000000002</v>
      </c>
      <c r="BA289" s="5">
        <v>23595.600000000002</v>
      </c>
      <c r="BB289" s="5">
        <v>23595.600000000002</v>
      </c>
      <c r="BC289" s="5">
        <v>23595.600000000002</v>
      </c>
      <c r="BD289" s="5">
        <v>23595.600000000002</v>
      </c>
      <c r="BE289" s="5">
        <v>23595.600000000002</v>
      </c>
      <c r="BF289" s="5">
        <v>23595.600000000002</v>
      </c>
      <c r="BG289" s="5">
        <v>23595.600000000002</v>
      </c>
      <c r="BH289" s="5">
        <v>23595.600000000002</v>
      </c>
      <c r="BI289" s="5">
        <v>23595.600000000002</v>
      </c>
      <c r="BJ289" s="5">
        <v>25011.336000000003</v>
      </c>
      <c r="BK289" s="5">
        <v>25011.336000000003</v>
      </c>
      <c r="BL289" s="5">
        <v>25011.336000000003</v>
      </c>
      <c r="BM289" s="5">
        <v>25011.336000000003</v>
      </c>
      <c r="BN289" s="5">
        <v>25011.336000000003</v>
      </c>
      <c r="BO289" s="5">
        <v>25011.336000000003</v>
      </c>
      <c r="BP289" s="5">
        <v>25011.336000000003</v>
      </c>
      <c r="BQ289" s="5">
        <v>25011.336000000003</v>
      </c>
      <c r="BR289" s="5">
        <v>25011.336000000003</v>
      </c>
      <c r="BS289" s="5">
        <v>25011.336000000003</v>
      </c>
      <c r="BT289" s="5">
        <v>25011.336000000003</v>
      </c>
      <c r="BU289" s="5">
        <v>25011.336000000003</v>
      </c>
      <c r="BV289" s="5">
        <v>26512.016160000003</v>
      </c>
      <c r="BW289" s="5">
        <v>26512.016160000003</v>
      </c>
      <c r="BX289" s="5">
        <v>26512.016160000003</v>
      </c>
      <c r="BY289" s="5">
        <v>26512.016160000003</v>
      </c>
      <c r="BZ289" s="5">
        <v>26512.016160000003</v>
      </c>
      <c r="CA289" s="5">
        <v>26512.016160000003</v>
      </c>
      <c r="CB289" s="5">
        <v>26512.016160000003</v>
      </c>
      <c r="CC289" s="5">
        <v>26512.016160000003</v>
      </c>
      <c r="CD289" s="5">
        <v>26512.016160000003</v>
      </c>
      <c r="CE289" s="5">
        <v>26512.016160000003</v>
      </c>
      <c r="CF289" s="5">
        <v>26512.016160000003</v>
      </c>
      <c r="CG289" s="5">
        <v>26512.016160000003</v>
      </c>
      <c r="CH289" s="5">
        <v>28102.737129600006</v>
      </c>
      <c r="CI289" s="5">
        <v>28102.737129600006</v>
      </c>
      <c r="CJ289" s="5">
        <v>28102.737129600006</v>
      </c>
      <c r="CK289" s="5">
        <v>28102.737129600006</v>
      </c>
      <c r="CL289" s="5">
        <v>28102.737129600006</v>
      </c>
      <c r="CM289" s="5">
        <v>28102.737129600006</v>
      </c>
      <c r="CN289" s="5">
        <v>28102.737129600006</v>
      </c>
      <c r="CO289" s="5">
        <v>28102.737129600006</v>
      </c>
      <c r="CP289" s="5">
        <v>28102.737129600006</v>
      </c>
      <c r="CQ289" s="5">
        <v>28102.737129600006</v>
      </c>
      <c r="CR289" s="5">
        <v>28102.737129600006</v>
      </c>
      <c r="CS289" s="5">
        <v>28102.737129600006</v>
      </c>
      <c r="CU289" s="69">
        <v>0</v>
      </c>
      <c r="CV289" s="69">
        <v>0</v>
      </c>
      <c r="CW289" s="69">
        <v>0</v>
      </c>
      <c r="CX289" s="69">
        <v>0</v>
      </c>
      <c r="CY289" s="69">
        <v>0</v>
      </c>
      <c r="CZ289" s="69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/>
      <c r="FZ289" s="5">
        <v>19000</v>
      </c>
      <c r="GA289" s="5">
        <v>19000</v>
      </c>
      <c r="GB289" s="5">
        <v>21000</v>
      </c>
      <c r="GC289" s="5">
        <v>21000</v>
      </c>
      <c r="GD289" s="5">
        <v>21000</v>
      </c>
      <c r="GE289" s="5">
        <v>21000</v>
      </c>
      <c r="GF289" s="5">
        <v>21000</v>
      </c>
      <c r="GG289" s="5">
        <v>21000</v>
      </c>
      <c r="GH289" s="5">
        <v>21000</v>
      </c>
      <c r="GI289" s="5">
        <v>21000</v>
      </c>
      <c r="GJ289" s="5">
        <v>21000</v>
      </c>
      <c r="GK289" s="5">
        <v>21000</v>
      </c>
      <c r="GL289" s="5">
        <v>22260</v>
      </c>
      <c r="GM289" s="5">
        <v>22260</v>
      </c>
      <c r="GN289" s="5">
        <v>22260</v>
      </c>
      <c r="GO289" s="5">
        <v>22260</v>
      </c>
      <c r="GP289" s="5">
        <v>22260</v>
      </c>
      <c r="GQ289" s="5">
        <v>22260</v>
      </c>
      <c r="GR289" s="5">
        <v>22260</v>
      </c>
      <c r="GS289" s="5">
        <v>22260</v>
      </c>
      <c r="GT289" s="5">
        <v>22260</v>
      </c>
      <c r="GU289" s="5">
        <v>22260</v>
      </c>
      <c r="GV289" s="5">
        <v>22260</v>
      </c>
      <c r="GW289" s="5">
        <v>22260</v>
      </c>
      <c r="GX289" s="5">
        <v>23595.600000000002</v>
      </c>
      <c r="GY289" s="5">
        <v>23595.600000000002</v>
      </c>
      <c r="GZ289" s="5">
        <v>23595.600000000002</v>
      </c>
      <c r="HA289" s="5">
        <v>23595.600000000002</v>
      </c>
      <c r="HB289" s="5">
        <v>23595.600000000002</v>
      </c>
      <c r="HC289" s="5">
        <v>23595.600000000002</v>
      </c>
      <c r="HD289" s="5">
        <v>23595.600000000002</v>
      </c>
      <c r="HE289" s="5">
        <v>23595.600000000002</v>
      </c>
      <c r="HF289" s="5">
        <v>23595.600000000002</v>
      </c>
      <c r="HG289" s="5">
        <v>23595.600000000002</v>
      </c>
      <c r="HH289" s="5">
        <v>23595.600000000002</v>
      </c>
      <c r="HI289" s="5">
        <v>23595.600000000002</v>
      </c>
      <c r="HJ289" s="5">
        <v>25011.336000000003</v>
      </c>
      <c r="HK289" s="5">
        <v>25011.336000000003</v>
      </c>
      <c r="HL289" s="5">
        <v>25011.336000000003</v>
      </c>
      <c r="HM289" s="5">
        <v>25011.336000000003</v>
      </c>
      <c r="HN289" s="5">
        <v>25011.336000000003</v>
      </c>
      <c r="HO289" s="5">
        <v>25011.336000000003</v>
      </c>
      <c r="HP289" s="5">
        <v>25011.336000000003</v>
      </c>
      <c r="HQ289" s="5">
        <v>25011.336000000003</v>
      </c>
      <c r="HR289" s="5">
        <v>25011.336000000003</v>
      </c>
      <c r="HS289" s="5">
        <v>25011.336000000003</v>
      </c>
      <c r="HT289" s="5">
        <v>25011.336000000003</v>
      </c>
      <c r="HU289" s="5">
        <v>25011.336000000003</v>
      </c>
      <c r="HV289" s="5">
        <v>26512.016160000003</v>
      </c>
      <c r="HW289" s="5">
        <v>26512.016160000003</v>
      </c>
      <c r="HX289" s="5">
        <v>26512.016160000003</v>
      </c>
      <c r="HY289" s="5">
        <v>26512.016160000003</v>
      </c>
      <c r="HZ289" s="5">
        <v>26512.016160000003</v>
      </c>
      <c r="IA289" s="5">
        <v>26512.016160000003</v>
      </c>
      <c r="IB289" s="5">
        <v>26512.016160000003</v>
      </c>
      <c r="IC289" s="5">
        <v>26512.016160000003</v>
      </c>
      <c r="ID289" s="5">
        <v>26512.016160000003</v>
      </c>
      <c r="IE289" s="5">
        <v>26512.016160000003</v>
      </c>
      <c r="IF289" s="5">
        <v>26512.016160000003</v>
      </c>
      <c r="IG289" s="5">
        <v>26512.016160000003</v>
      </c>
      <c r="IH289" s="5">
        <v>28102.737129600006</v>
      </c>
      <c r="II289" s="5">
        <v>28102.737129600006</v>
      </c>
      <c r="IJ289" s="5">
        <v>28102.737129600006</v>
      </c>
      <c r="IK289" s="5">
        <v>28102.737129600006</v>
      </c>
      <c r="IL289" s="5">
        <v>28102.737129600006</v>
      </c>
      <c r="IM289" s="5">
        <v>28102.737129600006</v>
      </c>
      <c r="IN289" s="5">
        <v>28102.737129600006</v>
      </c>
      <c r="IO289" s="5">
        <v>28102.737129600006</v>
      </c>
      <c r="IP289" s="5">
        <v>28102.737129600006</v>
      </c>
      <c r="IQ289" s="5">
        <v>28102.737129600006</v>
      </c>
      <c r="IR289" s="5">
        <v>28102.737129600006</v>
      </c>
      <c r="IS289" s="5">
        <v>28102.737129600006</v>
      </c>
      <c r="IT289" s="5"/>
      <c r="IW289" s="5">
        <v>545.29999999999995</v>
      </c>
      <c r="IX289" s="5">
        <v>545.29999999999995</v>
      </c>
      <c r="IY289" s="5">
        <v>602.70000000000005</v>
      </c>
      <c r="IZ289" s="5">
        <v>602.70000000000005</v>
      </c>
      <c r="JA289" s="5">
        <v>602.70000000000005</v>
      </c>
      <c r="JB289" s="5">
        <v>602.70000000000005</v>
      </c>
      <c r="JC289" s="5">
        <v>602.70000000000005</v>
      </c>
      <c r="JD289" s="5">
        <v>602.70000000000005</v>
      </c>
      <c r="JE289" s="5">
        <v>602.70000000000005</v>
      </c>
      <c r="JF289" s="5">
        <v>602.70000000000005</v>
      </c>
      <c r="JG289" s="5">
        <v>602.70000000000005</v>
      </c>
      <c r="JH289" s="5">
        <v>602.70000000000005</v>
      </c>
      <c r="JI289" s="5">
        <v>638.86199999999997</v>
      </c>
      <c r="JJ289" s="5">
        <v>638.86199999999997</v>
      </c>
      <c r="JK289" s="5">
        <v>638.86199999999997</v>
      </c>
      <c r="JL289" s="5">
        <v>638.86199999999997</v>
      </c>
      <c r="JM289" s="5">
        <v>638.86199999999997</v>
      </c>
      <c r="JN289" s="5">
        <v>638.86199999999997</v>
      </c>
      <c r="JO289" s="5">
        <v>638.86199999999997</v>
      </c>
      <c r="JP289" s="5">
        <v>638.86199999999997</v>
      </c>
      <c r="JQ289" s="5">
        <v>638.86199999999997</v>
      </c>
      <c r="JR289" s="5">
        <v>638.86199999999997</v>
      </c>
      <c r="JS289" s="5">
        <v>638.86199999999997</v>
      </c>
      <c r="JT289" s="5">
        <v>638.86199999999997</v>
      </c>
      <c r="JU289" s="5">
        <v>677.1937200000001</v>
      </c>
      <c r="JV289" s="5">
        <v>677.1937200000001</v>
      </c>
      <c r="JW289" s="5">
        <v>677.1937200000001</v>
      </c>
      <c r="JX289" s="5">
        <v>677.1937200000001</v>
      </c>
      <c r="JY289" s="5">
        <v>677.1937200000001</v>
      </c>
      <c r="JZ289" s="5">
        <v>677.1937200000001</v>
      </c>
      <c r="KA289" s="5">
        <v>677.1937200000001</v>
      </c>
      <c r="KB289" s="5">
        <v>677.1937200000001</v>
      </c>
      <c r="KC289" s="5">
        <v>677.1937200000001</v>
      </c>
      <c r="KD289" s="5">
        <v>677.1937200000001</v>
      </c>
      <c r="KE289" s="5">
        <v>677.1937200000001</v>
      </c>
      <c r="KF289" s="5">
        <v>677.1937200000001</v>
      </c>
      <c r="KG289" s="5">
        <v>717.82534320000013</v>
      </c>
      <c r="KH289" s="5">
        <v>717.82534320000013</v>
      </c>
      <c r="KI289" s="5">
        <v>717.82534320000013</v>
      </c>
      <c r="KJ289" s="5">
        <v>717.82534320000013</v>
      </c>
      <c r="KK289" s="5">
        <v>717.82534320000013</v>
      </c>
      <c r="KL289" s="5">
        <v>717.82534320000013</v>
      </c>
      <c r="KM289" s="5">
        <v>717.82534320000013</v>
      </c>
      <c r="KN289" s="5">
        <v>717.82534320000013</v>
      </c>
      <c r="KO289" s="5">
        <v>717.82534320000013</v>
      </c>
      <c r="KP289" s="5">
        <v>717.82534320000013</v>
      </c>
      <c r="KQ289" s="5">
        <v>717.82534320000013</v>
      </c>
      <c r="KR289" s="5">
        <v>717.82534320000013</v>
      </c>
      <c r="KS289" s="5">
        <v>760.89486379200002</v>
      </c>
      <c r="KT289" s="5">
        <v>760.89486379200002</v>
      </c>
      <c r="KU289" s="5">
        <v>760.89486379200002</v>
      </c>
      <c r="KV289" s="5">
        <v>760.89486379200002</v>
      </c>
      <c r="KW289" s="5">
        <v>760.89486379200002</v>
      </c>
      <c r="KX289" s="5">
        <v>760.89486379200002</v>
      </c>
      <c r="KY289" s="5">
        <v>760.89486379200002</v>
      </c>
      <c r="KZ289" s="5">
        <v>760.89486379200002</v>
      </c>
      <c r="LA289" s="5">
        <v>760.89486379200002</v>
      </c>
      <c r="LB289" s="5">
        <v>760.89486379200002</v>
      </c>
      <c r="LC289" s="5">
        <v>760.89486379200002</v>
      </c>
      <c r="LD289" s="5">
        <v>760.89486379200002</v>
      </c>
      <c r="LE289" s="5">
        <v>806.54855561952013</v>
      </c>
      <c r="LF289" s="5">
        <v>806.54855561952013</v>
      </c>
      <c r="LG289" s="5">
        <v>806.54855561952013</v>
      </c>
      <c r="LH289" s="5">
        <v>806.54855561952013</v>
      </c>
      <c r="LI289" s="5">
        <v>806.54855561952013</v>
      </c>
      <c r="LJ289" s="5">
        <v>806.54855561952013</v>
      </c>
      <c r="LK289" s="5">
        <v>806.54855561952013</v>
      </c>
      <c r="LL289" s="5">
        <v>806.54855561952013</v>
      </c>
      <c r="LM289" s="5">
        <v>806.54855561952013</v>
      </c>
      <c r="LN289" s="5">
        <v>806.54855561952013</v>
      </c>
      <c r="LO289" s="5">
        <v>806.54855561952013</v>
      </c>
      <c r="LP289" s="5">
        <v>806.54855561952013</v>
      </c>
      <c r="LQ289" s="5"/>
      <c r="LT289" s="5">
        <v>577.6</v>
      </c>
      <c r="LU289" s="5">
        <v>577.6</v>
      </c>
      <c r="LV289" s="5">
        <v>638.4</v>
      </c>
      <c r="LW289" s="5">
        <v>638.4</v>
      </c>
      <c r="LX289" s="5">
        <v>638.4</v>
      </c>
      <c r="LY289" s="5">
        <v>638.4</v>
      </c>
      <c r="LZ289" s="5">
        <v>638.4</v>
      </c>
      <c r="MA289" s="5">
        <v>638.4</v>
      </c>
      <c r="MB289" s="5">
        <v>638.4</v>
      </c>
      <c r="MC289" s="5">
        <v>638.4</v>
      </c>
      <c r="MD289" s="5">
        <v>638.4</v>
      </c>
      <c r="ME289" s="5">
        <v>638.4</v>
      </c>
      <c r="MF289" s="5">
        <v>676.70399999999995</v>
      </c>
      <c r="MG289" s="5">
        <v>676.70399999999995</v>
      </c>
      <c r="MH289" s="5">
        <v>676.70399999999995</v>
      </c>
      <c r="MI289" s="5">
        <v>676.70399999999995</v>
      </c>
      <c r="MJ289" s="5">
        <v>676.70399999999995</v>
      </c>
      <c r="MK289" s="5">
        <v>676.70399999999995</v>
      </c>
      <c r="ML289" s="5">
        <v>676.70399999999995</v>
      </c>
      <c r="MM289" s="5">
        <v>676.70399999999995</v>
      </c>
      <c r="MN289" s="5">
        <v>676.70399999999995</v>
      </c>
      <c r="MO289" s="5">
        <v>676.70399999999995</v>
      </c>
      <c r="MP289" s="5">
        <v>676.70399999999995</v>
      </c>
      <c r="MQ289" s="5">
        <v>676.70399999999995</v>
      </c>
      <c r="MR289" s="5">
        <v>717.30624000000012</v>
      </c>
      <c r="MS289" s="5">
        <v>717.30624000000012</v>
      </c>
      <c r="MT289" s="5">
        <v>717.30624000000012</v>
      </c>
      <c r="MU289" s="5">
        <v>717.30624000000012</v>
      </c>
      <c r="MV289" s="5">
        <v>717.30624000000012</v>
      </c>
      <c r="MW289" s="5">
        <v>717.30624000000012</v>
      </c>
      <c r="MX289" s="5">
        <v>717.30624000000012</v>
      </c>
      <c r="MY289" s="5">
        <v>717.30624000000012</v>
      </c>
      <c r="MZ289" s="5">
        <v>717.30624000000012</v>
      </c>
      <c r="NA289" s="5">
        <v>717.30624000000012</v>
      </c>
      <c r="NB289" s="5">
        <v>717.30624000000012</v>
      </c>
      <c r="NC289" s="5">
        <v>717.30624000000012</v>
      </c>
      <c r="ND289" s="5">
        <v>760.34461440000007</v>
      </c>
      <c r="NE289" s="5">
        <v>760.34461440000007</v>
      </c>
      <c r="NF289" s="5">
        <v>760.34461440000007</v>
      </c>
      <c r="NG289" s="5">
        <v>760.34461440000007</v>
      </c>
      <c r="NH289" s="5">
        <v>760.34461440000007</v>
      </c>
      <c r="NI289" s="5">
        <v>760.34461440000007</v>
      </c>
      <c r="NJ289" s="5">
        <v>760.34461440000007</v>
      </c>
      <c r="NK289" s="5">
        <v>760.34461440000007</v>
      </c>
      <c r="NL289" s="5">
        <v>760.34461440000007</v>
      </c>
      <c r="NM289" s="5">
        <v>760.34461440000007</v>
      </c>
      <c r="NN289" s="5">
        <v>760.34461440000007</v>
      </c>
      <c r="NO289" s="5">
        <v>760.34461440000007</v>
      </c>
      <c r="NP289" s="5">
        <v>805.96529126400003</v>
      </c>
      <c r="NQ289" s="5">
        <v>805.96529126400003</v>
      </c>
      <c r="NR289" s="5">
        <v>805.96529126400003</v>
      </c>
      <c r="NS289" s="5">
        <v>805.96529126400003</v>
      </c>
      <c r="NT289" s="5">
        <v>805.96529126400003</v>
      </c>
      <c r="NU289" s="5">
        <v>805.96529126400003</v>
      </c>
      <c r="NV289" s="5">
        <v>805.96529126400003</v>
      </c>
      <c r="NW289" s="5">
        <v>805.96529126400003</v>
      </c>
      <c r="NX289" s="5">
        <v>805.96529126400003</v>
      </c>
      <c r="NY289" s="5">
        <v>805.96529126400003</v>
      </c>
      <c r="NZ289" s="5">
        <v>805.96529126400003</v>
      </c>
      <c r="OA289" s="5">
        <v>805.96529126400003</v>
      </c>
      <c r="OB289" s="5">
        <v>854.3232087398402</v>
      </c>
      <c r="OC289" s="5">
        <v>854.3232087398402</v>
      </c>
      <c r="OD289" s="5">
        <v>854.3232087398402</v>
      </c>
      <c r="OE289" s="5">
        <v>854.3232087398402</v>
      </c>
      <c r="OF289" s="5">
        <v>854.3232087398402</v>
      </c>
      <c r="OG289" s="5">
        <v>854.3232087398402</v>
      </c>
      <c r="OH289" s="5">
        <v>854.3232087398402</v>
      </c>
      <c r="OI289" s="5">
        <v>854.3232087398402</v>
      </c>
      <c r="OJ289" s="5">
        <v>854.3232087398402</v>
      </c>
      <c r="OK289" s="5">
        <v>854.3232087398402</v>
      </c>
      <c r="OL289" s="5">
        <v>854.3232087398402</v>
      </c>
      <c r="OM289" s="5">
        <v>854.3232087398402</v>
      </c>
      <c r="ON289" s="5"/>
      <c r="OQ289" s="59">
        <v>0</v>
      </c>
      <c r="OR289" s="59">
        <v>0</v>
      </c>
      <c r="OS289" s="59">
        <v>0</v>
      </c>
      <c r="OT289" s="59">
        <v>0</v>
      </c>
      <c r="OU289" s="59">
        <v>0</v>
      </c>
      <c r="OV289" s="59">
        <v>0</v>
      </c>
      <c r="OW289" s="59">
        <v>0</v>
      </c>
      <c r="OX289" s="59">
        <v>0</v>
      </c>
      <c r="OY289" s="59">
        <v>0</v>
      </c>
      <c r="OZ289" s="59">
        <v>0</v>
      </c>
      <c r="PA289" s="59">
        <v>0</v>
      </c>
      <c r="PB289" s="59">
        <v>0</v>
      </c>
      <c r="PC289" s="59">
        <v>0</v>
      </c>
      <c r="PD289" s="59">
        <v>0</v>
      </c>
      <c r="PE289" s="59">
        <v>0</v>
      </c>
      <c r="PF289" s="59">
        <v>0</v>
      </c>
      <c r="PG289" s="59">
        <v>0</v>
      </c>
      <c r="PH289" s="59">
        <v>0</v>
      </c>
      <c r="PI289" s="59">
        <v>0</v>
      </c>
      <c r="PJ289" s="59">
        <v>0</v>
      </c>
      <c r="PK289" s="59">
        <v>0</v>
      </c>
      <c r="PL289" s="59">
        <v>0</v>
      </c>
      <c r="PM289" s="59">
        <v>0</v>
      </c>
      <c r="PN289" s="59">
        <v>0</v>
      </c>
      <c r="PO289" s="59">
        <v>0</v>
      </c>
      <c r="PP289" s="59">
        <v>0</v>
      </c>
      <c r="PQ289" s="59">
        <v>0</v>
      </c>
      <c r="PR289" s="59">
        <v>0</v>
      </c>
      <c r="PS289" s="59">
        <v>0</v>
      </c>
      <c r="PT289" s="59">
        <v>0</v>
      </c>
      <c r="PU289" s="59">
        <v>0</v>
      </c>
      <c r="PV289" s="59">
        <v>0</v>
      </c>
      <c r="PW289" s="59">
        <v>0</v>
      </c>
      <c r="PX289" s="59">
        <v>0</v>
      </c>
      <c r="PY289" s="59">
        <v>0</v>
      </c>
      <c r="PZ289" s="59">
        <v>0</v>
      </c>
      <c r="QA289" s="59">
        <v>0</v>
      </c>
      <c r="QB289" s="59">
        <v>0</v>
      </c>
      <c r="QC289" s="59">
        <v>0</v>
      </c>
      <c r="QD289" s="59">
        <v>0</v>
      </c>
      <c r="QE289" s="59">
        <v>0</v>
      </c>
      <c r="QF289" s="59">
        <v>0</v>
      </c>
      <c r="QG289" s="59">
        <v>0</v>
      </c>
      <c r="QH289" s="59">
        <v>0</v>
      </c>
      <c r="QI289" s="59">
        <v>0</v>
      </c>
      <c r="QJ289" s="59">
        <v>0</v>
      </c>
      <c r="QK289" s="59">
        <v>0</v>
      </c>
      <c r="QL289" s="59">
        <v>0</v>
      </c>
      <c r="QM289" s="59">
        <v>0</v>
      </c>
      <c r="QN289" s="59">
        <v>0</v>
      </c>
      <c r="QO289" s="59">
        <v>0</v>
      </c>
      <c r="QP289" s="59">
        <v>0</v>
      </c>
      <c r="QQ289" s="59">
        <v>0</v>
      </c>
      <c r="QR289" s="59">
        <v>0</v>
      </c>
      <c r="QS289" s="59">
        <v>0</v>
      </c>
      <c r="QT289" s="59">
        <v>0</v>
      </c>
      <c r="QU289" s="59">
        <v>0</v>
      </c>
      <c r="QV289" s="59">
        <v>0</v>
      </c>
      <c r="QW289" s="59">
        <v>0</v>
      </c>
      <c r="QX289" s="59">
        <v>0</v>
      </c>
      <c r="QY289" s="59">
        <v>0</v>
      </c>
      <c r="QZ289" s="59">
        <v>0</v>
      </c>
      <c r="RA289" s="59">
        <v>0</v>
      </c>
      <c r="RB289" s="59">
        <v>0</v>
      </c>
      <c r="RC289" s="59">
        <v>0</v>
      </c>
      <c r="RD289" s="59">
        <v>0</v>
      </c>
      <c r="RE289" s="59">
        <v>0</v>
      </c>
      <c r="RF289" s="59">
        <v>0</v>
      </c>
      <c r="RG289" s="59">
        <v>0</v>
      </c>
      <c r="RH289" s="59">
        <v>0</v>
      </c>
      <c r="RI289" s="59">
        <v>0</v>
      </c>
      <c r="RJ289" s="59">
        <v>0</v>
      </c>
      <c r="RK289" s="59"/>
      <c r="RN289" s="59">
        <v>1122.9000000000001</v>
      </c>
      <c r="RO289" s="59">
        <v>1122.9000000000001</v>
      </c>
      <c r="RP289" s="59">
        <v>1241.0999999999999</v>
      </c>
      <c r="RQ289" s="59">
        <v>1241.0999999999999</v>
      </c>
      <c r="RR289" s="59">
        <v>1241.0999999999999</v>
      </c>
      <c r="RS289" s="59">
        <v>1241.0999999999999</v>
      </c>
      <c r="RT289" s="59">
        <v>1241.0999999999999</v>
      </c>
      <c r="RU289" s="59">
        <v>1241.0999999999999</v>
      </c>
      <c r="RV289" s="59">
        <v>1241.0999999999999</v>
      </c>
      <c r="RW289" s="59">
        <v>1241.0999999999999</v>
      </c>
      <c r="RX289" s="59">
        <v>1241.0999999999999</v>
      </c>
      <c r="RY289" s="59">
        <v>1241.0999999999999</v>
      </c>
      <c r="RZ289" s="59">
        <v>1315.5659999999998</v>
      </c>
      <c r="SA289" s="59">
        <v>1315.5659999999998</v>
      </c>
      <c r="SB289" s="59">
        <v>1315.5659999999998</v>
      </c>
      <c r="SC289" s="59">
        <v>1315.5659999999998</v>
      </c>
      <c r="SD289" s="59">
        <v>1315.5659999999998</v>
      </c>
      <c r="SE289" s="59">
        <v>1315.5659999999998</v>
      </c>
      <c r="SF289" s="59">
        <v>1315.5659999999998</v>
      </c>
      <c r="SG289" s="59">
        <v>1315.5659999999998</v>
      </c>
      <c r="SH289" s="59">
        <v>1315.5659999999998</v>
      </c>
      <c r="SI289" s="59">
        <v>1315.5659999999998</v>
      </c>
      <c r="SJ289" s="59">
        <v>1315.5659999999998</v>
      </c>
      <c r="SK289" s="59">
        <v>1315.5659999999998</v>
      </c>
      <c r="SL289" s="59">
        <v>1394.4999600000001</v>
      </c>
      <c r="SM289" s="59">
        <v>1394.4999600000001</v>
      </c>
      <c r="SN289" s="59">
        <v>1394.4999600000001</v>
      </c>
      <c r="SO289" s="59">
        <v>1394.4999600000001</v>
      </c>
      <c r="SP289" s="59">
        <v>1394.4999600000001</v>
      </c>
      <c r="SQ289" s="59">
        <v>1394.4999600000001</v>
      </c>
      <c r="SR289" s="59">
        <v>1394.4999600000001</v>
      </c>
      <c r="SS289" s="59">
        <v>1394.4999600000001</v>
      </c>
      <c r="ST289" s="59">
        <v>1394.4999600000001</v>
      </c>
      <c r="SU289" s="59">
        <v>1394.4999600000001</v>
      </c>
      <c r="SV289" s="59">
        <v>1394.4999600000001</v>
      </c>
      <c r="SW289" s="59">
        <v>1394.4999600000001</v>
      </c>
      <c r="SX289" s="59">
        <v>1478.1699576000001</v>
      </c>
      <c r="SY289" s="59">
        <v>1478.1699576000001</v>
      </c>
      <c r="SZ289" s="59">
        <v>1478.1699576000001</v>
      </c>
      <c r="TA289" s="59">
        <v>1478.1699576000001</v>
      </c>
      <c r="TB289" s="59">
        <v>1478.1699576000001</v>
      </c>
      <c r="TC289" s="59">
        <v>1478.1699576000001</v>
      </c>
      <c r="TD289" s="59">
        <v>1478.1699576000001</v>
      </c>
      <c r="TE289" s="59">
        <v>1478.1699576000001</v>
      </c>
      <c r="TF289" s="59">
        <v>1478.1699576000001</v>
      </c>
      <c r="TG289" s="59">
        <v>1478.1699576000001</v>
      </c>
      <c r="TH289" s="59">
        <v>1478.1699576000001</v>
      </c>
      <c r="TI289" s="59">
        <v>1478.1699576000001</v>
      </c>
      <c r="TJ289" s="59">
        <v>1566.8601550560002</v>
      </c>
      <c r="TK289" s="59">
        <v>1566.8601550560002</v>
      </c>
      <c r="TL289" s="59">
        <v>1566.8601550560002</v>
      </c>
      <c r="TM289" s="59">
        <v>1566.8601550560002</v>
      </c>
      <c r="TN289" s="59">
        <v>1566.8601550560002</v>
      </c>
      <c r="TO289" s="59">
        <v>1566.8601550560002</v>
      </c>
      <c r="TP289" s="59">
        <v>1566.8601550560002</v>
      </c>
      <c r="TQ289" s="59">
        <v>1566.8601550560002</v>
      </c>
      <c r="TR289" s="59">
        <v>1566.8601550560002</v>
      </c>
      <c r="TS289" s="59">
        <v>1566.8601550560002</v>
      </c>
      <c r="TT289" s="59">
        <v>1566.8601550560002</v>
      </c>
      <c r="TU289" s="59">
        <v>1566.8601550560002</v>
      </c>
      <c r="TV289" s="59">
        <v>1660.8717643593604</v>
      </c>
      <c r="TW289" s="59">
        <v>1660.8717643593604</v>
      </c>
      <c r="TX289" s="59">
        <v>1660.8717643593604</v>
      </c>
      <c r="TY289" s="59">
        <v>1660.8717643593604</v>
      </c>
      <c r="TZ289" s="59">
        <v>1660.8717643593604</v>
      </c>
      <c r="UA289" s="59">
        <v>1660.8717643593604</v>
      </c>
      <c r="UB289" s="59">
        <v>1660.8717643593604</v>
      </c>
      <c r="UC289" s="59">
        <v>1660.8717643593604</v>
      </c>
      <c r="UD289" s="59">
        <v>1660.8717643593604</v>
      </c>
      <c r="UE289" s="59">
        <v>1660.8717643593604</v>
      </c>
      <c r="UF289" s="59">
        <v>1660.8717643593604</v>
      </c>
      <c r="UG289" s="59">
        <v>1660.8717643593604</v>
      </c>
      <c r="UH289" s="59"/>
      <c r="UI289" s="59"/>
      <c r="UJ289" s="59"/>
      <c r="UK289" s="59">
        <v>7117.5999999999985</v>
      </c>
      <c r="UL289" s="59">
        <v>7666.3440000000001</v>
      </c>
      <c r="UM289" s="59">
        <v>8126.3246400000016</v>
      </c>
      <c r="UN289" s="59">
        <v>8613.9041184000016</v>
      </c>
      <c r="UO289" s="59">
        <v>9130.7383655040012</v>
      </c>
      <c r="UP289" s="59">
        <v>9678.5826674342406</v>
      </c>
      <c r="UQ289" s="59"/>
      <c r="UT289" s="59">
        <v>7539.199999999998</v>
      </c>
      <c r="UU289" s="59">
        <v>8120.4479999999976</v>
      </c>
      <c r="UV289" s="59">
        <v>8607.6748800000005</v>
      </c>
      <c r="UW289" s="59">
        <v>9124.1353728000013</v>
      </c>
      <c r="UX289" s="59">
        <v>9671.5834951680008</v>
      </c>
      <c r="UY289" s="59">
        <v>10251.878504878085</v>
      </c>
      <c r="UZ289" s="59"/>
      <c r="VC289" s="59">
        <v>0</v>
      </c>
      <c r="VD289" s="59">
        <v>0</v>
      </c>
      <c r="VE289" s="59">
        <v>0</v>
      </c>
      <c r="VF289" s="59">
        <v>0</v>
      </c>
      <c r="VG289" s="59">
        <v>0</v>
      </c>
      <c r="VH289" s="59">
        <v>0</v>
      </c>
      <c r="VI289" s="59"/>
      <c r="VL289" s="59">
        <v>14656.799999999996</v>
      </c>
      <c r="VM289" s="59">
        <v>15786.791999999998</v>
      </c>
      <c r="VN289" s="59">
        <v>16733.999520000001</v>
      </c>
      <c r="VO289" s="59">
        <v>17738.039491200005</v>
      </c>
      <c r="VP289" s="59">
        <v>18802.321860672004</v>
      </c>
      <c r="VQ289" s="59">
        <v>19930.461172312323</v>
      </c>
      <c r="VR289" s="59"/>
      <c r="VU289" s="59">
        <v>248000</v>
      </c>
      <c r="VV289" s="59">
        <v>267120</v>
      </c>
      <c r="VW289" s="59">
        <v>283147.2</v>
      </c>
      <c r="VX289" s="59">
        <v>300136.03200000006</v>
      </c>
      <c r="VY289" s="59">
        <v>318144.19392000005</v>
      </c>
      <c r="VZ289" s="59">
        <v>337232.84555520018</v>
      </c>
      <c r="WA289" s="59"/>
      <c r="WD289" s="59">
        <v>20666.666666666668</v>
      </c>
      <c r="WE289" s="59">
        <v>22260</v>
      </c>
      <c r="WF289" s="59">
        <v>23595.600000000002</v>
      </c>
      <c r="WG289" s="59">
        <v>25011.336000000007</v>
      </c>
      <c r="WH289" s="59">
        <v>26512.016160000003</v>
      </c>
      <c r="WI289" s="59">
        <v>28102.737129600016</v>
      </c>
      <c r="WJ289" s="59"/>
      <c r="WM289" s="59">
        <v>867.25416142117786</v>
      </c>
      <c r="WN289" s="59">
        <v>934.11665967268152</v>
      </c>
      <c r="WO289" s="59">
        <v>990.16365925304251</v>
      </c>
      <c r="WP289" s="59">
        <v>1049.5734788082252</v>
      </c>
      <c r="WQ289" s="59">
        <v>1112.5478875367187</v>
      </c>
      <c r="WR289" s="59">
        <v>1179.3007607889224</v>
      </c>
      <c r="WS289" s="59"/>
      <c r="WV289" s="74">
        <v>41.1</v>
      </c>
      <c r="WW289" s="74">
        <v>53.1</v>
      </c>
      <c r="WX289" s="74">
        <v>65.099999999999994</v>
      </c>
      <c r="WY289" s="74">
        <v>77.099999999999994</v>
      </c>
      <c r="WZ289" s="74">
        <v>89.1</v>
      </c>
      <c r="XA289" s="74">
        <v>101.1</v>
      </c>
      <c r="XB289" s="74"/>
      <c r="XE289" s="80">
        <v>3</v>
      </c>
      <c r="XF289" s="80">
        <v>4</v>
      </c>
      <c r="XG289" s="80">
        <v>5</v>
      </c>
      <c r="XH289" s="80">
        <v>6</v>
      </c>
      <c r="XI289" s="80">
        <v>7</v>
      </c>
      <c r="XJ289" s="80">
        <v>8</v>
      </c>
      <c r="XK289" s="80"/>
      <c r="XL289" s="75"/>
      <c r="XM289" s="75"/>
      <c r="XN289" s="80">
        <v>5</v>
      </c>
      <c r="XO289" s="80">
        <v>5</v>
      </c>
      <c r="XP289" s="80">
        <v>5</v>
      </c>
      <c r="XQ289" s="80">
        <v>5</v>
      </c>
      <c r="XR289" s="80">
        <v>5</v>
      </c>
      <c r="XS289" s="80">
        <v>5</v>
      </c>
      <c r="XT289" s="80"/>
      <c r="XW289" s="80">
        <v>3</v>
      </c>
      <c r="XX289" s="80">
        <v>2</v>
      </c>
      <c r="XY289" s="80">
        <v>2</v>
      </c>
      <c r="XZ289" s="80">
        <v>2</v>
      </c>
      <c r="YA289" s="80">
        <v>2</v>
      </c>
      <c r="YB289" s="80">
        <v>2</v>
      </c>
      <c r="YC289" s="80"/>
      <c r="YF289" s="5">
        <v>1808.2249265631563</v>
      </c>
      <c r="YG289" s="5">
        <v>1947.6332354175411</v>
      </c>
      <c r="YH289" s="5">
        <v>6025.1458665547634</v>
      </c>
      <c r="YI289" s="5">
        <v>6386.6546185480493</v>
      </c>
      <c r="YJ289" s="5">
        <v>6769.8538956609354</v>
      </c>
      <c r="YK289" s="5">
        <v>7176.0451294005961</v>
      </c>
      <c r="YL289" s="5"/>
      <c r="YO289" s="5">
        <v>52035.249685270668</v>
      </c>
      <c r="YP289" s="5">
        <v>56046.999580360891</v>
      </c>
      <c r="YQ289" s="5">
        <v>59409.819555182548</v>
      </c>
      <c r="YR289" s="5">
        <v>62974.408728493516</v>
      </c>
      <c r="YS289" s="5">
        <v>66752.873252203121</v>
      </c>
      <c r="YT289" s="5">
        <v>70758.045647335341</v>
      </c>
      <c r="YU289" s="5"/>
      <c r="YX289" s="5">
        <v>35588.870729656686</v>
      </c>
      <c r="YY289" s="5">
        <v>55547.335402824872</v>
      </c>
      <c r="YZ289" s="5">
        <v>59409.819555182548</v>
      </c>
      <c r="ZA289" s="5">
        <v>62974.408728493516</v>
      </c>
      <c r="ZB289" s="5">
        <v>66752.873252203121</v>
      </c>
      <c r="ZC289" s="5">
        <v>70758.045647335341</v>
      </c>
      <c r="ZD289" s="5"/>
      <c r="ZG289" s="5">
        <v>867.25416142117786</v>
      </c>
      <c r="ZH289" s="5">
        <v>934.11665967268152</v>
      </c>
      <c r="ZI289" s="5">
        <v>990.16365925304251</v>
      </c>
      <c r="ZJ289" s="5">
        <v>1049.5734788082252</v>
      </c>
      <c r="ZK289" s="5">
        <v>1112.5478875367187</v>
      </c>
      <c r="ZL289" s="5">
        <v>1179.3007607889224</v>
      </c>
      <c r="ZM289" s="5"/>
      <c r="ZP289" s="60">
        <v>24283.11651979298</v>
      </c>
      <c r="ZQ289" s="60">
        <v>26155.266470835082</v>
      </c>
      <c r="ZR289" s="60">
        <v>27724.582459085192</v>
      </c>
      <c r="ZS289" s="60">
        <v>29388.057406630305</v>
      </c>
      <c r="ZT289" s="60">
        <v>31151.340851028122</v>
      </c>
      <c r="ZU289" s="60">
        <v>33020.421302089824</v>
      </c>
      <c r="ZV289" s="60"/>
      <c r="ZY289" s="60">
        <v>867.25416142117786</v>
      </c>
      <c r="ZZ289" s="60">
        <v>934.11665967268152</v>
      </c>
      <c r="AAA289" s="60">
        <v>990.16365925304251</v>
      </c>
      <c r="AAB289" s="60">
        <v>1049.5734788082252</v>
      </c>
      <c r="AAC289" s="60">
        <v>1112.5478875367187</v>
      </c>
      <c r="AAD289" s="60">
        <v>1179.3007607889224</v>
      </c>
      <c r="AAE289" s="60"/>
      <c r="AAH289" s="60">
        <v>59840.537138061271</v>
      </c>
      <c r="AAI289" s="60">
        <v>84070.499370541336</v>
      </c>
      <c r="AAJ289" s="60">
        <v>119809.80276961814</v>
      </c>
      <c r="AAK289" s="60">
        <v>151138.58094838442</v>
      </c>
      <c r="AAL289" s="60">
        <v>185795.49721863199</v>
      </c>
      <c r="AAM289" s="60">
        <v>224067.14454989525</v>
      </c>
      <c r="AAN289" s="60"/>
      <c r="AAQ289" s="5">
        <v>84123.653657854244</v>
      </c>
      <c r="AAR289" s="5">
        <v>110225.76584137641</v>
      </c>
      <c r="AAS289" s="5">
        <v>147534.38522870332</v>
      </c>
      <c r="AAT289" s="5">
        <v>180526.63835501473</v>
      </c>
      <c r="AAU289" s="5">
        <v>216946.83806966012</v>
      </c>
      <c r="AAV289" s="5">
        <v>257087.56585198507</v>
      </c>
    </row>
    <row r="290" spans="2:724" ht="15" customHeight="1">
      <c r="B290" s="228">
        <v>17</v>
      </c>
      <c r="C290" s="228">
        <v>6386</v>
      </c>
      <c r="D290" s="229" t="s">
        <v>452</v>
      </c>
      <c r="E290" s="73" t="b">
        <v>0</v>
      </c>
      <c r="F290" s="230">
        <v>41615</v>
      </c>
      <c r="G290" s="231" t="s">
        <v>426</v>
      </c>
      <c r="H290" s="57" t="s">
        <v>221</v>
      </c>
      <c r="I290" s="57" t="s">
        <v>198</v>
      </c>
      <c r="J290" s="229" t="s">
        <v>222</v>
      </c>
      <c r="K290" s="232">
        <v>8464</v>
      </c>
      <c r="L290" s="232">
        <v>0</v>
      </c>
      <c r="M290" s="73" t="b">
        <v>1</v>
      </c>
      <c r="N290" s="73" t="b">
        <v>1</v>
      </c>
      <c r="O290" s="73" t="b">
        <v>1</v>
      </c>
      <c r="P290" s="27">
        <v>42711</v>
      </c>
      <c r="Q290" s="27" t="s">
        <v>426</v>
      </c>
      <c r="R290" s="69">
        <v>0</v>
      </c>
      <c r="S290" s="69">
        <v>0.06</v>
      </c>
      <c r="T290" s="69">
        <v>0.06</v>
      </c>
      <c r="U290" s="69">
        <v>0.06</v>
      </c>
      <c r="V290" s="69">
        <v>0.06</v>
      </c>
      <c r="W290" s="69">
        <v>0.06</v>
      </c>
      <c r="Z290" s="232">
        <v>8464</v>
      </c>
      <c r="AA290" s="232">
        <v>8464</v>
      </c>
      <c r="AB290" s="232">
        <v>9500</v>
      </c>
      <c r="AC290" s="232">
        <v>9500</v>
      </c>
      <c r="AD290" s="232">
        <v>9500</v>
      </c>
      <c r="AE290" s="232">
        <v>9905</v>
      </c>
      <c r="AF290" s="232">
        <v>9905</v>
      </c>
      <c r="AG290" s="232">
        <v>9905</v>
      </c>
      <c r="AH290" s="232">
        <v>9905</v>
      </c>
      <c r="AI290" s="232">
        <v>9905</v>
      </c>
      <c r="AJ290" s="232">
        <v>9905</v>
      </c>
      <c r="AK290" s="232">
        <v>9905</v>
      </c>
      <c r="AL290" s="5">
        <v>10499.300000000001</v>
      </c>
      <c r="AM290" s="5">
        <v>10499.300000000001</v>
      </c>
      <c r="AN290" s="5">
        <v>10499.300000000001</v>
      </c>
      <c r="AO290" s="5">
        <v>10499.300000000001</v>
      </c>
      <c r="AP290" s="5">
        <v>10499.300000000001</v>
      </c>
      <c r="AQ290" s="5">
        <v>10499.300000000001</v>
      </c>
      <c r="AR290" s="5">
        <v>10499.300000000001</v>
      </c>
      <c r="AS290" s="5">
        <v>10499.300000000001</v>
      </c>
      <c r="AT290" s="5">
        <v>10499.300000000001</v>
      </c>
      <c r="AU290" s="5">
        <v>10499.300000000001</v>
      </c>
      <c r="AV290" s="5">
        <v>10499.300000000001</v>
      </c>
      <c r="AW290" s="5">
        <v>10499.300000000001</v>
      </c>
      <c r="AX290" s="5">
        <v>11129.258000000002</v>
      </c>
      <c r="AY290" s="5">
        <v>11129.258000000002</v>
      </c>
      <c r="AZ290" s="5">
        <v>11129.258000000002</v>
      </c>
      <c r="BA290" s="5">
        <v>11129.258000000002</v>
      </c>
      <c r="BB290" s="5">
        <v>11129.258000000002</v>
      </c>
      <c r="BC290" s="5">
        <v>11129.258000000002</v>
      </c>
      <c r="BD290" s="5">
        <v>11129.258000000002</v>
      </c>
      <c r="BE290" s="5">
        <v>11129.258000000002</v>
      </c>
      <c r="BF290" s="5">
        <v>11129.258000000002</v>
      </c>
      <c r="BG290" s="5">
        <v>11129.258000000002</v>
      </c>
      <c r="BH290" s="5">
        <v>11129.258000000002</v>
      </c>
      <c r="BI290" s="5">
        <v>11129.258000000002</v>
      </c>
      <c r="BJ290" s="5">
        <v>11797.013480000001</v>
      </c>
      <c r="BK290" s="5">
        <v>11797.013480000001</v>
      </c>
      <c r="BL290" s="5">
        <v>11797.013480000001</v>
      </c>
      <c r="BM290" s="5">
        <v>11797.013480000001</v>
      </c>
      <c r="BN290" s="5">
        <v>11797.013480000001</v>
      </c>
      <c r="BO290" s="5">
        <v>11797.013480000001</v>
      </c>
      <c r="BP290" s="5">
        <v>11797.013480000001</v>
      </c>
      <c r="BQ290" s="5">
        <v>11797.013480000001</v>
      </c>
      <c r="BR290" s="5">
        <v>11797.013480000001</v>
      </c>
      <c r="BS290" s="5">
        <v>11797.013480000001</v>
      </c>
      <c r="BT290" s="5">
        <v>11797.013480000001</v>
      </c>
      <c r="BU290" s="5">
        <v>11797.013480000001</v>
      </c>
      <c r="BV290" s="5">
        <v>12504.834288800002</v>
      </c>
      <c r="BW290" s="5">
        <v>12504.834288800002</v>
      </c>
      <c r="BX290" s="5">
        <v>12504.834288800002</v>
      </c>
      <c r="BY290" s="5">
        <v>12504.834288800002</v>
      </c>
      <c r="BZ290" s="5">
        <v>12504.834288800002</v>
      </c>
      <c r="CA290" s="5">
        <v>12504.834288800002</v>
      </c>
      <c r="CB290" s="5">
        <v>12504.834288800002</v>
      </c>
      <c r="CC290" s="5">
        <v>12504.834288800002</v>
      </c>
      <c r="CD290" s="5">
        <v>12504.834288800002</v>
      </c>
      <c r="CE290" s="5">
        <v>12504.834288800002</v>
      </c>
      <c r="CF290" s="5">
        <v>12504.834288800002</v>
      </c>
      <c r="CG290" s="5">
        <v>12504.834288800002</v>
      </c>
      <c r="CH290" s="5">
        <v>13255.124346128003</v>
      </c>
      <c r="CI290" s="5">
        <v>13255.124346128003</v>
      </c>
      <c r="CJ290" s="5">
        <v>13255.124346128003</v>
      </c>
      <c r="CK290" s="5">
        <v>13255.124346128003</v>
      </c>
      <c r="CL290" s="5">
        <v>13255.124346128003</v>
      </c>
      <c r="CM290" s="5">
        <v>13255.124346128003</v>
      </c>
      <c r="CN290" s="5">
        <v>13255.124346128003</v>
      </c>
      <c r="CO290" s="5">
        <v>13255.124346128003</v>
      </c>
      <c r="CP290" s="5">
        <v>13255.124346128003</v>
      </c>
      <c r="CQ290" s="5">
        <v>13255.124346128003</v>
      </c>
      <c r="CR290" s="5">
        <v>13255.124346128003</v>
      </c>
      <c r="CS290" s="5">
        <v>13255.124346128003</v>
      </c>
      <c r="CU290" s="69">
        <v>0</v>
      </c>
      <c r="CV290" s="69">
        <v>0</v>
      </c>
      <c r="CW290" s="69">
        <v>0</v>
      </c>
      <c r="CX290" s="69">
        <v>0</v>
      </c>
      <c r="CY290" s="69">
        <v>0</v>
      </c>
      <c r="CZ290" s="69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/>
      <c r="FZ290" s="5">
        <v>8464</v>
      </c>
      <c r="GA290" s="5">
        <v>8464</v>
      </c>
      <c r="GB290" s="5">
        <v>9500</v>
      </c>
      <c r="GC290" s="5">
        <v>9500</v>
      </c>
      <c r="GD290" s="5">
        <v>9500</v>
      </c>
      <c r="GE290" s="5">
        <v>9905</v>
      </c>
      <c r="GF290" s="5">
        <v>9905</v>
      </c>
      <c r="GG290" s="5">
        <v>9905</v>
      </c>
      <c r="GH290" s="5">
        <v>9905</v>
      </c>
      <c r="GI290" s="5">
        <v>9905</v>
      </c>
      <c r="GJ290" s="5">
        <v>9905</v>
      </c>
      <c r="GK290" s="5">
        <v>9905</v>
      </c>
      <c r="GL290" s="5">
        <v>10499.300000000001</v>
      </c>
      <c r="GM290" s="5">
        <v>10499.300000000001</v>
      </c>
      <c r="GN290" s="5">
        <v>10499.300000000001</v>
      </c>
      <c r="GO290" s="5">
        <v>10499.300000000001</v>
      </c>
      <c r="GP290" s="5">
        <v>10499.300000000001</v>
      </c>
      <c r="GQ290" s="5">
        <v>10499.300000000001</v>
      </c>
      <c r="GR290" s="5">
        <v>10499.300000000001</v>
      </c>
      <c r="GS290" s="5">
        <v>10499.300000000001</v>
      </c>
      <c r="GT290" s="5">
        <v>10499.300000000001</v>
      </c>
      <c r="GU290" s="5">
        <v>10499.300000000001</v>
      </c>
      <c r="GV290" s="5">
        <v>10499.300000000001</v>
      </c>
      <c r="GW290" s="5">
        <v>10499.300000000001</v>
      </c>
      <c r="GX290" s="5">
        <v>11129.258000000002</v>
      </c>
      <c r="GY290" s="5">
        <v>11129.258000000002</v>
      </c>
      <c r="GZ290" s="5">
        <v>11129.258000000002</v>
      </c>
      <c r="HA290" s="5">
        <v>11129.258000000002</v>
      </c>
      <c r="HB290" s="5">
        <v>11129.258000000002</v>
      </c>
      <c r="HC290" s="5">
        <v>11129.258000000002</v>
      </c>
      <c r="HD290" s="5">
        <v>11129.258000000002</v>
      </c>
      <c r="HE290" s="5">
        <v>11129.258000000002</v>
      </c>
      <c r="HF290" s="5">
        <v>11129.258000000002</v>
      </c>
      <c r="HG290" s="5">
        <v>11129.258000000002</v>
      </c>
      <c r="HH290" s="5">
        <v>11129.258000000002</v>
      </c>
      <c r="HI290" s="5">
        <v>11129.258000000002</v>
      </c>
      <c r="HJ290" s="5">
        <v>11797.013480000001</v>
      </c>
      <c r="HK290" s="5">
        <v>11797.013480000001</v>
      </c>
      <c r="HL290" s="5">
        <v>11797.013480000001</v>
      </c>
      <c r="HM290" s="5">
        <v>11797.013480000001</v>
      </c>
      <c r="HN290" s="5">
        <v>11797.013480000001</v>
      </c>
      <c r="HO290" s="5">
        <v>11797.013480000001</v>
      </c>
      <c r="HP290" s="5">
        <v>11797.013480000001</v>
      </c>
      <c r="HQ290" s="5">
        <v>11797.013480000001</v>
      </c>
      <c r="HR290" s="5">
        <v>11797.013480000001</v>
      </c>
      <c r="HS290" s="5">
        <v>11797.013480000001</v>
      </c>
      <c r="HT290" s="5">
        <v>11797.013480000001</v>
      </c>
      <c r="HU290" s="5">
        <v>11797.013480000001</v>
      </c>
      <c r="HV290" s="5">
        <v>12504.834288800002</v>
      </c>
      <c r="HW290" s="5">
        <v>12504.834288800002</v>
      </c>
      <c r="HX290" s="5">
        <v>12504.834288800002</v>
      </c>
      <c r="HY290" s="5">
        <v>12504.834288800002</v>
      </c>
      <c r="HZ290" s="5">
        <v>12504.834288800002</v>
      </c>
      <c r="IA290" s="5">
        <v>12504.834288800002</v>
      </c>
      <c r="IB290" s="5">
        <v>12504.834288800002</v>
      </c>
      <c r="IC290" s="5">
        <v>12504.834288800002</v>
      </c>
      <c r="ID290" s="5">
        <v>12504.834288800002</v>
      </c>
      <c r="IE290" s="5">
        <v>12504.834288800002</v>
      </c>
      <c r="IF290" s="5">
        <v>12504.834288800002</v>
      </c>
      <c r="IG290" s="5">
        <v>12504.834288800002</v>
      </c>
      <c r="IH290" s="5">
        <v>13255.124346128003</v>
      </c>
      <c r="II290" s="5">
        <v>13255.124346128003</v>
      </c>
      <c r="IJ290" s="5">
        <v>13255.124346128003</v>
      </c>
      <c r="IK290" s="5">
        <v>13255.124346128003</v>
      </c>
      <c r="IL290" s="5">
        <v>13255.124346128003</v>
      </c>
      <c r="IM290" s="5">
        <v>13255.124346128003</v>
      </c>
      <c r="IN290" s="5">
        <v>13255.124346128003</v>
      </c>
      <c r="IO290" s="5">
        <v>13255.124346128003</v>
      </c>
      <c r="IP290" s="5">
        <v>13255.124346128003</v>
      </c>
      <c r="IQ290" s="5">
        <v>13255.124346128003</v>
      </c>
      <c r="IR290" s="5">
        <v>13255.124346128003</v>
      </c>
      <c r="IS290" s="5">
        <v>13255.124346128003</v>
      </c>
      <c r="IT290" s="5"/>
      <c r="IW290" s="5">
        <v>242.91679999999999</v>
      </c>
      <c r="IX290" s="5">
        <v>242.91679999999999</v>
      </c>
      <c r="IY290" s="5">
        <v>272.64999999999998</v>
      </c>
      <c r="IZ290" s="5">
        <v>272.64999999999998</v>
      </c>
      <c r="JA290" s="5">
        <v>272.64999999999998</v>
      </c>
      <c r="JB290" s="5">
        <v>284.27350000000001</v>
      </c>
      <c r="JC290" s="5">
        <v>284.27350000000001</v>
      </c>
      <c r="JD290" s="5">
        <v>284.27350000000001</v>
      </c>
      <c r="JE290" s="5">
        <v>284.27350000000001</v>
      </c>
      <c r="JF290" s="5">
        <v>284.27350000000001</v>
      </c>
      <c r="JG290" s="5">
        <v>284.27350000000001</v>
      </c>
      <c r="JH290" s="5">
        <v>284.27350000000001</v>
      </c>
      <c r="JI290" s="5">
        <v>301.32991000000004</v>
      </c>
      <c r="JJ290" s="5">
        <v>301.32991000000004</v>
      </c>
      <c r="JK290" s="5">
        <v>301.32991000000004</v>
      </c>
      <c r="JL290" s="5">
        <v>301.32991000000004</v>
      </c>
      <c r="JM290" s="5">
        <v>301.32991000000004</v>
      </c>
      <c r="JN290" s="5">
        <v>301.32991000000004</v>
      </c>
      <c r="JO290" s="5">
        <v>301.32991000000004</v>
      </c>
      <c r="JP290" s="5">
        <v>301.32991000000004</v>
      </c>
      <c r="JQ290" s="5">
        <v>301.32991000000004</v>
      </c>
      <c r="JR290" s="5">
        <v>301.32991000000004</v>
      </c>
      <c r="JS290" s="5">
        <v>301.32991000000004</v>
      </c>
      <c r="JT290" s="5">
        <v>301.32991000000004</v>
      </c>
      <c r="JU290" s="5">
        <v>319.40970460000005</v>
      </c>
      <c r="JV290" s="5">
        <v>319.40970460000005</v>
      </c>
      <c r="JW290" s="5">
        <v>319.40970460000005</v>
      </c>
      <c r="JX290" s="5">
        <v>319.40970460000005</v>
      </c>
      <c r="JY290" s="5">
        <v>319.40970460000005</v>
      </c>
      <c r="JZ290" s="5">
        <v>319.40970460000005</v>
      </c>
      <c r="KA290" s="5">
        <v>319.40970460000005</v>
      </c>
      <c r="KB290" s="5">
        <v>319.40970460000005</v>
      </c>
      <c r="KC290" s="5">
        <v>319.40970460000005</v>
      </c>
      <c r="KD290" s="5">
        <v>319.40970460000005</v>
      </c>
      <c r="KE290" s="5">
        <v>319.40970460000005</v>
      </c>
      <c r="KF290" s="5">
        <v>319.40970460000005</v>
      </c>
      <c r="KG290" s="5">
        <v>338.57428687600003</v>
      </c>
      <c r="KH290" s="5">
        <v>338.57428687600003</v>
      </c>
      <c r="KI290" s="5">
        <v>338.57428687600003</v>
      </c>
      <c r="KJ290" s="5">
        <v>338.57428687600003</v>
      </c>
      <c r="KK290" s="5">
        <v>338.57428687600003</v>
      </c>
      <c r="KL290" s="5">
        <v>338.57428687600003</v>
      </c>
      <c r="KM290" s="5">
        <v>338.57428687600003</v>
      </c>
      <c r="KN290" s="5">
        <v>338.57428687600003</v>
      </c>
      <c r="KO290" s="5">
        <v>338.57428687600003</v>
      </c>
      <c r="KP290" s="5">
        <v>338.57428687600003</v>
      </c>
      <c r="KQ290" s="5">
        <v>338.57428687600003</v>
      </c>
      <c r="KR290" s="5">
        <v>338.57428687600003</v>
      </c>
      <c r="KS290" s="5">
        <v>358.88874408856009</v>
      </c>
      <c r="KT290" s="5">
        <v>358.88874408856009</v>
      </c>
      <c r="KU290" s="5">
        <v>358.88874408856009</v>
      </c>
      <c r="KV290" s="5">
        <v>358.88874408856009</v>
      </c>
      <c r="KW290" s="5">
        <v>358.88874408856009</v>
      </c>
      <c r="KX290" s="5">
        <v>358.88874408856009</v>
      </c>
      <c r="KY290" s="5">
        <v>358.88874408856009</v>
      </c>
      <c r="KZ290" s="5">
        <v>358.88874408856009</v>
      </c>
      <c r="LA290" s="5">
        <v>358.88874408856009</v>
      </c>
      <c r="LB290" s="5">
        <v>358.88874408856009</v>
      </c>
      <c r="LC290" s="5">
        <v>358.88874408856009</v>
      </c>
      <c r="LD290" s="5">
        <v>358.88874408856009</v>
      </c>
      <c r="LE290" s="5">
        <v>380.42206873387369</v>
      </c>
      <c r="LF290" s="5">
        <v>380.42206873387369</v>
      </c>
      <c r="LG290" s="5">
        <v>380.42206873387369</v>
      </c>
      <c r="LH290" s="5">
        <v>380.42206873387369</v>
      </c>
      <c r="LI290" s="5">
        <v>380.42206873387369</v>
      </c>
      <c r="LJ290" s="5">
        <v>380.42206873387369</v>
      </c>
      <c r="LK290" s="5">
        <v>380.42206873387369</v>
      </c>
      <c r="LL290" s="5">
        <v>380.42206873387369</v>
      </c>
      <c r="LM290" s="5">
        <v>380.42206873387369</v>
      </c>
      <c r="LN290" s="5">
        <v>380.42206873387369</v>
      </c>
      <c r="LO290" s="5">
        <v>380.42206873387369</v>
      </c>
      <c r="LP290" s="5">
        <v>380.42206873387369</v>
      </c>
      <c r="LQ290" s="5"/>
      <c r="LT290" s="5">
        <v>257.30560000000003</v>
      </c>
      <c r="LU290" s="5">
        <v>257.30560000000003</v>
      </c>
      <c r="LV290" s="5">
        <v>288.8</v>
      </c>
      <c r="LW290" s="5">
        <v>288.8</v>
      </c>
      <c r="LX290" s="5">
        <v>288.8</v>
      </c>
      <c r="LY290" s="5">
        <v>301.11200000000002</v>
      </c>
      <c r="LZ290" s="5">
        <v>301.11200000000002</v>
      </c>
      <c r="MA290" s="5">
        <v>301.11200000000002</v>
      </c>
      <c r="MB290" s="5">
        <v>301.11200000000002</v>
      </c>
      <c r="MC290" s="5">
        <v>301.11200000000002</v>
      </c>
      <c r="MD290" s="5">
        <v>301.11200000000002</v>
      </c>
      <c r="ME290" s="5">
        <v>301.11200000000002</v>
      </c>
      <c r="MF290" s="5">
        <v>319.17872000000006</v>
      </c>
      <c r="MG290" s="5">
        <v>319.17872000000006</v>
      </c>
      <c r="MH290" s="5">
        <v>319.17872000000006</v>
      </c>
      <c r="MI290" s="5">
        <v>319.17872000000006</v>
      </c>
      <c r="MJ290" s="5">
        <v>319.17872000000006</v>
      </c>
      <c r="MK290" s="5">
        <v>319.17872000000006</v>
      </c>
      <c r="ML290" s="5">
        <v>319.17872000000006</v>
      </c>
      <c r="MM290" s="5">
        <v>319.17872000000006</v>
      </c>
      <c r="MN290" s="5">
        <v>319.17872000000006</v>
      </c>
      <c r="MO290" s="5">
        <v>319.17872000000006</v>
      </c>
      <c r="MP290" s="5">
        <v>319.17872000000006</v>
      </c>
      <c r="MQ290" s="5">
        <v>319.17872000000006</v>
      </c>
      <c r="MR290" s="5">
        <v>338.32944320000007</v>
      </c>
      <c r="MS290" s="5">
        <v>338.32944320000007</v>
      </c>
      <c r="MT290" s="5">
        <v>338.32944320000007</v>
      </c>
      <c r="MU290" s="5">
        <v>338.32944320000007</v>
      </c>
      <c r="MV290" s="5">
        <v>338.32944320000007</v>
      </c>
      <c r="MW290" s="5">
        <v>338.32944320000007</v>
      </c>
      <c r="MX290" s="5">
        <v>338.32944320000007</v>
      </c>
      <c r="MY290" s="5">
        <v>338.32944320000007</v>
      </c>
      <c r="MZ290" s="5">
        <v>338.32944320000007</v>
      </c>
      <c r="NA290" s="5">
        <v>338.32944320000007</v>
      </c>
      <c r="NB290" s="5">
        <v>338.32944320000007</v>
      </c>
      <c r="NC290" s="5">
        <v>338.32944320000007</v>
      </c>
      <c r="ND290" s="5">
        <v>358.62920979200004</v>
      </c>
      <c r="NE290" s="5">
        <v>358.62920979200004</v>
      </c>
      <c r="NF290" s="5">
        <v>358.62920979200004</v>
      </c>
      <c r="NG290" s="5">
        <v>358.62920979200004</v>
      </c>
      <c r="NH290" s="5">
        <v>358.62920979200004</v>
      </c>
      <c r="NI290" s="5">
        <v>358.62920979200004</v>
      </c>
      <c r="NJ290" s="5">
        <v>358.62920979200004</v>
      </c>
      <c r="NK290" s="5">
        <v>358.62920979200004</v>
      </c>
      <c r="NL290" s="5">
        <v>358.62920979200004</v>
      </c>
      <c r="NM290" s="5">
        <v>358.62920979200004</v>
      </c>
      <c r="NN290" s="5">
        <v>358.62920979200004</v>
      </c>
      <c r="NO290" s="5">
        <v>358.62920979200004</v>
      </c>
      <c r="NP290" s="5">
        <v>380.14696237952006</v>
      </c>
      <c r="NQ290" s="5">
        <v>380.14696237952006</v>
      </c>
      <c r="NR290" s="5">
        <v>380.14696237952006</v>
      </c>
      <c r="NS290" s="5">
        <v>380.14696237952006</v>
      </c>
      <c r="NT290" s="5">
        <v>380.14696237952006</v>
      </c>
      <c r="NU290" s="5">
        <v>380.14696237952006</v>
      </c>
      <c r="NV290" s="5">
        <v>380.14696237952006</v>
      </c>
      <c r="NW290" s="5">
        <v>380.14696237952006</v>
      </c>
      <c r="NX290" s="5">
        <v>380.14696237952006</v>
      </c>
      <c r="NY290" s="5">
        <v>380.14696237952006</v>
      </c>
      <c r="NZ290" s="5">
        <v>380.14696237952006</v>
      </c>
      <c r="OA290" s="5">
        <v>380.14696237952006</v>
      </c>
      <c r="OB290" s="5">
        <v>402.95578012229129</v>
      </c>
      <c r="OC290" s="5">
        <v>402.95578012229129</v>
      </c>
      <c r="OD290" s="5">
        <v>402.95578012229129</v>
      </c>
      <c r="OE290" s="5">
        <v>402.95578012229129</v>
      </c>
      <c r="OF290" s="5">
        <v>402.95578012229129</v>
      </c>
      <c r="OG290" s="5">
        <v>402.95578012229129</v>
      </c>
      <c r="OH290" s="5">
        <v>402.95578012229129</v>
      </c>
      <c r="OI290" s="5">
        <v>402.95578012229129</v>
      </c>
      <c r="OJ290" s="5">
        <v>402.95578012229129</v>
      </c>
      <c r="OK290" s="5">
        <v>402.95578012229129</v>
      </c>
      <c r="OL290" s="5">
        <v>402.95578012229129</v>
      </c>
      <c r="OM290" s="5">
        <v>402.95578012229129</v>
      </c>
      <c r="ON290" s="5"/>
      <c r="OQ290" s="59">
        <v>0</v>
      </c>
      <c r="OR290" s="59">
        <v>0</v>
      </c>
      <c r="OS290" s="59">
        <v>0</v>
      </c>
      <c r="OT290" s="59">
        <v>0</v>
      </c>
      <c r="OU290" s="59">
        <v>0</v>
      </c>
      <c r="OV290" s="59">
        <v>0</v>
      </c>
      <c r="OW290" s="59">
        <v>0</v>
      </c>
      <c r="OX290" s="59">
        <v>0</v>
      </c>
      <c r="OY290" s="59">
        <v>0</v>
      </c>
      <c r="OZ290" s="59">
        <v>0</v>
      </c>
      <c r="PA290" s="59">
        <v>0</v>
      </c>
      <c r="PB290" s="59">
        <v>0</v>
      </c>
      <c r="PC290" s="59">
        <v>0</v>
      </c>
      <c r="PD290" s="59">
        <v>0</v>
      </c>
      <c r="PE290" s="59">
        <v>0</v>
      </c>
      <c r="PF290" s="59">
        <v>0</v>
      </c>
      <c r="PG290" s="59">
        <v>0</v>
      </c>
      <c r="PH290" s="59">
        <v>0</v>
      </c>
      <c r="PI290" s="59">
        <v>0</v>
      </c>
      <c r="PJ290" s="59">
        <v>0</v>
      </c>
      <c r="PK290" s="59">
        <v>0</v>
      </c>
      <c r="PL290" s="59">
        <v>0</v>
      </c>
      <c r="PM290" s="59">
        <v>0</v>
      </c>
      <c r="PN290" s="59">
        <v>0</v>
      </c>
      <c r="PO290" s="59">
        <v>0</v>
      </c>
      <c r="PP290" s="59">
        <v>0</v>
      </c>
      <c r="PQ290" s="59">
        <v>0</v>
      </c>
      <c r="PR290" s="59">
        <v>0</v>
      </c>
      <c r="PS290" s="59">
        <v>0</v>
      </c>
      <c r="PT290" s="59">
        <v>0</v>
      </c>
      <c r="PU290" s="59">
        <v>0</v>
      </c>
      <c r="PV290" s="59">
        <v>0</v>
      </c>
      <c r="PW290" s="59">
        <v>0</v>
      </c>
      <c r="PX290" s="59">
        <v>0</v>
      </c>
      <c r="PY290" s="59">
        <v>0</v>
      </c>
      <c r="PZ290" s="59">
        <v>0</v>
      </c>
      <c r="QA290" s="59">
        <v>0</v>
      </c>
      <c r="QB290" s="59">
        <v>0</v>
      </c>
      <c r="QC290" s="59">
        <v>0</v>
      </c>
      <c r="QD290" s="59">
        <v>0</v>
      </c>
      <c r="QE290" s="59">
        <v>0</v>
      </c>
      <c r="QF290" s="59">
        <v>0</v>
      </c>
      <c r="QG290" s="59">
        <v>0</v>
      </c>
      <c r="QH290" s="59">
        <v>0</v>
      </c>
      <c r="QI290" s="59">
        <v>0</v>
      </c>
      <c r="QJ290" s="59">
        <v>0</v>
      </c>
      <c r="QK290" s="59">
        <v>0</v>
      </c>
      <c r="QL290" s="59">
        <v>0</v>
      </c>
      <c r="QM290" s="59">
        <v>0</v>
      </c>
      <c r="QN290" s="59">
        <v>0</v>
      </c>
      <c r="QO290" s="59">
        <v>0</v>
      </c>
      <c r="QP290" s="59">
        <v>0</v>
      </c>
      <c r="QQ290" s="59">
        <v>0</v>
      </c>
      <c r="QR290" s="59">
        <v>0</v>
      </c>
      <c r="QS290" s="59">
        <v>0</v>
      </c>
      <c r="QT290" s="59">
        <v>0</v>
      </c>
      <c r="QU290" s="59">
        <v>0</v>
      </c>
      <c r="QV290" s="59">
        <v>0</v>
      </c>
      <c r="QW290" s="59">
        <v>0</v>
      </c>
      <c r="QX290" s="59">
        <v>0</v>
      </c>
      <c r="QY290" s="59">
        <v>0</v>
      </c>
      <c r="QZ290" s="59">
        <v>0</v>
      </c>
      <c r="RA290" s="59">
        <v>0</v>
      </c>
      <c r="RB290" s="59">
        <v>0</v>
      </c>
      <c r="RC290" s="59">
        <v>0</v>
      </c>
      <c r="RD290" s="59">
        <v>0</v>
      </c>
      <c r="RE290" s="59">
        <v>0</v>
      </c>
      <c r="RF290" s="59">
        <v>0</v>
      </c>
      <c r="RG290" s="59">
        <v>0</v>
      </c>
      <c r="RH290" s="59">
        <v>0</v>
      </c>
      <c r="RI290" s="59">
        <v>0</v>
      </c>
      <c r="RJ290" s="59">
        <v>0</v>
      </c>
      <c r="RK290" s="59"/>
      <c r="RN290" s="59">
        <v>500.22239999999999</v>
      </c>
      <c r="RO290" s="59">
        <v>500.22239999999999</v>
      </c>
      <c r="RP290" s="59">
        <v>561.45000000000005</v>
      </c>
      <c r="RQ290" s="59">
        <v>561.45000000000005</v>
      </c>
      <c r="RR290" s="59">
        <v>561.45000000000005</v>
      </c>
      <c r="RS290" s="59">
        <v>585.38550000000009</v>
      </c>
      <c r="RT290" s="59">
        <v>585.38550000000009</v>
      </c>
      <c r="RU290" s="59">
        <v>585.38550000000009</v>
      </c>
      <c r="RV290" s="59">
        <v>585.38550000000009</v>
      </c>
      <c r="RW290" s="59">
        <v>585.38550000000009</v>
      </c>
      <c r="RX290" s="59">
        <v>585.38550000000009</v>
      </c>
      <c r="RY290" s="59">
        <v>585.38550000000009</v>
      </c>
      <c r="RZ290" s="59">
        <v>620.50863000000004</v>
      </c>
      <c r="SA290" s="59">
        <v>620.50863000000004</v>
      </c>
      <c r="SB290" s="59">
        <v>620.50863000000004</v>
      </c>
      <c r="SC290" s="59">
        <v>620.50863000000004</v>
      </c>
      <c r="SD290" s="59">
        <v>620.50863000000004</v>
      </c>
      <c r="SE290" s="59">
        <v>620.50863000000004</v>
      </c>
      <c r="SF290" s="59">
        <v>620.50863000000004</v>
      </c>
      <c r="SG290" s="59">
        <v>620.50863000000004</v>
      </c>
      <c r="SH290" s="59">
        <v>620.50863000000004</v>
      </c>
      <c r="SI290" s="59">
        <v>620.50863000000004</v>
      </c>
      <c r="SJ290" s="59">
        <v>620.50863000000004</v>
      </c>
      <c r="SK290" s="59">
        <v>620.50863000000004</v>
      </c>
      <c r="SL290" s="59">
        <v>657.73914780000018</v>
      </c>
      <c r="SM290" s="59">
        <v>657.73914780000018</v>
      </c>
      <c r="SN290" s="59">
        <v>657.73914780000018</v>
      </c>
      <c r="SO290" s="59">
        <v>657.73914780000018</v>
      </c>
      <c r="SP290" s="59">
        <v>657.73914780000018</v>
      </c>
      <c r="SQ290" s="59">
        <v>657.73914780000018</v>
      </c>
      <c r="SR290" s="59">
        <v>657.73914780000018</v>
      </c>
      <c r="SS290" s="59">
        <v>657.73914780000018</v>
      </c>
      <c r="ST290" s="59">
        <v>657.73914780000018</v>
      </c>
      <c r="SU290" s="59">
        <v>657.73914780000018</v>
      </c>
      <c r="SV290" s="59">
        <v>657.73914780000018</v>
      </c>
      <c r="SW290" s="59">
        <v>657.73914780000018</v>
      </c>
      <c r="SX290" s="59">
        <v>697.20349666800007</v>
      </c>
      <c r="SY290" s="59">
        <v>697.20349666800007</v>
      </c>
      <c r="SZ290" s="59">
        <v>697.20349666800007</v>
      </c>
      <c r="TA290" s="59">
        <v>697.20349666800007</v>
      </c>
      <c r="TB290" s="59">
        <v>697.20349666800007</v>
      </c>
      <c r="TC290" s="59">
        <v>697.20349666800007</v>
      </c>
      <c r="TD290" s="59">
        <v>697.20349666800007</v>
      </c>
      <c r="TE290" s="59">
        <v>697.20349666800007</v>
      </c>
      <c r="TF290" s="59">
        <v>697.20349666800007</v>
      </c>
      <c r="TG290" s="59">
        <v>697.20349666800007</v>
      </c>
      <c r="TH290" s="59">
        <v>697.20349666800007</v>
      </c>
      <c r="TI290" s="59">
        <v>697.20349666800007</v>
      </c>
      <c r="TJ290" s="59">
        <v>739.03570646808021</v>
      </c>
      <c r="TK290" s="59">
        <v>739.03570646808021</v>
      </c>
      <c r="TL290" s="59">
        <v>739.03570646808021</v>
      </c>
      <c r="TM290" s="59">
        <v>739.03570646808021</v>
      </c>
      <c r="TN290" s="59">
        <v>739.03570646808021</v>
      </c>
      <c r="TO290" s="59">
        <v>739.03570646808021</v>
      </c>
      <c r="TP290" s="59">
        <v>739.03570646808021</v>
      </c>
      <c r="TQ290" s="59">
        <v>739.03570646808021</v>
      </c>
      <c r="TR290" s="59">
        <v>739.03570646808021</v>
      </c>
      <c r="TS290" s="59">
        <v>739.03570646808021</v>
      </c>
      <c r="TT290" s="59">
        <v>739.03570646808021</v>
      </c>
      <c r="TU290" s="59">
        <v>739.03570646808021</v>
      </c>
      <c r="TV290" s="59">
        <v>783.37784885616497</v>
      </c>
      <c r="TW290" s="59">
        <v>783.37784885616497</v>
      </c>
      <c r="TX290" s="59">
        <v>783.37784885616497</v>
      </c>
      <c r="TY290" s="59">
        <v>783.37784885616497</v>
      </c>
      <c r="TZ290" s="59">
        <v>783.37784885616497</v>
      </c>
      <c r="UA290" s="59">
        <v>783.37784885616497</v>
      </c>
      <c r="UB290" s="59">
        <v>783.37784885616497</v>
      </c>
      <c r="UC290" s="59">
        <v>783.37784885616497</v>
      </c>
      <c r="UD290" s="59">
        <v>783.37784885616497</v>
      </c>
      <c r="UE290" s="59">
        <v>783.37784885616497</v>
      </c>
      <c r="UF290" s="59">
        <v>783.37784885616497</v>
      </c>
      <c r="UG290" s="59">
        <v>783.37784885616497</v>
      </c>
      <c r="UH290" s="59"/>
      <c r="UK290" s="59">
        <v>3293.6981000000014</v>
      </c>
      <c r="UL290" s="59">
        <v>3615.9589199999996</v>
      </c>
      <c r="UM290" s="59">
        <v>3832.9164552000016</v>
      </c>
      <c r="UN290" s="59">
        <v>4062.8914425119997</v>
      </c>
      <c r="UO290" s="59">
        <v>4306.6649290627211</v>
      </c>
      <c r="UP290" s="59">
        <v>4565.0648248064854</v>
      </c>
      <c r="UQ290" s="59"/>
      <c r="UT290" s="59">
        <v>3488.7952000000005</v>
      </c>
      <c r="UU290" s="59">
        <v>3830.14464</v>
      </c>
      <c r="UV290" s="59">
        <v>4059.9533184000015</v>
      </c>
      <c r="UW290" s="59">
        <v>4303.5505175040007</v>
      </c>
      <c r="UX290" s="59">
        <v>4561.7635485542405</v>
      </c>
      <c r="UY290" s="59">
        <v>4835.4693614674952</v>
      </c>
      <c r="UZ290" s="59"/>
      <c r="VC290" s="59">
        <v>0</v>
      </c>
      <c r="VD290" s="59">
        <v>0</v>
      </c>
      <c r="VE290" s="59">
        <v>0</v>
      </c>
      <c r="VF290" s="59">
        <v>0</v>
      </c>
      <c r="VG290" s="59">
        <v>0</v>
      </c>
      <c r="VH290" s="59">
        <v>0</v>
      </c>
      <c r="VI290" s="59"/>
      <c r="VL290" s="59">
        <v>6782.4933000000019</v>
      </c>
      <c r="VM290" s="59">
        <v>7446.1035599999996</v>
      </c>
      <c r="VN290" s="59">
        <v>7892.8697736000031</v>
      </c>
      <c r="VO290" s="59">
        <v>8366.4419600159999</v>
      </c>
      <c r="VP290" s="59">
        <v>8868.4284776169625</v>
      </c>
      <c r="VQ290" s="59">
        <v>9400.5341862739806</v>
      </c>
      <c r="VR290" s="59"/>
      <c r="VU290" s="59">
        <v>114763</v>
      </c>
      <c r="VV290" s="59">
        <v>125991.60000000002</v>
      </c>
      <c r="VW290" s="59">
        <v>133551.09600000002</v>
      </c>
      <c r="VX290" s="59">
        <v>141564.16175999999</v>
      </c>
      <c r="VY290" s="59">
        <v>150058.01146560002</v>
      </c>
      <c r="VZ290" s="59">
        <v>159061.49215353598</v>
      </c>
      <c r="WA290" s="59"/>
      <c r="WD290" s="59">
        <v>9563.5833333333339</v>
      </c>
      <c r="WE290" s="59">
        <v>10499.300000000001</v>
      </c>
      <c r="WF290" s="59">
        <v>11129.258000000002</v>
      </c>
      <c r="WG290" s="59">
        <v>11797.01348</v>
      </c>
      <c r="WH290" s="59">
        <v>12504.834288800002</v>
      </c>
      <c r="WI290" s="59">
        <v>13255.124346127997</v>
      </c>
      <c r="WJ290" s="59"/>
      <c r="WM290" s="59">
        <v>401.32536019023644</v>
      </c>
      <c r="WN290" s="59">
        <v>440.59169114561485</v>
      </c>
      <c r="WO290" s="59">
        <v>467.02719261435175</v>
      </c>
      <c r="WP290" s="59">
        <v>495.0488241712128</v>
      </c>
      <c r="WQ290" s="59">
        <v>524.7517536214857</v>
      </c>
      <c r="WR290" s="59">
        <v>556.23685883877454</v>
      </c>
      <c r="WS290" s="59"/>
      <c r="WV290" s="74">
        <v>12.8</v>
      </c>
      <c r="WW290" s="74">
        <v>24.8</v>
      </c>
      <c r="WX290" s="74">
        <v>36.799999999999997</v>
      </c>
      <c r="WY290" s="74">
        <v>48.8</v>
      </c>
      <c r="WZ290" s="74">
        <v>60.8</v>
      </c>
      <c r="XA290" s="74">
        <v>72.8</v>
      </c>
      <c r="XB290" s="74"/>
      <c r="XE290" s="80">
        <v>1</v>
      </c>
      <c r="XF290" s="80">
        <v>2</v>
      </c>
      <c r="XG290" s="80">
        <v>3</v>
      </c>
      <c r="XH290" s="80">
        <v>4</v>
      </c>
      <c r="XI290" s="80">
        <v>5</v>
      </c>
      <c r="XJ290" s="80">
        <v>6</v>
      </c>
      <c r="XK290" s="80"/>
      <c r="XL290" s="75"/>
      <c r="XM290" s="75"/>
      <c r="XN290" s="80">
        <v>0</v>
      </c>
      <c r="XO290" s="80">
        <v>0</v>
      </c>
      <c r="XP290" s="80">
        <v>0</v>
      </c>
      <c r="XQ290" s="80">
        <v>0</v>
      </c>
      <c r="XR290" s="80">
        <v>0</v>
      </c>
      <c r="XS290" s="80">
        <v>0</v>
      </c>
      <c r="XT290" s="80"/>
      <c r="XW290" s="80">
        <v>24</v>
      </c>
      <c r="XX290" s="80">
        <v>24</v>
      </c>
      <c r="XY290" s="80">
        <v>23</v>
      </c>
      <c r="XZ290" s="80">
        <v>23</v>
      </c>
      <c r="YA290" s="80">
        <v>23</v>
      </c>
      <c r="YB290" s="80">
        <v>23</v>
      </c>
      <c r="YC290" s="80"/>
      <c r="YF290" s="5">
        <v>836.76337599664294</v>
      </c>
      <c r="YG290" s="5">
        <v>918.63367603860752</v>
      </c>
      <c r="YH290" s="5">
        <v>973.75169660092342</v>
      </c>
      <c r="YI290" s="5">
        <v>1032.1767983969794</v>
      </c>
      <c r="YJ290" s="5">
        <v>3193.114420786741</v>
      </c>
      <c r="YK290" s="5">
        <v>3384.7012860339428</v>
      </c>
      <c r="YL290" s="5"/>
      <c r="YO290" s="5">
        <v>18059.641208560639</v>
      </c>
      <c r="YP290" s="5">
        <v>19826.626101552669</v>
      </c>
      <c r="YQ290" s="5">
        <v>28021.631556861106</v>
      </c>
      <c r="YR290" s="5">
        <v>29702.929450272768</v>
      </c>
      <c r="YS290" s="5">
        <v>31485.105217289143</v>
      </c>
      <c r="YT290" s="5">
        <v>33374.211530326473</v>
      </c>
      <c r="YU290" s="5"/>
      <c r="YX290" s="5">
        <v>12351.67007524473</v>
      </c>
      <c r="YY290" s="5">
        <v>19649.869898749301</v>
      </c>
      <c r="YZ290" s="5">
        <v>28021.631556861106</v>
      </c>
      <c r="ZA290" s="5">
        <v>29702.929450272768</v>
      </c>
      <c r="ZB290" s="5">
        <v>31485.105217289143</v>
      </c>
      <c r="ZC290" s="5">
        <v>33374.211530326473</v>
      </c>
      <c r="ZD290" s="5"/>
      <c r="ZG290" s="5">
        <v>401.32536019023644</v>
      </c>
      <c r="ZH290" s="5">
        <v>440.59169114561485</v>
      </c>
      <c r="ZI290" s="5">
        <v>467.02719261435175</v>
      </c>
      <c r="ZJ290" s="5">
        <v>495.0488241712128</v>
      </c>
      <c r="ZK290" s="5">
        <v>524.7517536214857</v>
      </c>
      <c r="ZL290" s="5">
        <v>556.23685883877454</v>
      </c>
      <c r="ZM290" s="5"/>
      <c r="ZP290" s="60">
        <v>11237.11008532662</v>
      </c>
      <c r="ZQ290" s="60">
        <v>12336.567352077216</v>
      </c>
      <c r="ZR290" s="60">
        <v>13076.761393201848</v>
      </c>
      <c r="ZS290" s="60">
        <v>13861.367076793958</v>
      </c>
      <c r="ZT290" s="60">
        <v>14693.049101401601</v>
      </c>
      <c r="ZU290" s="60">
        <v>15574.632047485688</v>
      </c>
      <c r="ZV290" s="60"/>
      <c r="ZY290" s="60">
        <v>401.32536019023644</v>
      </c>
      <c r="ZZ290" s="60">
        <v>440.59169114561485</v>
      </c>
      <c r="AAA290" s="60">
        <v>467.02719261435175</v>
      </c>
      <c r="AAB290" s="60">
        <v>495.0488241712128</v>
      </c>
      <c r="AAC290" s="60">
        <v>524.7517536214857</v>
      </c>
      <c r="AAD290" s="60">
        <v>556.23685883877454</v>
      </c>
      <c r="AAE290" s="60"/>
      <c r="AAH290" s="60">
        <v>8427.8325639949653</v>
      </c>
      <c r="AAI290" s="60">
        <v>18504.851028115823</v>
      </c>
      <c r="AAJ290" s="60">
        <v>29422.713134704161</v>
      </c>
      <c r="AAK290" s="60">
        <v>41584.101230381872</v>
      </c>
      <c r="AAL290" s="60">
        <v>60346.451666470857</v>
      </c>
      <c r="AAM290" s="60">
        <v>76760.686519750889</v>
      </c>
      <c r="AAN290" s="60"/>
      <c r="AAQ290" s="5">
        <v>19664.942649321587</v>
      </c>
      <c r="AAR290" s="5">
        <v>30841.418380193041</v>
      </c>
      <c r="AAS290" s="5">
        <v>42499.474527906008</v>
      </c>
      <c r="AAT290" s="5">
        <v>55445.468307175834</v>
      </c>
      <c r="AAU290" s="5">
        <v>75039.500767872465</v>
      </c>
      <c r="AAV290" s="5">
        <v>92335.31856723658</v>
      </c>
    </row>
    <row r="291" spans="2:724" ht="15" customHeight="1">
      <c r="B291" s="228">
        <v>18</v>
      </c>
      <c r="C291" s="228">
        <v>7897</v>
      </c>
      <c r="D291" s="229" t="s">
        <v>453</v>
      </c>
      <c r="E291" s="73" t="b">
        <v>0</v>
      </c>
      <c r="F291" s="230">
        <v>41511</v>
      </c>
      <c r="G291" s="231" t="s">
        <v>426</v>
      </c>
      <c r="H291" s="57" t="s">
        <v>221</v>
      </c>
      <c r="I291" s="57" t="s">
        <v>199</v>
      </c>
      <c r="J291" s="229" t="s">
        <v>223</v>
      </c>
      <c r="K291" s="232">
        <v>14000</v>
      </c>
      <c r="L291" s="232">
        <v>0</v>
      </c>
      <c r="M291" s="73" t="b">
        <v>1</v>
      </c>
      <c r="N291" s="73" t="b">
        <v>1</v>
      </c>
      <c r="O291" s="73" t="b">
        <v>1</v>
      </c>
      <c r="P291" s="27">
        <v>42607</v>
      </c>
      <c r="Q291" s="27" t="s">
        <v>426</v>
      </c>
      <c r="R291" s="69">
        <v>0</v>
      </c>
      <c r="S291" s="69">
        <v>0.06</v>
      </c>
      <c r="T291" s="69">
        <v>0.06</v>
      </c>
      <c r="U291" s="69">
        <v>0.06</v>
      </c>
      <c r="V291" s="69">
        <v>0.06</v>
      </c>
      <c r="W291" s="69">
        <v>0.06</v>
      </c>
      <c r="Z291" s="232">
        <v>8464</v>
      </c>
      <c r="AA291" s="232">
        <v>8464</v>
      </c>
      <c r="AB291" s="232">
        <v>9000</v>
      </c>
      <c r="AC291" s="232">
        <v>9000</v>
      </c>
      <c r="AD291" s="232">
        <v>9000</v>
      </c>
      <c r="AE291" s="232">
        <v>9905</v>
      </c>
      <c r="AF291" s="232">
        <v>9905</v>
      </c>
      <c r="AG291" s="232">
        <v>9905</v>
      </c>
      <c r="AH291" s="232">
        <v>9905</v>
      </c>
      <c r="AI291" s="232">
        <v>9905</v>
      </c>
      <c r="AJ291" s="232">
        <v>9905</v>
      </c>
      <c r="AK291" s="232">
        <v>9905</v>
      </c>
      <c r="AL291" s="5">
        <v>10499.300000000001</v>
      </c>
      <c r="AM291" s="5">
        <v>10499.300000000001</v>
      </c>
      <c r="AN291" s="5">
        <v>10499.300000000001</v>
      </c>
      <c r="AO291" s="5">
        <v>10499.300000000001</v>
      </c>
      <c r="AP291" s="5">
        <v>10499.300000000001</v>
      </c>
      <c r="AQ291" s="5">
        <v>10499.300000000001</v>
      </c>
      <c r="AR291" s="5">
        <v>10499.300000000001</v>
      </c>
      <c r="AS291" s="5">
        <v>10499.300000000001</v>
      </c>
      <c r="AT291" s="5">
        <v>10499.300000000001</v>
      </c>
      <c r="AU291" s="5">
        <v>10499.300000000001</v>
      </c>
      <c r="AV291" s="5">
        <v>10499.300000000001</v>
      </c>
      <c r="AW291" s="5">
        <v>10499.300000000001</v>
      </c>
      <c r="AX291" s="5">
        <v>11129.258000000002</v>
      </c>
      <c r="AY291" s="5">
        <v>11129.258000000002</v>
      </c>
      <c r="AZ291" s="5">
        <v>11129.258000000002</v>
      </c>
      <c r="BA291" s="5">
        <v>11129.258000000002</v>
      </c>
      <c r="BB291" s="5">
        <v>11129.258000000002</v>
      </c>
      <c r="BC291" s="5">
        <v>11129.258000000002</v>
      </c>
      <c r="BD291" s="5">
        <v>11129.258000000002</v>
      </c>
      <c r="BE291" s="5">
        <v>11129.258000000002</v>
      </c>
      <c r="BF291" s="5">
        <v>11129.258000000002</v>
      </c>
      <c r="BG291" s="5">
        <v>11129.258000000002</v>
      </c>
      <c r="BH291" s="5">
        <v>11129.258000000002</v>
      </c>
      <c r="BI291" s="5">
        <v>11129.258000000002</v>
      </c>
      <c r="BJ291" s="5">
        <v>11797.013480000001</v>
      </c>
      <c r="BK291" s="5">
        <v>11797.013480000001</v>
      </c>
      <c r="BL291" s="5">
        <v>11797.013480000001</v>
      </c>
      <c r="BM291" s="5">
        <v>11797.013480000001</v>
      </c>
      <c r="BN291" s="5">
        <v>11797.013480000001</v>
      </c>
      <c r="BO291" s="5">
        <v>11797.013480000001</v>
      </c>
      <c r="BP291" s="5">
        <v>11797.013480000001</v>
      </c>
      <c r="BQ291" s="5">
        <v>11797.013480000001</v>
      </c>
      <c r="BR291" s="5">
        <v>11797.013480000001</v>
      </c>
      <c r="BS291" s="5">
        <v>11797.013480000001</v>
      </c>
      <c r="BT291" s="5">
        <v>11797.013480000001</v>
      </c>
      <c r="BU291" s="5">
        <v>11797.013480000001</v>
      </c>
      <c r="BV291" s="5">
        <v>12504.834288800002</v>
      </c>
      <c r="BW291" s="5">
        <v>12504.834288800002</v>
      </c>
      <c r="BX291" s="5">
        <v>12504.834288800002</v>
      </c>
      <c r="BY291" s="5">
        <v>12504.834288800002</v>
      </c>
      <c r="BZ291" s="5">
        <v>12504.834288800002</v>
      </c>
      <c r="CA291" s="5">
        <v>12504.834288800002</v>
      </c>
      <c r="CB291" s="5">
        <v>12504.834288800002</v>
      </c>
      <c r="CC291" s="5">
        <v>12504.834288800002</v>
      </c>
      <c r="CD291" s="5">
        <v>12504.834288800002</v>
      </c>
      <c r="CE291" s="5">
        <v>12504.834288800002</v>
      </c>
      <c r="CF291" s="5">
        <v>12504.834288800002</v>
      </c>
      <c r="CG291" s="5">
        <v>12504.834288800002</v>
      </c>
      <c r="CH291" s="5">
        <v>13255.124346128003</v>
      </c>
      <c r="CI291" s="5">
        <v>13255.124346128003</v>
      </c>
      <c r="CJ291" s="5">
        <v>13255.124346128003</v>
      </c>
      <c r="CK291" s="5">
        <v>13255.124346128003</v>
      </c>
      <c r="CL291" s="5">
        <v>13255.124346128003</v>
      </c>
      <c r="CM291" s="5">
        <v>13255.124346128003</v>
      </c>
      <c r="CN291" s="5">
        <v>13255.124346128003</v>
      </c>
      <c r="CO291" s="5">
        <v>13255.124346128003</v>
      </c>
      <c r="CP291" s="5">
        <v>13255.124346128003</v>
      </c>
      <c r="CQ291" s="5">
        <v>13255.124346128003</v>
      </c>
      <c r="CR291" s="5">
        <v>13255.124346128003</v>
      </c>
      <c r="CS291" s="5">
        <v>13255.124346128003</v>
      </c>
      <c r="CU291" s="69">
        <v>0</v>
      </c>
      <c r="CV291" s="69">
        <v>0</v>
      </c>
      <c r="CW291" s="69">
        <v>0</v>
      </c>
      <c r="CX291" s="69">
        <v>0</v>
      </c>
      <c r="CY291" s="69">
        <v>0</v>
      </c>
      <c r="CZ291" s="69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/>
      <c r="FZ291" s="5">
        <v>8464</v>
      </c>
      <c r="GA291" s="5">
        <v>8464</v>
      </c>
      <c r="GB291" s="5">
        <v>9000</v>
      </c>
      <c r="GC291" s="5">
        <v>9000</v>
      </c>
      <c r="GD291" s="5">
        <v>9000</v>
      </c>
      <c r="GE291" s="5">
        <v>9905</v>
      </c>
      <c r="GF291" s="5">
        <v>9905</v>
      </c>
      <c r="GG291" s="5">
        <v>9905</v>
      </c>
      <c r="GH291" s="5">
        <v>9905</v>
      </c>
      <c r="GI291" s="5">
        <v>9905</v>
      </c>
      <c r="GJ291" s="5">
        <v>9905</v>
      </c>
      <c r="GK291" s="5">
        <v>9905</v>
      </c>
      <c r="GL291" s="5">
        <v>10499.300000000001</v>
      </c>
      <c r="GM291" s="5">
        <v>10499.300000000001</v>
      </c>
      <c r="GN291" s="5">
        <v>10499.300000000001</v>
      </c>
      <c r="GO291" s="5">
        <v>10499.300000000001</v>
      </c>
      <c r="GP291" s="5">
        <v>10499.300000000001</v>
      </c>
      <c r="GQ291" s="5">
        <v>10499.300000000001</v>
      </c>
      <c r="GR291" s="5">
        <v>10499.300000000001</v>
      </c>
      <c r="GS291" s="5">
        <v>10499.300000000001</v>
      </c>
      <c r="GT291" s="5">
        <v>10499.300000000001</v>
      </c>
      <c r="GU291" s="5">
        <v>10499.300000000001</v>
      </c>
      <c r="GV291" s="5">
        <v>10499.300000000001</v>
      </c>
      <c r="GW291" s="5">
        <v>10499.300000000001</v>
      </c>
      <c r="GX291" s="5">
        <v>11129.258000000002</v>
      </c>
      <c r="GY291" s="5">
        <v>11129.258000000002</v>
      </c>
      <c r="GZ291" s="5">
        <v>11129.258000000002</v>
      </c>
      <c r="HA291" s="5">
        <v>11129.258000000002</v>
      </c>
      <c r="HB291" s="5">
        <v>11129.258000000002</v>
      </c>
      <c r="HC291" s="5">
        <v>11129.258000000002</v>
      </c>
      <c r="HD291" s="5">
        <v>11129.258000000002</v>
      </c>
      <c r="HE291" s="5">
        <v>11129.258000000002</v>
      </c>
      <c r="HF291" s="5">
        <v>11129.258000000002</v>
      </c>
      <c r="HG291" s="5">
        <v>11129.258000000002</v>
      </c>
      <c r="HH291" s="5">
        <v>11129.258000000002</v>
      </c>
      <c r="HI291" s="5">
        <v>11129.258000000002</v>
      </c>
      <c r="HJ291" s="5">
        <v>11797.013480000001</v>
      </c>
      <c r="HK291" s="5">
        <v>11797.013480000001</v>
      </c>
      <c r="HL291" s="5">
        <v>11797.013480000001</v>
      </c>
      <c r="HM291" s="5">
        <v>11797.013480000001</v>
      </c>
      <c r="HN291" s="5">
        <v>11797.013480000001</v>
      </c>
      <c r="HO291" s="5">
        <v>11797.013480000001</v>
      </c>
      <c r="HP291" s="5">
        <v>11797.013480000001</v>
      </c>
      <c r="HQ291" s="5">
        <v>11797.013480000001</v>
      </c>
      <c r="HR291" s="5">
        <v>11797.013480000001</v>
      </c>
      <c r="HS291" s="5">
        <v>11797.013480000001</v>
      </c>
      <c r="HT291" s="5">
        <v>11797.013480000001</v>
      </c>
      <c r="HU291" s="5">
        <v>11797.013480000001</v>
      </c>
      <c r="HV291" s="5">
        <v>12504.834288800002</v>
      </c>
      <c r="HW291" s="5">
        <v>12504.834288800002</v>
      </c>
      <c r="HX291" s="5">
        <v>12504.834288800002</v>
      </c>
      <c r="HY291" s="5">
        <v>12504.834288800002</v>
      </c>
      <c r="HZ291" s="5">
        <v>12504.834288800002</v>
      </c>
      <c r="IA291" s="5">
        <v>12504.834288800002</v>
      </c>
      <c r="IB291" s="5">
        <v>12504.834288800002</v>
      </c>
      <c r="IC291" s="5">
        <v>12504.834288800002</v>
      </c>
      <c r="ID291" s="5">
        <v>12504.834288800002</v>
      </c>
      <c r="IE291" s="5">
        <v>12504.834288800002</v>
      </c>
      <c r="IF291" s="5">
        <v>12504.834288800002</v>
      </c>
      <c r="IG291" s="5">
        <v>12504.834288800002</v>
      </c>
      <c r="IH291" s="5">
        <v>13255.124346128003</v>
      </c>
      <c r="II291" s="5">
        <v>13255.124346128003</v>
      </c>
      <c r="IJ291" s="5">
        <v>13255.124346128003</v>
      </c>
      <c r="IK291" s="5">
        <v>13255.124346128003</v>
      </c>
      <c r="IL291" s="5">
        <v>13255.124346128003</v>
      </c>
      <c r="IM291" s="5">
        <v>13255.124346128003</v>
      </c>
      <c r="IN291" s="5">
        <v>13255.124346128003</v>
      </c>
      <c r="IO291" s="5">
        <v>13255.124346128003</v>
      </c>
      <c r="IP291" s="5">
        <v>13255.124346128003</v>
      </c>
      <c r="IQ291" s="5">
        <v>13255.124346128003</v>
      </c>
      <c r="IR291" s="5">
        <v>13255.124346128003</v>
      </c>
      <c r="IS291" s="5">
        <v>13255.124346128003</v>
      </c>
      <c r="IT291" s="5"/>
      <c r="IW291" s="5">
        <v>242.91679999999999</v>
      </c>
      <c r="IX291" s="5">
        <v>242.91679999999999</v>
      </c>
      <c r="IY291" s="5">
        <v>258.3</v>
      </c>
      <c r="IZ291" s="5">
        <v>258.3</v>
      </c>
      <c r="JA291" s="5">
        <v>258.3</v>
      </c>
      <c r="JB291" s="5">
        <v>284.27350000000001</v>
      </c>
      <c r="JC291" s="5">
        <v>284.27350000000001</v>
      </c>
      <c r="JD291" s="5">
        <v>284.27350000000001</v>
      </c>
      <c r="JE291" s="5">
        <v>284.27350000000001</v>
      </c>
      <c r="JF291" s="5">
        <v>284.27350000000001</v>
      </c>
      <c r="JG291" s="5">
        <v>284.27350000000001</v>
      </c>
      <c r="JH291" s="5">
        <v>284.27350000000001</v>
      </c>
      <c r="JI291" s="5">
        <v>301.32991000000004</v>
      </c>
      <c r="JJ291" s="5">
        <v>301.32991000000004</v>
      </c>
      <c r="JK291" s="5">
        <v>301.32991000000004</v>
      </c>
      <c r="JL291" s="5">
        <v>301.32991000000004</v>
      </c>
      <c r="JM291" s="5">
        <v>301.32991000000004</v>
      </c>
      <c r="JN291" s="5">
        <v>301.32991000000004</v>
      </c>
      <c r="JO291" s="5">
        <v>301.32991000000004</v>
      </c>
      <c r="JP291" s="5">
        <v>301.32991000000004</v>
      </c>
      <c r="JQ291" s="5">
        <v>301.32991000000004</v>
      </c>
      <c r="JR291" s="5">
        <v>301.32991000000004</v>
      </c>
      <c r="JS291" s="5">
        <v>301.32991000000004</v>
      </c>
      <c r="JT291" s="5">
        <v>301.32991000000004</v>
      </c>
      <c r="JU291" s="5">
        <v>319.40970460000005</v>
      </c>
      <c r="JV291" s="5">
        <v>319.40970460000005</v>
      </c>
      <c r="JW291" s="5">
        <v>319.40970460000005</v>
      </c>
      <c r="JX291" s="5">
        <v>319.40970460000005</v>
      </c>
      <c r="JY291" s="5">
        <v>319.40970460000005</v>
      </c>
      <c r="JZ291" s="5">
        <v>319.40970460000005</v>
      </c>
      <c r="KA291" s="5">
        <v>319.40970460000005</v>
      </c>
      <c r="KB291" s="5">
        <v>319.40970460000005</v>
      </c>
      <c r="KC291" s="5">
        <v>319.40970460000005</v>
      </c>
      <c r="KD291" s="5">
        <v>319.40970460000005</v>
      </c>
      <c r="KE291" s="5">
        <v>319.40970460000005</v>
      </c>
      <c r="KF291" s="5">
        <v>319.40970460000005</v>
      </c>
      <c r="KG291" s="5">
        <v>338.57428687600003</v>
      </c>
      <c r="KH291" s="5">
        <v>338.57428687600003</v>
      </c>
      <c r="KI291" s="5">
        <v>338.57428687600003</v>
      </c>
      <c r="KJ291" s="5">
        <v>338.57428687600003</v>
      </c>
      <c r="KK291" s="5">
        <v>338.57428687600003</v>
      </c>
      <c r="KL291" s="5">
        <v>338.57428687600003</v>
      </c>
      <c r="KM291" s="5">
        <v>338.57428687600003</v>
      </c>
      <c r="KN291" s="5">
        <v>338.57428687600003</v>
      </c>
      <c r="KO291" s="5">
        <v>338.57428687600003</v>
      </c>
      <c r="KP291" s="5">
        <v>338.57428687600003</v>
      </c>
      <c r="KQ291" s="5">
        <v>338.57428687600003</v>
      </c>
      <c r="KR291" s="5">
        <v>338.57428687600003</v>
      </c>
      <c r="KS291" s="5">
        <v>358.88874408856009</v>
      </c>
      <c r="KT291" s="5">
        <v>358.88874408856009</v>
      </c>
      <c r="KU291" s="5">
        <v>358.88874408856009</v>
      </c>
      <c r="KV291" s="5">
        <v>358.88874408856009</v>
      </c>
      <c r="KW291" s="5">
        <v>358.88874408856009</v>
      </c>
      <c r="KX291" s="5">
        <v>358.88874408856009</v>
      </c>
      <c r="KY291" s="5">
        <v>358.88874408856009</v>
      </c>
      <c r="KZ291" s="5">
        <v>358.88874408856009</v>
      </c>
      <c r="LA291" s="5">
        <v>358.88874408856009</v>
      </c>
      <c r="LB291" s="5">
        <v>358.88874408856009</v>
      </c>
      <c r="LC291" s="5">
        <v>358.88874408856009</v>
      </c>
      <c r="LD291" s="5">
        <v>358.88874408856009</v>
      </c>
      <c r="LE291" s="5">
        <v>380.42206873387369</v>
      </c>
      <c r="LF291" s="5">
        <v>380.42206873387369</v>
      </c>
      <c r="LG291" s="5">
        <v>380.42206873387369</v>
      </c>
      <c r="LH291" s="5">
        <v>380.42206873387369</v>
      </c>
      <c r="LI291" s="5">
        <v>380.42206873387369</v>
      </c>
      <c r="LJ291" s="5">
        <v>380.42206873387369</v>
      </c>
      <c r="LK291" s="5">
        <v>380.42206873387369</v>
      </c>
      <c r="LL291" s="5">
        <v>380.42206873387369</v>
      </c>
      <c r="LM291" s="5">
        <v>380.42206873387369</v>
      </c>
      <c r="LN291" s="5">
        <v>380.42206873387369</v>
      </c>
      <c r="LO291" s="5">
        <v>380.42206873387369</v>
      </c>
      <c r="LP291" s="5">
        <v>380.42206873387369</v>
      </c>
      <c r="LQ291" s="5"/>
      <c r="LT291" s="5">
        <v>257.30560000000003</v>
      </c>
      <c r="LU291" s="5">
        <v>257.30560000000003</v>
      </c>
      <c r="LV291" s="5">
        <v>273.60000000000002</v>
      </c>
      <c r="LW291" s="5">
        <v>273.60000000000002</v>
      </c>
      <c r="LX291" s="5">
        <v>273.60000000000002</v>
      </c>
      <c r="LY291" s="5">
        <v>301.11200000000002</v>
      </c>
      <c r="LZ291" s="5">
        <v>301.11200000000002</v>
      </c>
      <c r="MA291" s="5">
        <v>301.11200000000002</v>
      </c>
      <c r="MB291" s="5">
        <v>301.11200000000002</v>
      </c>
      <c r="MC291" s="5">
        <v>301.11200000000002</v>
      </c>
      <c r="MD291" s="5">
        <v>301.11200000000002</v>
      </c>
      <c r="ME291" s="5">
        <v>301.11200000000002</v>
      </c>
      <c r="MF291" s="5">
        <v>319.17872000000006</v>
      </c>
      <c r="MG291" s="5">
        <v>319.17872000000006</v>
      </c>
      <c r="MH291" s="5">
        <v>319.17872000000006</v>
      </c>
      <c r="MI291" s="5">
        <v>319.17872000000006</v>
      </c>
      <c r="MJ291" s="5">
        <v>319.17872000000006</v>
      </c>
      <c r="MK291" s="5">
        <v>319.17872000000006</v>
      </c>
      <c r="ML291" s="5">
        <v>319.17872000000006</v>
      </c>
      <c r="MM291" s="5">
        <v>319.17872000000006</v>
      </c>
      <c r="MN291" s="5">
        <v>319.17872000000006</v>
      </c>
      <c r="MO291" s="5">
        <v>319.17872000000006</v>
      </c>
      <c r="MP291" s="5">
        <v>319.17872000000006</v>
      </c>
      <c r="MQ291" s="5">
        <v>319.17872000000006</v>
      </c>
      <c r="MR291" s="5">
        <v>338.32944320000007</v>
      </c>
      <c r="MS291" s="5">
        <v>338.32944320000007</v>
      </c>
      <c r="MT291" s="5">
        <v>338.32944320000007</v>
      </c>
      <c r="MU291" s="5">
        <v>338.32944320000007</v>
      </c>
      <c r="MV291" s="5">
        <v>338.32944320000007</v>
      </c>
      <c r="MW291" s="5">
        <v>338.32944320000007</v>
      </c>
      <c r="MX291" s="5">
        <v>338.32944320000007</v>
      </c>
      <c r="MY291" s="5">
        <v>338.32944320000007</v>
      </c>
      <c r="MZ291" s="5">
        <v>338.32944320000007</v>
      </c>
      <c r="NA291" s="5">
        <v>338.32944320000007</v>
      </c>
      <c r="NB291" s="5">
        <v>338.32944320000007</v>
      </c>
      <c r="NC291" s="5">
        <v>338.32944320000007</v>
      </c>
      <c r="ND291" s="5">
        <v>358.62920979200004</v>
      </c>
      <c r="NE291" s="5">
        <v>358.62920979200004</v>
      </c>
      <c r="NF291" s="5">
        <v>358.62920979200004</v>
      </c>
      <c r="NG291" s="5">
        <v>358.62920979200004</v>
      </c>
      <c r="NH291" s="5">
        <v>358.62920979200004</v>
      </c>
      <c r="NI291" s="5">
        <v>358.62920979200004</v>
      </c>
      <c r="NJ291" s="5">
        <v>358.62920979200004</v>
      </c>
      <c r="NK291" s="5">
        <v>358.62920979200004</v>
      </c>
      <c r="NL291" s="5">
        <v>358.62920979200004</v>
      </c>
      <c r="NM291" s="5">
        <v>358.62920979200004</v>
      </c>
      <c r="NN291" s="5">
        <v>358.62920979200004</v>
      </c>
      <c r="NO291" s="5">
        <v>358.62920979200004</v>
      </c>
      <c r="NP291" s="5">
        <v>380.14696237952006</v>
      </c>
      <c r="NQ291" s="5">
        <v>380.14696237952006</v>
      </c>
      <c r="NR291" s="5">
        <v>380.14696237952006</v>
      </c>
      <c r="NS291" s="5">
        <v>380.14696237952006</v>
      </c>
      <c r="NT291" s="5">
        <v>380.14696237952006</v>
      </c>
      <c r="NU291" s="5">
        <v>380.14696237952006</v>
      </c>
      <c r="NV291" s="5">
        <v>380.14696237952006</v>
      </c>
      <c r="NW291" s="5">
        <v>380.14696237952006</v>
      </c>
      <c r="NX291" s="5">
        <v>380.14696237952006</v>
      </c>
      <c r="NY291" s="5">
        <v>380.14696237952006</v>
      </c>
      <c r="NZ291" s="5">
        <v>380.14696237952006</v>
      </c>
      <c r="OA291" s="5">
        <v>380.14696237952006</v>
      </c>
      <c r="OB291" s="5">
        <v>402.95578012229129</v>
      </c>
      <c r="OC291" s="5">
        <v>402.95578012229129</v>
      </c>
      <c r="OD291" s="5">
        <v>402.95578012229129</v>
      </c>
      <c r="OE291" s="5">
        <v>402.95578012229129</v>
      </c>
      <c r="OF291" s="5">
        <v>402.95578012229129</v>
      </c>
      <c r="OG291" s="5">
        <v>402.95578012229129</v>
      </c>
      <c r="OH291" s="5">
        <v>402.95578012229129</v>
      </c>
      <c r="OI291" s="5">
        <v>402.95578012229129</v>
      </c>
      <c r="OJ291" s="5">
        <v>402.95578012229129</v>
      </c>
      <c r="OK291" s="5">
        <v>402.95578012229129</v>
      </c>
      <c r="OL291" s="5">
        <v>402.95578012229129</v>
      </c>
      <c r="OM291" s="5">
        <v>402.95578012229129</v>
      </c>
      <c r="ON291" s="5"/>
      <c r="OQ291" s="59">
        <v>0</v>
      </c>
      <c r="OR291" s="59">
        <v>0</v>
      </c>
      <c r="OS291" s="59">
        <v>0</v>
      </c>
      <c r="OT291" s="59">
        <v>0</v>
      </c>
      <c r="OU291" s="59">
        <v>0</v>
      </c>
      <c r="OV291" s="59">
        <v>0</v>
      </c>
      <c r="OW291" s="59">
        <v>0</v>
      </c>
      <c r="OX291" s="59">
        <v>0</v>
      </c>
      <c r="OY291" s="59">
        <v>0</v>
      </c>
      <c r="OZ291" s="59">
        <v>0</v>
      </c>
      <c r="PA291" s="59">
        <v>0</v>
      </c>
      <c r="PB291" s="59">
        <v>0</v>
      </c>
      <c r="PC291" s="59">
        <v>0</v>
      </c>
      <c r="PD291" s="59">
        <v>0</v>
      </c>
      <c r="PE291" s="59">
        <v>0</v>
      </c>
      <c r="PF291" s="59">
        <v>0</v>
      </c>
      <c r="PG291" s="59">
        <v>0</v>
      </c>
      <c r="PH291" s="59">
        <v>0</v>
      </c>
      <c r="PI291" s="59">
        <v>0</v>
      </c>
      <c r="PJ291" s="59">
        <v>0</v>
      </c>
      <c r="PK291" s="59">
        <v>0</v>
      </c>
      <c r="PL291" s="59">
        <v>0</v>
      </c>
      <c r="PM291" s="59">
        <v>0</v>
      </c>
      <c r="PN291" s="59">
        <v>0</v>
      </c>
      <c r="PO291" s="59">
        <v>0</v>
      </c>
      <c r="PP291" s="59">
        <v>0</v>
      </c>
      <c r="PQ291" s="59">
        <v>0</v>
      </c>
      <c r="PR291" s="59">
        <v>0</v>
      </c>
      <c r="PS291" s="59">
        <v>0</v>
      </c>
      <c r="PT291" s="59">
        <v>0</v>
      </c>
      <c r="PU291" s="59">
        <v>0</v>
      </c>
      <c r="PV291" s="59">
        <v>0</v>
      </c>
      <c r="PW291" s="59">
        <v>0</v>
      </c>
      <c r="PX291" s="59">
        <v>0</v>
      </c>
      <c r="PY291" s="59">
        <v>0</v>
      </c>
      <c r="PZ291" s="59">
        <v>0</v>
      </c>
      <c r="QA291" s="59">
        <v>0</v>
      </c>
      <c r="QB291" s="59">
        <v>0</v>
      </c>
      <c r="QC291" s="59">
        <v>0</v>
      </c>
      <c r="QD291" s="59">
        <v>0</v>
      </c>
      <c r="QE291" s="59">
        <v>0</v>
      </c>
      <c r="QF291" s="59">
        <v>0</v>
      </c>
      <c r="QG291" s="59">
        <v>0</v>
      </c>
      <c r="QH291" s="59">
        <v>0</v>
      </c>
      <c r="QI291" s="59">
        <v>0</v>
      </c>
      <c r="QJ291" s="59">
        <v>0</v>
      </c>
      <c r="QK291" s="59">
        <v>0</v>
      </c>
      <c r="QL291" s="59">
        <v>0</v>
      </c>
      <c r="QM291" s="59">
        <v>0</v>
      </c>
      <c r="QN291" s="59">
        <v>0</v>
      </c>
      <c r="QO291" s="59">
        <v>0</v>
      </c>
      <c r="QP291" s="59">
        <v>0</v>
      </c>
      <c r="QQ291" s="59">
        <v>0</v>
      </c>
      <c r="QR291" s="59">
        <v>0</v>
      </c>
      <c r="QS291" s="59">
        <v>0</v>
      </c>
      <c r="QT291" s="59">
        <v>0</v>
      </c>
      <c r="QU291" s="59">
        <v>0</v>
      </c>
      <c r="QV291" s="59">
        <v>0</v>
      </c>
      <c r="QW291" s="59">
        <v>0</v>
      </c>
      <c r="QX291" s="59">
        <v>0</v>
      </c>
      <c r="QY291" s="59">
        <v>0</v>
      </c>
      <c r="QZ291" s="59">
        <v>0</v>
      </c>
      <c r="RA291" s="59">
        <v>0</v>
      </c>
      <c r="RB291" s="59">
        <v>0</v>
      </c>
      <c r="RC291" s="59">
        <v>0</v>
      </c>
      <c r="RD291" s="59">
        <v>0</v>
      </c>
      <c r="RE291" s="59">
        <v>0</v>
      </c>
      <c r="RF291" s="59">
        <v>0</v>
      </c>
      <c r="RG291" s="59">
        <v>0</v>
      </c>
      <c r="RH291" s="59">
        <v>0</v>
      </c>
      <c r="RI291" s="59">
        <v>0</v>
      </c>
      <c r="RJ291" s="59">
        <v>0</v>
      </c>
      <c r="RK291" s="59"/>
      <c r="RN291" s="59">
        <v>500.22239999999999</v>
      </c>
      <c r="RO291" s="59">
        <v>500.22239999999999</v>
      </c>
      <c r="RP291" s="59">
        <v>531.90000000000009</v>
      </c>
      <c r="RQ291" s="59">
        <v>531.90000000000009</v>
      </c>
      <c r="RR291" s="59">
        <v>531.90000000000009</v>
      </c>
      <c r="RS291" s="59">
        <v>585.38550000000009</v>
      </c>
      <c r="RT291" s="59">
        <v>585.38550000000009</v>
      </c>
      <c r="RU291" s="59">
        <v>585.38550000000009</v>
      </c>
      <c r="RV291" s="59">
        <v>585.38550000000009</v>
      </c>
      <c r="RW291" s="59">
        <v>585.38550000000009</v>
      </c>
      <c r="RX291" s="59">
        <v>585.38550000000009</v>
      </c>
      <c r="RY291" s="59">
        <v>585.38550000000009</v>
      </c>
      <c r="RZ291" s="59">
        <v>620.50863000000004</v>
      </c>
      <c r="SA291" s="59">
        <v>620.50863000000004</v>
      </c>
      <c r="SB291" s="59">
        <v>620.50863000000004</v>
      </c>
      <c r="SC291" s="59">
        <v>620.50863000000004</v>
      </c>
      <c r="SD291" s="59">
        <v>620.50863000000004</v>
      </c>
      <c r="SE291" s="59">
        <v>620.50863000000004</v>
      </c>
      <c r="SF291" s="59">
        <v>620.50863000000004</v>
      </c>
      <c r="SG291" s="59">
        <v>620.50863000000004</v>
      </c>
      <c r="SH291" s="59">
        <v>620.50863000000004</v>
      </c>
      <c r="SI291" s="59">
        <v>620.50863000000004</v>
      </c>
      <c r="SJ291" s="59">
        <v>620.50863000000004</v>
      </c>
      <c r="SK291" s="59">
        <v>620.50863000000004</v>
      </c>
      <c r="SL291" s="59">
        <v>657.73914780000018</v>
      </c>
      <c r="SM291" s="59">
        <v>657.73914780000018</v>
      </c>
      <c r="SN291" s="59">
        <v>657.73914780000018</v>
      </c>
      <c r="SO291" s="59">
        <v>657.73914780000018</v>
      </c>
      <c r="SP291" s="59">
        <v>657.73914780000018</v>
      </c>
      <c r="SQ291" s="59">
        <v>657.73914780000018</v>
      </c>
      <c r="SR291" s="59">
        <v>657.73914780000018</v>
      </c>
      <c r="SS291" s="59">
        <v>657.73914780000018</v>
      </c>
      <c r="ST291" s="59">
        <v>657.73914780000018</v>
      </c>
      <c r="SU291" s="59">
        <v>657.73914780000018</v>
      </c>
      <c r="SV291" s="59">
        <v>657.73914780000018</v>
      </c>
      <c r="SW291" s="59">
        <v>657.73914780000018</v>
      </c>
      <c r="SX291" s="59">
        <v>697.20349666800007</v>
      </c>
      <c r="SY291" s="59">
        <v>697.20349666800007</v>
      </c>
      <c r="SZ291" s="59">
        <v>697.20349666800007</v>
      </c>
      <c r="TA291" s="59">
        <v>697.20349666800007</v>
      </c>
      <c r="TB291" s="59">
        <v>697.20349666800007</v>
      </c>
      <c r="TC291" s="59">
        <v>697.20349666800007</v>
      </c>
      <c r="TD291" s="59">
        <v>697.20349666800007</v>
      </c>
      <c r="TE291" s="59">
        <v>697.20349666800007</v>
      </c>
      <c r="TF291" s="59">
        <v>697.20349666800007</v>
      </c>
      <c r="TG291" s="59">
        <v>697.20349666800007</v>
      </c>
      <c r="TH291" s="59">
        <v>697.20349666800007</v>
      </c>
      <c r="TI291" s="59">
        <v>697.20349666800007</v>
      </c>
      <c r="TJ291" s="59">
        <v>739.03570646808021</v>
      </c>
      <c r="TK291" s="59">
        <v>739.03570646808021</v>
      </c>
      <c r="TL291" s="59">
        <v>739.03570646808021</v>
      </c>
      <c r="TM291" s="59">
        <v>739.03570646808021</v>
      </c>
      <c r="TN291" s="59">
        <v>739.03570646808021</v>
      </c>
      <c r="TO291" s="59">
        <v>739.03570646808021</v>
      </c>
      <c r="TP291" s="59">
        <v>739.03570646808021</v>
      </c>
      <c r="TQ291" s="59">
        <v>739.03570646808021</v>
      </c>
      <c r="TR291" s="59">
        <v>739.03570646808021</v>
      </c>
      <c r="TS291" s="59">
        <v>739.03570646808021</v>
      </c>
      <c r="TT291" s="59">
        <v>739.03570646808021</v>
      </c>
      <c r="TU291" s="59">
        <v>739.03570646808021</v>
      </c>
      <c r="TV291" s="59">
        <v>783.37784885616497</v>
      </c>
      <c r="TW291" s="59">
        <v>783.37784885616497</v>
      </c>
      <c r="TX291" s="59">
        <v>783.37784885616497</v>
      </c>
      <c r="TY291" s="59">
        <v>783.37784885616497</v>
      </c>
      <c r="TZ291" s="59">
        <v>783.37784885616497</v>
      </c>
      <c r="UA291" s="59">
        <v>783.37784885616497</v>
      </c>
      <c r="UB291" s="59">
        <v>783.37784885616497</v>
      </c>
      <c r="UC291" s="59">
        <v>783.37784885616497</v>
      </c>
      <c r="UD291" s="59">
        <v>783.37784885616497</v>
      </c>
      <c r="UE291" s="59">
        <v>783.37784885616497</v>
      </c>
      <c r="UF291" s="59">
        <v>783.37784885616497</v>
      </c>
      <c r="UG291" s="59">
        <v>783.37784885616497</v>
      </c>
      <c r="UH291" s="59"/>
      <c r="UK291" s="59">
        <v>3250.6481000000013</v>
      </c>
      <c r="UL291" s="59">
        <v>3615.9589199999996</v>
      </c>
      <c r="UM291" s="59">
        <v>3832.9164552000016</v>
      </c>
      <c r="UN291" s="59">
        <v>4062.8914425119997</v>
      </c>
      <c r="UO291" s="59">
        <v>4306.6649290627211</v>
      </c>
      <c r="UP291" s="59">
        <v>4565.0648248064854</v>
      </c>
      <c r="UQ291" s="59"/>
      <c r="UT291" s="59">
        <v>3443.1952000000006</v>
      </c>
      <c r="UU291" s="59">
        <v>3830.14464</v>
      </c>
      <c r="UV291" s="59">
        <v>4059.9533184000015</v>
      </c>
      <c r="UW291" s="59">
        <v>4303.5505175040007</v>
      </c>
      <c r="UX291" s="59">
        <v>4561.7635485542405</v>
      </c>
      <c r="UY291" s="59">
        <v>4835.4693614674952</v>
      </c>
      <c r="UZ291" s="59"/>
      <c r="VC291" s="59">
        <v>0</v>
      </c>
      <c r="VD291" s="59">
        <v>0</v>
      </c>
      <c r="VE291" s="59">
        <v>0</v>
      </c>
      <c r="VF291" s="59">
        <v>0</v>
      </c>
      <c r="VG291" s="59">
        <v>0</v>
      </c>
      <c r="VH291" s="59">
        <v>0</v>
      </c>
      <c r="VI291" s="59"/>
      <c r="VL291" s="59">
        <v>6693.8433000000023</v>
      </c>
      <c r="VM291" s="59">
        <v>7446.1035599999996</v>
      </c>
      <c r="VN291" s="59">
        <v>7892.8697736000031</v>
      </c>
      <c r="VO291" s="59">
        <v>8366.4419600159999</v>
      </c>
      <c r="VP291" s="59">
        <v>8868.4284776169625</v>
      </c>
      <c r="VQ291" s="59">
        <v>9400.5341862739806</v>
      </c>
      <c r="VR291" s="59"/>
      <c r="VU291" s="59">
        <v>113263</v>
      </c>
      <c r="VV291" s="59">
        <v>125991.60000000002</v>
      </c>
      <c r="VW291" s="59">
        <v>133551.09600000002</v>
      </c>
      <c r="VX291" s="59">
        <v>141564.16175999999</v>
      </c>
      <c r="VY291" s="59">
        <v>150058.01146560002</v>
      </c>
      <c r="VZ291" s="59">
        <v>159061.49215353598</v>
      </c>
      <c r="WA291" s="59"/>
      <c r="WD291" s="59">
        <v>9438.5833333333339</v>
      </c>
      <c r="WE291" s="59">
        <v>10499.300000000001</v>
      </c>
      <c r="WF291" s="59">
        <v>11129.258000000002</v>
      </c>
      <c r="WG291" s="59">
        <v>11797.01348</v>
      </c>
      <c r="WH291" s="59">
        <v>12504.834288800002</v>
      </c>
      <c r="WI291" s="59">
        <v>13255.124346127997</v>
      </c>
      <c r="WJ291" s="59"/>
      <c r="WM291" s="59">
        <v>396.0798713106729</v>
      </c>
      <c r="WN291" s="59">
        <v>440.59169114561485</v>
      </c>
      <c r="WO291" s="59">
        <v>467.02719261435175</v>
      </c>
      <c r="WP291" s="59">
        <v>495.0488241712128</v>
      </c>
      <c r="WQ291" s="59">
        <v>524.7517536214857</v>
      </c>
      <c r="WR291" s="59">
        <v>556.23685883877454</v>
      </c>
      <c r="WS291" s="59"/>
      <c r="WV291" s="74">
        <v>16.2</v>
      </c>
      <c r="WW291" s="74">
        <v>28.2</v>
      </c>
      <c r="WX291" s="74">
        <v>40.200000000000003</v>
      </c>
      <c r="WY291" s="74">
        <v>52.2</v>
      </c>
      <c r="WZ291" s="74">
        <v>64.2</v>
      </c>
      <c r="XA291" s="74">
        <v>76.2</v>
      </c>
      <c r="XB291" s="74"/>
      <c r="XE291" s="80">
        <v>1</v>
      </c>
      <c r="XF291" s="80">
        <v>2</v>
      </c>
      <c r="XG291" s="80">
        <v>3</v>
      </c>
      <c r="XH291" s="80">
        <v>4</v>
      </c>
      <c r="XI291" s="80">
        <v>5</v>
      </c>
      <c r="XJ291" s="80">
        <v>6</v>
      </c>
      <c r="XK291" s="80"/>
      <c r="XL291" s="75"/>
      <c r="XM291" s="75"/>
      <c r="XN291" s="80">
        <v>4</v>
      </c>
      <c r="XO291" s="80">
        <v>4</v>
      </c>
      <c r="XP291" s="80">
        <v>4</v>
      </c>
      <c r="XQ291" s="80">
        <v>4</v>
      </c>
      <c r="XR291" s="80">
        <v>4</v>
      </c>
      <c r="XS291" s="80">
        <v>4</v>
      </c>
      <c r="XT291" s="80"/>
      <c r="XW291" s="80">
        <v>5</v>
      </c>
      <c r="XX291" s="80">
        <v>6</v>
      </c>
      <c r="XY291" s="80">
        <v>6</v>
      </c>
      <c r="XZ291" s="80">
        <v>6</v>
      </c>
      <c r="YA291" s="80">
        <v>6</v>
      </c>
      <c r="YB291" s="80">
        <v>6</v>
      </c>
      <c r="YC291" s="80"/>
      <c r="YF291" s="5">
        <v>825.82653168275374</v>
      </c>
      <c r="YG291" s="5">
        <v>918.63367603860752</v>
      </c>
      <c r="YH291" s="5">
        <v>973.75169660092342</v>
      </c>
      <c r="YI291" s="5">
        <v>1032.1767983969794</v>
      </c>
      <c r="YJ291" s="5">
        <v>3193.114420786741</v>
      </c>
      <c r="YK291" s="5">
        <v>3384.7012860339428</v>
      </c>
      <c r="YL291" s="5"/>
      <c r="YO291" s="5">
        <v>17823.594208980281</v>
      </c>
      <c r="YP291" s="5">
        <v>19826.626101552669</v>
      </c>
      <c r="YQ291" s="5">
        <v>28021.631556861106</v>
      </c>
      <c r="YR291" s="5">
        <v>29702.929450272768</v>
      </c>
      <c r="YS291" s="5">
        <v>31485.105217289143</v>
      </c>
      <c r="YT291" s="5">
        <v>33374.211530326473</v>
      </c>
      <c r="YU291" s="5"/>
      <c r="YX291" s="5">
        <v>12190.228625362217</v>
      </c>
      <c r="YY291" s="5">
        <v>19649.869898749301</v>
      </c>
      <c r="YZ291" s="5">
        <v>28021.631556861106</v>
      </c>
      <c r="ZA291" s="5">
        <v>29702.929450272768</v>
      </c>
      <c r="ZB291" s="5">
        <v>31485.105217289143</v>
      </c>
      <c r="ZC291" s="5">
        <v>33374.211530326473</v>
      </c>
      <c r="ZD291" s="5"/>
      <c r="ZG291" s="5">
        <v>396.0798713106729</v>
      </c>
      <c r="ZH291" s="5">
        <v>440.59169114561485</v>
      </c>
      <c r="ZI291" s="5">
        <v>467.02719261435175</v>
      </c>
      <c r="ZJ291" s="5">
        <v>495.0488241712128</v>
      </c>
      <c r="ZK291" s="5">
        <v>524.7517536214857</v>
      </c>
      <c r="ZL291" s="5">
        <v>556.23685883877454</v>
      </c>
      <c r="ZM291" s="5"/>
      <c r="ZP291" s="60">
        <v>11090.236396698841</v>
      </c>
      <c r="ZQ291" s="60">
        <v>12336.567352077216</v>
      </c>
      <c r="ZR291" s="60">
        <v>13076.761393201848</v>
      </c>
      <c r="ZS291" s="60">
        <v>13861.367076793958</v>
      </c>
      <c r="ZT291" s="60">
        <v>14693.049101401601</v>
      </c>
      <c r="ZU291" s="60">
        <v>15574.632047485688</v>
      </c>
      <c r="ZV291" s="60"/>
      <c r="ZY291" s="60">
        <v>396.0798713106729</v>
      </c>
      <c r="ZZ291" s="60">
        <v>440.59169114561485</v>
      </c>
      <c r="AAA291" s="60">
        <v>467.02719261435175</v>
      </c>
      <c r="AAB291" s="60">
        <v>495.0488241712128</v>
      </c>
      <c r="AAC291" s="60">
        <v>524.7517536214857</v>
      </c>
      <c r="AAD291" s="60">
        <v>556.23685883877454</v>
      </c>
      <c r="AAE291" s="60"/>
      <c r="AAH291" s="60">
        <v>10694.156525388169</v>
      </c>
      <c r="AAI291" s="60">
        <v>21148.401174989514</v>
      </c>
      <c r="AAJ291" s="60">
        <v>32224.876290390272</v>
      </c>
      <c r="AAK291" s="60">
        <v>44554.39417540915</v>
      </c>
      <c r="AAL291" s="60">
        <v>63494.962188199774</v>
      </c>
      <c r="AAM291" s="60">
        <v>80098.107672783532</v>
      </c>
      <c r="AAN291" s="60"/>
      <c r="AAQ291" s="5">
        <v>21784.392922087012</v>
      </c>
      <c r="AAR291" s="5">
        <v>33484.968527066732</v>
      </c>
      <c r="AAS291" s="5">
        <v>45301.637683592118</v>
      </c>
      <c r="AAT291" s="5">
        <v>58415.761252203112</v>
      </c>
      <c r="AAU291" s="5">
        <v>78188.011289601374</v>
      </c>
      <c r="AAV291" s="5">
        <v>95672.739720269223</v>
      </c>
    </row>
    <row r="292" spans="2:724" ht="15" customHeight="1">
      <c r="B292" s="228">
        <v>19</v>
      </c>
      <c r="C292" s="228">
        <v>32173</v>
      </c>
      <c r="D292" s="229" t="s">
        <v>454</v>
      </c>
      <c r="E292" s="73" t="b">
        <v>0</v>
      </c>
      <c r="F292" s="230">
        <v>40759</v>
      </c>
      <c r="G292" s="231" t="s">
        <v>426</v>
      </c>
      <c r="H292" s="57" t="s">
        <v>221</v>
      </c>
      <c r="I292" s="57" t="s">
        <v>200</v>
      </c>
      <c r="J292" s="229" t="s">
        <v>224</v>
      </c>
      <c r="K292" s="232">
        <v>8464</v>
      </c>
      <c r="L292" s="232">
        <v>0</v>
      </c>
      <c r="M292" s="73" t="b">
        <v>1</v>
      </c>
      <c r="N292" s="73" t="b">
        <v>1</v>
      </c>
      <c r="O292" s="73" t="b">
        <v>1</v>
      </c>
      <c r="P292" s="27">
        <v>41855</v>
      </c>
      <c r="Q292" s="27" t="s">
        <v>426</v>
      </c>
      <c r="R292" s="69">
        <v>0</v>
      </c>
      <c r="S292" s="69">
        <v>0.06</v>
      </c>
      <c r="T292" s="69">
        <v>0.06</v>
      </c>
      <c r="U292" s="69">
        <v>0.06</v>
      </c>
      <c r="V292" s="69">
        <v>0.06</v>
      </c>
      <c r="W292" s="69">
        <v>0.06</v>
      </c>
      <c r="Z292" s="232">
        <v>14000</v>
      </c>
      <c r="AA292" s="232">
        <v>14000</v>
      </c>
      <c r="AB292" s="232">
        <v>15500</v>
      </c>
      <c r="AC292" s="232">
        <v>15500</v>
      </c>
      <c r="AD292" s="232">
        <v>15500</v>
      </c>
      <c r="AE292" s="232">
        <v>15500</v>
      </c>
      <c r="AF292" s="232">
        <v>15500</v>
      </c>
      <c r="AG292" s="232">
        <v>15500</v>
      </c>
      <c r="AH292" s="232">
        <v>15500</v>
      </c>
      <c r="AI292" s="232">
        <v>15500</v>
      </c>
      <c r="AJ292" s="232">
        <v>15500</v>
      </c>
      <c r="AK292" s="232">
        <v>15500</v>
      </c>
      <c r="AL292" s="5">
        <v>16430</v>
      </c>
      <c r="AM292" s="5">
        <v>16430</v>
      </c>
      <c r="AN292" s="5">
        <v>16430</v>
      </c>
      <c r="AO292" s="5">
        <v>16430</v>
      </c>
      <c r="AP292" s="5">
        <v>16430</v>
      </c>
      <c r="AQ292" s="5">
        <v>16430</v>
      </c>
      <c r="AR292" s="5">
        <v>16430</v>
      </c>
      <c r="AS292" s="5">
        <v>16430</v>
      </c>
      <c r="AT292" s="5">
        <v>16430</v>
      </c>
      <c r="AU292" s="5">
        <v>16430</v>
      </c>
      <c r="AV292" s="5">
        <v>16430</v>
      </c>
      <c r="AW292" s="5">
        <v>16430</v>
      </c>
      <c r="AX292" s="5">
        <v>17415.8</v>
      </c>
      <c r="AY292" s="5">
        <v>17415.8</v>
      </c>
      <c r="AZ292" s="5">
        <v>17415.8</v>
      </c>
      <c r="BA292" s="5">
        <v>17415.8</v>
      </c>
      <c r="BB292" s="5">
        <v>17415.8</v>
      </c>
      <c r="BC292" s="5">
        <v>17415.8</v>
      </c>
      <c r="BD292" s="5">
        <v>17415.8</v>
      </c>
      <c r="BE292" s="5">
        <v>17415.8</v>
      </c>
      <c r="BF292" s="5">
        <v>17415.8</v>
      </c>
      <c r="BG292" s="5">
        <v>17415.8</v>
      </c>
      <c r="BH292" s="5">
        <v>17415.8</v>
      </c>
      <c r="BI292" s="5">
        <v>17415.8</v>
      </c>
      <c r="BJ292" s="5">
        <v>18460.748</v>
      </c>
      <c r="BK292" s="5">
        <v>18460.748</v>
      </c>
      <c r="BL292" s="5">
        <v>18460.748</v>
      </c>
      <c r="BM292" s="5">
        <v>18460.748</v>
      </c>
      <c r="BN292" s="5">
        <v>18460.748</v>
      </c>
      <c r="BO292" s="5">
        <v>18460.748</v>
      </c>
      <c r="BP292" s="5">
        <v>18460.748</v>
      </c>
      <c r="BQ292" s="5">
        <v>18460.748</v>
      </c>
      <c r="BR292" s="5">
        <v>18460.748</v>
      </c>
      <c r="BS292" s="5">
        <v>18460.748</v>
      </c>
      <c r="BT292" s="5">
        <v>18460.748</v>
      </c>
      <c r="BU292" s="5">
        <v>18460.748</v>
      </c>
      <c r="BV292" s="5">
        <v>19568.392879999999</v>
      </c>
      <c r="BW292" s="5">
        <v>19568.392879999999</v>
      </c>
      <c r="BX292" s="5">
        <v>19568.392879999999</v>
      </c>
      <c r="BY292" s="5">
        <v>19568.392879999999</v>
      </c>
      <c r="BZ292" s="5">
        <v>19568.392879999999</v>
      </c>
      <c r="CA292" s="5">
        <v>19568.392879999999</v>
      </c>
      <c r="CB292" s="5">
        <v>19568.392879999999</v>
      </c>
      <c r="CC292" s="5">
        <v>19568.392879999999</v>
      </c>
      <c r="CD292" s="5">
        <v>19568.392879999999</v>
      </c>
      <c r="CE292" s="5">
        <v>19568.392879999999</v>
      </c>
      <c r="CF292" s="5">
        <v>19568.392879999999</v>
      </c>
      <c r="CG292" s="5">
        <v>19568.392879999999</v>
      </c>
      <c r="CH292" s="5">
        <v>20742.496452800002</v>
      </c>
      <c r="CI292" s="5">
        <v>20742.496452800002</v>
      </c>
      <c r="CJ292" s="5">
        <v>20742.496452800002</v>
      </c>
      <c r="CK292" s="5">
        <v>20742.496452800002</v>
      </c>
      <c r="CL292" s="5">
        <v>20742.496452800002</v>
      </c>
      <c r="CM292" s="5">
        <v>20742.496452800002</v>
      </c>
      <c r="CN292" s="5">
        <v>20742.496452800002</v>
      </c>
      <c r="CO292" s="5">
        <v>20742.496452800002</v>
      </c>
      <c r="CP292" s="5">
        <v>20742.496452800002</v>
      </c>
      <c r="CQ292" s="5">
        <v>20742.496452800002</v>
      </c>
      <c r="CR292" s="5">
        <v>20742.496452800002</v>
      </c>
      <c r="CS292" s="5">
        <v>20742.496452800002</v>
      </c>
      <c r="CU292" s="69">
        <v>0</v>
      </c>
      <c r="CV292" s="69">
        <v>0</v>
      </c>
      <c r="CW292" s="69">
        <v>0</v>
      </c>
      <c r="CX292" s="69">
        <v>0</v>
      </c>
      <c r="CY292" s="69">
        <v>0</v>
      </c>
      <c r="CZ292" s="69">
        <v>0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/>
      <c r="FZ292" s="5">
        <v>14000</v>
      </c>
      <c r="GA292" s="5">
        <v>14000</v>
      </c>
      <c r="GB292" s="5">
        <v>15500</v>
      </c>
      <c r="GC292" s="5">
        <v>15500</v>
      </c>
      <c r="GD292" s="5">
        <v>15500</v>
      </c>
      <c r="GE292" s="5">
        <v>15500</v>
      </c>
      <c r="GF292" s="5">
        <v>15500</v>
      </c>
      <c r="GG292" s="5">
        <v>15500</v>
      </c>
      <c r="GH292" s="5">
        <v>15500</v>
      </c>
      <c r="GI292" s="5">
        <v>15500</v>
      </c>
      <c r="GJ292" s="5">
        <v>15500</v>
      </c>
      <c r="GK292" s="5">
        <v>15500</v>
      </c>
      <c r="GL292" s="5">
        <v>16430</v>
      </c>
      <c r="GM292" s="5">
        <v>16430</v>
      </c>
      <c r="GN292" s="5">
        <v>16430</v>
      </c>
      <c r="GO292" s="5">
        <v>16430</v>
      </c>
      <c r="GP292" s="5">
        <v>16430</v>
      </c>
      <c r="GQ292" s="5">
        <v>16430</v>
      </c>
      <c r="GR292" s="5">
        <v>16430</v>
      </c>
      <c r="GS292" s="5">
        <v>16430</v>
      </c>
      <c r="GT292" s="5">
        <v>16430</v>
      </c>
      <c r="GU292" s="5">
        <v>16430</v>
      </c>
      <c r="GV292" s="5">
        <v>16430</v>
      </c>
      <c r="GW292" s="5">
        <v>16430</v>
      </c>
      <c r="GX292" s="5">
        <v>17415.8</v>
      </c>
      <c r="GY292" s="5">
        <v>17415.8</v>
      </c>
      <c r="GZ292" s="5">
        <v>17415.8</v>
      </c>
      <c r="HA292" s="5">
        <v>17415.8</v>
      </c>
      <c r="HB292" s="5">
        <v>17415.8</v>
      </c>
      <c r="HC292" s="5">
        <v>17415.8</v>
      </c>
      <c r="HD292" s="5">
        <v>17415.8</v>
      </c>
      <c r="HE292" s="5">
        <v>17415.8</v>
      </c>
      <c r="HF292" s="5">
        <v>17415.8</v>
      </c>
      <c r="HG292" s="5">
        <v>17415.8</v>
      </c>
      <c r="HH292" s="5">
        <v>17415.8</v>
      </c>
      <c r="HI292" s="5">
        <v>17415.8</v>
      </c>
      <c r="HJ292" s="5">
        <v>18460.748</v>
      </c>
      <c r="HK292" s="5">
        <v>18460.748</v>
      </c>
      <c r="HL292" s="5">
        <v>18460.748</v>
      </c>
      <c r="HM292" s="5">
        <v>18460.748</v>
      </c>
      <c r="HN292" s="5">
        <v>18460.748</v>
      </c>
      <c r="HO292" s="5">
        <v>18460.748</v>
      </c>
      <c r="HP292" s="5">
        <v>18460.748</v>
      </c>
      <c r="HQ292" s="5">
        <v>18460.748</v>
      </c>
      <c r="HR292" s="5">
        <v>18460.748</v>
      </c>
      <c r="HS292" s="5">
        <v>18460.748</v>
      </c>
      <c r="HT292" s="5">
        <v>18460.748</v>
      </c>
      <c r="HU292" s="5">
        <v>18460.748</v>
      </c>
      <c r="HV292" s="5">
        <v>19568.392879999999</v>
      </c>
      <c r="HW292" s="5">
        <v>19568.392879999999</v>
      </c>
      <c r="HX292" s="5">
        <v>19568.392879999999</v>
      </c>
      <c r="HY292" s="5">
        <v>19568.392879999999</v>
      </c>
      <c r="HZ292" s="5">
        <v>19568.392879999999</v>
      </c>
      <c r="IA292" s="5">
        <v>19568.392879999999</v>
      </c>
      <c r="IB292" s="5">
        <v>19568.392879999999</v>
      </c>
      <c r="IC292" s="5">
        <v>19568.392879999999</v>
      </c>
      <c r="ID292" s="5">
        <v>19568.392879999999</v>
      </c>
      <c r="IE292" s="5">
        <v>19568.392879999999</v>
      </c>
      <c r="IF292" s="5">
        <v>19568.392879999999</v>
      </c>
      <c r="IG292" s="5">
        <v>19568.392879999999</v>
      </c>
      <c r="IH292" s="5">
        <v>20742.496452800002</v>
      </c>
      <c r="II292" s="5">
        <v>20742.496452800002</v>
      </c>
      <c r="IJ292" s="5">
        <v>20742.496452800002</v>
      </c>
      <c r="IK292" s="5">
        <v>20742.496452800002</v>
      </c>
      <c r="IL292" s="5">
        <v>20742.496452800002</v>
      </c>
      <c r="IM292" s="5">
        <v>20742.496452800002</v>
      </c>
      <c r="IN292" s="5">
        <v>20742.496452800002</v>
      </c>
      <c r="IO292" s="5">
        <v>20742.496452800002</v>
      </c>
      <c r="IP292" s="5">
        <v>20742.496452800002</v>
      </c>
      <c r="IQ292" s="5">
        <v>20742.496452800002</v>
      </c>
      <c r="IR292" s="5">
        <v>20742.496452800002</v>
      </c>
      <c r="IS292" s="5">
        <v>20742.496452800002</v>
      </c>
      <c r="IT292" s="5"/>
      <c r="IW292" s="5">
        <v>401.8</v>
      </c>
      <c r="IX292" s="5">
        <v>401.8</v>
      </c>
      <c r="IY292" s="5">
        <v>444.85</v>
      </c>
      <c r="IZ292" s="5">
        <v>444.85</v>
      </c>
      <c r="JA292" s="5">
        <v>444.85</v>
      </c>
      <c r="JB292" s="5">
        <v>444.85</v>
      </c>
      <c r="JC292" s="5">
        <v>444.85</v>
      </c>
      <c r="JD292" s="5">
        <v>444.85</v>
      </c>
      <c r="JE292" s="5">
        <v>444.85</v>
      </c>
      <c r="JF292" s="5">
        <v>444.85</v>
      </c>
      <c r="JG292" s="5">
        <v>444.85</v>
      </c>
      <c r="JH292" s="5">
        <v>444.85</v>
      </c>
      <c r="JI292" s="5">
        <v>471.541</v>
      </c>
      <c r="JJ292" s="5">
        <v>471.541</v>
      </c>
      <c r="JK292" s="5">
        <v>471.541</v>
      </c>
      <c r="JL292" s="5">
        <v>471.541</v>
      </c>
      <c r="JM292" s="5">
        <v>471.541</v>
      </c>
      <c r="JN292" s="5">
        <v>471.541</v>
      </c>
      <c r="JO292" s="5">
        <v>471.541</v>
      </c>
      <c r="JP292" s="5">
        <v>471.541</v>
      </c>
      <c r="JQ292" s="5">
        <v>471.541</v>
      </c>
      <c r="JR292" s="5">
        <v>471.541</v>
      </c>
      <c r="JS292" s="5">
        <v>471.541</v>
      </c>
      <c r="JT292" s="5">
        <v>471.541</v>
      </c>
      <c r="JU292" s="5">
        <v>499.83346</v>
      </c>
      <c r="JV292" s="5">
        <v>499.83346</v>
      </c>
      <c r="JW292" s="5">
        <v>499.83346</v>
      </c>
      <c r="JX292" s="5">
        <v>499.83346</v>
      </c>
      <c r="JY292" s="5">
        <v>499.83346</v>
      </c>
      <c r="JZ292" s="5">
        <v>499.83346</v>
      </c>
      <c r="KA292" s="5">
        <v>499.83346</v>
      </c>
      <c r="KB292" s="5">
        <v>499.83346</v>
      </c>
      <c r="KC292" s="5">
        <v>499.83346</v>
      </c>
      <c r="KD292" s="5">
        <v>499.83346</v>
      </c>
      <c r="KE292" s="5">
        <v>499.83346</v>
      </c>
      <c r="KF292" s="5">
        <v>499.83346</v>
      </c>
      <c r="KG292" s="5">
        <v>529.82346759999996</v>
      </c>
      <c r="KH292" s="5">
        <v>529.82346759999996</v>
      </c>
      <c r="KI292" s="5">
        <v>529.82346759999996</v>
      </c>
      <c r="KJ292" s="5">
        <v>529.82346759999996</v>
      </c>
      <c r="KK292" s="5">
        <v>529.82346759999996</v>
      </c>
      <c r="KL292" s="5">
        <v>529.82346759999996</v>
      </c>
      <c r="KM292" s="5">
        <v>529.82346759999996</v>
      </c>
      <c r="KN292" s="5">
        <v>529.82346759999996</v>
      </c>
      <c r="KO292" s="5">
        <v>529.82346759999996</v>
      </c>
      <c r="KP292" s="5">
        <v>529.82346759999996</v>
      </c>
      <c r="KQ292" s="5">
        <v>529.82346759999996</v>
      </c>
      <c r="KR292" s="5">
        <v>529.82346759999996</v>
      </c>
      <c r="KS292" s="5">
        <v>561.61287565600003</v>
      </c>
      <c r="KT292" s="5">
        <v>561.61287565600003</v>
      </c>
      <c r="KU292" s="5">
        <v>561.61287565600003</v>
      </c>
      <c r="KV292" s="5">
        <v>561.61287565600003</v>
      </c>
      <c r="KW292" s="5">
        <v>561.61287565600003</v>
      </c>
      <c r="KX292" s="5">
        <v>561.61287565600003</v>
      </c>
      <c r="KY292" s="5">
        <v>561.61287565600003</v>
      </c>
      <c r="KZ292" s="5">
        <v>561.61287565600003</v>
      </c>
      <c r="LA292" s="5">
        <v>561.61287565600003</v>
      </c>
      <c r="LB292" s="5">
        <v>561.61287565600003</v>
      </c>
      <c r="LC292" s="5">
        <v>561.61287565600003</v>
      </c>
      <c r="LD292" s="5">
        <v>561.61287565600003</v>
      </c>
      <c r="LE292" s="5">
        <v>595.30964819536007</v>
      </c>
      <c r="LF292" s="5">
        <v>595.30964819536007</v>
      </c>
      <c r="LG292" s="5">
        <v>595.30964819536007</v>
      </c>
      <c r="LH292" s="5">
        <v>595.30964819536007</v>
      </c>
      <c r="LI292" s="5">
        <v>595.30964819536007</v>
      </c>
      <c r="LJ292" s="5">
        <v>595.30964819536007</v>
      </c>
      <c r="LK292" s="5">
        <v>595.30964819536007</v>
      </c>
      <c r="LL292" s="5">
        <v>595.30964819536007</v>
      </c>
      <c r="LM292" s="5">
        <v>595.30964819536007</v>
      </c>
      <c r="LN292" s="5">
        <v>595.30964819536007</v>
      </c>
      <c r="LO292" s="5">
        <v>595.30964819536007</v>
      </c>
      <c r="LP292" s="5">
        <v>595.30964819536007</v>
      </c>
      <c r="LQ292" s="5"/>
      <c r="LT292" s="5">
        <v>425.6</v>
      </c>
      <c r="LU292" s="5">
        <v>425.6</v>
      </c>
      <c r="LV292" s="5">
        <v>471.2</v>
      </c>
      <c r="LW292" s="5">
        <v>471.2</v>
      </c>
      <c r="LX292" s="5">
        <v>471.2</v>
      </c>
      <c r="LY292" s="5">
        <v>471.2</v>
      </c>
      <c r="LZ292" s="5">
        <v>471.2</v>
      </c>
      <c r="MA292" s="5">
        <v>471.2</v>
      </c>
      <c r="MB292" s="5">
        <v>471.2</v>
      </c>
      <c r="MC292" s="5">
        <v>471.2</v>
      </c>
      <c r="MD292" s="5">
        <v>471.2</v>
      </c>
      <c r="ME292" s="5">
        <v>471.2</v>
      </c>
      <c r="MF292" s="5">
        <v>499.47199999999998</v>
      </c>
      <c r="MG292" s="5">
        <v>499.47199999999998</v>
      </c>
      <c r="MH292" s="5">
        <v>499.47199999999998</v>
      </c>
      <c r="MI292" s="5">
        <v>499.47199999999998</v>
      </c>
      <c r="MJ292" s="5">
        <v>499.47199999999998</v>
      </c>
      <c r="MK292" s="5">
        <v>499.47199999999998</v>
      </c>
      <c r="ML292" s="5">
        <v>499.47199999999998</v>
      </c>
      <c r="MM292" s="5">
        <v>499.47199999999998</v>
      </c>
      <c r="MN292" s="5">
        <v>499.47199999999998</v>
      </c>
      <c r="MO292" s="5">
        <v>499.47199999999998</v>
      </c>
      <c r="MP292" s="5">
        <v>499.47199999999998</v>
      </c>
      <c r="MQ292" s="5">
        <v>499.47199999999998</v>
      </c>
      <c r="MR292" s="5">
        <v>529.44031999999993</v>
      </c>
      <c r="MS292" s="5">
        <v>529.44031999999993</v>
      </c>
      <c r="MT292" s="5">
        <v>529.44031999999993</v>
      </c>
      <c r="MU292" s="5">
        <v>529.44031999999993</v>
      </c>
      <c r="MV292" s="5">
        <v>529.44031999999993</v>
      </c>
      <c r="MW292" s="5">
        <v>529.44031999999993</v>
      </c>
      <c r="MX292" s="5">
        <v>529.44031999999993</v>
      </c>
      <c r="MY292" s="5">
        <v>529.44031999999993</v>
      </c>
      <c r="MZ292" s="5">
        <v>529.44031999999993</v>
      </c>
      <c r="NA292" s="5">
        <v>529.44031999999993</v>
      </c>
      <c r="NB292" s="5">
        <v>529.44031999999993</v>
      </c>
      <c r="NC292" s="5">
        <v>529.44031999999993</v>
      </c>
      <c r="ND292" s="5">
        <v>561.20673920000002</v>
      </c>
      <c r="NE292" s="5">
        <v>561.20673920000002</v>
      </c>
      <c r="NF292" s="5">
        <v>561.20673920000002</v>
      </c>
      <c r="NG292" s="5">
        <v>561.20673920000002</v>
      </c>
      <c r="NH292" s="5">
        <v>561.20673920000002</v>
      </c>
      <c r="NI292" s="5">
        <v>561.20673920000002</v>
      </c>
      <c r="NJ292" s="5">
        <v>561.20673920000002</v>
      </c>
      <c r="NK292" s="5">
        <v>561.20673920000002</v>
      </c>
      <c r="NL292" s="5">
        <v>561.20673920000002</v>
      </c>
      <c r="NM292" s="5">
        <v>561.20673920000002</v>
      </c>
      <c r="NN292" s="5">
        <v>561.20673920000002</v>
      </c>
      <c r="NO292" s="5">
        <v>561.20673920000002</v>
      </c>
      <c r="NP292" s="5">
        <v>594.87914355199996</v>
      </c>
      <c r="NQ292" s="5">
        <v>594.87914355199996</v>
      </c>
      <c r="NR292" s="5">
        <v>594.87914355199996</v>
      </c>
      <c r="NS292" s="5">
        <v>594.87914355199996</v>
      </c>
      <c r="NT292" s="5">
        <v>594.87914355199996</v>
      </c>
      <c r="NU292" s="5">
        <v>594.87914355199996</v>
      </c>
      <c r="NV292" s="5">
        <v>594.87914355199996</v>
      </c>
      <c r="NW292" s="5">
        <v>594.87914355199996</v>
      </c>
      <c r="NX292" s="5">
        <v>594.87914355199996</v>
      </c>
      <c r="NY292" s="5">
        <v>594.87914355199996</v>
      </c>
      <c r="NZ292" s="5">
        <v>594.87914355199996</v>
      </c>
      <c r="OA292" s="5">
        <v>594.87914355199996</v>
      </c>
      <c r="OB292" s="5">
        <v>630.57189216512006</v>
      </c>
      <c r="OC292" s="5">
        <v>630.57189216512006</v>
      </c>
      <c r="OD292" s="5">
        <v>630.57189216512006</v>
      </c>
      <c r="OE292" s="5">
        <v>630.57189216512006</v>
      </c>
      <c r="OF292" s="5">
        <v>630.57189216512006</v>
      </c>
      <c r="OG292" s="5">
        <v>630.57189216512006</v>
      </c>
      <c r="OH292" s="5">
        <v>630.57189216512006</v>
      </c>
      <c r="OI292" s="5">
        <v>630.57189216512006</v>
      </c>
      <c r="OJ292" s="5">
        <v>630.57189216512006</v>
      </c>
      <c r="OK292" s="5">
        <v>630.57189216512006</v>
      </c>
      <c r="OL292" s="5">
        <v>630.57189216512006</v>
      </c>
      <c r="OM292" s="5">
        <v>630.57189216512006</v>
      </c>
      <c r="ON292" s="5"/>
      <c r="OQ292" s="59">
        <v>0</v>
      </c>
      <c r="OR292" s="59">
        <v>0</v>
      </c>
      <c r="OS292" s="59">
        <v>0</v>
      </c>
      <c r="OT292" s="59">
        <v>0</v>
      </c>
      <c r="OU292" s="59">
        <v>0</v>
      </c>
      <c r="OV292" s="59">
        <v>0</v>
      </c>
      <c r="OW292" s="59">
        <v>0</v>
      </c>
      <c r="OX292" s="59">
        <v>0</v>
      </c>
      <c r="OY292" s="59">
        <v>0</v>
      </c>
      <c r="OZ292" s="59">
        <v>0</v>
      </c>
      <c r="PA292" s="59">
        <v>0</v>
      </c>
      <c r="PB292" s="59">
        <v>0</v>
      </c>
      <c r="PC292" s="59">
        <v>0</v>
      </c>
      <c r="PD292" s="59">
        <v>0</v>
      </c>
      <c r="PE292" s="59">
        <v>0</v>
      </c>
      <c r="PF292" s="59">
        <v>0</v>
      </c>
      <c r="PG292" s="59">
        <v>0</v>
      </c>
      <c r="PH292" s="59">
        <v>0</v>
      </c>
      <c r="PI292" s="59">
        <v>0</v>
      </c>
      <c r="PJ292" s="59">
        <v>0</v>
      </c>
      <c r="PK292" s="59">
        <v>0</v>
      </c>
      <c r="PL292" s="59">
        <v>0</v>
      </c>
      <c r="PM292" s="59">
        <v>0</v>
      </c>
      <c r="PN292" s="59">
        <v>0</v>
      </c>
      <c r="PO292" s="59">
        <v>0</v>
      </c>
      <c r="PP292" s="59">
        <v>0</v>
      </c>
      <c r="PQ292" s="59">
        <v>0</v>
      </c>
      <c r="PR292" s="59">
        <v>0</v>
      </c>
      <c r="PS292" s="59">
        <v>0</v>
      </c>
      <c r="PT292" s="59">
        <v>0</v>
      </c>
      <c r="PU292" s="59">
        <v>0</v>
      </c>
      <c r="PV292" s="59">
        <v>0</v>
      </c>
      <c r="PW292" s="59">
        <v>0</v>
      </c>
      <c r="PX292" s="59">
        <v>0</v>
      </c>
      <c r="PY292" s="59">
        <v>0</v>
      </c>
      <c r="PZ292" s="59">
        <v>0</v>
      </c>
      <c r="QA292" s="59">
        <v>0</v>
      </c>
      <c r="QB292" s="59">
        <v>0</v>
      </c>
      <c r="QC292" s="59">
        <v>0</v>
      </c>
      <c r="QD292" s="59">
        <v>0</v>
      </c>
      <c r="QE292" s="59">
        <v>0</v>
      </c>
      <c r="QF292" s="59">
        <v>0</v>
      </c>
      <c r="QG292" s="59">
        <v>0</v>
      </c>
      <c r="QH292" s="59">
        <v>0</v>
      </c>
      <c r="QI292" s="59">
        <v>0</v>
      </c>
      <c r="QJ292" s="59">
        <v>0</v>
      </c>
      <c r="QK292" s="59">
        <v>0</v>
      </c>
      <c r="QL292" s="59">
        <v>0</v>
      </c>
      <c r="QM292" s="59">
        <v>0</v>
      </c>
      <c r="QN292" s="59">
        <v>0</v>
      </c>
      <c r="QO292" s="59">
        <v>0</v>
      </c>
      <c r="QP292" s="59">
        <v>0</v>
      </c>
      <c r="QQ292" s="59">
        <v>0</v>
      </c>
      <c r="QR292" s="59">
        <v>0</v>
      </c>
      <c r="QS292" s="59">
        <v>0</v>
      </c>
      <c r="QT292" s="59">
        <v>0</v>
      </c>
      <c r="QU292" s="59">
        <v>0</v>
      </c>
      <c r="QV292" s="59">
        <v>0</v>
      </c>
      <c r="QW292" s="59">
        <v>0</v>
      </c>
      <c r="QX292" s="59">
        <v>0</v>
      </c>
      <c r="QY292" s="59">
        <v>0</v>
      </c>
      <c r="QZ292" s="59">
        <v>0</v>
      </c>
      <c r="RA292" s="59">
        <v>0</v>
      </c>
      <c r="RB292" s="59">
        <v>0</v>
      </c>
      <c r="RC292" s="59">
        <v>0</v>
      </c>
      <c r="RD292" s="59">
        <v>0</v>
      </c>
      <c r="RE292" s="59">
        <v>0</v>
      </c>
      <c r="RF292" s="59">
        <v>0</v>
      </c>
      <c r="RG292" s="59">
        <v>0</v>
      </c>
      <c r="RH292" s="59">
        <v>0</v>
      </c>
      <c r="RI292" s="59">
        <v>0</v>
      </c>
      <c r="RJ292" s="59">
        <v>0</v>
      </c>
      <c r="RK292" s="59"/>
      <c r="RN292" s="59">
        <v>827.40000000000009</v>
      </c>
      <c r="RO292" s="59">
        <v>827.40000000000009</v>
      </c>
      <c r="RP292" s="59">
        <v>916.05</v>
      </c>
      <c r="RQ292" s="59">
        <v>916.05</v>
      </c>
      <c r="RR292" s="59">
        <v>916.05</v>
      </c>
      <c r="RS292" s="59">
        <v>916.05</v>
      </c>
      <c r="RT292" s="59">
        <v>916.05</v>
      </c>
      <c r="RU292" s="59">
        <v>916.05</v>
      </c>
      <c r="RV292" s="59">
        <v>916.05</v>
      </c>
      <c r="RW292" s="59">
        <v>916.05</v>
      </c>
      <c r="RX292" s="59">
        <v>916.05</v>
      </c>
      <c r="RY292" s="59">
        <v>916.05</v>
      </c>
      <c r="RZ292" s="59">
        <v>971.01299999999992</v>
      </c>
      <c r="SA292" s="59">
        <v>971.01299999999992</v>
      </c>
      <c r="SB292" s="59">
        <v>971.01299999999992</v>
      </c>
      <c r="SC292" s="59">
        <v>971.01299999999992</v>
      </c>
      <c r="SD292" s="59">
        <v>971.01299999999992</v>
      </c>
      <c r="SE292" s="59">
        <v>971.01299999999992</v>
      </c>
      <c r="SF292" s="59">
        <v>971.01299999999992</v>
      </c>
      <c r="SG292" s="59">
        <v>971.01299999999992</v>
      </c>
      <c r="SH292" s="59">
        <v>971.01299999999992</v>
      </c>
      <c r="SI292" s="59">
        <v>971.01299999999992</v>
      </c>
      <c r="SJ292" s="59">
        <v>971.01299999999992</v>
      </c>
      <c r="SK292" s="59">
        <v>971.01299999999992</v>
      </c>
      <c r="SL292" s="59">
        <v>1029.27378</v>
      </c>
      <c r="SM292" s="59">
        <v>1029.27378</v>
      </c>
      <c r="SN292" s="59">
        <v>1029.27378</v>
      </c>
      <c r="SO292" s="59">
        <v>1029.27378</v>
      </c>
      <c r="SP292" s="59">
        <v>1029.27378</v>
      </c>
      <c r="SQ292" s="59">
        <v>1029.27378</v>
      </c>
      <c r="SR292" s="59">
        <v>1029.27378</v>
      </c>
      <c r="SS292" s="59">
        <v>1029.27378</v>
      </c>
      <c r="ST292" s="59">
        <v>1029.27378</v>
      </c>
      <c r="SU292" s="59">
        <v>1029.27378</v>
      </c>
      <c r="SV292" s="59">
        <v>1029.27378</v>
      </c>
      <c r="SW292" s="59">
        <v>1029.27378</v>
      </c>
      <c r="SX292" s="59">
        <v>1091.0302068000001</v>
      </c>
      <c r="SY292" s="59">
        <v>1091.0302068000001</v>
      </c>
      <c r="SZ292" s="59">
        <v>1091.0302068000001</v>
      </c>
      <c r="TA292" s="59">
        <v>1091.0302068000001</v>
      </c>
      <c r="TB292" s="59">
        <v>1091.0302068000001</v>
      </c>
      <c r="TC292" s="59">
        <v>1091.0302068000001</v>
      </c>
      <c r="TD292" s="59">
        <v>1091.0302068000001</v>
      </c>
      <c r="TE292" s="59">
        <v>1091.0302068000001</v>
      </c>
      <c r="TF292" s="59">
        <v>1091.0302068000001</v>
      </c>
      <c r="TG292" s="59">
        <v>1091.0302068000001</v>
      </c>
      <c r="TH292" s="59">
        <v>1091.0302068000001</v>
      </c>
      <c r="TI292" s="59">
        <v>1091.0302068000001</v>
      </c>
      <c r="TJ292" s="59">
        <v>1156.4920192079999</v>
      </c>
      <c r="TK292" s="59">
        <v>1156.4920192079999</v>
      </c>
      <c r="TL292" s="59">
        <v>1156.4920192079999</v>
      </c>
      <c r="TM292" s="59">
        <v>1156.4920192079999</v>
      </c>
      <c r="TN292" s="59">
        <v>1156.4920192079999</v>
      </c>
      <c r="TO292" s="59">
        <v>1156.4920192079999</v>
      </c>
      <c r="TP292" s="59">
        <v>1156.4920192079999</v>
      </c>
      <c r="TQ292" s="59">
        <v>1156.4920192079999</v>
      </c>
      <c r="TR292" s="59">
        <v>1156.4920192079999</v>
      </c>
      <c r="TS292" s="59">
        <v>1156.4920192079999</v>
      </c>
      <c r="TT292" s="59">
        <v>1156.4920192079999</v>
      </c>
      <c r="TU292" s="59">
        <v>1156.4920192079999</v>
      </c>
      <c r="TV292" s="59">
        <v>1225.8815403604801</v>
      </c>
      <c r="TW292" s="59">
        <v>1225.8815403604801</v>
      </c>
      <c r="TX292" s="59">
        <v>1225.8815403604801</v>
      </c>
      <c r="TY292" s="59">
        <v>1225.8815403604801</v>
      </c>
      <c r="TZ292" s="59">
        <v>1225.8815403604801</v>
      </c>
      <c r="UA292" s="59">
        <v>1225.8815403604801</v>
      </c>
      <c r="UB292" s="59">
        <v>1225.8815403604801</v>
      </c>
      <c r="UC292" s="59">
        <v>1225.8815403604801</v>
      </c>
      <c r="UD292" s="59">
        <v>1225.8815403604801</v>
      </c>
      <c r="UE292" s="59">
        <v>1225.8815403604801</v>
      </c>
      <c r="UF292" s="59">
        <v>1225.8815403604801</v>
      </c>
      <c r="UG292" s="59">
        <v>1225.8815403604801</v>
      </c>
      <c r="UH292" s="59"/>
      <c r="UK292" s="59">
        <v>5252.1</v>
      </c>
      <c r="UL292" s="59">
        <v>5658.4920000000011</v>
      </c>
      <c r="UM292" s="59">
        <v>5998.0015199999989</v>
      </c>
      <c r="UN292" s="59">
        <v>6357.8816112000013</v>
      </c>
      <c r="UO292" s="59">
        <v>6739.3545078720008</v>
      </c>
      <c r="UP292" s="59">
        <v>7143.715778344319</v>
      </c>
      <c r="UQ292" s="59"/>
      <c r="UT292" s="59">
        <v>5563.1999999999989</v>
      </c>
      <c r="UU292" s="59">
        <v>5993.6639999999979</v>
      </c>
      <c r="UV292" s="59">
        <v>6353.2838399999973</v>
      </c>
      <c r="UW292" s="59">
        <v>6734.4808703999997</v>
      </c>
      <c r="UX292" s="59">
        <v>7138.5497226239977</v>
      </c>
      <c r="UY292" s="59">
        <v>7566.8627059814426</v>
      </c>
      <c r="UZ292" s="59"/>
      <c r="VC292" s="59">
        <v>0</v>
      </c>
      <c r="VD292" s="59">
        <v>0</v>
      </c>
      <c r="VE292" s="59">
        <v>0</v>
      </c>
      <c r="VF292" s="59">
        <v>0</v>
      </c>
      <c r="VG292" s="59">
        <v>0</v>
      </c>
      <c r="VH292" s="59">
        <v>0</v>
      </c>
      <c r="VI292" s="59"/>
      <c r="VL292" s="59">
        <v>10815.3</v>
      </c>
      <c r="VM292" s="59">
        <v>11652.155999999999</v>
      </c>
      <c r="VN292" s="59">
        <v>12351.285359999996</v>
      </c>
      <c r="VO292" s="59">
        <v>13092.362481600001</v>
      </c>
      <c r="VP292" s="59">
        <v>13877.904230495998</v>
      </c>
      <c r="VQ292" s="59">
        <v>14710.578484325761</v>
      </c>
      <c r="VR292" s="59"/>
      <c r="VU292" s="59">
        <v>183000</v>
      </c>
      <c r="VV292" s="59">
        <v>197160</v>
      </c>
      <c r="VW292" s="59">
        <v>208989.59999999995</v>
      </c>
      <c r="VX292" s="59">
        <v>221528.97599999994</v>
      </c>
      <c r="VY292" s="59">
        <v>234820.71455999999</v>
      </c>
      <c r="VZ292" s="59">
        <v>248909.95743360001</v>
      </c>
      <c r="WA292" s="59"/>
      <c r="WD292" s="59">
        <v>15250</v>
      </c>
      <c r="WE292" s="59">
        <v>16430</v>
      </c>
      <c r="WF292" s="59">
        <v>17415.799999999996</v>
      </c>
      <c r="WG292" s="59">
        <v>18460.747999999996</v>
      </c>
      <c r="WH292" s="59">
        <v>19568.392879999999</v>
      </c>
      <c r="WI292" s="59">
        <v>20742.496452800002</v>
      </c>
      <c r="WJ292" s="59"/>
      <c r="WM292" s="59">
        <v>639.94964330675623</v>
      </c>
      <c r="WN292" s="59">
        <v>689.46705832983639</v>
      </c>
      <c r="WO292" s="59">
        <v>730.83508182962635</v>
      </c>
      <c r="WP292" s="59">
        <v>774.685186739404</v>
      </c>
      <c r="WQ292" s="59">
        <v>821.16629794376843</v>
      </c>
      <c r="WR292" s="59">
        <v>870.4362758203946</v>
      </c>
      <c r="WS292" s="59"/>
      <c r="WV292" s="74">
        <v>40.9</v>
      </c>
      <c r="WW292" s="74">
        <v>52.9</v>
      </c>
      <c r="WX292" s="74">
        <v>64.900000000000006</v>
      </c>
      <c r="WY292" s="74">
        <v>76.900000000000006</v>
      </c>
      <c r="WZ292" s="74">
        <v>88.9</v>
      </c>
      <c r="XA292" s="74">
        <v>100.9</v>
      </c>
      <c r="XB292" s="74"/>
      <c r="XE292" s="80">
        <v>3</v>
      </c>
      <c r="XF292" s="80">
        <v>4</v>
      </c>
      <c r="XG292" s="80">
        <v>5</v>
      </c>
      <c r="XH292" s="80">
        <v>6</v>
      </c>
      <c r="XI292" s="80">
        <v>7</v>
      </c>
      <c r="XJ292" s="80">
        <v>8</v>
      </c>
      <c r="XK292" s="80"/>
      <c r="XL292" s="75"/>
      <c r="XM292" s="75"/>
      <c r="XN292" s="80">
        <v>4</v>
      </c>
      <c r="XO292" s="80">
        <v>4</v>
      </c>
      <c r="XP292" s="80">
        <v>4</v>
      </c>
      <c r="XQ292" s="80">
        <v>4</v>
      </c>
      <c r="XR292" s="80">
        <v>4</v>
      </c>
      <c r="XS292" s="80">
        <v>4</v>
      </c>
      <c r="XT292" s="80"/>
      <c r="XW292" s="80">
        <v>27</v>
      </c>
      <c r="XX292" s="80">
        <v>27</v>
      </c>
      <c r="XY292" s="80">
        <v>27</v>
      </c>
      <c r="XZ292" s="80">
        <v>27</v>
      </c>
      <c r="YA292" s="80">
        <v>27</v>
      </c>
      <c r="YB292" s="80">
        <v>27</v>
      </c>
      <c r="YC292" s="80"/>
      <c r="YF292" s="5">
        <v>1334.2950062945874</v>
      </c>
      <c r="YG292" s="5">
        <v>1437.538816617709</v>
      </c>
      <c r="YH292" s="5">
        <v>4447.1314729332771</v>
      </c>
      <c r="YI292" s="5">
        <v>4713.9593613092748</v>
      </c>
      <c r="YJ292" s="5">
        <v>4996.7969229878327</v>
      </c>
      <c r="YK292" s="5">
        <v>5296.6047383671012</v>
      </c>
      <c r="YL292" s="5"/>
      <c r="YO292" s="5">
        <v>38396.978598405374</v>
      </c>
      <c r="YP292" s="5">
        <v>41368.023499790186</v>
      </c>
      <c r="YQ292" s="5">
        <v>43850.104909777583</v>
      </c>
      <c r="YR292" s="5">
        <v>46481.111204364242</v>
      </c>
      <c r="YS292" s="5">
        <v>49269.977876626108</v>
      </c>
      <c r="YT292" s="5">
        <v>52226.176549223674</v>
      </c>
      <c r="YU292" s="5"/>
      <c r="YX292" s="5">
        <v>26261.142514222476</v>
      </c>
      <c r="YY292" s="5">
        <v>40999.223749704077</v>
      </c>
      <c r="YZ292" s="5">
        <v>43850.104909777583</v>
      </c>
      <c r="ZA292" s="5">
        <v>46481.111204364242</v>
      </c>
      <c r="ZB292" s="5">
        <v>49269.977876626108</v>
      </c>
      <c r="ZC292" s="5">
        <v>52226.176549223674</v>
      </c>
      <c r="ZD292" s="5"/>
      <c r="ZG292" s="5">
        <v>639.94964330675623</v>
      </c>
      <c r="ZH292" s="5">
        <v>689.46705832983639</v>
      </c>
      <c r="ZI292" s="5">
        <v>730.83508182962635</v>
      </c>
      <c r="ZJ292" s="5">
        <v>774.685186739404</v>
      </c>
      <c r="ZK292" s="5">
        <v>821.16629794376843</v>
      </c>
      <c r="ZL292" s="5">
        <v>870.4362758203946</v>
      </c>
      <c r="ZM292" s="5"/>
      <c r="ZP292" s="60">
        <v>17918.590012589175</v>
      </c>
      <c r="ZQ292" s="60">
        <v>19305.077633235418</v>
      </c>
      <c r="ZR292" s="60">
        <v>20463.382291229536</v>
      </c>
      <c r="ZS292" s="60">
        <v>21691.185228703311</v>
      </c>
      <c r="ZT292" s="60">
        <v>22992.656342425515</v>
      </c>
      <c r="ZU292" s="60">
        <v>24372.21572297105</v>
      </c>
      <c r="ZV292" s="60"/>
      <c r="ZY292" s="60">
        <v>639.94964330675623</v>
      </c>
      <c r="ZZ292" s="60">
        <v>689.46705832983639</v>
      </c>
      <c r="AAA292" s="60">
        <v>730.83508182962635</v>
      </c>
      <c r="AAB292" s="60">
        <v>774.685186739404</v>
      </c>
      <c r="AAC292" s="60">
        <v>821.16629794376843</v>
      </c>
      <c r="AAD292" s="60">
        <v>870.4362758203946</v>
      </c>
      <c r="AAE292" s="60"/>
      <c r="AAH292" s="60">
        <v>44156.525388166185</v>
      </c>
      <c r="AAI292" s="60">
        <v>62052.035249685272</v>
      </c>
      <c r="AAJ292" s="60">
        <v>88431.044901384783</v>
      </c>
      <c r="AAK292" s="60">
        <v>111554.66689047418</v>
      </c>
      <c r="AAL292" s="60">
        <v>137134.77175660932</v>
      </c>
      <c r="AAM292" s="60">
        <v>165382.89240587497</v>
      </c>
      <c r="AAN292" s="60"/>
      <c r="AAQ292" s="5">
        <v>62075.115400755356</v>
      </c>
      <c r="AAR292" s="5">
        <v>81357.112882920686</v>
      </c>
      <c r="AAS292" s="5">
        <v>108894.42719261433</v>
      </c>
      <c r="AAT292" s="5">
        <v>133245.85211917749</v>
      </c>
      <c r="AAU292" s="5">
        <v>160127.42809903482</v>
      </c>
      <c r="AAV292" s="5">
        <v>189755.10812884601</v>
      </c>
    </row>
    <row r="293" spans="2:724" ht="15" customHeight="1">
      <c r="B293" s="228">
        <v>20</v>
      </c>
      <c r="C293" s="228">
        <v>104166</v>
      </c>
      <c r="D293" s="229" t="s">
        <v>455</v>
      </c>
      <c r="E293" s="73" t="b">
        <v>0</v>
      </c>
      <c r="F293" s="230">
        <v>40920</v>
      </c>
      <c r="G293" s="231" t="s">
        <v>426</v>
      </c>
      <c r="H293" s="57" t="s">
        <v>221</v>
      </c>
      <c r="I293" s="57" t="s">
        <v>198</v>
      </c>
      <c r="J293" s="229" t="s">
        <v>225</v>
      </c>
      <c r="K293" s="232">
        <v>8464</v>
      </c>
      <c r="L293" s="232">
        <v>0</v>
      </c>
      <c r="M293" s="73" t="b">
        <v>1</v>
      </c>
      <c r="N293" s="73" t="b">
        <v>1</v>
      </c>
      <c r="O293" s="73" t="b">
        <v>1</v>
      </c>
      <c r="P293" s="27">
        <v>42016</v>
      </c>
      <c r="Q293" s="27" t="s">
        <v>426</v>
      </c>
      <c r="R293" s="69">
        <v>0</v>
      </c>
      <c r="S293" s="69">
        <v>0.06</v>
      </c>
      <c r="T293" s="69">
        <v>0.06</v>
      </c>
      <c r="U293" s="69">
        <v>0.06</v>
      </c>
      <c r="V293" s="69">
        <v>0.06</v>
      </c>
      <c r="W293" s="69">
        <v>0.06</v>
      </c>
      <c r="Z293" s="232">
        <v>8464</v>
      </c>
      <c r="AA293" s="232">
        <v>8464</v>
      </c>
      <c r="AB293" s="232">
        <v>10000</v>
      </c>
      <c r="AC293" s="232">
        <v>10000</v>
      </c>
      <c r="AD293" s="232">
        <v>10000</v>
      </c>
      <c r="AE293" s="232">
        <v>10000</v>
      </c>
      <c r="AF293" s="232">
        <v>10000</v>
      </c>
      <c r="AG293" s="232">
        <v>10000</v>
      </c>
      <c r="AH293" s="232">
        <v>10000</v>
      </c>
      <c r="AI293" s="232">
        <v>10000</v>
      </c>
      <c r="AJ293" s="232">
        <v>10000</v>
      </c>
      <c r="AK293" s="232">
        <v>10000</v>
      </c>
      <c r="AL293" s="5">
        <v>10600</v>
      </c>
      <c r="AM293" s="5">
        <v>10600</v>
      </c>
      <c r="AN293" s="5">
        <v>10600</v>
      </c>
      <c r="AO293" s="5">
        <v>10600</v>
      </c>
      <c r="AP293" s="5">
        <v>10600</v>
      </c>
      <c r="AQ293" s="5">
        <v>10600</v>
      </c>
      <c r="AR293" s="5">
        <v>10600</v>
      </c>
      <c r="AS293" s="5">
        <v>10600</v>
      </c>
      <c r="AT293" s="5">
        <v>10600</v>
      </c>
      <c r="AU293" s="5">
        <v>10600</v>
      </c>
      <c r="AV293" s="5">
        <v>10600</v>
      </c>
      <c r="AW293" s="5">
        <v>10600</v>
      </c>
      <c r="AX293" s="5">
        <v>11236</v>
      </c>
      <c r="AY293" s="5">
        <v>11236</v>
      </c>
      <c r="AZ293" s="5">
        <v>11236</v>
      </c>
      <c r="BA293" s="5">
        <v>11236</v>
      </c>
      <c r="BB293" s="5">
        <v>11236</v>
      </c>
      <c r="BC293" s="5">
        <v>11236</v>
      </c>
      <c r="BD293" s="5">
        <v>11236</v>
      </c>
      <c r="BE293" s="5">
        <v>11236</v>
      </c>
      <c r="BF293" s="5">
        <v>11236</v>
      </c>
      <c r="BG293" s="5">
        <v>11236</v>
      </c>
      <c r="BH293" s="5">
        <v>11236</v>
      </c>
      <c r="BI293" s="5">
        <v>11236</v>
      </c>
      <c r="BJ293" s="5">
        <v>11910.16</v>
      </c>
      <c r="BK293" s="5">
        <v>11910.16</v>
      </c>
      <c r="BL293" s="5">
        <v>11910.16</v>
      </c>
      <c r="BM293" s="5">
        <v>11910.16</v>
      </c>
      <c r="BN293" s="5">
        <v>11910.16</v>
      </c>
      <c r="BO293" s="5">
        <v>11910.16</v>
      </c>
      <c r="BP293" s="5">
        <v>11910.16</v>
      </c>
      <c r="BQ293" s="5">
        <v>11910.16</v>
      </c>
      <c r="BR293" s="5">
        <v>11910.16</v>
      </c>
      <c r="BS293" s="5">
        <v>11910.16</v>
      </c>
      <c r="BT293" s="5">
        <v>11910.16</v>
      </c>
      <c r="BU293" s="5">
        <v>11910.16</v>
      </c>
      <c r="BV293" s="5">
        <v>12624.7696</v>
      </c>
      <c r="BW293" s="5">
        <v>12624.7696</v>
      </c>
      <c r="BX293" s="5">
        <v>12624.7696</v>
      </c>
      <c r="BY293" s="5">
        <v>12624.7696</v>
      </c>
      <c r="BZ293" s="5">
        <v>12624.7696</v>
      </c>
      <c r="CA293" s="5">
        <v>12624.7696</v>
      </c>
      <c r="CB293" s="5">
        <v>12624.7696</v>
      </c>
      <c r="CC293" s="5">
        <v>12624.7696</v>
      </c>
      <c r="CD293" s="5">
        <v>12624.7696</v>
      </c>
      <c r="CE293" s="5">
        <v>12624.7696</v>
      </c>
      <c r="CF293" s="5">
        <v>12624.7696</v>
      </c>
      <c r="CG293" s="5">
        <v>12624.7696</v>
      </c>
      <c r="CH293" s="5">
        <v>13382.255776</v>
      </c>
      <c r="CI293" s="5">
        <v>13382.255776</v>
      </c>
      <c r="CJ293" s="5">
        <v>13382.255776</v>
      </c>
      <c r="CK293" s="5">
        <v>13382.255776</v>
      </c>
      <c r="CL293" s="5">
        <v>13382.255776</v>
      </c>
      <c r="CM293" s="5">
        <v>13382.255776</v>
      </c>
      <c r="CN293" s="5">
        <v>13382.255776</v>
      </c>
      <c r="CO293" s="5">
        <v>13382.255776</v>
      </c>
      <c r="CP293" s="5">
        <v>13382.255776</v>
      </c>
      <c r="CQ293" s="5">
        <v>13382.255776</v>
      </c>
      <c r="CR293" s="5">
        <v>13382.255776</v>
      </c>
      <c r="CS293" s="5">
        <v>13382.255776</v>
      </c>
      <c r="CU293" s="69">
        <v>0</v>
      </c>
      <c r="CV293" s="69">
        <v>0</v>
      </c>
      <c r="CW293" s="69">
        <v>0</v>
      </c>
      <c r="CX293" s="69">
        <v>0</v>
      </c>
      <c r="CY293" s="69">
        <v>0</v>
      </c>
      <c r="CZ293" s="69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/>
      <c r="FZ293" s="5">
        <v>8464</v>
      </c>
      <c r="GA293" s="5">
        <v>8464</v>
      </c>
      <c r="GB293" s="5">
        <v>10000</v>
      </c>
      <c r="GC293" s="5">
        <v>10000</v>
      </c>
      <c r="GD293" s="5">
        <v>10000</v>
      </c>
      <c r="GE293" s="5">
        <v>10000</v>
      </c>
      <c r="GF293" s="5">
        <v>10000</v>
      </c>
      <c r="GG293" s="5">
        <v>10000</v>
      </c>
      <c r="GH293" s="5">
        <v>10000</v>
      </c>
      <c r="GI293" s="5">
        <v>10000</v>
      </c>
      <c r="GJ293" s="5">
        <v>10000</v>
      </c>
      <c r="GK293" s="5">
        <v>10000</v>
      </c>
      <c r="GL293" s="5">
        <v>10600</v>
      </c>
      <c r="GM293" s="5">
        <v>10600</v>
      </c>
      <c r="GN293" s="5">
        <v>10600</v>
      </c>
      <c r="GO293" s="5">
        <v>10600</v>
      </c>
      <c r="GP293" s="5">
        <v>10600</v>
      </c>
      <c r="GQ293" s="5">
        <v>10600</v>
      </c>
      <c r="GR293" s="5">
        <v>10600</v>
      </c>
      <c r="GS293" s="5">
        <v>10600</v>
      </c>
      <c r="GT293" s="5">
        <v>10600</v>
      </c>
      <c r="GU293" s="5">
        <v>10600</v>
      </c>
      <c r="GV293" s="5">
        <v>10600</v>
      </c>
      <c r="GW293" s="5">
        <v>10600</v>
      </c>
      <c r="GX293" s="5">
        <v>11236</v>
      </c>
      <c r="GY293" s="5">
        <v>11236</v>
      </c>
      <c r="GZ293" s="5">
        <v>11236</v>
      </c>
      <c r="HA293" s="5">
        <v>11236</v>
      </c>
      <c r="HB293" s="5">
        <v>11236</v>
      </c>
      <c r="HC293" s="5">
        <v>11236</v>
      </c>
      <c r="HD293" s="5">
        <v>11236</v>
      </c>
      <c r="HE293" s="5">
        <v>11236</v>
      </c>
      <c r="HF293" s="5">
        <v>11236</v>
      </c>
      <c r="HG293" s="5">
        <v>11236</v>
      </c>
      <c r="HH293" s="5">
        <v>11236</v>
      </c>
      <c r="HI293" s="5">
        <v>11236</v>
      </c>
      <c r="HJ293" s="5">
        <v>11910.16</v>
      </c>
      <c r="HK293" s="5">
        <v>11910.16</v>
      </c>
      <c r="HL293" s="5">
        <v>11910.16</v>
      </c>
      <c r="HM293" s="5">
        <v>11910.16</v>
      </c>
      <c r="HN293" s="5">
        <v>11910.16</v>
      </c>
      <c r="HO293" s="5">
        <v>11910.16</v>
      </c>
      <c r="HP293" s="5">
        <v>11910.16</v>
      </c>
      <c r="HQ293" s="5">
        <v>11910.16</v>
      </c>
      <c r="HR293" s="5">
        <v>11910.16</v>
      </c>
      <c r="HS293" s="5">
        <v>11910.16</v>
      </c>
      <c r="HT293" s="5">
        <v>11910.16</v>
      </c>
      <c r="HU293" s="5">
        <v>11910.16</v>
      </c>
      <c r="HV293" s="5">
        <v>12624.7696</v>
      </c>
      <c r="HW293" s="5">
        <v>12624.7696</v>
      </c>
      <c r="HX293" s="5">
        <v>12624.7696</v>
      </c>
      <c r="HY293" s="5">
        <v>12624.7696</v>
      </c>
      <c r="HZ293" s="5">
        <v>12624.7696</v>
      </c>
      <c r="IA293" s="5">
        <v>12624.7696</v>
      </c>
      <c r="IB293" s="5">
        <v>12624.7696</v>
      </c>
      <c r="IC293" s="5">
        <v>12624.7696</v>
      </c>
      <c r="ID293" s="5">
        <v>12624.7696</v>
      </c>
      <c r="IE293" s="5">
        <v>12624.7696</v>
      </c>
      <c r="IF293" s="5">
        <v>12624.7696</v>
      </c>
      <c r="IG293" s="5">
        <v>12624.7696</v>
      </c>
      <c r="IH293" s="5">
        <v>13382.255776</v>
      </c>
      <c r="II293" s="5">
        <v>13382.255776</v>
      </c>
      <c r="IJ293" s="5">
        <v>13382.255776</v>
      </c>
      <c r="IK293" s="5">
        <v>13382.255776</v>
      </c>
      <c r="IL293" s="5">
        <v>13382.255776</v>
      </c>
      <c r="IM293" s="5">
        <v>13382.255776</v>
      </c>
      <c r="IN293" s="5">
        <v>13382.255776</v>
      </c>
      <c r="IO293" s="5">
        <v>13382.255776</v>
      </c>
      <c r="IP293" s="5">
        <v>13382.255776</v>
      </c>
      <c r="IQ293" s="5">
        <v>13382.255776</v>
      </c>
      <c r="IR293" s="5">
        <v>13382.255776</v>
      </c>
      <c r="IS293" s="5">
        <v>13382.255776</v>
      </c>
      <c r="IT293" s="5"/>
      <c r="IW293" s="5">
        <v>242.91679999999999</v>
      </c>
      <c r="IX293" s="5">
        <v>242.91679999999999</v>
      </c>
      <c r="IY293" s="5">
        <v>287</v>
      </c>
      <c r="IZ293" s="5">
        <v>287</v>
      </c>
      <c r="JA293" s="5">
        <v>287</v>
      </c>
      <c r="JB293" s="5">
        <v>287</v>
      </c>
      <c r="JC293" s="5">
        <v>287</v>
      </c>
      <c r="JD293" s="5">
        <v>287</v>
      </c>
      <c r="JE293" s="5">
        <v>287</v>
      </c>
      <c r="JF293" s="5">
        <v>287</v>
      </c>
      <c r="JG293" s="5">
        <v>287</v>
      </c>
      <c r="JH293" s="5">
        <v>287</v>
      </c>
      <c r="JI293" s="5">
        <v>304.21999999999997</v>
      </c>
      <c r="JJ293" s="5">
        <v>304.21999999999997</v>
      </c>
      <c r="JK293" s="5">
        <v>304.21999999999997</v>
      </c>
      <c r="JL293" s="5">
        <v>304.21999999999997</v>
      </c>
      <c r="JM293" s="5">
        <v>304.21999999999997</v>
      </c>
      <c r="JN293" s="5">
        <v>304.21999999999997</v>
      </c>
      <c r="JO293" s="5">
        <v>304.21999999999997</v>
      </c>
      <c r="JP293" s="5">
        <v>304.21999999999997</v>
      </c>
      <c r="JQ293" s="5">
        <v>304.21999999999997</v>
      </c>
      <c r="JR293" s="5">
        <v>304.21999999999997</v>
      </c>
      <c r="JS293" s="5">
        <v>304.21999999999997</v>
      </c>
      <c r="JT293" s="5">
        <v>304.21999999999997</v>
      </c>
      <c r="JU293" s="5">
        <v>322.47320000000002</v>
      </c>
      <c r="JV293" s="5">
        <v>322.47320000000002</v>
      </c>
      <c r="JW293" s="5">
        <v>322.47320000000002</v>
      </c>
      <c r="JX293" s="5">
        <v>322.47320000000002</v>
      </c>
      <c r="JY293" s="5">
        <v>322.47320000000002</v>
      </c>
      <c r="JZ293" s="5">
        <v>322.47320000000002</v>
      </c>
      <c r="KA293" s="5">
        <v>322.47320000000002</v>
      </c>
      <c r="KB293" s="5">
        <v>322.47320000000002</v>
      </c>
      <c r="KC293" s="5">
        <v>322.47320000000002</v>
      </c>
      <c r="KD293" s="5">
        <v>322.47320000000002</v>
      </c>
      <c r="KE293" s="5">
        <v>322.47320000000002</v>
      </c>
      <c r="KF293" s="5">
        <v>322.47320000000002</v>
      </c>
      <c r="KG293" s="5">
        <v>341.82159200000001</v>
      </c>
      <c r="KH293" s="5">
        <v>341.82159200000001</v>
      </c>
      <c r="KI293" s="5">
        <v>341.82159200000001</v>
      </c>
      <c r="KJ293" s="5">
        <v>341.82159200000001</v>
      </c>
      <c r="KK293" s="5">
        <v>341.82159200000001</v>
      </c>
      <c r="KL293" s="5">
        <v>341.82159200000001</v>
      </c>
      <c r="KM293" s="5">
        <v>341.82159200000001</v>
      </c>
      <c r="KN293" s="5">
        <v>341.82159200000001</v>
      </c>
      <c r="KO293" s="5">
        <v>341.82159200000001</v>
      </c>
      <c r="KP293" s="5">
        <v>341.82159200000001</v>
      </c>
      <c r="KQ293" s="5">
        <v>341.82159200000001</v>
      </c>
      <c r="KR293" s="5">
        <v>341.82159200000001</v>
      </c>
      <c r="KS293" s="5">
        <v>362.33088751999998</v>
      </c>
      <c r="KT293" s="5">
        <v>362.33088751999998</v>
      </c>
      <c r="KU293" s="5">
        <v>362.33088751999998</v>
      </c>
      <c r="KV293" s="5">
        <v>362.33088751999998</v>
      </c>
      <c r="KW293" s="5">
        <v>362.33088751999998</v>
      </c>
      <c r="KX293" s="5">
        <v>362.33088751999998</v>
      </c>
      <c r="KY293" s="5">
        <v>362.33088751999998</v>
      </c>
      <c r="KZ293" s="5">
        <v>362.33088751999998</v>
      </c>
      <c r="LA293" s="5">
        <v>362.33088751999998</v>
      </c>
      <c r="LB293" s="5">
        <v>362.33088751999998</v>
      </c>
      <c r="LC293" s="5">
        <v>362.33088751999998</v>
      </c>
      <c r="LD293" s="5">
        <v>362.33088751999998</v>
      </c>
      <c r="LE293" s="5">
        <v>384.07074077120001</v>
      </c>
      <c r="LF293" s="5">
        <v>384.07074077120001</v>
      </c>
      <c r="LG293" s="5">
        <v>384.07074077120001</v>
      </c>
      <c r="LH293" s="5">
        <v>384.07074077120001</v>
      </c>
      <c r="LI293" s="5">
        <v>384.07074077120001</v>
      </c>
      <c r="LJ293" s="5">
        <v>384.07074077120001</v>
      </c>
      <c r="LK293" s="5">
        <v>384.07074077120001</v>
      </c>
      <c r="LL293" s="5">
        <v>384.07074077120001</v>
      </c>
      <c r="LM293" s="5">
        <v>384.07074077120001</v>
      </c>
      <c r="LN293" s="5">
        <v>384.07074077120001</v>
      </c>
      <c r="LO293" s="5">
        <v>384.07074077120001</v>
      </c>
      <c r="LP293" s="5">
        <v>384.07074077120001</v>
      </c>
      <c r="LQ293" s="5"/>
      <c r="LT293" s="5">
        <v>257.30560000000003</v>
      </c>
      <c r="LU293" s="5">
        <v>257.30560000000003</v>
      </c>
      <c r="LV293" s="5">
        <v>304</v>
      </c>
      <c r="LW293" s="5">
        <v>304</v>
      </c>
      <c r="LX293" s="5">
        <v>304</v>
      </c>
      <c r="LY293" s="5">
        <v>304</v>
      </c>
      <c r="LZ293" s="5">
        <v>304</v>
      </c>
      <c r="MA293" s="5">
        <v>304</v>
      </c>
      <c r="MB293" s="5">
        <v>304</v>
      </c>
      <c r="MC293" s="5">
        <v>304</v>
      </c>
      <c r="MD293" s="5">
        <v>304</v>
      </c>
      <c r="ME293" s="5">
        <v>304</v>
      </c>
      <c r="MF293" s="5">
        <v>322.24</v>
      </c>
      <c r="MG293" s="5">
        <v>322.24</v>
      </c>
      <c r="MH293" s="5">
        <v>322.24</v>
      </c>
      <c r="MI293" s="5">
        <v>322.24</v>
      </c>
      <c r="MJ293" s="5">
        <v>322.24</v>
      </c>
      <c r="MK293" s="5">
        <v>322.24</v>
      </c>
      <c r="ML293" s="5">
        <v>322.24</v>
      </c>
      <c r="MM293" s="5">
        <v>322.24</v>
      </c>
      <c r="MN293" s="5">
        <v>322.24</v>
      </c>
      <c r="MO293" s="5">
        <v>322.24</v>
      </c>
      <c r="MP293" s="5">
        <v>322.24</v>
      </c>
      <c r="MQ293" s="5">
        <v>322.24</v>
      </c>
      <c r="MR293" s="5">
        <v>341.57440000000003</v>
      </c>
      <c r="MS293" s="5">
        <v>341.57440000000003</v>
      </c>
      <c r="MT293" s="5">
        <v>341.57440000000003</v>
      </c>
      <c r="MU293" s="5">
        <v>341.57440000000003</v>
      </c>
      <c r="MV293" s="5">
        <v>341.57440000000003</v>
      </c>
      <c r="MW293" s="5">
        <v>341.57440000000003</v>
      </c>
      <c r="MX293" s="5">
        <v>341.57440000000003</v>
      </c>
      <c r="MY293" s="5">
        <v>341.57440000000003</v>
      </c>
      <c r="MZ293" s="5">
        <v>341.57440000000003</v>
      </c>
      <c r="NA293" s="5">
        <v>341.57440000000003</v>
      </c>
      <c r="NB293" s="5">
        <v>341.57440000000003</v>
      </c>
      <c r="NC293" s="5">
        <v>341.57440000000003</v>
      </c>
      <c r="ND293" s="5">
        <v>362.06886400000002</v>
      </c>
      <c r="NE293" s="5">
        <v>362.06886400000002</v>
      </c>
      <c r="NF293" s="5">
        <v>362.06886400000002</v>
      </c>
      <c r="NG293" s="5">
        <v>362.06886400000002</v>
      </c>
      <c r="NH293" s="5">
        <v>362.06886400000002</v>
      </c>
      <c r="NI293" s="5">
        <v>362.06886400000002</v>
      </c>
      <c r="NJ293" s="5">
        <v>362.06886400000002</v>
      </c>
      <c r="NK293" s="5">
        <v>362.06886400000002</v>
      </c>
      <c r="NL293" s="5">
        <v>362.06886400000002</v>
      </c>
      <c r="NM293" s="5">
        <v>362.06886400000002</v>
      </c>
      <c r="NN293" s="5">
        <v>362.06886400000002</v>
      </c>
      <c r="NO293" s="5">
        <v>362.06886400000002</v>
      </c>
      <c r="NP293" s="5">
        <v>383.79299584</v>
      </c>
      <c r="NQ293" s="5">
        <v>383.79299584</v>
      </c>
      <c r="NR293" s="5">
        <v>383.79299584</v>
      </c>
      <c r="NS293" s="5">
        <v>383.79299584</v>
      </c>
      <c r="NT293" s="5">
        <v>383.79299584</v>
      </c>
      <c r="NU293" s="5">
        <v>383.79299584</v>
      </c>
      <c r="NV293" s="5">
        <v>383.79299584</v>
      </c>
      <c r="NW293" s="5">
        <v>383.79299584</v>
      </c>
      <c r="NX293" s="5">
        <v>383.79299584</v>
      </c>
      <c r="NY293" s="5">
        <v>383.79299584</v>
      </c>
      <c r="NZ293" s="5">
        <v>383.79299584</v>
      </c>
      <c r="OA293" s="5">
        <v>383.79299584</v>
      </c>
      <c r="OB293" s="5">
        <v>406.82057559039998</v>
      </c>
      <c r="OC293" s="5">
        <v>406.82057559039998</v>
      </c>
      <c r="OD293" s="5">
        <v>406.82057559039998</v>
      </c>
      <c r="OE293" s="5">
        <v>406.82057559039998</v>
      </c>
      <c r="OF293" s="5">
        <v>406.82057559039998</v>
      </c>
      <c r="OG293" s="5">
        <v>406.82057559039998</v>
      </c>
      <c r="OH293" s="5">
        <v>406.82057559039998</v>
      </c>
      <c r="OI293" s="5">
        <v>406.82057559039998</v>
      </c>
      <c r="OJ293" s="5">
        <v>406.82057559039998</v>
      </c>
      <c r="OK293" s="5">
        <v>406.82057559039998</v>
      </c>
      <c r="OL293" s="5">
        <v>406.82057559039998</v>
      </c>
      <c r="OM293" s="5">
        <v>406.82057559039998</v>
      </c>
      <c r="ON293" s="5"/>
      <c r="OQ293" s="59">
        <v>0</v>
      </c>
      <c r="OR293" s="59">
        <v>0</v>
      </c>
      <c r="OS293" s="59">
        <v>0</v>
      </c>
      <c r="OT293" s="59">
        <v>0</v>
      </c>
      <c r="OU293" s="59">
        <v>0</v>
      </c>
      <c r="OV293" s="59">
        <v>0</v>
      </c>
      <c r="OW293" s="59">
        <v>0</v>
      </c>
      <c r="OX293" s="59">
        <v>0</v>
      </c>
      <c r="OY293" s="59">
        <v>0</v>
      </c>
      <c r="OZ293" s="59">
        <v>0</v>
      </c>
      <c r="PA293" s="59">
        <v>0</v>
      </c>
      <c r="PB293" s="59">
        <v>0</v>
      </c>
      <c r="PC293" s="59">
        <v>0</v>
      </c>
      <c r="PD293" s="59">
        <v>0</v>
      </c>
      <c r="PE293" s="59">
        <v>0</v>
      </c>
      <c r="PF293" s="59">
        <v>0</v>
      </c>
      <c r="PG293" s="59">
        <v>0</v>
      </c>
      <c r="PH293" s="59">
        <v>0</v>
      </c>
      <c r="PI293" s="59">
        <v>0</v>
      </c>
      <c r="PJ293" s="59">
        <v>0</v>
      </c>
      <c r="PK293" s="59">
        <v>0</v>
      </c>
      <c r="PL293" s="59">
        <v>0</v>
      </c>
      <c r="PM293" s="59">
        <v>0</v>
      </c>
      <c r="PN293" s="59">
        <v>0</v>
      </c>
      <c r="PO293" s="59">
        <v>0</v>
      </c>
      <c r="PP293" s="59">
        <v>0</v>
      </c>
      <c r="PQ293" s="59">
        <v>0</v>
      </c>
      <c r="PR293" s="59">
        <v>0</v>
      </c>
      <c r="PS293" s="59">
        <v>0</v>
      </c>
      <c r="PT293" s="59">
        <v>0</v>
      </c>
      <c r="PU293" s="59">
        <v>0</v>
      </c>
      <c r="PV293" s="59">
        <v>0</v>
      </c>
      <c r="PW293" s="59">
        <v>0</v>
      </c>
      <c r="PX293" s="59">
        <v>0</v>
      </c>
      <c r="PY293" s="59">
        <v>0</v>
      </c>
      <c r="PZ293" s="59">
        <v>0</v>
      </c>
      <c r="QA293" s="59">
        <v>0</v>
      </c>
      <c r="QB293" s="59">
        <v>0</v>
      </c>
      <c r="QC293" s="59">
        <v>0</v>
      </c>
      <c r="QD293" s="59">
        <v>0</v>
      </c>
      <c r="QE293" s="59">
        <v>0</v>
      </c>
      <c r="QF293" s="59">
        <v>0</v>
      </c>
      <c r="QG293" s="59">
        <v>0</v>
      </c>
      <c r="QH293" s="59">
        <v>0</v>
      </c>
      <c r="QI293" s="59">
        <v>0</v>
      </c>
      <c r="QJ293" s="59">
        <v>0</v>
      </c>
      <c r="QK293" s="59">
        <v>0</v>
      </c>
      <c r="QL293" s="59">
        <v>0</v>
      </c>
      <c r="QM293" s="59">
        <v>0</v>
      </c>
      <c r="QN293" s="59">
        <v>0</v>
      </c>
      <c r="QO293" s="59">
        <v>0</v>
      </c>
      <c r="QP293" s="59">
        <v>0</v>
      </c>
      <c r="QQ293" s="59">
        <v>0</v>
      </c>
      <c r="QR293" s="59">
        <v>0</v>
      </c>
      <c r="QS293" s="59">
        <v>0</v>
      </c>
      <c r="QT293" s="59">
        <v>0</v>
      </c>
      <c r="QU293" s="59">
        <v>0</v>
      </c>
      <c r="QV293" s="59">
        <v>0</v>
      </c>
      <c r="QW293" s="59">
        <v>0</v>
      </c>
      <c r="QX293" s="59">
        <v>0</v>
      </c>
      <c r="QY293" s="59">
        <v>0</v>
      </c>
      <c r="QZ293" s="59">
        <v>0</v>
      </c>
      <c r="RA293" s="59">
        <v>0</v>
      </c>
      <c r="RB293" s="59">
        <v>0</v>
      </c>
      <c r="RC293" s="59">
        <v>0</v>
      </c>
      <c r="RD293" s="59">
        <v>0</v>
      </c>
      <c r="RE293" s="59">
        <v>0</v>
      </c>
      <c r="RF293" s="59">
        <v>0</v>
      </c>
      <c r="RG293" s="59">
        <v>0</v>
      </c>
      <c r="RH293" s="59">
        <v>0</v>
      </c>
      <c r="RI293" s="59">
        <v>0</v>
      </c>
      <c r="RJ293" s="59">
        <v>0</v>
      </c>
      <c r="RK293" s="59"/>
      <c r="RN293" s="59">
        <v>500.22239999999999</v>
      </c>
      <c r="RO293" s="59">
        <v>500.22239999999999</v>
      </c>
      <c r="RP293" s="59">
        <v>591</v>
      </c>
      <c r="RQ293" s="59">
        <v>591</v>
      </c>
      <c r="RR293" s="59">
        <v>591</v>
      </c>
      <c r="RS293" s="59">
        <v>591</v>
      </c>
      <c r="RT293" s="59">
        <v>591</v>
      </c>
      <c r="RU293" s="59">
        <v>591</v>
      </c>
      <c r="RV293" s="59">
        <v>591</v>
      </c>
      <c r="RW293" s="59">
        <v>591</v>
      </c>
      <c r="RX293" s="59">
        <v>591</v>
      </c>
      <c r="RY293" s="59">
        <v>591</v>
      </c>
      <c r="RZ293" s="59">
        <v>626.46</v>
      </c>
      <c r="SA293" s="59">
        <v>626.46</v>
      </c>
      <c r="SB293" s="59">
        <v>626.46</v>
      </c>
      <c r="SC293" s="59">
        <v>626.46</v>
      </c>
      <c r="SD293" s="59">
        <v>626.46</v>
      </c>
      <c r="SE293" s="59">
        <v>626.46</v>
      </c>
      <c r="SF293" s="59">
        <v>626.46</v>
      </c>
      <c r="SG293" s="59">
        <v>626.46</v>
      </c>
      <c r="SH293" s="59">
        <v>626.46</v>
      </c>
      <c r="SI293" s="59">
        <v>626.46</v>
      </c>
      <c r="SJ293" s="59">
        <v>626.46</v>
      </c>
      <c r="SK293" s="59">
        <v>626.46</v>
      </c>
      <c r="SL293" s="59">
        <v>664.0476000000001</v>
      </c>
      <c r="SM293" s="59">
        <v>664.0476000000001</v>
      </c>
      <c r="SN293" s="59">
        <v>664.0476000000001</v>
      </c>
      <c r="SO293" s="59">
        <v>664.0476000000001</v>
      </c>
      <c r="SP293" s="59">
        <v>664.0476000000001</v>
      </c>
      <c r="SQ293" s="59">
        <v>664.0476000000001</v>
      </c>
      <c r="SR293" s="59">
        <v>664.0476000000001</v>
      </c>
      <c r="SS293" s="59">
        <v>664.0476000000001</v>
      </c>
      <c r="ST293" s="59">
        <v>664.0476000000001</v>
      </c>
      <c r="SU293" s="59">
        <v>664.0476000000001</v>
      </c>
      <c r="SV293" s="59">
        <v>664.0476000000001</v>
      </c>
      <c r="SW293" s="59">
        <v>664.0476000000001</v>
      </c>
      <c r="SX293" s="59">
        <v>703.89045600000009</v>
      </c>
      <c r="SY293" s="59">
        <v>703.89045600000009</v>
      </c>
      <c r="SZ293" s="59">
        <v>703.89045600000009</v>
      </c>
      <c r="TA293" s="59">
        <v>703.89045600000009</v>
      </c>
      <c r="TB293" s="59">
        <v>703.89045600000009</v>
      </c>
      <c r="TC293" s="59">
        <v>703.89045600000009</v>
      </c>
      <c r="TD293" s="59">
        <v>703.89045600000009</v>
      </c>
      <c r="TE293" s="59">
        <v>703.89045600000009</v>
      </c>
      <c r="TF293" s="59">
        <v>703.89045600000009</v>
      </c>
      <c r="TG293" s="59">
        <v>703.89045600000009</v>
      </c>
      <c r="TH293" s="59">
        <v>703.89045600000009</v>
      </c>
      <c r="TI293" s="59">
        <v>703.89045600000009</v>
      </c>
      <c r="TJ293" s="59">
        <v>746.12388336000004</v>
      </c>
      <c r="TK293" s="59">
        <v>746.12388336000004</v>
      </c>
      <c r="TL293" s="59">
        <v>746.12388336000004</v>
      </c>
      <c r="TM293" s="59">
        <v>746.12388336000004</v>
      </c>
      <c r="TN293" s="59">
        <v>746.12388336000004</v>
      </c>
      <c r="TO293" s="59">
        <v>746.12388336000004</v>
      </c>
      <c r="TP293" s="59">
        <v>746.12388336000004</v>
      </c>
      <c r="TQ293" s="59">
        <v>746.12388336000004</v>
      </c>
      <c r="TR293" s="59">
        <v>746.12388336000004</v>
      </c>
      <c r="TS293" s="59">
        <v>746.12388336000004</v>
      </c>
      <c r="TT293" s="59">
        <v>746.12388336000004</v>
      </c>
      <c r="TU293" s="59">
        <v>746.12388336000004</v>
      </c>
      <c r="TV293" s="59">
        <v>790.89131636160005</v>
      </c>
      <c r="TW293" s="59">
        <v>790.89131636160005</v>
      </c>
      <c r="TX293" s="59">
        <v>790.89131636160005</v>
      </c>
      <c r="TY293" s="59">
        <v>790.89131636160005</v>
      </c>
      <c r="TZ293" s="59">
        <v>790.89131636160005</v>
      </c>
      <c r="UA293" s="59">
        <v>790.89131636160005</v>
      </c>
      <c r="UB293" s="59">
        <v>790.89131636160005</v>
      </c>
      <c r="UC293" s="59">
        <v>790.89131636160005</v>
      </c>
      <c r="UD293" s="59">
        <v>790.89131636160005</v>
      </c>
      <c r="UE293" s="59">
        <v>790.89131636160005</v>
      </c>
      <c r="UF293" s="59">
        <v>790.89131636160005</v>
      </c>
      <c r="UG293" s="59">
        <v>790.89131636160005</v>
      </c>
      <c r="UH293" s="59"/>
      <c r="UK293" s="59">
        <v>3355.8335999999999</v>
      </c>
      <c r="UL293" s="59">
        <v>3650.639999999999</v>
      </c>
      <c r="UM293" s="59">
        <v>3869.6783999999993</v>
      </c>
      <c r="UN293" s="59">
        <v>4101.859104000001</v>
      </c>
      <c r="UO293" s="59">
        <v>4347.9706502399995</v>
      </c>
      <c r="UP293" s="59">
        <v>4608.8488892543992</v>
      </c>
      <c r="UQ293" s="59"/>
      <c r="UT293" s="59">
        <v>3554.6112000000003</v>
      </c>
      <c r="UU293" s="59">
        <v>3866.8799999999992</v>
      </c>
      <c r="UV293" s="59">
        <v>4098.8928000000005</v>
      </c>
      <c r="UW293" s="59">
        <v>4344.8263679999991</v>
      </c>
      <c r="UX293" s="59">
        <v>4605.51595008</v>
      </c>
      <c r="UY293" s="59">
        <v>4881.8469070847996</v>
      </c>
      <c r="UZ293" s="59"/>
      <c r="VC293" s="59">
        <v>0</v>
      </c>
      <c r="VD293" s="59">
        <v>0</v>
      </c>
      <c r="VE293" s="59">
        <v>0</v>
      </c>
      <c r="VF293" s="59">
        <v>0</v>
      </c>
      <c r="VG293" s="59">
        <v>0</v>
      </c>
      <c r="VH293" s="59">
        <v>0</v>
      </c>
      <c r="VI293" s="59"/>
      <c r="VL293" s="59">
        <v>6910.4448000000002</v>
      </c>
      <c r="VM293" s="59">
        <v>7517.5199999999986</v>
      </c>
      <c r="VN293" s="59">
        <v>7968.5712000000003</v>
      </c>
      <c r="VO293" s="59">
        <v>8446.685472000001</v>
      </c>
      <c r="VP293" s="59">
        <v>8953.4866003200004</v>
      </c>
      <c r="VQ293" s="59">
        <v>9490.6957963391978</v>
      </c>
      <c r="VR293" s="59"/>
      <c r="VU293" s="59">
        <v>116928</v>
      </c>
      <c r="VV293" s="59">
        <v>127200</v>
      </c>
      <c r="VW293" s="59">
        <v>134832</v>
      </c>
      <c r="VX293" s="59">
        <v>142921.92000000001</v>
      </c>
      <c r="VY293" s="59">
        <v>151497.2352</v>
      </c>
      <c r="VZ293" s="59">
        <v>160587.06931200004</v>
      </c>
      <c r="WA293" s="59"/>
      <c r="WD293" s="59">
        <v>9744</v>
      </c>
      <c r="WE293" s="59">
        <v>10600</v>
      </c>
      <c r="WF293" s="59">
        <v>11236</v>
      </c>
      <c r="WG293" s="59">
        <v>11910.160000000002</v>
      </c>
      <c r="WH293" s="59">
        <v>12624.7696</v>
      </c>
      <c r="WI293" s="59">
        <v>13382.255776000004</v>
      </c>
      <c r="WJ293" s="59"/>
      <c r="WM293" s="59">
        <v>408.89634913973987</v>
      </c>
      <c r="WN293" s="59">
        <v>444.8174569869912</v>
      </c>
      <c r="WO293" s="59">
        <v>471.50650440621069</v>
      </c>
      <c r="WP293" s="59">
        <v>499.79689467058341</v>
      </c>
      <c r="WQ293" s="59">
        <v>529.78470835081828</v>
      </c>
      <c r="WR293" s="59">
        <v>561.5717908518676</v>
      </c>
      <c r="WS293" s="59"/>
      <c r="WV293" s="74">
        <v>35.633333333333333</v>
      </c>
      <c r="WW293" s="74">
        <v>47.633333333333333</v>
      </c>
      <c r="WX293" s="74">
        <v>59.633333333333333</v>
      </c>
      <c r="WY293" s="74">
        <v>71.63333333333334</v>
      </c>
      <c r="WZ293" s="74">
        <v>83.63333333333334</v>
      </c>
      <c r="XA293" s="74">
        <v>95.63333333333334</v>
      </c>
      <c r="XB293" s="74"/>
      <c r="XE293" s="80">
        <v>2</v>
      </c>
      <c r="XF293" s="80">
        <v>3</v>
      </c>
      <c r="XG293" s="80">
        <v>4</v>
      </c>
      <c r="XH293" s="80">
        <v>5</v>
      </c>
      <c r="XI293" s="80">
        <v>6</v>
      </c>
      <c r="XJ293" s="80">
        <v>7</v>
      </c>
      <c r="XK293" s="80"/>
      <c r="XL293" s="75"/>
      <c r="XM293" s="75"/>
      <c r="XN293" s="80">
        <v>11</v>
      </c>
      <c r="XO293" s="80">
        <v>11</v>
      </c>
      <c r="XP293" s="80">
        <v>11</v>
      </c>
      <c r="XQ293" s="80">
        <v>11</v>
      </c>
      <c r="XR293" s="80">
        <v>11</v>
      </c>
      <c r="XS293" s="80">
        <v>11</v>
      </c>
      <c r="XT293" s="80"/>
      <c r="XW293" s="80">
        <v>19</v>
      </c>
      <c r="XX293" s="80">
        <v>19</v>
      </c>
      <c r="XY293" s="80">
        <v>18</v>
      </c>
      <c r="XZ293" s="80">
        <v>19</v>
      </c>
      <c r="YA293" s="80">
        <v>19</v>
      </c>
      <c r="YB293" s="80">
        <v>19</v>
      </c>
      <c r="YC293" s="80"/>
      <c r="YF293" s="5">
        <v>852.54888795635816</v>
      </c>
      <c r="YG293" s="5">
        <v>927.44439781787696</v>
      </c>
      <c r="YH293" s="5">
        <v>983.09106168694962</v>
      </c>
      <c r="YI293" s="5">
        <v>3041.2641040705012</v>
      </c>
      <c r="YJ293" s="5">
        <v>3223.7399503147299</v>
      </c>
      <c r="YK293" s="5">
        <v>3417.1643473336144</v>
      </c>
      <c r="YL293" s="5"/>
      <c r="YO293" s="5">
        <v>18400.335711288295</v>
      </c>
      <c r="YP293" s="5">
        <v>26689.047419219471</v>
      </c>
      <c r="YQ293" s="5">
        <v>28290.390264372643</v>
      </c>
      <c r="YR293" s="5">
        <v>29987.813680235005</v>
      </c>
      <c r="YS293" s="5">
        <v>31787.082501049095</v>
      </c>
      <c r="YT293" s="5">
        <v>33694.307451112058</v>
      </c>
      <c r="YU293" s="5"/>
      <c r="YX293" s="5">
        <v>12584.683901241828</v>
      </c>
      <c r="YY293" s="5">
        <v>26451.112096583271</v>
      </c>
      <c r="YZ293" s="5">
        <v>28290.390264372643</v>
      </c>
      <c r="ZA293" s="5">
        <v>29987.813680235005</v>
      </c>
      <c r="ZB293" s="5">
        <v>31787.082501049095</v>
      </c>
      <c r="ZC293" s="5">
        <v>33694.307451112058</v>
      </c>
      <c r="ZD293" s="5"/>
      <c r="ZG293" s="5">
        <v>408.89634913973987</v>
      </c>
      <c r="ZH293" s="5">
        <v>444.8174569869912</v>
      </c>
      <c r="ZI293" s="5">
        <v>471.50650440621069</v>
      </c>
      <c r="ZJ293" s="5">
        <v>499.79689467058341</v>
      </c>
      <c r="ZK293" s="5">
        <v>529.78470835081828</v>
      </c>
      <c r="ZL293" s="5">
        <v>561.5717908518676</v>
      </c>
      <c r="ZM293" s="5"/>
      <c r="ZP293" s="60">
        <v>11449.097775912716</v>
      </c>
      <c r="ZQ293" s="60">
        <v>12454.888795635754</v>
      </c>
      <c r="ZR293" s="60">
        <v>13202.182123373899</v>
      </c>
      <c r="ZS293" s="60">
        <v>13994.313050776336</v>
      </c>
      <c r="ZT293" s="60">
        <v>14833.971833822912</v>
      </c>
      <c r="ZU293" s="60">
        <v>15724.010143852292</v>
      </c>
      <c r="ZV293" s="60"/>
      <c r="ZY293" s="60">
        <v>408.89634913973987</v>
      </c>
      <c r="ZZ293" s="60">
        <v>444.8174569869912</v>
      </c>
      <c r="AAA293" s="60">
        <v>471.50650440621069</v>
      </c>
      <c r="AAB293" s="60">
        <v>499.79689467058341</v>
      </c>
      <c r="AAC293" s="60">
        <v>529.78470835081828</v>
      </c>
      <c r="AAD293" s="60">
        <v>561.5717908518676</v>
      </c>
      <c r="AAE293" s="60"/>
      <c r="AAH293" s="60">
        <v>22489.299202685695</v>
      </c>
      <c r="AAI293" s="60">
        <v>33806.126731011333</v>
      </c>
      <c r="AAJ293" s="60">
        <v>45736.130927402439</v>
      </c>
      <c r="AAK293" s="60">
        <v>63974.002517834677</v>
      </c>
      <c r="AAL293" s="60">
        <v>79997.490960973562</v>
      </c>
      <c r="AAM293" s="60">
        <v>97713.491608224969</v>
      </c>
      <c r="AAN293" s="60"/>
      <c r="AAQ293" s="5">
        <v>33938.396978598408</v>
      </c>
      <c r="AAR293" s="5">
        <v>46261.015526647083</v>
      </c>
      <c r="AAS293" s="5">
        <v>58938.313050776342</v>
      </c>
      <c r="AAT293" s="5">
        <v>77968.315568611011</v>
      </c>
      <c r="AAU293" s="5">
        <v>94831.462794796476</v>
      </c>
      <c r="AAV293" s="5">
        <v>113437.50175207727</v>
      </c>
    </row>
    <row r="294" spans="2:724" ht="15" customHeight="1">
      <c r="B294" s="228">
        <v>21</v>
      </c>
      <c r="C294" s="228">
        <v>104585</v>
      </c>
      <c r="D294" s="229" t="s">
        <v>456</v>
      </c>
      <c r="E294" s="73" t="b">
        <v>0</v>
      </c>
      <c r="F294" s="230">
        <v>40822</v>
      </c>
      <c r="G294" s="231" t="s">
        <v>426</v>
      </c>
      <c r="H294" s="57" t="s">
        <v>221</v>
      </c>
      <c r="I294" s="57" t="s">
        <v>199</v>
      </c>
      <c r="J294" s="229" t="s">
        <v>226</v>
      </c>
      <c r="K294" s="232">
        <v>8464</v>
      </c>
      <c r="L294" s="232">
        <v>0</v>
      </c>
      <c r="M294" s="73" t="b">
        <v>1</v>
      </c>
      <c r="N294" s="73" t="b">
        <v>1</v>
      </c>
      <c r="O294" s="73" t="b">
        <v>1</v>
      </c>
      <c r="P294" s="27">
        <v>41918</v>
      </c>
      <c r="Q294" s="27" t="s">
        <v>426</v>
      </c>
      <c r="R294" s="69">
        <v>0</v>
      </c>
      <c r="S294" s="69">
        <v>0.06</v>
      </c>
      <c r="T294" s="69">
        <v>0.06</v>
      </c>
      <c r="U294" s="69">
        <v>0.06</v>
      </c>
      <c r="V294" s="69">
        <v>0.06</v>
      </c>
      <c r="W294" s="69">
        <v>0.06</v>
      </c>
      <c r="Z294" s="232">
        <v>8464</v>
      </c>
      <c r="AA294" s="232">
        <v>8464</v>
      </c>
      <c r="AB294" s="232">
        <v>9000</v>
      </c>
      <c r="AC294" s="232">
        <v>9000</v>
      </c>
      <c r="AD294" s="232">
        <v>9000</v>
      </c>
      <c r="AE294" s="232">
        <v>9905</v>
      </c>
      <c r="AF294" s="232">
        <v>9905</v>
      </c>
      <c r="AG294" s="232">
        <v>9905</v>
      </c>
      <c r="AH294" s="232">
        <v>9905</v>
      </c>
      <c r="AI294" s="232">
        <v>9905</v>
      </c>
      <c r="AJ294" s="232">
        <v>9905</v>
      </c>
      <c r="AK294" s="232">
        <v>9905</v>
      </c>
      <c r="AL294" s="5">
        <v>10499.300000000001</v>
      </c>
      <c r="AM294" s="5">
        <v>10499.300000000001</v>
      </c>
      <c r="AN294" s="5">
        <v>10499.300000000001</v>
      </c>
      <c r="AO294" s="5">
        <v>10499.300000000001</v>
      </c>
      <c r="AP294" s="5">
        <v>10499.300000000001</v>
      </c>
      <c r="AQ294" s="5">
        <v>10499.300000000001</v>
      </c>
      <c r="AR294" s="5">
        <v>10499.300000000001</v>
      </c>
      <c r="AS294" s="5">
        <v>10499.300000000001</v>
      </c>
      <c r="AT294" s="5">
        <v>10499.300000000001</v>
      </c>
      <c r="AU294" s="5">
        <v>10499.300000000001</v>
      </c>
      <c r="AV294" s="5">
        <v>10499.300000000001</v>
      </c>
      <c r="AW294" s="5">
        <v>10499.300000000001</v>
      </c>
      <c r="AX294" s="5">
        <v>11129.258000000002</v>
      </c>
      <c r="AY294" s="5">
        <v>11129.258000000002</v>
      </c>
      <c r="AZ294" s="5">
        <v>11129.258000000002</v>
      </c>
      <c r="BA294" s="5">
        <v>11129.258000000002</v>
      </c>
      <c r="BB294" s="5">
        <v>11129.258000000002</v>
      </c>
      <c r="BC294" s="5">
        <v>11129.258000000002</v>
      </c>
      <c r="BD294" s="5">
        <v>11129.258000000002</v>
      </c>
      <c r="BE294" s="5">
        <v>11129.258000000002</v>
      </c>
      <c r="BF294" s="5">
        <v>11129.258000000002</v>
      </c>
      <c r="BG294" s="5">
        <v>11129.258000000002</v>
      </c>
      <c r="BH294" s="5">
        <v>11129.258000000002</v>
      </c>
      <c r="BI294" s="5">
        <v>11129.258000000002</v>
      </c>
      <c r="BJ294" s="5">
        <v>11797.013480000001</v>
      </c>
      <c r="BK294" s="5">
        <v>11797.013480000001</v>
      </c>
      <c r="BL294" s="5">
        <v>11797.013480000001</v>
      </c>
      <c r="BM294" s="5">
        <v>11797.013480000001</v>
      </c>
      <c r="BN294" s="5">
        <v>11797.013480000001</v>
      </c>
      <c r="BO294" s="5">
        <v>11797.013480000001</v>
      </c>
      <c r="BP294" s="5">
        <v>11797.013480000001</v>
      </c>
      <c r="BQ294" s="5">
        <v>11797.013480000001</v>
      </c>
      <c r="BR294" s="5">
        <v>11797.013480000001</v>
      </c>
      <c r="BS294" s="5">
        <v>11797.013480000001</v>
      </c>
      <c r="BT294" s="5">
        <v>11797.013480000001</v>
      </c>
      <c r="BU294" s="5">
        <v>11797.013480000001</v>
      </c>
      <c r="BV294" s="5">
        <v>12504.834288800002</v>
      </c>
      <c r="BW294" s="5">
        <v>12504.834288800002</v>
      </c>
      <c r="BX294" s="5">
        <v>12504.834288800002</v>
      </c>
      <c r="BY294" s="5">
        <v>12504.834288800002</v>
      </c>
      <c r="BZ294" s="5">
        <v>12504.834288800002</v>
      </c>
      <c r="CA294" s="5">
        <v>12504.834288800002</v>
      </c>
      <c r="CB294" s="5">
        <v>12504.834288800002</v>
      </c>
      <c r="CC294" s="5">
        <v>12504.834288800002</v>
      </c>
      <c r="CD294" s="5">
        <v>12504.834288800002</v>
      </c>
      <c r="CE294" s="5">
        <v>12504.834288800002</v>
      </c>
      <c r="CF294" s="5">
        <v>12504.834288800002</v>
      </c>
      <c r="CG294" s="5">
        <v>12504.834288800002</v>
      </c>
      <c r="CH294" s="5">
        <v>13255.124346128003</v>
      </c>
      <c r="CI294" s="5">
        <v>13255.124346128003</v>
      </c>
      <c r="CJ294" s="5">
        <v>13255.124346128003</v>
      </c>
      <c r="CK294" s="5">
        <v>13255.124346128003</v>
      </c>
      <c r="CL294" s="5">
        <v>13255.124346128003</v>
      </c>
      <c r="CM294" s="5">
        <v>13255.124346128003</v>
      </c>
      <c r="CN294" s="5">
        <v>13255.124346128003</v>
      </c>
      <c r="CO294" s="5">
        <v>13255.124346128003</v>
      </c>
      <c r="CP294" s="5">
        <v>13255.124346128003</v>
      </c>
      <c r="CQ294" s="5">
        <v>13255.124346128003</v>
      </c>
      <c r="CR294" s="5">
        <v>13255.124346128003</v>
      </c>
      <c r="CS294" s="5">
        <v>13255.124346128003</v>
      </c>
      <c r="CU294" s="69">
        <v>0</v>
      </c>
      <c r="CV294" s="69">
        <v>0</v>
      </c>
      <c r="CW294" s="69">
        <v>0</v>
      </c>
      <c r="CX294" s="69">
        <v>0</v>
      </c>
      <c r="CY294" s="69">
        <v>0</v>
      </c>
      <c r="CZ294" s="69">
        <v>0</v>
      </c>
      <c r="DC294" s="5">
        <v>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</v>
      </c>
      <c r="EN294" s="5">
        <v>0</v>
      </c>
      <c r="EO294" s="5">
        <v>0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/>
      <c r="FZ294" s="5">
        <v>8464</v>
      </c>
      <c r="GA294" s="5">
        <v>8464</v>
      </c>
      <c r="GB294" s="5">
        <v>9000</v>
      </c>
      <c r="GC294" s="5">
        <v>9000</v>
      </c>
      <c r="GD294" s="5">
        <v>9000</v>
      </c>
      <c r="GE294" s="5">
        <v>9905</v>
      </c>
      <c r="GF294" s="5">
        <v>9905</v>
      </c>
      <c r="GG294" s="5">
        <v>9905</v>
      </c>
      <c r="GH294" s="5">
        <v>9905</v>
      </c>
      <c r="GI294" s="5">
        <v>9905</v>
      </c>
      <c r="GJ294" s="5">
        <v>9905</v>
      </c>
      <c r="GK294" s="5">
        <v>9905</v>
      </c>
      <c r="GL294" s="5">
        <v>10499.300000000001</v>
      </c>
      <c r="GM294" s="5">
        <v>10499.300000000001</v>
      </c>
      <c r="GN294" s="5">
        <v>10499.300000000001</v>
      </c>
      <c r="GO294" s="5">
        <v>10499.300000000001</v>
      </c>
      <c r="GP294" s="5">
        <v>10499.300000000001</v>
      </c>
      <c r="GQ294" s="5">
        <v>10499.300000000001</v>
      </c>
      <c r="GR294" s="5">
        <v>10499.300000000001</v>
      </c>
      <c r="GS294" s="5">
        <v>10499.300000000001</v>
      </c>
      <c r="GT294" s="5">
        <v>10499.300000000001</v>
      </c>
      <c r="GU294" s="5">
        <v>10499.300000000001</v>
      </c>
      <c r="GV294" s="5">
        <v>10499.300000000001</v>
      </c>
      <c r="GW294" s="5">
        <v>10499.300000000001</v>
      </c>
      <c r="GX294" s="5">
        <v>11129.258000000002</v>
      </c>
      <c r="GY294" s="5">
        <v>11129.258000000002</v>
      </c>
      <c r="GZ294" s="5">
        <v>11129.258000000002</v>
      </c>
      <c r="HA294" s="5">
        <v>11129.258000000002</v>
      </c>
      <c r="HB294" s="5">
        <v>11129.258000000002</v>
      </c>
      <c r="HC294" s="5">
        <v>11129.258000000002</v>
      </c>
      <c r="HD294" s="5">
        <v>11129.258000000002</v>
      </c>
      <c r="HE294" s="5">
        <v>11129.258000000002</v>
      </c>
      <c r="HF294" s="5">
        <v>11129.258000000002</v>
      </c>
      <c r="HG294" s="5">
        <v>11129.258000000002</v>
      </c>
      <c r="HH294" s="5">
        <v>11129.258000000002</v>
      </c>
      <c r="HI294" s="5">
        <v>11129.258000000002</v>
      </c>
      <c r="HJ294" s="5">
        <v>11797.013480000001</v>
      </c>
      <c r="HK294" s="5">
        <v>11797.013480000001</v>
      </c>
      <c r="HL294" s="5">
        <v>11797.013480000001</v>
      </c>
      <c r="HM294" s="5">
        <v>11797.013480000001</v>
      </c>
      <c r="HN294" s="5">
        <v>11797.013480000001</v>
      </c>
      <c r="HO294" s="5">
        <v>11797.013480000001</v>
      </c>
      <c r="HP294" s="5">
        <v>11797.013480000001</v>
      </c>
      <c r="HQ294" s="5">
        <v>11797.013480000001</v>
      </c>
      <c r="HR294" s="5">
        <v>11797.013480000001</v>
      </c>
      <c r="HS294" s="5">
        <v>11797.013480000001</v>
      </c>
      <c r="HT294" s="5">
        <v>11797.013480000001</v>
      </c>
      <c r="HU294" s="5">
        <v>11797.013480000001</v>
      </c>
      <c r="HV294" s="5">
        <v>12504.834288800002</v>
      </c>
      <c r="HW294" s="5">
        <v>12504.834288800002</v>
      </c>
      <c r="HX294" s="5">
        <v>12504.834288800002</v>
      </c>
      <c r="HY294" s="5">
        <v>12504.834288800002</v>
      </c>
      <c r="HZ294" s="5">
        <v>12504.834288800002</v>
      </c>
      <c r="IA294" s="5">
        <v>12504.834288800002</v>
      </c>
      <c r="IB294" s="5">
        <v>12504.834288800002</v>
      </c>
      <c r="IC294" s="5">
        <v>12504.834288800002</v>
      </c>
      <c r="ID294" s="5">
        <v>12504.834288800002</v>
      </c>
      <c r="IE294" s="5">
        <v>12504.834288800002</v>
      </c>
      <c r="IF294" s="5">
        <v>12504.834288800002</v>
      </c>
      <c r="IG294" s="5">
        <v>12504.834288800002</v>
      </c>
      <c r="IH294" s="5">
        <v>13255.124346128003</v>
      </c>
      <c r="II294" s="5">
        <v>13255.124346128003</v>
      </c>
      <c r="IJ294" s="5">
        <v>13255.124346128003</v>
      </c>
      <c r="IK294" s="5">
        <v>13255.124346128003</v>
      </c>
      <c r="IL294" s="5">
        <v>13255.124346128003</v>
      </c>
      <c r="IM294" s="5">
        <v>13255.124346128003</v>
      </c>
      <c r="IN294" s="5">
        <v>13255.124346128003</v>
      </c>
      <c r="IO294" s="5">
        <v>13255.124346128003</v>
      </c>
      <c r="IP294" s="5">
        <v>13255.124346128003</v>
      </c>
      <c r="IQ294" s="5">
        <v>13255.124346128003</v>
      </c>
      <c r="IR294" s="5">
        <v>13255.124346128003</v>
      </c>
      <c r="IS294" s="5">
        <v>13255.124346128003</v>
      </c>
      <c r="IT294" s="5"/>
      <c r="IW294" s="5">
        <v>242.91679999999999</v>
      </c>
      <c r="IX294" s="5">
        <v>242.91679999999999</v>
      </c>
      <c r="IY294" s="5">
        <v>258.3</v>
      </c>
      <c r="IZ294" s="5">
        <v>258.3</v>
      </c>
      <c r="JA294" s="5">
        <v>258.3</v>
      </c>
      <c r="JB294" s="5">
        <v>284.27350000000001</v>
      </c>
      <c r="JC294" s="5">
        <v>284.27350000000001</v>
      </c>
      <c r="JD294" s="5">
        <v>284.27350000000001</v>
      </c>
      <c r="JE294" s="5">
        <v>284.27350000000001</v>
      </c>
      <c r="JF294" s="5">
        <v>284.27350000000001</v>
      </c>
      <c r="JG294" s="5">
        <v>284.27350000000001</v>
      </c>
      <c r="JH294" s="5">
        <v>284.27350000000001</v>
      </c>
      <c r="JI294" s="5">
        <v>301.32991000000004</v>
      </c>
      <c r="JJ294" s="5">
        <v>301.32991000000004</v>
      </c>
      <c r="JK294" s="5">
        <v>301.32991000000004</v>
      </c>
      <c r="JL294" s="5">
        <v>301.32991000000004</v>
      </c>
      <c r="JM294" s="5">
        <v>301.32991000000004</v>
      </c>
      <c r="JN294" s="5">
        <v>301.32991000000004</v>
      </c>
      <c r="JO294" s="5">
        <v>301.32991000000004</v>
      </c>
      <c r="JP294" s="5">
        <v>301.32991000000004</v>
      </c>
      <c r="JQ294" s="5">
        <v>301.32991000000004</v>
      </c>
      <c r="JR294" s="5">
        <v>301.32991000000004</v>
      </c>
      <c r="JS294" s="5">
        <v>301.32991000000004</v>
      </c>
      <c r="JT294" s="5">
        <v>301.32991000000004</v>
      </c>
      <c r="JU294" s="5">
        <v>319.40970460000005</v>
      </c>
      <c r="JV294" s="5">
        <v>319.40970460000005</v>
      </c>
      <c r="JW294" s="5">
        <v>319.40970460000005</v>
      </c>
      <c r="JX294" s="5">
        <v>319.40970460000005</v>
      </c>
      <c r="JY294" s="5">
        <v>319.40970460000005</v>
      </c>
      <c r="JZ294" s="5">
        <v>319.40970460000005</v>
      </c>
      <c r="KA294" s="5">
        <v>319.40970460000005</v>
      </c>
      <c r="KB294" s="5">
        <v>319.40970460000005</v>
      </c>
      <c r="KC294" s="5">
        <v>319.40970460000005</v>
      </c>
      <c r="KD294" s="5">
        <v>319.40970460000005</v>
      </c>
      <c r="KE294" s="5">
        <v>319.40970460000005</v>
      </c>
      <c r="KF294" s="5">
        <v>319.40970460000005</v>
      </c>
      <c r="KG294" s="5">
        <v>338.57428687600003</v>
      </c>
      <c r="KH294" s="5">
        <v>338.57428687600003</v>
      </c>
      <c r="KI294" s="5">
        <v>338.57428687600003</v>
      </c>
      <c r="KJ294" s="5">
        <v>338.57428687600003</v>
      </c>
      <c r="KK294" s="5">
        <v>338.57428687600003</v>
      </c>
      <c r="KL294" s="5">
        <v>338.57428687600003</v>
      </c>
      <c r="KM294" s="5">
        <v>338.57428687600003</v>
      </c>
      <c r="KN294" s="5">
        <v>338.57428687600003</v>
      </c>
      <c r="KO294" s="5">
        <v>338.57428687600003</v>
      </c>
      <c r="KP294" s="5">
        <v>338.57428687600003</v>
      </c>
      <c r="KQ294" s="5">
        <v>338.57428687600003</v>
      </c>
      <c r="KR294" s="5">
        <v>338.57428687600003</v>
      </c>
      <c r="KS294" s="5">
        <v>358.88874408856009</v>
      </c>
      <c r="KT294" s="5">
        <v>358.88874408856009</v>
      </c>
      <c r="KU294" s="5">
        <v>358.88874408856009</v>
      </c>
      <c r="KV294" s="5">
        <v>358.88874408856009</v>
      </c>
      <c r="KW294" s="5">
        <v>358.88874408856009</v>
      </c>
      <c r="KX294" s="5">
        <v>358.88874408856009</v>
      </c>
      <c r="KY294" s="5">
        <v>358.88874408856009</v>
      </c>
      <c r="KZ294" s="5">
        <v>358.88874408856009</v>
      </c>
      <c r="LA294" s="5">
        <v>358.88874408856009</v>
      </c>
      <c r="LB294" s="5">
        <v>358.88874408856009</v>
      </c>
      <c r="LC294" s="5">
        <v>358.88874408856009</v>
      </c>
      <c r="LD294" s="5">
        <v>358.88874408856009</v>
      </c>
      <c r="LE294" s="5">
        <v>380.42206873387369</v>
      </c>
      <c r="LF294" s="5">
        <v>380.42206873387369</v>
      </c>
      <c r="LG294" s="5">
        <v>380.42206873387369</v>
      </c>
      <c r="LH294" s="5">
        <v>380.42206873387369</v>
      </c>
      <c r="LI294" s="5">
        <v>380.42206873387369</v>
      </c>
      <c r="LJ294" s="5">
        <v>380.42206873387369</v>
      </c>
      <c r="LK294" s="5">
        <v>380.42206873387369</v>
      </c>
      <c r="LL294" s="5">
        <v>380.42206873387369</v>
      </c>
      <c r="LM294" s="5">
        <v>380.42206873387369</v>
      </c>
      <c r="LN294" s="5">
        <v>380.42206873387369</v>
      </c>
      <c r="LO294" s="5">
        <v>380.42206873387369</v>
      </c>
      <c r="LP294" s="5">
        <v>380.42206873387369</v>
      </c>
      <c r="LQ294" s="5"/>
      <c r="LT294" s="5">
        <v>257.30560000000003</v>
      </c>
      <c r="LU294" s="5">
        <v>257.30560000000003</v>
      </c>
      <c r="LV294" s="5">
        <v>273.60000000000002</v>
      </c>
      <c r="LW294" s="5">
        <v>273.60000000000002</v>
      </c>
      <c r="LX294" s="5">
        <v>273.60000000000002</v>
      </c>
      <c r="LY294" s="5">
        <v>301.11200000000002</v>
      </c>
      <c r="LZ294" s="5">
        <v>301.11200000000002</v>
      </c>
      <c r="MA294" s="5">
        <v>301.11200000000002</v>
      </c>
      <c r="MB294" s="5">
        <v>301.11200000000002</v>
      </c>
      <c r="MC294" s="5">
        <v>301.11200000000002</v>
      </c>
      <c r="MD294" s="5">
        <v>301.11200000000002</v>
      </c>
      <c r="ME294" s="5">
        <v>301.11200000000002</v>
      </c>
      <c r="MF294" s="5">
        <v>319.17872000000006</v>
      </c>
      <c r="MG294" s="5">
        <v>319.17872000000006</v>
      </c>
      <c r="MH294" s="5">
        <v>319.17872000000006</v>
      </c>
      <c r="MI294" s="5">
        <v>319.17872000000006</v>
      </c>
      <c r="MJ294" s="5">
        <v>319.17872000000006</v>
      </c>
      <c r="MK294" s="5">
        <v>319.17872000000006</v>
      </c>
      <c r="ML294" s="5">
        <v>319.17872000000006</v>
      </c>
      <c r="MM294" s="5">
        <v>319.17872000000006</v>
      </c>
      <c r="MN294" s="5">
        <v>319.17872000000006</v>
      </c>
      <c r="MO294" s="5">
        <v>319.17872000000006</v>
      </c>
      <c r="MP294" s="5">
        <v>319.17872000000006</v>
      </c>
      <c r="MQ294" s="5">
        <v>319.17872000000006</v>
      </c>
      <c r="MR294" s="5">
        <v>338.32944320000007</v>
      </c>
      <c r="MS294" s="5">
        <v>338.32944320000007</v>
      </c>
      <c r="MT294" s="5">
        <v>338.32944320000007</v>
      </c>
      <c r="MU294" s="5">
        <v>338.32944320000007</v>
      </c>
      <c r="MV294" s="5">
        <v>338.32944320000007</v>
      </c>
      <c r="MW294" s="5">
        <v>338.32944320000007</v>
      </c>
      <c r="MX294" s="5">
        <v>338.32944320000007</v>
      </c>
      <c r="MY294" s="5">
        <v>338.32944320000007</v>
      </c>
      <c r="MZ294" s="5">
        <v>338.32944320000007</v>
      </c>
      <c r="NA294" s="5">
        <v>338.32944320000007</v>
      </c>
      <c r="NB294" s="5">
        <v>338.32944320000007</v>
      </c>
      <c r="NC294" s="5">
        <v>338.32944320000007</v>
      </c>
      <c r="ND294" s="5">
        <v>358.62920979200004</v>
      </c>
      <c r="NE294" s="5">
        <v>358.62920979200004</v>
      </c>
      <c r="NF294" s="5">
        <v>358.62920979200004</v>
      </c>
      <c r="NG294" s="5">
        <v>358.62920979200004</v>
      </c>
      <c r="NH294" s="5">
        <v>358.62920979200004</v>
      </c>
      <c r="NI294" s="5">
        <v>358.62920979200004</v>
      </c>
      <c r="NJ294" s="5">
        <v>358.62920979200004</v>
      </c>
      <c r="NK294" s="5">
        <v>358.62920979200004</v>
      </c>
      <c r="NL294" s="5">
        <v>358.62920979200004</v>
      </c>
      <c r="NM294" s="5">
        <v>358.62920979200004</v>
      </c>
      <c r="NN294" s="5">
        <v>358.62920979200004</v>
      </c>
      <c r="NO294" s="5">
        <v>358.62920979200004</v>
      </c>
      <c r="NP294" s="5">
        <v>380.14696237952006</v>
      </c>
      <c r="NQ294" s="5">
        <v>380.14696237952006</v>
      </c>
      <c r="NR294" s="5">
        <v>380.14696237952006</v>
      </c>
      <c r="NS294" s="5">
        <v>380.14696237952006</v>
      </c>
      <c r="NT294" s="5">
        <v>380.14696237952006</v>
      </c>
      <c r="NU294" s="5">
        <v>380.14696237952006</v>
      </c>
      <c r="NV294" s="5">
        <v>380.14696237952006</v>
      </c>
      <c r="NW294" s="5">
        <v>380.14696237952006</v>
      </c>
      <c r="NX294" s="5">
        <v>380.14696237952006</v>
      </c>
      <c r="NY294" s="5">
        <v>380.14696237952006</v>
      </c>
      <c r="NZ294" s="5">
        <v>380.14696237952006</v>
      </c>
      <c r="OA294" s="5">
        <v>380.14696237952006</v>
      </c>
      <c r="OB294" s="5">
        <v>402.95578012229129</v>
      </c>
      <c r="OC294" s="5">
        <v>402.95578012229129</v>
      </c>
      <c r="OD294" s="5">
        <v>402.95578012229129</v>
      </c>
      <c r="OE294" s="5">
        <v>402.95578012229129</v>
      </c>
      <c r="OF294" s="5">
        <v>402.95578012229129</v>
      </c>
      <c r="OG294" s="5">
        <v>402.95578012229129</v>
      </c>
      <c r="OH294" s="5">
        <v>402.95578012229129</v>
      </c>
      <c r="OI294" s="5">
        <v>402.95578012229129</v>
      </c>
      <c r="OJ294" s="5">
        <v>402.95578012229129</v>
      </c>
      <c r="OK294" s="5">
        <v>402.95578012229129</v>
      </c>
      <c r="OL294" s="5">
        <v>402.95578012229129</v>
      </c>
      <c r="OM294" s="5">
        <v>402.95578012229129</v>
      </c>
      <c r="ON294" s="5"/>
      <c r="OQ294" s="59">
        <v>0</v>
      </c>
      <c r="OR294" s="59">
        <v>0</v>
      </c>
      <c r="OS294" s="59">
        <v>0</v>
      </c>
      <c r="OT294" s="59">
        <v>0</v>
      </c>
      <c r="OU294" s="59">
        <v>0</v>
      </c>
      <c r="OV294" s="59">
        <v>0</v>
      </c>
      <c r="OW294" s="59">
        <v>0</v>
      </c>
      <c r="OX294" s="59">
        <v>0</v>
      </c>
      <c r="OY294" s="59">
        <v>0</v>
      </c>
      <c r="OZ294" s="59">
        <v>0</v>
      </c>
      <c r="PA294" s="59">
        <v>0</v>
      </c>
      <c r="PB294" s="59">
        <v>0</v>
      </c>
      <c r="PC294" s="59">
        <v>0</v>
      </c>
      <c r="PD294" s="59">
        <v>0</v>
      </c>
      <c r="PE294" s="59">
        <v>0</v>
      </c>
      <c r="PF294" s="59">
        <v>0</v>
      </c>
      <c r="PG294" s="59">
        <v>0</v>
      </c>
      <c r="PH294" s="59">
        <v>0</v>
      </c>
      <c r="PI294" s="59">
        <v>0</v>
      </c>
      <c r="PJ294" s="59">
        <v>0</v>
      </c>
      <c r="PK294" s="59">
        <v>0</v>
      </c>
      <c r="PL294" s="59">
        <v>0</v>
      </c>
      <c r="PM294" s="59">
        <v>0</v>
      </c>
      <c r="PN294" s="59">
        <v>0</v>
      </c>
      <c r="PO294" s="59">
        <v>0</v>
      </c>
      <c r="PP294" s="59">
        <v>0</v>
      </c>
      <c r="PQ294" s="59">
        <v>0</v>
      </c>
      <c r="PR294" s="59">
        <v>0</v>
      </c>
      <c r="PS294" s="59">
        <v>0</v>
      </c>
      <c r="PT294" s="59">
        <v>0</v>
      </c>
      <c r="PU294" s="59">
        <v>0</v>
      </c>
      <c r="PV294" s="59">
        <v>0</v>
      </c>
      <c r="PW294" s="59">
        <v>0</v>
      </c>
      <c r="PX294" s="59">
        <v>0</v>
      </c>
      <c r="PY294" s="59">
        <v>0</v>
      </c>
      <c r="PZ294" s="59">
        <v>0</v>
      </c>
      <c r="QA294" s="59">
        <v>0</v>
      </c>
      <c r="QB294" s="59">
        <v>0</v>
      </c>
      <c r="QC294" s="59">
        <v>0</v>
      </c>
      <c r="QD294" s="59">
        <v>0</v>
      </c>
      <c r="QE294" s="59">
        <v>0</v>
      </c>
      <c r="QF294" s="59">
        <v>0</v>
      </c>
      <c r="QG294" s="59">
        <v>0</v>
      </c>
      <c r="QH294" s="59">
        <v>0</v>
      </c>
      <c r="QI294" s="59">
        <v>0</v>
      </c>
      <c r="QJ294" s="59">
        <v>0</v>
      </c>
      <c r="QK294" s="59">
        <v>0</v>
      </c>
      <c r="QL294" s="59">
        <v>0</v>
      </c>
      <c r="QM294" s="59">
        <v>0</v>
      </c>
      <c r="QN294" s="59">
        <v>0</v>
      </c>
      <c r="QO294" s="59">
        <v>0</v>
      </c>
      <c r="QP294" s="59">
        <v>0</v>
      </c>
      <c r="QQ294" s="59">
        <v>0</v>
      </c>
      <c r="QR294" s="59">
        <v>0</v>
      </c>
      <c r="QS294" s="59">
        <v>0</v>
      </c>
      <c r="QT294" s="59">
        <v>0</v>
      </c>
      <c r="QU294" s="59">
        <v>0</v>
      </c>
      <c r="QV294" s="59">
        <v>0</v>
      </c>
      <c r="QW294" s="59">
        <v>0</v>
      </c>
      <c r="QX294" s="59">
        <v>0</v>
      </c>
      <c r="QY294" s="59">
        <v>0</v>
      </c>
      <c r="QZ294" s="59">
        <v>0</v>
      </c>
      <c r="RA294" s="59">
        <v>0</v>
      </c>
      <c r="RB294" s="59">
        <v>0</v>
      </c>
      <c r="RC294" s="59">
        <v>0</v>
      </c>
      <c r="RD294" s="59">
        <v>0</v>
      </c>
      <c r="RE294" s="59">
        <v>0</v>
      </c>
      <c r="RF294" s="59">
        <v>0</v>
      </c>
      <c r="RG294" s="59">
        <v>0</v>
      </c>
      <c r="RH294" s="59">
        <v>0</v>
      </c>
      <c r="RI294" s="59">
        <v>0</v>
      </c>
      <c r="RJ294" s="59">
        <v>0</v>
      </c>
      <c r="RK294" s="59"/>
      <c r="RN294" s="59">
        <v>500.22239999999999</v>
      </c>
      <c r="RO294" s="59">
        <v>500.22239999999999</v>
      </c>
      <c r="RP294" s="59">
        <v>531.90000000000009</v>
      </c>
      <c r="RQ294" s="59">
        <v>531.90000000000009</v>
      </c>
      <c r="RR294" s="59">
        <v>531.90000000000009</v>
      </c>
      <c r="RS294" s="59">
        <v>585.38550000000009</v>
      </c>
      <c r="RT294" s="59">
        <v>585.38550000000009</v>
      </c>
      <c r="RU294" s="59">
        <v>585.38550000000009</v>
      </c>
      <c r="RV294" s="59">
        <v>585.38550000000009</v>
      </c>
      <c r="RW294" s="59">
        <v>585.38550000000009</v>
      </c>
      <c r="RX294" s="59">
        <v>585.38550000000009</v>
      </c>
      <c r="RY294" s="59">
        <v>585.38550000000009</v>
      </c>
      <c r="RZ294" s="59">
        <v>620.50863000000004</v>
      </c>
      <c r="SA294" s="59">
        <v>620.50863000000004</v>
      </c>
      <c r="SB294" s="59">
        <v>620.50863000000004</v>
      </c>
      <c r="SC294" s="59">
        <v>620.50863000000004</v>
      </c>
      <c r="SD294" s="59">
        <v>620.50863000000004</v>
      </c>
      <c r="SE294" s="59">
        <v>620.50863000000004</v>
      </c>
      <c r="SF294" s="59">
        <v>620.50863000000004</v>
      </c>
      <c r="SG294" s="59">
        <v>620.50863000000004</v>
      </c>
      <c r="SH294" s="59">
        <v>620.50863000000004</v>
      </c>
      <c r="SI294" s="59">
        <v>620.50863000000004</v>
      </c>
      <c r="SJ294" s="59">
        <v>620.50863000000004</v>
      </c>
      <c r="SK294" s="59">
        <v>620.50863000000004</v>
      </c>
      <c r="SL294" s="59">
        <v>657.73914780000018</v>
      </c>
      <c r="SM294" s="59">
        <v>657.73914780000018</v>
      </c>
      <c r="SN294" s="59">
        <v>657.73914780000018</v>
      </c>
      <c r="SO294" s="59">
        <v>657.73914780000018</v>
      </c>
      <c r="SP294" s="59">
        <v>657.73914780000018</v>
      </c>
      <c r="SQ294" s="59">
        <v>657.73914780000018</v>
      </c>
      <c r="SR294" s="59">
        <v>657.73914780000018</v>
      </c>
      <c r="SS294" s="59">
        <v>657.73914780000018</v>
      </c>
      <c r="ST294" s="59">
        <v>657.73914780000018</v>
      </c>
      <c r="SU294" s="59">
        <v>657.73914780000018</v>
      </c>
      <c r="SV294" s="59">
        <v>657.73914780000018</v>
      </c>
      <c r="SW294" s="59">
        <v>657.73914780000018</v>
      </c>
      <c r="SX294" s="59">
        <v>697.20349666800007</v>
      </c>
      <c r="SY294" s="59">
        <v>697.20349666800007</v>
      </c>
      <c r="SZ294" s="59">
        <v>697.20349666800007</v>
      </c>
      <c r="TA294" s="59">
        <v>697.20349666800007</v>
      </c>
      <c r="TB294" s="59">
        <v>697.20349666800007</v>
      </c>
      <c r="TC294" s="59">
        <v>697.20349666800007</v>
      </c>
      <c r="TD294" s="59">
        <v>697.20349666800007</v>
      </c>
      <c r="TE294" s="59">
        <v>697.20349666800007</v>
      </c>
      <c r="TF294" s="59">
        <v>697.20349666800007</v>
      </c>
      <c r="TG294" s="59">
        <v>697.20349666800007</v>
      </c>
      <c r="TH294" s="59">
        <v>697.20349666800007</v>
      </c>
      <c r="TI294" s="59">
        <v>697.20349666800007</v>
      </c>
      <c r="TJ294" s="59">
        <v>739.03570646808021</v>
      </c>
      <c r="TK294" s="59">
        <v>739.03570646808021</v>
      </c>
      <c r="TL294" s="59">
        <v>739.03570646808021</v>
      </c>
      <c r="TM294" s="59">
        <v>739.03570646808021</v>
      </c>
      <c r="TN294" s="59">
        <v>739.03570646808021</v>
      </c>
      <c r="TO294" s="59">
        <v>739.03570646808021</v>
      </c>
      <c r="TP294" s="59">
        <v>739.03570646808021</v>
      </c>
      <c r="TQ294" s="59">
        <v>739.03570646808021</v>
      </c>
      <c r="TR294" s="59">
        <v>739.03570646808021</v>
      </c>
      <c r="TS294" s="59">
        <v>739.03570646808021</v>
      </c>
      <c r="TT294" s="59">
        <v>739.03570646808021</v>
      </c>
      <c r="TU294" s="59">
        <v>739.03570646808021</v>
      </c>
      <c r="TV294" s="59">
        <v>783.37784885616497</v>
      </c>
      <c r="TW294" s="59">
        <v>783.37784885616497</v>
      </c>
      <c r="TX294" s="59">
        <v>783.37784885616497</v>
      </c>
      <c r="TY294" s="59">
        <v>783.37784885616497</v>
      </c>
      <c r="TZ294" s="59">
        <v>783.37784885616497</v>
      </c>
      <c r="UA294" s="59">
        <v>783.37784885616497</v>
      </c>
      <c r="UB294" s="59">
        <v>783.37784885616497</v>
      </c>
      <c r="UC294" s="59">
        <v>783.37784885616497</v>
      </c>
      <c r="UD294" s="59">
        <v>783.37784885616497</v>
      </c>
      <c r="UE294" s="59">
        <v>783.37784885616497</v>
      </c>
      <c r="UF294" s="59">
        <v>783.37784885616497</v>
      </c>
      <c r="UG294" s="59">
        <v>783.37784885616497</v>
      </c>
      <c r="UH294" s="59"/>
      <c r="UK294" s="59">
        <v>3250.6481000000013</v>
      </c>
      <c r="UL294" s="59">
        <v>3615.9589199999996</v>
      </c>
      <c r="UM294" s="59">
        <v>3832.9164552000016</v>
      </c>
      <c r="UN294" s="59">
        <v>4062.8914425119997</v>
      </c>
      <c r="UO294" s="59">
        <v>4306.6649290627211</v>
      </c>
      <c r="UP294" s="59">
        <v>4565.0648248064854</v>
      </c>
      <c r="UQ294" s="59"/>
      <c r="UT294" s="59">
        <v>3443.1952000000006</v>
      </c>
      <c r="UU294" s="59">
        <v>3830.14464</v>
      </c>
      <c r="UV294" s="59">
        <v>4059.9533184000015</v>
      </c>
      <c r="UW294" s="59">
        <v>4303.5505175040007</v>
      </c>
      <c r="UX294" s="59">
        <v>4561.7635485542405</v>
      </c>
      <c r="UY294" s="59">
        <v>4835.4693614674952</v>
      </c>
      <c r="UZ294" s="59"/>
      <c r="VC294" s="59">
        <v>0</v>
      </c>
      <c r="VD294" s="59">
        <v>0</v>
      </c>
      <c r="VE294" s="59">
        <v>0</v>
      </c>
      <c r="VF294" s="59">
        <v>0</v>
      </c>
      <c r="VG294" s="59">
        <v>0</v>
      </c>
      <c r="VH294" s="59">
        <v>0</v>
      </c>
      <c r="VI294" s="59"/>
      <c r="VL294" s="59">
        <v>6693.8433000000023</v>
      </c>
      <c r="VM294" s="59">
        <v>7446.1035599999996</v>
      </c>
      <c r="VN294" s="59">
        <v>7892.8697736000031</v>
      </c>
      <c r="VO294" s="59">
        <v>8366.4419600159999</v>
      </c>
      <c r="VP294" s="59">
        <v>8868.4284776169625</v>
      </c>
      <c r="VQ294" s="59">
        <v>9400.5341862739806</v>
      </c>
      <c r="VR294" s="59"/>
      <c r="VU294" s="59">
        <v>113263</v>
      </c>
      <c r="VV294" s="59">
        <v>125991.60000000002</v>
      </c>
      <c r="VW294" s="59">
        <v>133551.09600000002</v>
      </c>
      <c r="VX294" s="59">
        <v>141564.16175999999</v>
      </c>
      <c r="VY294" s="59">
        <v>150058.01146560002</v>
      </c>
      <c r="VZ294" s="59">
        <v>159061.49215353598</v>
      </c>
      <c r="WA294" s="59"/>
      <c r="WD294" s="59">
        <v>9438.5833333333339</v>
      </c>
      <c r="WE294" s="59">
        <v>10499.300000000001</v>
      </c>
      <c r="WF294" s="59">
        <v>11129.258000000002</v>
      </c>
      <c r="WG294" s="59">
        <v>11797.01348</v>
      </c>
      <c r="WH294" s="59">
        <v>12504.834288800002</v>
      </c>
      <c r="WI294" s="59">
        <v>13255.124346127997</v>
      </c>
      <c r="WJ294" s="59"/>
      <c r="WM294" s="59">
        <v>396.0798713106729</v>
      </c>
      <c r="WN294" s="59">
        <v>440.59169114561485</v>
      </c>
      <c r="WO294" s="59">
        <v>467.02719261435175</v>
      </c>
      <c r="WP294" s="59">
        <v>495.0488241712128</v>
      </c>
      <c r="WQ294" s="59">
        <v>524.7517536214857</v>
      </c>
      <c r="WR294" s="59">
        <v>556.23685883877454</v>
      </c>
      <c r="WS294" s="59"/>
      <c r="WV294" s="74">
        <v>38.833333333333336</v>
      </c>
      <c r="WW294" s="74">
        <v>50.833333333333336</v>
      </c>
      <c r="WX294" s="74">
        <v>62.833333333333336</v>
      </c>
      <c r="WY294" s="74">
        <v>74.833333333333329</v>
      </c>
      <c r="WZ294" s="74">
        <v>86.833333333333329</v>
      </c>
      <c r="XA294" s="74">
        <v>98.833333333333329</v>
      </c>
      <c r="XB294" s="74"/>
      <c r="XE294" s="80">
        <v>3</v>
      </c>
      <c r="XF294" s="80">
        <v>4</v>
      </c>
      <c r="XG294" s="80">
        <v>5</v>
      </c>
      <c r="XH294" s="80">
        <v>6</v>
      </c>
      <c r="XI294" s="80">
        <v>7</v>
      </c>
      <c r="XJ294" s="80">
        <v>8</v>
      </c>
      <c r="XK294" s="80"/>
      <c r="XL294" s="75"/>
      <c r="XM294" s="75"/>
      <c r="XN294" s="80">
        <v>2</v>
      </c>
      <c r="XO294" s="80">
        <v>2</v>
      </c>
      <c r="XP294" s="80">
        <v>2</v>
      </c>
      <c r="XQ294" s="80">
        <v>2</v>
      </c>
      <c r="XR294" s="80">
        <v>2</v>
      </c>
      <c r="XS294" s="80">
        <v>2</v>
      </c>
      <c r="XT294" s="80"/>
      <c r="XW294" s="80">
        <v>25</v>
      </c>
      <c r="XX294" s="80">
        <v>25</v>
      </c>
      <c r="XY294" s="80">
        <v>25</v>
      </c>
      <c r="XZ294" s="80">
        <v>24</v>
      </c>
      <c r="YA294" s="80">
        <v>24</v>
      </c>
      <c r="YB294" s="80">
        <v>24</v>
      </c>
      <c r="YC294" s="80"/>
      <c r="YF294" s="5">
        <v>825.82653168275374</v>
      </c>
      <c r="YG294" s="5">
        <v>918.63367603860752</v>
      </c>
      <c r="YH294" s="5">
        <v>2841.86046705833</v>
      </c>
      <c r="YI294" s="5">
        <v>3012.3720950818306</v>
      </c>
      <c r="YJ294" s="5">
        <v>3193.114420786741</v>
      </c>
      <c r="YK294" s="5">
        <v>3384.7012860339428</v>
      </c>
      <c r="YL294" s="5"/>
      <c r="YO294" s="5">
        <v>23764.792278640372</v>
      </c>
      <c r="YP294" s="5">
        <v>26435.501468736889</v>
      </c>
      <c r="YQ294" s="5">
        <v>28021.631556861106</v>
      </c>
      <c r="YR294" s="5">
        <v>29702.929450272768</v>
      </c>
      <c r="YS294" s="5">
        <v>31485.105217289143</v>
      </c>
      <c r="YT294" s="5">
        <v>33374.211530326473</v>
      </c>
      <c r="YU294" s="5"/>
      <c r="YX294" s="5">
        <v>16253.638167149622</v>
      </c>
      <c r="YY294" s="5">
        <v>26199.826531665734</v>
      </c>
      <c r="YZ294" s="5">
        <v>28021.631556861106</v>
      </c>
      <c r="ZA294" s="5">
        <v>29702.929450272768</v>
      </c>
      <c r="ZB294" s="5">
        <v>31485.105217289143</v>
      </c>
      <c r="ZC294" s="5">
        <v>33374.211530326473</v>
      </c>
      <c r="ZD294" s="5"/>
      <c r="ZG294" s="5">
        <v>396.0798713106729</v>
      </c>
      <c r="ZH294" s="5">
        <v>440.59169114561485</v>
      </c>
      <c r="ZI294" s="5">
        <v>467.02719261435175</v>
      </c>
      <c r="ZJ294" s="5">
        <v>495.0488241712128</v>
      </c>
      <c r="ZK294" s="5">
        <v>524.7517536214857</v>
      </c>
      <c r="ZL294" s="5">
        <v>556.23685883877454</v>
      </c>
      <c r="ZM294" s="5"/>
      <c r="ZP294" s="60">
        <v>11090.236396698841</v>
      </c>
      <c r="ZQ294" s="60">
        <v>12336.567352077216</v>
      </c>
      <c r="ZR294" s="60">
        <v>13076.761393201848</v>
      </c>
      <c r="ZS294" s="60">
        <v>13861.367076793958</v>
      </c>
      <c r="ZT294" s="60">
        <v>14693.049101401601</v>
      </c>
      <c r="ZU294" s="60">
        <v>15574.632047485688</v>
      </c>
      <c r="ZV294" s="60"/>
      <c r="ZY294" s="60">
        <v>396.0798713106729</v>
      </c>
      <c r="ZZ294" s="60">
        <v>440.59169114561485</v>
      </c>
      <c r="AAA294" s="60">
        <v>467.02719261435175</v>
      </c>
      <c r="AAB294" s="60">
        <v>495.0488241712128</v>
      </c>
      <c r="AAC294" s="60">
        <v>524.7517536214857</v>
      </c>
      <c r="AAD294" s="60">
        <v>556.23685883877454</v>
      </c>
      <c r="AAE294" s="60"/>
      <c r="AAH294" s="60">
        <v>24953.031892572391</v>
      </c>
      <c r="AAI294" s="60">
        <v>37009.702056231647</v>
      </c>
      <c r="AAJ294" s="60">
        <v>53708.127150650449</v>
      </c>
      <c r="AAK294" s="60">
        <v>68316.737735627365</v>
      </c>
      <c r="AAL294" s="60">
        <v>84485.032333059193</v>
      </c>
      <c r="AAM294" s="60">
        <v>102347.58202633451</v>
      </c>
      <c r="AAN294" s="60"/>
      <c r="AAQ294" s="5">
        <v>36043.268289271233</v>
      </c>
      <c r="AAR294" s="5">
        <v>49346.269408308865</v>
      </c>
      <c r="AAS294" s="5">
        <v>66784.888543852299</v>
      </c>
      <c r="AAT294" s="5">
        <v>82178.104812421327</v>
      </c>
      <c r="AAU294" s="5">
        <v>99178.081434460793</v>
      </c>
      <c r="AAV294" s="5">
        <v>117922.2140738202</v>
      </c>
    </row>
    <row r="295" spans="2:724" ht="15" customHeight="1">
      <c r="B295" s="228">
        <v>22</v>
      </c>
      <c r="C295" s="228">
        <v>124587</v>
      </c>
      <c r="D295" s="229" t="s">
        <v>457</v>
      </c>
      <c r="E295" s="73" t="b">
        <v>0</v>
      </c>
      <c r="F295" s="230">
        <v>41070</v>
      </c>
      <c r="G295" s="231" t="s">
        <v>426</v>
      </c>
      <c r="H295" s="57" t="s">
        <v>221</v>
      </c>
      <c r="I295" s="57" t="s">
        <v>198</v>
      </c>
      <c r="J295" s="229" t="s">
        <v>225</v>
      </c>
      <c r="K295" s="232">
        <v>8464</v>
      </c>
      <c r="L295" s="232">
        <v>0</v>
      </c>
      <c r="M295" s="73" t="b">
        <v>1</v>
      </c>
      <c r="N295" s="73" t="b">
        <v>1</v>
      </c>
      <c r="O295" s="73" t="b">
        <v>1</v>
      </c>
      <c r="P295" s="27">
        <v>42165</v>
      </c>
      <c r="Q295" s="27" t="s">
        <v>426</v>
      </c>
      <c r="R295" s="69">
        <v>0</v>
      </c>
      <c r="S295" s="69">
        <v>0.06</v>
      </c>
      <c r="T295" s="69">
        <v>0.06</v>
      </c>
      <c r="U295" s="69">
        <v>0.06</v>
      </c>
      <c r="V295" s="69">
        <v>0.06</v>
      </c>
      <c r="W295" s="69">
        <v>0.06</v>
      </c>
      <c r="Z295" s="232">
        <v>8464</v>
      </c>
      <c r="AA295" s="232">
        <v>8464</v>
      </c>
      <c r="AB295" s="232">
        <v>10000</v>
      </c>
      <c r="AC295" s="232">
        <v>10000</v>
      </c>
      <c r="AD295" s="232">
        <v>9666.67</v>
      </c>
      <c r="AE295" s="232">
        <v>10000</v>
      </c>
      <c r="AF295" s="232">
        <v>10000</v>
      </c>
      <c r="AG295" s="232">
        <v>10000</v>
      </c>
      <c r="AH295" s="232">
        <v>10000</v>
      </c>
      <c r="AI295" s="232">
        <v>10000</v>
      </c>
      <c r="AJ295" s="232">
        <v>10000</v>
      </c>
      <c r="AK295" s="232">
        <v>10000</v>
      </c>
      <c r="AL295" s="5">
        <v>10600</v>
      </c>
      <c r="AM295" s="5">
        <v>10600</v>
      </c>
      <c r="AN295" s="5">
        <v>10600</v>
      </c>
      <c r="AO295" s="5">
        <v>10600</v>
      </c>
      <c r="AP295" s="5">
        <v>10600</v>
      </c>
      <c r="AQ295" s="5">
        <v>10600</v>
      </c>
      <c r="AR295" s="5">
        <v>10600</v>
      </c>
      <c r="AS295" s="5">
        <v>10600</v>
      </c>
      <c r="AT295" s="5">
        <v>10600</v>
      </c>
      <c r="AU295" s="5">
        <v>10600</v>
      </c>
      <c r="AV295" s="5">
        <v>10600</v>
      </c>
      <c r="AW295" s="5">
        <v>10600</v>
      </c>
      <c r="AX295" s="5">
        <v>11236</v>
      </c>
      <c r="AY295" s="5">
        <v>11236</v>
      </c>
      <c r="AZ295" s="5">
        <v>11236</v>
      </c>
      <c r="BA295" s="5">
        <v>11236</v>
      </c>
      <c r="BB295" s="5">
        <v>11236</v>
      </c>
      <c r="BC295" s="5">
        <v>11236</v>
      </c>
      <c r="BD295" s="5">
        <v>11236</v>
      </c>
      <c r="BE295" s="5">
        <v>11236</v>
      </c>
      <c r="BF295" s="5">
        <v>11236</v>
      </c>
      <c r="BG295" s="5">
        <v>11236</v>
      </c>
      <c r="BH295" s="5">
        <v>11236</v>
      </c>
      <c r="BI295" s="5">
        <v>11236</v>
      </c>
      <c r="BJ295" s="5">
        <v>11910.16</v>
      </c>
      <c r="BK295" s="5">
        <v>11910.16</v>
      </c>
      <c r="BL295" s="5">
        <v>11910.16</v>
      </c>
      <c r="BM295" s="5">
        <v>11910.16</v>
      </c>
      <c r="BN295" s="5">
        <v>11910.16</v>
      </c>
      <c r="BO295" s="5">
        <v>11910.16</v>
      </c>
      <c r="BP295" s="5">
        <v>11910.16</v>
      </c>
      <c r="BQ295" s="5">
        <v>11910.16</v>
      </c>
      <c r="BR295" s="5">
        <v>11910.16</v>
      </c>
      <c r="BS295" s="5">
        <v>11910.16</v>
      </c>
      <c r="BT295" s="5">
        <v>11910.16</v>
      </c>
      <c r="BU295" s="5">
        <v>11910.16</v>
      </c>
      <c r="BV295" s="5">
        <v>12624.7696</v>
      </c>
      <c r="BW295" s="5">
        <v>12624.7696</v>
      </c>
      <c r="BX295" s="5">
        <v>12624.7696</v>
      </c>
      <c r="BY295" s="5">
        <v>12624.7696</v>
      </c>
      <c r="BZ295" s="5">
        <v>12624.7696</v>
      </c>
      <c r="CA295" s="5">
        <v>12624.7696</v>
      </c>
      <c r="CB295" s="5">
        <v>12624.7696</v>
      </c>
      <c r="CC295" s="5">
        <v>12624.7696</v>
      </c>
      <c r="CD295" s="5">
        <v>12624.7696</v>
      </c>
      <c r="CE295" s="5">
        <v>12624.7696</v>
      </c>
      <c r="CF295" s="5">
        <v>12624.7696</v>
      </c>
      <c r="CG295" s="5">
        <v>12624.7696</v>
      </c>
      <c r="CH295" s="5">
        <v>13382.255776</v>
      </c>
      <c r="CI295" s="5">
        <v>13382.255776</v>
      </c>
      <c r="CJ295" s="5">
        <v>13382.255776</v>
      </c>
      <c r="CK295" s="5">
        <v>13382.255776</v>
      </c>
      <c r="CL295" s="5">
        <v>13382.255776</v>
      </c>
      <c r="CM295" s="5">
        <v>13382.255776</v>
      </c>
      <c r="CN295" s="5">
        <v>13382.255776</v>
      </c>
      <c r="CO295" s="5">
        <v>13382.255776</v>
      </c>
      <c r="CP295" s="5">
        <v>13382.255776</v>
      </c>
      <c r="CQ295" s="5">
        <v>13382.255776</v>
      </c>
      <c r="CR295" s="5">
        <v>13382.255776</v>
      </c>
      <c r="CS295" s="5">
        <v>13382.255776</v>
      </c>
      <c r="CU295" s="69">
        <v>0</v>
      </c>
      <c r="CV295" s="69">
        <v>0</v>
      </c>
      <c r="CW295" s="69">
        <v>0</v>
      </c>
      <c r="CX295" s="69">
        <v>0</v>
      </c>
      <c r="CY295" s="69">
        <v>0</v>
      </c>
      <c r="CZ295" s="69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0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0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/>
      <c r="FZ295" s="5">
        <v>8464</v>
      </c>
      <c r="GA295" s="5">
        <v>8464</v>
      </c>
      <c r="GB295" s="5">
        <v>10000</v>
      </c>
      <c r="GC295" s="5">
        <v>10000</v>
      </c>
      <c r="GD295" s="5">
        <v>9666.67</v>
      </c>
      <c r="GE295" s="5">
        <v>10000</v>
      </c>
      <c r="GF295" s="5">
        <v>10000</v>
      </c>
      <c r="GG295" s="5">
        <v>10000</v>
      </c>
      <c r="GH295" s="5">
        <v>10000</v>
      </c>
      <c r="GI295" s="5">
        <v>10000</v>
      </c>
      <c r="GJ295" s="5">
        <v>10000</v>
      </c>
      <c r="GK295" s="5">
        <v>10000</v>
      </c>
      <c r="GL295" s="5">
        <v>10600</v>
      </c>
      <c r="GM295" s="5">
        <v>10600</v>
      </c>
      <c r="GN295" s="5">
        <v>10600</v>
      </c>
      <c r="GO295" s="5">
        <v>10600</v>
      </c>
      <c r="GP295" s="5">
        <v>10600</v>
      </c>
      <c r="GQ295" s="5">
        <v>10600</v>
      </c>
      <c r="GR295" s="5">
        <v>10600</v>
      </c>
      <c r="GS295" s="5">
        <v>10600</v>
      </c>
      <c r="GT295" s="5">
        <v>10600</v>
      </c>
      <c r="GU295" s="5">
        <v>10600</v>
      </c>
      <c r="GV295" s="5">
        <v>10600</v>
      </c>
      <c r="GW295" s="5">
        <v>10600</v>
      </c>
      <c r="GX295" s="5">
        <v>11236</v>
      </c>
      <c r="GY295" s="5">
        <v>11236</v>
      </c>
      <c r="GZ295" s="5">
        <v>11236</v>
      </c>
      <c r="HA295" s="5">
        <v>11236</v>
      </c>
      <c r="HB295" s="5">
        <v>11236</v>
      </c>
      <c r="HC295" s="5">
        <v>11236</v>
      </c>
      <c r="HD295" s="5">
        <v>11236</v>
      </c>
      <c r="HE295" s="5">
        <v>11236</v>
      </c>
      <c r="HF295" s="5">
        <v>11236</v>
      </c>
      <c r="HG295" s="5">
        <v>11236</v>
      </c>
      <c r="HH295" s="5">
        <v>11236</v>
      </c>
      <c r="HI295" s="5">
        <v>11236</v>
      </c>
      <c r="HJ295" s="5">
        <v>11910.16</v>
      </c>
      <c r="HK295" s="5">
        <v>11910.16</v>
      </c>
      <c r="HL295" s="5">
        <v>11910.16</v>
      </c>
      <c r="HM295" s="5">
        <v>11910.16</v>
      </c>
      <c r="HN295" s="5">
        <v>11910.16</v>
      </c>
      <c r="HO295" s="5">
        <v>11910.16</v>
      </c>
      <c r="HP295" s="5">
        <v>11910.16</v>
      </c>
      <c r="HQ295" s="5">
        <v>11910.16</v>
      </c>
      <c r="HR295" s="5">
        <v>11910.16</v>
      </c>
      <c r="HS295" s="5">
        <v>11910.16</v>
      </c>
      <c r="HT295" s="5">
        <v>11910.16</v>
      </c>
      <c r="HU295" s="5">
        <v>11910.16</v>
      </c>
      <c r="HV295" s="5">
        <v>12624.7696</v>
      </c>
      <c r="HW295" s="5">
        <v>12624.7696</v>
      </c>
      <c r="HX295" s="5">
        <v>12624.7696</v>
      </c>
      <c r="HY295" s="5">
        <v>12624.7696</v>
      </c>
      <c r="HZ295" s="5">
        <v>12624.7696</v>
      </c>
      <c r="IA295" s="5">
        <v>12624.7696</v>
      </c>
      <c r="IB295" s="5">
        <v>12624.7696</v>
      </c>
      <c r="IC295" s="5">
        <v>12624.7696</v>
      </c>
      <c r="ID295" s="5">
        <v>12624.7696</v>
      </c>
      <c r="IE295" s="5">
        <v>12624.7696</v>
      </c>
      <c r="IF295" s="5">
        <v>12624.7696</v>
      </c>
      <c r="IG295" s="5">
        <v>12624.7696</v>
      </c>
      <c r="IH295" s="5">
        <v>13382.255776</v>
      </c>
      <c r="II295" s="5">
        <v>13382.255776</v>
      </c>
      <c r="IJ295" s="5">
        <v>13382.255776</v>
      </c>
      <c r="IK295" s="5">
        <v>13382.255776</v>
      </c>
      <c r="IL295" s="5">
        <v>13382.255776</v>
      </c>
      <c r="IM295" s="5">
        <v>13382.255776</v>
      </c>
      <c r="IN295" s="5">
        <v>13382.255776</v>
      </c>
      <c r="IO295" s="5">
        <v>13382.255776</v>
      </c>
      <c r="IP295" s="5">
        <v>13382.255776</v>
      </c>
      <c r="IQ295" s="5">
        <v>13382.255776</v>
      </c>
      <c r="IR295" s="5">
        <v>13382.255776</v>
      </c>
      <c r="IS295" s="5">
        <v>13382.255776</v>
      </c>
      <c r="IT295" s="5"/>
      <c r="IW295" s="5">
        <v>242.91679999999999</v>
      </c>
      <c r="IX295" s="5">
        <v>242.91679999999999</v>
      </c>
      <c r="IY295" s="5">
        <v>287</v>
      </c>
      <c r="IZ295" s="5">
        <v>287</v>
      </c>
      <c r="JA295" s="5">
        <v>277.43342899999999</v>
      </c>
      <c r="JB295" s="5">
        <v>287</v>
      </c>
      <c r="JC295" s="5">
        <v>287</v>
      </c>
      <c r="JD295" s="5">
        <v>287</v>
      </c>
      <c r="JE295" s="5">
        <v>287</v>
      </c>
      <c r="JF295" s="5">
        <v>287</v>
      </c>
      <c r="JG295" s="5">
        <v>287</v>
      </c>
      <c r="JH295" s="5">
        <v>287</v>
      </c>
      <c r="JI295" s="5">
        <v>304.21999999999997</v>
      </c>
      <c r="JJ295" s="5">
        <v>304.21999999999997</v>
      </c>
      <c r="JK295" s="5">
        <v>304.21999999999997</v>
      </c>
      <c r="JL295" s="5">
        <v>304.21999999999997</v>
      </c>
      <c r="JM295" s="5">
        <v>304.21999999999997</v>
      </c>
      <c r="JN295" s="5">
        <v>304.21999999999997</v>
      </c>
      <c r="JO295" s="5">
        <v>304.21999999999997</v>
      </c>
      <c r="JP295" s="5">
        <v>304.21999999999997</v>
      </c>
      <c r="JQ295" s="5">
        <v>304.21999999999997</v>
      </c>
      <c r="JR295" s="5">
        <v>304.21999999999997</v>
      </c>
      <c r="JS295" s="5">
        <v>304.21999999999997</v>
      </c>
      <c r="JT295" s="5">
        <v>304.21999999999997</v>
      </c>
      <c r="JU295" s="5">
        <v>322.47320000000002</v>
      </c>
      <c r="JV295" s="5">
        <v>322.47320000000002</v>
      </c>
      <c r="JW295" s="5">
        <v>322.47320000000002</v>
      </c>
      <c r="JX295" s="5">
        <v>322.47320000000002</v>
      </c>
      <c r="JY295" s="5">
        <v>322.47320000000002</v>
      </c>
      <c r="JZ295" s="5">
        <v>322.47320000000002</v>
      </c>
      <c r="KA295" s="5">
        <v>322.47320000000002</v>
      </c>
      <c r="KB295" s="5">
        <v>322.47320000000002</v>
      </c>
      <c r="KC295" s="5">
        <v>322.47320000000002</v>
      </c>
      <c r="KD295" s="5">
        <v>322.47320000000002</v>
      </c>
      <c r="KE295" s="5">
        <v>322.47320000000002</v>
      </c>
      <c r="KF295" s="5">
        <v>322.47320000000002</v>
      </c>
      <c r="KG295" s="5">
        <v>341.82159200000001</v>
      </c>
      <c r="KH295" s="5">
        <v>341.82159200000001</v>
      </c>
      <c r="KI295" s="5">
        <v>341.82159200000001</v>
      </c>
      <c r="KJ295" s="5">
        <v>341.82159200000001</v>
      </c>
      <c r="KK295" s="5">
        <v>341.82159200000001</v>
      </c>
      <c r="KL295" s="5">
        <v>341.82159200000001</v>
      </c>
      <c r="KM295" s="5">
        <v>341.82159200000001</v>
      </c>
      <c r="KN295" s="5">
        <v>341.82159200000001</v>
      </c>
      <c r="KO295" s="5">
        <v>341.82159200000001</v>
      </c>
      <c r="KP295" s="5">
        <v>341.82159200000001</v>
      </c>
      <c r="KQ295" s="5">
        <v>341.82159200000001</v>
      </c>
      <c r="KR295" s="5">
        <v>341.82159200000001</v>
      </c>
      <c r="KS295" s="5">
        <v>362.33088751999998</v>
      </c>
      <c r="KT295" s="5">
        <v>362.33088751999998</v>
      </c>
      <c r="KU295" s="5">
        <v>362.33088751999998</v>
      </c>
      <c r="KV295" s="5">
        <v>362.33088751999998</v>
      </c>
      <c r="KW295" s="5">
        <v>362.33088751999998</v>
      </c>
      <c r="KX295" s="5">
        <v>362.33088751999998</v>
      </c>
      <c r="KY295" s="5">
        <v>362.33088751999998</v>
      </c>
      <c r="KZ295" s="5">
        <v>362.33088751999998</v>
      </c>
      <c r="LA295" s="5">
        <v>362.33088751999998</v>
      </c>
      <c r="LB295" s="5">
        <v>362.33088751999998</v>
      </c>
      <c r="LC295" s="5">
        <v>362.33088751999998</v>
      </c>
      <c r="LD295" s="5">
        <v>362.33088751999998</v>
      </c>
      <c r="LE295" s="5">
        <v>384.07074077120001</v>
      </c>
      <c r="LF295" s="5">
        <v>384.07074077120001</v>
      </c>
      <c r="LG295" s="5">
        <v>384.07074077120001</v>
      </c>
      <c r="LH295" s="5">
        <v>384.07074077120001</v>
      </c>
      <c r="LI295" s="5">
        <v>384.07074077120001</v>
      </c>
      <c r="LJ295" s="5">
        <v>384.07074077120001</v>
      </c>
      <c r="LK295" s="5">
        <v>384.07074077120001</v>
      </c>
      <c r="LL295" s="5">
        <v>384.07074077120001</v>
      </c>
      <c r="LM295" s="5">
        <v>384.07074077120001</v>
      </c>
      <c r="LN295" s="5">
        <v>384.07074077120001</v>
      </c>
      <c r="LO295" s="5">
        <v>384.07074077120001</v>
      </c>
      <c r="LP295" s="5">
        <v>384.07074077120001</v>
      </c>
      <c r="LQ295" s="5"/>
      <c r="LT295" s="5">
        <v>257.30560000000003</v>
      </c>
      <c r="LU295" s="5">
        <v>257.30560000000003</v>
      </c>
      <c r="LV295" s="5">
        <v>304</v>
      </c>
      <c r="LW295" s="5">
        <v>304</v>
      </c>
      <c r="LX295" s="5">
        <v>293.86676799999998</v>
      </c>
      <c r="LY295" s="5">
        <v>304</v>
      </c>
      <c r="LZ295" s="5">
        <v>304</v>
      </c>
      <c r="MA295" s="5">
        <v>304</v>
      </c>
      <c r="MB295" s="5">
        <v>304</v>
      </c>
      <c r="MC295" s="5">
        <v>304</v>
      </c>
      <c r="MD295" s="5">
        <v>304</v>
      </c>
      <c r="ME295" s="5">
        <v>304</v>
      </c>
      <c r="MF295" s="5">
        <v>322.24</v>
      </c>
      <c r="MG295" s="5">
        <v>322.24</v>
      </c>
      <c r="MH295" s="5">
        <v>322.24</v>
      </c>
      <c r="MI295" s="5">
        <v>322.24</v>
      </c>
      <c r="MJ295" s="5">
        <v>322.24</v>
      </c>
      <c r="MK295" s="5">
        <v>322.24</v>
      </c>
      <c r="ML295" s="5">
        <v>322.24</v>
      </c>
      <c r="MM295" s="5">
        <v>322.24</v>
      </c>
      <c r="MN295" s="5">
        <v>322.24</v>
      </c>
      <c r="MO295" s="5">
        <v>322.24</v>
      </c>
      <c r="MP295" s="5">
        <v>322.24</v>
      </c>
      <c r="MQ295" s="5">
        <v>322.24</v>
      </c>
      <c r="MR295" s="5">
        <v>341.57440000000003</v>
      </c>
      <c r="MS295" s="5">
        <v>341.57440000000003</v>
      </c>
      <c r="MT295" s="5">
        <v>341.57440000000003</v>
      </c>
      <c r="MU295" s="5">
        <v>341.57440000000003</v>
      </c>
      <c r="MV295" s="5">
        <v>341.57440000000003</v>
      </c>
      <c r="MW295" s="5">
        <v>341.57440000000003</v>
      </c>
      <c r="MX295" s="5">
        <v>341.57440000000003</v>
      </c>
      <c r="MY295" s="5">
        <v>341.57440000000003</v>
      </c>
      <c r="MZ295" s="5">
        <v>341.57440000000003</v>
      </c>
      <c r="NA295" s="5">
        <v>341.57440000000003</v>
      </c>
      <c r="NB295" s="5">
        <v>341.57440000000003</v>
      </c>
      <c r="NC295" s="5">
        <v>341.57440000000003</v>
      </c>
      <c r="ND295" s="5">
        <v>362.06886400000002</v>
      </c>
      <c r="NE295" s="5">
        <v>362.06886400000002</v>
      </c>
      <c r="NF295" s="5">
        <v>362.06886400000002</v>
      </c>
      <c r="NG295" s="5">
        <v>362.06886400000002</v>
      </c>
      <c r="NH295" s="5">
        <v>362.06886400000002</v>
      </c>
      <c r="NI295" s="5">
        <v>362.06886400000002</v>
      </c>
      <c r="NJ295" s="5">
        <v>362.06886400000002</v>
      </c>
      <c r="NK295" s="5">
        <v>362.06886400000002</v>
      </c>
      <c r="NL295" s="5">
        <v>362.06886400000002</v>
      </c>
      <c r="NM295" s="5">
        <v>362.06886400000002</v>
      </c>
      <c r="NN295" s="5">
        <v>362.06886400000002</v>
      </c>
      <c r="NO295" s="5">
        <v>362.06886400000002</v>
      </c>
      <c r="NP295" s="5">
        <v>383.79299584</v>
      </c>
      <c r="NQ295" s="5">
        <v>383.79299584</v>
      </c>
      <c r="NR295" s="5">
        <v>383.79299584</v>
      </c>
      <c r="NS295" s="5">
        <v>383.79299584</v>
      </c>
      <c r="NT295" s="5">
        <v>383.79299584</v>
      </c>
      <c r="NU295" s="5">
        <v>383.79299584</v>
      </c>
      <c r="NV295" s="5">
        <v>383.79299584</v>
      </c>
      <c r="NW295" s="5">
        <v>383.79299584</v>
      </c>
      <c r="NX295" s="5">
        <v>383.79299584</v>
      </c>
      <c r="NY295" s="5">
        <v>383.79299584</v>
      </c>
      <c r="NZ295" s="5">
        <v>383.79299584</v>
      </c>
      <c r="OA295" s="5">
        <v>383.79299584</v>
      </c>
      <c r="OB295" s="5">
        <v>406.82057559039998</v>
      </c>
      <c r="OC295" s="5">
        <v>406.82057559039998</v>
      </c>
      <c r="OD295" s="5">
        <v>406.82057559039998</v>
      </c>
      <c r="OE295" s="5">
        <v>406.82057559039998</v>
      </c>
      <c r="OF295" s="5">
        <v>406.82057559039998</v>
      </c>
      <c r="OG295" s="5">
        <v>406.82057559039998</v>
      </c>
      <c r="OH295" s="5">
        <v>406.82057559039998</v>
      </c>
      <c r="OI295" s="5">
        <v>406.82057559039998</v>
      </c>
      <c r="OJ295" s="5">
        <v>406.82057559039998</v>
      </c>
      <c r="OK295" s="5">
        <v>406.82057559039998</v>
      </c>
      <c r="OL295" s="5">
        <v>406.82057559039998</v>
      </c>
      <c r="OM295" s="5">
        <v>406.82057559039998</v>
      </c>
      <c r="ON295" s="5"/>
      <c r="OQ295" s="59">
        <v>0</v>
      </c>
      <c r="OR295" s="59">
        <v>0</v>
      </c>
      <c r="OS295" s="59">
        <v>0</v>
      </c>
      <c r="OT295" s="59">
        <v>0</v>
      </c>
      <c r="OU295" s="59">
        <v>0</v>
      </c>
      <c r="OV295" s="59">
        <v>0</v>
      </c>
      <c r="OW295" s="59">
        <v>0</v>
      </c>
      <c r="OX295" s="59">
        <v>0</v>
      </c>
      <c r="OY295" s="59">
        <v>0</v>
      </c>
      <c r="OZ295" s="59">
        <v>0</v>
      </c>
      <c r="PA295" s="59">
        <v>0</v>
      </c>
      <c r="PB295" s="59">
        <v>0</v>
      </c>
      <c r="PC295" s="59">
        <v>0</v>
      </c>
      <c r="PD295" s="59">
        <v>0</v>
      </c>
      <c r="PE295" s="59">
        <v>0</v>
      </c>
      <c r="PF295" s="59">
        <v>0</v>
      </c>
      <c r="PG295" s="59">
        <v>0</v>
      </c>
      <c r="PH295" s="59">
        <v>0</v>
      </c>
      <c r="PI295" s="59">
        <v>0</v>
      </c>
      <c r="PJ295" s="59">
        <v>0</v>
      </c>
      <c r="PK295" s="59">
        <v>0</v>
      </c>
      <c r="PL295" s="59">
        <v>0</v>
      </c>
      <c r="PM295" s="59">
        <v>0</v>
      </c>
      <c r="PN295" s="59">
        <v>0</v>
      </c>
      <c r="PO295" s="59">
        <v>0</v>
      </c>
      <c r="PP295" s="59">
        <v>0</v>
      </c>
      <c r="PQ295" s="59">
        <v>0</v>
      </c>
      <c r="PR295" s="59">
        <v>0</v>
      </c>
      <c r="PS295" s="59">
        <v>0</v>
      </c>
      <c r="PT295" s="59">
        <v>0</v>
      </c>
      <c r="PU295" s="59">
        <v>0</v>
      </c>
      <c r="PV295" s="59">
        <v>0</v>
      </c>
      <c r="PW295" s="59">
        <v>0</v>
      </c>
      <c r="PX295" s="59">
        <v>0</v>
      </c>
      <c r="PY295" s="59">
        <v>0</v>
      </c>
      <c r="PZ295" s="59">
        <v>0</v>
      </c>
      <c r="QA295" s="59">
        <v>0</v>
      </c>
      <c r="QB295" s="59">
        <v>0</v>
      </c>
      <c r="QC295" s="59">
        <v>0</v>
      </c>
      <c r="QD295" s="59">
        <v>0</v>
      </c>
      <c r="QE295" s="59">
        <v>0</v>
      </c>
      <c r="QF295" s="59">
        <v>0</v>
      </c>
      <c r="QG295" s="59">
        <v>0</v>
      </c>
      <c r="QH295" s="59">
        <v>0</v>
      </c>
      <c r="QI295" s="59">
        <v>0</v>
      </c>
      <c r="QJ295" s="59">
        <v>0</v>
      </c>
      <c r="QK295" s="59">
        <v>0</v>
      </c>
      <c r="QL295" s="59">
        <v>0</v>
      </c>
      <c r="QM295" s="59">
        <v>0</v>
      </c>
      <c r="QN295" s="59">
        <v>0</v>
      </c>
      <c r="QO295" s="59">
        <v>0</v>
      </c>
      <c r="QP295" s="59">
        <v>0</v>
      </c>
      <c r="QQ295" s="59">
        <v>0</v>
      </c>
      <c r="QR295" s="59">
        <v>0</v>
      </c>
      <c r="QS295" s="59">
        <v>0</v>
      </c>
      <c r="QT295" s="59">
        <v>0</v>
      </c>
      <c r="QU295" s="59">
        <v>0</v>
      </c>
      <c r="QV295" s="59">
        <v>0</v>
      </c>
      <c r="QW295" s="59">
        <v>0</v>
      </c>
      <c r="QX295" s="59">
        <v>0</v>
      </c>
      <c r="QY295" s="59">
        <v>0</v>
      </c>
      <c r="QZ295" s="59">
        <v>0</v>
      </c>
      <c r="RA295" s="59">
        <v>0</v>
      </c>
      <c r="RB295" s="59">
        <v>0</v>
      </c>
      <c r="RC295" s="59">
        <v>0</v>
      </c>
      <c r="RD295" s="59">
        <v>0</v>
      </c>
      <c r="RE295" s="59">
        <v>0</v>
      </c>
      <c r="RF295" s="59">
        <v>0</v>
      </c>
      <c r="RG295" s="59">
        <v>0</v>
      </c>
      <c r="RH295" s="59">
        <v>0</v>
      </c>
      <c r="RI295" s="59">
        <v>0</v>
      </c>
      <c r="RJ295" s="59">
        <v>0</v>
      </c>
      <c r="RK295" s="59"/>
      <c r="RN295" s="59">
        <v>500.22239999999999</v>
      </c>
      <c r="RO295" s="59">
        <v>500.22239999999999</v>
      </c>
      <c r="RP295" s="59">
        <v>591</v>
      </c>
      <c r="RQ295" s="59">
        <v>591</v>
      </c>
      <c r="RR295" s="59">
        <v>571.30019700000003</v>
      </c>
      <c r="RS295" s="59">
        <v>591</v>
      </c>
      <c r="RT295" s="59">
        <v>591</v>
      </c>
      <c r="RU295" s="59">
        <v>591</v>
      </c>
      <c r="RV295" s="59">
        <v>591</v>
      </c>
      <c r="RW295" s="59">
        <v>591</v>
      </c>
      <c r="RX295" s="59">
        <v>591</v>
      </c>
      <c r="RY295" s="59">
        <v>591</v>
      </c>
      <c r="RZ295" s="59">
        <v>626.46</v>
      </c>
      <c r="SA295" s="59">
        <v>626.46</v>
      </c>
      <c r="SB295" s="59">
        <v>626.46</v>
      </c>
      <c r="SC295" s="59">
        <v>626.46</v>
      </c>
      <c r="SD295" s="59">
        <v>626.46</v>
      </c>
      <c r="SE295" s="59">
        <v>626.46</v>
      </c>
      <c r="SF295" s="59">
        <v>626.46</v>
      </c>
      <c r="SG295" s="59">
        <v>626.46</v>
      </c>
      <c r="SH295" s="59">
        <v>626.46</v>
      </c>
      <c r="SI295" s="59">
        <v>626.46</v>
      </c>
      <c r="SJ295" s="59">
        <v>626.46</v>
      </c>
      <c r="SK295" s="59">
        <v>626.46</v>
      </c>
      <c r="SL295" s="59">
        <v>664.0476000000001</v>
      </c>
      <c r="SM295" s="59">
        <v>664.0476000000001</v>
      </c>
      <c r="SN295" s="59">
        <v>664.0476000000001</v>
      </c>
      <c r="SO295" s="59">
        <v>664.0476000000001</v>
      </c>
      <c r="SP295" s="59">
        <v>664.0476000000001</v>
      </c>
      <c r="SQ295" s="59">
        <v>664.0476000000001</v>
      </c>
      <c r="SR295" s="59">
        <v>664.0476000000001</v>
      </c>
      <c r="SS295" s="59">
        <v>664.0476000000001</v>
      </c>
      <c r="ST295" s="59">
        <v>664.0476000000001</v>
      </c>
      <c r="SU295" s="59">
        <v>664.0476000000001</v>
      </c>
      <c r="SV295" s="59">
        <v>664.0476000000001</v>
      </c>
      <c r="SW295" s="59">
        <v>664.0476000000001</v>
      </c>
      <c r="SX295" s="59">
        <v>703.89045600000009</v>
      </c>
      <c r="SY295" s="59">
        <v>703.89045600000009</v>
      </c>
      <c r="SZ295" s="59">
        <v>703.89045600000009</v>
      </c>
      <c r="TA295" s="59">
        <v>703.89045600000009</v>
      </c>
      <c r="TB295" s="59">
        <v>703.89045600000009</v>
      </c>
      <c r="TC295" s="59">
        <v>703.89045600000009</v>
      </c>
      <c r="TD295" s="59">
        <v>703.89045600000009</v>
      </c>
      <c r="TE295" s="59">
        <v>703.89045600000009</v>
      </c>
      <c r="TF295" s="59">
        <v>703.89045600000009</v>
      </c>
      <c r="TG295" s="59">
        <v>703.89045600000009</v>
      </c>
      <c r="TH295" s="59">
        <v>703.89045600000009</v>
      </c>
      <c r="TI295" s="59">
        <v>703.89045600000009</v>
      </c>
      <c r="TJ295" s="59">
        <v>746.12388336000004</v>
      </c>
      <c r="TK295" s="59">
        <v>746.12388336000004</v>
      </c>
      <c r="TL295" s="59">
        <v>746.12388336000004</v>
      </c>
      <c r="TM295" s="59">
        <v>746.12388336000004</v>
      </c>
      <c r="TN295" s="59">
        <v>746.12388336000004</v>
      </c>
      <c r="TO295" s="59">
        <v>746.12388336000004</v>
      </c>
      <c r="TP295" s="59">
        <v>746.12388336000004</v>
      </c>
      <c r="TQ295" s="59">
        <v>746.12388336000004</v>
      </c>
      <c r="TR295" s="59">
        <v>746.12388336000004</v>
      </c>
      <c r="TS295" s="59">
        <v>746.12388336000004</v>
      </c>
      <c r="TT295" s="59">
        <v>746.12388336000004</v>
      </c>
      <c r="TU295" s="59">
        <v>746.12388336000004</v>
      </c>
      <c r="TV295" s="59">
        <v>790.89131636160005</v>
      </c>
      <c r="TW295" s="59">
        <v>790.89131636160005</v>
      </c>
      <c r="TX295" s="59">
        <v>790.89131636160005</v>
      </c>
      <c r="TY295" s="59">
        <v>790.89131636160005</v>
      </c>
      <c r="TZ295" s="59">
        <v>790.89131636160005</v>
      </c>
      <c r="UA295" s="59">
        <v>790.89131636160005</v>
      </c>
      <c r="UB295" s="59">
        <v>790.89131636160005</v>
      </c>
      <c r="UC295" s="59">
        <v>790.89131636160005</v>
      </c>
      <c r="UD295" s="59">
        <v>790.89131636160005</v>
      </c>
      <c r="UE295" s="59">
        <v>790.89131636160005</v>
      </c>
      <c r="UF295" s="59">
        <v>790.89131636160005</v>
      </c>
      <c r="UG295" s="59">
        <v>790.89131636160005</v>
      </c>
      <c r="UH295" s="59"/>
      <c r="UK295" s="59">
        <v>3346.2670289999996</v>
      </c>
      <c r="UL295" s="59">
        <v>3650.639999999999</v>
      </c>
      <c r="UM295" s="59">
        <v>3869.6783999999993</v>
      </c>
      <c r="UN295" s="59">
        <v>4101.859104000001</v>
      </c>
      <c r="UO295" s="59">
        <v>4347.9706502399995</v>
      </c>
      <c r="UP295" s="59">
        <v>4608.8488892543992</v>
      </c>
      <c r="UQ295" s="59"/>
      <c r="UT295" s="59">
        <v>3544.4779680000001</v>
      </c>
      <c r="UU295" s="59">
        <v>3866.8799999999992</v>
      </c>
      <c r="UV295" s="59">
        <v>4098.8928000000005</v>
      </c>
      <c r="UW295" s="59">
        <v>4344.8263679999991</v>
      </c>
      <c r="UX295" s="59">
        <v>4605.51595008</v>
      </c>
      <c r="UY295" s="59">
        <v>4881.8469070847996</v>
      </c>
      <c r="UZ295" s="59"/>
      <c r="VC295" s="59">
        <v>0</v>
      </c>
      <c r="VD295" s="59">
        <v>0</v>
      </c>
      <c r="VE295" s="59">
        <v>0</v>
      </c>
      <c r="VF295" s="59">
        <v>0</v>
      </c>
      <c r="VG295" s="59">
        <v>0</v>
      </c>
      <c r="VH295" s="59">
        <v>0</v>
      </c>
      <c r="VI295" s="59"/>
      <c r="VL295" s="59">
        <v>6890.7449969999998</v>
      </c>
      <c r="VM295" s="59">
        <v>7517.5199999999986</v>
      </c>
      <c r="VN295" s="59">
        <v>7968.5712000000003</v>
      </c>
      <c r="VO295" s="59">
        <v>8446.685472000001</v>
      </c>
      <c r="VP295" s="59">
        <v>8953.4866003200004</v>
      </c>
      <c r="VQ295" s="59">
        <v>9490.6957963391978</v>
      </c>
      <c r="VR295" s="59"/>
      <c r="VU295" s="59">
        <v>116594.67</v>
      </c>
      <c r="VV295" s="59">
        <v>127200</v>
      </c>
      <c r="VW295" s="59">
        <v>134832</v>
      </c>
      <c r="VX295" s="59">
        <v>142921.92000000001</v>
      </c>
      <c r="VY295" s="59">
        <v>151497.2352</v>
      </c>
      <c r="VZ295" s="59">
        <v>160587.06931200004</v>
      </c>
      <c r="WA295" s="59"/>
      <c r="WD295" s="59">
        <v>9716.2224999999999</v>
      </c>
      <c r="WE295" s="59">
        <v>10600</v>
      </c>
      <c r="WF295" s="59">
        <v>11236</v>
      </c>
      <c r="WG295" s="59">
        <v>11910.160000000002</v>
      </c>
      <c r="WH295" s="59">
        <v>12624.7696</v>
      </c>
      <c r="WI295" s="59">
        <v>13382.255776000004</v>
      </c>
      <c r="WJ295" s="59"/>
      <c r="WM295" s="59">
        <v>407.73069660092324</v>
      </c>
      <c r="WN295" s="59">
        <v>444.8174569869912</v>
      </c>
      <c r="WO295" s="59">
        <v>471.50650440621069</v>
      </c>
      <c r="WP295" s="59">
        <v>499.79689467058341</v>
      </c>
      <c r="WQ295" s="59">
        <v>529.78470835081828</v>
      </c>
      <c r="WR295" s="59">
        <v>561.5717908518676</v>
      </c>
      <c r="WS295" s="59"/>
      <c r="WV295" s="74">
        <v>30.7</v>
      </c>
      <c r="WW295" s="74">
        <v>42.7</v>
      </c>
      <c r="WX295" s="74">
        <v>54.7</v>
      </c>
      <c r="WY295" s="74">
        <v>66.7</v>
      </c>
      <c r="WZ295" s="74">
        <v>78.7</v>
      </c>
      <c r="XA295" s="74">
        <v>90.7</v>
      </c>
      <c r="XB295" s="74"/>
      <c r="XE295" s="80">
        <v>2</v>
      </c>
      <c r="XF295" s="80">
        <v>3</v>
      </c>
      <c r="XG295" s="80">
        <v>4</v>
      </c>
      <c r="XH295" s="80">
        <v>5</v>
      </c>
      <c r="XI295" s="80">
        <v>6</v>
      </c>
      <c r="XJ295" s="80">
        <v>7</v>
      </c>
      <c r="XK295" s="80"/>
      <c r="XL295" s="75"/>
      <c r="XM295" s="75"/>
      <c r="XN295" s="80">
        <v>6</v>
      </c>
      <c r="XO295" s="80">
        <v>6</v>
      </c>
      <c r="XP295" s="80">
        <v>6</v>
      </c>
      <c r="XQ295" s="80">
        <v>6</v>
      </c>
      <c r="XR295" s="80">
        <v>6</v>
      </c>
      <c r="XS295" s="80">
        <v>6</v>
      </c>
      <c r="XT295" s="80"/>
      <c r="XW295" s="80">
        <v>20</v>
      </c>
      <c r="XX295" s="80">
        <v>21</v>
      </c>
      <c r="XY295" s="80">
        <v>21</v>
      </c>
      <c r="XZ295" s="80">
        <v>21</v>
      </c>
      <c r="YA295" s="80">
        <v>21</v>
      </c>
      <c r="YB295" s="80">
        <v>21</v>
      </c>
      <c r="YC295" s="80"/>
      <c r="YF295" s="5">
        <v>850.11850241292541</v>
      </c>
      <c r="YG295" s="5">
        <v>927.44439781787696</v>
      </c>
      <c r="YH295" s="5">
        <v>983.09106168694962</v>
      </c>
      <c r="YI295" s="5">
        <v>3041.2641040705012</v>
      </c>
      <c r="YJ295" s="5">
        <v>3223.7399503147299</v>
      </c>
      <c r="YK295" s="5">
        <v>3417.1643473336144</v>
      </c>
      <c r="YL295" s="5"/>
      <c r="YO295" s="5">
        <v>18347.881347041544</v>
      </c>
      <c r="YP295" s="5">
        <v>26689.047419219471</v>
      </c>
      <c r="YQ295" s="5">
        <v>28290.390264372643</v>
      </c>
      <c r="YR295" s="5">
        <v>29987.813680235005</v>
      </c>
      <c r="YS295" s="5">
        <v>31787.082501049095</v>
      </c>
      <c r="YT295" s="5">
        <v>33694.307451112058</v>
      </c>
      <c r="YU295" s="5"/>
      <c r="YX295" s="5">
        <v>12548.808382248933</v>
      </c>
      <c r="YY295" s="5">
        <v>26451.112096583271</v>
      </c>
      <c r="YZ295" s="5">
        <v>28290.390264372643</v>
      </c>
      <c r="ZA295" s="5">
        <v>29987.813680235005</v>
      </c>
      <c r="ZB295" s="5">
        <v>31787.082501049095</v>
      </c>
      <c r="ZC295" s="5">
        <v>33694.307451112058</v>
      </c>
      <c r="ZD295" s="5"/>
      <c r="ZG295" s="5">
        <v>407.73069660092324</v>
      </c>
      <c r="ZH295" s="5">
        <v>444.8174569869912</v>
      </c>
      <c r="ZI295" s="5">
        <v>471.50650440621069</v>
      </c>
      <c r="ZJ295" s="5">
        <v>499.79689467058341</v>
      </c>
      <c r="ZK295" s="5">
        <v>529.78470835081828</v>
      </c>
      <c r="ZL295" s="5">
        <v>561.5717908518676</v>
      </c>
      <c r="ZM295" s="5"/>
      <c r="ZP295" s="60">
        <v>11416.459504825851</v>
      </c>
      <c r="ZQ295" s="60">
        <v>12454.888795635754</v>
      </c>
      <c r="ZR295" s="60">
        <v>13202.182123373899</v>
      </c>
      <c r="ZS295" s="60">
        <v>13994.313050776336</v>
      </c>
      <c r="ZT295" s="60">
        <v>14833.971833822912</v>
      </c>
      <c r="ZU295" s="60">
        <v>15724.010143852292</v>
      </c>
      <c r="ZV295" s="60"/>
      <c r="ZY295" s="60">
        <v>407.73069660092324</v>
      </c>
      <c r="ZZ295" s="60">
        <v>444.8174569869912</v>
      </c>
      <c r="AAA295" s="60">
        <v>471.50650440621069</v>
      </c>
      <c r="AAB295" s="60">
        <v>499.79689467058341</v>
      </c>
      <c r="AAC295" s="60">
        <v>529.78470835081828</v>
      </c>
      <c r="AAD295" s="60">
        <v>561.5717908518676</v>
      </c>
      <c r="AAE295" s="60"/>
      <c r="AAH295" s="60">
        <v>22425.188313050778</v>
      </c>
      <c r="AAI295" s="60">
        <v>33806.126731011333</v>
      </c>
      <c r="AAJ295" s="60">
        <v>45736.130927402439</v>
      </c>
      <c r="AAK295" s="60">
        <v>63974.002517834677</v>
      </c>
      <c r="AAL295" s="60">
        <v>79997.490960973562</v>
      </c>
      <c r="AAM295" s="60">
        <v>97713.491608224969</v>
      </c>
      <c r="AAN295" s="60"/>
      <c r="AAQ295" s="5">
        <v>33841.647817876627</v>
      </c>
      <c r="AAR295" s="5">
        <v>46261.015526647083</v>
      </c>
      <c r="AAS295" s="5">
        <v>58938.313050776342</v>
      </c>
      <c r="AAT295" s="5">
        <v>77968.315568611011</v>
      </c>
      <c r="AAU295" s="5">
        <v>94831.462794796476</v>
      </c>
      <c r="AAV295" s="5">
        <v>113437.50175207727</v>
      </c>
    </row>
    <row r="296" spans="2:724" ht="15" customHeight="1">
      <c r="B296" s="228">
        <v>23</v>
      </c>
      <c r="C296" s="228">
        <v>144879</v>
      </c>
      <c r="D296" s="229" t="s">
        <v>458</v>
      </c>
      <c r="E296" s="73" t="b">
        <v>0</v>
      </c>
      <c r="F296" s="230">
        <v>40545</v>
      </c>
      <c r="G296" s="231" t="s">
        <v>426</v>
      </c>
      <c r="H296" s="57" t="s">
        <v>221</v>
      </c>
      <c r="I296" s="57" t="s">
        <v>198</v>
      </c>
      <c r="J296" s="229" t="s">
        <v>227</v>
      </c>
      <c r="K296" s="232">
        <v>8464</v>
      </c>
      <c r="L296" s="232">
        <v>0</v>
      </c>
      <c r="M296" s="73" t="b">
        <v>1</v>
      </c>
      <c r="N296" s="73" t="b">
        <v>1</v>
      </c>
      <c r="O296" s="73" t="b">
        <v>1</v>
      </c>
      <c r="P296" s="27">
        <v>41641</v>
      </c>
      <c r="Q296" s="27" t="s">
        <v>426</v>
      </c>
      <c r="R296" s="69">
        <v>0</v>
      </c>
      <c r="S296" s="69">
        <v>0.06</v>
      </c>
      <c r="T296" s="69">
        <v>0.06</v>
      </c>
      <c r="U296" s="69">
        <v>0.06</v>
      </c>
      <c r="V296" s="69">
        <v>0.06</v>
      </c>
      <c r="W296" s="69">
        <v>0.06</v>
      </c>
      <c r="Z296" s="232">
        <v>8464</v>
      </c>
      <c r="AA296" s="232">
        <v>8464</v>
      </c>
      <c r="AB296" s="232">
        <v>10000</v>
      </c>
      <c r="AC296" s="232">
        <v>10000</v>
      </c>
      <c r="AD296" s="232">
        <v>10000</v>
      </c>
      <c r="AE296" s="232">
        <v>10000</v>
      </c>
      <c r="AF296" s="232">
        <v>10000</v>
      </c>
      <c r="AG296" s="232">
        <v>10000</v>
      </c>
      <c r="AH296" s="232">
        <v>10000</v>
      </c>
      <c r="AI296" s="232">
        <v>10000</v>
      </c>
      <c r="AJ296" s="232">
        <v>10000</v>
      </c>
      <c r="AK296" s="232">
        <v>10000</v>
      </c>
      <c r="AL296" s="5">
        <v>10600</v>
      </c>
      <c r="AM296" s="5">
        <v>10600</v>
      </c>
      <c r="AN296" s="5">
        <v>10600</v>
      </c>
      <c r="AO296" s="5">
        <v>10600</v>
      </c>
      <c r="AP296" s="5">
        <v>10600</v>
      </c>
      <c r="AQ296" s="5">
        <v>10600</v>
      </c>
      <c r="AR296" s="5">
        <v>10600</v>
      </c>
      <c r="AS296" s="5">
        <v>10600</v>
      </c>
      <c r="AT296" s="5">
        <v>10600</v>
      </c>
      <c r="AU296" s="5">
        <v>10600</v>
      </c>
      <c r="AV296" s="5">
        <v>10600</v>
      </c>
      <c r="AW296" s="5">
        <v>10600</v>
      </c>
      <c r="AX296" s="5">
        <v>11236</v>
      </c>
      <c r="AY296" s="5">
        <v>11236</v>
      </c>
      <c r="AZ296" s="5">
        <v>11236</v>
      </c>
      <c r="BA296" s="5">
        <v>11236</v>
      </c>
      <c r="BB296" s="5">
        <v>11236</v>
      </c>
      <c r="BC296" s="5">
        <v>11236</v>
      </c>
      <c r="BD296" s="5">
        <v>11236</v>
      </c>
      <c r="BE296" s="5">
        <v>11236</v>
      </c>
      <c r="BF296" s="5">
        <v>11236</v>
      </c>
      <c r="BG296" s="5">
        <v>11236</v>
      </c>
      <c r="BH296" s="5">
        <v>11236</v>
      </c>
      <c r="BI296" s="5">
        <v>11236</v>
      </c>
      <c r="BJ296" s="5">
        <v>11910.16</v>
      </c>
      <c r="BK296" s="5">
        <v>11910.16</v>
      </c>
      <c r="BL296" s="5">
        <v>11910.16</v>
      </c>
      <c r="BM296" s="5">
        <v>11910.16</v>
      </c>
      <c r="BN296" s="5">
        <v>11910.16</v>
      </c>
      <c r="BO296" s="5">
        <v>11910.16</v>
      </c>
      <c r="BP296" s="5">
        <v>11910.16</v>
      </c>
      <c r="BQ296" s="5">
        <v>11910.16</v>
      </c>
      <c r="BR296" s="5">
        <v>11910.16</v>
      </c>
      <c r="BS296" s="5">
        <v>11910.16</v>
      </c>
      <c r="BT296" s="5">
        <v>11910.16</v>
      </c>
      <c r="BU296" s="5">
        <v>11910.16</v>
      </c>
      <c r="BV296" s="5">
        <v>12624.7696</v>
      </c>
      <c r="BW296" s="5">
        <v>12624.7696</v>
      </c>
      <c r="BX296" s="5">
        <v>12624.7696</v>
      </c>
      <c r="BY296" s="5">
        <v>12624.7696</v>
      </c>
      <c r="BZ296" s="5">
        <v>12624.7696</v>
      </c>
      <c r="CA296" s="5">
        <v>12624.7696</v>
      </c>
      <c r="CB296" s="5">
        <v>12624.7696</v>
      </c>
      <c r="CC296" s="5">
        <v>12624.7696</v>
      </c>
      <c r="CD296" s="5">
        <v>12624.7696</v>
      </c>
      <c r="CE296" s="5">
        <v>12624.7696</v>
      </c>
      <c r="CF296" s="5">
        <v>12624.7696</v>
      </c>
      <c r="CG296" s="5">
        <v>12624.7696</v>
      </c>
      <c r="CH296" s="5">
        <v>13382.255776</v>
      </c>
      <c r="CI296" s="5">
        <v>13382.255776</v>
      </c>
      <c r="CJ296" s="5">
        <v>13382.255776</v>
      </c>
      <c r="CK296" s="5">
        <v>13382.255776</v>
      </c>
      <c r="CL296" s="5">
        <v>13382.255776</v>
      </c>
      <c r="CM296" s="5">
        <v>13382.255776</v>
      </c>
      <c r="CN296" s="5">
        <v>13382.255776</v>
      </c>
      <c r="CO296" s="5">
        <v>13382.255776</v>
      </c>
      <c r="CP296" s="5">
        <v>13382.255776</v>
      </c>
      <c r="CQ296" s="5">
        <v>13382.255776</v>
      </c>
      <c r="CR296" s="5">
        <v>13382.255776</v>
      </c>
      <c r="CS296" s="5">
        <v>13382.255776</v>
      </c>
      <c r="CU296" s="69">
        <v>0</v>
      </c>
      <c r="CV296" s="69">
        <v>0</v>
      </c>
      <c r="CW296" s="69">
        <v>0</v>
      </c>
      <c r="CX296" s="69">
        <v>0</v>
      </c>
      <c r="CY296" s="69">
        <v>0</v>
      </c>
      <c r="CZ296" s="69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/>
      <c r="FZ296" s="5">
        <v>8464</v>
      </c>
      <c r="GA296" s="5">
        <v>8464</v>
      </c>
      <c r="GB296" s="5">
        <v>10000</v>
      </c>
      <c r="GC296" s="5">
        <v>10000</v>
      </c>
      <c r="GD296" s="5">
        <v>10000</v>
      </c>
      <c r="GE296" s="5">
        <v>10000</v>
      </c>
      <c r="GF296" s="5">
        <v>10000</v>
      </c>
      <c r="GG296" s="5">
        <v>10000</v>
      </c>
      <c r="GH296" s="5">
        <v>10000</v>
      </c>
      <c r="GI296" s="5">
        <v>10000</v>
      </c>
      <c r="GJ296" s="5">
        <v>10000</v>
      </c>
      <c r="GK296" s="5">
        <v>10000</v>
      </c>
      <c r="GL296" s="5">
        <v>10600</v>
      </c>
      <c r="GM296" s="5">
        <v>10600</v>
      </c>
      <c r="GN296" s="5">
        <v>10600</v>
      </c>
      <c r="GO296" s="5">
        <v>10600</v>
      </c>
      <c r="GP296" s="5">
        <v>10600</v>
      </c>
      <c r="GQ296" s="5">
        <v>10600</v>
      </c>
      <c r="GR296" s="5">
        <v>10600</v>
      </c>
      <c r="GS296" s="5">
        <v>10600</v>
      </c>
      <c r="GT296" s="5">
        <v>10600</v>
      </c>
      <c r="GU296" s="5">
        <v>10600</v>
      </c>
      <c r="GV296" s="5">
        <v>10600</v>
      </c>
      <c r="GW296" s="5">
        <v>10600</v>
      </c>
      <c r="GX296" s="5">
        <v>11236</v>
      </c>
      <c r="GY296" s="5">
        <v>11236</v>
      </c>
      <c r="GZ296" s="5">
        <v>11236</v>
      </c>
      <c r="HA296" s="5">
        <v>11236</v>
      </c>
      <c r="HB296" s="5">
        <v>11236</v>
      </c>
      <c r="HC296" s="5">
        <v>11236</v>
      </c>
      <c r="HD296" s="5">
        <v>11236</v>
      </c>
      <c r="HE296" s="5">
        <v>11236</v>
      </c>
      <c r="HF296" s="5">
        <v>11236</v>
      </c>
      <c r="HG296" s="5">
        <v>11236</v>
      </c>
      <c r="HH296" s="5">
        <v>11236</v>
      </c>
      <c r="HI296" s="5">
        <v>11236</v>
      </c>
      <c r="HJ296" s="5">
        <v>11910.16</v>
      </c>
      <c r="HK296" s="5">
        <v>11910.16</v>
      </c>
      <c r="HL296" s="5">
        <v>11910.16</v>
      </c>
      <c r="HM296" s="5">
        <v>11910.16</v>
      </c>
      <c r="HN296" s="5">
        <v>11910.16</v>
      </c>
      <c r="HO296" s="5">
        <v>11910.16</v>
      </c>
      <c r="HP296" s="5">
        <v>11910.16</v>
      </c>
      <c r="HQ296" s="5">
        <v>11910.16</v>
      </c>
      <c r="HR296" s="5">
        <v>11910.16</v>
      </c>
      <c r="HS296" s="5">
        <v>11910.16</v>
      </c>
      <c r="HT296" s="5">
        <v>11910.16</v>
      </c>
      <c r="HU296" s="5">
        <v>11910.16</v>
      </c>
      <c r="HV296" s="5">
        <v>12624.7696</v>
      </c>
      <c r="HW296" s="5">
        <v>12624.7696</v>
      </c>
      <c r="HX296" s="5">
        <v>12624.7696</v>
      </c>
      <c r="HY296" s="5">
        <v>12624.7696</v>
      </c>
      <c r="HZ296" s="5">
        <v>12624.7696</v>
      </c>
      <c r="IA296" s="5">
        <v>12624.7696</v>
      </c>
      <c r="IB296" s="5">
        <v>12624.7696</v>
      </c>
      <c r="IC296" s="5">
        <v>12624.7696</v>
      </c>
      <c r="ID296" s="5">
        <v>12624.7696</v>
      </c>
      <c r="IE296" s="5">
        <v>12624.7696</v>
      </c>
      <c r="IF296" s="5">
        <v>12624.7696</v>
      </c>
      <c r="IG296" s="5">
        <v>12624.7696</v>
      </c>
      <c r="IH296" s="5">
        <v>13382.255776</v>
      </c>
      <c r="II296" s="5">
        <v>13382.255776</v>
      </c>
      <c r="IJ296" s="5">
        <v>13382.255776</v>
      </c>
      <c r="IK296" s="5">
        <v>13382.255776</v>
      </c>
      <c r="IL296" s="5">
        <v>13382.255776</v>
      </c>
      <c r="IM296" s="5">
        <v>13382.255776</v>
      </c>
      <c r="IN296" s="5">
        <v>13382.255776</v>
      </c>
      <c r="IO296" s="5">
        <v>13382.255776</v>
      </c>
      <c r="IP296" s="5">
        <v>13382.255776</v>
      </c>
      <c r="IQ296" s="5">
        <v>13382.255776</v>
      </c>
      <c r="IR296" s="5">
        <v>13382.255776</v>
      </c>
      <c r="IS296" s="5">
        <v>13382.255776</v>
      </c>
      <c r="IT296" s="5"/>
      <c r="IW296" s="5">
        <v>242.91679999999999</v>
      </c>
      <c r="IX296" s="5">
        <v>242.91679999999999</v>
      </c>
      <c r="IY296" s="5">
        <v>287</v>
      </c>
      <c r="IZ296" s="5">
        <v>287</v>
      </c>
      <c r="JA296" s="5">
        <v>287</v>
      </c>
      <c r="JB296" s="5">
        <v>287</v>
      </c>
      <c r="JC296" s="5">
        <v>287</v>
      </c>
      <c r="JD296" s="5">
        <v>287</v>
      </c>
      <c r="JE296" s="5">
        <v>287</v>
      </c>
      <c r="JF296" s="5">
        <v>287</v>
      </c>
      <c r="JG296" s="5">
        <v>287</v>
      </c>
      <c r="JH296" s="5">
        <v>287</v>
      </c>
      <c r="JI296" s="5">
        <v>304.21999999999997</v>
      </c>
      <c r="JJ296" s="5">
        <v>304.21999999999997</v>
      </c>
      <c r="JK296" s="5">
        <v>304.21999999999997</v>
      </c>
      <c r="JL296" s="5">
        <v>304.21999999999997</v>
      </c>
      <c r="JM296" s="5">
        <v>304.21999999999997</v>
      </c>
      <c r="JN296" s="5">
        <v>304.21999999999997</v>
      </c>
      <c r="JO296" s="5">
        <v>304.21999999999997</v>
      </c>
      <c r="JP296" s="5">
        <v>304.21999999999997</v>
      </c>
      <c r="JQ296" s="5">
        <v>304.21999999999997</v>
      </c>
      <c r="JR296" s="5">
        <v>304.21999999999997</v>
      </c>
      <c r="JS296" s="5">
        <v>304.21999999999997</v>
      </c>
      <c r="JT296" s="5">
        <v>304.21999999999997</v>
      </c>
      <c r="JU296" s="5">
        <v>322.47320000000002</v>
      </c>
      <c r="JV296" s="5">
        <v>322.47320000000002</v>
      </c>
      <c r="JW296" s="5">
        <v>322.47320000000002</v>
      </c>
      <c r="JX296" s="5">
        <v>322.47320000000002</v>
      </c>
      <c r="JY296" s="5">
        <v>322.47320000000002</v>
      </c>
      <c r="JZ296" s="5">
        <v>322.47320000000002</v>
      </c>
      <c r="KA296" s="5">
        <v>322.47320000000002</v>
      </c>
      <c r="KB296" s="5">
        <v>322.47320000000002</v>
      </c>
      <c r="KC296" s="5">
        <v>322.47320000000002</v>
      </c>
      <c r="KD296" s="5">
        <v>322.47320000000002</v>
      </c>
      <c r="KE296" s="5">
        <v>322.47320000000002</v>
      </c>
      <c r="KF296" s="5">
        <v>322.47320000000002</v>
      </c>
      <c r="KG296" s="5">
        <v>341.82159200000001</v>
      </c>
      <c r="KH296" s="5">
        <v>341.82159200000001</v>
      </c>
      <c r="KI296" s="5">
        <v>341.82159200000001</v>
      </c>
      <c r="KJ296" s="5">
        <v>341.82159200000001</v>
      </c>
      <c r="KK296" s="5">
        <v>341.82159200000001</v>
      </c>
      <c r="KL296" s="5">
        <v>341.82159200000001</v>
      </c>
      <c r="KM296" s="5">
        <v>341.82159200000001</v>
      </c>
      <c r="KN296" s="5">
        <v>341.82159200000001</v>
      </c>
      <c r="KO296" s="5">
        <v>341.82159200000001</v>
      </c>
      <c r="KP296" s="5">
        <v>341.82159200000001</v>
      </c>
      <c r="KQ296" s="5">
        <v>341.82159200000001</v>
      </c>
      <c r="KR296" s="5">
        <v>341.82159200000001</v>
      </c>
      <c r="KS296" s="5">
        <v>362.33088751999998</v>
      </c>
      <c r="KT296" s="5">
        <v>362.33088751999998</v>
      </c>
      <c r="KU296" s="5">
        <v>362.33088751999998</v>
      </c>
      <c r="KV296" s="5">
        <v>362.33088751999998</v>
      </c>
      <c r="KW296" s="5">
        <v>362.33088751999998</v>
      </c>
      <c r="KX296" s="5">
        <v>362.33088751999998</v>
      </c>
      <c r="KY296" s="5">
        <v>362.33088751999998</v>
      </c>
      <c r="KZ296" s="5">
        <v>362.33088751999998</v>
      </c>
      <c r="LA296" s="5">
        <v>362.33088751999998</v>
      </c>
      <c r="LB296" s="5">
        <v>362.33088751999998</v>
      </c>
      <c r="LC296" s="5">
        <v>362.33088751999998</v>
      </c>
      <c r="LD296" s="5">
        <v>362.33088751999998</v>
      </c>
      <c r="LE296" s="5">
        <v>384.07074077120001</v>
      </c>
      <c r="LF296" s="5">
        <v>384.07074077120001</v>
      </c>
      <c r="LG296" s="5">
        <v>384.07074077120001</v>
      </c>
      <c r="LH296" s="5">
        <v>384.07074077120001</v>
      </c>
      <c r="LI296" s="5">
        <v>384.07074077120001</v>
      </c>
      <c r="LJ296" s="5">
        <v>384.07074077120001</v>
      </c>
      <c r="LK296" s="5">
        <v>384.07074077120001</v>
      </c>
      <c r="LL296" s="5">
        <v>384.07074077120001</v>
      </c>
      <c r="LM296" s="5">
        <v>384.07074077120001</v>
      </c>
      <c r="LN296" s="5">
        <v>384.07074077120001</v>
      </c>
      <c r="LO296" s="5">
        <v>384.07074077120001</v>
      </c>
      <c r="LP296" s="5">
        <v>384.07074077120001</v>
      </c>
      <c r="LQ296" s="5"/>
      <c r="LT296" s="5">
        <v>257.30560000000003</v>
      </c>
      <c r="LU296" s="5">
        <v>257.30560000000003</v>
      </c>
      <c r="LV296" s="5">
        <v>304</v>
      </c>
      <c r="LW296" s="5">
        <v>304</v>
      </c>
      <c r="LX296" s="5">
        <v>304</v>
      </c>
      <c r="LY296" s="5">
        <v>304</v>
      </c>
      <c r="LZ296" s="5">
        <v>304</v>
      </c>
      <c r="MA296" s="5">
        <v>304</v>
      </c>
      <c r="MB296" s="5">
        <v>304</v>
      </c>
      <c r="MC296" s="5">
        <v>304</v>
      </c>
      <c r="MD296" s="5">
        <v>304</v>
      </c>
      <c r="ME296" s="5">
        <v>304</v>
      </c>
      <c r="MF296" s="5">
        <v>322.24</v>
      </c>
      <c r="MG296" s="5">
        <v>322.24</v>
      </c>
      <c r="MH296" s="5">
        <v>322.24</v>
      </c>
      <c r="MI296" s="5">
        <v>322.24</v>
      </c>
      <c r="MJ296" s="5">
        <v>322.24</v>
      </c>
      <c r="MK296" s="5">
        <v>322.24</v>
      </c>
      <c r="ML296" s="5">
        <v>322.24</v>
      </c>
      <c r="MM296" s="5">
        <v>322.24</v>
      </c>
      <c r="MN296" s="5">
        <v>322.24</v>
      </c>
      <c r="MO296" s="5">
        <v>322.24</v>
      </c>
      <c r="MP296" s="5">
        <v>322.24</v>
      </c>
      <c r="MQ296" s="5">
        <v>322.24</v>
      </c>
      <c r="MR296" s="5">
        <v>341.57440000000003</v>
      </c>
      <c r="MS296" s="5">
        <v>341.57440000000003</v>
      </c>
      <c r="MT296" s="5">
        <v>341.57440000000003</v>
      </c>
      <c r="MU296" s="5">
        <v>341.57440000000003</v>
      </c>
      <c r="MV296" s="5">
        <v>341.57440000000003</v>
      </c>
      <c r="MW296" s="5">
        <v>341.57440000000003</v>
      </c>
      <c r="MX296" s="5">
        <v>341.57440000000003</v>
      </c>
      <c r="MY296" s="5">
        <v>341.57440000000003</v>
      </c>
      <c r="MZ296" s="5">
        <v>341.57440000000003</v>
      </c>
      <c r="NA296" s="5">
        <v>341.57440000000003</v>
      </c>
      <c r="NB296" s="5">
        <v>341.57440000000003</v>
      </c>
      <c r="NC296" s="5">
        <v>341.57440000000003</v>
      </c>
      <c r="ND296" s="5">
        <v>362.06886400000002</v>
      </c>
      <c r="NE296" s="5">
        <v>362.06886400000002</v>
      </c>
      <c r="NF296" s="5">
        <v>362.06886400000002</v>
      </c>
      <c r="NG296" s="5">
        <v>362.06886400000002</v>
      </c>
      <c r="NH296" s="5">
        <v>362.06886400000002</v>
      </c>
      <c r="NI296" s="5">
        <v>362.06886400000002</v>
      </c>
      <c r="NJ296" s="5">
        <v>362.06886400000002</v>
      </c>
      <c r="NK296" s="5">
        <v>362.06886400000002</v>
      </c>
      <c r="NL296" s="5">
        <v>362.06886400000002</v>
      </c>
      <c r="NM296" s="5">
        <v>362.06886400000002</v>
      </c>
      <c r="NN296" s="5">
        <v>362.06886400000002</v>
      </c>
      <c r="NO296" s="5">
        <v>362.06886400000002</v>
      </c>
      <c r="NP296" s="5">
        <v>383.79299584</v>
      </c>
      <c r="NQ296" s="5">
        <v>383.79299584</v>
      </c>
      <c r="NR296" s="5">
        <v>383.79299584</v>
      </c>
      <c r="NS296" s="5">
        <v>383.79299584</v>
      </c>
      <c r="NT296" s="5">
        <v>383.79299584</v>
      </c>
      <c r="NU296" s="5">
        <v>383.79299584</v>
      </c>
      <c r="NV296" s="5">
        <v>383.79299584</v>
      </c>
      <c r="NW296" s="5">
        <v>383.79299584</v>
      </c>
      <c r="NX296" s="5">
        <v>383.79299584</v>
      </c>
      <c r="NY296" s="5">
        <v>383.79299584</v>
      </c>
      <c r="NZ296" s="5">
        <v>383.79299584</v>
      </c>
      <c r="OA296" s="5">
        <v>383.79299584</v>
      </c>
      <c r="OB296" s="5">
        <v>406.82057559039998</v>
      </c>
      <c r="OC296" s="5">
        <v>406.82057559039998</v>
      </c>
      <c r="OD296" s="5">
        <v>406.82057559039998</v>
      </c>
      <c r="OE296" s="5">
        <v>406.82057559039998</v>
      </c>
      <c r="OF296" s="5">
        <v>406.82057559039998</v>
      </c>
      <c r="OG296" s="5">
        <v>406.82057559039998</v>
      </c>
      <c r="OH296" s="5">
        <v>406.82057559039998</v>
      </c>
      <c r="OI296" s="5">
        <v>406.82057559039998</v>
      </c>
      <c r="OJ296" s="5">
        <v>406.82057559039998</v>
      </c>
      <c r="OK296" s="5">
        <v>406.82057559039998</v>
      </c>
      <c r="OL296" s="5">
        <v>406.82057559039998</v>
      </c>
      <c r="OM296" s="5">
        <v>406.82057559039998</v>
      </c>
      <c r="ON296" s="5"/>
      <c r="OQ296" s="59">
        <v>0</v>
      </c>
      <c r="OR296" s="59">
        <v>0</v>
      </c>
      <c r="OS296" s="59">
        <v>0</v>
      </c>
      <c r="OT296" s="59">
        <v>0</v>
      </c>
      <c r="OU296" s="59">
        <v>0</v>
      </c>
      <c r="OV296" s="59">
        <v>0</v>
      </c>
      <c r="OW296" s="59">
        <v>0</v>
      </c>
      <c r="OX296" s="59">
        <v>0</v>
      </c>
      <c r="OY296" s="59">
        <v>0</v>
      </c>
      <c r="OZ296" s="59">
        <v>0</v>
      </c>
      <c r="PA296" s="59">
        <v>0</v>
      </c>
      <c r="PB296" s="59">
        <v>0</v>
      </c>
      <c r="PC296" s="59">
        <v>0</v>
      </c>
      <c r="PD296" s="59">
        <v>0</v>
      </c>
      <c r="PE296" s="59">
        <v>0</v>
      </c>
      <c r="PF296" s="59">
        <v>0</v>
      </c>
      <c r="PG296" s="59">
        <v>0</v>
      </c>
      <c r="PH296" s="59">
        <v>0</v>
      </c>
      <c r="PI296" s="59">
        <v>0</v>
      </c>
      <c r="PJ296" s="59">
        <v>0</v>
      </c>
      <c r="PK296" s="59">
        <v>0</v>
      </c>
      <c r="PL296" s="59">
        <v>0</v>
      </c>
      <c r="PM296" s="59">
        <v>0</v>
      </c>
      <c r="PN296" s="59">
        <v>0</v>
      </c>
      <c r="PO296" s="59">
        <v>0</v>
      </c>
      <c r="PP296" s="59">
        <v>0</v>
      </c>
      <c r="PQ296" s="59">
        <v>0</v>
      </c>
      <c r="PR296" s="59">
        <v>0</v>
      </c>
      <c r="PS296" s="59">
        <v>0</v>
      </c>
      <c r="PT296" s="59">
        <v>0</v>
      </c>
      <c r="PU296" s="59">
        <v>0</v>
      </c>
      <c r="PV296" s="59">
        <v>0</v>
      </c>
      <c r="PW296" s="59">
        <v>0</v>
      </c>
      <c r="PX296" s="59">
        <v>0</v>
      </c>
      <c r="PY296" s="59">
        <v>0</v>
      </c>
      <c r="PZ296" s="59">
        <v>0</v>
      </c>
      <c r="QA296" s="59">
        <v>0</v>
      </c>
      <c r="QB296" s="59">
        <v>0</v>
      </c>
      <c r="QC296" s="59">
        <v>0</v>
      </c>
      <c r="QD296" s="59">
        <v>0</v>
      </c>
      <c r="QE296" s="59">
        <v>0</v>
      </c>
      <c r="QF296" s="59">
        <v>0</v>
      </c>
      <c r="QG296" s="59">
        <v>0</v>
      </c>
      <c r="QH296" s="59">
        <v>0</v>
      </c>
      <c r="QI296" s="59">
        <v>0</v>
      </c>
      <c r="QJ296" s="59">
        <v>0</v>
      </c>
      <c r="QK296" s="59">
        <v>0</v>
      </c>
      <c r="QL296" s="59">
        <v>0</v>
      </c>
      <c r="QM296" s="59">
        <v>0</v>
      </c>
      <c r="QN296" s="59">
        <v>0</v>
      </c>
      <c r="QO296" s="59">
        <v>0</v>
      </c>
      <c r="QP296" s="59">
        <v>0</v>
      </c>
      <c r="QQ296" s="59">
        <v>0</v>
      </c>
      <c r="QR296" s="59">
        <v>0</v>
      </c>
      <c r="QS296" s="59">
        <v>0</v>
      </c>
      <c r="QT296" s="59">
        <v>0</v>
      </c>
      <c r="QU296" s="59">
        <v>0</v>
      </c>
      <c r="QV296" s="59">
        <v>0</v>
      </c>
      <c r="QW296" s="59">
        <v>0</v>
      </c>
      <c r="QX296" s="59">
        <v>0</v>
      </c>
      <c r="QY296" s="59">
        <v>0</v>
      </c>
      <c r="QZ296" s="59">
        <v>0</v>
      </c>
      <c r="RA296" s="59">
        <v>0</v>
      </c>
      <c r="RB296" s="59">
        <v>0</v>
      </c>
      <c r="RC296" s="59">
        <v>0</v>
      </c>
      <c r="RD296" s="59">
        <v>0</v>
      </c>
      <c r="RE296" s="59">
        <v>0</v>
      </c>
      <c r="RF296" s="59">
        <v>0</v>
      </c>
      <c r="RG296" s="59">
        <v>0</v>
      </c>
      <c r="RH296" s="59">
        <v>0</v>
      </c>
      <c r="RI296" s="59">
        <v>0</v>
      </c>
      <c r="RJ296" s="59">
        <v>0</v>
      </c>
      <c r="RK296" s="59"/>
      <c r="RN296" s="59">
        <v>500.22239999999999</v>
      </c>
      <c r="RO296" s="59">
        <v>500.22239999999999</v>
      </c>
      <c r="RP296" s="59">
        <v>591</v>
      </c>
      <c r="RQ296" s="59">
        <v>591</v>
      </c>
      <c r="RR296" s="59">
        <v>591</v>
      </c>
      <c r="RS296" s="59">
        <v>591</v>
      </c>
      <c r="RT296" s="59">
        <v>591</v>
      </c>
      <c r="RU296" s="59">
        <v>591</v>
      </c>
      <c r="RV296" s="59">
        <v>591</v>
      </c>
      <c r="RW296" s="59">
        <v>591</v>
      </c>
      <c r="RX296" s="59">
        <v>591</v>
      </c>
      <c r="RY296" s="59">
        <v>591</v>
      </c>
      <c r="RZ296" s="59">
        <v>626.46</v>
      </c>
      <c r="SA296" s="59">
        <v>626.46</v>
      </c>
      <c r="SB296" s="59">
        <v>626.46</v>
      </c>
      <c r="SC296" s="59">
        <v>626.46</v>
      </c>
      <c r="SD296" s="59">
        <v>626.46</v>
      </c>
      <c r="SE296" s="59">
        <v>626.46</v>
      </c>
      <c r="SF296" s="59">
        <v>626.46</v>
      </c>
      <c r="SG296" s="59">
        <v>626.46</v>
      </c>
      <c r="SH296" s="59">
        <v>626.46</v>
      </c>
      <c r="SI296" s="59">
        <v>626.46</v>
      </c>
      <c r="SJ296" s="59">
        <v>626.46</v>
      </c>
      <c r="SK296" s="59">
        <v>626.46</v>
      </c>
      <c r="SL296" s="59">
        <v>664.0476000000001</v>
      </c>
      <c r="SM296" s="59">
        <v>664.0476000000001</v>
      </c>
      <c r="SN296" s="59">
        <v>664.0476000000001</v>
      </c>
      <c r="SO296" s="59">
        <v>664.0476000000001</v>
      </c>
      <c r="SP296" s="59">
        <v>664.0476000000001</v>
      </c>
      <c r="SQ296" s="59">
        <v>664.0476000000001</v>
      </c>
      <c r="SR296" s="59">
        <v>664.0476000000001</v>
      </c>
      <c r="SS296" s="59">
        <v>664.0476000000001</v>
      </c>
      <c r="ST296" s="59">
        <v>664.0476000000001</v>
      </c>
      <c r="SU296" s="59">
        <v>664.0476000000001</v>
      </c>
      <c r="SV296" s="59">
        <v>664.0476000000001</v>
      </c>
      <c r="SW296" s="59">
        <v>664.0476000000001</v>
      </c>
      <c r="SX296" s="59">
        <v>703.89045600000009</v>
      </c>
      <c r="SY296" s="59">
        <v>703.89045600000009</v>
      </c>
      <c r="SZ296" s="59">
        <v>703.89045600000009</v>
      </c>
      <c r="TA296" s="59">
        <v>703.89045600000009</v>
      </c>
      <c r="TB296" s="59">
        <v>703.89045600000009</v>
      </c>
      <c r="TC296" s="59">
        <v>703.89045600000009</v>
      </c>
      <c r="TD296" s="59">
        <v>703.89045600000009</v>
      </c>
      <c r="TE296" s="59">
        <v>703.89045600000009</v>
      </c>
      <c r="TF296" s="59">
        <v>703.89045600000009</v>
      </c>
      <c r="TG296" s="59">
        <v>703.89045600000009</v>
      </c>
      <c r="TH296" s="59">
        <v>703.89045600000009</v>
      </c>
      <c r="TI296" s="59">
        <v>703.89045600000009</v>
      </c>
      <c r="TJ296" s="59">
        <v>746.12388336000004</v>
      </c>
      <c r="TK296" s="59">
        <v>746.12388336000004</v>
      </c>
      <c r="TL296" s="59">
        <v>746.12388336000004</v>
      </c>
      <c r="TM296" s="59">
        <v>746.12388336000004</v>
      </c>
      <c r="TN296" s="59">
        <v>746.12388336000004</v>
      </c>
      <c r="TO296" s="59">
        <v>746.12388336000004</v>
      </c>
      <c r="TP296" s="59">
        <v>746.12388336000004</v>
      </c>
      <c r="TQ296" s="59">
        <v>746.12388336000004</v>
      </c>
      <c r="TR296" s="59">
        <v>746.12388336000004</v>
      </c>
      <c r="TS296" s="59">
        <v>746.12388336000004</v>
      </c>
      <c r="TT296" s="59">
        <v>746.12388336000004</v>
      </c>
      <c r="TU296" s="59">
        <v>746.12388336000004</v>
      </c>
      <c r="TV296" s="59">
        <v>790.89131636160005</v>
      </c>
      <c r="TW296" s="59">
        <v>790.89131636160005</v>
      </c>
      <c r="TX296" s="59">
        <v>790.89131636160005</v>
      </c>
      <c r="TY296" s="59">
        <v>790.89131636160005</v>
      </c>
      <c r="TZ296" s="59">
        <v>790.89131636160005</v>
      </c>
      <c r="UA296" s="59">
        <v>790.89131636160005</v>
      </c>
      <c r="UB296" s="59">
        <v>790.89131636160005</v>
      </c>
      <c r="UC296" s="59">
        <v>790.89131636160005</v>
      </c>
      <c r="UD296" s="59">
        <v>790.89131636160005</v>
      </c>
      <c r="UE296" s="59">
        <v>790.89131636160005</v>
      </c>
      <c r="UF296" s="59">
        <v>790.89131636160005</v>
      </c>
      <c r="UG296" s="59">
        <v>790.89131636160005</v>
      </c>
      <c r="UH296" s="59"/>
      <c r="UK296" s="59">
        <v>3355.8335999999999</v>
      </c>
      <c r="UL296" s="59">
        <v>3650.639999999999</v>
      </c>
      <c r="UM296" s="59">
        <v>3869.6783999999993</v>
      </c>
      <c r="UN296" s="59">
        <v>4101.859104000001</v>
      </c>
      <c r="UO296" s="59">
        <v>4347.9706502399995</v>
      </c>
      <c r="UP296" s="59">
        <v>4608.8488892543992</v>
      </c>
      <c r="UQ296" s="59"/>
      <c r="UT296" s="59">
        <v>3554.6112000000003</v>
      </c>
      <c r="UU296" s="59">
        <v>3866.8799999999992</v>
      </c>
      <c r="UV296" s="59">
        <v>4098.8928000000005</v>
      </c>
      <c r="UW296" s="59">
        <v>4344.8263679999991</v>
      </c>
      <c r="UX296" s="59">
        <v>4605.51595008</v>
      </c>
      <c r="UY296" s="59">
        <v>4881.8469070847996</v>
      </c>
      <c r="UZ296" s="59"/>
      <c r="VC296" s="59">
        <v>0</v>
      </c>
      <c r="VD296" s="59">
        <v>0</v>
      </c>
      <c r="VE296" s="59">
        <v>0</v>
      </c>
      <c r="VF296" s="59">
        <v>0</v>
      </c>
      <c r="VG296" s="59">
        <v>0</v>
      </c>
      <c r="VH296" s="59">
        <v>0</v>
      </c>
      <c r="VI296" s="59"/>
      <c r="VL296" s="59">
        <v>6910.4448000000002</v>
      </c>
      <c r="VM296" s="59">
        <v>7517.5199999999986</v>
      </c>
      <c r="VN296" s="59">
        <v>7968.5712000000003</v>
      </c>
      <c r="VO296" s="59">
        <v>8446.685472000001</v>
      </c>
      <c r="VP296" s="59">
        <v>8953.4866003200004</v>
      </c>
      <c r="VQ296" s="59">
        <v>9490.6957963391978</v>
      </c>
      <c r="VR296" s="59"/>
      <c r="VU296" s="59">
        <v>116928</v>
      </c>
      <c r="VV296" s="59">
        <v>127200</v>
      </c>
      <c r="VW296" s="59">
        <v>134832</v>
      </c>
      <c r="VX296" s="59">
        <v>142921.92000000001</v>
      </c>
      <c r="VY296" s="59">
        <v>151497.2352</v>
      </c>
      <c r="VZ296" s="59">
        <v>160587.06931200004</v>
      </c>
      <c r="WA296" s="59"/>
      <c r="WD296" s="59">
        <v>9744</v>
      </c>
      <c r="WE296" s="59">
        <v>10600</v>
      </c>
      <c r="WF296" s="59">
        <v>11236</v>
      </c>
      <c r="WG296" s="59">
        <v>11910.160000000002</v>
      </c>
      <c r="WH296" s="59">
        <v>12624.7696</v>
      </c>
      <c r="WI296" s="59">
        <v>13382.255776000004</v>
      </c>
      <c r="WJ296" s="59"/>
      <c r="WM296" s="59">
        <v>408.89634913973987</v>
      </c>
      <c r="WN296" s="59">
        <v>444.8174569869912</v>
      </c>
      <c r="WO296" s="59">
        <v>471.50650440621069</v>
      </c>
      <c r="WP296" s="59">
        <v>499.79689467058341</v>
      </c>
      <c r="WQ296" s="59">
        <v>529.78470835081828</v>
      </c>
      <c r="WR296" s="59">
        <v>561.5717908518676</v>
      </c>
      <c r="WS296" s="59"/>
      <c r="WV296" s="74">
        <v>47.966666666666669</v>
      </c>
      <c r="WW296" s="74">
        <v>59.966666666666669</v>
      </c>
      <c r="WX296" s="74">
        <v>71.966666666666669</v>
      </c>
      <c r="WY296" s="74">
        <v>83.966666666666669</v>
      </c>
      <c r="WZ296" s="74">
        <v>95.966666666666669</v>
      </c>
      <c r="XA296" s="74">
        <v>107.96666666666667</v>
      </c>
      <c r="XB296" s="74"/>
      <c r="XE296" s="80">
        <v>3</v>
      </c>
      <c r="XF296" s="80">
        <v>4</v>
      </c>
      <c r="XG296" s="80">
        <v>5</v>
      </c>
      <c r="XH296" s="80">
        <v>6</v>
      </c>
      <c r="XI296" s="80">
        <v>7</v>
      </c>
      <c r="XJ296" s="80">
        <v>8</v>
      </c>
      <c r="XK296" s="80"/>
      <c r="XL296" s="75"/>
      <c r="XM296" s="75"/>
      <c r="XN296" s="80">
        <v>11</v>
      </c>
      <c r="XO296" s="80">
        <v>11</v>
      </c>
      <c r="XP296" s="80">
        <v>11</v>
      </c>
      <c r="XQ296" s="80">
        <v>11</v>
      </c>
      <c r="XR296" s="80">
        <v>11</v>
      </c>
      <c r="XS296" s="80">
        <v>11</v>
      </c>
      <c r="XT296" s="80"/>
      <c r="XW296" s="80">
        <v>29</v>
      </c>
      <c r="XX296" s="80">
        <v>29</v>
      </c>
      <c r="XY296" s="80">
        <v>29</v>
      </c>
      <c r="XZ296" s="80">
        <v>29</v>
      </c>
      <c r="YA296" s="80">
        <v>29</v>
      </c>
      <c r="YB296" s="80">
        <v>28</v>
      </c>
      <c r="YC296" s="80"/>
      <c r="YF296" s="5">
        <v>852.54888795635816</v>
      </c>
      <c r="YG296" s="5">
        <v>927.44439781787696</v>
      </c>
      <c r="YH296" s="5">
        <v>2869.1170793117926</v>
      </c>
      <c r="YI296" s="5">
        <v>3041.2641040705012</v>
      </c>
      <c r="YJ296" s="5">
        <v>3223.7399503147299</v>
      </c>
      <c r="YK296" s="5">
        <v>3417.1643473336144</v>
      </c>
      <c r="YL296" s="5"/>
      <c r="YO296" s="5">
        <v>24533.780948384392</v>
      </c>
      <c r="YP296" s="5">
        <v>26689.047419219471</v>
      </c>
      <c r="YQ296" s="5">
        <v>28290.390264372643</v>
      </c>
      <c r="YR296" s="5">
        <v>29987.813680235005</v>
      </c>
      <c r="YS296" s="5">
        <v>31787.082501049095</v>
      </c>
      <c r="YT296" s="5">
        <v>33694.307451112058</v>
      </c>
      <c r="YU296" s="5"/>
      <c r="YX296" s="5">
        <v>16779.578534989105</v>
      </c>
      <c r="YY296" s="5">
        <v>26451.112096583271</v>
      </c>
      <c r="YZ296" s="5">
        <v>28290.390264372643</v>
      </c>
      <c r="ZA296" s="5">
        <v>29987.813680235005</v>
      </c>
      <c r="ZB296" s="5">
        <v>31787.082501049095</v>
      </c>
      <c r="ZC296" s="5">
        <v>33694.307451112058</v>
      </c>
      <c r="ZD296" s="5"/>
      <c r="ZG296" s="5">
        <v>408.89634913973987</v>
      </c>
      <c r="ZH296" s="5">
        <v>444.8174569869912</v>
      </c>
      <c r="ZI296" s="5">
        <v>471.50650440621069</v>
      </c>
      <c r="ZJ296" s="5">
        <v>499.79689467058341</v>
      </c>
      <c r="ZK296" s="5">
        <v>529.78470835081828</v>
      </c>
      <c r="ZL296" s="5">
        <v>561.5717908518676</v>
      </c>
      <c r="ZM296" s="5"/>
      <c r="ZP296" s="60">
        <v>11449.097775912716</v>
      </c>
      <c r="ZQ296" s="60">
        <v>12454.888795635754</v>
      </c>
      <c r="ZR296" s="60">
        <v>13202.182123373899</v>
      </c>
      <c r="ZS296" s="60">
        <v>13994.313050776336</v>
      </c>
      <c r="ZT296" s="60">
        <v>14833.971833822912</v>
      </c>
      <c r="ZU296" s="60">
        <v>15724.010143852292</v>
      </c>
      <c r="ZV296" s="60"/>
      <c r="ZY296" s="60">
        <v>408.89634913973987</v>
      </c>
      <c r="ZZ296" s="60">
        <v>444.8174569869912</v>
      </c>
      <c r="AAA296" s="60">
        <v>471.50650440621069</v>
      </c>
      <c r="AAB296" s="60">
        <v>499.79689467058341</v>
      </c>
      <c r="AAC296" s="60">
        <v>529.78470835081828</v>
      </c>
      <c r="AAD296" s="60">
        <v>561.5717908518676</v>
      </c>
      <c r="AAE296" s="60"/>
      <c r="AAH296" s="60">
        <v>31076.12253462023</v>
      </c>
      <c r="AAI296" s="60">
        <v>43147.293327738145</v>
      </c>
      <c r="AAJ296" s="60">
        <v>60352.832563994969</v>
      </c>
      <c r="AAK296" s="60">
        <v>75469.331095258094</v>
      </c>
      <c r="AAL296" s="60">
        <v>92182.539253042385</v>
      </c>
      <c r="AAM296" s="60">
        <v>110629.64279781791</v>
      </c>
      <c r="AAN296" s="60"/>
      <c r="AAQ296" s="5">
        <v>42525.220310532946</v>
      </c>
      <c r="AAR296" s="5">
        <v>55602.182123373903</v>
      </c>
      <c r="AAS296" s="5">
        <v>73555.014687368865</v>
      </c>
      <c r="AAT296" s="5">
        <v>89463.644146034436</v>
      </c>
      <c r="AAU296" s="5">
        <v>107016.5110868653</v>
      </c>
      <c r="AAV296" s="5">
        <v>126353.65294167021</v>
      </c>
    </row>
    <row r="297" spans="2:724" ht="15" customHeight="1">
      <c r="B297" s="228">
        <v>24</v>
      </c>
      <c r="C297" s="228">
        <v>151619</v>
      </c>
      <c r="D297" s="229" t="s">
        <v>459</v>
      </c>
      <c r="E297" s="73" t="b">
        <v>0</v>
      </c>
      <c r="F297" s="230">
        <v>41516</v>
      </c>
      <c r="G297" s="231" t="s">
        <v>426</v>
      </c>
      <c r="H297" s="57" t="s">
        <v>221</v>
      </c>
      <c r="I297" s="57" t="s">
        <v>198</v>
      </c>
      <c r="J297" s="229" t="s">
        <v>227</v>
      </c>
      <c r="K297" s="232">
        <v>8464</v>
      </c>
      <c r="L297" s="232">
        <v>0</v>
      </c>
      <c r="M297" s="73" t="b">
        <v>1</v>
      </c>
      <c r="N297" s="73" t="b">
        <v>1</v>
      </c>
      <c r="O297" s="73" t="b">
        <v>1</v>
      </c>
      <c r="P297" s="27">
        <v>42612</v>
      </c>
      <c r="Q297" s="27" t="s">
        <v>426</v>
      </c>
      <c r="R297" s="69">
        <v>0</v>
      </c>
      <c r="S297" s="69">
        <v>0.06</v>
      </c>
      <c r="T297" s="69">
        <v>0.06</v>
      </c>
      <c r="U297" s="69">
        <v>0.06</v>
      </c>
      <c r="V297" s="69">
        <v>0.06</v>
      </c>
      <c r="W297" s="69">
        <v>0.06</v>
      </c>
      <c r="Z297" s="232">
        <v>8464</v>
      </c>
      <c r="AA297" s="232">
        <v>8464</v>
      </c>
      <c r="AB297" s="232">
        <v>9500</v>
      </c>
      <c r="AC297" s="232">
        <v>9500</v>
      </c>
      <c r="AD297" s="232">
        <v>9500</v>
      </c>
      <c r="AE297" s="232">
        <v>9905</v>
      </c>
      <c r="AF297" s="232">
        <v>9905</v>
      </c>
      <c r="AG297" s="232">
        <v>9905</v>
      </c>
      <c r="AH297" s="232">
        <v>9905</v>
      </c>
      <c r="AI297" s="232">
        <v>9905</v>
      </c>
      <c r="AJ297" s="232">
        <v>9905</v>
      </c>
      <c r="AK297" s="232">
        <v>9905</v>
      </c>
      <c r="AL297" s="5">
        <v>10499.300000000001</v>
      </c>
      <c r="AM297" s="5">
        <v>10499.300000000001</v>
      </c>
      <c r="AN297" s="5">
        <v>10499.300000000001</v>
      </c>
      <c r="AO297" s="5">
        <v>10499.300000000001</v>
      </c>
      <c r="AP297" s="5">
        <v>10499.300000000001</v>
      </c>
      <c r="AQ297" s="5">
        <v>10499.300000000001</v>
      </c>
      <c r="AR297" s="5">
        <v>10499.300000000001</v>
      </c>
      <c r="AS297" s="5">
        <v>10499.300000000001</v>
      </c>
      <c r="AT297" s="5">
        <v>10499.300000000001</v>
      </c>
      <c r="AU297" s="5">
        <v>10499.300000000001</v>
      </c>
      <c r="AV297" s="5">
        <v>10499.300000000001</v>
      </c>
      <c r="AW297" s="5">
        <v>10499.300000000001</v>
      </c>
      <c r="AX297" s="5">
        <v>11129.258000000002</v>
      </c>
      <c r="AY297" s="5">
        <v>11129.258000000002</v>
      </c>
      <c r="AZ297" s="5">
        <v>11129.258000000002</v>
      </c>
      <c r="BA297" s="5">
        <v>11129.258000000002</v>
      </c>
      <c r="BB297" s="5">
        <v>11129.258000000002</v>
      </c>
      <c r="BC297" s="5">
        <v>11129.258000000002</v>
      </c>
      <c r="BD297" s="5">
        <v>11129.258000000002</v>
      </c>
      <c r="BE297" s="5">
        <v>11129.258000000002</v>
      </c>
      <c r="BF297" s="5">
        <v>11129.258000000002</v>
      </c>
      <c r="BG297" s="5">
        <v>11129.258000000002</v>
      </c>
      <c r="BH297" s="5">
        <v>11129.258000000002</v>
      </c>
      <c r="BI297" s="5">
        <v>11129.258000000002</v>
      </c>
      <c r="BJ297" s="5">
        <v>11797.013480000001</v>
      </c>
      <c r="BK297" s="5">
        <v>11797.013480000001</v>
      </c>
      <c r="BL297" s="5">
        <v>11797.013480000001</v>
      </c>
      <c r="BM297" s="5">
        <v>11797.013480000001</v>
      </c>
      <c r="BN297" s="5">
        <v>11797.013480000001</v>
      </c>
      <c r="BO297" s="5">
        <v>11797.013480000001</v>
      </c>
      <c r="BP297" s="5">
        <v>11797.013480000001</v>
      </c>
      <c r="BQ297" s="5">
        <v>11797.013480000001</v>
      </c>
      <c r="BR297" s="5">
        <v>11797.013480000001</v>
      </c>
      <c r="BS297" s="5">
        <v>11797.013480000001</v>
      </c>
      <c r="BT297" s="5">
        <v>11797.013480000001</v>
      </c>
      <c r="BU297" s="5">
        <v>11797.013480000001</v>
      </c>
      <c r="BV297" s="5">
        <v>12504.834288800002</v>
      </c>
      <c r="BW297" s="5">
        <v>12504.834288800002</v>
      </c>
      <c r="BX297" s="5">
        <v>12504.834288800002</v>
      </c>
      <c r="BY297" s="5">
        <v>12504.834288800002</v>
      </c>
      <c r="BZ297" s="5">
        <v>12504.834288800002</v>
      </c>
      <c r="CA297" s="5">
        <v>12504.834288800002</v>
      </c>
      <c r="CB297" s="5">
        <v>12504.834288800002</v>
      </c>
      <c r="CC297" s="5">
        <v>12504.834288800002</v>
      </c>
      <c r="CD297" s="5">
        <v>12504.834288800002</v>
      </c>
      <c r="CE297" s="5">
        <v>12504.834288800002</v>
      </c>
      <c r="CF297" s="5">
        <v>12504.834288800002</v>
      </c>
      <c r="CG297" s="5">
        <v>12504.834288800002</v>
      </c>
      <c r="CH297" s="5">
        <v>13255.124346128003</v>
      </c>
      <c r="CI297" s="5">
        <v>13255.124346128003</v>
      </c>
      <c r="CJ297" s="5">
        <v>13255.124346128003</v>
      </c>
      <c r="CK297" s="5">
        <v>13255.124346128003</v>
      </c>
      <c r="CL297" s="5">
        <v>13255.124346128003</v>
      </c>
      <c r="CM297" s="5">
        <v>13255.124346128003</v>
      </c>
      <c r="CN297" s="5">
        <v>13255.124346128003</v>
      </c>
      <c r="CO297" s="5">
        <v>13255.124346128003</v>
      </c>
      <c r="CP297" s="5">
        <v>13255.124346128003</v>
      </c>
      <c r="CQ297" s="5">
        <v>13255.124346128003</v>
      </c>
      <c r="CR297" s="5">
        <v>13255.124346128003</v>
      </c>
      <c r="CS297" s="5">
        <v>13255.124346128003</v>
      </c>
      <c r="CU297" s="69">
        <v>0</v>
      </c>
      <c r="CV297" s="69">
        <v>0</v>
      </c>
      <c r="CW297" s="69">
        <v>0</v>
      </c>
      <c r="CX297" s="69">
        <v>0</v>
      </c>
      <c r="CY297" s="69">
        <v>0</v>
      </c>
      <c r="CZ297" s="69">
        <v>0</v>
      </c>
      <c r="DC297" s="5">
        <v>0</v>
      </c>
      <c r="DD297" s="5">
        <v>0</v>
      </c>
      <c r="DE297" s="5">
        <v>0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0</v>
      </c>
      <c r="DO297" s="5">
        <v>0</v>
      </c>
      <c r="DP297" s="5">
        <v>0</v>
      </c>
      <c r="DQ297" s="5">
        <v>0</v>
      </c>
      <c r="DR297" s="5">
        <v>0</v>
      </c>
      <c r="DS297" s="5">
        <v>0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0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0</v>
      </c>
      <c r="EL297" s="5">
        <v>0</v>
      </c>
      <c r="EM297" s="5">
        <v>0</v>
      </c>
      <c r="EN297" s="5">
        <v>0</v>
      </c>
      <c r="EO297" s="5">
        <v>0</v>
      </c>
      <c r="EP297" s="5">
        <v>0</v>
      </c>
      <c r="EQ297" s="5">
        <v>0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0</v>
      </c>
      <c r="FB297" s="5">
        <v>0</v>
      </c>
      <c r="FC297" s="5">
        <v>0</v>
      </c>
      <c r="FD297" s="5">
        <v>0</v>
      </c>
      <c r="FE297" s="5">
        <v>0</v>
      </c>
      <c r="FF297" s="5">
        <v>0</v>
      </c>
      <c r="FG297" s="5">
        <v>0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/>
      <c r="FZ297" s="5">
        <v>8464</v>
      </c>
      <c r="GA297" s="5">
        <v>8464</v>
      </c>
      <c r="GB297" s="5">
        <v>9500</v>
      </c>
      <c r="GC297" s="5">
        <v>9500</v>
      </c>
      <c r="GD297" s="5">
        <v>9500</v>
      </c>
      <c r="GE297" s="5">
        <v>9905</v>
      </c>
      <c r="GF297" s="5">
        <v>9905</v>
      </c>
      <c r="GG297" s="5">
        <v>9905</v>
      </c>
      <c r="GH297" s="5">
        <v>9905</v>
      </c>
      <c r="GI297" s="5">
        <v>9905</v>
      </c>
      <c r="GJ297" s="5">
        <v>9905</v>
      </c>
      <c r="GK297" s="5">
        <v>9905</v>
      </c>
      <c r="GL297" s="5">
        <v>10499.300000000001</v>
      </c>
      <c r="GM297" s="5">
        <v>10499.300000000001</v>
      </c>
      <c r="GN297" s="5">
        <v>10499.300000000001</v>
      </c>
      <c r="GO297" s="5">
        <v>10499.300000000001</v>
      </c>
      <c r="GP297" s="5">
        <v>10499.300000000001</v>
      </c>
      <c r="GQ297" s="5">
        <v>10499.300000000001</v>
      </c>
      <c r="GR297" s="5">
        <v>10499.300000000001</v>
      </c>
      <c r="GS297" s="5">
        <v>10499.300000000001</v>
      </c>
      <c r="GT297" s="5">
        <v>10499.300000000001</v>
      </c>
      <c r="GU297" s="5">
        <v>10499.300000000001</v>
      </c>
      <c r="GV297" s="5">
        <v>10499.300000000001</v>
      </c>
      <c r="GW297" s="5">
        <v>10499.300000000001</v>
      </c>
      <c r="GX297" s="5">
        <v>11129.258000000002</v>
      </c>
      <c r="GY297" s="5">
        <v>11129.258000000002</v>
      </c>
      <c r="GZ297" s="5">
        <v>11129.258000000002</v>
      </c>
      <c r="HA297" s="5">
        <v>11129.258000000002</v>
      </c>
      <c r="HB297" s="5">
        <v>11129.258000000002</v>
      </c>
      <c r="HC297" s="5">
        <v>11129.258000000002</v>
      </c>
      <c r="HD297" s="5">
        <v>11129.258000000002</v>
      </c>
      <c r="HE297" s="5">
        <v>11129.258000000002</v>
      </c>
      <c r="HF297" s="5">
        <v>11129.258000000002</v>
      </c>
      <c r="HG297" s="5">
        <v>11129.258000000002</v>
      </c>
      <c r="HH297" s="5">
        <v>11129.258000000002</v>
      </c>
      <c r="HI297" s="5">
        <v>11129.258000000002</v>
      </c>
      <c r="HJ297" s="5">
        <v>11797.013480000001</v>
      </c>
      <c r="HK297" s="5">
        <v>11797.013480000001</v>
      </c>
      <c r="HL297" s="5">
        <v>11797.013480000001</v>
      </c>
      <c r="HM297" s="5">
        <v>11797.013480000001</v>
      </c>
      <c r="HN297" s="5">
        <v>11797.013480000001</v>
      </c>
      <c r="HO297" s="5">
        <v>11797.013480000001</v>
      </c>
      <c r="HP297" s="5">
        <v>11797.013480000001</v>
      </c>
      <c r="HQ297" s="5">
        <v>11797.013480000001</v>
      </c>
      <c r="HR297" s="5">
        <v>11797.013480000001</v>
      </c>
      <c r="HS297" s="5">
        <v>11797.013480000001</v>
      </c>
      <c r="HT297" s="5">
        <v>11797.013480000001</v>
      </c>
      <c r="HU297" s="5">
        <v>11797.013480000001</v>
      </c>
      <c r="HV297" s="5">
        <v>12504.834288800002</v>
      </c>
      <c r="HW297" s="5">
        <v>12504.834288800002</v>
      </c>
      <c r="HX297" s="5">
        <v>12504.834288800002</v>
      </c>
      <c r="HY297" s="5">
        <v>12504.834288800002</v>
      </c>
      <c r="HZ297" s="5">
        <v>12504.834288800002</v>
      </c>
      <c r="IA297" s="5">
        <v>12504.834288800002</v>
      </c>
      <c r="IB297" s="5">
        <v>12504.834288800002</v>
      </c>
      <c r="IC297" s="5">
        <v>12504.834288800002</v>
      </c>
      <c r="ID297" s="5">
        <v>12504.834288800002</v>
      </c>
      <c r="IE297" s="5">
        <v>12504.834288800002</v>
      </c>
      <c r="IF297" s="5">
        <v>12504.834288800002</v>
      </c>
      <c r="IG297" s="5">
        <v>12504.834288800002</v>
      </c>
      <c r="IH297" s="5">
        <v>13255.124346128003</v>
      </c>
      <c r="II297" s="5">
        <v>13255.124346128003</v>
      </c>
      <c r="IJ297" s="5">
        <v>13255.124346128003</v>
      </c>
      <c r="IK297" s="5">
        <v>13255.124346128003</v>
      </c>
      <c r="IL297" s="5">
        <v>13255.124346128003</v>
      </c>
      <c r="IM297" s="5">
        <v>13255.124346128003</v>
      </c>
      <c r="IN297" s="5">
        <v>13255.124346128003</v>
      </c>
      <c r="IO297" s="5">
        <v>13255.124346128003</v>
      </c>
      <c r="IP297" s="5">
        <v>13255.124346128003</v>
      </c>
      <c r="IQ297" s="5">
        <v>13255.124346128003</v>
      </c>
      <c r="IR297" s="5">
        <v>13255.124346128003</v>
      </c>
      <c r="IS297" s="5">
        <v>13255.124346128003</v>
      </c>
      <c r="IT297" s="5"/>
      <c r="IW297" s="5">
        <v>242.91679999999999</v>
      </c>
      <c r="IX297" s="5">
        <v>242.91679999999999</v>
      </c>
      <c r="IY297" s="5">
        <v>272.64999999999998</v>
      </c>
      <c r="IZ297" s="5">
        <v>272.64999999999998</v>
      </c>
      <c r="JA297" s="5">
        <v>272.64999999999998</v>
      </c>
      <c r="JB297" s="5">
        <v>284.27350000000001</v>
      </c>
      <c r="JC297" s="5">
        <v>284.27350000000001</v>
      </c>
      <c r="JD297" s="5">
        <v>284.27350000000001</v>
      </c>
      <c r="JE297" s="5">
        <v>284.27350000000001</v>
      </c>
      <c r="JF297" s="5">
        <v>284.27350000000001</v>
      </c>
      <c r="JG297" s="5">
        <v>284.27350000000001</v>
      </c>
      <c r="JH297" s="5">
        <v>284.27350000000001</v>
      </c>
      <c r="JI297" s="5">
        <v>301.32991000000004</v>
      </c>
      <c r="JJ297" s="5">
        <v>301.32991000000004</v>
      </c>
      <c r="JK297" s="5">
        <v>301.32991000000004</v>
      </c>
      <c r="JL297" s="5">
        <v>301.32991000000004</v>
      </c>
      <c r="JM297" s="5">
        <v>301.32991000000004</v>
      </c>
      <c r="JN297" s="5">
        <v>301.32991000000004</v>
      </c>
      <c r="JO297" s="5">
        <v>301.32991000000004</v>
      </c>
      <c r="JP297" s="5">
        <v>301.32991000000004</v>
      </c>
      <c r="JQ297" s="5">
        <v>301.32991000000004</v>
      </c>
      <c r="JR297" s="5">
        <v>301.32991000000004</v>
      </c>
      <c r="JS297" s="5">
        <v>301.32991000000004</v>
      </c>
      <c r="JT297" s="5">
        <v>301.32991000000004</v>
      </c>
      <c r="JU297" s="5">
        <v>319.40970460000005</v>
      </c>
      <c r="JV297" s="5">
        <v>319.40970460000005</v>
      </c>
      <c r="JW297" s="5">
        <v>319.40970460000005</v>
      </c>
      <c r="JX297" s="5">
        <v>319.40970460000005</v>
      </c>
      <c r="JY297" s="5">
        <v>319.40970460000005</v>
      </c>
      <c r="JZ297" s="5">
        <v>319.40970460000005</v>
      </c>
      <c r="KA297" s="5">
        <v>319.40970460000005</v>
      </c>
      <c r="KB297" s="5">
        <v>319.40970460000005</v>
      </c>
      <c r="KC297" s="5">
        <v>319.40970460000005</v>
      </c>
      <c r="KD297" s="5">
        <v>319.40970460000005</v>
      </c>
      <c r="KE297" s="5">
        <v>319.40970460000005</v>
      </c>
      <c r="KF297" s="5">
        <v>319.40970460000005</v>
      </c>
      <c r="KG297" s="5">
        <v>338.57428687600003</v>
      </c>
      <c r="KH297" s="5">
        <v>338.57428687600003</v>
      </c>
      <c r="KI297" s="5">
        <v>338.57428687600003</v>
      </c>
      <c r="KJ297" s="5">
        <v>338.57428687600003</v>
      </c>
      <c r="KK297" s="5">
        <v>338.57428687600003</v>
      </c>
      <c r="KL297" s="5">
        <v>338.57428687600003</v>
      </c>
      <c r="KM297" s="5">
        <v>338.57428687600003</v>
      </c>
      <c r="KN297" s="5">
        <v>338.57428687600003</v>
      </c>
      <c r="KO297" s="5">
        <v>338.57428687600003</v>
      </c>
      <c r="KP297" s="5">
        <v>338.57428687600003</v>
      </c>
      <c r="KQ297" s="5">
        <v>338.57428687600003</v>
      </c>
      <c r="KR297" s="5">
        <v>338.57428687600003</v>
      </c>
      <c r="KS297" s="5">
        <v>358.88874408856009</v>
      </c>
      <c r="KT297" s="5">
        <v>358.88874408856009</v>
      </c>
      <c r="KU297" s="5">
        <v>358.88874408856009</v>
      </c>
      <c r="KV297" s="5">
        <v>358.88874408856009</v>
      </c>
      <c r="KW297" s="5">
        <v>358.88874408856009</v>
      </c>
      <c r="KX297" s="5">
        <v>358.88874408856009</v>
      </c>
      <c r="KY297" s="5">
        <v>358.88874408856009</v>
      </c>
      <c r="KZ297" s="5">
        <v>358.88874408856009</v>
      </c>
      <c r="LA297" s="5">
        <v>358.88874408856009</v>
      </c>
      <c r="LB297" s="5">
        <v>358.88874408856009</v>
      </c>
      <c r="LC297" s="5">
        <v>358.88874408856009</v>
      </c>
      <c r="LD297" s="5">
        <v>358.88874408856009</v>
      </c>
      <c r="LE297" s="5">
        <v>380.42206873387369</v>
      </c>
      <c r="LF297" s="5">
        <v>380.42206873387369</v>
      </c>
      <c r="LG297" s="5">
        <v>380.42206873387369</v>
      </c>
      <c r="LH297" s="5">
        <v>380.42206873387369</v>
      </c>
      <c r="LI297" s="5">
        <v>380.42206873387369</v>
      </c>
      <c r="LJ297" s="5">
        <v>380.42206873387369</v>
      </c>
      <c r="LK297" s="5">
        <v>380.42206873387369</v>
      </c>
      <c r="LL297" s="5">
        <v>380.42206873387369</v>
      </c>
      <c r="LM297" s="5">
        <v>380.42206873387369</v>
      </c>
      <c r="LN297" s="5">
        <v>380.42206873387369</v>
      </c>
      <c r="LO297" s="5">
        <v>380.42206873387369</v>
      </c>
      <c r="LP297" s="5">
        <v>380.42206873387369</v>
      </c>
      <c r="LQ297" s="5"/>
      <c r="LT297" s="5">
        <v>257.30560000000003</v>
      </c>
      <c r="LU297" s="5">
        <v>257.30560000000003</v>
      </c>
      <c r="LV297" s="5">
        <v>288.8</v>
      </c>
      <c r="LW297" s="5">
        <v>288.8</v>
      </c>
      <c r="LX297" s="5">
        <v>288.8</v>
      </c>
      <c r="LY297" s="5">
        <v>301.11200000000002</v>
      </c>
      <c r="LZ297" s="5">
        <v>301.11200000000002</v>
      </c>
      <c r="MA297" s="5">
        <v>301.11200000000002</v>
      </c>
      <c r="MB297" s="5">
        <v>301.11200000000002</v>
      </c>
      <c r="MC297" s="5">
        <v>301.11200000000002</v>
      </c>
      <c r="MD297" s="5">
        <v>301.11200000000002</v>
      </c>
      <c r="ME297" s="5">
        <v>301.11200000000002</v>
      </c>
      <c r="MF297" s="5">
        <v>319.17872000000006</v>
      </c>
      <c r="MG297" s="5">
        <v>319.17872000000006</v>
      </c>
      <c r="MH297" s="5">
        <v>319.17872000000006</v>
      </c>
      <c r="MI297" s="5">
        <v>319.17872000000006</v>
      </c>
      <c r="MJ297" s="5">
        <v>319.17872000000006</v>
      </c>
      <c r="MK297" s="5">
        <v>319.17872000000006</v>
      </c>
      <c r="ML297" s="5">
        <v>319.17872000000006</v>
      </c>
      <c r="MM297" s="5">
        <v>319.17872000000006</v>
      </c>
      <c r="MN297" s="5">
        <v>319.17872000000006</v>
      </c>
      <c r="MO297" s="5">
        <v>319.17872000000006</v>
      </c>
      <c r="MP297" s="5">
        <v>319.17872000000006</v>
      </c>
      <c r="MQ297" s="5">
        <v>319.17872000000006</v>
      </c>
      <c r="MR297" s="5">
        <v>338.32944320000007</v>
      </c>
      <c r="MS297" s="5">
        <v>338.32944320000007</v>
      </c>
      <c r="MT297" s="5">
        <v>338.32944320000007</v>
      </c>
      <c r="MU297" s="5">
        <v>338.32944320000007</v>
      </c>
      <c r="MV297" s="5">
        <v>338.32944320000007</v>
      </c>
      <c r="MW297" s="5">
        <v>338.32944320000007</v>
      </c>
      <c r="MX297" s="5">
        <v>338.32944320000007</v>
      </c>
      <c r="MY297" s="5">
        <v>338.32944320000007</v>
      </c>
      <c r="MZ297" s="5">
        <v>338.32944320000007</v>
      </c>
      <c r="NA297" s="5">
        <v>338.32944320000007</v>
      </c>
      <c r="NB297" s="5">
        <v>338.32944320000007</v>
      </c>
      <c r="NC297" s="5">
        <v>338.32944320000007</v>
      </c>
      <c r="ND297" s="5">
        <v>358.62920979200004</v>
      </c>
      <c r="NE297" s="5">
        <v>358.62920979200004</v>
      </c>
      <c r="NF297" s="5">
        <v>358.62920979200004</v>
      </c>
      <c r="NG297" s="5">
        <v>358.62920979200004</v>
      </c>
      <c r="NH297" s="5">
        <v>358.62920979200004</v>
      </c>
      <c r="NI297" s="5">
        <v>358.62920979200004</v>
      </c>
      <c r="NJ297" s="5">
        <v>358.62920979200004</v>
      </c>
      <c r="NK297" s="5">
        <v>358.62920979200004</v>
      </c>
      <c r="NL297" s="5">
        <v>358.62920979200004</v>
      </c>
      <c r="NM297" s="5">
        <v>358.62920979200004</v>
      </c>
      <c r="NN297" s="5">
        <v>358.62920979200004</v>
      </c>
      <c r="NO297" s="5">
        <v>358.62920979200004</v>
      </c>
      <c r="NP297" s="5">
        <v>380.14696237952006</v>
      </c>
      <c r="NQ297" s="5">
        <v>380.14696237952006</v>
      </c>
      <c r="NR297" s="5">
        <v>380.14696237952006</v>
      </c>
      <c r="NS297" s="5">
        <v>380.14696237952006</v>
      </c>
      <c r="NT297" s="5">
        <v>380.14696237952006</v>
      </c>
      <c r="NU297" s="5">
        <v>380.14696237952006</v>
      </c>
      <c r="NV297" s="5">
        <v>380.14696237952006</v>
      </c>
      <c r="NW297" s="5">
        <v>380.14696237952006</v>
      </c>
      <c r="NX297" s="5">
        <v>380.14696237952006</v>
      </c>
      <c r="NY297" s="5">
        <v>380.14696237952006</v>
      </c>
      <c r="NZ297" s="5">
        <v>380.14696237952006</v>
      </c>
      <c r="OA297" s="5">
        <v>380.14696237952006</v>
      </c>
      <c r="OB297" s="5">
        <v>402.95578012229129</v>
      </c>
      <c r="OC297" s="5">
        <v>402.95578012229129</v>
      </c>
      <c r="OD297" s="5">
        <v>402.95578012229129</v>
      </c>
      <c r="OE297" s="5">
        <v>402.95578012229129</v>
      </c>
      <c r="OF297" s="5">
        <v>402.95578012229129</v>
      </c>
      <c r="OG297" s="5">
        <v>402.95578012229129</v>
      </c>
      <c r="OH297" s="5">
        <v>402.95578012229129</v>
      </c>
      <c r="OI297" s="5">
        <v>402.95578012229129</v>
      </c>
      <c r="OJ297" s="5">
        <v>402.95578012229129</v>
      </c>
      <c r="OK297" s="5">
        <v>402.95578012229129</v>
      </c>
      <c r="OL297" s="5">
        <v>402.95578012229129</v>
      </c>
      <c r="OM297" s="5">
        <v>402.95578012229129</v>
      </c>
      <c r="ON297" s="5"/>
      <c r="OQ297" s="59">
        <v>0</v>
      </c>
      <c r="OR297" s="59">
        <v>0</v>
      </c>
      <c r="OS297" s="59">
        <v>0</v>
      </c>
      <c r="OT297" s="59">
        <v>0</v>
      </c>
      <c r="OU297" s="59">
        <v>0</v>
      </c>
      <c r="OV297" s="59">
        <v>0</v>
      </c>
      <c r="OW297" s="59">
        <v>0</v>
      </c>
      <c r="OX297" s="59">
        <v>0</v>
      </c>
      <c r="OY297" s="59">
        <v>0</v>
      </c>
      <c r="OZ297" s="59">
        <v>0</v>
      </c>
      <c r="PA297" s="59">
        <v>0</v>
      </c>
      <c r="PB297" s="59">
        <v>0</v>
      </c>
      <c r="PC297" s="59">
        <v>0</v>
      </c>
      <c r="PD297" s="59">
        <v>0</v>
      </c>
      <c r="PE297" s="59">
        <v>0</v>
      </c>
      <c r="PF297" s="59">
        <v>0</v>
      </c>
      <c r="PG297" s="59">
        <v>0</v>
      </c>
      <c r="PH297" s="59">
        <v>0</v>
      </c>
      <c r="PI297" s="59">
        <v>0</v>
      </c>
      <c r="PJ297" s="59">
        <v>0</v>
      </c>
      <c r="PK297" s="59">
        <v>0</v>
      </c>
      <c r="PL297" s="59">
        <v>0</v>
      </c>
      <c r="PM297" s="59">
        <v>0</v>
      </c>
      <c r="PN297" s="59">
        <v>0</v>
      </c>
      <c r="PO297" s="59">
        <v>0</v>
      </c>
      <c r="PP297" s="59">
        <v>0</v>
      </c>
      <c r="PQ297" s="59">
        <v>0</v>
      </c>
      <c r="PR297" s="59">
        <v>0</v>
      </c>
      <c r="PS297" s="59">
        <v>0</v>
      </c>
      <c r="PT297" s="59">
        <v>0</v>
      </c>
      <c r="PU297" s="59">
        <v>0</v>
      </c>
      <c r="PV297" s="59">
        <v>0</v>
      </c>
      <c r="PW297" s="59">
        <v>0</v>
      </c>
      <c r="PX297" s="59">
        <v>0</v>
      </c>
      <c r="PY297" s="59">
        <v>0</v>
      </c>
      <c r="PZ297" s="59">
        <v>0</v>
      </c>
      <c r="QA297" s="59">
        <v>0</v>
      </c>
      <c r="QB297" s="59">
        <v>0</v>
      </c>
      <c r="QC297" s="59">
        <v>0</v>
      </c>
      <c r="QD297" s="59">
        <v>0</v>
      </c>
      <c r="QE297" s="59">
        <v>0</v>
      </c>
      <c r="QF297" s="59">
        <v>0</v>
      </c>
      <c r="QG297" s="59">
        <v>0</v>
      </c>
      <c r="QH297" s="59">
        <v>0</v>
      </c>
      <c r="QI297" s="59">
        <v>0</v>
      </c>
      <c r="QJ297" s="59">
        <v>0</v>
      </c>
      <c r="QK297" s="59">
        <v>0</v>
      </c>
      <c r="QL297" s="59">
        <v>0</v>
      </c>
      <c r="QM297" s="59">
        <v>0</v>
      </c>
      <c r="QN297" s="59">
        <v>0</v>
      </c>
      <c r="QO297" s="59">
        <v>0</v>
      </c>
      <c r="QP297" s="59">
        <v>0</v>
      </c>
      <c r="QQ297" s="59">
        <v>0</v>
      </c>
      <c r="QR297" s="59">
        <v>0</v>
      </c>
      <c r="QS297" s="59">
        <v>0</v>
      </c>
      <c r="QT297" s="59">
        <v>0</v>
      </c>
      <c r="QU297" s="59">
        <v>0</v>
      </c>
      <c r="QV297" s="59">
        <v>0</v>
      </c>
      <c r="QW297" s="59">
        <v>0</v>
      </c>
      <c r="QX297" s="59">
        <v>0</v>
      </c>
      <c r="QY297" s="59">
        <v>0</v>
      </c>
      <c r="QZ297" s="59">
        <v>0</v>
      </c>
      <c r="RA297" s="59">
        <v>0</v>
      </c>
      <c r="RB297" s="59">
        <v>0</v>
      </c>
      <c r="RC297" s="59">
        <v>0</v>
      </c>
      <c r="RD297" s="59">
        <v>0</v>
      </c>
      <c r="RE297" s="59">
        <v>0</v>
      </c>
      <c r="RF297" s="59">
        <v>0</v>
      </c>
      <c r="RG297" s="59">
        <v>0</v>
      </c>
      <c r="RH297" s="59">
        <v>0</v>
      </c>
      <c r="RI297" s="59">
        <v>0</v>
      </c>
      <c r="RJ297" s="59">
        <v>0</v>
      </c>
      <c r="RK297" s="59"/>
      <c r="RN297" s="59">
        <v>500.22239999999999</v>
      </c>
      <c r="RO297" s="59">
        <v>500.22239999999999</v>
      </c>
      <c r="RP297" s="59">
        <v>561.45000000000005</v>
      </c>
      <c r="RQ297" s="59">
        <v>561.45000000000005</v>
      </c>
      <c r="RR297" s="59">
        <v>561.45000000000005</v>
      </c>
      <c r="RS297" s="59">
        <v>585.38550000000009</v>
      </c>
      <c r="RT297" s="59">
        <v>585.38550000000009</v>
      </c>
      <c r="RU297" s="59">
        <v>585.38550000000009</v>
      </c>
      <c r="RV297" s="59">
        <v>585.38550000000009</v>
      </c>
      <c r="RW297" s="59">
        <v>585.38550000000009</v>
      </c>
      <c r="RX297" s="59">
        <v>585.38550000000009</v>
      </c>
      <c r="RY297" s="59">
        <v>585.38550000000009</v>
      </c>
      <c r="RZ297" s="59">
        <v>620.50863000000004</v>
      </c>
      <c r="SA297" s="59">
        <v>620.50863000000004</v>
      </c>
      <c r="SB297" s="59">
        <v>620.50863000000004</v>
      </c>
      <c r="SC297" s="59">
        <v>620.50863000000004</v>
      </c>
      <c r="SD297" s="59">
        <v>620.50863000000004</v>
      </c>
      <c r="SE297" s="59">
        <v>620.50863000000004</v>
      </c>
      <c r="SF297" s="59">
        <v>620.50863000000004</v>
      </c>
      <c r="SG297" s="59">
        <v>620.50863000000004</v>
      </c>
      <c r="SH297" s="59">
        <v>620.50863000000004</v>
      </c>
      <c r="SI297" s="59">
        <v>620.50863000000004</v>
      </c>
      <c r="SJ297" s="59">
        <v>620.50863000000004</v>
      </c>
      <c r="SK297" s="59">
        <v>620.50863000000004</v>
      </c>
      <c r="SL297" s="59">
        <v>657.73914780000018</v>
      </c>
      <c r="SM297" s="59">
        <v>657.73914780000018</v>
      </c>
      <c r="SN297" s="59">
        <v>657.73914780000018</v>
      </c>
      <c r="SO297" s="59">
        <v>657.73914780000018</v>
      </c>
      <c r="SP297" s="59">
        <v>657.73914780000018</v>
      </c>
      <c r="SQ297" s="59">
        <v>657.73914780000018</v>
      </c>
      <c r="SR297" s="59">
        <v>657.73914780000018</v>
      </c>
      <c r="SS297" s="59">
        <v>657.73914780000018</v>
      </c>
      <c r="ST297" s="59">
        <v>657.73914780000018</v>
      </c>
      <c r="SU297" s="59">
        <v>657.73914780000018</v>
      </c>
      <c r="SV297" s="59">
        <v>657.73914780000018</v>
      </c>
      <c r="SW297" s="59">
        <v>657.73914780000018</v>
      </c>
      <c r="SX297" s="59">
        <v>697.20349666800007</v>
      </c>
      <c r="SY297" s="59">
        <v>697.20349666800007</v>
      </c>
      <c r="SZ297" s="59">
        <v>697.20349666800007</v>
      </c>
      <c r="TA297" s="59">
        <v>697.20349666800007</v>
      </c>
      <c r="TB297" s="59">
        <v>697.20349666800007</v>
      </c>
      <c r="TC297" s="59">
        <v>697.20349666800007</v>
      </c>
      <c r="TD297" s="59">
        <v>697.20349666800007</v>
      </c>
      <c r="TE297" s="59">
        <v>697.20349666800007</v>
      </c>
      <c r="TF297" s="59">
        <v>697.20349666800007</v>
      </c>
      <c r="TG297" s="59">
        <v>697.20349666800007</v>
      </c>
      <c r="TH297" s="59">
        <v>697.20349666800007</v>
      </c>
      <c r="TI297" s="59">
        <v>697.20349666800007</v>
      </c>
      <c r="TJ297" s="59">
        <v>739.03570646808021</v>
      </c>
      <c r="TK297" s="59">
        <v>739.03570646808021</v>
      </c>
      <c r="TL297" s="59">
        <v>739.03570646808021</v>
      </c>
      <c r="TM297" s="59">
        <v>739.03570646808021</v>
      </c>
      <c r="TN297" s="59">
        <v>739.03570646808021</v>
      </c>
      <c r="TO297" s="59">
        <v>739.03570646808021</v>
      </c>
      <c r="TP297" s="59">
        <v>739.03570646808021</v>
      </c>
      <c r="TQ297" s="59">
        <v>739.03570646808021</v>
      </c>
      <c r="TR297" s="59">
        <v>739.03570646808021</v>
      </c>
      <c r="TS297" s="59">
        <v>739.03570646808021</v>
      </c>
      <c r="TT297" s="59">
        <v>739.03570646808021</v>
      </c>
      <c r="TU297" s="59">
        <v>739.03570646808021</v>
      </c>
      <c r="TV297" s="59">
        <v>783.37784885616497</v>
      </c>
      <c r="TW297" s="59">
        <v>783.37784885616497</v>
      </c>
      <c r="TX297" s="59">
        <v>783.37784885616497</v>
      </c>
      <c r="TY297" s="59">
        <v>783.37784885616497</v>
      </c>
      <c r="TZ297" s="59">
        <v>783.37784885616497</v>
      </c>
      <c r="UA297" s="59">
        <v>783.37784885616497</v>
      </c>
      <c r="UB297" s="59">
        <v>783.37784885616497</v>
      </c>
      <c r="UC297" s="59">
        <v>783.37784885616497</v>
      </c>
      <c r="UD297" s="59">
        <v>783.37784885616497</v>
      </c>
      <c r="UE297" s="59">
        <v>783.37784885616497</v>
      </c>
      <c r="UF297" s="59">
        <v>783.37784885616497</v>
      </c>
      <c r="UG297" s="59">
        <v>783.37784885616497</v>
      </c>
      <c r="UH297" s="59"/>
      <c r="UK297" s="59">
        <v>3293.6981000000014</v>
      </c>
      <c r="UL297" s="59">
        <v>3615.9589199999996</v>
      </c>
      <c r="UM297" s="59">
        <v>3832.9164552000016</v>
      </c>
      <c r="UN297" s="59">
        <v>4062.8914425119997</v>
      </c>
      <c r="UO297" s="59">
        <v>4306.6649290627211</v>
      </c>
      <c r="UP297" s="59">
        <v>4565.0648248064854</v>
      </c>
      <c r="UQ297" s="59"/>
      <c r="UT297" s="59">
        <v>3488.7952000000005</v>
      </c>
      <c r="UU297" s="59">
        <v>3830.14464</v>
      </c>
      <c r="UV297" s="59">
        <v>4059.9533184000015</v>
      </c>
      <c r="UW297" s="59">
        <v>4303.5505175040007</v>
      </c>
      <c r="UX297" s="59">
        <v>4561.7635485542405</v>
      </c>
      <c r="UY297" s="59">
        <v>4835.4693614674952</v>
      </c>
      <c r="UZ297" s="59"/>
      <c r="VC297" s="59">
        <v>0</v>
      </c>
      <c r="VD297" s="59">
        <v>0</v>
      </c>
      <c r="VE297" s="59">
        <v>0</v>
      </c>
      <c r="VF297" s="59">
        <v>0</v>
      </c>
      <c r="VG297" s="59">
        <v>0</v>
      </c>
      <c r="VH297" s="59">
        <v>0</v>
      </c>
      <c r="VI297" s="59"/>
      <c r="VL297" s="59">
        <v>6782.4933000000019</v>
      </c>
      <c r="VM297" s="59">
        <v>7446.1035599999996</v>
      </c>
      <c r="VN297" s="59">
        <v>7892.8697736000031</v>
      </c>
      <c r="VO297" s="59">
        <v>8366.4419600159999</v>
      </c>
      <c r="VP297" s="59">
        <v>8868.4284776169625</v>
      </c>
      <c r="VQ297" s="59">
        <v>9400.5341862739806</v>
      </c>
      <c r="VR297" s="59"/>
      <c r="VU297" s="59">
        <v>114763</v>
      </c>
      <c r="VV297" s="59">
        <v>125991.60000000002</v>
      </c>
      <c r="VW297" s="59">
        <v>133551.09600000002</v>
      </c>
      <c r="VX297" s="59">
        <v>141564.16175999999</v>
      </c>
      <c r="VY297" s="59">
        <v>150058.01146560002</v>
      </c>
      <c r="VZ297" s="59">
        <v>159061.49215353598</v>
      </c>
      <c r="WA297" s="59"/>
      <c r="WD297" s="59">
        <v>9563.5833333333339</v>
      </c>
      <c r="WE297" s="59">
        <v>10499.300000000001</v>
      </c>
      <c r="WF297" s="59">
        <v>11129.258000000002</v>
      </c>
      <c r="WG297" s="59">
        <v>11797.01348</v>
      </c>
      <c r="WH297" s="59">
        <v>12504.834288800002</v>
      </c>
      <c r="WI297" s="59">
        <v>13255.124346127997</v>
      </c>
      <c r="WJ297" s="59"/>
      <c r="WM297" s="59">
        <v>401.32536019023644</v>
      </c>
      <c r="WN297" s="59">
        <v>440.59169114561485</v>
      </c>
      <c r="WO297" s="59">
        <v>467.02719261435175</v>
      </c>
      <c r="WP297" s="59">
        <v>495.0488241712128</v>
      </c>
      <c r="WQ297" s="59">
        <v>524.7517536214857</v>
      </c>
      <c r="WR297" s="59">
        <v>556.23685883877454</v>
      </c>
      <c r="WS297" s="59"/>
      <c r="WV297" s="74">
        <v>16</v>
      </c>
      <c r="WW297" s="74">
        <v>28</v>
      </c>
      <c r="WX297" s="74">
        <v>40</v>
      </c>
      <c r="WY297" s="74">
        <v>52</v>
      </c>
      <c r="WZ297" s="74">
        <v>64</v>
      </c>
      <c r="XA297" s="74">
        <v>76</v>
      </c>
      <c r="XB297" s="74"/>
      <c r="XE297" s="80">
        <v>1</v>
      </c>
      <c r="XF297" s="80">
        <v>2</v>
      </c>
      <c r="XG297" s="80">
        <v>3</v>
      </c>
      <c r="XH297" s="80">
        <v>4</v>
      </c>
      <c r="XI297" s="80">
        <v>5</v>
      </c>
      <c r="XJ297" s="80">
        <v>6</v>
      </c>
      <c r="XK297" s="80"/>
      <c r="XL297" s="75"/>
      <c r="XM297" s="75"/>
      <c r="XN297" s="80">
        <v>4</v>
      </c>
      <c r="XO297" s="80">
        <v>4</v>
      </c>
      <c r="XP297" s="80">
        <v>4</v>
      </c>
      <c r="XQ297" s="80">
        <v>4</v>
      </c>
      <c r="XR297" s="80">
        <v>4</v>
      </c>
      <c r="XS297" s="80">
        <v>4</v>
      </c>
      <c r="XT297" s="80"/>
      <c r="XW297" s="80">
        <v>0</v>
      </c>
      <c r="XX297" s="80">
        <v>0</v>
      </c>
      <c r="XY297" s="80">
        <v>0</v>
      </c>
      <c r="XZ297" s="80">
        <v>0</v>
      </c>
      <c r="YA297" s="80">
        <v>0</v>
      </c>
      <c r="YB297" s="80">
        <v>0</v>
      </c>
      <c r="YC297" s="80"/>
      <c r="YF297" s="5">
        <v>836.76337599664294</v>
      </c>
      <c r="YG297" s="5">
        <v>918.63367603860752</v>
      </c>
      <c r="YH297" s="5">
        <v>973.75169660092342</v>
      </c>
      <c r="YI297" s="5">
        <v>1032.1767983969794</v>
      </c>
      <c r="YJ297" s="5">
        <v>3193.114420786741</v>
      </c>
      <c r="YK297" s="5">
        <v>3384.7012860339428</v>
      </c>
      <c r="YL297" s="5"/>
      <c r="YO297" s="5">
        <v>18059.641208560639</v>
      </c>
      <c r="YP297" s="5">
        <v>19826.626101552669</v>
      </c>
      <c r="YQ297" s="5">
        <v>28021.631556861106</v>
      </c>
      <c r="YR297" s="5">
        <v>29702.929450272768</v>
      </c>
      <c r="YS297" s="5">
        <v>31485.105217289143</v>
      </c>
      <c r="YT297" s="5">
        <v>33374.211530326473</v>
      </c>
      <c r="YU297" s="5"/>
      <c r="YX297" s="5">
        <v>12351.67007524473</v>
      </c>
      <c r="YY297" s="5">
        <v>19649.869898749301</v>
      </c>
      <c r="YZ297" s="5">
        <v>28021.631556861106</v>
      </c>
      <c r="ZA297" s="5">
        <v>29702.929450272768</v>
      </c>
      <c r="ZB297" s="5">
        <v>31485.105217289143</v>
      </c>
      <c r="ZC297" s="5">
        <v>33374.211530326473</v>
      </c>
      <c r="ZD297" s="5"/>
      <c r="ZG297" s="5">
        <v>401.32536019023644</v>
      </c>
      <c r="ZH297" s="5">
        <v>440.59169114561485</v>
      </c>
      <c r="ZI297" s="5">
        <v>467.02719261435175</v>
      </c>
      <c r="ZJ297" s="5">
        <v>495.0488241712128</v>
      </c>
      <c r="ZK297" s="5">
        <v>524.7517536214857</v>
      </c>
      <c r="ZL297" s="5">
        <v>556.23685883877454</v>
      </c>
      <c r="ZM297" s="5"/>
      <c r="ZP297" s="60">
        <v>11237.11008532662</v>
      </c>
      <c r="ZQ297" s="60">
        <v>12336.567352077216</v>
      </c>
      <c r="ZR297" s="60">
        <v>13076.761393201848</v>
      </c>
      <c r="ZS297" s="60">
        <v>13861.367076793958</v>
      </c>
      <c r="ZT297" s="60">
        <v>14693.049101401601</v>
      </c>
      <c r="ZU297" s="60">
        <v>15574.632047485688</v>
      </c>
      <c r="ZV297" s="60"/>
      <c r="ZY297" s="60">
        <v>401.32536019023644</v>
      </c>
      <c r="ZZ297" s="60">
        <v>440.59169114561485</v>
      </c>
      <c r="AAA297" s="60">
        <v>467.02719261435175</v>
      </c>
      <c r="AAB297" s="60">
        <v>495.0488241712128</v>
      </c>
      <c r="AAC297" s="60">
        <v>524.7517536214857</v>
      </c>
      <c r="AAD297" s="60">
        <v>556.23685883877454</v>
      </c>
      <c r="AAE297" s="60"/>
      <c r="AAH297" s="60">
        <v>10835.784725136384</v>
      </c>
      <c r="AAI297" s="60">
        <v>21148.401174989514</v>
      </c>
      <c r="AAJ297" s="60">
        <v>32224.876290390272</v>
      </c>
      <c r="AAK297" s="60">
        <v>44554.39417540915</v>
      </c>
      <c r="AAL297" s="60">
        <v>58247.444651984915</v>
      </c>
      <c r="AAM297" s="60">
        <v>73423.265366718231</v>
      </c>
      <c r="AAN297" s="60"/>
      <c r="AAQ297" s="5">
        <v>22072.894810463004</v>
      </c>
      <c r="AAR297" s="5">
        <v>33484.968527066732</v>
      </c>
      <c r="AAS297" s="5">
        <v>45301.637683592118</v>
      </c>
      <c r="AAT297" s="5">
        <v>58415.761252203112</v>
      </c>
      <c r="AAU297" s="5">
        <v>72940.493753386516</v>
      </c>
      <c r="AAV297" s="5">
        <v>88997.897414203922</v>
      </c>
    </row>
    <row r="298" spans="2:724" ht="15" customHeight="1">
      <c r="B298" s="228">
        <v>25</v>
      </c>
      <c r="C298" s="228">
        <v>202537</v>
      </c>
      <c r="D298" s="229" t="s">
        <v>460</v>
      </c>
      <c r="E298" s="73" t="b">
        <v>0</v>
      </c>
      <c r="F298" s="230">
        <v>41817</v>
      </c>
      <c r="G298" s="231" t="s">
        <v>426</v>
      </c>
      <c r="H298" s="57" t="s">
        <v>221</v>
      </c>
      <c r="I298" s="57" t="s">
        <v>199</v>
      </c>
      <c r="J298" s="229" t="s">
        <v>223</v>
      </c>
      <c r="K298" s="232">
        <v>8464</v>
      </c>
      <c r="L298" s="232">
        <v>0</v>
      </c>
      <c r="M298" s="73" t="b">
        <v>1</v>
      </c>
      <c r="N298" s="73" t="b">
        <v>1</v>
      </c>
      <c r="O298" s="73" t="b">
        <v>1</v>
      </c>
      <c r="P298" s="27">
        <v>42913</v>
      </c>
      <c r="Q298" s="27" t="s">
        <v>426</v>
      </c>
      <c r="R298" s="69">
        <v>0</v>
      </c>
      <c r="S298" s="69">
        <v>0.06</v>
      </c>
      <c r="T298" s="69">
        <v>0.06</v>
      </c>
      <c r="U298" s="69">
        <v>0.06</v>
      </c>
      <c r="V298" s="69">
        <v>0.06</v>
      </c>
      <c r="W298" s="69">
        <v>0.06</v>
      </c>
      <c r="Z298" s="232">
        <v>0</v>
      </c>
      <c r="AA298" s="232">
        <v>0</v>
      </c>
      <c r="AB298" s="232">
        <v>0</v>
      </c>
      <c r="AC298" s="232">
        <v>0</v>
      </c>
      <c r="AD298" s="232">
        <v>0</v>
      </c>
      <c r="AE298" s="232">
        <v>1320.68</v>
      </c>
      <c r="AF298" s="232">
        <v>9905</v>
      </c>
      <c r="AG298" s="232">
        <v>9244.4</v>
      </c>
      <c r="AH298" s="232">
        <v>9905</v>
      </c>
      <c r="AI298" s="232">
        <v>9905</v>
      </c>
      <c r="AJ298" s="232">
        <v>9905</v>
      </c>
      <c r="AK298" s="232">
        <v>9905</v>
      </c>
      <c r="AL298" s="5">
        <v>10499.300000000001</v>
      </c>
      <c r="AM298" s="5">
        <v>10499.300000000001</v>
      </c>
      <c r="AN298" s="5">
        <v>10499.300000000001</v>
      </c>
      <c r="AO298" s="5">
        <v>10499.300000000001</v>
      </c>
      <c r="AP298" s="5">
        <v>10499.300000000001</v>
      </c>
      <c r="AQ298" s="5">
        <v>10499.300000000001</v>
      </c>
      <c r="AR298" s="5">
        <v>10499.300000000001</v>
      </c>
      <c r="AS298" s="5">
        <v>10499.300000000001</v>
      </c>
      <c r="AT298" s="5">
        <v>10499.300000000001</v>
      </c>
      <c r="AU298" s="5">
        <v>10499.300000000001</v>
      </c>
      <c r="AV298" s="5">
        <v>10499.300000000001</v>
      </c>
      <c r="AW298" s="5">
        <v>10499.300000000001</v>
      </c>
      <c r="AX298" s="5">
        <v>11129.258000000002</v>
      </c>
      <c r="AY298" s="5">
        <v>11129.258000000002</v>
      </c>
      <c r="AZ298" s="5">
        <v>11129.258000000002</v>
      </c>
      <c r="BA298" s="5">
        <v>11129.258000000002</v>
      </c>
      <c r="BB298" s="5">
        <v>11129.258000000002</v>
      </c>
      <c r="BC298" s="5">
        <v>11129.258000000002</v>
      </c>
      <c r="BD298" s="5">
        <v>11129.258000000002</v>
      </c>
      <c r="BE298" s="5">
        <v>11129.258000000002</v>
      </c>
      <c r="BF298" s="5">
        <v>11129.258000000002</v>
      </c>
      <c r="BG298" s="5">
        <v>11129.258000000002</v>
      </c>
      <c r="BH298" s="5">
        <v>11129.258000000002</v>
      </c>
      <c r="BI298" s="5">
        <v>11129.258000000002</v>
      </c>
      <c r="BJ298" s="5">
        <v>11797.013480000001</v>
      </c>
      <c r="BK298" s="5">
        <v>11797.013480000001</v>
      </c>
      <c r="BL298" s="5">
        <v>11797.013480000001</v>
      </c>
      <c r="BM298" s="5">
        <v>11797.013480000001</v>
      </c>
      <c r="BN298" s="5">
        <v>11797.013480000001</v>
      </c>
      <c r="BO298" s="5">
        <v>11797.013480000001</v>
      </c>
      <c r="BP298" s="5">
        <v>11797.013480000001</v>
      </c>
      <c r="BQ298" s="5">
        <v>11797.013480000001</v>
      </c>
      <c r="BR298" s="5">
        <v>11797.013480000001</v>
      </c>
      <c r="BS298" s="5">
        <v>11797.013480000001</v>
      </c>
      <c r="BT298" s="5">
        <v>11797.013480000001</v>
      </c>
      <c r="BU298" s="5">
        <v>11797.013480000001</v>
      </c>
      <c r="BV298" s="5">
        <v>12504.834288800002</v>
      </c>
      <c r="BW298" s="5">
        <v>12504.834288800002</v>
      </c>
      <c r="BX298" s="5">
        <v>12504.834288800002</v>
      </c>
      <c r="BY298" s="5">
        <v>12504.834288800002</v>
      </c>
      <c r="BZ298" s="5">
        <v>12504.834288800002</v>
      </c>
      <c r="CA298" s="5">
        <v>12504.834288800002</v>
      </c>
      <c r="CB298" s="5">
        <v>12504.834288800002</v>
      </c>
      <c r="CC298" s="5">
        <v>12504.834288800002</v>
      </c>
      <c r="CD298" s="5">
        <v>12504.834288800002</v>
      </c>
      <c r="CE298" s="5">
        <v>12504.834288800002</v>
      </c>
      <c r="CF298" s="5">
        <v>12504.834288800002</v>
      </c>
      <c r="CG298" s="5">
        <v>12504.834288800002</v>
      </c>
      <c r="CH298" s="5">
        <v>13255.124346128003</v>
      </c>
      <c r="CI298" s="5">
        <v>13255.124346128003</v>
      </c>
      <c r="CJ298" s="5">
        <v>13255.124346128003</v>
      </c>
      <c r="CK298" s="5">
        <v>13255.124346128003</v>
      </c>
      <c r="CL298" s="5">
        <v>13255.124346128003</v>
      </c>
      <c r="CM298" s="5">
        <v>13255.124346128003</v>
      </c>
      <c r="CN298" s="5">
        <v>13255.124346128003</v>
      </c>
      <c r="CO298" s="5">
        <v>13255.124346128003</v>
      </c>
      <c r="CP298" s="5">
        <v>13255.124346128003</v>
      </c>
      <c r="CQ298" s="5">
        <v>13255.124346128003</v>
      </c>
      <c r="CR298" s="5">
        <v>13255.124346128003</v>
      </c>
      <c r="CS298" s="5">
        <v>13255.124346128003</v>
      </c>
      <c r="CU298" s="69">
        <v>0</v>
      </c>
      <c r="CV298" s="69">
        <v>0</v>
      </c>
      <c r="CW298" s="69">
        <v>0</v>
      </c>
      <c r="CX298" s="69">
        <v>0</v>
      </c>
      <c r="CY298" s="69">
        <v>0</v>
      </c>
      <c r="CZ298" s="69">
        <v>0</v>
      </c>
      <c r="DC298" s="5">
        <v>0</v>
      </c>
      <c r="DD298" s="5">
        <v>0</v>
      </c>
      <c r="DE298" s="5">
        <v>0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</v>
      </c>
      <c r="DO298" s="5">
        <v>0</v>
      </c>
      <c r="DP298" s="5">
        <v>0</v>
      </c>
      <c r="DQ298" s="5">
        <v>0</v>
      </c>
      <c r="DR298" s="5">
        <v>0</v>
      </c>
      <c r="DS298" s="5">
        <v>0</v>
      </c>
      <c r="DT298" s="5">
        <v>0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</v>
      </c>
      <c r="EE298" s="5">
        <v>0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0</v>
      </c>
      <c r="EL298" s="5">
        <v>0</v>
      </c>
      <c r="EM298" s="5">
        <v>0</v>
      </c>
      <c r="EN298" s="5">
        <v>0</v>
      </c>
      <c r="EO298" s="5">
        <v>0</v>
      </c>
      <c r="EP298" s="5">
        <v>0</v>
      </c>
      <c r="EQ298" s="5">
        <v>0</v>
      </c>
      <c r="ER298" s="5">
        <v>0</v>
      </c>
      <c r="ES298" s="5">
        <v>0</v>
      </c>
      <c r="ET298" s="5">
        <v>0</v>
      </c>
      <c r="EU298" s="5">
        <v>0</v>
      </c>
      <c r="EV298" s="5">
        <v>0</v>
      </c>
      <c r="EW298" s="5">
        <v>0</v>
      </c>
      <c r="EX298" s="5">
        <v>0</v>
      </c>
      <c r="EY298" s="5">
        <v>0</v>
      </c>
      <c r="EZ298" s="5">
        <v>0</v>
      </c>
      <c r="FA298" s="5">
        <v>0</v>
      </c>
      <c r="FB298" s="5">
        <v>0</v>
      </c>
      <c r="FC298" s="5">
        <v>0</v>
      </c>
      <c r="FD298" s="5">
        <v>0</v>
      </c>
      <c r="FE298" s="5">
        <v>0</v>
      </c>
      <c r="FF298" s="5">
        <v>0</v>
      </c>
      <c r="FG298" s="5">
        <v>0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0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/>
      <c r="FZ298" s="5">
        <v>0</v>
      </c>
      <c r="GA298" s="5">
        <v>0</v>
      </c>
      <c r="GB298" s="5">
        <v>0</v>
      </c>
      <c r="GC298" s="5">
        <v>0</v>
      </c>
      <c r="GD298" s="5">
        <v>0</v>
      </c>
      <c r="GE298" s="5">
        <v>1320.68</v>
      </c>
      <c r="GF298" s="5">
        <v>9905</v>
      </c>
      <c r="GG298" s="5">
        <v>9244.4</v>
      </c>
      <c r="GH298" s="5">
        <v>9905</v>
      </c>
      <c r="GI298" s="5">
        <v>9905</v>
      </c>
      <c r="GJ298" s="5">
        <v>9905</v>
      </c>
      <c r="GK298" s="5">
        <v>9905</v>
      </c>
      <c r="GL298" s="5">
        <v>10499.300000000001</v>
      </c>
      <c r="GM298" s="5">
        <v>10499.300000000001</v>
      </c>
      <c r="GN298" s="5">
        <v>10499.300000000001</v>
      </c>
      <c r="GO298" s="5">
        <v>10499.300000000001</v>
      </c>
      <c r="GP298" s="5">
        <v>10499.300000000001</v>
      </c>
      <c r="GQ298" s="5">
        <v>10499.300000000001</v>
      </c>
      <c r="GR298" s="5">
        <v>10499.300000000001</v>
      </c>
      <c r="GS298" s="5">
        <v>10499.300000000001</v>
      </c>
      <c r="GT298" s="5">
        <v>10499.300000000001</v>
      </c>
      <c r="GU298" s="5">
        <v>10499.300000000001</v>
      </c>
      <c r="GV298" s="5">
        <v>10499.300000000001</v>
      </c>
      <c r="GW298" s="5">
        <v>10499.300000000001</v>
      </c>
      <c r="GX298" s="5">
        <v>11129.258000000002</v>
      </c>
      <c r="GY298" s="5">
        <v>11129.258000000002</v>
      </c>
      <c r="GZ298" s="5">
        <v>11129.258000000002</v>
      </c>
      <c r="HA298" s="5">
        <v>11129.258000000002</v>
      </c>
      <c r="HB298" s="5">
        <v>11129.258000000002</v>
      </c>
      <c r="HC298" s="5">
        <v>11129.258000000002</v>
      </c>
      <c r="HD298" s="5">
        <v>11129.258000000002</v>
      </c>
      <c r="HE298" s="5">
        <v>11129.258000000002</v>
      </c>
      <c r="HF298" s="5">
        <v>11129.258000000002</v>
      </c>
      <c r="HG298" s="5">
        <v>11129.258000000002</v>
      </c>
      <c r="HH298" s="5">
        <v>11129.258000000002</v>
      </c>
      <c r="HI298" s="5">
        <v>11129.258000000002</v>
      </c>
      <c r="HJ298" s="5">
        <v>11797.013480000001</v>
      </c>
      <c r="HK298" s="5">
        <v>11797.013480000001</v>
      </c>
      <c r="HL298" s="5">
        <v>11797.013480000001</v>
      </c>
      <c r="HM298" s="5">
        <v>11797.013480000001</v>
      </c>
      <c r="HN298" s="5">
        <v>11797.013480000001</v>
      </c>
      <c r="HO298" s="5">
        <v>11797.013480000001</v>
      </c>
      <c r="HP298" s="5">
        <v>11797.013480000001</v>
      </c>
      <c r="HQ298" s="5">
        <v>11797.013480000001</v>
      </c>
      <c r="HR298" s="5">
        <v>11797.013480000001</v>
      </c>
      <c r="HS298" s="5">
        <v>11797.013480000001</v>
      </c>
      <c r="HT298" s="5">
        <v>11797.013480000001</v>
      </c>
      <c r="HU298" s="5">
        <v>11797.013480000001</v>
      </c>
      <c r="HV298" s="5">
        <v>12504.834288800002</v>
      </c>
      <c r="HW298" s="5">
        <v>12504.834288800002</v>
      </c>
      <c r="HX298" s="5">
        <v>12504.834288800002</v>
      </c>
      <c r="HY298" s="5">
        <v>12504.834288800002</v>
      </c>
      <c r="HZ298" s="5">
        <v>12504.834288800002</v>
      </c>
      <c r="IA298" s="5">
        <v>12504.834288800002</v>
      </c>
      <c r="IB298" s="5">
        <v>12504.834288800002</v>
      </c>
      <c r="IC298" s="5">
        <v>12504.834288800002</v>
      </c>
      <c r="ID298" s="5">
        <v>12504.834288800002</v>
      </c>
      <c r="IE298" s="5">
        <v>12504.834288800002</v>
      </c>
      <c r="IF298" s="5">
        <v>12504.834288800002</v>
      </c>
      <c r="IG298" s="5">
        <v>12504.834288800002</v>
      </c>
      <c r="IH298" s="5">
        <v>13255.124346128003</v>
      </c>
      <c r="II298" s="5">
        <v>13255.124346128003</v>
      </c>
      <c r="IJ298" s="5">
        <v>13255.124346128003</v>
      </c>
      <c r="IK298" s="5">
        <v>13255.124346128003</v>
      </c>
      <c r="IL298" s="5">
        <v>13255.124346128003</v>
      </c>
      <c r="IM298" s="5">
        <v>13255.124346128003</v>
      </c>
      <c r="IN298" s="5">
        <v>13255.124346128003</v>
      </c>
      <c r="IO298" s="5">
        <v>13255.124346128003</v>
      </c>
      <c r="IP298" s="5">
        <v>13255.124346128003</v>
      </c>
      <c r="IQ298" s="5">
        <v>13255.124346128003</v>
      </c>
      <c r="IR298" s="5">
        <v>13255.124346128003</v>
      </c>
      <c r="IS298" s="5">
        <v>13255.124346128003</v>
      </c>
      <c r="IT298" s="5"/>
      <c r="IW298" s="5">
        <v>0</v>
      </c>
      <c r="IX298" s="5">
        <v>0</v>
      </c>
      <c r="IY298" s="5">
        <v>0</v>
      </c>
      <c r="IZ298" s="5">
        <v>0</v>
      </c>
      <c r="JA298" s="5">
        <v>0</v>
      </c>
      <c r="JB298" s="5">
        <v>37.903516000000003</v>
      </c>
      <c r="JC298" s="5">
        <v>284.27350000000001</v>
      </c>
      <c r="JD298" s="5">
        <v>265.31428</v>
      </c>
      <c r="JE298" s="5">
        <v>284.27350000000001</v>
      </c>
      <c r="JF298" s="5">
        <v>284.27350000000001</v>
      </c>
      <c r="JG298" s="5">
        <v>284.27350000000001</v>
      </c>
      <c r="JH298" s="5">
        <v>284.27350000000001</v>
      </c>
      <c r="JI298" s="5">
        <v>301.32991000000004</v>
      </c>
      <c r="JJ298" s="5">
        <v>301.32991000000004</v>
      </c>
      <c r="JK298" s="5">
        <v>301.32991000000004</v>
      </c>
      <c r="JL298" s="5">
        <v>301.32991000000004</v>
      </c>
      <c r="JM298" s="5">
        <v>301.32991000000004</v>
      </c>
      <c r="JN298" s="5">
        <v>301.32991000000004</v>
      </c>
      <c r="JO298" s="5">
        <v>301.32991000000004</v>
      </c>
      <c r="JP298" s="5">
        <v>301.32991000000004</v>
      </c>
      <c r="JQ298" s="5">
        <v>301.32991000000004</v>
      </c>
      <c r="JR298" s="5">
        <v>301.32991000000004</v>
      </c>
      <c r="JS298" s="5">
        <v>301.32991000000004</v>
      </c>
      <c r="JT298" s="5">
        <v>301.32991000000004</v>
      </c>
      <c r="JU298" s="5">
        <v>319.40970460000005</v>
      </c>
      <c r="JV298" s="5">
        <v>319.40970460000005</v>
      </c>
      <c r="JW298" s="5">
        <v>319.40970460000005</v>
      </c>
      <c r="JX298" s="5">
        <v>319.40970460000005</v>
      </c>
      <c r="JY298" s="5">
        <v>319.40970460000005</v>
      </c>
      <c r="JZ298" s="5">
        <v>319.40970460000005</v>
      </c>
      <c r="KA298" s="5">
        <v>319.40970460000005</v>
      </c>
      <c r="KB298" s="5">
        <v>319.40970460000005</v>
      </c>
      <c r="KC298" s="5">
        <v>319.40970460000005</v>
      </c>
      <c r="KD298" s="5">
        <v>319.40970460000005</v>
      </c>
      <c r="KE298" s="5">
        <v>319.40970460000005</v>
      </c>
      <c r="KF298" s="5">
        <v>319.40970460000005</v>
      </c>
      <c r="KG298" s="5">
        <v>338.57428687600003</v>
      </c>
      <c r="KH298" s="5">
        <v>338.57428687600003</v>
      </c>
      <c r="KI298" s="5">
        <v>338.57428687600003</v>
      </c>
      <c r="KJ298" s="5">
        <v>338.57428687600003</v>
      </c>
      <c r="KK298" s="5">
        <v>338.57428687600003</v>
      </c>
      <c r="KL298" s="5">
        <v>338.57428687600003</v>
      </c>
      <c r="KM298" s="5">
        <v>338.57428687600003</v>
      </c>
      <c r="KN298" s="5">
        <v>338.57428687600003</v>
      </c>
      <c r="KO298" s="5">
        <v>338.57428687600003</v>
      </c>
      <c r="KP298" s="5">
        <v>338.57428687600003</v>
      </c>
      <c r="KQ298" s="5">
        <v>338.57428687600003</v>
      </c>
      <c r="KR298" s="5">
        <v>338.57428687600003</v>
      </c>
      <c r="KS298" s="5">
        <v>358.88874408856009</v>
      </c>
      <c r="KT298" s="5">
        <v>358.88874408856009</v>
      </c>
      <c r="KU298" s="5">
        <v>358.88874408856009</v>
      </c>
      <c r="KV298" s="5">
        <v>358.88874408856009</v>
      </c>
      <c r="KW298" s="5">
        <v>358.88874408856009</v>
      </c>
      <c r="KX298" s="5">
        <v>358.88874408856009</v>
      </c>
      <c r="KY298" s="5">
        <v>358.88874408856009</v>
      </c>
      <c r="KZ298" s="5">
        <v>358.88874408856009</v>
      </c>
      <c r="LA298" s="5">
        <v>358.88874408856009</v>
      </c>
      <c r="LB298" s="5">
        <v>358.88874408856009</v>
      </c>
      <c r="LC298" s="5">
        <v>358.88874408856009</v>
      </c>
      <c r="LD298" s="5">
        <v>358.88874408856009</v>
      </c>
      <c r="LE298" s="5">
        <v>380.42206873387369</v>
      </c>
      <c r="LF298" s="5">
        <v>380.42206873387369</v>
      </c>
      <c r="LG298" s="5">
        <v>380.42206873387369</v>
      </c>
      <c r="LH298" s="5">
        <v>380.42206873387369</v>
      </c>
      <c r="LI298" s="5">
        <v>380.42206873387369</v>
      </c>
      <c r="LJ298" s="5">
        <v>380.42206873387369</v>
      </c>
      <c r="LK298" s="5">
        <v>380.42206873387369</v>
      </c>
      <c r="LL298" s="5">
        <v>380.42206873387369</v>
      </c>
      <c r="LM298" s="5">
        <v>380.42206873387369</v>
      </c>
      <c r="LN298" s="5">
        <v>380.42206873387369</v>
      </c>
      <c r="LO298" s="5">
        <v>380.42206873387369</v>
      </c>
      <c r="LP298" s="5">
        <v>380.42206873387369</v>
      </c>
      <c r="LQ298" s="5"/>
      <c r="LT298" s="5">
        <v>0</v>
      </c>
      <c r="LU298" s="5">
        <v>0</v>
      </c>
      <c r="LV298" s="5">
        <v>0</v>
      </c>
      <c r="LW298" s="5">
        <v>0</v>
      </c>
      <c r="LX298" s="5">
        <v>0</v>
      </c>
      <c r="LY298" s="5">
        <v>40.148672000000005</v>
      </c>
      <c r="LZ298" s="5">
        <v>301.11200000000002</v>
      </c>
      <c r="MA298" s="5">
        <v>281.02976000000001</v>
      </c>
      <c r="MB298" s="5">
        <v>301.11200000000002</v>
      </c>
      <c r="MC298" s="5">
        <v>301.11200000000002</v>
      </c>
      <c r="MD298" s="5">
        <v>301.11200000000002</v>
      </c>
      <c r="ME298" s="5">
        <v>301.11200000000002</v>
      </c>
      <c r="MF298" s="5">
        <v>319.17872000000006</v>
      </c>
      <c r="MG298" s="5">
        <v>319.17872000000006</v>
      </c>
      <c r="MH298" s="5">
        <v>319.17872000000006</v>
      </c>
      <c r="MI298" s="5">
        <v>319.17872000000006</v>
      </c>
      <c r="MJ298" s="5">
        <v>319.17872000000006</v>
      </c>
      <c r="MK298" s="5">
        <v>319.17872000000006</v>
      </c>
      <c r="ML298" s="5">
        <v>319.17872000000006</v>
      </c>
      <c r="MM298" s="5">
        <v>319.17872000000006</v>
      </c>
      <c r="MN298" s="5">
        <v>319.17872000000006</v>
      </c>
      <c r="MO298" s="5">
        <v>319.17872000000006</v>
      </c>
      <c r="MP298" s="5">
        <v>319.17872000000006</v>
      </c>
      <c r="MQ298" s="5">
        <v>319.17872000000006</v>
      </c>
      <c r="MR298" s="5">
        <v>338.32944320000007</v>
      </c>
      <c r="MS298" s="5">
        <v>338.32944320000007</v>
      </c>
      <c r="MT298" s="5">
        <v>338.32944320000007</v>
      </c>
      <c r="MU298" s="5">
        <v>338.32944320000007</v>
      </c>
      <c r="MV298" s="5">
        <v>338.32944320000007</v>
      </c>
      <c r="MW298" s="5">
        <v>338.32944320000007</v>
      </c>
      <c r="MX298" s="5">
        <v>338.32944320000007</v>
      </c>
      <c r="MY298" s="5">
        <v>338.32944320000007</v>
      </c>
      <c r="MZ298" s="5">
        <v>338.32944320000007</v>
      </c>
      <c r="NA298" s="5">
        <v>338.32944320000007</v>
      </c>
      <c r="NB298" s="5">
        <v>338.32944320000007</v>
      </c>
      <c r="NC298" s="5">
        <v>338.32944320000007</v>
      </c>
      <c r="ND298" s="5">
        <v>358.62920979200004</v>
      </c>
      <c r="NE298" s="5">
        <v>358.62920979200004</v>
      </c>
      <c r="NF298" s="5">
        <v>358.62920979200004</v>
      </c>
      <c r="NG298" s="5">
        <v>358.62920979200004</v>
      </c>
      <c r="NH298" s="5">
        <v>358.62920979200004</v>
      </c>
      <c r="NI298" s="5">
        <v>358.62920979200004</v>
      </c>
      <c r="NJ298" s="5">
        <v>358.62920979200004</v>
      </c>
      <c r="NK298" s="5">
        <v>358.62920979200004</v>
      </c>
      <c r="NL298" s="5">
        <v>358.62920979200004</v>
      </c>
      <c r="NM298" s="5">
        <v>358.62920979200004</v>
      </c>
      <c r="NN298" s="5">
        <v>358.62920979200004</v>
      </c>
      <c r="NO298" s="5">
        <v>358.62920979200004</v>
      </c>
      <c r="NP298" s="5">
        <v>380.14696237952006</v>
      </c>
      <c r="NQ298" s="5">
        <v>380.14696237952006</v>
      </c>
      <c r="NR298" s="5">
        <v>380.14696237952006</v>
      </c>
      <c r="NS298" s="5">
        <v>380.14696237952006</v>
      </c>
      <c r="NT298" s="5">
        <v>380.14696237952006</v>
      </c>
      <c r="NU298" s="5">
        <v>380.14696237952006</v>
      </c>
      <c r="NV298" s="5">
        <v>380.14696237952006</v>
      </c>
      <c r="NW298" s="5">
        <v>380.14696237952006</v>
      </c>
      <c r="NX298" s="5">
        <v>380.14696237952006</v>
      </c>
      <c r="NY298" s="5">
        <v>380.14696237952006</v>
      </c>
      <c r="NZ298" s="5">
        <v>380.14696237952006</v>
      </c>
      <c r="OA298" s="5">
        <v>380.14696237952006</v>
      </c>
      <c r="OB298" s="5">
        <v>402.95578012229129</v>
      </c>
      <c r="OC298" s="5">
        <v>402.95578012229129</v>
      </c>
      <c r="OD298" s="5">
        <v>402.95578012229129</v>
      </c>
      <c r="OE298" s="5">
        <v>402.95578012229129</v>
      </c>
      <c r="OF298" s="5">
        <v>402.95578012229129</v>
      </c>
      <c r="OG298" s="5">
        <v>402.95578012229129</v>
      </c>
      <c r="OH298" s="5">
        <v>402.95578012229129</v>
      </c>
      <c r="OI298" s="5">
        <v>402.95578012229129</v>
      </c>
      <c r="OJ298" s="5">
        <v>402.95578012229129</v>
      </c>
      <c r="OK298" s="5">
        <v>402.95578012229129</v>
      </c>
      <c r="OL298" s="5">
        <v>402.95578012229129</v>
      </c>
      <c r="OM298" s="5">
        <v>402.95578012229129</v>
      </c>
      <c r="ON298" s="5"/>
      <c r="OQ298" s="59">
        <v>0</v>
      </c>
      <c r="OR298" s="59">
        <v>0</v>
      </c>
      <c r="OS298" s="59">
        <v>0</v>
      </c>
      <c r="OT298" s="59">
        <v>0</v>
      </c>
      <c r="OU298" s="59">
        <v>0</v>
      </c>
      <c r="OV298" s="59">
        <v>0</v>
      </c>
      <c r="OW298" s="59">
        <v>0</v>
      </c>
      <c r="OX298" s="59">
        <v>0</v>
      </c>
      <c r="OY298" s="59">
        <v>0</v>
      </c>
      <c r="OZ298" s="59">
        <v>0</v>
      </c>
      <c r="PA298" s="59">
        <v>0</v>
      </c>
      <c r="PB298" s="59">
        <v>0</v>
      </c>
      <c r="PC298" s="59">
        <v>0</v>
      </c>
      <c r="PD298" s="59">
        <v>0</v>
      </c>
      <c r="PE298" s="59">
        <v>0</v>
      </c>
      <c r="PF298" s="59">
        <v>0</v>
      </c>
      <c r="PG298" s="59">
        <v>0</v>
      </c>
      <c r="PH298" s="59">
        <v>0</v>
      </c>
      <c r="PI298" s="59">
        <v>0</v>
      </c>
      <c r="PJ298" s="59">
        <v>0</v>
      </c>
      <c r="PK298" s="59">
        <v>0</v>
      </c>
      <c r="PL298" s="59">
        <v>0</v>
      </c>
      <c r="PM298" s="59">
        <v>0</v>
      </c>
      <c r="PN298" s="59">
        <v>0</v>
      </c>
      <c r="PO298" s="59">
        <v>0</v>
      </c>
      <c r="PP298" s="59">
        <v>0</v>
      </c>
      <c r="PQ298" s="59">
        <v>0</v>
      </c>
      <c r="PR298" s="59">
        <v>0</v>
      </c>
      <c r="PS298" s="59">
        <v>0</v>
      </c>
      <c r="PT298" s="59">
        <v>0</v>
      </c>
      <c r="PU298" s="59">
        <v>0</v>
      </c>
      <c r="PV298" s="59">
        <v>0</v>
      </c>
      <c r="PW298" s="59">
        <v>0</v>
      </c>
      <c r="PX298" s="59">
        <v>0</v>
      </c>
      <c r="PY298" s="59">
        <v>0</v>
      </c>
      <c r="PZ298" s="59">
        <v>0</v>
      </c>
      <c r="QA298" s="59">
        <v>0</v>
      </c>
      <c r="QB298" s="59">
        <v>0</v>
      </c>
      <c r="QC298" s="59">
        <v>0</v>
      </c>
      <c r="QD298" s="59">
        <v>0</v>
      </c>
      <c r="QE298" s="59">
        <v>0</v>
      </c>
      <c r="QF298" s="59">
        <v>0</v>
      </c>
      <c r="QG298" s="59">
        <v>0</v>
      </c>
      <c r="QH298" s="59">
        <v>0</v>
      </c>
      <c r="QI298" s="59">
        <v>0</v>
      </c>
      <c r="QJ298" s="59">
        <v>0</v>
      </c>
      <c r="QK298" s="59">
        <v>0</v>
      </c>
      <c r="QL298" s="59">
        <v>0</v>
      </c>
      <c r="QM298" s="59">
        <v>0</v>
      </c>
      <c r="QN298" s="59">
        <v>0</v>
      </c>
      <c r="QO298" s="59">
        <v>0</v>
      </c>
      <c r="QP298" s="59">
        <v>0</v>
      </c>
      <c r="QQ298" s="59">
        <v>0</v>
      </c>
      <c r="QR298" s="59">
        <v>0</v>
      </c>
      <c r="QS298" s="59">
        <v>0</v>
      </c>
      <c r="QT298" s="59">
        <v>0</v>
      </c>
      <c r="QU298" s="59">
        <v>0</v>
      </c>
      <c r="QV298" s="59">
        <v>0</v>
      </c>
      <c r="QW298" s="59">
        <v>0</v>
      </c>
      <c r="QX298" s="59">
        <v>0</v>
      </c>
      <c r="QY298" s="59">
        <v>0</v>
      </c>
      <c r="QZ298" s="59">
        <v>0</v>
      </c>
      <c r="RA298" s="59">
        <v>0</v>
      </c>
      <c r="RB298" s="59">
        <v>0</v>
      </c>
      <c r="RC298" s="59">
        <v>0</v>
      </c>
      <c r="RD298" s="59">
        <v>0</v>
      </c>
      <c r="RE298" s="59">
        <v>0</v>
      </c>
      <c r="RF298" s="59">
        <v>0</v>
      </c>
      <c r="RG298" s="59">
        <v>0</v>
      </c>
      <c r="RH298" s="59">
        <v>0</v>
      </c>
      <c r="RI298" s="59">
        <v>0</v>
      </c>
      <c r="RJ298" s="59">
        <v>0</v>
      </c>
      <c r="RK298" s="59"/>
      <c r="RN298" s="59">
        <v>0</v>
      </c>
      <c r="RO298" s="59">
        <v>0</v>
      </c>
      <c r="RP298" s="59">
        <v>0</v>
      </c>
      <c r="RQ298" s="59">
        <v>0</v>
      </c>
      <c r="RR298" s="59">
        <v>0</v>
      </c>
      <c r="RS298" s="59">
        <v>78.052188000000001</v>
      </c>
      <c r="RT298" s="59">
        <v>585.38550000000009</v>
      </c>
      <c r="RU298" s="59">
        <v>546.34403999999995</v>
      </c>
      <c r="RV298" s="59">
        <v>585.38550000000009</v>
      </c>
      <c r="RW298" s="59">
        <v>585.38550000000009</v>
      </c>
      <c r="RX298" s="59">
        <v>585.38550000000009</v>
      </c>
      <c r="RY298" s="59">
        <v>585.38550000000009</v>
      </c>
      <c r="RZ298" s="59">
        <v>620.50863000000004</v>
      </c>
      <c r="SA298" s="59">
        <v>620.50863000000004</v>
      </c>
      <c r="SB298" s="59">
        <v>620.50863000000004</v>
      </c>
      <c r="SC298" s="59">
        <v>620.50863000000004</v>
      </c>
      <c r="SD298" s="59">
        <v>620.50863000000004</v>
      </c>
      <c r="SE298" s="59">
        <v>620.50863000000004</v>
      </c>
      <c r="SF298" s="59">
        <v>620.50863000000004</v>
      </c>
      <c r="SG298" s="59">
        <v>620.50863000000004</v>
      </c>
      <c r="SH298" s="59">
        <v>620.50863000000004</v>
      </c>
      <c r="SI298" s="59">
        <v>620.50863000000004</v>
      </c>
      <c r="SJ298" s="59">
        <v>620.50863000000004</v>
      </c>
      <c r="SK298" s="59">
        <v>620.50863000000004</v>
      </c>
      <c r="SL298" s="59">
        <v>657.73914780000018</v>
      </c>
      <c r="SM298" s="59">
        <v>657.73914780000018</v>
      </c>
      <c r="SN298" s="59">
        <v>657.73914780000018</v>
      </c>
      <c r="SO298" s="59">
        <v>657.73914780000018</v>
      </c>
      <c r="SP298" s="59">
        <v>657.73914780000018</v>
      </c>
      <c r="SQ298" s="59">
        <v>657.73914780000018</v>
      </c>
      <c r="SR298" s="59">
        <v>657.73914780000018</v>
      </c>
      <c r="SS298" s="59">
        <v>657.73914780000018</v>
      </c>
      <c r="ST298" s="59">
        <v>657.73914780000018</v>
      </c>
      <c r="SU298" s="59">
        <v>657.73914780000018</v>
      </c>
      <c r="SV298" s="59">
        <v>657.73914780000018</v>
      </c>
      <c r="SW298" s="59">
        <v>657.73914780000018</v>
      </c>
      <c r="SX298" s="59">
        <v>697.20349666800007</v>
      </c>
      <c r="SY298" s="59">
        <v>697.20349666800007</v>
      </c>
      <c r="SZ298" s="59">
        <v>697.20349666800007</v>
      </c>
      <c r="TA298" s="59">
        <v>697.20349666800007</v>
      </c>
      <c r="TB298" s="59">
        <v>697.20349666800007</v>
      </c>
      <c r="TC298" s="59">
        <v>697.20349666800007</v>
      </c>
      <c r="TD298" s="59">
        <v>697.20349666800007</v>
      </c>
      <c r="TE298" s="59">
        <v>697.20349666800007</v>
      </c>
      <c r="TF298" s="59">
        <v>697.20349666800007</v>
      </c>
      <c r="TG298" s="59">
        <v>697.20349666800007</v>
      </c>
      <c r="TH298" s="59">
        <v>697.20349666800007</v>
      </c>
      <c r="TI298" s="59">
        <v>697.20349666800007</v>
      </c>
      <c r="TJ298" s="59">
        <v>739.03570646808021</v>
      </c>
      <c r="TK298" s="59">
        <v>739.03570646808021</v>
      </c>
      <c r="TL298" s="59">
        <v>739.03570646808021</v>
      </c>
      <c r="TM298" s="59">
        <v>739.03570646808021</v>
      </c>
      <c r="TN298" s="59">
        <v>739.03570646808021</v>
      </c>
      <c r="TO298" s="59">
        <v>739.03570646808021</v>
      </c>
      <c r="TP298" s="59">
        <v>739.03570646808021</v>
      </c>
      <c r="TQ298" s="59">
        <v>739.03570646808021</v>
      </c>
      <c r="TR298" s="59">
        <v>739.03570646808021</v>
      </c>
      <c r="TS298" s="59">
        <v>739.03570646808021</v>
      </c>
      <c r="TT298" s="59">
        <v>739.03570646808021</v>
      </c>
      <c r="TU298" s="59">
        <v>739.03570646808021</v>
      </c>
      <c r="TV298" s="59">
        <v>783.37784885616497</v>
      </c>
      <c r="TW298" s="59">
        <v>783.37784885616497</v>
      </c>
      <c r="TX298" s="59">
        <v>783.37784885616497</v>
      </c>
      <c r="TY298" s="59">
        <v>783.37784885616497</v>
      </c>
      <c r="TZ298" s="59">
        <v>783.37784885616497</v>
      </c>
      <c r="UA298" s="59">
        <v>783.37784885616497</v>
      </c>
      <c r="UB298" s="59">
        <v>783.37784885616497</v>
      </c>
      <c r="UC298" s="59">
        <v>783.37784885616497</v>
      </c>
      <c r="UD298" s="59">
        <v>783.37784885616497</v>
      </c>
      <c r="UE298" s="59">
        <v>783.37784885616497</v>
      </c>
      <c r="UF298" s="59">
        <v>783.37784885616497</v>
      </c>
      <c r="UG298" s="59">
        <v>783.37784885616497</v>
      </c>
      <c r="UH298" s="59"/>
      <c r="UK298" s="59">
        <v>1724.5852960000002</v>
      </c>
      <c r="UL298" s="59">
        <v>3615.9589199999996</v>
      </c>
      <c r="UM298" s="59">
        <v>3832.9164552000016</v>
      </c>
      <c r="UN298" s="59">
        <v>4062.8914425119997</v>
      </c>
      <c r="UO298" s="59">
        <v>4306.6649290627211</v>
      </c>
      <c r="UP298" s="59">
        <v>4565.0648248064854</v>
      </c>
      <c r="UQ298" s="59"/>
      <c r="UT298" s="59">
        <v>1826.7384320000003</v>
      </c>
      <c r="UU298" s="59">
        <v>3830.14464</v>
      </c>
      <c r="UV298" s="59">
        <v>4059.9533184000015</v>
      </c>
      <c r="UW298" s="59">
        <v>4303.5505175040007</v>
      </c>
      <c r="UX298" s="59">
        <v>4561.7635485542405</v>
      </c>
      <c r="UY298" s="59">
        <v>4835.4693614674952</v>
      </c>
      <c r="UZ298" s="59"/>
      <c r="VC298" s="59">
        <v>0</v>
      </c>
      <c r="VD298" s="59">
        <v>0</v>
      </c>
      <c r="VE298" s="59">
        <v>0</v>
      </c>
      <c r="VF298" s="59">
        <v>0</v>
      </c>
      <c r="VG298" s="59">
        <v>0</v>
      </c>
      <c r="VH298" s="59">
        <v>0</v>
      </c>
      <c r="VI298" s="59"/>
      <c r="VL298" s="59">
        <v>3551.3237280000003</v>
      </c>
      <c r="VM298" s="59">
        <v>7446.1035599999996</v>
      </c>
      <c r="VN298" s="59">
        <v>7892.8697736000031</v>
      </c>
      <c r="VO298" s="59">
        <v>8366.4419600159999</v>
      </c>
      <c r="VP298" s="59">
        <v>8868.4284776169625</v>
      </c>
      <c r="VQ298" s="59">
        <v>9400.5341862739806</v>
      </c>
      <c r="VR298" s="59"/>
      <c r="VU298" s="59">
        <v>60090.080000000002</v>
      </c>
      <c r="VV298" s="59">
        <v>125991.60000000002</v>
      </c>
      <c r="VW298" s="59">
        <v>133551.09600000002</v>
      </c>
      <c r="VX298" s="59">
        <v>141564.16175999999</v>
      </c>
      <c r="VY298" s="59">
        <v>150058.01146560002</v>
      </c>
      <c r="VZ298" s="59">
        <v>159061.49215353598</v>
      </c>
      <c r="WA298" s="59"/>
      <c r="WD298" s="59">
        <v>5007.5066666666671</v>
      </c>
      <c r="WE298" s="59">
        <v>10499.300000000001</v>
      </c>
      <c r="WF298" s="59">
        <v>11129.258000000002</v>
      </c>
      <c r="WG298" s="59">
        <v>11797.01348</v>
      </c>
      <c r="WH298" s="59">
        <v>12504.834288800002</v>
      </c>
      <c r="WI298" s="59">
        <v>13255.124346127997</v>
      </c>
      <c r="WJ298" s="59"/>
      <c r="WM298" s="59">
        <v>210.13456427472377</v>
      </c>
      <c r="WN298" s="59">
        <v>440.59169114561485</v>
      </c>
      <c r="WO298" s="59">
        <v>467.02719261435175</v>
      </c>
      <c r="WP298" s="59">
        <v>495.0488241712128</v>
      </c>
      <c r="WQ298" s="59">
        <v>524.7517536214857</v>
      </c>
      <c r="WR298" s="59">
        <v>556.23685883877454</v>
      </c>
      <c r="WS298" s="59"/>
      <c r="WV298" s="74">
        <v>6.1333333333333337</v>
      </c>
      <c r="WW298" s="74">
        <v>18.133333333333333</v>
      </c>
      <c r="WX298" s="74">
        <v>30.133333333333333</v>
      </c>
      <c r="WY298" s="74">
        <v>42.133333333333333</v>
      </c>
      <c r="WZ298" s="74">
        <v>54.133333333333333</v>
      </c>
      <c r="XA298" s="74">
        <v>66.13333333333334</v>
      </c>
      <c r="XB298" s="74"/>
      <c r="XE298" s="80">
        <v>0</v>
      </c>
      <c r="XF298" s="80">
        <v>1</v>
      </c>
      <c r="XG298" s="80">
        <v>2</v>
      </c>
      <c r="XH298" s="80">
        <v>3</v>
      </c>
      <c r="XI298" s="80">
        <v>4</v>
      </c>
      <c r="XJ298" s="80">
        <v>5</v>
      </c>
      <c r="XK298" s="80"/>
      <c r="XL298" s="75"/>
      <c r="XM298" s="75"/>
      <c r="XN298" s="80">
        <v>6</v>
      </c>
      <c r="XO298" s="80">
        <v>6</v>
      </c>
      <c r="XP298" s="80">
        <v>6</v>
      </c>
      <c r="XQ298" s="80">
        <v>6</v>
      </c>
      <c r="XR298" s="80">
        <v>6</v>
      </c>
      <c r="XS298" s="80">
        <v>6</v>
      </c>
      <c r="XT298" s="80"/>
      <c r="XW298" s="80">
        <v>4</v>
      </c>
      <c r="XX298" s="80">
        <v>3</v>
      </c>
      <c r="XY298" s="80">
        <v>3</v>
      </c>
      <c r="XZ298" s="80">
        <v>3</v>
      </c>
      <c r="YA298" s="80">
        <v>3</v>
      </c>
      <c r="YB298" s="80">
        <v>4</v>
      </c>
      <c r="YC298" s="80"/>
      <c r="YF298" s="5">
        <v>438.13056651279931</v>
      </c>
      <c r="YG298" s="5">
        <v>918.63367603860752</v>
      </c>
      <c r="YH298" s="5">
        <v>973.75169660092342</v>
      </c>
      <c r="YI298" s="5">
        <v>1032.1767983969794</v>
      </c>
      <c r="YJ298" s="5">
        <v>1094.1074063007991</v>
      </c>
      <c r="YK298" s="5">
        <v>3384.7012860339428</v>
      </c>
      <c r="YL298" s="5"/>
      <c r="YO298" s="5">
        <v>9456.0553923625703</v>
      </c>
      <c r="YP298" s="5">
        <v>19826.626101552669</v>
      </c>
      <c r="YQ298" s="5">
        <v>21016.223667645827</v>
      </c>
      <c r="YR298" s="5">
        <v>29702.929450272768</v>
      </c>
      <c r="YS298" s="5">
        <v>31485.105217289143</v>
      </c>
      <c r="YT298" s="5">
        <v>33374.211530326473</v>
      </c>
      <c r="YU298" s="5"/>
      <c r="YX298" s="5">
        <v>6467.3530925042214</v>
      </c>
      <c r="YY298" s="5">
        <v>19649.869898749301</v>
      </c>
      <c r="YZ298" s="5">
        <v>21016.223667645827</v>
      </c>
      <c r="ZA298" s="5">
        <v>29702.929450272768</v>
      </c>
      <c r="ZB298" s="5">
        <v>31485.105217289143</v>
      </c>
      <c r="ZC298" s="5">
        <v>33374.211530326473</v>
      </c>
      <c r="ZD298" s="5"/>
      <c r="ZG298" s="5">
        <v>210.13456427472377</v>
      </c>
      <c r="ZH298" s="5">
        <v>440.59169114561485</v>
      </c>
      <c r="ZI298" s="5">
        <v>467.02719261435175</v>
      </c>
      <c r="ZJ298" s="5">
        <v>495.0488241712128</v>
      </c>
      <c r="ZK298" s="5">
        <v>524.7517536214857</v>
      </c>
      <c r="ZL298" s="5">
        <v>556.23685883877454</v>
      </c>
      <c r="ZM298" s="5"/>
      <c r="ZP298" s="60">
        <v>2941.8838998461329</v>
      </c>
      <c r="ZQ298" s="60">
        <v>12336.567352077216</v>
      </c>
      <c r="ZR298" s="60">
        <v>13076.761393201848</v>
      </c>
      <c r="ZS298" s="60">
        <v>13861.367076793958</v>
      </c>
      <c r="ZT298" s="60">
        <v>14693.049101401601</v>
      </c>
      <c r="ZU298" s="60">
        <v>15574.632047485688</v>
      </c>
      <c r="ZV298" s="60"/>
      <c r="ZY298" s="60">
        <v>210.13456427472377</v>
      </c>
      <c r="ZZ298" s="60">
        <v>440.59169114561485</v>
      </c>
      <c r="AAA298" s="60">
        <v>467.02719261435175</v>
      </c>
      <c r="AAB298" s="60">
        <v>495.0488241712128</v>
      </c>
      <c r="AAC298" s="60">
        <v>524.7517536214857</v>
      </c>
      <c r="AAD298" s="60">
        <v>556.23685883877454</v>
      </c>
      <c r="AAE298" s="60"/>
      <c r="AAH298" s="60">
        <v>2731.7493355714091</v>
      </c>
      <c r="AAI298" s="60">
        <v>14980.117498950905</v>
      </c>
      <c r="AAJ298" s="60">
        <v>25686.495593789346</v>
      </c>
      <c r="AAK298" s="60">
        <v>37623.710637012176</v>
      </c>
      <c r="AAL298" s="60">
        <v>50900.920101284115</v>
      </c>
      <c r="AAM298" s="60">
        <v>71198.317931363141</v>
      </c>
      <c r="AAN298" s="60"/>
      <c r="AAQ298" s="5">
        <v>5673.633235417542</v>
      </c>
      <c r="AAR298" s="5">
        <v>27316.68485102812</v>
      </c>
      <c r="AAS298" s="5">
        <v>38763.256986991197</v>
      </c>
      <c r="AAT298" s="5">
        <v>51485.077713806138</v>
      </c>
      <c r="AAU298" s="5">
        <v>65593.969202685723</v>
      </c>
      <c r="AAV298" s="5">
        <v>86772.949978848832</v>
      </c>
    </row>
    <row r="299" spans="2:724" ht="15" customHeight="1">
      <c r="B299" s="228">
        <v>26</v>
      </c>
      <c r="C299" s="228">
        <v>287791</v>
      </c>
      <c r="D299" s="229" t="s">
        <v>461</v>
      </c>
      <c r="E299" s="73" t="b">
        <v>0</v>
      </c>
      <c r="F299" s="230">
        <v>40927</v>
      </c>
      <c r="G299" s="231" t="s">
        <v>426</v>
      </c>
      <c r="H299" s="57" t="s">
        <v>221</v>
      </c>
      <c r="I299" s="57" t="s">
        <v>198</v>
      </c>
      <c r="J299" s="229" t="s">
        <v>227</v>
      </c>
      <c r="K299" s="232">
        <v>8464</v>
      </c>
      <c r="L299" s="232">
        <v>0</v>
      </c>
      <c r="M299" s="73" t="b">
        <v>1</v>
      </c>
      <c r="N299" s="73" t="b">
        <v>1</v>
      </c>
      <c r="O299" s="73" t="b">
        <v>1</v>
      </c>
      <c r="P299" s="27">
        <v>42023</v>
      </c>
      <c r="Q299" s="27" t="s">
        <v>426</v>
      </c>
      <c r="R299" s="69">
        <v>0</v>
      </c>
      <c r="S299" s="69">
        <v>0.06</v>
      </c>
      <c r="T299" s="69">
        <v>0.06</v>
      </c>
      <c r="U299" s="69">
        <v>0.06</v>
      </c>
      <c r="V299" s="69">
        <v>0.06</v>
      </c>
      <c r="W299" s="69">
        <v>0.06</v>
      </c>
      <c r="Z299" s="232">
        <v>8464</v>
      </c>
      <c r="AA299" s="232">
        <v>8464</v>
      </c>
      <c r="AB299" s="232">
        <v>10000</v>
      </c>
      <c r="AC299" s="232">
        <v>10000</v>
      </c>
      <c r="AD299" s="232">
        <v>10000</v>
      </c>
      <c r="AE299" s="232">
        <v>10000</v>
      </c>
      <c r="AF299" s="232">
        <v>10000</v>
      </c>
      <c r="AG299" s="232">
        <v>10000</v>
      </c>
      <c r="AH299" s="232">
        <v>10000</v>
      </c>
      <c r="AI299" s="232">
        <v>10000</v>
      </c>
      <c r="AJ299" s="232">
        <v>10000</v>
      </c>
      <c r="AK299" s="232">
        <v>10000</v>
      </c>
      <c r="AL299" s="5">
        <v>10600</v>
      </c>
      <c r="AM299" s="5">
        <v>10600</v>
      </c>
      <c r="AN299" s="5">
        <v>10600</v>
      </c>
      <c r="AO299" s="5">
        <v>10600</v>
      </c>
      <c r="AP299" s="5">
        <v>10600</v>
      </c>
      <c r="AQ299" s="5">
        <v>10600</v>
      </c>
      <c r="AR299" s="5">
        <v>10600</v>
      </c>
      <c r="AS299" s="5">
        <v>10600</v>
      </c>
      <c r="AT299" s="5">
        <v>10600</v>
      </c>
      <c r="AU299" s="5">
        <v>10600</v>
      </c>
      <c r="AV299" s="5">
        <v>10600</v>
      </c>
      <c r="AW299" s="5">
        <v>10600</v>
      </c>
      <c r="AX299" s="5">
        <v>11236</v>
      </c>
      <c r="AY299" s="5">
        <v>11236</v>
      </c>
      <c r="AZ299" s="5">
        <v>11236</v>
      </c>
      <c r="BA299" s="5">
        <v>11236</v>
      </c>
      <c r="BB299" s="5">
        <v>11236</v>
      </c>
      <c r="BC299" s="5">
        <v>11236</v>
      </c>
      <c r="BD299" s="5">
        <v>11236</v>
      </c>
      <c r="BE299" s="5">
        <v>11236</v>
      </c>
      <c r="BF299" s="5">
        <v>11236</v>
      </c>
      <c r="BG299" s="5">
        <v>11236</v>
      </c>
      <c r="BH299" s="5">
        <v>11236</v>
      </c>
      <c r="BI299" s="5">
        <v>11236</v>
      </c>
      <c r="BJ299" s="5">
        <v>11910.16</v>
      </c>
      <c r="BK299" s="5">
        <v>11910.16</v>
      </c>
      <c r="BL299" s="5">
        <v>11910.16</v>
      </c>
      <c r="BM299" s="5">
        <v>11910.16</v>
      </c>
      <c r="BN299" s="5">
        <v>11910.16</v>
      </c>
      <c r="BO299" s="5">
        <v>11910.16</v>
      </c>
      <c r="BP299" s="5">
        <v>11910.16</v>
      </c>
      <c r="BQ299" s="5">
        <v>11910.16</v>
      </c>
      <c r="BR299" s="5">
        <v>11910.16</v>
      </c>
      <c r="BS299" s="5">
        <v>11910.16</v>
      </c>
      <c r="BT299" s="5">
        <v>11910.16</v>
      </c>
      <c r="BU299" s="5">
        <v>11910.16</v>
      </c>
      <c r="BV299" s="5">
        <v>12624.7696</v>
      </c>
      <c r="BW299" s="5">
        <v>12624.7696</v>
      </c>
      <c r="BX299" s="5">
        <v>12624.7696</v>
      </c>
      <c r="BY299" s="5">
        <v>12624.7696</v>
      </c>
      <c r="BZ299" s="5">
        <v>12624.7696</v>
      </c>
      <c r="CA299" s="5">
        <v>12624.7696</v>
      </c>
      <c r="CB299" s="5">
        <v>12624.7696</v>
      </c>
      <c r="CC299" s="5">
        <v>12624.7696</v>
      </c>
      <c r="CD299" s="5">
        <v>12624.7696</v>
      </c>
      <c r="CE299" s="5">
        <v>12624.7696</v>
      </c>
      <c r="CF299" s="5">
        <v>12624.7696</v>
      </c>
      <c r="CG299" s="5">
        <v>12624.7696</v>
      </c>
      <c r="CH299" s="5">
        <v>13382.255776</v>
      </c>
      <c r="CI299" s="5">
        <v>13382.255776</v>
      </c>
      <c r="CJ299" s="5">
        <v>13382.255776</v>
      </c>
      <c r="CK299" s="5">
        <v>13382.255776</v>
      </c>
      <c r="CL299" s="5">
        <v>13382.255776</v>
      </c>
      <c r="CM299" s="5">
        <v>13382.255776</v>
      </c>
      <c r="CN299" s="5">
        <v>13382.255776</v>
      </c>
      <c r="CO299" s="5">
        <v>13382.255776</v>
      </c>
      <c r="CP299" s="5">
        <v>13382.255776</v>
      </c>
      <c r="CQ299" s="5">
        <v>13382.255776</v>
      </c>
      <c r="CR299" s="5">
        <v>13382.255776</v>
      </c>
      <c r="CS299" s="5">
        <v>13382.255776</v>
      </c>
      <c r="CU299" s="69">
        <v>0</v>
      </c>
      <c r="CV299" s="69">
        <v>0</v>
      </c>
      <c r="CW299" s="69">
        <v>0</v>
      </c>
      <c r="CX299" s="69">
        <v>0</v>
      </c>
      <c r="CY299" s="69">
        <v>0</v>
      </c>
      <c r="CZ299" s="69">
        <v>0</v>
      </c>
      <c r="DC299" s="5">
        <v>0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/>
      <c r="FZ299" s="5">
        <v>8464</v>
      </c>
      <c r="GA299" s="5">
        <v>8464</v>
      </c>
      <c r="GB299" s="5">
        <v>10000</v>
      </c>
      <c r="GC299" s="5">
        <v>10000</v>
      </c>
      <c r="GD299" s="5">
        <v>10000</v>
      </c>
      <c r="GE299" s="5">
        <v>10000</v>
      </c>
      <c r="GF299" s="5">
        <v>10000</v>
      </c>
      <c r="GG299" s="5">
        <v>10000</v>
      </c>
      <c r="GH299" s="5">
        <v>10000</v>
      </c>
      <c r="GI299" s="5">
        <v>10000</v>
      </c>
      <c r="GJ299" s="5">
        <v>10000</v>
      </c>
      <c r="GK299" s="5">
        <v>10000</v>
      </c>
      <c r="GL299" s="5">
        <v>10600</v>
      </c>
      <c r="GM299" s="5">
        <v>10600</v>
      </c>
      <c r="GN299" s="5">
        <v>10600</v>
      </c>
      <c r="GO299" s="5">
        <v>10600</v>
      </c>
      <c r="GP299" s="5">
        <v>10600</v>
      </c>
      <c r="GQ299" s="5">
        <v>10600</v>
      </c>
      <c r="GR299" s="5">
        <v>10600</v>
      </c>
      <c r="GS299" s="5">
        <v>10600</v>
      </c>
      <c r="GT299" s="5">
        <v>10600</v>
      </c>
      <c r="GU299" s="5">
        <v>10600</v>
      </c>
      <c r="GV299" s="5">
        <v>10600</v>
      </c>
      <c r="GW299" s="5">
        <v>10600</v>
      </c>
      <c r="GX299" s="5">
        <v>11236</v>
      </c>
      <c r="GY299" s="5">
        <v>11236</v>
      </c>
      <c r="GZ299" s="5">
        <v>11236</v>
      </c>
      <c r="HA299" s="5">
        <v>11236</v>
      </c>
      <c r="HB299" s="5">
        <v>11236</v>
      </c>
      <c r="HC299" s="5">
        <v>11236</v>
      </c>
      <c r="HD299" s="5">
        <v>11236</v>
      </c>
      <c r="HE299" s="5">
        <v>11236</v>
      </c>
      <c r="HF299" s="5">
        <v>11236</v>
      </c>
      <c r="HG299" s="5">
        <v>11236</v>
      </c>
      <c r="HH299" s="5">
        <v>11236</v>
      </c>
      <c r="HI299" s="5">
        <v>11236</v>
      </c>
      <c r="HJ299" s="5">
        <v>11910.16</v>
      </c>
      <c r="HK299" s="5">
        <v>11910.16</v>
      </c>
      <c r="HL299" s="5">
        <v>11910.16</v>
      </c>
      <c r="HM299" s="5">
        <v>11910.16</v>
      </c>
      <c r="HN299" s="5">
        <v>11910.16</v>
      </c>
      <c r="HO299" s="5">
        <v>11910.16</v>
      </c>
      <c r="HP299" s="5">
        <v>11910.16</v>
      </c>
      <c r="HQ299" s="5">
        <v>11910.16</v>
      </c>
      <c r="HR299" s="5">
        <v>11910.16</v>
      </c>
      <c r="HS299" s="5">
        <v>11910.16</v>
      </c>
      <c r="HT299" s="5">
        <v>11910.16</v>
      </c>
      <c r="HU299" s="5">
        <v>11910.16</v>
      </c>
      <c r="HV299" s="5">
        <v>12624.7696</v>
      </c>
      <c r="HW299" s="5">
        <v>12624.7696</v>
      </c>
      <c r="HX299" s="5">
        <v>12624.7696</v>
      </c>
      <c r="HY299" s="5">
        <v>12624.7696</v>
      </c>
      <c r="HZ299" s="5">
        <v>12624.7696</v>
      </c>
      <c r="IA299" s="5">
        <v>12624.7696</v>
      </c>
      <c r="IB299" s="5">
        <v>12624.7696</v>
      </c>
      <c r="IC299" s="5">
        <v>12624.7696</v>
      </c>
      <c r="ID299" s="5">
        <v>12624.7696</v>
      </c>
      <c r="IE299" s="5">
        <v>12624.7696</v>
      </c>
      <c r="IF299" s="5">
        <v>12624.7696</v>
      </c>
      <c r="IG299" s="5">
        <v>12624.7696</v>
      </c>
      <c r="IH299" s="5">
        <v>13382.255776</v>
      </c>
      <c r="II299" s="5">
        <v>13382.255776</v>
      </c>
      <c r="IJ299" s="5">
        <v>13382.255776</v>
      </c>
      <c r="IK299" s="5">
        <v>13382.255776</v>
      </c>
      <c r="IL299" s="5">
        <v>13382.255776</v>
      </c>
      <c r="IM299" s="5">
        <v>13382.255776</v>
      </c>
      <c r="IN299" s="5">
        <v>13382.255776</v>
      </c>
      <c r="IO299" s="5">
        <v>13382.255776</v>
      </c>
      <c r="IP299" s="5">
        <v>13382.255776</v>
      </c>
      <c r="IQ299" s="5">
        <v>13382.255776</v>
      </c>
      <c r="IR299" s="5">
        <v>13382.255776</v>
      </c>
      <c r="IS299" s="5">
        <v>13382.255776</v>
      </c>
      <c r="IT299" s="5"/>
      <c r="IW299" s="5">
        <v>242.91679999999999</v>
      </c>
      <c r="IX299" s="5">
        <v>242.91679999999999</v>
      </c>
      <c r="IY299" s="5">
        <v>287</v>
      </c>
      <c r="IZ299" s="5">
        <v>287</v>
      </c>
      <c r="JA299" s="5">
        <v>287</v>
      </c>
      <c r="JB299" s="5">
        <v>287</v>
      </c>
      <c r="JC299" s="5">
        <v>287</v>
      </c>
      <c r="JD299" s="5">
        <v>287</v>
      </c>
      <c r="JE299" s="5">
        <v>287</v>
      </c>
      <c r="JF299" s="5">
        <v>287</v>
      </c>
      <c r="JG299" s="5">
        <v>287</v>
      </c>
      <c r="JH299" s="5">
        <v>287</v>
      </c>
      <c r="JI299" s="5">
        <v>304.21999999999997</v>
      </c>
      <c r="JJ299" s="5">
        <v>304.21999999999997</v>
      </c>
      <c r="JK299" s="5">
        <v>304.21999999999997</v>
      </c>
      <c r="JL299" s="5">
        <v>304.21999999999997</v>
      </c>
      <c r="JM299" s="5">
        <v>304.21999999999997</v>
      </c>
      <c r="JN299" s="5">
        <v>304.21999999999997</v>
      </c>
      <c r="JO299" s="5">
        <v>304.21999999999997</v>
      </c>
      <c r="JP299" s="5">
        <v>304.21999999999997</v>
      </c>
      <c r="JQ299" s="5">
        <v>304.21999999999997</v>
      </c>
      <c r="JR299" s="5">
        <v>304.21999999999997</v>
      </c>
      <c r="JS299" s="5">
        <v>304.21999999999997</v>
      </c>
      <c r="JT299" s="5">
        <v>304.21999999999997</v>
      </c>
      <c r="JU299" s="5">
        <v>322.47320000000002</v>
      </c>
      <c r="JV299" s="5">
        <v>322.47320000000002</v>
      </c>
      <c r="JW299" s="5">
        <v>322.47320000000002</v>
      </c>
      <c r="JX299" s="5">
        <v>322.47320000000002</v>
      </c>
      <c r="JY299" s="5">
        <v>322.47320000000002</v>
      </c>
      <c r="JZ299" s="5">
        <v>322.47320000000002</v>
      </c>
      <c r="KA299" s="5">
        <v>322.47320000000002</v>
      </c>
      <c r="KB299" s="5">
        <v>322.47320000000002</v>
      </c>
      <c r="KC299" s="5">
        <v>322.47320000000002</v>
      </c>
      <c r="KD299" s="5">
        <v>322.47320000000002</v>
      </c>
      <c r="KE299" s="5">
        <v>322.47320000000002</v>
      </c>
      <c r="KF299" s="5">
        <v>322.47320000000002</v>
      </c>
      <c r="KG299" s="5">
        <v>341.82159200000001</v>
      </c>
      <c r="KH299" s="5">
        <v>341.82159200000001</v>
      </c>
      <c r="KI299" s="5">
        <v>341.82159200000001</v>
      </c>
      <c r="KJ299" s="5">
        <v>341.82159200000001</v>
      </c>
      <c r="KK299" s="5">
        <v>341.82159200000001</v>
      </c>
      <c r="KL299" s="5">
        <v>341.82159200000001</v>
      </c>
      <c r="KM299" s="5">
        <v>341.82159200000001</v>
      </c>
      <c r="KN299" s="5">
        <v>341.82159200000001</v>
      </c>
      <c r="KO299" s="5">
        <v>341.82159200000001</v>
      </c>
      <c r="KP299" s="5">
        <v>341.82159200000001</v>
      </c>
      <c r="KQ299" s="5">
        <v>341.82159200000001</v>
      </c>
      <c r="KR299" s="5">
        <v>341.82159200000001</v>
      </c>
      <c r="KS299" s="5">
        <v>362.33088751999998</v>
      </c>
      <c r="KT299" s="5">
        <v>362.33088751999998</v>
      </c>
      <c r="KU299" s="5">
        <v>362.33088751999998</v>
      </c>
      <c r="KV299" s="5">
        <v>362.33088751999998</v>
      </c>
      <c r="KW299" s="5">
        <v>362.33088751999998</v>
      </c>
      <c r="KX299" s="5">
        <v>362.33088751999998</v>
      </c>
      <c r="KY299" s="5">
        <v>362.33088751999998</v>
      </c>
      <c r="KZ299" s="5">
        <v>362.33088751999998</v>
      </c>
      <c r="LA299" s="5">
        <v>362.33088751999998</v>
      </c>
      <c r="LB299" s="5">
        <v>362.33088751999998</v>
      </c>
      <c r="LC299" s="5">
        <v>362.33088751999998</v>
      </c>
      <c r="LD299" s="5">
        <v>362.33088751999998</v>
      </c>
      <c r="LE299" s="5">
        <v>384.07074077120001</v>
      </c>
      <c r="LF299" s="5">
        <v>384.07074077120001</v>
      </c>
      <c r="LG299" s="5">
        <v>384.07074077120001</v>
      </c>
      <c r="LH299" s="5">
        <v>384.07074077120001</v>
      </c>
      <c r="LI299" s="5">
        <v>384.07074077120001</v>
      </c>
      <c r="LJ299" s="5">
        <v>384.07074077120001</v>
      </c>
      <c r="LK299" s="5">
        <v>384.07074077120001</v>
      </c>
      <c r="LL299" s="5">
        <v>384.07074077120001</v>
      </c>
      <c r="LM299" s="5">
        <v>384.07074077120001</v>
      </c>
      <c r="LN299" s="5">
        <v>384.07074077120001</v>
      </c>
      <c r="LO299" s="5">
        <v>384.07074077120001</v>
      </c>
      <c r="LP299" s="5">
        <v>384.07074077120001</v>
      </c>
      <c r="LQ299" s="5"/>
      <c r="LT299" s="5">
        <v>257.30560000000003</v>
      </c>
      <c r="LU299" s="5">
        <v>257.30560000000003</v>
      </c>
      <c r="LV299" s="5">
        <v>304</v>
      </c>
      <c r="LW299" s="5">
        <v>304</v>
      </c>
      <c r="LX299" s="5">
        <v>304</v>
      </c>
      <c r="LY299" s="5">
        <v>304</v>
      </c>
      <c r="LZ299" s="5">
        <v>304</v>
      </c>
      <c r="MA299" s="5">
        <v>304</v>
      </c>
      <c r="MB299" s="5">
        <v>304</v>
      </c>
      <c r="MC299" s="5">
        <v>304</v>
      </c>
      <c r="MD299" s="5">
        <v>304</v>
      </c>
      <c r="ME299" s="5">
        <v>304</v>
      </c>
      <c r="MF299" s="5">
        <v>322.24</v>
      </c>
      <c r="MG299" s="5">
        <v>322.24</v>
      </c>
      <c r="MH299" s="5">
        <v>322.24</v>
      </c>
      <c r="MI299" s="5">
        <v>322.24</v>
      </c>
      <c r="MJ299" s="5">
        <v>322.24</v>
      </c>
      <c r="MK299" s="5">
        <v>322.24</v>
      </c>
      <c r="ML299" s="5">
        <v>322.24</v>
      </c>
      <c r="MM299" s="5">
        <v>322.24</v>
      </c>
      <c r="MN299" s="5">
        <v>322.24</v>
      </c>
      <c r="MO299" s="5">
        <v>322.24</v>
      </c>
      <c r="MP299" s="5">
        <v>322.24</v>
      </c>
      <c r="MQ299" s="5">
        <v>322.24</v>
      </c>
      <c r="MR299" s="5">
        <v>341.57440000000003</v>
      </c>
      <c r="MS299" s="5">
        <v>341.57440000000003</v>
      </c>
      <c r="MT299" s="5">
        <v>341.57440000000003</v>
      </c>
      <c r="MU299" s="5">
        <v>341.57440000000003</v>
      </c>
      <c r="MV299" s="5">
        <v>341.57440000000003</v>
      </c>
      <c r="MW299" s="5">
        <v>341.57440000000003</v>
      </c>
      <c r="MX299" s="5">
        <v>341.57440000000003</v>
      </c>
      <c r="MY299" s="5">
        <v>341.57440000000003</v>
      </c>
      <c r="MZ299" s="5">
        <v>341.57440000000003</v>
      </c>
      <c r="NA299" s="5">
        <v>341.57440000000003</v>
      </c>
      <c r="NB299" s="5">
        <v>341.57440000000003</v>
      </c>
      <c r="NC299" s="5">
        <v>341.57440000000003</v>
      </c>
      <c r="ND299" s="5">
        <v>362.06886400000002</v>
      </c>
      <c r="NE299" s="5">
        <v>362.06886400000002</v>
      </c>
      <c r="NF299" s="5">
        <v>362.06886400000002</v>
      </c>
      <c r="NG299" s="5">
        <v>362.06886400000002</v>
      </c>
      <c r="NH299" s="5">
        <v>362.06886400000002</v>
      </c>
      <c r="NI299" s="5">
        <v>362.06886400000002</v>
      </c>
      <c r="NJ299" s="5">
        <v>362.06886400000002</v>
      </c>
      <c r="NK299" s="5">
        <v>362.06886400000002</v>
      </c>
      <c r="NL299" s="5">
        <v>362.06886400000002</v>
      </c>
      <c r="NM299" s="5">
        <v>362.06886400000002</v>
      </c>
      <c r="NN299" s="5">
        <v>362.06886400000002</v>
      </c>
      <c r="NO299" s="5">
        <v>362.06886400000002</v>
      </c>
      <c r="NP299" s="5">
        <v>383.79299584</v>
      </c>
      <c r="NQ299" s="5">
        <v>383.79299584</v>
      </c>
      <c r="NR299" s="5">
        <v>383.79299584</v>
      </c>
      <c r="NS299" s="5">
        <v>383.79299584</v>
      </c>
      <c r="NT299" s="5">
        <v>383.79299584</v>
      </c>
      <c r="NU299" s="5">
        <v>383.79299584</v>
      </c>
      <c r="NV299" s="5">
        <v>383.79299584</v>
      </c>
      <c r="NW299" s="5">
        <v>383.79299584</v>
      </c>
      <c r="NX299" s="5">
        <v>383.79299584</v>
      </c>
      <c r="NY299" s="5">
        <v>383.79299584</v>
      </c>
      <c r="NZ299" s="5">
        <v>383.79299584</v>
      </c>
      <c r="OA299" s="5">
        <v>383.79299584</v>
      </c>
      <c r="OB299" s="5">
        <v>406.82057559039998</v>
      </c>
      <c r="OC299" s="5">
        <v>406.82057559039998</v>
      </c>
      <c r="OD299" s="5">
        <v>406.82057559039998</v>
      </c>
      <c r="OE299" s="5">
        <v>406.82057559039998</v>
      </c>
      <c r="OF299" s="5">
        <v>406.82057559039998</v>
      </c>
      <c r="OG299" s="5">
        <v>406.82057559039998</v>
      </c>
      <c r="OH299" s="5">
        <v>406.82057559039998</v>
      </c>
      <c r="OI299" s="5">
        <v>406.82057559039998</v>
      </c>
      <c r="OJ299" s="5">
        <v>406.82057559039998</v>
      </c>
      <c r="OK299" s="5">
        <v>406.82057559039998</v>
      </c>
      <c r="OL299" s="5">
        <v>406.82057559039998</v>
      </c>
      <c r="OM299" s="5">
        <v>406.82057559039998</v>
      </c>
      <c r="ON299" s="5"/>
      <c r="OQ299" s="59">
        <v>0</v>
      </c>
      <c r="OR299" s="59">
        <v>0</v>
      </c>
      <c r="OS299" s="59">
        <v>0</v>
      </c>
      <c r="OT299" s="59">
        <v>0</v>
      </c>
      <c r="OU299" s="59">
        <v>0</v>
      </c>
      <c r="OV299" s="59">
        <v>0</v>
      </c>
      <c r="OW299" s="59">
        <v>0</v>
      </c>
      <c r="OX299" s="59">
        <v>0</v>
      </c>
      <c r="OY299" s="59">
        <v>0</v>
      </c>
      <c r="OZ299" s="59">
        <v>0</v>
      </c>
      <c r="PA299" s="59">
        <v>0</v>
      </c>
      <c r="PB299" s="59">
        <v>0</v>
      </c>
      <c r="PC299" s="59">
        <v>0</v>
      </c>
      <c r="PD299" s="59">
        <v>0</v>
      </c>
      <c r="PE299" s="59">
        <v>0</v>
      </c>
      <c r="PF299" s="59">
        <v>0</v>
      </c>
      <c r="PG299" s="59">
        <v>0</v>
      </c>
      <c r="PH299" s="59">
        <v>0</v>
      </c>
      <c r="PI299" s="59">
        <v>0</v>
      </c>
      <c r="PJ299" s="59">
        <v>0</v>
      </c>
      <c r="PK299" s="59">
        <v>0</v>
      </c>
      <c r="PL299" s="59">
        <v>0</v>
      </c>
      <c r="PM299" s="59">
        <v>0</v>
      </c>
      <c r="PN299" s="59">
        <v>0</v>
      </c>
      <c r="PO299" s="59">
        <v>0</v>
      </c>
      <c r="PP299" s="59">
        <v>0</v>
      </c>
      <c r="PQ299" s="59">
        <v>0</v>
      </c>
      <c r="PR299" s="59">
        <v>0</v>
      </c>
      <c r="PS299" s="59">
        <v>0</v>
      </c>
      <c r="PT299" s="59">
        <v>0</v>
      </c>
      <c r="PU299" s="59">
        <v>0</v>
      </c>
      <c r="PV299" s="59">
        <v>0</v>
      </c>
      <c r="PW299" s="59">
        <v>0</v>
      </c>
      <c r="PX299" s="59">
        <v>0</v>
      </c>
      <c r="PY299" s="59">
        <v>0</v>
      </c>
      <c r="PZ299" s="59">
        <v>0</v>
      </c>
      <c r="QA299" s="59">
        <v>0</v>
      </c>
      <c r="QB299" s="59">
        <v>0</v>
      </c>
      <c r="QC299" s="59">
        <v>0</v>
      </c>
      <c r="QD299" s="59">
        <v>0</v>
      </c>
      <c r="QE299" s="59">
        <v>0</v>
      </c>
      <c r="QF299" s="59">
        <v>0</v>
      </c>
      <c r="QG299" s="59">
        <v>0</v>
      </c>
      <c r="QH299" s="59">
        <v>0</v>
      </c>
      <c r="QI299" s="59">
        <v>0</v>
      </c>
      <c r="QJ299" s="59">
        <v>0</v>
      </c>
      <c r="QK299" s="59">
        <v>0</v>
      </c>
      <c r="QL299" s="59">
        <v>0</v>
      </c>
      <c r="QM299" s="59">
        <v>0</v>
      </c>
      <c r="QN299" s="59">
        <v>0</v>
      </c>
      <c r="QO299" s="59">
        <v>0</v>
      </c>
      <c r="QP299" s="59">
        <v>0</v>
      </c>
      <c r="QQ299" s="59">
        <v>0</v>
      </c>
      <c r="QR299" s="59">
        <v>0</v>
      </c>
      <c r="QS299" s="59">
        <v>0</v>
      </c>
      <c r="QT299" s="59">
        <v>0</v>
      </c>
      <c r="QU299" s="59">
        <v>0</v>
      </c>
      <c r="QV299" s="59">
        <v>0</v>
      </c>
      <c r="QW299" s="59">
        <v>0</v>
      </c>
      <c r="QX299" s="59">
        <v>0</v>
      </c>
      <c r="QY299" s="59">
        <v>0</v>
      </c>
      <c r="QZ299" s="59">
        <v>0</v>
      </c>
      <c r="RA299" s="59">
        <v>0</v>
      </c>
      <c r="RB299" s="59">
        <v>0</v>
      </c>
      <c r="RC299" s="59">
        <v>0</v>
      </c>
      <c r="RD299" s="59">
        <v>0</v>
      </c>
      <c r="RE299" s="59">
        <v>0</v>
      </c>
      <c r="RF299" s="59">
        <v>0</v>
      </c>
      <c r="RG299" s="59">
        <v>0</v>
      </c>
      <c r="RH299" s="59">
        <v>0</v>
      </c>
      <c r="RI299" s="59">
        <v>0</v>
      </c>
      <c r="RJ299" s="59">
        <v>0</v>
      </c>
      <c r="RK299" s="59"/>
      <c r="RN299" s="59">
        <v>500.22239999999999</v>
      </c>
      <c r="RO299" s="59">
        <v>500.22239999999999</v>
      </c>
      <c r="RP299" s="59">
        <v>591</v>
      </c>
      <c r="RQ299" s="59">
        <v>591</v>
      </c>
      <c r="RR299" s="59">
        <v>591</v>
      </c>
      <c r="RS299" s="59">
        <v>591</v>
      </c>
      <c r="RT299" s="59">
        <v>591</v>
      </c>
      <c r="RU299" s="59">
        <v>591</v>
      </c>
      <c r="RV299" s="59">
        <v>591</v>
      </c>
      <c r="RW299" s="59">
        <v>591</v>
      </c>
      <c r="RX299" s="59">
        <v>591</v>
      </c>
      <c r="RY299" s="59">
        <v>591</v>
      </c>
      <c r="RZ299" s="59">
        <v>626.46</v>
      </c>
      <c r="SA299" s="59">
        <v>626.46</v>
      </c>
      <c r="SB299" s="59">
        <v>626.46</v>
      </c>
      <c r="SC299" s="59">
        <v>626.46</v>
      </c>
      <c r="SD299" s="59">
        <v>626.46</v>
      </c>
      <c r="SE299" s="59">
        <v>626.46</v>
      </c>
      <c r="SF299" s="59">
        <v>626.46</v>
      </c>
      <c r="SG299" s="59">
        <v>626.46</v>
      </c>
      <c r="SH299" s="59">
        <v>626.46</v>
      </c>
      <c r="SI299" s="59">
        <v>626.46</v>
      </c>
      <c r="SJ299" s="59">
        <v>626.46</v>
      </c>
      <c r="SK299" s="59">
        <v>626.46</v>
      </c>
      <c r="SL299" s="59">
        <v>664.0476000000001</v>
      </c>
      <c r="SM299" s="59">
        <v>664.0476000000001</v>
      </c>
      <c r="SN299" s="59">
        <v>664.0476000000001</v>
      </c>
      <c r="SO299" s="59">
        <v>664.0476000000001</v>
      </c>
      <c r="SP299" s="59">
        <v>664.0476000000001</v>
      </c>
      <c r="SQ299" s="59">
        <v>664.0476000000001</v>
      </c>
      <c r="SR299" s="59">
        <v>664.0476000000001</v>
      </c>
      <c r="SS299" s="59">
        <v>664.0476000000001</v>
      </c>
      <c r="ST299" s="59">
        <v>664.0476000000001</v>
      </c>
      <c r="SU299" s="59">
        <v>664.0476000000001</v>
      </c>
      <c r="SV299" s="59">
        <v>664.0476000000001</v>
      </c>
      <c r="SW299" s="59">
        <v>664.0476000000001</v>
      </c>
      <c r="SX299" s="59">
        <v>703.89045600000009</v>
      </c>
      <c r="SY299" s="59">
        <v>703.89045600000009</v>
      </c>
      <c r="SZ299" s="59">
        <v>703.89045600000009</v>
      </c>
      <c r="TA299" s="59">
        <v>703.89045600000009</v>
      </c>
      <c r="TB299" s="59">
        <v>703.89045600000009</v>
      </c>
      <c r="TC299" s="59">
        <v>703.89045600000009</v>
      </c>
      <c r="TD299" s="59">
        <v>703.89045600000009</v>
      </c>
      <c r="TE299" s="59">
        <v>703.89045600000009</v>
      </c>
      <c r="TF299" s="59">
        <v>703.89045600000009</v>
      </c>
      <c r="TG299" s="59">
        <v>703.89045600000009</v>
      </c>
      <c r="TH299" s="59">
        <v>703.89045600000009</v>
      </c>
      <c r="TI299" s="59">
        <v>703.89045600000009</v>
      </c>
      <c r="TJ299" s="59">
        <v>746.12388336000004</v>
      </c>
      <c r="TK299" s="59">
        <v>746.12388336000004</v>
      </c>
      <c r="TL299" s="59">
        <v>746.12388336000004</v>
      </c>
      <c r="TM299" s="59">
        <v>746.12388336000004</v>
      </c>
      <c r="TN299" s="59">
        <v>746.12388336000004</v>
      </c>
      <c r="TO299" s="59">
        <v>746.12388336000004</v>
      </c>
      <c r="TP299" s="59">
        <v>746.12388336000004</v>
      </c>
      <c r="TQ299" s="59">
        <v>746.12388336000004</v>
      </c>
      <c r="TR299" s="59">
        <v>746.12388336000004</v>
      </c>
      <c r="TS299" s="59">
        <v>746.12388336000004</v>
      </c>
      <c r="TT299" s="59">
        <v>746.12388336000004</v>
      </c>
      <c r="TU299" s="59">
        <v>746.12388336000004</v>
      </c>
      <c r="TV299" s="59">
        <v>790.89131636160005</v>
      </c>
      <c r="TW299" s="59">
        <v>790.89131636160005</v>
      </c>
      <c r="TX299" s="59">
        <v>790.89131636160005</v>
      </c>
      <c r="TY299" s="59">
        <v>790.89131636160005</v>
      </c>
      <c r="TZ299" s="59">
        <v>790.89131636160005</v>
      </c>
      <c r="UA299" s="59">
        <v>790.89131636160005</v>
      </c>
      <c r="UB299" s="59">
        <v>790.89131636160005</v>
      </c>
      <c r="UC299" s="59">
        <v>790.89131636160005</v>
      </c>
      <c r="UD299" s="59">
        <v>790.89131636160005</v>
      </c>
      <c r="UE299" s="59">
        <v>790.89131636160005</v>
      </c>
      <c r="UF299" s="59">
        <v>790.89131636160005</v>
      </c>
      <c r="UG299" s="59">
        <v>790.89131636160005</v>
      </c>
      <c r="UH299" s="59"/>
      <c r="UK299" s="59">
        <v>3355.8335999999999</v>
      </c>
      <c r="UL299" s="59">
        <v>3650.639999999999</v>
      </c>
      <c r="UM299" s="59">
        <v>3869.6783999999993</v>
      </c>
      <c r="UN299" s="59">
        <v>4101.859104000001</v>
      </c>
      <c r="UO299" s="59">
        <v>4347.9706502399995</v>
      </c>
      <c r="UP299" s="59">
        <v>4608.8488892543992</v>
      </c>
      <c r="UQ299" s="59"/>
      <c r="UT299" s="59">
        <v>3554.6112000000003</v>
      </c>
      <c r="UU299" s="59">
        <v>3866.8799999999992</v>
      </c>
      <c r="UV299" s="59">
        <v>4098.8928000000005</v>
      </c>
      <c r="UW299" s="59">
        <v>4344.8263679999991</v>
      </c>
      <c r="UX299" s="59">
        <v>4605.51595008</v>
      </c>
      <c r="UY299" s="59">
        <v>4881.8469070847996</v>
      </c>
      <c r="UZ299" s="59"/>
      <c r="VC299" s="59">
        <v>0</v>
      </c>
      <c r="VD299" s="59">
        <v>0</v>
      </c>
      <c r="VE299" s="59">
        <v>0</v>
      </c>
      <c r="VF299" s="59">
        <v>0</v>
      </c>
      <c r="VG299" s="59">
        <v>0</v>
      </c>
      <c r="VH299" s="59">
        <v>0</v>
      </c>
      <c r="VI299" s="59"/>
      <c r="VL299" s="59">
        <v>6910.4448000000002</v>
      </c>
      <c r="VM299" s="59">
        <v>7517.5199999999986</v>
      </c>
      <c r="VN299" s="59">
        <v>7968.5712000000003</v>
      </c>
      <c r="VO299" s="59">
        <v>8446.685472000001</v>
      </c>
      <c r="VP299" s="59">
        <v>8953.4866003200004</v>
      </c>
      <c r="VQ299" s="59">
        <v>9490.6957963391978</v>
      </c>
      <c r="VR299" s="59"/>
      <c r="VU299" s="59">
        <v>116928</v>
      </c>
      <c r="VV299" s="59">
        <v>127200</v>
      </c>
      <c r="VW299" s="59">
        <v>134832</v>
      </c>
      <c r="VX299" s="59">
        <v>142921.92000000001</v>
      </c>
      <c r="VY299" s="59">
        <v>151497.2352</v>
      </c>
      <c r="VZ299" s="59">
        <v>160587.06931200004</v>
      </c>
      <c r="WA299" s="59"/>
      <c r="WD299" s="59">
        <v>9744</v>
      </c>
      <c r="WE299" s="59">
        <v>10600</v>
      </c>
      <c r="WF299" s="59">
        <v>11236</v>
      </c>
      <c r="WG299" s="59">
        <v>11910.160000000002</v>
      </c>
      <c r="WH299" s="59">
        <v>12624.7696</v>
      </c>
      <c r="WI299" s="59">
        <v>13382.255776000004</v>
      </c>
      <c r="WJ299" s="59"/>
      <c r="WM299" s="59">
        <v>408.89634913973987</v>
      </c>
      <c r="WN299" s="59">
        <v>444.8174569869912</v>
      </c>
      <c r="WO299" s="59">
        <v>471.50650440621069</v>
      </c>
      <c r="WP299" s="59">
        <v>499.79689467058341</v>
      </c>
      <c r="WQ299" s="59">
        <v>529.78470835081828</v>
      </c>
      <c r="WR299" s="59">
        <v>561.5717908518676</v>
      </c>
      <c r="WS299" s="59"/>
      <c r="WV299" s="74">
        <v>35.4</v>
      </c>
      <c r="WW299" s="74">
        <v>47.4</v>
      </c>
      <c r="WX299" s="74">
        <v>59.4</v>
      </c>
      <c r="WY299" s="74">
        <v>71.400000000000006</v>
      </c>
      <c r="WZ299" s="74">
        <v>83.4</v>
      </c>
      <c r="XA299" s="74">
        <v>95.4</v>
      </c>
      <c r="XB299" s="74"/>
      <c r="XE299" s="80">
        <v>2</v>
      </c>
      <c r="XF299" s="80">
        <v>3</v>
      </c>
      <c r="XG299" s="80">
        <v>4</v>
      </c>
      <c r="XH299" s="80">
        <v>5</v>
      </c>
      <c r="XI299" s="80">
        <v>6</v>
      </c>
      <c r="XJ299" s="80">
        <v>7</v>
      </c>
      <c r="XK299" s="80"/>
      <c r="XL299" s="75"/>
      <c r="XM299" s="75"/>
      <c r="XN299" s="80">
        <v>11</v>
      </c>
      <c r="XO299" s="80">
        <v>11</v>
      </c>
      <c r="XP299" s="80">
        <v>11</v>
      </c>
      <c r="XQ299" s="80">
        <v>11</v>
      </c>
      <c r="XR299" s="80">
        <v>11</v>
      </c>
      <c r="XS299" s="80">
        <v>11</v>
      </c>
      <c r="XT299" s="80"/>
      <c r="XW299" s="80">
        <v>11</v>
      </c>
      <c r="XX299" s="80">
        <v>11</v>
      </c>
      <c r="XY299" s="80">
        <v>12</v>
      </c>
      <c r="XZ299" s="80">
        <v>12</v>
      </c>
      <c r="YA299" s="80">
        <v>12</v>
      </c>
      <c r="YB299" s="80">
        <v>12</v>
      </c>
      <c r="YC299" s="80"/>
      <c r="YF299" s="5">
        <v>852.54888795635816</v>
      </c>
      <c r="YG299" s="5">
        <v>927.44439781787696</v>
      </c>
      <c r="YH299" s="5">
        <v>983.09106168694962</v>
      </c>
      <c r="YI299" s="5">
        <v>3041.2641040705012</v>
      </c>
      <c r="YJ299" s="5">
        <v>3223.7399503147299</v>
      </c>
      <c r="YK299" s="5">
        <v>3417.1643473336144</v>
      </c>
      <c r="YL299" s="5"/>
      <c r="YO299" s="5">
        <v>18400.335711288295</v>
      </c>
      <c r="YP299" s="5">
        <v>26689.047419219471</v>
      </c>
      <c r="YQ299" s="5">
        <v>28290.390264372643</v>
      </c>
      <c r="YR299" s="5">
        <v>29987.813680235005</v>
      </c>
      <c r="YS299" s="5">
        <v>31787.082501049095</v>
      </c>
      <c r="YT299" s="5">
        <v>33694.307451112058</v>
      </c>
      <c r="YU299" s="5"/>
      <c r="YX299" s="5">
        <v>12584.683901241828</v>
      </c>
      <c r="YY299" s="5">
        <v>26451.112096583271</v>
      </c>
      <c r="YZ299" s="5">
        <v>28290.390264372643</v>
      </c>
      <c r="ZA299" s="5">
        <v>29987.813680235005</v>
      </c>
      <c r="ZB299" s="5">
        <v>31787.082501049095</v>
      </c>
      <c r="ZC299" s="5">
        <v>33694.307451112058</v>
      </c>
      <c r="ZD299" s="5"/>
      <c r="ZG299" s="5">
        <v>408.89634913973987</v>
      </c>
      <c r="ZH299" s="5">
        <v>444.8174569869912</v>
      </c>
      <c r="ZI299" s="5">
        <v>471.50650440621069</v>
      </c>
      <c r="ZJ299" s="5">
        <v>499.79689467058341</v>
      </c>
      <c r="ZK299" s="5">
        <v>529.78470835081828</v>
      </c>
      <c r="ZL299" s="5">
        <v>561.5717908518676</v>
      </c>
      <c r="ZM299" s="5"/>
      <c r="ZP299" s="60">
        <v>11449.097775912716</v>
      </c>
      <c r="ZQ299" s="60">
        <v>12454.888795635754</v>
      </c>
      <c r="ZR299" s="60">
        <v>13202.182123373899</v>
      </c>
      <c r="ZS299" s="60">
        <v>13994.313050776336</v>
      </c>
      <c r="ZT299" s="60">
        <v>14833.971833822912</v>
      </c>
      <c r="ZU299" s="60">
        <v>15724.010143852292</v>
      </c>
      <c r="ZV299" s="60"/>
      <c r="ZY299" s="60">
        <v>408.89634913973987</v>
      </c>
      <c r="ZZ299" s="60">
        <v>444.8174569869912</v>
      </c>
      <c r="AAA299" s="60">
        <v>471.50650440621069</v>
      </c>
      <c r="AAB299" s="60">
        <v>499.79689467058341</v>
      </c>
      <c r="AAC299" s="60">
        <v>529.78470835081828</v>
      </c>
      <c r="AAD299" s="60">
        <v>561.5717908518676</v>
      </c>
      <c r="AAE299" s="60"/>
      <c r="AAH299" s="60">
        <v>22489.299202685695</v>
      </c>
      <c r="AAI299" s="60">
        <v>33806.126731011333</v>
      </c>
      <c r="AAJ299" s="60">
        <v>45736.130927402439</v>
      </c>
      <c r="AAK299" s="60">
        <v>63974.002517834677</v>
      </c>
      <c r="AAL299" s="60">
        <v>79997.490960973562</v>
      </c>
      <c r="AAM299" s="60">
        <v>97713.491608224969</v>
      </c>
      <c r="AAN299" s="60"/>
      <c r="AAQ299" s="5">
        <v>33938.396978598408</v>
      </c>
      <c r="AAR299" s="5">
        <v>46261.015526647083</v>
      </c>
      <c r="AAS299" s="5">
        <v>58938.313050776342</v>
      </c>
      <c r="AAT299" s="5">
        <v>77968.315568611011</v>
      </c>
      <c r="AAU299" s="5">
        <v>94831.462794796476</v>
      </c>
      <c r="AAV299" s="5">
        <v>113437.50175207727</v>
      </c>
    </row>
    <row r="300" spans="2:724" ht="15" customHeight="1">
      <c r="B300" s="228">
        <v>27</v>
      </c>
      <c r="C300" s="228">
        <v>304836</v>
      </c>
      <c r="D300" s="229" t="s">
        <v>462</v>
      </c>
      <c r="E300" s="73" t="b">
        <v>0</v>
      </c>
      <c r="F300" s="230">
        <v>41533</v>
      </c>
      <c r="G300" s="231" t="s">
        <v>426</v>
      </c>
      <c r="H300" s="57" t="s">
        <v>221</v>
      </c>
      <c r="I300" s="57" t="s">
        <v>199</v>
      </c>
      <c r="J300" s="229" t="s">
        <v>226</v>
      </c>
      <c r="K300" s="232">
        <v>8464</v>
      </c>
      <c r="L300" s="232">
        <v>0</v>
      </c>
      <c r="M300" s="73" t="b">
        <v>1</v>
      </c>
      <c r="N300" s="73" t="b">
        <v>1</v>
      </c>
      <c r="O300" s="73" t="b">
        <v>1</v>
      </c>
      <c r="P300" s="27">
        <v>42629</v>
      </c>
      <c r="Q300" s="27" t="s">
        <v>426</v>
      </c>
      <c r="R300" s="69">
        <v>0</v>
      </c>
      <c r="S300" s="69">
        <v>0.06</v>
      </c>
      <c r="T300" s="69">
        <v>0.06</v>
      </c>
      <c r="U300" s="69">
        <v>0.06</v>
      </c>
      <c r="V300" s="69">
        <v>0.06</v>
      </c>
      <c r="W300" s="69">
        <v>0.06</v>
      </c>
      <c r="Z300" s="232">
        <v>8464</v>
      </c>
      <c r="AA300" s="232">
        <v>8181.87</v>
      </c>
      <c r="AB300" s="232">
        <v>9000</v>
      </c>
      <c r="AC300" s="232">
        <v>9000</v>
      </c>
      <c r="AD300" s="232">
        <v>9000</v>
      </c>
      <c r="AE300" s="232">
        <v>9905</v>
      </c>
      <c r="AF300" s="232">
        <v>9905</v>
      </c>
      <c r="AG300" s="232">
        <v>9905</v>
      </c>
      <c r="AH300" s="232">
        <v>9905</v>
      </c>
      <c r="AI300" s="232">
        <v>9905</v>
      </c>
      <c r="AJ300" s="232">
        <v>9905</v>
      </c>
      <c r="AK300" s="232">
        <v>9905</v>
      </c>
      <c r="AL300" s="5">
        <v>10499.300000000001</v>
      </c>
      <c r="AM300" s="5">
        <v>10499.300000000001</v>
      </c>
      <c r="AN300" s="5">
        <v>10499.300000000001</v>
      </c>
      <c r="AO300" s="5">
        <v>10499.300000000001</v>
      </c>
      <c r="AP300" s="5">
        <v>10499.300000000001</v>
      </c>
      <c r="AQ300" s="5">
        <v>10499.300000000001</v>
      </c>
      <c r="AR300" s="5">
        <v>10499.300000000001</v>
      </c>
      <c r="AS300" s="5">
        <v>10499.300000000001</v>
      </c>
      <c r="AT300" s="5">
        <v>10499.300000000001</v>
      </c>
      <c r="AU300" s="5">
        <v>10499.300000000001</v>
      </c>
      <c r="AV300" s="5">
        <v>10499.300000000001</v>
      </c>
      <c r="AW300" s="5">
        <v>10499.300000000001</v>
      </c>
      <c r="AX300" s="5">
        <v>11129.258000000002</v>
      </c>
      <c r="AY300" s="5">
        <v>11129.258000000002</v>
      </c>
      <c r="AZ300" s="5">
        <v>11129.258000000002</v>
      </c>
      <c r="BA300" s="5">
        <v>11129.258000000002</v>
      </c>
      <c r="BB300" s="5">
        <v>11129.258000000002</v>
      </c>
      <c r="BC300" s="5">
        <v>11129.258000000002</v>
      </c>
      <c r="BD300" s="5">
        <v>11129.258000000002</v>
      </c>
      <c r="BE300" s="5">
        <v>11129.258000000002</v>
      </c>
      <c r="BF300" s="5">
        <v>11129.258000000002</v>
      </c>
      <c r="BG300" s="5">
        <v>11129.258000000002</v>
      </c>
      <c r="BH300" s="5">
        <v>11129.258000000002</v>
      </c>
      <c r="BI300" s="5">
        <v>11129.258000000002</v>
      </c>
      <c r="BJ300" s="5">
        <v>11797.013480000001</v>
      </c>
      <c r="BK300" s="5">
        <v>11797.013480000001</v>
      </c>
      <c r="BL300" s="5">
        <v>11797.013480000001</v>
      </c>
      <c r="BM300" s="5">
        <v>11797.013480000001</v>
      </c>
      <c r="BN300" s="5">
        <v>11797.013480000001</v>
      </c>
      <c r="BO300" s="5">
        <v>11797.013480000001</v>
      </c>
      <c r="BP300" s="5">
        <v>11797.013480000001</v>
      </c>
      <c r="BQ300" s="5">
        <v>11797.013480000001</v>
      </c>
      <c r="BR300" s="5">
        <v>11797.013480000001</v>
      </c>
      <c r="BS300" s="5">
        <v>11797.013480000001</v>
      </c>
      <c r="BT300" s="5">
        <v>11797.013480000001</v>
      </c>
      <c r="BU300" s="5">
        <v>11797.013480000001</v>
      </c>
      <c r="BV300" s="5">
        <v>12504.834288800002</v>
      </c>
      <c r="BW300" s="5">
        <v>12504.834288800002</v>
      </c>
      <c r="BX300" s="5">
        <v>12504.834288800002</v>
      </c>
      <c r="BY300" s="5">
        <v>12504.834288800002</v>
      </c>
      <c r="BZ300" s="5">
        <v>12504.834288800002</v>
      </c>
      <c r="CA300" s="5">
        <v>12504.834288800002</v>
      </c>
      <c r="CB300" s="5">
        <v>12504.834288800002</v>
      </c>
      <c r="CC300" s="5">
        <v>12504.834288800002</v>
      </c>
      <c r="CD300" s="5">
        <v>12504.834288800002</v>
      </c>
      <c r="CE300" s="5">
        <v>12504.834288800002</v>
      </c>
      <c r="CF300" s="5">
        <v>12504.834288800002</v>
      </c>
      <c r="CG300" s="5">
        <v>12504.834288800002</v>
      </c>
      <c r="CH300" s="5">
        <v>13255.124346128003</v>
      </c>
      <c r="CI300" s="5">
        <v>13255.124346128003</v>
      </c>
      <c r="CJ300" s="5">
        <v>13255.124346128003</v>
      </c>
      <c r="CK300" s="5">
        <v>13255.124346128003</v>
      </c>
      <c r="CL300" s="5">
        <v>13255.124346128003</v>
      </c>
      <c r="CM300" s="5">
        <v>13255.124346128003</v>
      </c>
      <c r="CN300" s="5">
        <v>13255.124346128003</v>
      </c>
      <c r="CO300" s="5">
        <v>13255.124346128003</v>
      </c>
      <c r="CP300" s="5">
        <v>13255.124346128003</v>
      </c>
      <c r="CQ300" s="5">
        <v>13255.124346128003</v>
      </c>
      <c r="CR300" s="5">
        <v>13255.124346128003</v>
      </c>
      <c r="CS300" s="5">
        <v>13255.124346128003</v>
      </c>
      <c r="CU300" s="69">
        <v>0</v>
      </c>
      <c r="CV300" s="69">
        <v>0</v>
      </c>
      <c r="CW300" s="69">
        <v>0</v>
      </c>
      <c r="CX300" s="69">
        <v>0</v>
      </c>
      <c r="CY300" s="69">
        <v>0</v>
      </c>
      <c r="CZ300" s="69">
        <v>0</v>
      </c>
      <c r="DC300" s="5">
        <v>0</v>
      </c>
      <c r="DD300" s="5">
        <v>0</v>
      </c>
      <c r="DE300" s="5">
        <v>0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0</v>
      </c>
      <c r="DO300" s="5">
        <v>0</v>
      </c>
      <c r="DP300" s="5">
        <v>0</v>
      </c>
      <c r="DQ300" s="5">
        <v>0</v>
      </c>
      <c r="DR300" s="5">
        <v>0</v>
      </c>
      <c r="DS300" s="5">
        <v>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0</v>
      </c>
      <c r="EC300" s="5">
        <v>0</v>
      </c>
      <c r="ED300" s="5">
        <v>0</v>
      </c>
      <c r="EE300" s="5">
        <v>0</v>
      </c>
      <c r="EF300" s="5">
        <v>0</v>
      </c>
      <c r="EG300" s="5">
        <v>0</v>
      </c>
      <c r="EH300" s="5">
        <v>0</v>
      </c>
      <c r="EI300" s="5">
        <v>0</v>
      </c>
      <c r="EJ300" s="5">
        <v>0</v>
      </c>
      <c r="EK300" s="5">
        <v>0</v>
      </c>
      <c r="EL300" s="5">
        <v>0</v>
      </c>
      <c r="EM300" s="5">
        <v>0</v>
      </c>
      <c r="EN300" s="5">
        <v>0</v>
      </c>
      <c r="EO300" s="5">
        <v>0</v>
      </c>
      <c r="EP300" s="5">
        <v>0</v>
      </c>
      <c r="EQ300" s="5">
        <v>0</v>
      </c>
      <c r="ER300" s="5">
        <v>0</v>
      </c>
      <c r="ES300" s="5">
        <v>0</v>
      </c>
      <c r="ET300" s="5">
        <v>0</v>
      </c>
      <c r="EU300" s="5">
        <v>0</v>
      </c>
      <c r="EV300" s="5">
        <v>0</v>
      </c>
      <c r="EW300" s="5">
        <v>0</v>
      </c>
      <c r="EX300" s="5">
        <v>0</v>
      </c>
      <c r="EY300" s="5">
        <v>0</v>
      </c>
      <c r="EZ300" s="5">
        <v>0</v>
      </c>
      <c r="FA300" s="5">
        <v>0</v>
      </c>
      <c r="FB300" s="5">
        <v>0</v>
      </c>
      <c r="FC300" s="5">
        <v>0</v>
      </c>
      <c r="FD300" s="5">
        <v>0</v>
      </c>
      <c r="FE300" s="5">
        <v>0</v>
      </c>
      <c r="FF300" s="5">
        <v>0</v>
      </c>
      <c r="FG300" s="5">
        <v>0</v>
      </c>
      <c r="FH300" s="5">
        <v>0</v>
      </c>
      <c r="FI300" s="5">
        <v>0</v>
      </c>
      <c r="FJ300" s="5">
        <v>0</v>
      </c>
      <c r="FK300" s="5">
        <v>0</v>
      </c>
      <c r="FL300" s="5">
        <v>0</v>
      </c>
      <c r="FM300" s="5">
        <v>0</v>
      </c>
      <c r="FN300" s="5">
        <v>0</v>
      </c>
      <c r="FO300" s="5">
        <v>0</v>
      </c>
      <c r="FP300" s="5">
        <v>0</v>
      </c>
      <c r="FQ300" s="5">
        <v>0</v>
      </c>
      <c r="FR300" s="5">
        <v>0</v>
      </c>
      <c r="FS300" s="5">
        <v>0</v>
      </c>
      <c r="FT300" s="5">
        <v>0</v>
      </c>
      <c r="FU300" s="5">
        <v>0</v>
      </c>
      <c r="FV300" s="5">
        <v>0</v>
      </c>
      <c r="FW300" s="5"/>
      <c r="FZ300" s="5">
        <v>8464</v>
      </c>
      <c r="GA300" s="5">
        <v>8181.87</v>
      </c>
      <c r="GB300" s="5">
        <v>9000</v>
      </c>
      <c r="GC300" s="5">
        <v>9000</v>
      </c>
      <c r="GD300" s="5">
        <v>9000</v>
      </c>
      <c r="GE300" s="5">
        <v>9905</v>
      </c>
      <c r="GF300" s="5">
        <v>9905</v>
      </c>
      <c r="GG300" s="5">
        <v>9905</v>
      </c>
      <c r="GH300" s="5">
        <v>9905</v>
      </c>
      <c r="GI300" s="5">
        <v>9905</v>
      </c>
      <c r="GJ300" s="5">
        <v>9905</v>
      </c>
      <c r="GK300" s="5">
        <v>9905</v>
      </c>
      <c r="GL300" s="5">
        <v>10499.300000000001</v>
      </c>
      <c r="GM300" s="5">
        <v>10499.300000000001</v>
      </c>
      <c r="GN300" s="5">
        <v>10499.300000000001</v>
      </c>
      <c r="GO300" s="5">
        <v>10499.300000000001</v>
      </c>
      <c r="GP300" s="5">
        <v>10499.300000000001</v>
      </c>
      <c r="GQ300" s="5">
        <v>10499.300000000001</v>
      </c>
      <c r="GR300" s="5">
        <v>10499.300000000001</v>
      </c>
      <c r="GS300" s="5">
        <v>10499.300000000001</v>
      </c>
      <c r="GT300" s="5">
        <v>10499.300000000001</v>
      </c>
      <c r="GU300" s="5">
        <v>10499.300000000001</v>
      </c>
      <c r="GV300" s="5">
        <v>10499.300000000001</v>
      </c>
      <c r="GW300" s="5">
        <v>10499.300000000001</v>
      </c>
      <c r="GX300" s="5">
        <v>11129.258000000002</v>
      </c>
      <c r="GY300" s="5">
        <v>11129.258000000002</v>
      </c>
      <c r="GZ300" s="5">
        <v>11129.258000000002</v>
      </c>
      <c r="HA300" s="5">
        <v>11129.258000000002</v>
      </c>
      <c r="HB300" s="5">
        <v>11129.258000000002</v>
      </c>
      <c r="HC300" s="5">
        <v>11129.258000000002</v>
      </c>
      <c r="HD300" s="5">
        <v>11129.258000000002</v>
      </c>
      <c r="HE300" s="5">
        <v>11129.258000000002</v>
      </c>
      <c r="HF300" s="5">
        <v>11129.258000000002</v>
      </c>
      <c r="HG300" s="5">
        <v>11129.258000000002</v>
      </c>
      <c r="HH300" s="5">
        <v>11129.258000000002</v>
      </c>
      <c r="HI300" s="5">
        <v>11129.258000000002</v>
      </c>
      <c r="HJ300" s="5">
        <v>11797.013480000001</v>
      </c>
      <c r="HK300" s="5">
        <v>11797.013480000001</v>
      </c>
      <c r="HL300" s="5">
        <v>11797.013480000001</v>
      </c>
      <c r="HM300" s="5">
        <v>11797.013480000001</v>
      </c>
      <c r="HN300" s="5">
        <v>11797.013480000001</v>
      </c>
      <c r="HO300" s="5">
        <v>11797.013480000001</v>
      </c>
      <c r="HP300" s="5">
        <v>11797.013480000001</v>
      </c>
      <c r="HQ300" s="5">
        <v>11797.013480000001</v>
      </c>
      <c r="HR300" s="5">
        <v>11797.013480000001</v>
      </c>
      <c r="HS300" s="5">
        <v>11797.013480000001</v>
      </c>
      <c r="HT300" s="5">
        <v>11797.013480000001</v>
      </c>
      <c r="HU300" s="5">
        <v>11797.013480000001</v>
      </c>
      <c r="HV300" s="5">
        <v>12504.834288800002</v>
      </c>
      <c r="HW300" s="5">
        <v>12504.834288800002</v>
      </c>
      <c r="HX300" s="5">
        <v>12504.834288800002</v>
      </c>
      <c r="HY300" s="5">
        <v>12504.834288800002</v>
      </c>
      <c r="HZ300" s="5">
        <v>12504.834288800002</v>
      </c>
      <c r="IA300" s="5">
        <v>12504.834288800002</v>
      </c>
      <c r="IB300" s="5">
        <v>12504.834288800002</v>
      </c>
      <c r="IC300" s="5">
        <v>12504.834288800002</v>
      </c>
      <c r="ID300" s="5">
        <v>12504.834288800002</v>
      </c>
      <c r="IE300" s="5">
        <v>12504.834288800002</v>
      </c>
      <c r="IF300" s="5">
        <v>12504.834288800002</v>
      </c>
      <c r="IG300" s="5">
        <v>12504.834288800002</v>
      </c>
      <c r="IH300" s="5">
        <v>13255.124346128003</v>
      </c>
      <c r="II300" s="5">
        <v>13255.124346128003</v>
      </c>
      <c r="IJ300" s="5">
        <v>13255.124346128003</v>
      </c>
      <c r="IK300" s="5">
        <v>13255.124346128003</v>
      </c>
      <c r="IL300" s="5">
        <v>13255.124346128003</v>
      </c>
      <c r="IM300" s="5">
        <v>13255.124346128003</v>
      </c>
      <c r="IN300" s="5">
        <v>13255.124346128003</v>
      </c>
      <c r="IO300" s="5">
        <v>13255.124346128003</v>
      </c>
      <c r="IP300" s="5">
        <v>13255.124346128003</v>
      </c>
      <c r="IQ300" s="5">
        <v>13255.124346128003</v>
      </c>
      <c r="IR300" s="5">
        <v>13255.124346128003</v>
      </c>
      <c r="IS300" s="5">
        <v>13255.124346128003</v>
      </c>
      <c r="IT300" s="5"/>
      <c r="IW300" s="5">
        <v>242.91679999999999</v>
      </c>
      <c r="IX300" s="5">
        <v>234.819669</v>
      </c>
      <c r="IY300" s="5">
        <v>258.3</v>
      </c>
      <c r="IZ300" s="5">
        <v>258.3</v>
      </c>
      <c r="JA300" s="5">
        <v>258.3</v>
      </c>
      <c r="JB300" s="5">
        <v>284.27350000000001</v>
      </c>
      <c r="JC300" s="5">
        <v>284.27350000000001</v>
      </c>
      <c r="JD300" s="5">
        <v>284.27350000000001</v>
      </c>
      <c r="JE300" s="5">
        <v>284.27350000000001</v>
      </c>
      <c r="JF300" s="5">
        <v>284.27350000000001</v>
      </c>
      <c r="JG300" s="5">
        <v>284.27350000000001</v>
      </c>
      <c r="JH300" s="5">
        <v>284.27350000000001</v>
      </c>
      <c r="JI300" s="5">
        <v>301.32991000000004</v>
      </c>
      <c r="JJ300" s="5">
        <v>301.32991000000004</v>
      </c>
      <c r="JK300" s="5">
        <v>301.32991000000004</v>
      </c>
      <c r="JL300" s="5">
        <v>301.32991000000004</v>
      </c>
      <c r="JM300" s="5">
        <v>301.32991000000004</v>
      </c>
      <c r="JN300" s="5">
        <v>301.32991000000004</v>
      </c>
      <c r="JO300" s="5">
        <v>301.32991000000004</v>
      </c>
      <c r="JP300" s="5">
        <v>301.32991000000004</v>
      </c>
      <c r="JQ300" s="5">
        <v>301.32991000000004</v>
      </c>
      <c r="JR300" s="5">
        <v>301.32991000000004</v>
      </c>
      <c r="JS300" s="5">
        <v>301.32991000000004</v>
      </c>
      <c r="JT300" s="5">
        <v>301.32991000000004</v>
      </c>
      <c r="JU300" s="5">
        <v>319.40970460000005</v>
      </c>
      <c r="JV300" s="5">
        <v>319.40970460000005</v>
      </c>
      <c r="JW300" s="5">
        <v>319.40970460000005</v>
      </c>
      <c r="JX300" s="5">
        <v>319.40970460000005</v>
      </c>
      <c r="JY300" s="5">
        <v>319.40970460000005</v>
      </c>
      <c r="JZ300" s="5">
        <v>319.40970460000005</v>
      </c>
      <c r="KA300" s="5">
        <v>319.40970460000005</v>
      </c>
      <c r="KB300" s="5">
        <v>319.40970460000005</v>
      </c>
      <c r="KC300" s="5">
        <v>319.40970460000005</v>
      </c>
      <c r="KD300" s="5">
        <v>319.40970460000005</v>
      </c>
      <c r="KE300" s="5">
        <v>319.40970460000005</v>
      </c>
      <c r="KF300" s="5">
        <v>319.40970460000005</v>
      </c>
      <c r="KG300" s="5">
        <v>338.57428687600003</v>
      </c>
      <c r="KH300" s="5">
        <v>338.57428687600003</v>
      </c>
      <c r="KI300" s="5">
        <v>338.57428687600003</v>
      </c>
      <c r="KJ300" s="5">
        <v>338.57428687600003</v>
      </c>
      <c r="KK300" s="5">
        <v>338.57428687600003</v>
      </c>
      <c r="KL300" s="5">
        <v>338.57428687600003</v>
      </c>
      <c r="KM300" s="5">
        <v>338.57428687600003</v>
      </c>
      <c r="KN300" s="5">
        <v>338.57428687600003</v>
      </c>
      <c r="KO300" s="5">
        <v>338.57428687600003</v>
      </c>
      <c r="KP300" s="5">
        <v>338.57428687600003</v>
      </c>
      <c r="KQ300" s="5">
        <v>338.57428687600003</v>
      </c>
      <c r="KR300" s="5">
        <v>338.57428687600003</v>
      </c>
      <c r="KS300" s="5">
        <v>358.88874408856009</v>
      </c>
      <c r="KT300" s="5">
        <v>358.88874408856009</v>
      </c>
      <c r="KU300" s="5">
        <v>358.88874408856009</v>
      </c>
      <c r="KV300" s="5">
        <v>358.88874408856009</v>
      </c>
      <c r="KW300" s="5">
        <v>358.88874408856009</v>
      </c>
      <c r="KX300" s="5">
        <v>358.88874408856009</v>
      </c>
      <c r="KY300" s="5">
        <v>358.88874408856009</v>
      </c>
      <c r="KZ300" s="5">
        <v>358.88874408856009</v>
      </c>
      <c r="LA300" s="5">
        <v>358.88874408856009</v>
      </c>
      <c r="LB300" s="5">
        <v>358.88874408856009</v>
      </c>
      <c r="LC300" s="5">
        <v>358.88874408856009</v>
      </c>
      <c r="LD300" s="5">
        <v>358.88874408856009</v>
      </c>
      <c r="LE300" s="5">
        <v>380.42206873387369</v>
      </c>
      <c r="LF300" s="5">
        <v>380.42206873387369</v>
      </c>
      <c r="LG300" s="5">
        <v>380.42206873387369</v>
      </c>
      <c r="LH300" s="5">
        <v>380.42206873387369</v>
      </c>
      <c r="LI300" s="5">
        <v>380.42206873387369</v>
      </c>
      <c r="LJ300" s="5">
        <v>380.42206873387369</v>
      </c>
      <c r="LK300" s="5">
        <v>380.42206873387369</v>
      </c>
      <c r="LL300" s="5">
        <v>380.42206873387369</v>
      </c>
      <c r="LM300" s="5">
        <v>380.42206873387369</v>
      </c>
      <c r="LN300" s="5">
        <v>380.42206873387369</v>
      </c>
      <c r="LO300" s="5">
        <v>380.42206873387369</v>
      </c>
      <c r="LP300" s="5">
        <v>380.42206873387369</v>
      </c>
      <c r="LQ300" s="5"/>
      <c r="LT300" s="5">
        <v>257.30560000000003</v>
      </c>
      <c r="LU300" s="5">
        <v>248.728848</v>
      </c>
      <c r="LV300" s="5">
        <v>273.60000000000002</v>
      </c>
      <c r="LW300" s="5">
        <v>273.60000000000002</v>
      </c>
      <c r="LX300" s="5">
        <v>273.60000000000002</v>
      </c>
      <c r="LY300" s="5">
        <v>301.11200000000002</v>
      </c>
      <c r="LZ300" s="5">
        <v>301.11200000000002</v>
      </c>
      <c r="MA300" s="5">
        <v>301.11200000000002</v>
      </c>
      <c r="MB300" s="5">
        <v>301.11200000000002</v>
      </c>
      <c r="MC300" s="5">
        <v>301.11200000000002</v>
      </c>
      <c r="MD300" s="5">
        <v>301.11200000000002</v>
      </c>
      <c r="ME300" s="5">
        <v>301.11200000000002</v>
      </c>
      <c r="MF300" s="5">
        <v>319.17872000000006</v>
      </c>
      <c r="MG300" s="5">
        <v>319.17872000000006</v>
      </c>
      <c r="MH300" s="5">
        <v>319.17872000000006</v>
      </c>
      <c r="MI300" s="5">
        <v>319.17872000000006</v>
      </c>
      <c r="MJ300" s="5">
        <v>319.17872000000006</v>
      </c>
      <c r="MK300" s="5">
        <v>319.17872000000006</v>
      </c>
      <c r="ML300" s="5">
        <v>319.17872000000006</v>
      </c>
      <c r="MM300" s="5">
        <v>319.17872000000006</v>
      </c>
      <c r="MN300" s="5">
        <v>319.17872000000006</v>
      </c>
      <c r="MO300" s="5">
        <v>319.17872000000006</v>
      </c>
      <c r="MP300" s="5">
        <v>319.17872000000006</v>
      </c>
      <c r="MQ300" s="5">
        <v>319.17872000000006</v>
      </c>
      <c r="MR300" s="5">
        <v>338.32944320000007</v>
      </c>
      <c r="MS300" s="5">
        <v>338.32944320000007</v>
      </c>
      <c r="MT300" s="5">
        <v>338.32944320000007</v>
      </c>
      <c r="MU300" s="5">
        <v>338.32944320000007</v>
      </c>
      <c r="MV300" s="5">
        <v>338.32944320000007</v>
      </c>
      <c r="MW300" s="5">
        <v>338.32944320000007</v>
      </c>
      <c r="MX300" s="5">
        <v>338.32944320000007</v>
      </c>
      <c r="MY300" s="5">
        <v>338.32944320000007</v>
      </c>
      <c r="MZ300" s="5">
        <v>338.32944320000007</v>
      </c>
      <c r="NA300" s="5">
        <v>338.32944320000007</v>
      </c>
      <c r="NB300" s="5">
        <v>338.32944320000007</v>
      </c>
      <c r="NC300" s="5">
        <v>338.32944320000007</v>
      </c>
      <c r="ND300" s="5">
        <v>358.62920979200004</v>
      </c>
      <c r="NE300" s="5">
        <v>358.62920979200004</v>
      </c>
      <c r="NF300" s="5">
        <v>358.62920979200004</v>
      </c>
      <c r="NG300" s="5">
        <v>358.62920979200004</v>
      </c>
      <c r="NH300" s="5">
        <v>358.62920979200004</v>
      </c>
      <c r="NI300" s="5">
        <v>358.62920979200004</v>
      </c>
      <c r="NJ300" s="5">
        <v>358.62920979200004</v>
      </c>
      <c r="NK300" s="5">
        <v>358.62920979200004</v>
      </c>
      <c r="NL300" s="5">
        <v>358.62920979200004</v>
      </c>
      <c r="NM300" s="5">
        <v>358.62920979200004</v>
      </c>
      <c r="NN300" s="5">
        <v>358.62920979200004</v>
      </c>
      <c r="NO300" s="5">
        <v>358.62920979200004</v>
      </c>
      <c r="NP300" s="5">
        <v>380.14696237952006</v>
      </c>
      <c r="NQ300" s="5">
        <v>380.14696237952006</v>
      </c>
      <c r="NR300" s="5">
        <v>380.14696237952006</v>
      </c>
      <c r="NS300" s="5">
        <v>380.14696237952006</v>
      </c>
      <c r="NT300" s="5">
        <v>380.14696237952006</v>
      </c>
      <c r="NU300" s="5">
        <v>380.14696237952006</v>
      </c>
      <c r="NV300" s="5">
        <v>380.14696237952006</v>
      </c>
      <c r="NW300" s="5">
        <v>380.14696237952006</v>
      </c>
      <c r="NX300" s="5">
        <v>380.14696237952006</v>
      </c>
      <c r="NY300" s="5">
        <v>380.14696237952006</v>
      </c>
      <c r="NZ300" s="5">
        <v>380.14696237952006</v>
      </c>
      <c r="OA300" s="5">
        <v>380.14696237952006</v>
      </c>
      <c r="OB300" s="5">
        <v>402.95578012229129</v>
      </c>
      <c r="OC300" s="5">
        <v>402.95578012229129</v>
      </c>
      <c r="OD300" s="5">
        <v>402.95578012229129</v>
      </c>
      <c r="OE300" s="5">
        <v>402.95578012229129</v>
      </c>
      <c r="OF300" s="5">
        <v>402.95578012229129</v>
      </c>
      <c r="OG300" s="5">
        <v>402.95578012229129</v>
      </c>
      <c r="OH300" s="5">
        <v>402.95578012229129</v>
      </c>
      <c r="OI300" s="5">
        <v>402.95578012229129</v>
      </c>
      <c r="OJ300" s="5">
        <v>402.95578012229129</v>
      </c>
      <c r="OK300" s="5">
        <v>402.95578012229129</v>
      </c>
      <c r="OL300" s="5">
        <v>402.95578012229129</v>
      </c>
      <c r="OM300" s="5">
        <v>402.95578012229129</v>
      </c>
      <c r="ON300" s="5"/>
      <c r="OQ300" s="59">
        <v>0</v>
      </c>
      <c r="OR300" s="59">
        <v>0</v>
      </c>
      <c r="OS300" s="59">
        <v>0</v>
      </c>
      <c r="OT300" s="59">
        <v>0</v>
      </c>
      <c r="OU300" s="59">
        <v>0</v>
      </c>
      <c r="OV300" s="59">
        <v>0</v>
      </c>
      <c r="OW300" s="59">
        <v>0</v>
      </c>
      <c r="OX300" s="59">
        <v>0</v>
      </c>
      <c r="OY300" s="59">
        <v>0</v>
      </c>
      <c r="OZ300" s="59">
        <v>0</v>
      </c>
      <c r="PA300" s="59">
        <v>0</v>
      </c>
      <c r="PB300" s="59">
        <v>0</v>
      </c>
      <c r="PC300" s="59">
        <v>0</v>
      </c>
      <c r="PD300" s="59">
        <v>0</v>
      </c>
      <c r="PE300" s="59">
        <v>0</v>
      </c>
      <c r="PF300" s="59">
        <v>0</v>
      </c>
      <c r="PG300" s="59">
        <v>0</v>
      </c>
      <c r="PH300" s="59">
        <v>0</v>
      </c>
      <c r="PI300" s="59">
        <v>0</v>
      </c>
      <c r="PJ300" s="59">
        <v>0</v>
      </c>
      <c r="PK300" s="59">
        <v>0</v>
      </c>
      <c r="PL300" s="59">
        <v>0</v>
      </c>
      <c r="PM300" s="59">
        <v>0</v>
      </c>
      <c r="PN300" s="59">
        <v>0</v>
      </c>
      <c r="PO300" s="59">
        <v>0</v>
      </c>
      <c r="PP300" s="59">
        <v>0</v>
      </c>
      <c r="PQ300" s="59">
        <v>0</v>
      </c>
      <c r="PR300" s="59">
        <v>0</v>
      </c>
      <c r="PS300" s="59">
        <v>0</v>
      </c>
      <c r="PT300" s="59">
        <v>0</v>
      </c>
      <c r="PU300" s="59">
        <v>0</v>
      </c>
      <c r="PV300" s="59">
        <v>0</v>
      </c>
      <c r="PW300" s="59">
        <v>0</v>
      </c>
      <c r="PX300" s="59">
        <v>0</v>
      </c>
      <c r="PY300" s="59">
        <v>0</v>
      </c>
      <c r="PZ300" s="59">
        <v>0</v>
      </c>
      <c r="QA300" s="59">
        <v>0</v>
      </c>
      <c r="QB300" s="59">
        <v>0</v>
      </c>
      <c r="QC300" s="59">
        <v>0</v>
      </c>
      <c r="QD300" s="59">
        <v>0</v>
      </c>
      <c r="QE300" s="59">
        <v>0</v>
      </c>
      <c r="QF300" s="59">
        <v>0</v>
      </c>
      <c r="QG300" s="59">
        <v>0</v>
      </c>
      <c r="QH300" s="59">
        <v>0</v>
      </c>
      <c r="QI300" s="59">
        <v>0</v>
      </c>
      <c r="QJ300" s="59">
        <v>0</v>
      </c>
      <c r="QK300" s="59">
        <v>0</v>
      </c>
      <c r="QL300" s="59">
        <v>0</v>
      </c>
      <c r="QM300" s="59">
        <v>0</v>
      </c>
      <c r="QN300" s="59">
        <v>0</v>
      </c>
      <c r="QO300" s="59">
        <v>0</v>
      </c>
      <c r="QP300" s="59">
        <v>0</v>
      </c>
      <c r="QQ300" s="59">
        <v>0</v>
      </c>
      <c r="QR300" s="59">
        <v>0</v>
      </c>
      <c r="QS300" s="59">
        <v>0</v>
      </c>
      <c r="QT300" s="59">
        <v>0</v>
      </c>
      <c r="QU300" s="59">
        <v>0</v>
      </c>
      <c r="QV300" s="59">
        <v>0</v>
      </c>
      <c r="QW300" s="59">
        <v>0</v>
      </c>
      <c r="QX300" s="59">
        <v>0</v>
      </c>
      <c r="QY300" s="59">
        <v>0</v>
      </c>
      <c r="QZ300" s="59">
        <v>0</v>
      </c>
      <c r="RA300" s="59">
        <v>0</v>
      </c>
      <c r="RB300" s="59">
        <v>0</v>
      </c>
      <c r="RC300" s="59">
        <v>0</v>
      </c>
      <c r="RD300" s="59">
        <v>0</v>
      </c>
      <c r="RE300" s="59">
        <v>0</v>
      </c>
      <c r="RF300" s="59">
        <v>0</v>
      </c>
      <c r="RG300" s="59">
        <v>0</v>
      </c>
      <c r="RH300" s="59">
        <v>0</v>
      </c>
      <c r="RI300" s="59">
        <v>0</v>
      </c>
      <c r="RJ300" s="59">
        <v>0</v>
      </c>
      <c r="RK300" s="59"/>
      <c r="RN300" s="59">
        <v>500.22239999999999</v>
      </c>
      <c r="RO300" s="59">
        <v>483.548517</v>
      </c>
      <c r="RP300" s="59">
        <v>531.90000000000009</v>
      </c>
      <c r="RQ300" s="59">
        <v>531.90000000000009</v>
      </c>
      <c r="RR300" s="59">
        <v>531.90000000000009</v>
      </c>
      <c r="RS300" s="59">
        <v>585.38550000000009</v>
      </c>
      <c r="RT300" s="59">
        <v>585.38550000000009</v>
      </c>
      <c r="RU300" s="59">
        <v>585.38550000000009</v>
      </c>
      <c r="RV300" s="59">
        <v>585.38550000000009</v>
      </c>
      <c r="RW300" s="59">
        <v>585.38550000000009</v>
      </c>
      <c r="RX300" s="59">
        <v>585.38550000000009</v>
      </c>
      <c r="RY300" s="59">
        <v>585.38550000000009</v>
      </c>
      <c r="RZ300" s="59">
        <v>620.50863000000004</v>
      </c>
      <c r="SA300" s="59">
        <v>620.50863000000004</v>
      </c>
      <c r="SB300" s="59">
        <v>620.50863000000004</v>
      </c>
      <c r="SC300" s="59">
        <v>620.50863000000004</v>
      </c>
      <c r="SD300" s="59">
        <v>620.50863000000004</v>
      </c>
      <c r="SE300" s="59">
        <v>620.50863000000004</v>
      </c>
      <c r="SF300" s="59">
        <v>620.50863000000004</v>
      </c>
      <c r="SG300" s="59">
        <v>620.50863000000004</v>
      </c>
      <c r="SH300" s="59">
        <v>620.50863000000004</v>
      </c>
      <c r="SI300" s="59">
        <v>620.50863000000004</v>
      </c>
      <c r="SJ300" s="59">
        <v>620.50863000000004</v>
      </c>
      <c r="SK300" s="59">
        <v>620.50863000000004</v>
      </c>
      <c r="SL300" s="59">
        <v>657.73914780000018</v>
      </c>
      <c r="SM300" s="59">
        <v>657.73914780000018</v>
      </c>
      <c r="SN300" s="59">
        <v>657.73914780000018</v>
      </c>
      <c r="SO300" s="59">
        <v>657.73914780000018</v>
      </c>
      <c r="SP300" s="59">
        <v>657.73914780000018</v>
      </c>
      <c r="SQ300" s="59">
        <v>657.73914780000018</v>
      </c>
      <c r="SR300" s="59">
        <v>657.73914780000018</v>
      </c>
      <c r="SS300" s="59">
        <v>657.73914780000018</v>
      </c>
      <c r="ST300" s="59">
        <v>657.73914780000018</v>
      </c>
      <c r="SU300" s="59">
        <v>657.73914780000018</v>
      </c>
      <c r="SV300" s="59">
        <v>657.73914780000018</v>
      </c>
      <c r="SW300" s="59">
        <v>657.73914780000018</v>
      </c>
      <c r="SX300" s="59">
        <v>697.20349666800007</v>
      </c>
      <c r="SY300" s="59">
        <v>697.20349666800007</v>
      </c>
      <c r="SZ300" s="59">
        <v>697.20349666800007</v>
      </c>
      <c r="TA300" s="59">
        <v>697.20349666800007</v>
      </c>
      <c r="TB300" s="59">
        <v>697.20349666800007</v>
      </c>
      <c r="TC300" s="59">
        <v>697.20349666800007</v>
      </c>
      <c r="TD300" s="59">
        <v>697.20349666800007</v>
      </c>
      <c r="TE300" s="59">
        <v>697.20349666800007</v>
      </c>
      <c r="TF300" s="59">
        <v>697.20349666800007</v>
      </c>
      <c r="TG300" s="59">
        <v>697.20349666800007</v>
      </c>
      <c r="TH300" s="59">
        <v>697.20349666800007</v>
      </c>
      <c r="TI300" s="59">
        <v>697.20349666800007</v>
      </c>
      <c r="TJ300" s="59">
        <v>739.03570646808021</v>
      </c>
      <c r="TK300" s="59">
        <v>739.03570646808021</v>
      </c>
      <c r="TL300" s="59">
        <v>739.03570646808021</v>
      </c>
      <c r="TM300" s="59">
        <v>739.03570646808021</v>
      </c>
      <c r="TN300" s="59">
        <v>739.03570646808021</v>
      </c>
      <c r="TO300" s="59">
        <v>739.03570646808021</v>
      </c>
      <c r="TP300" s="59">
        <v>739.03570646808021</v>
      </c>
      <c r="TQ300" s="59">
        <v>739.03570646808021</v>
      </c>
      <c r="TR300" s="59">
        <v>739.03570646808021</v>
      </c>
      <c r="TS300" s="59">
        <v>739.03570646808021</v>
      </c>
      <c r="TT300" s="59">
        <v>739.03570646808021</v>
      </c>
      <c r="TU300" s="59">
        <v>739.03570646808021</v>
      </c>
      <c r="TV300" s="59">
        <v>783.37784885616497</v>
      </c>
      <c r="TW300" s="59">
        <v>783.37784885616497</v>
      </c>
      <c r="TX300" s="59">
        <v>783.37784885616497</v>
      </c>
      <c r="TY300" s="59">
        <v>783.37784885616497</v>
      </c>
      <c r="TZ300" s="59">
        <v>783.37784885616497</v>
      </c>
      <c r="UA300" s="59">
        <v>783.37784885616497</v>
      </c>
      <c r="UB300" s="59">
        <v>783.37784885616497</v>
      </c>
      <c r="UC300" s="59">
        <v>783.37784885616497</v>
      </c>
      <c r="UD300" s="59">
        <v>783.37784885616497</v>
      </c>
      <c r="UE300" s="59">
        <v>783.37784885616497</v>
      </c>
      <c r="UF300" s="59">
        <v>783.37784885616497</v>
      </c>
      <c r="UG300" s="59">
        <v>783.37784885616497</v>
      </c>
      <c r="UH300" s="59"/>
      <c r="UK300" s="59">
        <v>3242.5509690000008</v>
      </c>
      <c r="UL300" s="59">
        <v>3615.9589199999996</v>
      </c>
      <c r="UM300" s="59">
        <v>3832.9164552000016</v>
      </c>
      <c r="UN300" s="59">
        <v>4062.8914425119997</v>
      </c>
      <c r="UO300" s="59">
        <v>4306.6649290627211</v>
      </c>
      <c r="UP300" s="59">
        <v>4565.0648248064854</v>
      </c>
      <c r="UQ300" s="59"/>
      <c r="UT300" s="59">
        <v>3434.6184480000006</v>
      </c>
      <c r="UU300" s="59">
        <v>3830.14464</v>
      </c>
      <c r="UV300" s="59">
        <v>4059.9533184000015</v>
      </c>
      <c r="UW300" s="59">
        <v>4303.5505175040007</v>
      </c>
      <c r="UX300" s="59">
        <v>4561.7635485542405</v>
      </c>
      <c r="UY300" s="59">
        <v>4835.4693614674952</v>
      </c>
      <c r="UZ300" s="59"/>
      <c r="VC300" s="59">
        <v>0</v>
      </c>
      <c r="VD300" s="59">
        <v>0</v>
      </c>
      <c r="VE300" s="59">
        <v>0</v>
      </c>
      <c r="VF300" s="59">
        <v>0</v>
      </c>
      <c r="VG300" s="59">
        <v>0</v>
      </c>
      <c r="VH300" s="59">
        <v>0</v>
      </c>
      <c r="VI300" s="59"/>
      <c r="VL300" s="59">
        <v>6677.169417000001</v>
      </c>
      <c r="VM300" s="59">
        <v>7446.1035599999996</v>
      </c>
      <c r="VN300" s="59">
        <v>7892.8697736000031</v>
      </c>
      <c r="VO300" s="59">
        <v>8366.4419600159999</v>
      </c>
      <c r="VP300" s="59">
        <v>8868.4284776169625</v>
      </c>
      <c r="VQ300" s="59">
        <v>9400.5341862739806</v>
      </c>
      <c r="VR300" s="59"/>
      <c r="VU300" s="59">
        <v>112980.87</v>
      </c>
      <c r="VV300" s="59">
        <v>125991.60000000002</v>
      </c>
      <c r="VW300" s="59">
        <v>133551.09600000002</v>
      </c>
      <c r="VX300" s="59">
        <v>141564.16175999999</v>
      </c>
      <c r="VY300" s="59">
        <v>150058.01146560002</v>
      </c>
      <c r="VZ300" s="59">
        <v>159061.49215353598</v>
      </c>
      <c r="WA300" s="59"/>
      <c r="WD300" s="59">
        <v>9415.0725000000002</v>
      </c>
      <c r="WE300" s="59">
        <v>10499.300000000001</v>
      </c>
      <c r="WF300" s="59">
        <v>11129.258000000002</v>
      </c>
      <c r="WG300" s="59">
        <v>11797.01348</v>
      </c>
      <c r="WH300" s="59">
        <v>12504.834288800002</v>
      </c>
      <c r="WI300" s="59">
        <v>13255.124346127997</v>
      </c>
      <c r="WJ300" s="59"/>
      <c r="WM300" s="59">
        <v>395.09326479227866</v>
      </c>
      <c r="WN300" s="59">
        <v>440.59169114561485</v>
      </c>
      <c r="WO300" s="59">
        <v>467.02719261435175</v>
      </c>
      <c r="WP300" s="59">
        <v>495.0488241712128</v>
      </c>
      <c r="WQ300" s="59">
        <v>524.7517536214857</v>
      </c>
      <c r="WR300" s="59">
        <v>556.23685883877454</v>
      </c>
      <c r="WS300" s="59"/>
      <c r="WV300" s="74">
        <v>15.5</v>
      </c>
      <c r="WW300" s="74">
        <v>27.5</v>
      </c>
      <c r="WX300" s="74">
        <v>39.5</v>
      </c>
      <c r="WY300" s="74">
        <v>51.5</v>
      </c>
      <c r="WZ300" s="74">
        <v>63.5</v>
      </c>
      <c r="XA300" s="74">
        <v>75.5</v>
      </c>
      <c r="XB300" s="74"/>
      <c r="XE300" s="80">
        <v>1</v>
      </c>
      <c r="XF300" s="80">
        <v>2</v>
      </c>
      <c r="XG300" s="80">
        <v>3</v>
      </c>
      <c r="XH300" s="80">
        <v>4</v>
      </c>
      <c r="XI300" s="80">
        <v>5</v>
      </c>
      <c r="XJ300" s="80">
        <v>6</v>
      </c>
      <c r="XK300" s="80"/>
      <c r="XL300" s="75"/>
      <c r="XM300" s="75"/>
      <c r="XN300" s="80">
        <v>3</v>
      </c>
      <c r="XO300" s="80">
        <v>3</v>
      </c>
      <c r="XP300" s="80">
        <v>3</v>
      </c>
      <c r="XQ300" s="80">
        <v>3</v>
      </c>
      <c r="XR300" s="80">
        <v>3</v>
      </c>
      <c r="XS300" s="80">
        <v>3</v>
      </c>
      <c r="XT300" s="80"/>
      <c r="XW300" s="80">
        <v>15</v>
      </c>
      <c r="XX300" s="80">
        <v>14</v>
      </c>
      <c r="XY300" s="80">
        <v>14</v>
      </c>
      <c r="XZ300" s="80">
        <v>15</v>
      </c>
      <c r="YA300" s="80">
        <v>15</v>
      </c>
      <c r="YB300" s="80">
        <v>15</v>
      </c>
      <c r="YC300" s="80"/>
      <c r="YF300" s="5">
        <v>823.76945709190113</v>
      </c>
      <c r="YG300" s="5">
        <v>918.63367603860752</v>
      </c>
      <c r="YH300" s="5">
        <v>973.75169660092342</v>
      </c>
      <c r="YI300" s="5">
        <v>1032.1767983969794</v>
      </c>
      <c r="YJ300" s="5">
        <v>3193.114420786741</v>
      </c>
      <c r="YK300" s="5">
        <v>3384.7012860339428</v>
      </c>
      <c r="YL300" s="5"/>
      <c r="YO300" s="5">
        <v>17779.196915652541</v>
      </c>
      <c r="YP300" s="5">
        <v>19826.626101552669</v>
      </c>
      <c r="YQ300" s="5">
        <v>28021.631556861106</v>
      </c>
      <c r="YR300" s="5">
        <v>29702.929450272768</v>
      </c>
      <c r="YS300" s="5">
        <v>31485.105217289143</v>
      </c>
      <c r="YT300" s="5">
        <v>33374.211530326473</v>
      </c>
      <c r="YU300" s="5"/>
      <c r="YX300" s="5">
        <v>12159.86364119198</v>
      </c>
      <c r="YY300" s="5">
        <v>19649.869898749301</v>
      </c>
      <c r="YZ300" s="5">
        <v>28021.631556861106</v>
      </c>
      <c r="ZA300" s="5">
        <v>29702.929450272768</v>
      </c>
      <c r="ZB300" s="5">
        <v>31485.105217289143</v>
      </c>
      <c r="ZC300" s="5">
        <v>33374.211530326473</v>
      </c>
      <c r="ZD300" s="5"/>
      <c r="ZG300" s="5">
        <v>395.09326479227866</v>
      </c>
      <c r="ZH300" s="5">
        <v>440.59169114561485</v>
      </c>
      <c r="ZI300" s="5">
        <v>467.02719261435175</v>
      </c>
      <c r="ZJ300" s="5">
        <v>495.0488241712128</v>
      </c>
      <c r="ZK300" s="5">
        <v>524.7517536214857</v>
      </c>
      <c r="ZL300" s="5">
        <v>556.23685883877454</v>
      </c>
      <c r="ZM300" s="5"/>
      <c r="ZP300" s="60">
        <v>11062.611414183802</v>
      </c>
      <c r="ZQ300" s="60">
        <v>12336.567352077216</v>
      </c>
      <c r="ZR300" s="60">
        <v>13076.761393201848</v>
      </c>
      <c r="ZS300" s="60">
        <v>13861.367076793958</v>
      </c>
      <c r="ZT300" s="60">
        <v>14693.049101401601</v>
      </c>
      <c r="ZU300" s="60">
        <v>15574.632047485688</v>
      </c>
      <c r="ZV300" s="60"/>
      <c r="ZY300" s="60">
        <v>395.09326479227866</v>
      </c>
      <c r="ZZ300" s="60">
        <v>440.59169114561485</v>
      </c>
      <c r="AAA300" s="60">
        <v>467.02719261435175</v>
      </c>
      <c r="AAB300" s="60">
        <v>495.0488241712128</v>
      </c>
      <c r="AAC300" s="60">
        <v>524.7517536214857</v>
      </c>
      <c r="AAD300" s="60">
        <v>556.23685883877454</v>
      </c>
      <c r="AAE300" s="60"/>
      <c r="AAH300" s="60">
        <v>10667.518149391522</v>
      </c>
      <c r="AAI300" s="60">
        <v>21148.401174989514</v>
      </c>
      <c r="AAJ300" s="60">
        <v>32224.876290390272</v>
      </c>
      <c r="AAK300" s="60">
        <v>44554.39417540915</v>
      </c>
      <c r="AAL300" s="60">
        <v>63494.962188199774</v>
      </c>
      <c r="AAM300" s="60">
        <v>80098.107672783532</v>
      </c>
      <c r="AAN300" s="60"/>
      <c r="AAQ300" s="5">
        <v>21730.129563575327</v>
      </c>
      <c r="AAR300" s="5">
        <v>33484.968527066732</v>
      </c>
      <c r="AAS300" s="5">
        <v>45301.637683592118</v>
      </c>
      <c r="AAT300" s="5">
        <v>58415.761252203112</v>
      </c>
      <c r="AAU300" s="5">
        <v>78188.011289601374</v>
      </c>
      <c r="AAV300" s="5">
        <v>95672.739720269223</v>
      </c>
    </row>
    <row r="301" spans="2:724" ht="15" customHeight="1">
      <c r="B301" s="228">
        <v>28</v>
      </c>
      <c r="C301" s="228">
        <v>329296</v>
      </c>
      <c r="D301" s="229" t="s">
        <v>463</v>
      </c>
      <c r="E301" s="73" t="b">
        <v>0</v>
      </c>
      <c r="F301" s="230">
        <v>41586</v>
      </c>
      <c r="G301" s="231" t="s">
        <v>426</v>
      </c>
      <c r="H301" s="57" t="s">
        <v>221</v>
      </c>
      <c r="I301" s="57" t="s">
        <v>198</v>
      </c>
      <c r="J301" s="229" t="s">
        <v>222</v>
      </c>
      <c r="K301" s="232">
        <v>8464</v>
      </c>
      <c r="L301" s="232">
        <v>0</v>
      </c>
      <c r="M301" s="73" t="b">
        <v>1</v>
      </c>
      <c r="N301" s="73" t="b">
        <v>1</v>
      </c>
      <c r="O301" s="73" t="b">
        <v>1</v>
      </c>
      <c r="P301" s="27">
        <v>42682</v>
      </c>
      <c r="Q301" s="27" t="s">
        <v>426</v>
      </c>
      <c r="R301" s="69">
        <v>0</v>
      </c>
      <c r="S301" s="69">
        <v>0.06</v>
      </c>
      <c r="T301" s="69">
        <v>0.06</v>
      </c>
      <c r="U301" s="69">
        <v>0.06</v>
      </c>
      <c r="V301" s="69">
        <v>0.06</v>
      </c>
      <c r="W301" s="69">
        <v>0.06</v>
      </c>
      <c r="Z301" s="232">
        <v>8464</v>
      </c>
      <c r="AA301" s="232">
        <v>8181.87</v>
      </c>
      <c r="AB301" s="232">
        <v>9500</v>
      </c>
      <c r="AC301" s="232">
        <v>9500</v>
      </c>
      <c r="AD301" s="232">
        <v>9500</v>
      </c>
      <c r="AE301" s="232">
        <v>9905</v>
      </c>
      <c r="AF301" s="232">
        <v>9905</v>
      </c>
      <c r="AG301" s="232">
        <v>9905</v>
      </c>
      <c r="AH301" s="232">
        <v>9905</v>
      </c>
      <c r="AI301" s="232">
        <v>9905</v>
      </c>
      <c r="AJ301" s="232">
        <v>9905</v>
      </c>
      <c r="AK301" s="232">
        <v>9905</v>
      </c>
      <c r="AL301" s="5">
        <v>10499.300000000001</v>
      </c>
      <c r="AM301" s="5">
        <v>10499.300000000001</v>
      </c>
      <c r="AN301" s="5">
        <v>10499.300000000001</v>
      </c>
      <c r="AO301" s="5">
        <v>10499.300000000001</v>
      </c>
      <c r="AP301" s="5">
        <v>10499.300000000001</v>
      </c>
      <c r="AQ301" s="5">
        <v>10499.300000000001</v>
      </c>
      <c r="AR301" s="5">
        <v>10499.300000000001</v>
      </c>
      <c r="AS301" s="5">
        <v>10499.300000000001</v>
      </c>
      <c r="AT301" s="5">
        <v>10499.300000000001</v>
      </c>
      <c r="AU301" s="5">
        <v>10499.300000000001</v>
      </c>
      <c r="AV301" s="5">
        <v>10499.300000000001</v>
      </c>
      <c r="AW301" s="5">
        <v>10499.300000000001</v>
      </c>
      <c r="AX301" s="5">
        <v>11129.258000000002</v>
      </c>
      <c r="AY301" s="5">
        <v>11129.258000000002</v>
      </c>
      <c r="AZ301" s="5">
        <v>11129.258000000002</v>
      </c>
      <c r="BA301" s="5">
        <v>11129.258000000002</v>
      </c>
      <c r="BB301" s="5">
        <v>11129.258000000002</v>
      </c>
      <c r="BC301" s="5">
        <v>11129.258000000002</v>
      </c>
      <c r="BD301" s="5">
        <v>11129.258000000002</v>
      </c>
      <c r="BE301" s="5">
        <v>11129.258000000002</v>
      </c>
      <c r="BF301" s="5">
        <v>11129.258000000002</v>
      </c>
      <c r="BG301" s="5">
        <v>11129.258000000002</v>
      </c>
      <c r="BH301" s="5">
        <v>11129.258000000002</v>
      </c>
      <c r="BI301" s="5">
        <v>11129.258000000002</v>
      </c>
      <c r="BJ301" s="5">
        <v>11797.013480000001</v>
      </c>
      <c r="BK301" s="5">
        <v>11797.013480000001</v>
      </c>
      <c r="BL301" s="5">
        <v>11797.013480000001</v>
      </c>
      <c r="BM301" s="5">
        <v>11797.013480000001</v>
      </c>
      <c r="BN301" s="5">
        <v>11797.013480000001</v>
      </c>
      <c r="BO301" s="5">
        <v>11797.013480000001</v>
      </c>
      <c r="BP301" s="5">
        <v>11797.013480000001</v>
      </c>
      <c r="BQ301" s="5">
        <v>11797.013480000001</v>
      </c>
      <c r="BR301" s="5">
        <v>11797.013480000001</v>
      </c>
      <c r="BS301" s="5">
        <v>11797.013480000001</v>
      </c>
      <c r="BT301" s="5">
        <v>11797.013480000001</v>
      </c>
      <c r="BU301" s="5">
        <v>11797.013480000001</v>
      </c>
      <c r="BV301" s="5">
        <v>12504.834288800002</v>
      </c>
      <c r="BW301" s="5">
        <v>12504.834288800002</v>
      </c>
      <c r="BX301" s="5">
        <v>12504.834288800002</v>
      </c>
      <c r="BY301" s="5">
        <v>12504.834288800002</v>
      </c>
      <c r="BZ301" s="5">
        <v>12504.834288800002</v>
      </c>
      <c r="CA301" s="5">
        <v>12504.834288800002</v>
      </c>
      <c r="CB301" s="5">
        <v>12504.834288800002</v>
      </c>
      <c r="CC301" s="5">
        <v>12504.834288800002</v>
      </c>
      <c r="CD301" s="5">
        <v>12504.834288800002</v>
      </c>
      <c r="CE301" s="5">
        <v>12504.834288800002</v>
      </c>
      <c r="CF301" s="5">
        <v>12504.834288800002</v>
      </c>
      <c r="CG301" s="5">
        <v>12504.834288800002</v>
      </c>
      <c r="CH301" s="5">
        <v>13255.124346128003</v>
      </c>
      <c r="CI301" s="5">
        <v>13255.124346128003</v>
      </c>
      <c r="CJ301" s="5">
        <v>13255.124346128003</v>
      </c>
      <c r="CK301" s="5">
        <v>13255.124346128003</v>
      </c>
      <c r="CL301" s="5">
        <v>13255.124346128003</v>
      </c>
      <c r="CM301" s="5">
        <v>13255.124346128003</v>
      </c>
      <c r="CN301" s="5">
        <v>13255.124346128003</v>
      </c>
      <c r="CO301" s="5">
        <v>13255.124346128003</v>
      </c>
      <c r="CP301" s="5">
        <v>13255.124346128003</v>
      </c>
      <c r="CQ301" s="5">
        <v>13255.124346128003</v>
      </c>
      <c r="CR301" s="5">
        <v>13255.124346128003</v>
      </c>
      <c r="CS301" s="5">
        <v>13255.124346128003</v>
      </c>
      <c r="CU301" s="69">
        <v>0</v>
      </c>
      <c r="CV301" s="69">
        <v>0</v>
      </c>
      <c r="CW301" s="69">
        <v>0</v>
      </c>
      <c r="CX301" s="69">
        <v>0</v>
      </c>
      <c r="CY301" s="69">
        <v>0</v>
      </c>
      <c r="CZ301" s="69">
        <v>0</v>
      </c>
      <c r="DC301" s="5">
        <v>0</v>
      </c>
      <c r="DD301" s="5">
        <v>0</v>
      </c>
      <c r="DE301" s="5">
        <v>0</v>
      </c>
      <c r="DF301" s="5">
        <v>0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0</v>
      </c>
      <c r="DR301" s="5">
        <v>0</v>
      </c>
      <c r="DS301" s="5">
        <v>0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0</v>
      </c>
      <c r="EK301" s="5">
        <v>0</v>
      </c>
      <c r="EL301" s="5">
        <v>0</v>
      </c>
      <c r="EM301" s="5">
        <v>0</v>
      </c>
      <c r="EN301" s="5">
        <v>0</v>
      </c>
      <c r="EO301" s="5">
        <v>0</v>
      </c>
      <c r="EP301" s="5">
        <v>0</v>
      </c>
      <c r="EQ301" s="5">
        <v>0</v>
      </c>
      <c r="ER301" s="5">
        <v>0</v>
      </c>
      <c r="ES301" s="5">
        <v>0</v>
      </c>
      <c r="ET301" s="5">
        <v>0</v>
      </c>
      <c r="EU301" s="5">
        <v>0</v>
      </c>
      <c r="EV301" s="5">
        <v>0</v>
      </c>
      <c r="EW301" s="5">
        <v>0</v>
      </c>
      <c r="EX301" s="5">
        <v>0</v>
      </c>
      <c r="EY301" s="5">
        <v>0</v>
      </c>
      <c r="EZ301" s="5">
        <v>0</v>
      </c>
      <c r="FA301" s="5">
        <v>0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0</v>
      </c>
      <c r="FH301" s="5">
        <v>0</v>
      </c>
      <c r="FI301" s="5">
        <v>0</v>
      </c>
      <c r="FJ301" s="5">
        <v>0</v>
      </c>
      <c r="FK301" s="5">
        <v>0</v>
      </c>
      <c r="FL301" s="5">
        <v>0</v>
      </c>
      <c r="FM301" s="5">
        <v>0</v>
      </c>
      <c r="FN301" s="5">
        <v>0</v>
      </c>
      <c r="FO301" s="5">
        <v>0</v>
      </c>
      <c r="FP301" s="5">
        <v>0</v>
      </c>
      <c r="FQ301" s="5">
        <v>0</v>
      </c>
      <c r="FR301" s="5">
        <v>0</v>
      </c>
      <c r="FS301" s="5">
        <v>0</v>
      </c>
      <c r="FT301" s="5">
        <v>0</v>
      </c>
      <c r="FU301" s="5">
        <v>0</v>
      </c>
      <c r="FV301" s="5">
        <v>0</v>
      </c>
      <c r="FW301" s="5"/>
      <c r="FZ301" s="5">
        <v>8464</v>
      </c>
      <c r="GA301" s="5">
        <v>8181.87</v>
      </c>
      <c r="GB301" s="5">
        <v>9500</v>
      </c>
      <c r="GC301" s="5">
        <v>9500</v>
      </c>
      <c r="GD301" s="5">
        <v>9500</v>
      </c>
      <c r="GE301" s="5">
        <v>9905</v>
      </c>
      <c r="GF301" s="5">
        <v>9905</v>
      </c>
      <c r="GG301" s="5">
        <v>9905</v>
      </c>
      <c r="GH301" s="5">
        <v>9905</v>
      </c>
      <c r="GI301" s="5">
        <v>9905</v>
      </c>
      <c r="GJ301" s="5">
        <v>9905</v>
      </c>
      <c r="GK301" s="5">
        <v>9905</v>
      </c>
      <c r="GL301" s="5">
        <v>10499.300000000001</v>
      </c>
      <c r="GM301" s="5">
        <v>10499.300000000001</v>
      </c>
      <c r="GN301" s="5">
        <v>10499.300000000001</v>
      </c>
      <c r="GO301" s="5">
        <v>10499.300000000001</v>
      </c>
      <c r="GP301" s="5">
        <v>10499.300000000001</v>
      </c>
      <c r="GQ301" s="5">
        <v>10499.300000000001</v>
      </c>
      <c r="GR301" s="5">
        <v>10499.300000000001</v>
      </c>
      <c r="GS301" s="5">
        <v>10499.300000000001</v>
      </c>
      <c r="GT301" s="5">
        <v>10499.300000000001</v>
      </c>
      <c r="GU301" s="5">
        <v>10499.300000000001</v>
      </c>
      <c r="GV301" s="5">
        <v>10499.300000000001</v>
      </c>
      <c r="GW301" s="5">
        <v>10499.300000000001</v>
      </c>
      <c r="GX301" s="5">
        <v>11129.258000000002</v>
      </c>
      <c r="GY301" s="5">
        <v>11129.258000000002</v>
      </c>
      <c r="GZ301" s="5">
        <v>11129.258000000002</v>
      </c>
      <c r="HA301" s="5">
        <v>11129.258000000002</v>
      </c>
      <c r="HB301" s="5">
        <v>11129.258000000002</v>
      </c>
      <c r="HC301" s="5">
        <v>11129.258000000002</v>
      </c>
      <c r="HD301" s="5">
        <v>11129.258000000002</v>
      </c>
      <c r="HE301" s="5">
        <v>11129.258000000002</v>
      </c>
      <c r="HF301" s="5">
        <v>11129.258000000002</v>
      </c>
      <c r="HG301" s="5">
        <v>11129.258000000002</v>
      </c>
      <c r="HH301" s="5">
        <v>11129.258000000002</v>
      </c>
      <c r="HI301" s="5">
        <v>11129.258000000002</v>
      </c>
      <c r="HJ301" s="5">
        <v>11797.013480000001</v>
      </c>
      <c r="HK301" s="5">
        <v>11797.013480000001</v>
      </c>
      <c r="HL301" s="5">
        <v>11797.013480000001</v>
      </c>
      <c r="HM301" s="5">
        <v>11797.013480000001</v>
      </c>
      <c r="HN301" s="5">
        <v>11797.013480000001</v>
      </c>
      <c r="HO301" s="5">
        <v>11797.013480000001</v>
      </c>
      <c r="HP301" s="5">
        <v>11797.013480000001</v>
      </c>
      <c r="HQ301" s="5">
        <v>11797.013480000001</v>
      </c>
      <c r="HR301" s="5">
        <v>11797.013480000001</v>
      </c>
      <c r="HS301" s="5">
        <v>11797.013480000001</v>
      </c>
      <c r="HT301" s="5">
        <v>11797.013480000001</v>
      </c>
      <c r="HU301" s="5">
        <v>11797.013480000001</v>
      </c>
      <c r="HV301" s="5">
        <v>12504.834288800002</v>
      </c>
      <c r="HW301" s="5">
        <v>12504.834288800002</v>
      </c>
      <c r="HX301" s="5">
        <v>12504.834288800002</v>
      </c>
      <c r="HY301" s="5">
        <v>12504.834288800002</v>
      </c>
      <c r="HZ301" s="5">
        <v>12504.834288800002</v>
      </c>
      <c r="IA301" s="5">
        <v>12504.834288800002</v>
      </c>
      <c r="IB301" s="5">
        <v>12504.834288800002</v>
      </c>
      <c r="IC301" s="5">
        <v>12504.834288800002</v>
      </c>
      <c r="ID301" s="5">
        <v>12504.834288800002</v>
      </c>
      <c r="IE301" s="5">
        <v>12504.834288800002</v>
      </c>
      <c r="IF301" s="5">
        <v>12504.834288800002</v>
      </c>
      <c r="IG301" s="5">
        <v>12504.834288800002</v>
      </c>
      <c r="IH301" s="5">
        <v>13255.124346128003</v>
      </c>
      <c r="II301" s="5">
        <v>13255.124346128003</v>
      </c>
      <c r="IJ301" s="5">
        <v>13255.124346128003</v>
      </c>
      <c r="IK301" s="5">
        <v>13255.124346128003</v>
      </c>
      <c r="IL301" s="5">
        <v>13255.124346128003</v>
      </c>
      <c r="IM301" s="5">
        <v>13255.124346128003</v>
      </c>
      <c r="IN301" s="5">
        <v>13255.124346128003</v>
      </c>
      <c r="IO301" s="5">
        <v>13255.124346128003</v>
      </c>
      <c r="IP301" s="5">
        <v>13255.124346128003</v>
      </c>
      <c r="IQ301" s="5">
        <v>13255.124346128003</v>
      </c>
      <c r="IR301" s="5">
        <v>13255.124346128003</v>
      </c>
      <c r="IS301" s="5">
        <v>13255.124346128003</v>
      </c>
      <c r="IT301" s="5"/>
      <c r="IW301" s="5">
        <v>242.91679999999999</v>
      </c>
      <c r="IX301" s="5">
        <v>234.819669</v>
      </c>
      <c r="IY301" s="5">
        <v>272.64999999999998</v>
      </c>
      <c r="IZ301" s="5">
        <v>272.64999999999998</v>
      </c>
      <c r="JA301" s="5">
        <v>272.64999999999998</v>
      </c>
      <c r="JB301" s="5">
        <v>284.27350000000001</v>
      </c>
      <c r="JC301" s="5">
        <v>284.27350000000001</v>
      </c>
      <c r="JD301" s="5">
        <v>284.27350000000001</v>
      </c>
      <c r="JE301" s="5">
        <v>284.27350000000001</v>
      </c>
      <c r="JF301" s="5">
        <v>284.27350000000001</v>
      </c>
      <c r="JG301" s="5">
        <v>284.27350000000001</v>
      </c>
      <c r="JH301" s="5">
        <v>284.27350000000001</v>
      </c>
      <c r="JI301" s="5">
        <v>301.32991000000004</v>
      </c>
      <c r="JJ301" s="5">
        <v>301.32991000000004</v>
      </c>
      <c r="JK301" s="5">
        <v>301.32991000000004</v>
      </c>
      <c r="JL301" s="5">
        <v>301.32991000000004</v>
      </c>
      <c r="JM301" s="5">
        <v>301.32991000000004</v>
      </c>
      <c r="JN301" s="5">
        <v>301.32991000000004</v>
      </c>
      <c r="JO301" s="5">
        <v>301.32991000000004</v>
      </c>
      <c r="JP301" s="5">
        <v>301.32991000000004</v>
      </c>
      <c r="JQ301" s="5">
        <v>301.32991000000004</v>
      </c>
      <c r="JR301" s="5">
        <v>301.32991000000004</v>
      </c>
      <c r="JS301" s="5">
        <v>301.32991000000004</v>
      </c>
      <c r="JT301" s="5">
        <v>301.32991000000004</v>
      </c>
      <c r="JU301" s="5">
        <v>319.40970460000005</v>
      </c>
      <c r="JV301" s="5">
        <v>319.40970460000005</v>
      </c>
      <c r="JW301" s="5">
        <v>319.40970460000005</v>
      </c>
      <c r="JX301" s="5">
        <v>319.40970460000005</v>
      </c>
      <c r="JY301" s="5">
        <v>319.40970460000005</v>
      </c>
      <c r="JZ301" s="5">
        <v>319.40970460000005</v>
      </c>
      <c r="KA301" s="5">
        <v>319.40970460000005</v>
      </c>
      <c r="KB301" s="5">
        <v>319.40970460000005</v>
      </c>
      <c r="KC301" s="5">
        <v>319.40970460000005</v>
      </c>
      <c r="KD301" s="5">
        <v>319.40970460000005</v>
      </c>
      <c r="KE301" s="5">
        <v>319.40970460000005</v>
      </c>
      <c r="KF301" s="5">
        <v>319.40970460000005</v>
      </c>
      <c r="KG301" s="5">
        <v>338.57428687600003</v>
      </c>
      <c r="KH301" s="5">
        <v>338.57428687600003</v>
      </c>
      <c r="KI301" s="5">
        <v>338.57428687600003</v>
      </c>
      <c r="KJ301" s="5">
        <v>338.57428687600003</v>
      </c>
      <c r="KK301" s="5">
        <v>338.57428687600003</v>
      </c>
      <c r="KL301" s="5">
        <v>338.57428687600003</v>
      </c>
      <c r="KM301" s="5">
        <v>338.57428687600003</v>
      </c>
      <c r="KN301" s="5">
        <v>338.57428687600003</v>
      </c>
      <c r="KO301" s="5">
        <v>338.57428687600003</v>
      </c>
      <c r="KP301" s="5">
        <v>338.57428687600003</v>
      </c>
      <c r="KQ301" s="5">
        <v>338.57428687600003</v>
      </c>
      <c r="KR301" s="5">
        <v>338.57428687600003</v>
      </c>
      <c r="KS301" s="5">
        <v>358.88874408856009</v>
      </c>
      <c r="KT301" s="5">
        <v>358.88874408856009</v>
      </c>
      <c r="KU301" s="5">
        <v>358.88874408856009</v>
      </c>
      <c r="KV301" s="5">
        <v>358.88874408856009</v>
      </c>
      <c r="KW301" s="5">
        <v>358.88874408856009</v>
      </c>
      <c r="KX301" s="5">
        <v>358.88874408856009</v>
      </c>
      <c r="KY301" s="5">
        <v>358.88874408856009</v>
      </c>
      <c r="KZ301" s="5">
        <v>358.88874408856009</v>
      </c>
      <c r="LA301" s="5">
        <v>358.88874408856009</v>
      </c>
      <c r="LB301" s="5">
        <v>358.88874408856009</v>
      </c>
      <c r="LC301" s="5">
        <v>358.88874408856009</v>
      </c>
      <c r="LD301" s="5">
        <v>358.88874408856009</v>
      </c>
      <c r="LE301" s="5">
        <v>380.42206873387369</v>
      </c>
      <c r="LF301" s="5">
        <v>380.42206873387369</v>
      </c>
      <c r="LG301" s="5">
        <v>380.42206873387369</v>
      </c>
      <c r="LH301" s="5">
        <v>380.42206873387369</v>
      </c>
      <c r="LI301" s="5">
        <v>380.42206873387369</v>
      </c>
      <c r="LJ301" s="5">
        <v>380.42206873387369</v>
      </c>
      <c r="LK301" s="5">
        <v>380.42206873387369</v>
      </c>
      <c r="LL301" s="5">
        <v>380.42206873387369</v>
      </c>
      <c r="LM301" s="5">
        <v>380.42206873387369</v>
      </c>
      <c r="LN301" s="5">
        <v>380.42206873387369</v>
      </c>
      <c r="LO301" s="5">
        <v>380.42206873387369</v>
      </c>
      <c r="LP301" s="5">
        <v>380.42206873387369</v>
      </c>
      <c r="LQ301" s="5"/>
      <c r="LT301" s="5">
        <v>257.30560000000003</v>
      </c>
      <c r="LU301" s="5">
        <v>248.728848</v>
      </c>
      <c r="LV301" s="5">
        <v>288.8</v>
      </c>
      <c r="LW301" s="5">
        <v>288.8</v>
      </c>
      <c r="LX301" s="5">
        <v>288.8</v>
      </c>
      <c r="LY301" s="5">
        <v>301.11200000000002</v>
      </c>
      <c r="LZ301" s="5">
        <v>301.11200000000002</v>
      </c>
      <c r="MA301" s="5">
        <v>301.11200000000002</v>
      </c>
      <c r="MB301" s="5">
        <v>301.11200000000002</v>
      </c>
      <c r="MC301" s="5">
        <v>301.11200000000002</v>
      </c>
      <c r="MD301" s="5">
        <v>301.11200000000002</v>
      </c>
      <c r="ME301" s="5">
        <v>301.11200000000002</v>
      </c>
      <c r="MF301" s="5">
        <v>319.17872000000006</v>
      </c>
      <c r="MG301" s="5">
        <v>319.17872000000006</v>
      </c>
      <c r="MH301" s="5">
        <v>319.17872000000006</v>
      </c>
      <c r="MI301" s="5">
        <v>319.17872000000006</v>
      </c>
      <c r="MJ301" s="5">
        <v>319.17872000000006</v>
      </c>
      <c r="MK301" s="5">
        <v>319.17872000000006</v>
      </c>
      <c r="ML301" s="5">
        <v>319.17872000000006</v>
      </c>
      <c r="MM301" s="5">
        <v>319.17872000000006</v>
      </c>
      <c r="MN301" s="5">
        <v>319.17872000000006</v>
      </c>
      <c r="MO301" s="5">
        <v>319.17872000000006</v>
      </c>
      <c r="MP301" s="5">
        <v>319.17872000000006</v>
      </c>
      <c r="MQ301" s="5">
        <v>319.17872000000006</v>
      </c>
      <c r="MR301" s="5">
        <v>338.32944320000007</v>
      </c>
      <c r="MS301" s="5">
        <v>338.32944320000007</v>
      </c>
      <c r="MT301" s="5">
        <v>338.32944320000007</v>
      </c>
      <c r="MU301" s="5">
        <v>338.32944320000007</v>
      </c>
      <c r="MV301" s="5">
        <v>338.32944320000007</v>
      </c>
      <c r="MW301" s="5">
        <v>338.32944320000007</v>
      </c>
      <c r="MX301" s="5">
        <v>338.32944320000007</v>
      </c>
      <c r="MY301" s="5">
        <v>338.32944320000007</v>
      </c>
      <c r="MZ301" s="5">
        <v>338.32944320000007</v>
      </c>
      <c r="NA301" s="5">
        <v>338.32944320000007</v>
      </c>
      <c r="NB301" s="5">
        <v>338.32944320000007</v>
      </c>
      <c r="NC301" s="5">
        <v>338.32944320000007</v>
      </c>
      <c r="ND301" s="5">
        <v>358.62920979200004</v>
      </c>
      <c r="NE301" s="5">
        <v>358.62920979200004</v>
      </c>
      <c r="NF301" s="5">
        <v>358.62920979200004</v>
      </c>
      <c r="NG301" s="5">
        <v>358.62920979200004</v>
      </c>
      <c r="NH301" s="5">
        <v>358.62920979200004</v>
      </c>
      <c r="NI301" s="5">
        <v>358.62920979200004</v>
      </c>
      <c r="NJ301" s="5">
        <v>358.62920979200004</v>
      </c>
      <c r="NK301" s="5">
        <v>358.62920979200004</v>
      </c>
      <c r="NL301" s="5">
        <v>358.62920979200004</v>
      </c>
      <c r="NM301" s="5">
        <v>358.62920979200004</v>
      </c>
      <c r="NN301" s="5">
        <v>358.62920979200004</v>
      </c>
      <c r="NO301" s="5">
        <v>358.62920979200004</v>
      </c>
      <c r="NP301" s="5">
        <v>380.14696237952006</v>
      </c>
      <c r="NQ301" s="5">
        <v>380.14696237952006</v>
      </c>
      <c r="NR301" s="5">
        <v>380.14696237952006</v>
      </c>
      <c r="NS301" s="5">
        <v>380.14696237952006</v>
      </c>
      <c r="NT301" s="5">
        <v>380.14696237952006</v>
      </c>
      <c r="NU301" s="5">
        <v>380.14696237952006</v>
      </c>
      <c r="NV301" s="5">
        <v>380.14696237952006</v>
      </c>
      <c r="NW301" s="5">
        <v>380.14696237952006</v>
      </c>
      <c r="NX301" s="5">
        <v>380.14696237952006</v>
      </c>
      <c r="NY301" s="5">
        <v>380.14696237952006</v>
      </c>
      <c r="NZ301" s="5">
        <v>380.14696237952006</v>
      </c>
      <c r="OA301" s="5">
        <v>380.14696237952006</v>
      </c>
      <c r="OB301" s="5">
        <v>402.95578012229129</v>
      </c>
      <c r="OC301" s="5">
        <v>402.95578012229129</v>
      </c>
      <c r="OD301" s="5">
        <v>402.95578012229129</v>
      </c>
      <c r="OE301" s="5">
        <v>402.95578012229129</v>
      </c>
      <c r="OF301" s="5">
        <v>402.95578012229129</v>
      </c>
      <c r="OG301" s="5">
        <v>402.95578012229129</v>
      </c>
      <c r="OH301" s="5">
        <v>402.95578012229129</v>
      </c>
      <c r="OI301" s="5">
        <v>402.95578012229129</v>
      </c>
      <c r="OJ301" s="5">
        <v>402.95578012229129</v>
      </c>
      <c r="OK301" s="5">
        <v>402.95578012229129</v>
      </c>
      <c r="OL301" s="5">
        <v>402.95578012229129</v>
      </c>
      <c r="OM301" s="5">
        <v>402.95578012229129</v>
      </c>
      <c r="ON301" s="5"/>
      <c r="OQ301" s="59">
        <v>0</v>
      </c>
      <c r="OR301" s="59">
        <v>0</v>
      </c>
      <c r="OS301" s="59">
        <v>0</v>
      </c>
      <c r="OT301" s="59">
        <v>0</v>
      </c>
      <c r="OU301" s="59">
        <v>0</v>
      </c>
      <c r="OV301" s="59">
        <v>0</v>
      </c>
      <c r="OW301" s="59">
        <v>0</v>
      </c>
      <c r="OX301" s="59">
        <v>0</v>
      </c>
      <c r="OY301" s="59">
        <v>0</v>
      </c>
      <c r="OZ301" s="59">
        <v>0</v>
      </c>
      <c r="PA301" s="59">
        <v>0</v>
      </c>
      <c r="PB301" s="59">
        <v>0</v>
      </c>
      <c r="PC301" s="59">
        <v>0</v>
      </c>
      <c r="PD301" s="59">
        <v>0</v>
      </c>
      <c r="PE301" s="59">
        <v>0</v>
      </c>
      <c r="PF301" s="59">
        <v>0</v>
      </c>
      <c r="PG301" s="59">
        <v>0</v>
      </c>
      <c r="PH301" s="59">
        <v>0</v>
      </c>
      <c r="PI301" s="59">
        <v>0</v>
      </c>
      <c r="PJ301" s="59">
        <v>0</v>
      </c>
      <c r="PK301" s="59">
        <v>0</v>
      </c>
      <c r="PL301" s="59">
        <v>0</v>
      </c>
      <c r="PM301" s="59">
        <v>0</v>
      </c>
      <c r="PN301" s="59">
        <v>0</v>
      </c>
      <c r="PO301" s="59">
        <v>0</v>
      </c>
      <c r="PP301" s="59">
        <v>0</v>
      </c>
      <c r="PQ301" s="59">
        <v>0</v>
      </c>
      <c r="PR301" s="59">
        <v>0</v>
      </c>
      <c r="PS301" s="59">
        <v>0</v>
      </c>
      <c r="PT301" s="59">
        <v>0</v>
      </c>
      <c r="PU301" s="59">
        <v>0</v>
      </c>
      <c r="PV301" s="59">
        <v>0</v>
      </c>
      <c r="PW301" s="59">
        <v>0</v>
      </c>
      <c r="PX301" s="59">
        <v>0</v>
      </c>
      <c r="PY301" s="59">
        <v>0</v>
      </c>
      <c r="PZ301" s="59">
        <v>0</v>
      </c>
      <c r="QA301" s="59">
        <v>0</v>
      </c>
      <c r="QB301" s="59">
        <v>0</v>
      </c>
      <c r="QC301" s="59">
        <v>0</v>
      </c>
      <c r="QD301" s="59">
        <v>0</v>
      </c>
      <c r="QE301" s="59">
        <v>0</v>
      </c>
      <c r="QF301" s="59">
        <v>0</v>
      </c>
      <c r="QG301" s="59">
        <v>0</v>
      </c>
      <c r="QH301" s="59">
        <v>0</v>
      </c>
      <c r="QI301" s="59">
        <v>0</v>
      </c>
      <c r="QJ301" s="59">
        <v>0</v>
      </c>
      <c r="QK301" s="59">
        <v>0</v>
      </c>
      <c r="QL301" s="59">
        <v>0</v>
      </c>
      <c r="QM301" s="59">
        <v>0</v>
      </c>
      <c r="QN301" s="59">
        <v>0</v>
      </c>
      <c r="QO301" s="59">
        <v>0</v>
      </c>
      <c r="QP301" s="59">
        <v>0</v>
      </c>
      <c r="QQ301" s="59">
        <v>0</v>
      </c>
      <c r="QR301" s="59">
        <v>0</v>
      </c>
      <c r="QS301" s="59">
        <v>0</v>
      </c>
      <c r="QT301" s="59">
        <v>0</v>
      </c>
      <c r="QU301" s="59">
        <v>0</v>
      </c>
      <c r="QV301" s="59">
        <v>0</v>
      </c>
      <c r="QW301" s="59">
        <v>0</v>
      </c>
      <c r="QX301" s="59">
        <v>0</v>
      </c>
      <c r="QY301" s="59">
        <v>0</v>
      </c>
      <c r="QZ301" s="59">
        <v>0</v>
      </c>
      <c r="RA301" s="59">
        <v>0</v>
      </c>
      <c r="RB301" s="59">
        <v>0</v>
      </c>
      <c r="RC301" s="59">
        <v>0</v>
      </c>
      <c r="RD301" s="59">
        <v>0</v>
      </c>
      <c r="RE301" s="59">
        <v>0</v>
      </c>
      <c r="RF301" s="59">
        <v>0</v>
      </c>
      <c r="RG301" s="59">
        <v>0</v>
      </c>
      <c r="RH301" s="59">
        <v>0</v>
      </c>
      <c r="RI301" s="59">
        <v>0</v>
      </c>
      <c r="RJ301" s="59">
        <v>0</v>
      </c>
      <c r="RK301" s="59"/>
      <c r="RN301" s="59">
        <v>500.22239999999999</v>
      </c>
      <c r="RO301" s="59">
        <v>483.548517</v>
      </c>
      <c r="RP301" s="59">
        <v>561.45000000000005</v>
      </c>
      <c r="RQ301" s="59">
        <v>561.45000000000005</v>
      </c>
      <c r="RR301" s="59">
        <v>561.45000000000005</v>
      </c>
      <c r="RS301" s="59">
        <v>585.38550000000009</v>
      </c>
      <c r="RT301" s="59">
        <v>585.38550000000009</v>
      </c>
      <c r="RU301" s="59">
        <v>585.38550000000009</v>
      </c>
      <c r="RV301" s="59">
        <v>585.38550000000009</v>
      </c>
      <c r="RW301" s="59">
        <v>585.38550000000009</v>
      </c>
      <c r="RX301" s="59">
        <v>585.38550000000009</v>
      </c>
      <c r="RY301" s="59">
        <v>585.38550000000009</v>
      </c>
      <c r="RZ301" s="59">
        <v>620.50863000000004</v>
      </c>
      <c r="SA301" s="59">
        <v>620.50863000000004</v>
      </c>
      <c r="SB301" s="59">
        <v>620.50863000000004</v>
      </c>
      <c r="SC301" s="59">
        <v>620.50863000000004</v>
      </c>
      <c r="SD301" s="59">
        <v>620.50863000000004</v>
      </c>
      <c r="SE301" s="59">
        <v>620.50863000000004</v>
      </c>
      <c r="SF301" s="59">
        <v>620.50863000000004</v>
      </c>
      <c r="SG301" s="59">
        <v>620.50863000000004</v>
      </c>
      <c r="SH301" s="59">
        <v>620.50863000000004</v>
      </c>
      <c r="SI301" s="59">
        <v>620.50863000000004</v>
      </c>
      <c r="SJ301" s="59">
        <v>620.50863000000004</v>
      </c>
      <c r="SK301" s="59">
        <v>620.50863000000004</v>
      </c>
      <c r="SL301" s="59">
        <v>657.73914780000018</v>
      </c>
      <c r="SM301" s="59">
        <v>657.73914780000018</v>
      </c>
      <c r="SN301" s="59">
        <v>657.73914780000018</v>
      </c>
      <c r="SO301" s="59">
        <v>657.73914780000018</v>
      </c>
      <c r="SP301" s="59">
        <v>657.73914780000018</v>
      </c>
      <c r="SQ301" s="59">
        <v>657.73914780000018</v>
      </c>
      <c r="SR301" s="59">
        <v>657.73914780000018</v>
      </c>
      <c r="SS301" s="59">
        <v>657.73914780000018</v>
      </c>
      <c r="ST301" s="59">
        <v>657.73914780000018</v>
      </c>
      <c r="SU301" s="59">
        <v>657.73914780000018</v>
      </c>
      <c r="SV301" s="59">
        <v>657.73914780000018</v>
      </c>
      <c r="SW301" s="59">
        <v>657.73914780000018</v>
      </c>
      <c r="SX301" s="59">
        <v>697.20349666800007</v>
      </c>
      <c r="SY301" s="59">
        <v>697.20349666800007</v>
      </c>
      <c r="SZ301" s="59">
        <v>697.20349666800007</v>
      </c>
      <c r="TA301" s="59">
        <v>697.20349666800007</v>
      </c>
      <c r="TB301" s="59">
        <v>697.20349666800007</v>
      </c>
      <c r="TC301" s="59">
        <v>697.20349666800007</v>
      </c>
      <c r="TD301" s="59">
        <v>697.20349666800007</v>
      </c>
      <c r="TE301" s="59">
        <v>697.20349666800007</v>
      </c>
      <c r="TF301" s="59">
        <v>697.20349666800007</v>
      </c>
      <c r="TG301" s="59">
        <v>697.20349666800007</v>
      </c>
      <c r="TH301" s="59">
        <v>697.20349666800007</v>
      </c>
      <c r="TI301" s="59">
        <v>697.20349666800007</v>
      </c>
      <c r="TJ301" s="59">
        <v>739.03570646808021</v>
      </c>
      <c r="TK301" s="59">
        <v>739.03570646808021</v>
      </c>
      <c r="TL301" s="59">
        <v>739.03570646808021</v>
      </c>
      <c r="TM301" s="59">
        <v>739.03570646808021</v>
      </c>
      <c r="TN301" s="59">
        <v>739.03570646808021</v>
      </c>
      <c r="TO301" s="59">
        <v>739.03570646808021</v>
      </c>
      <c r="TP301" s="59">
        <v>739.03570646808021</v>
      </c>
      <c r="TQ301" s="59">
        <v>739.03570646808021</v>
      </c>
      <c r="TR301" s="59">
        <v>739.03570646808021</v>
      </c>
      <c r="TS301" s="59">
        <v>739.03570646808021</v>
      </c>
      <c r="TT301" s="59">
        <v>739.03570646808021</v>
      </c>
      <c r="TU301" s="59">
        <v>739.03570646808021</v>
      </c>
      <c r="TV301" s="59">
        <v>783.37784885616497</v>
      </c>
      <c r="TW301" s="59">
        <v>783.37784885616497</v>
      </c>
      <c r="TX301" s="59">
        <v>783.37784885616497</v>
      </c>
      <c r="TY301" s="59">
        <v>783.37784885616497</v>
      </c>
      <c r="TZ301" s="59">
        <v>783.37784885616497</v>
      </c>
      <c r="UA301" s="59">
        <v>783.37784885616497</v>
      </c>
      <c r="UB301" s="59">
        <v>783.37784885616497</v>
      </c>
      <c r="UC301" s="59">
        <v>783.37784885616497</v>
      </c>
      <c r="UD301" s="59">
        <v>783.37784885616497</v>
      </c>
      <c r="UE301" s="59">
        <v>783.37784885616497</v>
      </c>
      <c r="UF301" s="59">
        <v>783.37784885616497</v>
      </c>
      <c r="UG301" s="59">
        <v>783.37784885616497</v>
      </c>
      <c r="UH301" s="59"/>
      <c r="UK301" s="59">
        <v>3285.600969000001</v>
      </c>
      <c r="UL301" s="59">
        <v>3615.9589199999996</v>
      </c>
      <c r="UM301" s="59">
        <v>3832.9164552000016</v>
      </c>
      <c r="UN301" s="59">
        <v>4062.8914425119997</v>
      </c>
      <c r="UO301" s="59">
        <v>4306.6649290627211</v>
      </c>
      <c r="UP301" s="59">
        <v>4565.0648248064854</v>
      </c>
      <c r="UQ301" s="59"/>
      <c r="UT301" s="59">
        <v>3480.2184480000005</v>
      </c>
      <c r="UU301" s="59">
        <v>3830.14464</v>
      </c>
      <c r="UV301" s="59">
        <v>4059.9533184000015</v>
      </c>
      <c r="UW301" s="59">
        <v>4303.5505175040007</v>
      </c>
      <c r="UX301" s="59">
        <v>4561.7635485542405</v>
      </c>
      <c r="UY301" s="59">
        <v>4835.4693614674952</v>
      </c>
      <c r="UZ301" s="59"/>
      <c r="VC301" s="59">
        <v>0</v>
      </c>
      <c r="VD301" s="59">
        <v>0</v>
      </c>
      <c r="VE301" s="59">
        <v>0</v>
      </c>
      <c r="VF301" s="59">
        <v>0</v>
      </c>
      <c r="VG301" s="59">
        <v>0</v>
      </c>
      <c r="VH301" s="59">
        <v>0</v>
      </c>
      <c r="VI301" s="59"/>
      <c r="VL301" s="59">
        <v>6765.8194170000015</v>
      </c>
      <c r="VM301" s="59">
        <v>7446.1035599999996</v>
      </c>
      <c r="VN301" s="59">
        <v>7892.8697736000031</v>
      </c>
      <c r="VO301" s="59">
        <v>8366.4419600159999</v>
      </c>
      <c r="VP301" s="59">
        <v>8868.4284776169625</v>
      </c>
      <c r="VQ301" s="59">
        <v>9400.5341862739806</v>
      </c>
      <c r="VR301" s="59"/>
      <c r="VU301" s="59">
        <v>114480.87</v>
      </c>
      <c r="VV301" s="59">
        <v>125991.60000000002</v>
      </c>
      <c r="VW301" s="59">
        <v>133551.09600000002</v>
      </c>
      <c r="VX301" s="59">
        <v>141564.16175999999</v>
      </c>
      <c r="VY301" s="59">
        <v>150058.01146560002</v>
      </c>
      <c r="VZ301" s="59">
        <v>159061.49215353598</v>
      </c>
      <c r="WA301" s="59"/>
      <c r="WD301" s="59">
        <v>9540.0725000000002</v>
      </c>
      <c r="WE301" s="59">
        <v>10499.300000000001</v>
      </c>
      <c r="WF301" s="59">
        <v>11129.258000000002</v>
      </c>
      <c r="WG301" s="59">
        <v>11797.01348</v>
      </c>
      <c r="WH301" s="59">
        <v>12504.834288800002</v>
      </c>
      <c r="WI301" s="59">
        <v>13255.124346127997</v>
      </c>
      <c r="WJ301" s="59"/>
      <c r="WM301" s="59">
        <v>400.33875367184226</v>
      </c>
      <c r="WN301" s="59">
        <v>440.59169114561485</v>
      </c>
      <c r="WO301" s="59">
        <v>467.02719261435175</v>
      </c>
      <c r="WP301" s="59">
        <v>495.0488241712128</v>
      </c>
      <c r="WQ301" s="59">
        <v>524.7517536214857</v>
      </c>
      <c r="WR301" s="59">
        <v>556.23685883877454</v>
      </c>
      <c r="WS301" s="59"/>
      <c r="WV301" s="74">
        <v>13.766666666666667</v>
      </c>
      <c r="WW301" s="74">
        <v>25.766666666666666</v>
      </c>
      <c r="WX301" s="74">
        <v>37.766666666666666</v>
      </c>
      <c r="WY301" s="74">
        <v>49.766666666666666</v>
      </c>
      <c r="WZ301" s="74">
        <v>61.766666666666666</v>
      </c>
      <c r="XA301" s="74">
        <v>73.766666666666666</v>
      </c>
      <c r="XB301" s="74"/>
      <c r="XE301" s="80">
        <v>1</v>
      </c>
      <c r="XF301" s="80">
        <v>2</v>
      </c>
      <c r="XG301" s="80">
        <v>3</v>
      </c>
      <c r="XH301" s="80">
        <v>4</v>
      </c>
      <c r="XI301" s="80">
        <v>5</v>
      </c>
      <c r="XJ301" s="80">
        <v>6</v>
      </c>
      <c r="XK301" s="80"/>
      <c r="XL301" s="75"/>
      <c r="XM301" s="75"/>
      <c r="XN301" s="80">
        <v>1</v>
      </c>
      <c r="XO301" s="80">
        <v>1</v>
      </c>
      <c r="XP301" s="80">
        <v>1</v>
      </c>
      <c r="XQ301" s="80">
        <v>1</v>
      </c>
      <c r="XR301" s="80">
        <v>1</v>
      </c>
      <c r="XS301" s="80">
        <v>1</v>
      </c>
      <c r="XT301" s="80"/>
      <c r="XW301" s="80">
        <v>23</v>
      </c>
      <c r="XX301" s="80">
        <v>23</v>
      </c>
      <c r="XY301" s="80">
        <v>23</v>
      </c>
      <c r="XZ301" s="80">
        <v>23</v>
      </c>
      <c r="YA301" s="80">
        <v>23</v>
      </c>
      <c r="YB301" s="80">
        <v>23</v>
      </c>
      <c r="YC301" s="80"/>
      <c r="YF301" s="5">
        <v>834.70630140579124</v>
      </c>
      <c r="YG301" s="5">
        <v>918.63367603860752</v>
      </c>
      <c r="YH301" s="5">
        <v>973.75169660092342</v>
      </c>
      <c r="YI301" s="5">
        <v>1032.1767983969794</v>
      </c>
      <c r="YJ301" s="5">
        <v>3193.114420786741</v>
      </c>
      <c r="YK301" s="5">
        <v>3384.7012860339428</v>
      </c>
      <c r="YL301" s="5"/>
      <c r="YO301" s="5">
        <v>18015.243915232903</v>
      </c>
      <c r="YP301" s="5">
        <v>19826.626101552669</v>
      </c>
      <c r="YQ301" s="5">
        <v>28021.631556861106</v>
      </c>
      <c r="YR301" s="5">
        <v>29702.929450272768</v>
      </c>
      <c r="YS301" s="5">
        <v>31485.105217289143</v>
      </c>
      <c r="YT301" s="5">
        <v>33374.211530326473</v>
      </c>
      <c r="YU301" s="5"/>
      <c r="YX301" s="5">
        <v>12321.305091074495</v>
      </c>
      <c r="YY301" s="5">
        <v>19649.869898749301</v>
      </c>
      <c r="YZ301" s="5">
        <v>28021.631556861106</v>
      </c>
      <c r="ZA301" s="5">
        <v>29702.929450272768</v>
      </c>
      <c r="ZB301" s="5">
        <v>31485.105217289143</v>
      </c>
      <c r="ZC301" s="5">
        <v>33374.211530326473</v>
      </c>
      <c r="ZD301" s="5"/>
      <c r="ZG301" s="5">
        <v>400.33875367184226</v>
      </c>
      <c r="ZH301" s="5">
        <v>440.59169114561485</v>
      </c>
      <c r="ZI301" s="5">
        <v>467.02719261435175</v>
      </c>
      <c r="ZJ301" s="5">
        <v>495.0488241712128</v>
      </c>
      <c r="ZK301" s="5">
        <v>524.7517536214857</v>
      </c>
      <c r="ZL301" s="5">
        <v>556.23685883877454</v>
      </c>
      <c r="ZM301" s="5"/>
      <c r="ZP301" s="60">
        <v>11209.485102811583</v>
      </c>
      <c r="ZQ301" s="60">
        <v>12336.567352077216</v>
      </c>
      <c r="ZR301" s="60">
        <v>13076.761393201848</v>
      </c>
      <c r="ZS301" s="60">
        <v>13861.367076793958</v>
      </c>
      <c r="ZT301" s="60">
        <v>14693.049101401601</v>
      </c>
      <c r="ZU301" s="60">
        <v>15574.632047485688</v>
      </c>
      <c r="ZV301" s="60"/>
      <c r="ZY301" s="60">
        <v>400.33875367184226</v>
      </c>
      <c r="ZZ301" s="60">
        <v>440.59169114561485</v>
      </c>
      <c r="AAA301" s="60">
        <v>467.02719261435175</v>
      </c>
      <c r="AAB301" s="60">
        <v>495.0488241712128</v>
      </c>
      <c r="AAC301" s="60">
        <v>524.7517536214857</v>
      </c>
      <c r="AAD301" s="60">
        <v>556.23685883877454</v>
      </c>
      <c r="AAE301" s="60"/>
      <c r="AAH301" s="60">
        <v>8407.1138271086875</v>
      </c>
      <c r="AAI301" s="60">
        <v>18504.851028115823</v>
      </c>
      <c r="AAJ301" s="60">
        <v>29422.713134704161</v>
      </c>
      <c r="AAK301" s="60">
        <v>41584.101230381872</v>
      </c>
      <c r="AAL301" s="60">
        <v>60346.451666470857</v>
      </c>
      <c r="AAM301" s="60">
        <v>76760.686519750889</v>
      </c>
      <c r="AAN301" s="60"/>
      <c r="AAQ301" s="5">
        <v>19616.59892992027</v>
      </c>
      <c r="AAR301" s="5">
        <v>30841.418380193041</v>
      </c>
      <c r="AAS301" s="5">
        <v>42499.474527906008</v>
      </c>
      <c r="AAT301" s="5">
        <v>55445.468307175834</v>
      </c>
      <c r="AAU301" s="5">
        <v>75039.500767872465</v>
      </c>
      <c r="AAV301" s="5">
        <v>92335.31856723658</v>
      </c>
    </row>
    <row r="302" spans="2:724" ht="15" customHeight="1">
      <c r="B302" s="228">
        <v>29</v>
      </c>
      <c r="C302" s="228">
        <v>337881</v>
      </c>
      <c r="D302" s="229" t="s">
        <v>464</v>
      </c>
      <c r="E302" s="73" t="b">
        <v>0</v>
      </c>
      <c r="F302" s="230">
        <v>41301</v>
      </c>
      <c r="G302" s="231" t="s">
        <v>426</v>
      </c>
      <c r="H302" s="57" t="s">
        <v>221</v>
      </c>
      <c r="I302" s="57" t="s">
        <v>199</v>
      </c>
      <c r="J302" s="229" t="s">
        <v>226</v>
      </c>
      <c r="K302" s="232">
        <v>8464</v>
      </c>
      <c r="L302" s="232">
        <v>0</v>
      </c>
      <c r="M302" s="73" t="b">
        <v>1</v>
      </c>
      <c r="N302" s="73" t="b">
        <v>1</v>
      </c>
      <c r="O302" s="73" t="b">
        <v>1</v>
      </c>
      <c r="P302" s="27">
        <v>42396</v>
      </c>
      <c r="Q302" s="27" t="s">
        <v>426</v>
      </c>
      <c r="R302" s="69">
        <v>0</v>
      </c>
      <c r="S302" s="69">
        <v>0.06</v>
      </c>
      <c r="T302" s="69">
        <v>0.06</v>
      </c>
      <c r="U302" s="69">
        <v>0.06</v>
      </c>
      <c r="V302" s="69">
        <v>0.06</v>
      </c>
      <c r="W302" s="69">
        <v>0.06</v>
      </c>
      <c r="Z302" s="232">
        <v>8464</v>
      </c>
      <c r="AA302" s="232">
        <v>8464</v>
      </c>
      <c r="AB302" s="232">
        <v>9000</v>
      </c>
      <c r="AC302" s="232">
        <v>9000</v>
      </c>
      <c r="AD302" s="232">
        <v>9000</v>
      </c>
      <c r="AE302" s="232">
        <v>9905</v>
      </c>
      <c r="AF302" s="232">
        <v>9905</v>
      </c>
      <c r="AG302" s="232">
        <v>9905</v>
      </c>
      <c r="AH302" s="232">
        <v>9905</v>
      </c>
      <c r="AI302" s="232">
        <v>9905</v>
      </c>
      <c r="AJ302" s="232">
        <v>9905</v>
      </c>
      <c r="AK302" s="232">
        <v>9905</v>
      </c>
      <c r="AL302" s="5">
        <v>10499.300000000001</v>
      </c>
      <c r="AM302" s="5">
        <v>10499.300000000001</v>
      </c>
      <c r="AN302" s="5">
        <v>10499.300000000001</v>
      </c>
      <c r="AO302" s="5">
        <v>10499.300000000001</v>
      </c>
      <c r="AP302" s="5">
        <v>10499.300000000001</v>
      </c>
      <c r="AQ302" s="5">
        <v>10499.300000000001</v>
      </c>
      <c r="AR302" s="5">
        <v>10499.300000000001</v>
      </c>
      <c r="AS302" s="5">
        <v>10499.300000000001</v>
      </c>
      <c r="AT302" s="5">
        <v>10499.300000000001</v>
      </c>
      <c r="AU302" s="5">
        <v>10499.300000000001</v>
      </c>
      <c r="AV302" s="5">
        <v>10499.300000000001</v>
      </c>
      <c r="AW302" s="5">
        <v>10499.300000000001</v>
      </c>
      <c r="AX302" s="5">
        <v>11129.258000000002</v>
      </c>
      <c r="AY302" s="5">
        <v>11129.258000000002</v>
      </c>
      <c r="AZ302" s="5">
        <v>11129.258000000002</v>
      </c>
      <c r="BA302" s="5">
        <v>11129.258000000002</v>
      </c>
      <c r="BB302" s="5">
        <v>11129.258000000002</v>
      </c>
      <c r="BC302" s="5">
        <v>11129.258000000002</v>
      </c>
      <c r="BD302" s="5">
        <v>11129.258000000002</v>
      </c>
      <c r="BE302" s="5">
        <v>11129.258000000002</v>
      </c>
      <c r="BF302" s="5">
        <v>11129.258000000002</v>
      </c>
      <c r="BG302" s="5">
        <v>11129.258000000002</v>
      </c>
      <c r="BH302" s="5">
        <v>11129.258000000002</v>
      </c>
      <c r="BI302" s="5">
        <v>11129.258000000002</v>
      </c>
      <c r="BJ302" s="5">
        <v>11797.013480000001</v>
      </c>
      <c r="BK302" s="5">
        <v>11797.013480000001</v>
      </c>
      <c r="BL302" s="5">
        <v>11797.013480000001</v>
      </c>
      <c r="BM302" s="5">
        <v>11797.013480000001</v>
      </c>
      <c r="BN302" s="5">
        <v>11797.013480000001</v>
      </c>
      <c r="BO302" s="5">
        <v>11797.013480000001</v>
      </c>
      <c r="BP302" s="5">
        <v>11797.013480000001</v>
      </c>
      <c r="BQ302" s="5">
        <v>11797.013480000001</v>
      </c>
      <c r="BR302" s="5">
        <v>11797.013480000001</v>
      </c>
      <c r="BS302" s="5">
        <v>11797.013480000001</v>
      </c>
      <c r="BT302" s="5">
        <v>11797.013480000001</v>
      </c>
      <c r="BU302" s="5">
        <v>11797.013480000001</v>
      </c>
      <c r="BV302" s="5">
        <v>12504.834288800002</v>
      </c>
      <c r="BW302" s="5">
        <v>12504.834288800002</v>
      </c>
      <c r="BX302" s="5">
        <v>12504.834288800002</v>
      </c>
      <c r="BY302" s="5">
        <v>12504.834288800002</v>
      </c>
      <c r="BZ302" s="5">
        <v>12504.834288800002</v>
      </c>
      <c r="CA302" s="5">
        <v>12504.834288800002</v>
      </c>
      <c r="CB302" s="5">
        <v>12504.834288800002</v>
      </c>
      <c r="CC302" s="5">
        <v>12504.834288800002</v>
      </c>
      <c r="CD302" s="5">
        <v>12504.834288800002</v>
      </c>
      <c r="CE302" s="5">
        <v>12504.834288800002</v>
      </c>
      <c r="CF302" s="5">
        <v>12504.834288800002</v>
      </c>
      <c r="CG302" s="5">
        <v>12504.834288800002</v>
      </c>
      <c r="CH302" s="5">
        <v>13255.124346128003</v>
      </c>
      <c r="CI302" s="5">
        <v>13255.124346128003</v>
      </c>
      <c r="CJ302" s="5">
        <v>13255.124346128003</v>
      </c>
      <c r="CK302" s="5">
        <v>13255.124346128003</v>
      </c>
      <c r="CL302" s="5">
        <v>13255.124346128003</v>
      </c>
      <c r="CM302" s="5">
        <v>13255.124346128003</v>
      </c>
      <c r="CN302" s="5">
        <v>13255.124346128003</v>
      </c>
      <c r="CO302" s="5">
        <v>13255.124346128003</v>
      </c>
      <c r="CP302" s="5">
        <v>13255.124346128003</v>
      </c>
      <c r="CQ302" s="5">
        <v>13255.124346128003</v>
      </c>
      <c r="CR302" s="5">
        <v>13255.124346128003</v>
      </c>
      <c r="CS302" s="5">
        <v>13255.124346128003</v>
      </c>
      <c r="CU302" s="69">
        <v>0</v>
      </c>
      <c r="CV302" s="69">
        <v>0</v>
      </c>
      <c r="CW302" s="69">
        <v>0</v>
      </c>
      <c r="CX302" s="69">
        <v>0</v>
      </c>
      <c r="CY302" s="69">
        <v>0</v>
      </c>
      <c r="CZ302" s="69">
        <v>0</v>
      </c>
      <c r="DC302" s="5">
        <v>0</v>
      </c>
      <c r="DD302" s="5">
        <v>0</v>
      </c>
      <c r="DE302" s="5">
        <v>0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0</v>
      </c>
      <c r="DQ302" s="5">
        <v>0</v>
      </c>
      <c r="DR302" s="5">
        <v>0</v>
      </c>
      <c r="DS302" s="5">
        <v>0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0</v>
      </c>
      <c r="EC302" s="5">
        <v>0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0</v>
      </c>
      <c r="EK302" s="5">
        <v>0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0</v>
      </c>
      <c r="EV302" s="5">
        <v>0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0</v>
      </c>
      <c r="FE302" s="5">
        <v>0</v>
      </c>
      <c r="FF302" s="5">
        <v>0</v>
      </c>
      <c r="FG302" s="5">
        <v>0</v>
      </c>
      <c r="FH302" s="5">
        <v>0</v>
      </c>
      <c r="FI302" s="5">
        <v>0</v>
      </c>
      <c r="FJ302" s="5">
        <v>0</v>
      </c>
      <c r="FK302" s="5">
        <v>0</v>
      </c>
      <c r="FL302" s="5">
        <v>0</v>
      </c>
      <c r="FM302" s="5">
        <v>0</v>
      </c>
      <c r="FN302" s="5">
        <v>0</v>
      </c>
      <c r="FO302" s="5">
        <v>0</v>
      </c>
      <c r="FP302" s="5">
        <v>0</v>
      </c>
      <c r="FQ302" s="5">
        <v>0</v>
      </c>
      <c r="FR302" s="5">
        <v>0</v>
      </c>
      <c r="FS302" s="5">
        <v>0</v>
      </c>
      <c r="FT302" s="5">
        <v>0</v>
      </c>
      <c r="FU302" s="5">
        <v>0</v>
      </c>
      <c r="FV302" s="5">
        <v>0</v>
      </c>
      <c r="FW302" s="5"/>
      <c r="FZ302" s="5">
        <v>8464</v>
      </c>
      <c r="GA302" s="5">
        <v>8464</v>
      </c>
      <c r="GB302" s="5">
        <v>9000</v>
      </c>
      <c r="GC302" s="5">
        <v>9000</v>
      </c>
      <c r="GD302" s="5">
        <v>9000</v>
      </c>
      <c r="GE302" s="5">
        <v>9905</v>
      </c>
      <c r="GF302" s="5">
        <v>9905</v>
      </c>
      <c r="GG302" s="5">
        <v>9905</v>
      </c>
      <c r="GH302" s="5">
        <v>9905</v>
      </c>
      <c r="GI302" s="5">
        <v>9905</v>
      </c>
      <c r="GJ302" s="5">
        <v>9905</v>
      </c>
      <c r="GK302" s="5">
        <v>9905</v>
      </c>
      <c r="GL302" s="5">
        <v>10499.300000000001</v>
      </c>
      <c r="GM302" s="5">
        <v>10499.300000000001</v>
      </c>
      <c r="GN302" s="5">
        <v>10499.300000000001</v>
      </c>
      <c r="GO302" s="5">
        <v>10499.300000000001</v>
      </c>
      <c r="GP302" s="5">
        <v>10499.300000000001</v>
      </c>
      <c r="GQ302" s="5">
        <v>10499.300000000001</v>
      </c>
      <c r="GR302" s="5">
        <v>10499.300000000001</v>
      </c>
      <c r="GS302" s="5">
        <v>10499.300000000001</v>
      </c>
      <c r="GT302" s="5">
        <v>10499.300000000001</v>
      </c>
      <c r="GU302" s="5">
        <v>10499.300000000001</v>
      </c>
      <c r="GV302" s="5">
        <v>10499.300000000001</v>
      </c>
      <c r="GW302" s="5">
        <v>10499.300000000001</v>
      </c>
      <c r="GX302" s="5">
        <v>11129.258000000002</v>
      </c>
      <c r="GY302" s="5">
        <v>11129.258000000002</v>
      </c>
      <c r="GZ302" s="5">
        <v>11129.258000000002</v>
      </c>
      <c r="HA302" s="5">
        <v>11129.258000000002</v>
      </c>
      <c r="HB302" s="5">
        <v>11129.258000000002</v>
      </c>
      <c r="HC302" s="5">
        <v>11129.258000000002</v>
      </c>
      <c r="HD302" s="5">
        <v>11129.258000000002</v>
      </c>
      <c r="HE302" s="5">
        <v>11129.258000000002</v>
      </c>
      <c r="HF302" s="5">
        <v>11129.258000000002</v>
      </c>
      <c r="HG302" s="5">
        <v>11129.258000000002</v>
      </c>
      <c r="HH302" s="5">
        <v>11129.258000000002</v>
      </c>
      <c r="HI302" s="5">
        <v>11129.258000000002</v>
      </c>
      <c r="HJ302" s="5">
        <v>11797.013480000001</v>
      </c>
      <c r="HK302" s="5">
        <v>11797.013480000001</v>
      </c>
      <c r="HL302" s="5">
        <v>11797.013480000001</v>
      </c>
      <c r="HM302" s="5">
        <v>11797.013480000001</v>
      </c>
      <c r="HN302" s="5">
        <v>11797.013480000001</v>
      </c>
      <c r="HO302" s="5">
        <v>11797.013480000001</v>
      </c>
      <c r="HP302" s="5">
        <v>11797.013480000001</v>
      </c>
      <c r="HQ302" s="5">
        <v>11797.013480000001</v>
      </c>
      <c r="HR302" s="5">
        <v>11797.013480000001</v>
      </c>
      <c r="HS302" s="5">
        <v>11797.013480000001</v>
      </c>
      <c r="HT302" s="5">
        <v>11797.013480000001</v>
      </c>
      <c r="HU302" s="5">
        <v>11797.013480000001</v>
      </c>
      <c r="HV302" s="5">
        <v>12504.834288800002</v>
      </c>
      <c r="HW302" s="5">
        <v>12504.834288800002</v>
      </c>
      <c r="HX302" s="5">
        <v>12504.834288800002</v>
      </c>
      <c r="HY302" s="5">
        <v>12504.834288800002</v>
      </c>
      <c r="HZ302" s="5">
        <v>12504.834288800002</v>
      </c>
      <c r="IA302" s="5">
        <v>12504.834288800002</v>
      </c>
      <c r="IB302" s="5">
        <v>12504.834288800002</v>
      </c>
      <c r="IC302" s="5">
        <v>12504.834288800002</v>
      </c>
      <c r="ID302" s="5">
        <v>12504.834288800002</v>
      </c>
      <c r="IE302" s="5">
        <v>12504.834288800002</v>
      </c>
      <c r="IF302" s="5">
        <v>12504.834288800002</v>
      </c>
      <c r="IG302" s="5">
        <v>12504.834288800002</v>
      </c>
      <c r="IH302" s="5">
        <v>13255.124346128003</v>
      </c>
      <c r="II302" s="5">
        <v>13255.124346128003</v>
      </c>
      <c r="IJ302" s="5">
        <v>13255.124346128003</v>
      </c>
      <c r="IK302" s="5">
        <v>13255.124346128003</v>
      </c>
      <c r="IL302" s="5">
        <v>13255.124346128003</v>
      </c>
      <c r="IM302" s="5">
        <v>13255.124346128003</v>
      </c>
      <c r="IN302" s="5">
        <v>13255.124346128003</v>
      </c>
      <c r="IO302" s="5">
        <v>13255.124346128003</v>
      </c>
      <c r="IP302" s="5">
        <v>13255.124346128003</v>
      </c>
      <c r="IQ302" s="5">
        <v>13255.124346128003</v>
      </c>
      <c r="IR302" s="5">
        <v>13255.124346128003</v>
      </c>
      <c r="IS302" s="5">
        <v>13255.124346128003</v>
      </c>
      <c r="IT302" s="5"/>
      <c r="IW302" s="5">
        <v>242.91679999999999</v>
      </c>
      <c r="IX302" s="5">
        <v>242.91679999999999</v>
      </c>
      <c r="IY302" s="5">
        <v>258.3</v>
      </c>
      <c r="IZ302" s="5">
        <v>258.3</v>
      </c>
      <c r="JA302" s="5">
        <v>258.3</v>
      </c>
      <c r="JB302" s="5">
        <v>284.27350000000001</v>
      </c>
      <c r="JC302" s="5">
        <v>284.27350000000001</v>
      </c>
      <c r="JD302" s="5">
        <v>284.27350000000001</v>
      </c>
      <c r="JE302" s="5">
        <v>284.27350000000001</v>
      </c>
      <c r="JF302" s="5">
        <v>284.27350000000001</v>
      </c>
      <c r="JG302" s="5">
        <v>284.27350000000001</v>
      </c>
      <c r="JH302" s="5">
        <v>284.27350000000001</v>
      </c>
      <c r="JI302" s="5">
        <v>301.32991000000004</v>
      </c>
      <c r="JJ302" s="5">
        <v>301.32991000000004</v>
      </c>
      <c r="JK302" s="5">
        <v>301.32991000000004</v>
      </c>
      <c r="JL302" s="5">
        <v>301.32991000000004</v>
      </c>
      <c r="JM302" s="5">
        <v>301.32991000000004</v>
      </c>
      <c r="JN302" s="5">
        <v>301.32991000000004</v>
      </c>
      <c r="JO302" s="5">
        <v>301.32991000000004</v>
      </c>
      <c r="JP302" s="5">
        <v>301.32991000000004</v>
      </c>
      <c r="JQ302" s="5">
        <v>301.32991000000004</v>
      </c>
      <c r="JR302" s="5">
        <v>301.32991000000004</v>
      </c>
      <c r="JS302" s="5">
        <v>301.32991000000004</v>
      </c>
      <c r="JT302" s="5">
        <v>301.32991000000004</v>
      </c>
      <c r="JU302" s="5">
        <v>319.40970460000005</v>
      </c>
      <c r="JV302" s="5">
        <v>319.40970460000005</v>
      </c>
      <c r="JW302" s="5">
        <v>319.40970460000005</v>
      </c>
      <c r="JX302" s="5">
        <v>319.40970460000005</v>
      </c>
      <c r="JY302" s="5">
        <v>319.40970460000005</v>
      </c>
      <c r="JZ302" s="5">
        <v>319.40970460000005</v>
      </c>
      <c r="KA302" s="5">
        <v>319.40970460000005</v>
      </c>
      <c r="KB302" s="5">
        <v>319.40970460000005</v>
      </c>
      <c r="KC302" s="5">
        <v>319.40970460000005</v>
      </c>
      <c r="KD302" s="5">
        <v>319.40970460000005</v>
      </c>
      <c r="KE302" s="5">
        <v>319.40970460000005</v>
      </c>
      <c r="KF302" s="5">
        <v>319.40970460000005</v>
      </c>
      <c r="KG302" s="5">
        <v>338.57428687600003</v>
      </c>
      <c r="KH302" s="5">
        <v>338.57428687600003</v>
      </c>
      <c r="KI302" s="5">
        <v>338.57428687600003</v>
      </c>
      <c r="KJ302" s="5">
        <v>338.57428687600003</v>
      </c>
      <c r="KK302" s="5">
        <v>338.57428687600003</v>
      </c>
      <c r="KL302" s="5">
        <v>338.57428687600003</v>
      </c>
      <c r="KM302" s="5">
        <v>338.57428687600003</v>
      </c>
      <c r="KN302" s="5">
        <v>338.57428687600003</v>
      </c>
      <c r="KO302" s="5">
        <v>338.57428687600003</v>
      </c>
      <c r="KP302" s="5">
        <v>338.57428687600003</v>
      </c>
      <c r="KQ302" s="5">
        <v>338.57428687600003</v>
      </c>
      <c r="KR302" s="5">
        <v>338.57428687600003</v>
      </c>
      <c r="KS302" s="5">
        <v>358.88874408856009</v>
      </c>
      <c r="KT302" s="5">
        <v>358.88874408856009</v>
      </c>
      <c r="KU302" s="5">
        <v>358.88874408856009</v>
      </c>
      <c r="KV302" s="5">
        <v>358.88874408856009</v>
      </c>
      <c r="KW302" s="5">
        <v>358.88874408856009</v>
      </c>
      <c r="KX302" s="5">
        <v>358.88874408856009</v>
      </c>
      <c r="KY302" s="5">
        <v>358.88874408856009</v>
      </c>
      <c r="KZ302" s="5">
        <v>358.88874408856009</v>
      </c>
      <c r="LA302" s="5">
        <v>358.88874408856009</v>
      </c>
      <c r="LB302" s="5">
        <v>358.88874408856009</v>
      </c>
      <c r="LC302" s="5">
        <v>358.88874408856009</v>
      </c>
      <c r="LD302" s="5">
        <v>358.88874408856009</v>
      </c>
      <c r="LE302" s="5">
        <v>380.42206873387369</v>
      </c>
      <c r="LF302" s="5">
        <v>380.42206873387369</v>
      </c>
      <c r="LG302" s="5">
        <v>380.42206873387369</v>
      </c>
      <c r="LH302" s="5">
        <v>380.42206873387369</v>
      </c>
      <c r="LI302" s="5">
        <v>380.42206873387369</v>
      </c>
      <c r="LJ302" s="5">
        <v>380.42206873387369</v>
      </c>
      <c r="LK302" s="5">
        <v>380.42206873387369</v>
      </c>
      <c r="LL302" s="5">
        <v>380.42206873387369</v>
      </c>
      <c r="LM302" s="5">
        <v>380.42206873387369</v>
      </c>
      <c r="LN302" s="5">
        <v>380.42206873387369</v>
      </c>
      <c r="LO302" s="5">
        <v>380.42206873387369</v>
      </c>
      <c r="LP302" s="5">
        <v>380.42206873387369</v>
      </c>
      <c r="LQ302" s="5"/>
      <c r="LT302" s="5">
        <v>257.30560000000003</v>
      </c>
      <c r="LU302" s="5">
        <v>257.30560000000003</v>
      </c>
      <c r="LV302" s="5">
        <v>273.60000000000002</v>
      </c>
      <c r="LW302" s="5">
        <v>273.60000000000002</v>
      </c>
      <c r="LX302" s="5">
        <v>273.60000000000002</v>
      </c>
      <c r="LY302" s="5">
        <v>301.11200000000002</v>
      </c>
      <c r="LZ302" s="5">
        <v>301.11200000000002</v>
      </c>
      <c r="MA302" s="5">
        <v>301.11200000000002</v>
      </c>
      <c r="MB302" s="5">
        <v>301.11200000000002</v>
      </c>
      <c r="MC302" s="5">
        <v>301.11200000000002</v>
      </c>
      <c r="MD302" s="5">
        <v>301.11200000000002</v>
      </c>
      <c r="ME302" s="5">
        <v>301.11200000000002</v>
      </c>
      <c r="MF302" s="5">
        <v>319.17872000000006</v>
      </c>
      <c r="MG302" s="5">
        <v>319.17872000000006</v>
      </c>
      <c r="MH302" s="5">
        <v>319.17872000000006</v>
      </c>
      <c r="MI302" s="5">
        <v>319.17872000000006</v>
      </c>
      <c r="MJ302" s="5">
        <v>319.17872000000006</v>
      </c>
      <c r="MK302" s="5">
        <v>319.17872000000006</v>
      </c>
      <c r="ML302" s="5">
        <v>319.17872000000006</v>
      </c>
      <c r="MM302" s="5">
        <v>319.17872000000006</v>
      </c>
      <c r="MN302" s="5">
        <v>319.17872000000006</v>
      </c>
      <c r="MO302" s="5">
        <v>319.17872000000006</v>
      </c>
      <c r="MP302" s="5">
        <v>319.17872000000006</v>
      </c>
      <c r="MQ302" s="5">
        <v>319.17872000000006</v>
      </c>
      <c r="MR302" s="5">
        <v>338.32944320000007</v>
      </c>
      <c r="MS302" s="5">
        <v>338.32944320000007</v>
      </c>
      <c r="MT302" s="5">
        <v>338.32944320000007</v>
      </c>
      <c r="MU302" s="5">
        <v>338.32944320000007</v>
      </c>
      <c r="MV302" s="5">
        <v>338.32944320000007</v>
      </c>
      <c r="MW302" s="5">
        <v>338.32944320000007</v>
      </c>
      <c r="MX302" s="5">
        <v>338.32944320000007</v>
      </c>
      <c r="MY302" s="5">
        <v>338.32944320000007</v>
      </c>
      <c r="MZ302" s="5">
        <v>338.32944320000007</v>
      </c>
      <c r="NA302" s="5">
        <v>338.32944320000007</v>
      </c>
      <c r="NB302" s="5">
        <v>338.32944320000007</v>
      </c>
      <c r="NC302" s="5">
        <v>338.32944320000007</v>
      </c>
      <c r="ND302" s="5">
        <v>358.62920979200004</v>
      </c>
      <c r="NE302" s="5">
        <v>358.62920979200004</v>
      </c>
      <c r="NF302" s="5">
        <v>358.62920979200004</v>
      </c>
      <c r="NG302" s="5">
        <v>358.62920979200004</v>
      </c>
      <c r="NH302" s="5">
        <v>358.62920979200004</v>
      </c>
      <c r="NI302" s="5">
        <v>358.62920979200004</v>
      </c>
      <c r="NJ302" s="5">
        <v>358.62920979200004</v>
      </c>
      <c r="NK302" s="5">
        <v>358.62920979200004</v>
      </c>
      <c r="NL302" s="5">
        <v>358.62920979200004</v>
      </c>
      <c r="NM302" s="5">
        <v>358.62920979200004</v>
      </c>
      <c r="NN302" s="5">
        <v>358.62920979200004</v>
      </c>
      <c r="NO302" s="5">
        <v>358.62920979200004</v>
      </c>
      <c r="NP302" s="5">
        <v>380.14696237952006</v>
      </c>
      <c r="NQ302" s="5">
        <v>380.14696237952006</v>
      </c>
      <c r="NR302" s="5">
        <v>380.14696237952006</v>
      </c>
      <c r="NS302" s="5">
        <v>380.14696237952006</v>
      </c>
      <c r="NT302" s="5">
        <v>380.14696237952006</v>
      </c>
      <c r="NU302" s="5">
        <v>380.14696237952006</v>
      </c>
      <c r="NV302" s="5">
        <v>380.14696237952006</v>
      </c>
      <c r="NW302" s="5">
        <v>380.14696237952006</v>
      </c>
      <c r="NX302" s="5">
        <v>380.14696237952006</v>
      </c>
      <c r="NY302" s="5">
        <v>380.14696237952006</v>
      </c>
      <c r="NZ302" s="5">
        <v>380.14696237952006</v>
      </c>
      <c r="OA302" s="5">
        <v>380.14696237952006</v>
      </c>
      <c r="OB302" s="5">
        <v>402.95578012229129</v>
      </c>
      <c r="OC302" s="5">
        <v>402.95578012229129</v>
      </c>
      <c r="OD302" s="5">
        <v>402.95578012229129</v>
      </c>
      <c r="OE302" s="5">
        <v>402.95578012229129</v>
      </c>
      <c r="OF302" s="5">
        <v>402.95578012229129</v>
      </c>
      <c r="OG302" s="5">
        <v>402.95578012229129</v>
      </c>
      <c r="OH302" s="5">
        <v>402.95578012229129</v>
      </c>
      <c r="OI302" s="5">
        <v>402.95578012229129</v>
      </c>
      <c r="OJ302" s="5">
        <v>402.95578012229129</v>
      </c>
      <c r="OK302" s="5">
        <v>402.95578012229129</v>
      </c>
      <c r="OL302" s="5">
        <v>402.95578012229129</v>
      </c>
      <c r="OM302" s="5">
        <v>402.95578012229129</v>
      </c>
      <c r="ON302" s="5"/>
      <c r="OQ302" s="59">
        <v>0</v>
      </c>
      <c r="OR302" s="59">
        <v>0</v>
      </c>
      <c r="OS302" s="59">
        <v>0</v>
      </c>
      <c r="OT302" s="59">
        <v>0</v>
      </c>
      <c r="OU302" s="59">
        <v>0</v>
      </c>
      <c r="OV302" s="59">
        <v>0</v>
      </c>
      <c r="OW302" s="59">
        <v>0</v>
      </c>
      <c r="OX302" s="59">
        <v>0</v>
      </c>
      <c r="OY302" s="59">
        <v>0</v>
      </c>
      <c r="OZ302" s="59">
        <v>0</v>
      </c>
      <c r="PA302" s="59">
        <v>0</v>
      </c>
      <c r="PB302" s="59">
        <v>0</v>
      </c>
      <c r="PC302" s="59">
        <v>0</v>
      </c>
      <c r="PD302" s="59">
        <v>0</v>
      </c>
      <c r="PE302" s="59">
        <v>0</v>
      </c>
      <c r="PF302" s="59">
        <v>0</v>
      </c>
      <c r="PG302" s="59">
        <v>0</v>
      </c>
      <c r="PH302" s="59">
        <v>0</v>
      </c>
      <c r="PI302" s="59">
        <v>0</v>
      </c>
      <c r="PJ302" s="59">
        <v>0</v>
      </c>
      <c r="PK302" s="59">
        <v>0</v>
      </c>
      <c r="PL302" s="59">
        <v>0</v>
      </c>
      <c r="PM302" s="59">
        <v>0</v>
      </c>
      <c r="PN302" s="59">
        <v>0</v>
      </c>
      <c r="PO302" s="59">
        <v>0</v>
      </c>
      <c r="PP302" s="59">
        <v>0</v>
      </c>
      <c r="PQ302" s="59">
        <v>0</v>
      </c>
      <c r="PR302" s="59">
        <v>0</v>
      </c>
      <c r="PS302" s="59">
        <v>0</v>
      </c>
      <c r="PT302" s="59">
        <v>0</v>
      </c>
      <c r="PU302" s="59">
        <v>0</v>
      </c>
      <c r="PV302" s="59">
        <v>0</v>
      </c>
      <c r="PW302" s="59">
        <v>0</v>
      </c>
      <c r="PX302" s="59">
        <v>0</v>
      </c>
      <c r="PY302" s="59">
        <v>0</v>
      </c>
      <c r="PZ302" s="59">
        <v>0</v>
      </c>
      <c r="QA302" s="59">
        <v>0</v>
      </c>
      <c r="QB302" s="59">
        <v>0</v>
      </c>
      <c r="QC302" s="59">
        <v>0</v>
      </c>
      <c r="QD302" s="59">
        <v>0</v>
      </c>
      <c r="QE302" s="59">
        <v>0</v>
      </c>
      <c r="QF302" s="59">
        <v>0</v>
      </c>
      <c r="QG302" s="59">
        <v>0</v>
      </c>
      <c r="QH302" s="59">
        <v>0</v>
      </c>
      <c r="QI302" s="59">
        <v>0</v>
      </c>
      <c r="QJ302" s="59">
        <v>0</v>
      </c>
      <c r="QK302" s="59">
        <v>0</v>
      </c>
      <c r="QL302" s="59">
        <v>0</v>
      </c>
      <c r="QM302" s="59">
        <v>0</v>
      </c>
      <c r="QN302" s="59">
        <v>0</v>
      </c>
      <c r="QO302" s="59">
        <v>0</v>
      </c>
      <c r="QP302" s="59">
        <v>0</v>
      </c>
      <c r="QQ302" s="59">
        <v>0</v>
      </c>
      <c r="QR302" s="59">
        <v>0</v>
      </c>
      <c r="QS302" s="59">
        <v>0</v>
      </c>
      <c r="QT302" s="59">
        <v>0</v>
      </c>
      <c r="QU302" s="59">
        <v>0</v>
      </c>
      <c r="QV302" s="59">
        <v>0</v>
      </c>
      <c r="QW302" s="59">
        <v>0</v>
      </c>
      <c r="QX302" s="59">
        <v>0</v>
      </c>
      <c r="QY302" s="59">
        <v>0</v>
      </c>
      <c r="QZ302" s="59">
        <v>0</v>
      </c>
      <c r="RA302" s="59">
        <v>0</v>
      </c>
      <c r="RB302" s="59">
        <v>0</v>
      </c>
      <c r="RC302" s="59">
        <v>0</v>
      </c>
      <c r="RD302" s="59">
        <v>0</v>
      </c>
      <c r="RE302" s="59">
        <v>0</v>
      </c>
      <c r="RF302" s="59">
        <v>0</v>
      </c>
      <c r="RG302" s="59">
        <v>0</v>
      </c>
      <c r="RH302" s="59">
        <v>0</v>
      </c>
      <c r="RI302" s="59">
        <v>0</v>
      </c>
      <c r="RJ302" s="59">
        <v>0</v>
      </c>
      <c r="RK302" s="59"/>
      <c r="RN302" s="59">
        <v>500.22239999999999</v>
      </c>
      <c r="RO302" s="59">
        <v>500.22239999999999</v>
      </c>
      <c r="RP302" s="59">
        <v>531.90000000000009</v>
      </c>
      <c r="RQ302" s="59">
        <v>531.90000000000009</v>
      </c>
      <c r="RR302" s="59">
        <v>531.90000000000009</v>
      </c>
      <c r="RS302" s="59">
        <v>585.38550000000009</v>
      </c>
      <c r="RT302" s="59">
        <v>585.38550000000009</v>
      </c>
      <c r="RU302" s="59">
        <v>585.38550000000009</v>
      </c>
      <c r="RV302" s="59">
        <v>585.38550000000009</v>
      </c>
      <c r="RW302" s="59">
        <v>585.38550000000009</v>
      </c>
      <c r="RX302" s="59">
        <v>585.38550000000009</v>
      </c>
      <c r="RY302" s="59">
        <v>585.38550000000009</v>
      </c>
      <c r="RZ302" s="59">
        <v>620.50863000000004</v>
      </c>
      <c r="SA302" s="59">
        <v>620.50863000000004</v>
      </c>
      <c r="SB302" s="59">
        <v>620.50863000000004</v>
      </c>
      <c r="SC302" s="59">
        <v>620.50863000000004</v>
      </c>
      <c r="SD302" s="59">
        <v>620.50863000000004</v>
      </c>
      <c r="SE302" s="59">
        <v>620.50863000000004</v>
      </c>
      <c r="SF302" s="59">
        <v>620.50863000000004</v>
      </c>
      <c r="SG302" s="59">
        <v>620.50863000000004</v>
      </c>
      <c r="SH302" s="59">
        <v>620.50863000000004</v>
      </c>
      <c r="SI302" s="59">
        <v>620.50863000000004</v>
      </c>
      <c r="SJ302" s="59">
        <v>620.50863000000004</v>
      </c>
      <c r="SK302" s="59">
        <v>620.50863000000004</v>
      </c>
      <c r="SL302" s="59">
        <v>657.73914780000018</v>
      </c>
      <c r="SM302" s="59">
        <v>657.73914780000018</v>
      </c>
      <c r="SN302" s="59">
        <v>657.73914780000018</v>
      </c>
      <c r="SO302" s="59">
        <v>657.73914780000018</v>
      </c>
      <c r="SP302" s="59">
        <v>657.73914780000018</v>
      </c>
      <c r="SQ302" s="59">
        <v>657.73914780000018</v>
      </c>
      <c r="SR302" s="59">
        <v>657.73914780000018</v>
      </c>
      <c r="SS302" s="59">
        <v>657.73914780000018</v>
      </c>
      <c r="ST302" s="59">
        <v>657.73914780000018</v>
      </c>
      <c r="SU302" s="59">
        <v>657.73914780000018</v>
      </c>
      <c r="SV302" s="59">
        <v>657.73914780000018</v>
      </c>
      <c r="SW302" s="59">
        <v>657.73914780000018</v>
      </c>
      <c r="SX302" s="59">
        <v>697.20349666800007</v>
      </c>
      <c r="SY302" s="59">
        <v>697.20349666800007</v>
      </c>
      <c r="SZ302" s="59">
        <v>697.20349666800007</v>
      </c>
      <c r="TA302" s="59">
        <v>697.20349666800007</v>
      </c>
      <c r="TB302" s="59">
        <v>697.20349666800007</v>
      </c>
      <c r="TC302" s="59">
        <v>697.20349666800007</v>
      </c>
      <c r="TD302" s="59">
        <v>697.20349666800007</v>
      </c>
      <c r="TE302" s="59">
        <v>697.20349666800007</v>
      </c>
      <c r="TF302" s="59">
        <v>697.20349666800007</v>
      </c>
      <c r="TG302" s="59">
        <v>697.20349666800007</v>
      </c>
      <c r="TH302" s="59">
        <v>697.20349666800007</v>
      </c>
      <c r="TI302" s="59">
        <v>697.20349666800007</v>
      </c>
      <c r="TJ302" s="59">
        <v>739.03570646808021</v>
      </c>
      <c r="TK302" s="59">
        <v>739.03570646808021</v>
      </c>
      <c r="TL302" s="59">
        <v>739.03570646808021</v>
      </c>
      <c r="TM302" s="59">
        <v>739.03570646808021</v>
      </c>
      <c r="TN302" s="59">
        <v>739.03570646808021</v>
      </c>
      <c r="TO302" s="59">
        <v>739.03570646808021</v>
      </c>
      <c r="TP302" s="59">
        <v>739.03570646808021</v>
      </c>
      <c r="TQ302" s="59">
        <v>739.03570646808021</v>
      </c>
      <c r="TR302" s="59">
        <v>739.03570646808021</v>
      </c>
      <c r="TS302" s="59">
        <v>739.03570646808021</v>
      </c>
      <c r="TT302" s="59">
        <v>739.03570646808021</v>
      </c>
      <c r="TU302" s="59">
        <v>739.03570646808021</v>
      </c>
      <c r="TV302" s="59">
        <v>783.37784885616497</v>
      </c>
      <c r="TW302" s="59">
        <v>783.37784885616497</v>
      </c>
      <c r="TX302" s="59">
        <v>783.37784885616497</v>
      </c>
      <c r="TY302" s="59">
        <v>783.37784885616497</v>
      </c>
      <c r="TZ302" s="59">
        <v>783.37784885616497</v>
      </c>
      <c r="UA302" s="59">
        <v>783.37784885616497</v>
      </c>
      <c r="UB302" s="59">
        <v>783.37784885616497</v>
      </c>
      <c r="UC302" s="59">
        <v>783.37784885616497</v>
      </c>
      <c r="UD302" s="59">
        <v>783.37784885616497</v>
      </c>
      <c r="UE302" s="59">
        <v>783.37784885616497</v>
      </c>
      <c r="UF302" s="59">
        <v>783.37784885616497</v>
      </c>
      <c r="UG302" s="59">
        <v>783.37784885616497</v>
      </c>
      <c r="UH302" s="59"/>
      <c r="UK302" s="59">
        <v>3250.6481000000013</v>
      </c>
      <c r="UL302" s="59">
        <v>3615.9589199999996</v>
      </c>
      <c r="UM302" s="59">
        <v>3832.9164552000016</v>
      </c>
      <c r="UN302" s="59">
        <v>4062.8914425119997</v>
      </c>
      <c r="UO302" s="59">
        <v>4306.6649290627211</v>
      </c>
      <c r="UP302" s="59">
        <v>4565.0648248064854</v>
      </c>
      <c r="UQ302" s="59"/>
      <c r="UT302" s="59">
        <v>3443.1952000000006</v>
      </c>
      <c r="UU302" s="59">
        <v>3830.14464</v>
      </c>
      <c r="UV302" s="59">
        <v>4059.9533184000015</v>
      </c>
      <c r="UW302" s="59">
        <v>4303.5505175040007</v>
      </c>
      <c r="UX302" s="59">
        <v>4561.7635485542405</v>
      </c>
      <c r="UY302" s="59">
        <v>4835.4693614674952</v>
      </c>
      <c r="UZ302" s="59"/>
      <c r="VC302" s="59">
        <v>0</v>
      </c>
      <c r="VD302" s="59">
        <v>0</v>
      </c>
      <c r="VE302" s="59">
        <v>0</v>
      </c>
      <c r="VF302" s="59">
        <v>0</v>
      </c>
      <c r="VG302" s="59">
        <v>0</v>
      </c>
      <c r="VH302" s="59">
        <v>0</v>
      </c>
      <c r="VI302" s="59"/>
      <c r="VL302" s="59">
        <v>6693.8433000000023</v>
      </c>
      <c r="VM302" s="59">
        <v>7446.1035599999996</v>
      </c>
      <c r="VN302" s="59">
        <v>7892.8697736000031</v>
      </c>
      <c r="VO302" s="59">
        <v>8366.4419600159999</v>
      </c>
      <c r="VP302" s="59">
        <v>8868.4284776169625</v>
      </c>
      <c r="VQ302" s="59">
        <v>9400.5341862739806</v>
      </c>
      <c r="VR302" s="59"/>
      <c r="VU302" s="59">
        <v>113263</v>
      </c>
      <c r="VV302" s="59">
        <v>125991.60000000002</v>
      </c>
      <c r="VW302" s="59">
        <v>133551.09600000002</v>
      </c>
      <c r="VX302" s="59">
        <v>141564.16175999999</v>
      </c>
      <c r="VY302" s="59">
        <v>150058.01146560002</v>
      </c>
      <c r="VZ302" s="59">
        <v>159061.49215353598</v>
      </c>
      <c r="WA302" s="59"/>
      <c r="WD302" s="59">
        <v>9438.5833333333339</v>
      </c>
      <c r="WE302" s="59">
        <v>10499.300000000001</v>
      </c>
      <c r="WF302" s="59">
        <v>11129.258000000002</v>
      </c>
      <c r="WG302" s="59">
        <v>11797.01348</v>
      </c>
      <c r="WH302" s="59">
        <v>12504.834288800002</v>
      </c>
      <c r="WI302" s="59">
        <v>13255.124346127997</v>
      </c>
      <c r="WJ302" s="59"/>
      <c r="WM302" s="59">
        <v>396.0798713106729</v>
      </c>
      <c r="WN302" s="59">
        <v>440.59169114561485</v>
      </c>
      <c r="WO302" s="59">
        <v>467.02719261435175</v>
      </c>
      <c r="WP302" s="59">
        <v>495.0488241712128</v>
      </c>
      <c r="WQ302" s="59">
        <v>524.7517536214857</v>
      </c>
      <c r="WR302" s="59">
        <v>556.23685883877454</v>
      </c>
      <c r="WS302" s="59"/>
      <c r="WV302" s="74">
        <v>23.133333333333333</v>
      </c>
      <c r="WW302" s="74">
        <v>35.133333333333333</v>
      </c>
      <c r="WX302" s="74">
        <v>47.133333333333333</v>
      </c>
      <c r="WY302" s="74">
        <v>59.133333333333333</v>
      </c>
      <c r="WZ302" s="74">
        <v>71.13333333333334</v>
      </c>
      <c r="XA302" s="74">
        <v>83.13333333333334</v>
      </c>
      <c r="XB302" s="74"/>
      <c r="XE302" s="80">
        <v>1</v>
      </c>
      <c r="XF302" s="80">
        <v>2</v>
      </c>
      <c r="XG302" s="80">
        <v>3</v>
      </c>
      <c r="XH302" s="80">
        <v>4</v>
      </c>
      <c r="XI302" s="80">
        <v>5</v>
      </c>
      <c r="XJ302" s="80">
        <v>6</v>
      </c>
      <c r="XK302" s="80"/>
      <c r="XL302" s="75"/>
      <c r="XM302" s="75"/>
      <c r="XN302" s="80">
        <v>11</v>
      </c>
      <c r="XO302" s="80">
        <v>11</v>
      </c>
      <c r="XP302" s="80">
        <v>11</v>
      </c>
      <c r="XQ302" s="80">
        <v>11</v>
      </c>
      <c r="XR302" s="80">
        <v>11</v>
      </c>
      <c r="XS302" s="80">
        <v>11</v>
      </c>
      <c r="XT302" s="80"/>
      <c r="XW302" s="80">
        <v>3</v>
      </c>
      <c r="XX302" s="80">
        <v>3</v>
      </c>
      <c r="XY302" s="80">
        <v>3</v>
      </c>
      <c r="XZ302" s="80">
        <v>4</v>
      </c>
      <c r="YA302" s="80">
        <v>4</v>
      </c>
      <c r="YB302" s="80">
        <v>4</v>
      </c>
      <c r="YC302" s="80"/>
      <c r="YF302" s="5">
        <v>825.82653168275374</v>
      </c>
      <c r="YG302" s="5">
        <v>918.63367603860752</v>
      </c>
      <c r="YH302" s="5">
        <v>973.75169660092342</v>
      </c>
      <c r="YI302" s="5">
        <v>1032.1767983969794</v>
      </c>
      <c r="YJ302" s="5">
        <v>3193.114420786741</v>
      </c>
      <c r="YK302" s="5">
        <v>3384.7012860339428</v>
      </c>
      <c r="YL302" s="5"/>
      <c r="YO302" s="5">
        <v>17823.594208980281</v>
      </c>
      <c r="YP302" s="5">
        <v>19826.626101552669</v>
      </c>
      <c r="YQ302" s="5">
        <v>28021.631556861106</v>
      </c>
      <c r="YR302" s="5">
        <v>29702.929450272768</v>
      </c>
      <c r="YS302" s="5">
        <v>31485.105217289143</v>
      </c>
      <c r="YT302" s="5">
        <v>33374.211530326473</v>
      </c>
      <c r="YU302" s="5"/>
      <c r="YX302" s="5">
        <v>12190.228625362217</v>
      </c>
      <c r="YY302" s="5">
        <v>19649.869898749301</v>
      </c>
      <c r="YZ302" s="5">
        <v>28021.631556861106</v>
      </c>
      <c r="ZA302" s="5">
        <v>29702.929450272768</v>
      </c>
      <c r="ZB302" s="5">
        <v>31485.105217289143</v>
      </c>
      <c r="ZC302" s="5">
        <v>33374.211530326473</v>
      </c>
      <c r="ZD302" s="5"/>
      <c r="ZG302" s="5">
        <v>396.0798713106729</v>
      </c>
      <c r="ZH302" s="5">
        <v>440.59169114561485</v>
      </c>
      <c r="ZI302" s="5">
        <v>467.02719261435175</v>
      </c>
      <c r="ZJ302" s="5">
        <v>495.0488241712128</v>
      </c>
      <c r="ZK302" s="5">
        <v>524.7517536214857</v>
      </c>
      <c r="ZL302" s="5">
        <v>556.23685883877454</v>
      </c>
      <c r="ZM302" s="5"/>
      <c r="ZP302" s="60">
        <v>11090.236396698841</v>
      </c>
      <c r="ZQ302" s="60">
        <v>12336.567352077216</v>
      </c>
      <c r="ZR302" s="60">
        <v>13076.761393201848</v>
      </c>
      <c r="ZS302" s="60">
        <v>13861.367076793958</v>
      </c>
      <c r="ZT302" s="60">
        <v>14693.049101401601</v>
      </c>
      <c r="ZU302" s="60">
        <v>15574.632047485688</v>
      </c>
      <c r="ZV302" s="60"/>
      <c r="ZY302" s="60">
        <v>396.0798713106729</v>
      </c>
      <c r="ZZ302" s="60">
        <v>440.59169114561485</v>
      </c>
      <c r="AAA302" s="60">
        <v>467.02719261435175</v>
      </c>
      <c r="AAB302" s="60">
        <v>495.0488241712128</v>
      </c>
      <c r="AAC302" s="60">
        <v>524.7517536214857</v>
      </c>
      <c r="AAD302" s="60">
        <v>556.23685883877454</v>
      </c>
      <c r="AAE302" s="60"/>
      <c r="AAH302" s="60">
        <v>13466.715624562879</v>
      </c>
      <c r="AAI302" s="60">
        <v>24232.543013008817</v>
      </c>
      <c r="AAJ302" s="60">
        <v>35494.066638690732</v>
      </c>
      <c r="AAK302" s="60">
        <v>48019.735944607637</v>
      </c>
      <c r="AAL302" s="60">
        <v>67168.22446355017</v>
      </c>
      <c r="AAM302" s="60">
        <v>83991.765684654965</v>
      </c>
      <c r="AAN302" s="60"/>
      <c r="AAQ302" s="5">
        <v>24556.952021261721</v>
      </c>
      <c r="AAR302" s="5">
        <v>36569.110365086031</v>
      </c>
      <c r="AAS302" s="5">
        <v>48570.828031892583</v>
      </c>
      <c r="AAT302" s="5">
        <v>61881.103021401592</v>
      </c>
      <c r="AAU302" s="5">
        <v>81861.273564951771</v>
      </c>
      <c r="AAV302" s="5">
        <v>99566.397732140656</v>
      </c>
    </row>
    <row r="303" spans="2:724" ht="15" customHeight="1">
      <c r="B303" s="228">
        <v>30</v>
      </c>
      <c r="C303" s="228">
        <v>338673</v>
      </c>
      <c r="D303" s="229" t="s">
        <v>465</v>
      </c>
      <c r="E303" s="73" t="b">
        <v>0</v>
      </c>
      <c r="F303" s="230">
        <v>40501</v>
      </c>
      <c r="G303" s="231" t="s">
        <v>426</v>
      </c>
      <c r="H303" s="57" t="s">
        <v>221</v>
      </c>
      <c r="I303" s="57" t="s">
        <v>199</v>
      </c>
      <c r="J303" s="229" t="s">
        <v>226</v>
      </c>
      <c r="K303" s="232">
        <v>8464</v>
      </c>
      <c r="L303" s="232">
        <v>0</v>
      </c>
      <c r="M303" s="73" t="b">
        <v>1</v>
      </c>
      <c r="N303" s="73" t="b">
        <v>1</v>
      </c>
      <c r="O303" s="73" t="b">
        <v>1</v>
      </c>
      <c r="P303" s="27">
        <v>41597</v>
      </c>
      <c r="Q303" s="27" t="s">
        <v>426</v>
      </c>
      <c r="R303" s="69">
        <v>0</v>
      </c>
      <c r="S303" s="69">
        <v>0.06</v>
      </c>
      <c r="T303" s="69">
        <v>0.06</v>
      </c>
      <c r="U303" s="69">
        <v>0.06</v>
      </c>
      <c r="V303" s="69">
        <v>0.06</v>
      </c>
      <c r="W303" s="69">
        <v>0.06</v>
      </c>
      <c r="Z303" s="232">
        <v>8464</v>
      </c>
      <c r="AA303" s="232">
        <v>8464</v>
      </c>
      <c r="AB303" s="232">
        <v>9000</v>
      </c>
      <c r="AC303" s="232">
        <v>9000</v>
      </c>
      <c r="AD303" s="232">
        <v>9000</v>
      </c>
      <c r="AE303" s="232">
        <v>9905</v>
      </c>
      <c r="AF303" s="232">
        <v>9905</v>
      </c>
      <c r="AG303" s="232">
        <v>9905</v>
      </c>
      <c r="AH303" s="232">
        <v>9905</v>
      </c>
      <c r="AI303" s="232">
        <v>9905</v>
      </c>
      <c r="AJ303" s="232">
        <v>9905</v>
      </c>
      <c r="AK303" s="232">
        <v>9905</v>
      </c>
      <c r="AL303" s="5">
        <v>10499.300000000001</v>
      </c>
      <c r="AM303" s="5">
        <v>10499.300000000001</v>
      </c>
      <c r="AN303" s="5">
        <v>10499.300000000001</v>
      </c>
      <c r="AO303" s="5">
        <v>10499.300000000001</v>
      </c>
      <c r="AP303" s="5">
        <v>10499.300000000001</v>
      </c>
      <c r="AQ303" s="5">
        <v>10499.300000000001</v>
      </c>
      <c r="AR303" s="5">
        <v>10499.300000000001</v>
      </c>
      <c r="AS303" s="5">
        <v>10499.300000000001</v>
      </c>
      <c r="AT303" s="5">
        <v>10499.300000000001</v>
      </c>
      <c r="AU303" s="5">
        <v>10499.300000000001</v>
      </c>
      <c r="AV303" s="5">
        <v>10499.300000000001</v>
      </c>
      <c r="AW303" s="5">
        <v>10499.300000000001</v>
      </c>
      <c r="AX303" s="5">
        <v>11129.258000000002</v>
      </c>
      <c r="AY303" s="5">
        <v>11129.258000000002</v>
      </c>
      <c r="AZ303" s="5">
        <v>11129.258000000002</v>
      </c>
      <c r="BA303" s="5">
        <v>11129.258000000002</v>
      </c>
      <c r="BB303" s="5">
        <v>11129.258000000002</v>
      </c>
      <c r="BC303" s="5">
        <v>11129.258000000002</v>
      </c>
      <c r="BD303" s="5">
        <v>11129.258000000002</v>
      </c>
      <c r="BE303" s="5">
        <v>11129.258000000002</v>
      </c>
      <c r="BF303" s="5">
        <v>11129.258000000002</v>
      </c>
      <c r="BG303" s="5">
        <v>11129.258000000002</v>
      </c>
      <c r="BH303" s="5">
        <v>11129.258000000002</v>
      </c>
      <c r="BI303" s="5">
        <v>11129.258000000002</v>
      </c>
      <c r="BJ303" s="5">
        <v>11797.013480000001</v>
      </c>
      <c r="BK303" s="5">
        <v>11797.013480000001</v>
      </c>
      <c r="BL303" s="5">
        <v>11797.013480000001</v>
      </c>
      <c r="BM303" s="5">
        <v>11797.013480000001</v>
      </c>
      <c r="BN303" s="5">
        <v>11797.013480000001</v>
      </c>
      <c r="BO303" s="5">
        <v>11797.013480000001</v>
      </c>
      <c r="BP303" s="5">
        <v>11797.013480000001</v>
      </c>
      <c r="BQ303" s="5">
        <v>11797.013480000001</v>
      </c>
      <c r="BR303" s="5">
        <v>11797.013480000001</v>
      </c>
      <c r="BS303" s="5">
        <v>11797.013480000001</v>
      </c>
      <c r="BT303" s="5">
        <v>11797.013480000001</v>
      </c>
      <c r="BU303" s="5">
        <v>11797.013480000001</v>
      </c>
      <c r="BV303" s="5">
        <v>12504.834288800002</v>
      </c>
      <c r="BW303" s="5">
        <v>12504.834288800002</v>
      </c>
      <c r="BX303" s="5">
        <v>12504.834288800002</v>
      </c>
      <c r="BY303" s="5">
        <v>12504.834288800002</v>
      </c>
      <c r="BZ303" s="5">
        <v>12504.834288800002</v>
      </c>
      <c r="CA303" s="5">
        <v>12504.834288800002</v>
      </c>
      <c r="CB303" s="5">
        <v>12504.834288800002</v>
      </c>
      <c r="CC303" s="5">
        <v>12504.834288800002</v>
      </c>
      <c r="CD303" s="5">
        <v>12504.834288800002</v>
      </c>
      <c r="CE303" s="5">
        <v>12504.834288800002</v>
      </c>
      <c r="CF303" s="5">
        <v>12504.834288800002</v>
      </c>
      <c r="CG303" s="5">
        <v>12504.834288800002</v>
      </c>
      <c r="CH303" s="5">
        <v>13255.124346128003</v>
      </c>
      <c r="CI303" s="5">
        <v>13255.124346128003</v>
      </c>
      <c r="CJ303" s="5">
        <v>13255.124346128003</v>
      </c>
      <c r="CK303" s="5">
        <v>13255.124346128003</v>
      </c>
      <c r="CL303" s="5">
        <v>13255.124346128003</v>
      </c>
      <c r="CM303" s="5">
        <v>13255.124346128003</v>
      </c>
      <c r="CN303" s="5">
        <v>13255.124346128003</v>
      </c>
      <c r="CO303" s="5">
        <v>13255.124346128003</v>
      </c>
      <c r="CP303" s="5">
        <v>13255.124346128003</v>
      </c>
      <c r="CQ303" s="5">
        <v>13255.124346128003</v>
      </c>
      <c r="CR303" s="5">
        <v>13255.124346128003</v>
      </c>
      <c r="CS303" s="5">
        <v>13255.124346128003</v>
      </c>
      <c r="CU303" s="69">
        <v>0</v>
      </c>
      <c r="CV303" s="69">
        <v>0</v>
      </c>
      <c r="CW303" s="69">
        <v>0</v>
      </c>
      <c r="CX303" s="69">
        <v>0</v>
      </c>
      <c r="CY303" s="69">
        <v>0</v>
      </c>
      <c r="CZ303" s="69">
        <v>0</v>
      </c>
      <c r="DC303" s="5">
        <v>0</v>
      </c>
      <c r="DD303" s="5">
        <v>0</v>
      </c>
      <c r="DE303" s="5">
        <v>0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0</v>
      </c>
      <c r="DR303" s="5">
        <v>0</v>
      </c>
      <c r="DS303" s="5">
        <v>0</v>
      </c>
      <c r="DT303" s="5">
        <v>0</v>
      </c>
      <c r="DU303" s="5">
        <v>0</v>
      </c>
      <c r="DV303" s="5">
        <v>0</v>
      </c>
      <c r="DW303" s="5">
        <v>0</v>
      </c>
      <c r="DX303" s="5">
        <v>0</v>
      </c>
      <c r="DY303" s="5">
        <v>0</v>
      </c>
      <c r="DZ303" s="5">
        <v>0</v>
      </c>
      <c r="EA303" s="5">
        <v>0</v>
      </c>
      <c r="EB303" s="5">
        <v>0</v>
      </c>
      <c r="EC303" s="5">
        <v>0</v>
      </c>
      <c r="ED303" s="5">
        <v>0</v>
      </c>
      <c r="EE303" s="5">
        <v>0</v>
      </c>
      <c r="EF303" s="5">
        <v>0</v>
      </c>
      <c r="EG303" s="5">
        <v>0</v>
      </c>
      <c r="EH303" s="5">
        <v>0</v>
      </c>
      <c r="EI303" s="5">
        <v>0</v>
      </c>
      <c r="EJ303" s="5">
        <v>0</v>
      </c>
      <c r="EK303" s="5">
        <v>0</v>
      </c>
      <c r="EL303" s="5">
        <v>0</v>
      </c>
      <c r="EM303" s="5">
        <v>0</v>
      </c>
      <c r="EN303" s="5">
        <v>0</v>
      </c>
      <c r="EO303" s="5">
        <v>0</v>
      </c>
      <c r="EP303" s="5">
        <v>0</v>
      </c>
      <c r="EQ303" s="5">
        <v>0</v>
      </c>
      <c r="ER303" s="5">
        <v>0</v>
      </c>
      <c r="ES303" s="5">
        <v>0</v>
      </c>
      <c r="ET303" s="5">
        <v>0</v>
      </c>
      <c r="EU303" s="5">
        <v>0</v>
      </c>
      <c r="EV303" s="5">
        <v>0</v>
      </c>
      <c r="EW303" s="5">
        <v>0</v>
      </c>
      <c r="EX303" s="5">
        <v>0</v>
      </c>
      <c r="EY303" s="5">
        <v>0</v>
      </c>
      <c r="EZ303" s="5">
        <v>0</v>
      </c>
      <c r="FA303" s="5">
        <v>0</v>
      </c>
      <c r="FB303" s="5">
        <v>0</v>
      </c>
      <c r="FC303" s="5">
        <v>0</v>
      </c>
      <c r="FD303" s="5">
        <v>0</v>
      </c>
      <c r="FE303" s="5">
        <v>0</v>
      </c>
      <c r="FF303" s="5">
        <v>0</v>
      </c>
      <c r="FG303" s="5">
        <v>0</v>
      </c>
      <c r="FH303" s="5">
        <v>0</v>
      </c>
      <c r="FI303" s="5">
        <v>0</v>
      </c>
      <c r="FJ303" s="5">
        <v>0</v>
      </c>
      <c r="FK303" s="5">
        <v>0</v>
      </c>
      <c r="FL303" s="5">
        <v>0</v>
      </c>
      <c r="FM303" s="5">
        <v>0</v>
      </c>
      <c r="FN303" s="5">
        <v>0</v>
      </c>
      <c r="FO303" s="5">
        <v>0</v>
      </c>
      <c r="FP303" s="5">
        <v>0</v>
      </c>
      <c r="FQ303" s="5">
        <v>0</v>
      </c>
      <c r="FR303" s="5">
        <v>0</v>
      </c>
      <c r="FS303" s="5">
        <v>0</v>
      </c>
      <c r="FT303" s="5">
        <v>0</v>
      </c>
      <c r="FU303" s="5">
        <v>0</v>
      </c>
      <c r="FV303" s="5">
        <v>0</v>
      </c>
      <c r="FW303" s="5"/>
      <c r="FZ303" s="5">
        <v>8464</v>
      </c>
      <c r="GA303" s="5">
        <v>8464</v>
      </c>
      <c r="GB303" s="5">
        <v>9000</v>
      </c>
      <c r="GC303" s="5">
        <v>9000</v>
      </c>
      <c r="GD303" s="5">
        <v>9000</v>
      </c>
      <c r="GE303" s="5">
        <v>9905</v>
      </c>
      <c r="GF303" s="5">
        <v>9905</v>
      </c>
      <c r="GG303" s="5">
        <v>9905</v>
      </c>
      <c r="GH303" s="5">
        <v>9905</v>
      </c>
      <c r="GI303" s="5">
        <v>9905</v>
      </c>
      <c r="GJ303" s="5">
        <v>9905</v>
      </c>
      <c r="GK303" s="5">
        <v>9905</v>
      </c>
      <c r="GL303" s="5">
        <v>10499.300000000001</v>
      </c>
      <c r="GM303" s="5">
        <v>10499.300000000001</v>
      </c>
      <c r="GN303" s="5">
        <v>10499.300000000001</v>
      </c>
      <c r="GO303" s="5">
        <v>10499.300000000001</v>
      </c>
      <c r="GP303" s="5">
        <v>10499.300000000001</v>
      </c>
      <c r="GQ303" s="5">
        <v>10499.300000000001</v>
      </c>
      <c r="GR303" s="5">
        <v>10499.300000000001</v>
      </c>
      <c r="GS303" s="5">
        <v>10499.300000000001</v>
      </c>
      <c r="GT303" s="5">
        <v>10499.300000000001</v>
      </c>
      <c r="GU303" s="5">
        <v>10499.300000000001</v>
      </c>
      <c r="GV303" s="5">
        <v>10499.300000000001</v>
      </c>
      <c r="GW303" s="5">
        <v>10499.300000000001</v>
      </c>
      <c r="GX303" s="5">
        <v>11129.258000000002</v>
      </c>
      <c r="GY303" s="5">
        <v>11129.258000000002</v>
      </c>
      <c r="GZ303" s="5">
        <v>11129.258000000002</v>
      </c>
      <c r="HA303" s="5">
        <v>11129.258000000002</v>
      </c>
      <c r="HB303" s="5">
        <v>11129.258000000002</v>
      </c>
      <c r="HC303" s="5">
        <v>11129.258000000002</v>
      </c>
      <c r="HD303" s="5">
        <v>11129.258000000002</v>
      </c>
      <c r="HE303" s="5">
        <v>11129.258000000002</v>
      </c>
      <c r="HF303" s="5">
        <v>11129.258000000002</v>
      </c>
      <c r="HG303" s="5">
        <v>11129.258000000002</v>
      </c>
      <c r="HH303" s="5">
        <v>11129.258000000002</v>
      </c>
      <c r="HI303" s="5">
        <v>11129.258000000002</v>
      </c>
      <c r="HJ303" s="5">
        <v>11797.013480000001</v>
      </c>
      <c r="HK303" s="5">
        <v>11797.013480000001</v>
      </c>
      <c r="HL303" s="5">
        <v>11797.013480000001</v>
      </c>
      <c r="HM303" s="5">
        <v>11797.013480000001</v>
      </c>
      <c r="HN303" s="5">
        <v>11797.013480000001</v>
      </c>
      <c r="HO303" s="5">
        <v>11797.013480000001</v>
      </c>
      <c r="HP303" s="5">
        <v>11797.013480000001</v>
      </c>
      <c r="HQ303" s="5">
        <v>11797.013480000001</v>
      </c>
      <c r="HR303" s="5">
        <v>11797.013480000001</v>
      </c>
      <c r="HS303" s="5">
        <v>11797.013480000001</v>
      </c>
      <c r="HT303" s="5">
        <v>11797.013480000001</v>
      </c>
      <c r="HU303" s="5">
        <v>11797.013480000001</v>
      </c>
      <c r="HV303" s="5">
        <v>12504.834288800002</v>
      </c>
      <c r="HW303" s="5">
        <v>12504.834288800002</v>
      </c>
      <c r="HX303" s="5">
        <v>12504.834288800002</v>
      </c>
      <c r="HY303" s="5">
        <v>12504.834288800002</v>
      </c>
      <c r="HZ303" s="5">
        <v>12504.834288800002</v>
      </c>
      <c r="IA303" s="5">
        <v>12504.834288800002</v>
      </c>
      <c r="IB303" s="5">
        <v>12504.834288800002</v>
      </c>
      <c r="IC303" s="5">
        <v>12504.834288800002</v>
      </c>
      <c r="ID303" s="5">
        <v>12504.834288800002</v>
      </c>
      <c r="IE303" s="5">
        <v>12504.834288800002</v>
      </c>
      <c r="IF303" s="5">
        <v>12504.834288800002</v>
      </c>
      <c r="IG303" s="5">
        <v>12504.834288800002</v>
      </c>
      <c r="IH303" s="5">
        <v>13255.124346128003</v>
      </c>
      <c r="II303" s="5">
        <v>13255.124346128003</v>
      </c>
      <c r="IJ303" s="5">
        <v>13255.124346128003</v>
      </c>
      <c r="IK303" s="5">
        <v>13255.124346128003</v>
      </c>
      <c r="IL303" s="5">
        <v>13255.124346128003</v>
      </c>
      <c r="IM303" s="5">
        <v>13255.124346128003</v>
      </c>
      <c r="IN303" s="5">
        <v>13255.124346128003</v>
      </c>
      <c r="IO303" s="5">
        <v>13255.124346128003</v>
      </c>
      <c r="IP303" s="5">
        <v>13255.124346128003</v>
      </c>
      <c r="IQ303" s="5">
        <v>13255.124346128003</v>
      </c>
      <c r="IR303" s="5">
        <v>13255.124346128003</v>
      </c>
      <c r="IS303" s="5">
        <v>13255.124346128003</v>
      </c>
      <c r="IT303" s="5"/>
      <c r="IW303" s="5">
        <v>242.91679999999999</v>
      </c>
      <c r="IX303" s="5">
        <v>242.91679999999999</v>
      </c>
      <c r="IY303" s="5">
        <v>258.3</v>
      </c>
      <c r="IZ303" s="5">
        <v>258.3</v>
      </c>
      <c r="JA303" s="5">
        <v>258.3</v>
      </c>
      <c r="JB303" s="5">
        <v>284.27350000000001</v>
      </c>
      <c r="JC303" s="5">
        <v>284.27350000000001</v>
      </c>
      <c r="JD303" s="5">
        <v>284.27350000000001</v>
      </c>
      <c r="JE303" s="5">
        <v>284.27350000000001</v>
      </c>
      <c r="JF303" s="5">
        <v>284.27350000000001</v>
      </c>
      <c r="JG303" s="5">
        <v>284.27350000000001</v>
      </c>
      <c r="JH303" s="5">
        <v>284.27350000000001</v>
      </c>
      <c r="JI303" s="5">
        <v>301.32991000000004</v>
      </c>
      <c r="JJ303" s="5">
        <v>301.32991000000004</v>
      </c>
      <c r="JK303" s="5">
        <v>301.32991000000004</v>
      </c>
      <c r="JL303" s="5">
        <v>301.32991000000004</v>
      </c>
      <c r="JM303" s="5">
        <v>301.32991000000004</v>
      </c>
      <c r="JN303" s="5">
        <v>301.32991000000004</v>
      </c>
      <c r="JO303" s="5">
        <v>301.32991000000004</v>
      </c>
      <c r="JP303" s="5">
        <v>301.32991000000004</v>
      </c>
      <c r="JQ303" s="5">
        <v>301.32991000000004</v>
      </c>
      <c r="JR303" s="5">
        <v>301.32991000000004</v>
      </c>
      <c r="JS303" s="5">
        <v>301.32991000000004</v>
      </c>
      <c r="JT303" s="5">
        <v>301.32991000000004</v>
      </c>
      <c r="JU303" s="5">
        <v>319.40970460000005</v>
      </c>
      <c r="JV303" s="5">
        <v>319.40970460000005</v>
      </c>
      <c r="JW303" s="5">
        <v>319.40970460000005</v>
      </c>
      <c r="JX303" s="5">
        <v>319.40970460000005</v>
      </c>
      <c r="JY303" s="5">
        <v>319.40970460000005</v>
      </c>
      <c r="JZ303" s="5">
        <v>319.40970460000005</v>
      </c>
      <c r="KA303" s="5">
        <v>319.40970460000005</v>
      </c>
      <c r="KB303" s="5">
        <v>319.40970460000005</v>
      </c>
      <c r="KC303" s="5">
        <v>319.40970460000005</v>
      </c>
      <c r="KD303" s="5">
        <v>319.40970460000005</v>
      </c>
      <c r="KE303" s="5">
        <v>319.40970460000005</v>
      </c>
      <c r="KF303" s="5">
        <v>319.40970460000005</v>
      </c>
      <c r="KG303" s="5">
        <v>338.57428687600003</v>
      </c>
      <c r="KH303" s="5">
        <v>338.57428687600003</v>
      </c>
      <c r="KI303" s="5">
        <v>338.57428687600003</v>
      </c>
      <c r="KJ303" s="5">
        <v>338.57428687600003</v>
      </c>
      <c r="KK303" s="5">
        <v>338.57428687600003</v>
      </c>
      <c r="KL303" s="5">
        <v>338.57428687600003</v>
      </c>
      <c r="KM303" s="5">
        <v>338.57428687600003</v>
      </c>
      <c r="KN303" s="5">
        <v>338.57428687600003</v>
      </c>
      <c r="KO303" s="5">
        <v>338.57428687600003</v>
      </c>
      <c r="KP303" s="5">
        <v>338.57428687600003</v>
      </c>
      <c r="KQ303" s="5">
        <v>338.57428687600003</v>
      </c>
      <c r="KR303" s="5">
        <v>338.57428687600003</v>
      </c>
      <c r="KS303" s="5">
        <v>358.88874408856009</v>
      </c>
      <c r="KT303" s="5">
        <v>358.88874408856009</v>
      </c>
      <c r="KU303" s="5">
        <v>358.88874408856009</v>
      </c>
      <c r="KV303" s="5">
        <v>358.88874408856009</v>
      </c>
      <c r="KW303" s="5">
        <v>358.88874408856009</v>
      </c>
      <c r="KX303" s="5">
        <v>358.88874408856009</v>
      </c>
      <c r="KY303" s="5">
        <v>358.88874408856009</v>
      </c>
      <c r="KZ303" s="5">
        <v>358.88874408856009</v>
      </c>
      <c r="LA303" s="5">
        <v>358.88874408856009</v>
      </c>
      <c r="LB303" s="5">
        <v>358.88874408856009</v>
      </c>
      <c r="LC303" s="5">
        <v>358.88874408856009</v>
      </c>
      <c r="LD303" s="5">
        <v>358.88874408856009</v>
      </c>
      <c r="LE303" s="5">
        <v>380.42206873387369</v>
      </c>
      <c r="LF303" s="5">
        <v>380.42206873387369</v>
      </c>
      <c r="LG303" s="5">
        <v>380.42206873387369</v>
      </c>
      <c r="LH303" s="5">
        <v>380.42206873387369</v>
      </c>
      <c r="LI303" s="5">
        <v>380.42206873387369</v>
      </c>
      <c r="LJ303" s="5">
        <v>380.42206873387369</v>
      </c>
      <c r="LK303" s="5">
        <v>380.42206873387369</v>
      </c>
      <c r="LL303" s="5">
        <v>380.42206873387369</v>
      </c>
      <c r="LM303" s="5">
        <v>380.42206873387369</v>
      </c>
      <c r="LN303" s="5">
        <v>380.42206873387369</v>
      </c>
      <c r="LO303" s="5">
        <v>380.42206873387369</v>
      </c>
      <c r="LP303" s="5">
        <v>380.42206873387369</v>
      </c>
      <c r="LQ303" s="5"/>
      <c r="LT303" s="5">
        <v>257.30560000000003</v>
      </c>
      <c r="LU303" s="5">
        <v>257.30560000000003</v>
      </c>
      <c r="LV303" s="5">
        <v>273.60000000000002</v>
      </c>
      <c r="LW303" s="5">
        <v>273.60000000000002</v>
      </c>
      <c r="LX303" s="5">
        <v>273.60000000000002</v>
      </c>
      <c r="LY303" s="5">
        <v>301.11200000000002</v>
      </c>
      <c r="LZ303" s="5">
        <v>301.11200000000002</v>
      </c>
      <c r="MA303" s="5">
        <v>301.11200000000002</v>
      </c>
      <c r="MB303" s="5">
        <v>301.11200000000002</v>
      </c>
      <c r="MC303" s="5">
        <v>301.11200000000002</v>
      </c>
      <c r="MD303" s="5">
        <v>301.11200000000002</v>
      </c>
      <c r="ME303" s="5">
        <v>301.11200000000002</v>
      </c>
      <c r="MF303" s="5">
        <v>319.17872000000006</v>
      </c>
      <c r="MG303" s="5">
        <v>319.17872000000006</v>
      </c>
      <c r="MH303" s="5">
        <v>319.17872000000006</v>
      </c>
      <c r="MI303" s="5">
        <v>319.17872000000006</v>
      </c>
      <c r="MJ303" s="5">
        <v>319.17872000000006</v>
      </c>
      <c r="MK303" s="5">
        <v>319.17872000000006</v>
      </c>
      <c r="ML303" s="5">
        <v>319.17872000000006</v>
      </c>
      <c r="MM303" s="5">
        <v>319.17872000000006</v>
      </c>
      <c r="MN303" s="5">
        <v>319.17872000000006</v>
      </c>
      <c r="MO303" s="5">
        <v>319.17872000000006</v>
      </c>
      <c r="MP303" s="5">
        <v>319.17872000000006</v>
      </c>
      <c r="MQ303" s="5">
        <v>319.17872000000006</v>
      </c>
      <c r="MR303" s="5">
        <v>338.32944320000007</v>
      </c>
      <c r="MS303" s="5">
        <v>338.32944320000007</v>
      </c>
      <c r="MT303" s="5">
        <v>338.32944320000007</v>
      </c>
      <c r="MU303" s="5">
        <v>338.32944320000007</v>
      </c>
      <c r="MV303" s="5">
        <v>338.32944320000007</v>
      </c>
      <c r="MW303" s="5">
        <v>338.32944320000007</v>
      </c>
      <c r="MX303" s="5">
        <v>338.32944320000007</v>
      </c>
      <c r="MY303" s="5">
        <v>338.32944320000007</v>
      </c>
      <c r="MZ303" s="5">
        <v>338.32944320000007</v>
      </c>
      <c r="NA303" s="5">
        <v>338.32944320000007</v>
      </c>
      <c r="NB303" s="5">
        <v>338.32944320000007</v>
      </c>
      <c r="NC303" s="5">
        <v>338.32944320000007</v>
      </c>
      <c r="ND303" s="5">
        <v>358.62920979200004</v>
      </c>
      <c r="NE303" s="5">
        <v>358.62920979200004</v>
      </c>
      <c r="NF303" s="5">
        <v>358.62920979200004</v>
      </c>
      <c r="NG303" s="5">
        <v>358.62920979200004</v>
      </c>
      <c r="NH303" s="5">
        <v>358.62920979200004</v>
      </c>
      <c r="NI303" s="5">
        <v>358.62920979200004</v>
      </c>
      <c r="NJ303" s="5">
        <v>358.62920979200004</v>
      </c>
      <c r="NK303" s="5">
        <v>358.62920979200004</v>
      </c>
      <c r="NL303" s="5">
        <v>358.62920979200004</v>
      </c>
      <c r="NM303" s="5">
        <v>358.62920979200004</v>
      </c>
      <c r="NN303" s="5">
        <v>358.62920979200004</v>
      </c>
      <c r="NO303" s="5">
        <v>358.62920979200004</v>
      </c>
      <c r="NP303" s="5">
        <v>380.14696237952006</v>
      </c>
      <c r="NQ303" s="5">
        <v>380.14696237952006</v>
      </c>
      <c r="NR303" s="5">
        <v>380.14696237952006</v>
      </c>
      <c r="NS303" s="5">
        <v>380.14696237952006</v>
      </c>
      <c r="NT303" s="5">
        <v>380.14696237952006</v>
      </c>
      <c r="NU303" s="5">
        <v>380.14696237952006</v>
      </c>
      <c r="NV303" s="5">
        <v>380.14696237952006</v>
      </c>
      <c r="NW303" s="5">
        <v>380.14696237952006</v>
      </c>
      <c r="NX303" s="5">
        <v>380.14696237952006</v>
      </c>
      <c r="NY303" s="5">
        <v>380.14696237952006</v>
      </c>
      <c r="NZ303" s="5">
        <v>380.14696237952006</v>
      </c>
      <c r="OA303" s="5">
        <v>380.14696237952006</v>
      </c>
      <c r="OB303" s="5">
        <v>402.95578012229129</v>
      </c>
      <c r="OC303" s="5">
        <v>402.95578012229129</v>
      </c>
      <c r="OD303" s="5">
        <v>402.95578012229129</v>
      </c>
      <c r="OE303" s="5">
        <v>402.95578012229129</v>
      </c>
      <c r="OF303" s="5">
        <v>402.95578012229129</v>
      </c>
      <c r="OG303" s="5">
        <v>402.95578012229129</v>
      </c>
      <c r="OH303" s="5">
        <v>402.95578012229129</v>
      </c>
      <c r="OI303" s="5">
        <v>402.95578012229129</v>
      </c>
      <c r="OJ303" s="5">
        <v>402.95578012229129</v>
      </c>
      <c r="OK303" s="5">
        <v>402.95578012229129</v>
      </c>
      <c r="OL303" s="5">
        <v>402.95578012229129</v>
      </c>
      <c r="OM303" s="5">
        <v>402.95578012229129</v>
      </c>
      <c r="ON303" s="5"/>
      <c r="OQ303" s="59">
        <v>0</v>
      </c>
      <c r="OR303" s="59">
        <v>0</v>
      </c>
      <c r="OS303" s="59">
        <v>0</v>
      </c>
      <c r="OT303" s="59">
        <v>0</v>
      </c>
      <c r="OU303" s="59">
        <v>0</v>
      </c>
      <c r="OV303" s="59">
        <v>0</v>
      </c>
      <c r="OW303" s="59">
        <v>0</v>
      </c>
      <c r="OX303" s="59">
        <v>0</v>
      </c>
      <c r="OY303" s="59">
        <v>0</v>
      </c>
      <c r="OZ303" s="59">
        <v>0</v>
      </c>
      <c r="PA303" s="59">
        <v>0</v>
      </c>
      <c r="PB303" s="59">
        <v>0</v>
      </c>
      <c r="PC303" s="59">
        <v>0</v>
      </c>
      <c r="PD303" s="59">
        <v>0</v>
      </c>
      <c r="PE303" s="59">
        <v>0</v>
      </c>
      <c r="PF303" s="59">
        <v>0</v>
      </c>
      <c r="PG303" s="59">
        <v>0</v>
      </c>
      <c r="PH303" s="59">
        <v>0</v>
      </c>
      <c r="PI303" s="59">
        <v>0</v>
      </c>
      <c r="PJ303" s="59">
        <v>0</v>
      </c>
      <c r="PK303" s="59">
        <v>0</v>
      </c>
      <c r="PL303" s="59">
        <v>0</v>
      </c>
      <c r="PM303" s="59">
        <v>0</v>
      </c>
      <c r="PN303" s="59">
        <v>0</v>
      </c>
      <c r="PO303" s="59">
        <v>0</v>
      </c>
      <c r="PP303" s="59">
        <v>0</v>
      </c>
      <c r="PQ303" s="59">
        <v>0</v>
      </c>
      <c r="PR303" s="59">
        <v>0</v>
      </c>
      <c r="PS303" s="59">
        <v>0</v>
      </c>
      <c r="PT303" s="59">
        <v>0</v>
      </c>
      <c r="PU303" s="59">
        <v>0</v>
      </c>
      <c r="PV303" s="59">
        <v>0</v>
      </c>
      <c r="PW303" s="59">
        <v>0</v>
      </c>
      <c r="PX303" s="59">
        <v>0</v>
      </c>
      <c r="PY303" s="59">
        <v>0</v>
      </c>
      <c r="PZ303" s="59">
        <v>0</v>
      </c>
      <c r="QA303" s="59">
        <v>0</v>
      </c>
      <c r="QB303" s="59">
        <v>0</v>
      </c>
      <c r="QC303" s="59">
        <v>0</v>
      </c>
      <c r="QD303" s="59">
        <v>0</v>
      </c>
      <c r="QE303" s="59">
        <v>0</v>
      </c>
      <c r="QF303" s="59">
        <v>0</v>
      </c>
      <c r="QG303" s="59">
        <v>0</v>
      </c>
      <c r="QH303" s="59">
        <v>0</v>
      </c>
      <c r="QI303" s="59">
        <v>0</v>
      </c>
      <c r="QJ303" s="59">
        <v>0</v>
      </c>
      <c r="QK303" s="59">
        <v>0</v>
      </c>
      <c r="QL303" s="59">
        <v>0</v>
      </c>
      <c r="QM303" s="59">
        <v>0</v>
      </c>
      <c r="QN303" s="59">
        <v>0</v>
      </c>
      <c r="QO303" s="59">
        <v>0</v>
      </c>
      <c r="QP303" s="59">
        <v>0</v>
      </c>
      <c r="QQ303" s="59">
        <v>0</v>
      </c>
      <c r="QR303" s="59">
        <v>0</v>
      </c>
      <c r="QS303" s="59">
        <v>0</v>
      </c>
      <c r="QT303" s="59">
        <v>0</v>
      </c>
      <c r="QU303" s="59">
        <v>0</v>
      </c>
      <c r="QV303" s="59">
        <v>0</v>
      </c>
      <c r="QW303" s="59">
        <v>0</v>
      </c>
      <c r="QX303" s="59">
        <v>0</v>
      </c>
      <c r="QY303" s="59">
        <v>0</v>
      </c>
      <c r="QZ303" s="59">
        <v>0</v>
      </c>
      <c r="RA303" s="59">
        <v>0</v>
      </c>
      <c r="RB303" s="59">
        <v>0</v>
      </c>
      <c r="RC303" s="59">
        <v>0</v>
      </c>
      <c r="RD303" s="59">
        <v>0</v>
      </c>
      <c r="RE303" s="59">
        <v>0</v>
      </c>
      <c r="RF303" s="59">
        <v>0</v>
      </c>
      <c r="RG303" s="59">
        <v>0</v>
      </c>
      <c r="RH303" s="59">
        <v>0</v>
      </c>
      <c r="RI303" s="59">
        <v>0</v>
      </c>
      <c r="RJ303" s="59">
        <v>0</v>
      </c>
      <c r="RK303" s="59"/>
      <c r="RN303" s="59">
        <v>500.22239999999999</v>
      </c>
      <c r="RO303" s="59">
        <v>500.22239999999999</v>
      </c>
      <c r="RP303" s="59">
        <v>531.90000000000009</v>
      </c>
      <c r="RQ303" s="59">
        <v>531.90000000000009</v>
      </c>
      <c r="RR303" s="59">
        <v>531.90000000000009</v>
      </c>
      <c r="RS303" s="59">
        <v>585.38550000000009</v>
      </c>
      <c r="RT303" s="59">
        <v>585.38550000000009</v>
      </c>
      <c r="RU303" s="59">
        <v>585.38550000000009</v>
      </c>
      <c r="RV303" s="59">
        <v>585.38550000000009</v>
      </c>
      <c r="RW303" s="59">
        <v>585.38550000000009</v>
      </c>
      <c r="RX303" s="59">
        <v>585.38550000000009</v>
      </c>
      <c r="RY303" s="59">
        <v>585.38550000000009</v>
      </c>
      <c r="RZ303" s="59">
        <v>620.50863000000004</v>
      </c>
      <c r="SA303" s="59">
        <v>620.50863000000004</v>
      </c>
      <c r="SB303" s="59">
        <v>620.50863000000004</v>
      </c>
      <c r="SC303" s="59">
        <v>620.50863000000004</v>
      </c>
      <c r="SD303" s="59">
        <v>620.50863000000004</v>
      </c>
      <c r="SE303" s="59">
        <v>620.50863000000004</v>
      </c>
      <c r="SF303" s="59">
        <v>620.50863000000004</v>
      </c>
      <c r="SG303" s="59">
        <v>620.50863000000004</v>
      </c>
      <c r="SH303" s="59">
        <v>620.50863000000004</v>
      </c>
      <c r="SI303" s="59">
        <v>620.50863000000004</v>
      </c>
      <c r="SJ303" s="59">
        <v>620.50863000000004</v>
      </c>
      <c r="SK303" s="59">
        <v>620.50863000000004</v>
      </c>
      <c r="SL303" s="59">
        <v>657.73914780000018</v>
      </c>
      <c r="SM303" s="59">
        <v>657.73914780000018</v>
      </c>
      <c r="SN303" s="59">
        <v>657.73914780000018</v>
      </c>
      <c r="SO303" s="59">
        <v>657.73914780000018</v>
      </c>
      <c r="SP303" s="59">
        <v>657.73914780000018</v>
      </c>
      <c r="SQ303" s="59">
        <v>657.73914780000018</v>
      </c>
      <c r="SR303" s="59">
        <v>657.73914780000018</v>
      </c>
      <c r="SS303" s="59">
        <v>657.73914780000018</v>
      </c>
      <c r="ST303" s="59">
        <v>657.73914780000018</v>
      </c>
      <c r="SU303" s="59">
        <v>657.73914780000018</v>
      </c>
      <c r="SV303" s="59">
        <v>657.73914780000018</v>
      </c>
      <c r="SW303" s="59">
        <v>657.73914780000018</v>
      </c>
      <c r="SX303" s="59">
        <v>697.20349666800007</v>
      </c>
      <c r="SY303" s="59">
        <v>697.20349666800007</v>
      </c>
      <c r="SZ303" s="59">
        <v>697.20349666800007</v>
      </c>
      <c r="TA303" s="59">
        <v>697.20349666800007</v>
      </c>
      <c r="TB303" s="59">
        <v>697.20349666800007</v>
      </c>
      <c r="TC303" s="59">
        <v>697.20349666800007</v>
      </c>
      <c r="TD303" s="59">
        <v>697.20349666800007</v>
      </c>
      <c r="TE303" s="59">
        <v>697.20349666800007</v>
      </c>
      <c r="TF303" s="59">
        <v>697.20349666800007</v>
      </c>
      <c r="TG303" s="59">
        <v>697.20349666800007</v>
      </c>
      <c r="TH303" s="59">
        <v>697.20349666800007</v>
      </c>
      <c r="TI303" s="59">
        <v>697.20349666800007</v>
      </c>
      <c r="TJ303" s="59">
        <v>739.03570646808021</v>
      </c>
      <c r="TK303" s="59">
        <v>739.03570646808021</v>
      </c>
      <c r="TL303" s="59">
        <v>739.03570646808021</v>
      </c>
      <c r="TM303" s="59">
        <v>739.03570646808021</v>
      </c>
      <c r="TN303" s="59">
        <v>739.03570646808021</v>
      </c>
      <c r="TO303" s="59">
        <v>739.03570646808021</v>
      </c>
      <c r="TP303" s="59">
        <v>739.03570646808021</v>
      </c>
      <c r="TQ303" s="59">
        <v>739.03570646808021</v>
      </c>
      <c r="TR303" s="59">
        <v>739.03570646808021</v>
      </c>
      <c r="TS303" s="59">
        <v>739.03570646808021</v>
      </c>
      <c r="TT303" s="59">
        <v>739.03570646808021</v>
      </c>
      <c r="TU303" s="59">
        <v>739.03570646808021</v>
      </c>
      <c r="TV303" s="59">
        <v>783.37784885616497</v>
      </c>
      <c r="TW303" s="59">
        <v>783.37784885616497</v>
      </c>
      <c r="TX303" s="59">
        <v>783.37784885616497</v>
      </c>
      <c r="TY303" s="59">
        <v>783.37784885616497</v>
      </c>
      <c r="TZ303" s="59">
        <v>783.37784885616497</v>
      </c>
      <c r="UA303" s="59">
        <v>783.37784885616497</v>
      </c>
      <c r="UB303" s="59">
        <v>783.37784885616497</v>
      </c>
      <c r="UC303" s="59">
        <v>783.37784885616497</v>
      </c>
      <c r="UD303" s="59">
        <v>783.37784885616497</v>
      </c>
      <c r="UE303" s="59">
        <v>783.37784885616497</v>
      </c>
      <c r="UF303" s="59">
        <v>783.37784885616497</v>
      </c>
      <c r="UG303" s="59">
        <v>783.37784885616497</v>
      </c>
      <c r="UH303" s="59"/>
      <c r="UK303" s="59">
        <v>3250.6481000000013</v>
      </c>
      <c r="UL303" s="59">
        <v>3615.9589199999996</v>
      </c>
      <c r="UM303" s="59">
        <v>3832.9164552000016</v>
      </c>
      <c r="UN303" s="59">
        <v>4062.8914425119997</v>
      </c>
      <c r="UO303" s="59">
        <v>4306.6649290627211</v>
      </c>
      <c r="UP303" s="59">
        <v>4565.0648248064854</v>
      </c>
      <c r="UQ303" s="59"/>
      <c r="UT303" s="59">
        <v>3443.1952000000006</v>
      </c>
      <c r="UU303" s="59">
        <v>3830.14464</v>
      </c>
      <c r="UV303" s="59">
        <v>4059.9533184000015</v>
      </c>
      <c r="UW303" s="59">
        <v>4303.5505175040007</v>
      </c>
      <c r="UX303" s="59">
        <v>4561.7635485542405</v>
      </c>
      <c r="UY303" s="59">
        <v>4835.4693614674952</v>
      </c>
      <c r="UZ303" s="59"/>
      <c r="VC303" s="59">
        <v>0</v>
      </c>
      <c r="VD303" s="59">
        <v>0</v>
      </c>
      <c r="VE303" s="59">
        <v>0</v>
      </c>
      <c r="VF303" s="59">
        <v>0</v>
      </c>
      <c r="VG303" s="59">
        <v>0</v>
      </c>
      <c r="VH303" s="59">
        <v>0</v>
      </c>
      <c r="VI303" s="59"/>
      <c r="VL303" s="59">
        <v>6693.8433000000023</v>
      </c>
      <c r="VM303" s="59">
        <v>7446.1035599999996</v>
      </c>
      <c r="VN303" s="59">
        <v>7892.8697736000031</v>
      </c>
      <c r="VO303" s="59">
        <v>8366.4419600159999</v>
      </c>
      <c r="VP303" s="59">
        <v>8868.4284776169625</v>
      </c>
      <c r="VQ303" s="59">
        <v>9400.5341862739806</v>
      </c>
      <c r="VR303" s="59"/>
      <c r="VU303" s="59">
        <v>113263</v>
      </c>
      <c r="VV303" s="59">
        <v>125991.60000000002</v>
      </c>
      <c r="VW303" s="59">
        <v>133551.09600000002</v>
      </c>
      <c r="VX303" s="59">
        <v>141564.16175999999</v>
      </c>
      <c r="VY303" s="59">
        <v>150058.01146560002</v>
      </c>
      <c r="VZ303" s="59">
        <v>159061.49215353598</v>
      </c>
      <c r="WA303" s="59"/>
      <c r="WD303" s="59">
        <v>9438.5833333333339</v>
      </c>
      <c r="WE303" s="59">
        <v>10499.300000000001</v>
      </c>
      <c r="WF303" s="59">
        <v>11129.258000000002</v>
      </c>
      <c r="WG303" s="59">
        <v>11797.01348</v>
      </c>
      <c r="WH303" s="59">
        <v>12504.834288800002</v>
      </c>
      <c r="WI303" s="59">
        <v>13255.124346127997</v>
      </c>
      <c r="WJ303" s="59"/>
      <c r="WM303" s="59">
        <v>396.0798713106729</v>
      </c>
      <c r="WN303" s="59">
        <v>440.59169114561485</v>
      </c>
      <c r="WO303" s="59">
        <v>467.02719261435175</v>
      </c>
      <c r="WP303" s="59">
        <v>495.0488241712128</v>
      </c>
      <c r="WQ303" s="59">
        <v>524.7517536214857</v>
      </c>
      <c r="WR303" s="59">
        <v>556.23685883877454</v>
      </c>
      <c r="WS303" s="59"/>
      <c r="WV303" s="74">
        <v>49.4</v>
      </c>
      <c r="WW303" s="74">
        <v>61.4</v>
      </c>
      <c r="WX303" s="74">
        <v>73.400000000000006</v>
      </c>
      <c r="WY303" s="74">
        <v>85.4</v>
      </c>
      <c r="WZ303" s="74">
        <v>97.4</v>
      </c>
      <c r="XA303" s="74">
        <v>109.4</v>
      </c>
      <c r="XB303" s="74"/>
      <c r="XE303" s="80">
        <v>4</v>
      </c>
      <c r="XF303" s="80">
        <v>5</v>
      </c>
      <c r="XG303" s="80">
        <v>6</v>
      </c>
      <c r="XH303" s="80">
        <v>7</v>
      </c>
      <c r="XI303" s="80">
        <v>8</v>
      </c>
      <c r="XJ303" s="80">
        <v>9</v>
      </c>
      <c r="XK303" s="80"/>
      <c r="XL303" s="75"/>
      <c r="XM303" s="75"/>
      <c r="XN303" s="80">
        <v>1</v>
      </c>
      <c r="XO303" s="80">
        <v>1</v>
      </c>
      <c r="XP303" s="80">
        <v>1</v>
      </c>
      <c r="XQ303" s="80">
        <v>1</v>
      </c>
      <c r="XR303" s="80">
        <v>1</v>
      </c>
      <c r="XS303" s="80">
        <v>1</v>
      </c>
      <c r="XT303" s="80"/>
      <c r="XW303" s="80">
        <v>11</v>
      </c>
      <c r="XX303" s="80">
        <v>11</v>
      </c>
      <c r="XY303" s="80">
        <v>12</v>
      </c>
      <c r="XZ303" s="80">
        <v>12</v>
      </c>
      <c r="YA303" s="80">
        <v>12</v>
      </c>
      <c r="YB303" s="80">
        <v>12</v>
      </c>
      <c r="YC303" s="80"/>
      <c r="YF303" s="5">
        <v>825.82653168275374</v>
      </c>
      <c r="YG303" s="5">
        <v>2681.0004406210664</v>
      </c>
      <c r="YH303" s="5">
        <v>2841.86046705833</v>
      </c>
      <c r="YI303" s="5">
        <v>3012.3720950818306</v>
      </c>
      <c r="YJ303" s="5">
        <v>3193.114420786741</v>
      </c>
      <c r="YK303" s="5">
        <v>3384.7012860339428</v>
      </c>
      <c r="YL303" s="5"/>
      <c r="YO303" s="5">
        <v>23764.792278640372</v>
      </c>
      <c r="YP303" s="5">
        <v>26435.501468736889</v>
      </c>
      <c r="YQ303" s="5">
        <v>28021.631556861106</v>
      </c>
      <c r="YR303" s="5">
        <v>29702.929450272768</v>
      </c>
      <c r="YS303" s="5">
        <v>31485.105217289143</v>
      </c>
      <c r="YT303" s="5">
        <v>33374.211530326473</v>
      </c>
      <c r="YU303" s="5"/>
      <c r="YX303" s="5">
        <v>16253.638167149622</v>
      </c>
      <c r="YY303" s="5">
        <v>26199.826531665734</v>
      </c>
      <c r="YZ303" s="5">
        <v>28021.631556861106</v>
      </c>
      <c r="ZA303" s="5">
        <v>29702.929450272768</v>
      </c>
      <c r="ZB303" s="5">
        <v>31485.105217289143</v>
      </c>
      <c r="ZC303" s="5">
        <v>33374.211530326473</v>
      </c>
      <c r="ZD303" s="5"/>
      <c r="ZG303" s="5">
        <v>396.0798713106729</v>
      </c>
      <c r="ZH303" s="5">
        <v>440.59169114561485</v>
      </c>
      <c r="ZI303" s="5">
        <v>467.02719261435175</v>
      </c>
      <c r="ZJ303" s="5">
        <v>495.0488241712128</v>
      </c>
      <c r="ZK303" s="5">
        <v>524.7517536214857</v>
      </c>
      <c r="ZL303" s="5">
        <v>556.23685883877454</v>
      </c>
      <c r="ZM303" s="5"/>
      <c r="ZP303" s="60">
        <v>11090.236396698841</v>
      </c>
      <c r="ZQ303" s="60">
        <v>12336.567352077216</v>
      </c>
      <c r="ZR303" s="60">
        <v>13076.761393201848</v>
      </c>
      <c r="ZS303" s="60">
        <v>13861.367076793958</v>
      </c>
      <c r="ZT303" s="60">
        <v>14693.049101401601</v>
      </c>
      <c r="ZU303" s="60">
        <v>15574.632047485688</v>
      </c>
      <c r="ZV303" s="60"/>
      <c r="ZY303" s="60">
        <v>396.0798713106729</v>
      </c>
      <c r="ZZ303" s="60">
        <v>440.59169114561485</v>
      </c>
      <c r="AAA303" s="60">
        <v>467.02719261435175</v>
      </c>
      <c r="AAB303" s="60">
        <v>495.0488241712128</v>
      </c>
      <c r="AAC303" s="60">
        <v>524.7517536214857</v>
      </c>
      <c r="AAD303" s="60">
        <v>556.23685883877454</v>
      </c>
      <c r="AAE303" s="60"/>
      <c r="AAH303" s="60">
        <v>33270.709190096524</v>
      </c>
      <c r="AAI303" s="60">
        <v>50668.04448174571</v>
      </c>
      <c r="AAJ303" s="60">
        <v>64449.752580780543</v>
      </c>
      <c r="AAK303" s="60">
        <v>79702.860691565264</v>
      </c>
      <c r="AAL303" s="60">
        <v>96554.322666353371</v>
      </c>
      <c r="AAM303" s="60">
        <v>115141.02977962633</v>
      </c>
      <c r="AAN303" s="60"/>
      <c r="AAQ303" s="5">
        <v>44360.945586795366</v>
      </c>
      <c r="AAR303" s="5">
        <v>63004.611833822928</v>
      </c>
      <c r="AAS303" s="5">
        <v>77526.513973982394</v>
      </c>
      <c r="AAT303" s="5">
        <v>93564.227768359226</v>
      </c>
      <c r="AAU303" s="5">
        <v>111247.37176775497</v>
      </c>
      <c r="AAV303" s="5">
        <v>130715.66182711202</v>
      </c>
    </row>
    <row r="304" spans="2:724" ht="15" customHeight="1">
      <c r="B304" s="228">
        <v>31</v>
      </c>
      <c r="C304" s="228">
        <v>347914</v>
      </c>
      <c r="D304" s="229" t="s">
        <v>466</v>
      </c>
      <c r="E304" s="73" t="b">
        <v>0</v>
      </c>
      <c r="F304" s="230">
        <v>40490</v>
      </c>
      <c r="G304" s="231" t="s">
        <v>426</v>
      </c>
      <c r="H304" s="57" t="s">
        <v>221</v>
      </c>
      <c r="I304" s="57" t="s">
        <v>198</v>
      </c>
      <c r="J304" s="229" t="s">
        <v>227</v>
      </c>
      <c r="K304" s="232">
        <v>8464</v>
      </c>
      <c r="L304" s="232">
        <v>0</v>
      </c>
      <c r="M304" s="73" t="b">
        <v>1</v>
      </c>
      <c r="N304" s="73" t="b">
        <v>1</v>
      </c>
      <c r="O304" s="73" t="b">
        <v>1</v>
      </c>
      <c r="P304" s="27">
        <v>41586</v>
      </c>
      <c r="Q304" s="27" t="s">
        <v>426</v>
      </c>
      <c r="R304" s="69">
        <v>0</v>
      </c>
      <c r="S304" s="69">
        <v>0.06</v>
      </c>
      <c r="T304" s="69">
        <v>0.06</v>
      </c>
      <c r="U304" s="69">
        <v>0.06</v>
      </c>
      <c r="V304" s="69">
        <v>0.06</v>
      </c>
      <c r="W304" s="69">
        <v>0.06</v>
      </c>
      <c r="Z304" s="232">
        <v>8464</v>
      </c>
      <c r="AA304" s="232">
        <v>8464</v>
      </c>
      <c r="AB304" s="232">
        <v>10000</v>
      </c>
      <c r="AC304" s="232">
        <v>10000</v>
      </c>
      <c r="AD304" s="232">
        <v>10000</v>
      </c>
      <c r="AE304" s="232">
        <v>10000</v>
      </c>
      <c r="AF304" s="232">
        <v>10000</v>
      </c>
      <c r="AG304" s="232">
        <v>10000</v>
      </c>
      <c r="AH304" s="232">
        <v>10000</v>
      </c>
      <c r="AI304" s="232">
        <v>10000</v>
      </c>
      <c r="AJ304" s="232">
        <v>10000</v>
      </c>
      <c r="AK304" s="232">
        <v>10000</v>
      </c>
      <c r="AL304" s="5">
        <v>10600</v>
      </c>
      <c r="AM304" s="5">
        <v>10600</v>
      </c>
      <c r="AN304" s="5">
        <v>10600</v>
      </c>
      <c r="AO304" s="5">
        <v>10600</v>
      </c>
      <c r="AP304" s="5">
        <v>10600</v>
      </c>
      <c r="AQ304" s="5">
        <v>10600</v>
      </c>
      <c r="AR304" s="5">
        <v>10600</v>
      </c>
      <c r="AS304" s="5">
        <v>10600</v>
      </c>
      <c r="AT304" s="5">
        <v>10600</v>
      </c>
      <c r="AU304" s="5">
        <v>10600</v>
      </c>
      <c r="AV304" s="5">
        <v>10600</v>
      </c>
      <c r="AW304" s="5">
        <v>10600</v>
      </c>
      <c r="AX304" s="5">
        <v>11236</v>
      </c>
      <c r="AY304" s="5">
        <v>11236</v>
      </c>
      <c r="AZ304" s="5">
        <v>11236</v>
      </c>
      <c r="BA304" s="5">
        <v>11236</v>
      </c>
      <c r="BB304" s="5">
        <v>11236</v>
      </c>
      <c r="BC304" s="5">
        <v>11236</v>
      </c>
      <c r="BD304" s="5">
        <v>11236</v>
      </c>
      <c r="BE304" s="5">
        <v>11236</v>
      </c>
      <c r="BF304" s="5">
        <v>11236</v>
      </c>
      <c r="BG304" s="5">
        <v>11236</v>
      </c>
      <c r="BH304" s="5">
        <v>11236</v>
      </c>
      <c r="BI304" s="5">
        <v>11236</v>
      </c>
      <c r="BJ304" s="5">
        <v>11910.16</v>
      </c>
      <c r="BK304" s="5">
        <v>11910.16</v>
      </c>
      <c r="BL304" s="5">
        <v>11910.16</v>
      </c>
      <c r="BM304" s="5">
        <v>11910.16</v>
      </c>
      <c r="BN304" s="5">
        <v>11910.16</v>
      </c>
      <c r="BO304" s="5">
        <v>11910.16</v>
      </c>
      <c r="BP304" s="5">
        <v>11910.16</v>
      </c>
      <c r="BQ304" s="5">
        <v>11910.16</v>
      </c>
      <c r="BR304" s="5">
        <v>11910.16</v>
      </c>
      <c r="BS304" s="5">
        <v>11910.16</v>
      </c>
      <c r="BT304" s="5">
        <v>11910.16</v>
      </c>
      <c r="BU304" s="5">
        <v>11910.16</v>
      </c>
      <c r="BV304" s="5">
        <v>12624.7696</v>
      </c>
      <c r="BW304" s="5">
        <v>12624.7696</v>
      </c>
      <c r="BX304" s="5">
        <v>12624.7696</v>
      </c>
      <c r="BY304" s="5">
        <v>12624.7696</v>
      </c>
      <c r="BZ304" s="5">
        <v>12624.7696</v>
      </c>
      <c r="CA304" s="5">
        <v>12624.7696</v>
      </c>
      <c r="CB304" s="5">
        <v>12624.7696</v>
      </c>
      <c r="CC304" s="5">
        <v>12624.7696</v>
      </c>
      <c r="CD304" s="5">
        <v>12624.7696</v>
      </c>
      <c r="CE304" s="5">
        <v>12624.7696</v>
      </c>
      <c r="CF304" s="5">
        <v>12624.7696</v>
      </c>
      <c r="CG304" s="5">
        <v>12624.7696</v>
      </c>
      <c r="CH304" s="5">
        <v>13382.255776</v>
      </c>
      <c r="CI304" s="5">
        <v>13382.255776</v>
      </c>
      <c r="CJ304" s="5">
        <v>13382.255776</v>
      </c>
      <c r="CK304" s="5">
        <v>13382.255776</v>
      </c>
      <c r="CL304" s="5">
        <v>13382.255776</v>
      </c>
      <c r="CM304" s="5">
        <v>13382.255776</v>
      </c>
      <c r="CN304" s="5">
        <v>13382.255776</v>
      </c>
      <c r="CO304" s="5">
        <v>13382.255776</v>
      </c>
      <c r="CP304" s="5">
        <v>13382.255776</v>
      </c>
      <c r="CQ304" s="5">
        <v>13382.255776</v>
      </c>
      <c r="CR304" s="5">
        <v>13382.255776</v>
      </c>
      <c r="CS304" s="5">
        <v>13382.255776</v>
      </c>
      <c r="CU304" s="69">
        <v>0</v>
      </c>
      <c r="CV304" s="69">
        <v>0</v>
      </c>
      <c r="CW304" s="69">
        <v>0</v>
      </c>
      <c r="CX304" s="69">
        <v>0</v>
      </c>
      <c r="CY304" s="69">
        <v>0</v>
      </c>
      <c r="CZ304" s="69">
        <v>0</v>
      </c>
      <c r="DC304" s="5">
        <v>0</v>
      </c>
      <c r="DD304" s="5">
        <v>0</v>
      </c>
      <c r="DE304" s="5">
        <v>0</v>
      </c>
      <c r="DF304" s="5">
        <v>0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0</v>
      </c>
      <c r="DR304" s="5">
        <v>0</v>
      </c>
      <c r="DS304" s="5">
        <v>0</v>
      </c>
      <c r="DT304" s="5">
        <v>0</v>
      </c>
      <c r="DU304" s="5">
        <v>0</v>
      </c>
      <c r="DV304" s="5">
        <v>0</v>
      </c>
      <c r="DW304" s="5">
        <v>0</v>
      </c>
      <c r="DX304" s="5">
        <v>0</v>
      </c>
      <c r="DY304" s="5">
        <v>0</v>
      </c>
      <c r="DZ304" s="5">
        <v>0</v>
      </c>
      <c r="EA304" s="5">
        <v>0</v>
      </c>
      <c r="EB304" s="5">
        <v>0</v>
      </c>
      <c r="EC304" s="5">
        <v>0</v>
      </c>
      <c r="ED304" s="5">
        <v>0</v>
      </c>
      <c r="EE304" s="5">
        <v>0</v>
      </c>
      <c r="EF304" s="5">
        <v>0</v>
      </c>
      <c r="EG304" s="5">
        <v>0</v>
      </c>
      <c r="EH304" s="5">
        <v>0</v>
      </c>
      <c r="EI304" s="5">
        <v>0</v>
      </c>
      <c r="EJ304" s="5">
        <v>0</v>
      </c>
      <c r="EK304" s="5">
        <v>0</v>
      </c>
      <c r="EL304" s="5">
        <v>0</v>
      </c>
      <c r="EM304" s="5">
        <v>0</v>
      </c>
      <c r="EN304" s="5">
        <v>0</v>
      </c>
      <c r="EO304" s="5">
        <v>0</v>
      </c>
      <c r="EP304" s="5">
        <v>0</v>
      </c>
      <c r="EQ304" s="5">
        <v>0</v>
      </c>
      <c r="ER304" s="5">
        <v>0</v>
      </c>
      <c r="ES304" s="5">
        <v>0</v>
      </c>
      <c r="ET304" s="5">
        <v>0</v>
      </c>
      <c r="EU304" s="5">
        <v>0</v>
      </c>
      <c r="EV304" s="5">
        <v>0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0</v>
      </c>
      <c r="FC304" s="5">
        <v>0</v>
      </c>
      <c r="FD304" s="5">
        <v>0</v>
      </c>
      <c r="FE304" s="5">
        <v>0</v>
      </c>
      <c r="FF304" s="5">
        <v>0</v>
      </c>
      <c r="FG304" s="5">
        <v>0</v>
      </c>
      <c r="FH304" s="5">
        <v>0</v>
      </c>
      <c r="FI304" s="5">
        <v>0</v>
      </c>
      <c r="FJ304" s="5">
        <v>0</v>
      </c>
      <c r="FK304" s="5">
        <v>0</v>
      </c>
      <c r="FL304" s="5">
        <v>0</v>
      </c>
      <c r="FM304" s="5">
        <v>0</v>
      </c>
      <c r="FN304" s="5">
        <v>0</v>
      </c>
      <c r="FO304" s="5">
        <v>0</v>
      </c>
      <c r="FP304" s="5">
        <v>0</v>
      </c>
      <c r="FQ304" s="5">
        <v>0</v>
      </c>
      <c r="FR304" s="5">
        <v>0</v>
      </c>
      <c r="FS304" s="5">
        <v>0</v>
      </c>
      <c r="FT304" s="5">
        <v>0</v>
      </c>
      <c r="FU304" s="5">
        <v>0</v>
      </c>
      <c r="FV304" s="5">
        <v>0</v>
      </c>
      <c r="FW304" s="5"/>
      <c r="FZ304" s="5">
        <v>8464</v>
      </c>
      <c r="GA304" s="5">
        <v>8464</v>
      </c>
      <c r="GB304" s="5">
        <v>10000</v>
      </c>
      <c r="GC304" s="5">
        <v>10000</v>
      </c>
      <c r="GD304" s="5">
        <v>10000</v>
      </c>
      <c r="GE304" s="5">
        <v>10000</v>
      </c>
      <c r="GF304" s="5">
        <v>10000</v>
      </c>
      <c r="GG304" s="5">
        <v>10000</v>
      </c>
      <c r="GH304" s="5">
        <v>10000</v>
      </c>
      <c r="GI304" s="5">
        <v>10000</v>
      </c>
      <c r="GJ304" s="5">
        <v>10000</v>
      </c>
      <c r="GK304" s="5">
        <v>10000</v>
      </c>
      <c r="GL304" s="5">
        <v>10600</v>
      </c>
      <c r="GM304" s="5">
        <v>10600</v>
      </c>
      <c r="GN304" s="5">
        <v>10600</v>
      </c>
      <c r="GO304" s="5">
        <v>10600</v>
      </c>
      <c r="GP304" s="5">
        <v>10600</v>
      </c>
      <c r="GQ304" s="5">
        <v>10600</v>
      </c>
      <c r="GR304" s="5">
        <v>10600</v>
      </c>
      <c r="GS304" s="5">
        <v>10600</v>
      </c>
      <c r="GT304" s="5">
        <v>10600</v>
      </c>
      <c r="GU304" s="5">
        <v>10600</v>
      </c>
      <c r="GV304" s="5">
        <v>10600</v>
      </c>
      <c r="GW304" s="5">
        <v>10600</v>
      </c>
      <c r="GX304" s="5">
        <v>11236</v>
      </c>
      <c r="GY304" s="5">
        <v>11236</v>
      </c>
      <c r="GZ304" s="5">
        <v>11236</v>
      </c>
      <c r="HA304" s="5">
        <v>11236</v>
      </c>
      <c r="HB304" s="5">
        <v>11236</v>
      </c>
      <c r="HC304" s="5">
        <v>11236</v>
      </c>
      <c r="HD304" s="5">
        <v>11236</v>
      </c>
      <c r="HE304" s="5">
        <v>11236</v>
      </c>
      <c r="HF304" s="5">
        <v>11236</v>
      </c>
      <c r="HG304" s="5">
        <v>11236</v>
      </c>
      <c r="HH304" s="5">
        <v>11236</v>
      </c>
      <c r="HI304" s="5">
        <v>11236</v>
      </c>
      <c r="HJ304" s="5">
        <v>11910.16</v>
      </c>
      <c r="HK304" s="5">
        <v>11910.16</v>
      </c>
      <c r="HL304" s="5">
        <v>11910.16</v>
      </c>
      <c r="HM304" s="5">
        <v>11910.16</v>
      </c>
      <c r="HN304" s="5">
        <v>11910.16</v>
      </c>
      <c r="HO304" s="5">
        <v>11910.16</v>
      </c>
      <c r="HP304" s="5">
        <v>11910.16</v>
      </c>
      <c r="HQ304" s="5">
        <v>11910.16</v>
      </c>
      <c r="HR304" s="5">
        <v>11910.16</v>
      </c>
      <c r="HS304" s="5">
        <v>11910.16</v>
      </c>
      <c r="HT304" s="5">
        <v>11910.16</v>
      </c>
      <c r="HU304" s="5">
        <v>11910.16</v>
      </c>
      <c r="HV304" s="5">
        <v>12624.7696</v>
      </c>
      <c r="HW304" s="5">
        <v>12624.7696</v>
      </c>
      <c r="HX304" s="5">
        <v>12624.7696</v>
      </c>
      <c r="HY304" s="5">
        <v>12624.7696</v>
      </c>
      <c r="HZ304" s="5">
        <v>12624.7696</v>
      </c>
      <c r="IA304" s="5">
        <v>12624.7696</v>
      </c>
      <c r="IB304" s="5">
        <v>12624.7696</v>
      </c>
      <c r="IC304" s="5">
        <v>12624.7696</v>
      </c>
      <c r="ID304" s="5">
        <v>12624.7696</v>
      </c>
      <c r="IE304" s="5">
        <v>12624.7696</v>
      </c>
      <c r="IF304" s="5">
        <v>12624.7696</v>
      </c>
      <c r="IG304" s="5">
        <v>12624.7696</v>
      </c>
      <c r="IH304" s="5">
        <v>13382.255776</v>
      </c>
      <c r="II304" s="5">
        <v>13382.255776</v>
      </c>
      <c r="IJ304" s="5">
        <v>13382.255776</v>
      </c>
      <c r="IK304" s="5">
        <v>13382.255776</v>
      </c>
      <c r="IL304" s="5">
        <v>13382.255776</v>
      </c>
      <c r="IM304" s="5">
        <v>13382.255776</v>
      </c>
      <c r="IN304" s="5">
        <v>13382.255776</v>
      </c>
      <c r="IO304" s="5">
        <v>13382.255776</v>
      </c>
      <c r="IP304" s="5">
        <v>13382.255776</v>
      </c>
      <c r="IQ304" s="5">
        <v>13382.255776</v>
      </c>
      <c r="IR304" s="5">
        <v>13382.255776</v>
      </c>
      <c r="IS304" s="5">
        <v>13382.255776</v>
      </c>
      <c r="IT304" s="5"/>
      <c r="IW304" s="5">
        <v>242.91679999999999</v>
      </c>
      <c r="IX304" s="5">
        <v>242.91679999999999</v>
      </c>
      <c r="IY304" s="5">
        <v>287</v>
      </c>
      <c r="IZ304" s="5">
        <v>287</v>
      </c>
      <c r="JA304" s="5">
        <v>287</v>
      </c>
      <c r="JB304" s="5">
        <v>287</v>
      </c>
      <c r="JC304" s="5">
        <v>287</v>
      </c>
      <c r="JD304" s="5">
        <v>287</v>
      </c>
      <c r="JE304" s="5">
        <v>287</v>
      </c>
      <c r="JF304" s="5">
        <v>287</v>
      </c>
      <c r="JG304" s="5">
        <v>287</v>
      </c>
      <c r="JH304" s="5">
        <v>287</v>
      </c>
      <c r="JI304" s="5">
        <v>304.21999999999997</v>
      </c>
      <c r="JJ304" s="5">
        <v>304.21999999999997</v>
      </c>
      <c r="JK304" s="5">
        <v>304.21999999999997</v>
      </c>
      <c r="JL304" s="5">
        <v>304.21999999999997</v>
      </c>
      <c r="JM304" s="5">
        <v>304.21999999999997</v>
      </c>
      <c r="JN304" s="5">
        <v>304.21999999999997</v>
      </c>
      <c r="JO304" s="5">
        <v>304.21999999999997</v>
      </c>
      <c r="JP304" s="5">
        <v>304.21999999999997</v>
      </c>
      <c r="JQ304" s="5">
        <v>304.21999999999997</v>
      </c>
      <c r="JR304" s="5">
        <v>304.21999999999997</v>
      </c>
      <c r="JS304" s="5">
        <v>304.21999999999997</v>
      </c>
      <c r="JT304" s="5">
        <v>304.21999999999997</v>
      </c>
      <c r="JU304" s="5">
        <v>322.47320000000002</v>
      </c>
      <c r="JV304" s="5">
        <v>322.47320000000002</v>
      </c>
      <c r="JW304" s="5">
        <v>322.47320000000002</v>
      </c>
      <c r="JX304" s="5">
        <v>322.47320000000002</v>
      </c>
      <c r="JY304" s="5">
        <v>322.47320000000002</v>
      </c>
      <c r="JZ304" s="5">
        <v>322.47320000000002</v>
      </c>
      <c r="KA304" s="5">
        <v>322.47320000000002</v>
      </c>
      <c r="KB304" s="5">
        <v>322.47320000000002</v>
      </c>
      <c r="KC304" s="5">
        <v>322.47320000000002</v>
      </c>
      <c r="KD304" s="5">
        <v>322.47320000000002</v>
      </c>
      <c r="KE304" s="5">
        <v>322.47320000000002</v>
      </c>
      <c r="KF304" s="5">
        <v>322.47320000000002</v>
      </c>
      <c r="KG304" s="5">
        <v>341.82159200000001</v>
      </c>
      <c r="KH304" s="5">
        <v>341.82159200000001</v>
      </c>
      <c r="KI304" s="5">
        <v>341.82159200000001</v>
      </c>
      <c r="KJ304" s="5">
        <v>341.82159200000001</v>
      </c>
      <c r="KK304" s="5">
        <v>341.82159200000001</v>
      </c>
      <c r="KL304" s="5">
        <v>341.82159200000001</v>
      </c>
      <c r="KM304" s="5">
        <v>341.82159200000001</v>
      </c>
      <c r="KN304" s="5">
        <v>341.82159200000001</v>
      </c>
      <c r="KO304" s="5">
        <v>341.82159200000001</v>
      </c>
      <c r="KP304" s="5">
        <v>341.82159200000001</v>
      </c>
      <c r="KQ304" s="5">
        <v>341.82159200000001</v>
      </c>
      <c r="KR304" s="5">
        <v>341.82159200000001</v>
      </c>
      <c r="KS304" s="5">
        <v>362.33088751999998</v>
      </c>
      <c r="KT304" s="5">
        <v>362.33088751999998</v>
      </c>
      <c r="KU304" s="5">
        <v>362.33088751999998</v>
      </c>
      <c r="KV304" s="5">
        <v>362.33088751999998</v>
      </c>
      <c r="KW304" s="5">
        <v>362.33088751999998</v>
      </c>
      <c r="KX304" s="5">
        <v>362.33088751999998</v>
      </c>
      <c r="KY304" s="5">
        <v>362.33088751999998</v>
      </c>
      <c r="KZ304" s="5">
        <v>362.33088751999998</v>
      </c>
      <c r="LA304" s="5">
        <v>362.33088751999998</v>
      </c>
      <c r="LB304" s="5">
        <v>362.33088751999998</v>
      </c>
      <c r="LC304" s="5">
        <v>362.33088751999998</v>
      </c>
      <c r="LD304" s="5">
        <v>362.33088751999998</v>
      </c>
      <c r="LE304" s="5">
        <v>384.07074077120001</v>
      </c>
      <c r="LF304" s="5">
        <v>384.07074077120001</v>
      </c>
      <c r="LG304" s="5">
        <v>384.07074077120001</v>
      </c>
      <c r="LH304" s="5">
        <v>384.07074077120001</v>
      </c>
      <c r="LI304" s="5">
        <v>384.07074077120001</v>
      </c>
      <c r="LJ304" s="5">
        <v>384.07074077120001</v>
      </c>
      <c r="LK304" s="5">
        <v>384.07074077120001</v>
      </c>
      <c r="LL304" s="5">
        <v>384.07074077120001</v>
      </c>
      <c r="LM304" s="5">
        <v>384.07074077120001</v>
      </c>
      <c r="LN304" s="5">
        <v>384.07074077120001</v>
      </c>
      <c r="LO304" s="5">
        <v>384.07074077120001</v>
      </c>
      <c r="LP304" s="5">
        <v>384.07074077120001</v>
      </c>
      <c r="LQ304" s="5"/>
      <c r="LT304" s="5">
        <v>257.30560000000003</v>
      </c>
      <c r="LU304" s="5">
        <v>257.30560000000003</v>
      </c>
      <c r="LV304" s="5">
        <v>304</v>
      </c>
      <c r="LW304" s="5">
        <v>304</v>
      </c>
      <c r="LX304" s="5">
        <v>304</v>
      </c>
      <c r="LY304" s="5">
        <v>304</v>
      </c>
      <c r="LZ304" s="5">
        <v>304</v>
      </c>
      <c r="MA304" s="5">
        <v>304</v>
      </c>
      <c r="MB304" s="5">
        <v>304</v>
      </c>
      <c r="MC304" s="5">
        <v>304</v>
      </c>
      <c r="MD304" s="5">
        <v>304</v>
      </c>
      <c r="ME304" s="5">
        <v>304</v>
      </c>
      <c r="MF304" s="5">
        <v>322.24</v>
      </c>
      <c r="MG304" s="5">
        <v>322.24</v>
      </c>
      <c r="MH304" s="5">
        <v>322.24</v>
      </c>
      <c r="MI304" s="5">
        <v>322.24</v>
      </c>
      <c r="MJ304" s="5">
        <v>322.24</v>
      </c>
      <c r="MK304" s="5">
        <v>322.24</v>
      </c>
      <c r="ML304" s="5">
        <v>322.24</v>
      </c>
      <c r="MM304" s="5">
        <v>322.24</v>
      </c>
      <c r="MN304" s="5">
        <v>322.24</v>
      </c>
      <c r="MO304" s="5">
        <v>322.24</v>
      </c>
      <c r="MP304" s="5">
        <v>322.24</v>
      </c>
      <c r="MQ304" s="5">
        <v>322.24</v>
      </c>
      <c r="MR304" s="5">
        <v>341.57440000000003</v>
      </c>
      <c r="MS304" s="5">
        <v>341.57440000000003</v>
      </c>
      <c r="MT304" s="5">
        <v>341.57440000000003</v>
      </c>
      <c r="MU304" s="5">
        <v>341.57440000000003</v>
      </c>
      <c r="MV304" s="5">
        <v>341.57440000000003</v>
      </c>
      <c r="MW304" s="5">
        <v>341.57440000000003</v>
      </c>
      <c r="MX304" s="5">
        <v>341.57440000000003</v>
      </c>
      <c r="MY304" s="5">
        <v>341.57440000000003</v>
      </c>
      <c r="MZ304" s="5">
        <v>341.57440000000003</v>
      </c>
      <c r="NA304" s="5">
        <v>341.57440000000003</v>
      </c>
      <c r="NB304" s="5">
        <v>341.57440000000003</v>
      </c>
      <c r="NC304" s="5">
        <v>341.57440000000003</v>
      </c>
      <c r="ND304" s="5">
        <v>362.06886400000002</v>
      </c>
      <c r="NE304" s="5">
        <v>362.06886400000002</v>
      </c>
      <c r="NF304" s="5">
        <v>362.06886400000002</v>
      </c>
      <c r="NG304" s="5">
        <v>362.06886400000002</v>
      </c>
      <c r="NH304" s="5">
        <v>362.06886400000002</v>
      </c>
      <c r="NI304" s="5">
        <v>362.06886400000002</v>
      </c>
      <c r="NJ304" s="5">
        <v>362.06886400000002</v>
      </c>
      <c r="NK304" s="5">
        <v>362.06886400000002</v>
      </c>
      <c r="NL304" s="5">
        <v>362.06886400000002</v>
      </c>
      <c r="NM304" s="5">
        <v>362.06886400000002</v>
      </c>
      <c r="NN304" s="5">
        <v>362.06886400000002</v>
      </c>
      <c r="NO304" s="5">
        <v>362.06886400000002</v>
      </c>
      <c r="NP304" s="5">
        <v>383.79299584</v>
      </c>
      <c r="NQ304" s="5">
        <v>383.79299584</v>
      </c>
      <c r="NR304" s="5">
        <v>383.79299584</v>
      </c>
      <c r="NS304" s="5">
        <v>383.79299584</v>
      </c>
      <c r="NT304" s="5">
        <v>383.79299584</v>
      </c>
      <c r="NU304" s="5">
        <v>383.79299584</v>
      </c>
      <c r="NV304" s="5">
        <v>383.79299584</v>
      </c>
      <c r="NW304" s="5">
        <v>383.79299584</v>
      </c>
      <c r="NX304" s="5">
        <v>383.79299584</v>
      </c>
      <c r="NY304" s="5">
        <v>383.79299584</v>
      </c>
      <c r="NZ304" s="5">
        <v>383.79299584</v>
      </c>
      <c r="OA304" s="5">
        <v>383.79299584</v>
      </c>
      <c r="OB304" s="5">
        <v>406.82057559039998</v>
      </c>
      <c r="OC304" s="5">
        <v>406.82057559039998</v>
      </c>
      <c r="OD304" s="5">
        <v>406.82057559039998</v>
      </c>
      <c r="OE304" s="5">
        <v>406.82057559039998</v>
      </c>
      <c r="OF304" s="5">
        <v>406.82057559039998</v>
      </c>
      <c r="OG304" s="5">
        <v>406.82057559039998</v>
      </c>
      <c r="OH304" s="5">
        <v>406.82057559039998</v>
      </c>
      <c r="OI304" s="5">
        <v>406.82057559039998</v>
      </c>
      <c r="OJ304" s="5">
        <v>406.82057559039998</v>
      </c>
      <c r="OK304" s="5">
        <v>406.82057559039998</v>
      </c>
      <c r="OL304" s="5">
        <v>406.82057559039998</v>
      </c>
      <c r="OM304" s="5">
        <v>406.82057559039998</v>
      </c>
      <c r="ON304" s="5"/>
      <c r="OQ304" s="59">
        <v>0</v>
      </c>
      <c r="OR304" s="59">
        <v>0</v>
      </c>
      <c r="OS304" s="59">
        <v>0</v>
      </c>
      <c r="OT304" s="59">
        <v>0</v>
      </c>
      <c r="OU304" s="59">
        <v>0</v>
      </c>
      <c r="OV304" s="59">
        <v>0</v>
      </c>
      <c r="OW304" s="59">
        <v>0</v>
      </c>
      <c r="OX304" s="59">
        <v>0</v>
      </c>
      <c r="OY304" s="59">
        <v>0</v>
      </c>
      <c r="OZ304" s="59">
        <v>0</v>
      </c>
      <c r="PA304" s="59">
        <v>0</v>
      </c>
      <c r="PB304" s="59">
        <v>0</v>
      </c>
      <c r="PC304" s="59">
        <v>0</v>
      </c>
      <c r="PD304" s="59">
        <v>0</v>
      </c>
      <c r="PE304" s="59">
        <v>0</v>
      </c>
      <c r="PF304" s="59">
        <v>0</v>
      </c>
      <c r="PG304" s="59">
        <v>0</v>
      </c>
      <c r="PH304" s="59">
        <v>0</v>
      </c>
      <c r="PI304" s="59">
        <v>0</v>
      </c>
      <c r="PJ304" s="59">
        <v>0</v>
      </c>
      <c r="PK304" s="59">
        <v>0</v>
      </c>
      <c r="PL304" s="59">
        <v>0</v>
      </c>
      <c r="PM304" s="59">
        <v>0</v>
      </c>
      <c r="PN304" s="59">
        <v>0</v>
      </c>
      <c r="PO304" s="59">
        <v>0</v>
      </c>
      <c r="PP304" s="59">
        <v>0</v>
      </c>
      <c r="PQ304" s="59">
        <v>0</v>
      </c>
      <c r="PR304" s="59">
        <v>0</v>
      </c>
      <c r="PS304" s="59">
        <v>0</v>
      </c>
      <c r="PT304" s="59">
        <v>0</v>
      </c>
      <c r="PU304" s="59">
        <v>0</v>
      </c>
      <c r="PV304" s="59">
        <v>0</v>
      </c>
      <c r="PW304" s="59">
        <v>0</v>
      </c>
      <c r="PX304" s="59">
        <v>0</v>
      </c>
      <c r="PY304" s="59">
        <v>0</v>
      </c>
      <c r="PZ304" s="59">
        <v>0</v>
      </c>
      <c r="QA304" s="59">
        <v>0</v>
      </c>
      <c r="QB304" s="59">
        <v>0</v>
      </c>
      <c r="QC304" s="59">
        <v>0</v>
      </c>
      <c r="QD304" s="59">
        <v>0</v>
      </c>
      <c r="QE304" s="59">
        <v>0</v>
      </c>
      <c r="QF304" s="59">
        <v>0</v>
      </c>
      <c r="QG304" s="59">
        <v>0</v>
      </c>
      <c r="QH304" s="59">
        <v>0</v>
      </c>
      <c r="QI304" s="59">
        <v>0</v>
      </c>
      <c r="QJ304" s="59">
        <v>0</v>
      </c>
      <c r="QK304" s="59">
        <v>0</v>
      </c>
      <c r="QL304" s="59">
        <v>0</v>
      </c>
      <c r="QM304" s="59">
        <v>0</v>
      </c>
      <c r="QN304" s="59">
        <v>0</v>
      </c>
      <c r="QO304" s="59">
        <v>0</v>
      </c>
      <c r="QP304" s="59">
        <v>0</v>
      </c>
      <c r="QQ304" s="59">
        <v>0</v>
      </c>
      <c r="QR304" s="59">
        <v>0</v>
      </c>
      <c r="QS304" s="59">
        <v>0</v>
      </c>
      <c r="QT304" s="59">
        <v>0</v>
      </c>
      <c r="QU304" s="59">
        <v>0</v>
      </c>
      <c r="QV304" s="59">
        <v>0</v>
      </c>
      <c r="QW304" s="59">
        <v>0</v>
      </c>
      <c r="QX304" s="59">
        <v>0</v>
      </c>
      <c r="QY304" s="59">
        <v>0</v>
      </c>
      <c r="QZ304" s="59">
        <v>0</v>
      </c>
      <c r="RA304" s="59">
        <v>0</v>
      </c>
      <c r="RB304" s="59">
        <v>0</v>
      </c>
      <c r="RC304" s="59">
        <v>0</v>
      </c>
      <c r="RD304" s="59">
        <v>0</v>
      </c>
      <c r="RE304" s="59">
        <v>0</v>
      </c>
      <c r="RF304" s="59">
        <v>0</v>
      </c>
      <c r="RG304" s="59">
        <v>0</v>
      </c>
      <c r="RH304" s="59">
        <v>0</v>
      </c>
      <c r="RI304" s="59">
        <v>0</v>
      </c>
      <c r="RJ304" s="59">
        <v>0</v>
      </c>
      <c r="RK304" s="59"/>
      <c r="RN304" s="59">
        <v>500.22239999999999</v>
      </c>
      <c r="RO304" s="59">
        <v>500.22239999999999</v>
      </c>
      <c r="RP304" s="59">
        <v>591</v>
      </c>
      <c r="RQ304" s="59">
        <v>591</v>
      </c>
      <c r="RR304" s="59">
        <v>591</v>
      </c>
      <c r="RS304" s="59">
        <v>591</v>
      </c>
      <c r="RT304" s="59">
        <v>591</v>
      </c>
      <c r="RU304" s="59">
        <v>591</v>
      </c>
      <c r="RV304" s="59">
        <v>591</v>
      </c>
      <c r="RW304" s="59">
        <v>591</v>
      </c>
      <c r="RX304" s="59">
        <v>591</v>
      </c>
      <c r="RY304" s="59">
        <v>591</v>
      </c>
      <c r="RZ304" s="59">
        <v>626.46</v>
      </c>
      <c r="SA304" s="59">
        <v>626.46</v>
      </c>
      <c r="SB304" s="59">
        <v>626.46</v>
      </c>
      <c r="SC304" s="59">
        <v>626.46</v>
      </c>
      <c r="SD304" s="59">
        <v>626.46</v>
      </c>
      <c r="SE304" s="59">
        <v>626.46</v>
      </c>
      <c r="SF304" s="59">
        <v>626.46</v>
      </c>
      <c r="SG304" s="59">
        <v>626.46</v>
      </c>
      <c r="SH304" s="59">
        <v>626.46</v>
      </c>
      <c r="SI304" s="59">
        <v>626.46</v>
      </c>
      <c r="SJ304" s="59">
        <v>626.46</v>
      </c>
      <c r="SK304" s="59">
        <v>626.46</v>
      </c>
      <c r="SL304" s="59">
        <v>664.0476000000001</v>
      </c>
      <c r="SM304" s="59">
        <v>664.0476000000001</v>
      </c>
      <c r="SN304" s="59">
        <v>664.0476000000001</v>
      </c>
      <c r="SO304" s="59">
        <v>664.0476000000001</v>
      </c>
      <c r="SP304" s="59">
        <v>664.0476000000001</v>
      </c>
      <c r="SQ304" s="59">
        <v>664.0476000000001</v>
      </c>
      <c r="SR304" s="59">
        <v>664.0476000000001</v>
      </c>
      <c r="SS304" s="59">
        <v>664.0476000000001</v>
      </c>
      <c r="ST304" s="59">
        <v>664.0476000000001</v>
      </c>
      <c r="SU304" s="59">
        <v>664.0476000000001</v>
      </c>
      <c r="SV304" s="59">
        <v>664.0476000000001</v>
      </c>
      <c r="SW304" s="59">
        <v>664.0476000000001</v>
      </c>
      <c r="SX304" s="59">
        <v>703.89045600000009</v>
      </c>
      <c r="SY304" s="59">
        <v>703.89045600000009</v>
      </c>
      <c r="SZ304" s="59">
        <v>703.89045600000009</v>
      </c>
      <c r="TA304" s="59">
        <v>703.89045600000009</v>
      </c>
      <c r="TB304" s="59">
        <v>703.89045600000009</v>
      </c>
      <c r="TC304" s="59">
        <v>703.89045600000009</v>
      </c>
      <c r="TD304" s="59">
        <v>703.89045600000009</v>
      </c>
      <c r="TE304" s="59">
        <v>703.89045600000009</v>
      </c>
      <c r="TF304" s="59">
        <v>703.89045600000009</v>
      </c>
      <c r="TG304" s="59">
        <v>703.89045600000009</v>
      </c>
      <c r="TH304" s="59">
        <v>703.89045600000009</v>
      </c>
      <c r="TI304" s="59">
        <v>703.89045600000009</v>
      </c>
      <c r="TJ304" s="59">
        <v>746.12388336000004</v>
      </c>
      <c r="TK304" s="59">
        <v>746.12388336000004</v>
      </c>
      <c r="TL304" s="59">
        <v>746.12388336000004</v>
      </c>
      <c r="TM304" s="59">
        <v>746.12388336000004</v>
      </c>
      <c r="TN304" s="59">
        <v>746.12388336000004</v>
      </c>
      <c r="TO304" s="59">
        <v>746.12388336000004</v>
      </c>
      <c r="TP304" s="59">
        <v>746.12388336000004</v>
      </c>
      <c r="TQ304" s="59">
        <v>746.12388336000004</v>
      </c>
      <c r="TR304" s="59">
        <v>746.12388336000004</v>
      </c>
      <c r="TS304" s="59">
        <v>746.12388336000004</v>
      </c>
      <c r="TT304" s="59">
        <v>746.12388336000004</v>
      </c>
      <c r="TU304" s="59">
        <v>746.12388336000004</v>
      </c>
      <c r="TV304" s="59">
        <v>790.89131636160005</v>
      </c>
      <c r="TW304" s="59">
        <v>790.89131636160005</v>
      </c>
      <c r="TX304" s="59">
        <v>790.89131636160005</v>
      </c>
      <c r="TY304" s="59">
        <v>790.89131636160005</v>
      </c>
      <c r="TZ304" s="59">
        <v>790.89131636160005</v>
      </c>
      <c r="UA304" s="59">
        <v>790.89131636160005</v>
      </c>
      <c r="UB304" s="59">
        <v>790.89131636160005</v>
      </c>
      <c r="UC304" s="59">
        <v>790.89131636160005</v>
      </c>
      <c r="UD304" s="59">
        <v>790.89131636160005</v>
      </c>
      <c r="UE304" s="59">
        <v>790.89131636160005</v>
      </c>
      <c r="UF304" s="59">
        <v>790.89131636160005</v>
      </c>
      <c r="UG304" s="59">
        <v>790.89131636160005</v>
      </c>
      <c r="UH304" s="59"/>
      <c r="UK304" s="59">
        <v>3355.8335999999999</v>
      </c>
      <c r="UL304" s="59">
        <v>3650.639999999999</v>
      </c>
      <c r="UM304" s="59">
        <v>3869.6783999999993</v>
      </c>
      <c r="UN304" s="59">
        <v>4101.859104000001</v>
      </c>
      <c r="UO304" s="59">
        <v>4347.9706502399995</v>
      </c>
      <c r="UP304" s="59">
        <v>4608.8488892543992</v>
      </c>
      <c r="UQ304" s="59"/>
      <c r="UT304" s="59">
        <v>3554.6112000000003</v>
      </c>
      <c r="UU304" s="59">
        <v>3866.8799999999992</v>
      </c>
      <c r="UV304" s="59">
        <v>4098.8928000000005</v>
      </c>
      <c r="UW304" s="59">
        <v>4344.8263679999991</v>
      </c>
      <c r="UX304" s="59">
        <v>4605.51595008</v>
      </c>
      <c r="UY304" s="59">
        <v>4881.8469070847996</v>
      </c>
      <c r="UZ304" s="59"/>
      <c r="VC304" s="59">
        <v>0</v>
      </c>
      <c r="VD304" s="59">
        <v>0</v>
      </c>
      <c r="VE304" s="59">
        <v>0</v>
      </c>
      <c r="VF304" s="59">
        <v>0</v>
      </c>
      <c r="VG304" s="59">
        <v>0</v>
      </c>
      <c r="VH304" s="59">
        <v>0</v>
      </c>
      <c r="VI304" s="59"/>
      <c r="VL304" s="59">
        <v>6910.4448000000002</v>
      </c>
      <c r="VM304" s="59">
        <v>7517.5199999999986</v>
      </c>
      <c r="VN304" s="59">
        <v>7968.5712000000003</v>
      </c>
      <c r="VO304" s="59">
        <v>8446.685472000001</v>
      </c>
      <c r="VP304" s="59">
        <v>8953.4866003200004</v>
      </c>
      <c r="VQ304" s="59">
        <v>9490.6957963391978</v>
      </c>
      <c r="VR304" s="59"/>
      <c r="VU304" s="59">
        <v>116928</v>
      </c>
      <c r="VV304" s="59">
        <v>127200</v>
      </c>
      <c r="VW304" s="59">
        <v>134832</v>
      </c>
      <c r="VX304" s="59">
        <v>142921.92000000001</v>
      </c>
      <c r="VY304" s="59">
        <v>151497.2352</v>
      </c>
      <c r="VZ304" s="59">
        <v>160587.06931200004</v>
      </c>
      <c r="WA304" s="59"/>
      <c r="WD304" s="59">
        <v>9744</v>
      </c>
      <c r="WE304" s="59">
        <v>10600</v>
      </c>
      <c r="WF304" s="59">
        <v>11236</v>
      </c>
      <c r="WG304" s="59">
        <v>11910.160000000002</v>
      </c>
      <c r="WH304" s="59">
        <v>12624.7696</v>
      </c>
      <c r="WI304" s="59">
        <v>13382.255776000004</v>
      </c>
      <c r="WJ304" s="59"/>
      <c r="WM304" s="59">
        <v>408.89634913973987</v>
      </c>
      <c r="WN304" s="59">
        <v>444.8174569869912</v>
      </c>
      <c r="WO304" s="59">
        <v>471.50650440621069</v>
      </c>
      <c r="WP304" s="59">
        <v>499.79689467058341</v>
      </c>
      <c r="WQ304" s="59">
        <v>529.78470835081828</v>
      </c>
      <c r="WR304" s="59">
        <v>561.5717908518676</v>
      </c>
      <c r="WS304" s="59"/>
      <c r="WV304" s="74">
        <v>49.766666666666666</v>
      </c>
      <c r="WW304" s="74">
        <v>61.766666666666666</v>
      </c>
      <c r="WX304" s="74">
        <v>73.766666666666666</v>
      </c>
      <c r="WY304" s="74">
        <v>85.766666666666666</v>
      </c>
      <c r="WZ304" s="74">
        <v>97.766666666666666</v>
      </c>
      <c r="XA304" s="74">
        <v>109.76666666666667</v>
      </c>
      <c r="XB304" s="74"/>
      <c r="XE304" s="80">
        <v>4</v>
      </c>
      <c r="XF304" s="80">
        <v>5</v>
      </c>
      <c r="XG304" s="80">
        <v>6</v>
      </c>
      <c r="XH304" s="80">
        <v>7</v>
      </c>
      <c r="XI304" s="80">
        <v>8</v>
      </c>
      <c r="XJ304" s="80">
        <v>9</v>
      </c>
      <c r="XK304" s="80"/>
      <c r="XL304" s="75"/>
      <c r="XM304" s="75"/>
      <c r="XN304" s="80">
        <v>1</v>
      </c>
      <c r="XO304" s="80">
        <v>1</v>
      </c>
      <c r="XP304" s="80">
        <v>1</v>
      </c>
      <c r="XQ304" s="80">
        <v>1</v>
      </c>
      <c r="XR304" s="80">
        <v>1</v>
      </c>
      <c r="XS304" s="80">
        <v>1</v>
      </c>
      <c r="XT304" s="80"/>
      <c r="XW304" s="80">
        <v>23</v>
      </c>
      <c r="XX304" s="80">
        <v>23</v>
      </c>
      <c r="XY304" s="80">
        <v>23</v>
      </c>
      <c r="XZ304" s="80">
        <v>23</v>
      </c>
      <c r="YA304" s="80">
        <v>23</v>
      </c>
      <c r="YB304" s="80">
        <v>23</v>
      </c>
      <c r="YC304" s="80"/>
      <c r="YF304" s="5">
        <v>852.54888795635816</v>
      </c>
      <c r="YG304" s="5">
        <v>2706.7142257658415</v>
      </c>
      <c r="YH304" s="5">
        <v>2869.1170793117926</v>
      </c>
      <c r="YI304" s="5">
        <v>3041.2641040705012</v>
      </c>
      <c r="YJ304" s="5">
        <v>3223.7399503147299</v>
      </c>
      <c r="YK304" s="5">
        <v>3417.1643473336144</v>
      </c>
      <c r="YL304" s="5"/>
      <c r="YO304" s="5">
        <v>24533.780948384392</v>
      </c>
      <c r="YP304" s="5">
        <v>26689.047419219471</v>
      </c>
      <c r="YQ304" s="5">
        <v>28290.390264372643</v>
      </c>
      <c r="YR304" s="5">
        <v>29987.813680235005</v>
      </c>
      <c r="YS304" s="5">
        <v>31787.082501049095</v>
      </c>
      <c r="YT304" s="5">
        <v>33694.307451112058</v>
      </c>
      <c r="YU304" s="5"/>
      <c r="YX304" s="5">
        <v>16779.578534989105</v>
      </c>
      <c r="YY304" s="5">
        <v>26451.112096583271</v>
      </c>
      <c r="YZ304" s="5">
        <v>28290.390264372643</v>
      </c>
      <c r="ZA304" s="5">
        <v>29987.813680235005</v>
      </c>
      <c r="ZB304" s="5">
        <v>31787.082501049095</v>
      </c>
      <c r="ZC304" s="5">
        <v>33694.307451112058</v>
      </c>
      <c r="ZD304" s="5"/>
      <c r="ZG304" s="5">
        <v>408.89634913973987</v>
      </c>
      <c r="ZH304" s="5">
        <v>444.8174569869912</v>
      </c>
      <c r="ZI304" s="5">
        <v>471.50650440621069</v>
      </c>
      <c r="ZJ304" s="5">
        <v>499.79689467058341</v>
      </c>
      <c r="ZK304" s="5">
        <v>529.78470835081828</v>
      </c>
      <c r="ZL304" s="5">
        <v>561.5717908518676</v>
      </c>
      <c r="ZM304" s="5"/>
      <c r="ZP304" s="60">
        <v>11449.097775912716</v>
      </c>
      <c r="ZQ304" s="60">
        <v>12454.888795635754</v>
      </c>
      <c r="ZR304" s="60">
        <v>13202.182123373899</v>
      </c>
      <c r="ZS304" s="60">
        <v>13994.313050776336</v>
      </c>
      <c r="ZT304" s="60">
        <v>14833.971833822912</v>
      </c>
      <c r="ZU304" s="60">
        <v>15724.010143852292</v>
      </c>
      <c r="ZV304" s="60"/>
      <c r="ZY304" s="60">
        <v>408.89634913973987</v>
      </c>
      <c r="ZZ304" s="60">
        <v>444.8174569869912</v>
      </c>
      <c r="AAA304" s="60">
        <v>471.50650440621069</v>
      </c>
      <c r="AAB304" s="60">
        <v>499.79689467058341</v>
      </c>
      <c r="AAC304" s="60">
        <v>529.78470835081828</v>
      </c>
      <c r="AAD304" s="60">
        <v>561.5717908518676</v>
      </c>
      <c r="AAE304" s="60"/>
      <c r="AAH304" s="60">
        <v>34347.293327738153</v>
      </c>
      <c r="AAI304" s="60">
        <v>51154.007553503987</v>
      </c>
      <c r="AAJ304" s="60">
        <v>65067.897608057079</v>
      </c>
      <c r="AAK304" s="60">
        <v>80467.300041963928</v>
      </c>
      <c r="AAL304" s="60">
        <v>97480.386336550568</v>
      </c>
      <c r="AAM304" s="60">
        <v>116245.36070633659</v>
      </c>
      <c r="AAN304" s="60"/>
      <c r="AAQ304" s="5">
        <v>45796.391103650865</v>
      </c>
      <c r="AAR304" s="5">
        <v>63608.896349139744</v>
      </c>
      <c r="AAS304" s="5">
        <v>78270.079731430975</v>
      </c>
      <c r="AAT304" s="5">
        <v>94461.61309274027</v>
      </c>
      <c r="AAU304" s="5">
        <v>112314.35817037348</v>
      </c>
      <c r="AAV304" s="5">
        <v>131969.37085018889</v>
      </c>
    </row>
    <row r="305" spans="2:724" ht="15" customHeight="1">
      <c r="B305" s="228">
        <v>32</v>
      </c>
      <c r="C305" s="228">
        <v>358821</v>
      </c>
      <c r="D305" s="229" t="s">
        <v>467</v>
      </c>
      <c r="E305" s="73" t="b">
        <v>0</v>
      </c>
      <c r="F305" s="230">
        <v>41845</v>
      </c>
      <c r="G305" s="231" t="s">
        <v>426</v>
      </c>
      <c r="H305" s="57" t="s">
        <v>221</v>
      </c>
      <c r="I305" s="57" t="s">
        <v>199</v>
      </c>
      <c r="J305" s="229" t="s">
        <v>223</v>
      </c>
      <c r="K305" s="232">
        <v>12500</v>
      </c>
      <c r="L305" s="232">
        <v>0</v>
      </c>
      <c r="M305" s="73" t="b">
        <v>1</v>
      </c>
      <c r="N305" s="73" t="b">
        <v>1</v>
      </c>
      <c r="O305" s="73" t="b">
        <v>1</v>
      </c>
      <c r="P305" s="27">
        <v>42941</v>
      </c>
      <c r="Q305" s="27" t="s">
        <v>426</v>
      </c>
      <c r="R305" s="69">
        <v>0</v>
      </c>
      <c r="S305" s="69">
        <v>0.06</v>
      </c>
      <c r="T305" s="69">
        <v>0.06</v>
      </c>
      <c r="U305" s="69">
        <v>0.06</v>
      </c>
      <c r="V305" s="69">
        <v>0.06</v>
      </c>
      <c r="W305" s="69">
        <v>0.06</v>
      </c>
      <c r="Z305" s="232">
        <v>0</v>
      </c>
      <c r="AA305" s="232">
        <v>0</v>
      </c>
      <c r="AB305" s="232">
        <v>0</v>
      </c>
      <c r="AC305" s="232">
        <v>0</v>
      </c>
      <c r="AD305" s="232">
        <v>0</v>
      </c>
      <c r="AE305" s="232">
        <v>0</v>
      </c>
      <c r="AF305" s="232">
        <v>1980.96</v>
      </c>
      <c r="AG305" s="232">
        <v>9905</v>
      </c>
      <c r="AH305" s="232">
        <v>9905</v>
      </c>
      <c r="AI305" s="232">
        <v>9905</v>
      </c>
      <c r="AJ305" s="232">
        <v>9905</v>
      </c>
      <c r="AK305" s="232">
        <v>9905</v>
      </c>
      <c r="AL305" s="5">
        <v>10499.300000000001</v>
      </c>
      <c r="AM305" s="5">
        <v>10499.300000000001</v>
      </c>
      <c r="AN305" s="5">
        <v>10499.300000000001</v>
      </c>
      <c r="AO305" s="5">
        <v>10499.300000000001</v>
      </c>
      <c r="AP305" s="5">
        <v>10499.300000000001</v>
      </c>
      <c r="AQ305" s="5">
        <v>10499.300000000001</v>
      </c>
      <c r="AR305" s="5">
        <v>10499.300000000001</v>
      </c>
      <c r="AS305" s="5">
        <v>10499.300000000001</v>
      </c>
      <c r="AT305" s="5">
        <v>10499.300000000001</v>
      </c>
      <c r="AU305" s="5">
        <v>10499.300000000001</v>
      </c>
      <c r="AV305" s="5">
        <v>10499.300000000001</v>
      </c>
      <c r="AW305" s="5">
        <v>10499.300000000001</v>
      </c>
      <c r="AX305" s="5">
        <v>11129.258000000002</v>
      </c>
      <c r="AY305" s="5">
        <v>11129.258000000002</v>
      </c>
      <c r="AZ305" s="5">
        <v>11129.258000000002</v>
      </c>
      <c r="BA305" s="5">
        <v>11129.258000000002</v>
      </c>
      <c r="BB305" s="5">
        <v>11129.258000000002</v>
      </c>
      <c r="BC305" s="5">
        <v>11129.258000000002</v>
      </c>
      <c r="BD305" s="5">
        <v>11129.258000000002</v>
      </c>
      <c r="BE305" s="5">
        <v>11129.258000000002</v>
      </c>
      <c r="BF305" s="5">
        <v>11129.258000000002</v>
      </c>
      <c r="BG305" s="5">
        <v>11129.258000000002</v>
      </c>
      <c r="BH305" s="5">
        <v>11129.258000000002</v>
      </c>
      <c r="BI305" s="5">
        <v>11129.258000000002</v>
      </c>
      <c r="BJ305" s="5">
        <v>11797.013480000001</v>
      </c>
      <c r="BK305" s="5">
        <v>11797.013480000001</v>
      </c>
      <c r="BL305" s="5">
        <v>11797.013480000001</v>
      </c>
      <c r="BM305" s="5">
        <v>11797.013480000001</v>
      </c>
      <c r="BN305" s="5">
        <v>11797.013480000001</v>
      </c>
      <c r="BO305" s="5">
        <v>11797.013480000001</v>
      </c>
      <c r="BP305" s="5">
        <v>11797.013480000001</v>
      </c>
      <c r="BQ305" s="5">
        <v>11797.013480000001</v>
      </c>
      <c r="BR305" s="5">
        <v>11797.013480000001</v>
      </c>
      <c r="BS305" s="5">
        <v>11797.013480000001</v>
      </c>
      <c r="BT305" s="5">
        <v>11797.013480000001</v>
      </c>
      <c r="BU305" s="5">
        <v>11797.013480000001</v>
      </c>
      <c r="BV305" s="5">
        <v>12504.834288800002</v>
      </c>
      <c r="BW305" s="5">
        <v>12504.834288800002</v>
      </c>
      <c r="BX305" s="5">
        <v>12504.834288800002</v>
      </c>
      <c r="BY305" s="5">
        <v>12504.834288800002</v>
      </c>
      <c r="BZ305" s="5">
        <v>12504.834288800002</v>
      </c>
      <c r="CA305" s="5">
        <v>12504.834288800002</v>
      </c>
      <c r="CB305" s="5">
        <v>12504.834288800002</v>
      </c>
      <c r="CC305" s="5">
        <v>12504.834288800002</v>
      </c>
      <c r="CD305" s="5">
        <v>12504.834288800002</v>
      </c>
      <c r="CE305" s="5">
        <v>12504.834288800002</v>
      </c>
      <c r="CF305" s="5">
        <v>12504.834288800002</v>
      </c>
      <c r="CG305" s="5">
        <v>12504.834288800002</v>
      </c>
      <c r="CH305" s="5">
        <v>13255.124346128003</v>
      </c>
      <c r="CI305" s="5">
        <v>13255.124346128003</v>
      </c>
      <c r="CJ305" s="5">
        <v>13255.124346128003</v>
      </c>
      <c r="CK305" s="5">
        <v>13255.124346128003</v>
      </c>
      <c r="CL305" s="5">
        <v>13255.124346128003</v>
      </c>
      <c r="CM305" s="5">
        <v>13255.124346128003</v>
      </c>
      <c r="CN305" s="5">
        <v>13255.124346128003</v>
      </c>
      <c r="CO305" s="5">
        <v>13255.124346128003</v>
      </c>
      <c r="CP305" s="5">
        <v>13255.124346128003</v>
      </c>
      <c r="CQ305" s="5">
        <v>13255.124346128003</v>
      </c>
      <c r="CR305" s="5">
        <v>13255.124346128003</v>
      </c>
      <c r="CS305" s="5">
        <v>13255.124346128003</v>
      </c>
      <c r="CU305" s="69">
        <v>0</v>
      </c>
      <c r="CV305" s="69">
        <v>0</v>
      </c>
      <c r="CW305" s="69">
        <v>0</v>
      </c>
      <c r="CX305" s="69">
        <v>0</v>
      </c>
      <c r="CY305" s="69">
        <v>0</v>
      </c>
      <c r="CZ305" s="69">
        <v>0</v>
      </c>
      <c r="DC305" s="5">
        <v>0</v>
      </c>
      <c r="DD305" s="5">
        <v>0</v>
      </c>
      <c r="DE305" s="5">
        <v>0</v>
      </c>
      <c r="DF305" s="5">
        <v>0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0</v>
      </c>
      <c r="DR305" s="5">
        <v>0</v>
      </c>
      <c r="DS305" s="5">
        <v>0</v>
      </c>
      <c r="DT305" s="5">
        <v>0</v>
      </c>
      <c r="DU305" s="5">
        <v>0</v>
      </c>
      <c r="DV305" s="5">
        <v>0</v>
      </c>
      <c r="DW305" s="5">
        <v>0</v>
      </c>
      <c r="DX305" s="5">
        <v>0</v>
      </c>
      <c r="DY305" s="5">
        <v>0</v>
      </c>
      <c r="DZ305" s="5">
        <v>0</v>
      </c>
      <c r="EA305" s="5">
        <v>0</v>
      </c>
      <c r="EB305" s="5">
        <v>0</v>
      </c>
      <c r="EC305" s="5">
        <v>0</v>
      </c>
      <c r="ED305" s="5">
        <v>0</v>
      </c>
      <c r="EE305" s="5">
        <v>0</v>
      </c>
      <c r="EF305" s="5">
        <v>0</v>
      </c>
      <c r="EG305" s="5">
        <v>0</v>
      </c>
      <c r="EH305" s="5">
        <v>0</v>
      </c>
      <c r="EI305" s="5">
        <v>0</v>
      </c>
      <c r="EJ305" s="5">
        <v>0</v>
      </c>
      <c r="EK305" s="5">
        <v>0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0</v>
      </c>
      <c r="ER305" s="5">
        <v>0</v>
      </c>
      <c r="ES305" s="5">
        <v>0</v>
      </c>
      <c r="ET305" s="5">
        <v>0</v>
      </c>
      <c r="EU305" s="5">
        <v>0</v>
      </c>
      <c r="EV305" s="5">
        <v>0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0</v>
      </c>
      <c r="FC305" s="5">
        <v>0</v>
      </c>
      <c r="FD305" s="5">
        <v>0</v>
      </c>
      <c r="FE305" s="5">
        <v>0</v>
      </c>
      <c r="FF305" s="5">
        <v>0</v>
      </c>
      <c r="FG305" s="5">
        <v>0</v>
      </c>
      <c r="FH305" s="5">
        <v>0</v>
      </c>
      <c r="FI305" s="5">
        <v>0</v>
      </c>
      <c r="FJ305" s="5">
        <v>0</v>
      </c>
      <c r="FK305" s="5">
        <v>0</v>
      </c>
      <c r="FL305" s="5">
        <v>0</v>
      </c>
      <c r="FM305" s="5">
        <v>0</v>
      </c>
      <c r="FN305" s="5">
        <v>0</v>
      </c>
      <c r="FO305" s="5">
        <v>0</v>
      </c>
      <c r="FP305" s="5">
        <v>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/>
      <c r="FZ305" s="5">
        <v>0</v>
      </c>
      <c r="GA305" s="5">
        <v>0</v>
      </c>
      <c r="GB305" s="5">
        <v>0</v>
      </c>
      <c r="GC305" s="5">
        <v>0</v>
      </c>
      <c r="GD305" s="5">
        <v>0</v>
      </c>
      <c r="GE305" s="5">
        <v>0</v>
      </c>
      <c r="GF305" s="5">
        <v>1980.96</v>
      </c>
      <c r="GG305" s="5">
        <v>9905</v>
      </c>
      <c r="GH305" s="5">
        <v>9905</v>
      </c>
      <c r="GI305" s="5">
        <v>9905</v>
      </c>
      <c r="GJ305" s="5">
        <v>9905</v>
      </c>
      <c r="GK305" s="5">
        <v>9905</v>
      </c>
      <c r="GL305" s="5">
        <v>10499.300000000001</v>
      </c>
      <c r="GM305" s="5">
        <v>10499.300000000001</v>
      </c>
      <c r="GN305" s="5">
        <v>10499.300000000001</v>
      </c>
      <c r="GO305" s="5">
        <v>10499.300000000001</v>
      </c>
      <c r="GP305" s="5">
        <v>10499.300000000001</v>
      </c>
      <c r="GQ305" s="5">
        <v>10499.300000000001</v>
      </c>
      <c r="GR305" s="5">
        <v>10499.300000000001</v>
      </c>
      <c r="GS305" s="5">
        <v>10499.300000000001</v>
      </c>
      <c r="GT305" s="5">
        <v>10499.300000000001</v>
      </c>
      <c r="GU305" s="5">
        <v>10499.300000000001</v>
      </c>
      <c r="GV305" s="5">
        <v>10499.300000000001</v>
      </c>
      <c r="GW305" s="5">
        <v>10499.300000000001</v>
      </c>
      <c r="GX305" s="5">
        <v>11129.258000000002</v>
      </c>
      <c r="GY305" s="5">
        <v>11129.258000000002</v>
      </c>
      <c r="GZ305" s="5">
        <v>11129.258000000002</v>
      </c>
      <c r="HA305" s="5">
        <v>11129.258000000002</v>
      </c>
      <c r="HB305" s="5">
        <v>11129.258000000002</v>
      </c>
      <c r="HC305" s="5">
        <v>11129.258000000002</v>
      </c>
      <c r="HD305" s="5">
        <v>11129.258000000002</v>
      </c>
      <c r="HE305" s="5">
        <v>11129.258000000002</v>
      </c>
      <c r="HF305" s="5">
        <v>11129.258000000002</v>
      </c>
      <c r="HG305" s="5">
        <v>11129.258000000002</v>
      </c>
      <c r="HH305" s="5">
        <v>11129.258000000002</v>
      </c>
      <c r="HI305" s="5">
        <v>11129.258000000002</v>
      </c>
      <c r="HJ305" s="5">
        <v>11797.013480000001</v>
      </c>
      <c r="HK305" s="5">
        <v>11797.013480000001</v>
      </c>
      <c r="HL305" s="5">
        <v>11797.013480000001</v>
      </c>
      <c r="HM305" s="5">
        <v>11797.013480000001</v>
      </c>
      <c r="HN305" s="5">
        <v>11797.013480000001</v>
      </c>
      <c r="HO305" s="5">
        <v>11797.013480000001</v>
      </c>
      <c r="HP305" s="5">
        <v>11797.013480000001</v>
      </c>
      <c r="HQ305" s="5">
        <v>11797.013480000001</v>
      </c>
      <c r="HR305" s="5">
        <v>11797.013480000001</v>
      </c>
      <c r="HS305" s="5">
        <v>11797.013480000001</v>
      </c>
      <c r="HT305" s="5">
        <v>11797.013480000001</v>
      </c>
      <c r="HU305" s="5">
        <v>11797.013480000001</v>
      </c>
      <c r="HV305" s="5">
        <v>12504.834288800002</v>
      </c>
      <c r="HW305" s="5">
        <v>12504.834288800002</v>
      </c>
      <c r="HX305" s="5">
        <v>12504.834288800002</v>
      </c>
      <c r="HY305" s="5">
        <v>12504.834288800002</v>
      </c>
      <c r="HZ305" s="5">
        <v>12504.834288800002</v>
      </c>
      <c r="IA305" s="5">
        <v>12504.834288800002</v>
      </c>
      <c r="IB305" s="5">
        <v>12504.834288800002</v>
      </c>
      <c r="IC305" s="5">
        <v>12504.834288800002</v>
      </c>
      <c r="ID305" s="5">
        <v>12504.834288800002</v>
      </c>
      <c r="IE305" s="5">
        <v>12504.834288800002</v>
      </c>
      <c r="IF305" s="5">
        <v>12504.834288800002</v>
      </c>
      <c r="IG305" s="5">
        <v>12504.834288800002</v>
      </c>
      <c r="IH305" s="5">
        <v>13255.124346128003</v>
      </c>
      <c r="II305" s="5">
        <v>13255.124346128003</v>
      </c>
      <c r="IJ305" s="5">
        <v>13255.124346128003</v>
      </c>
      <c r="IK305" s="5">
        <v>13255.124346128003</v>
      </c>
      <c r="IL305" s="5">
        <v>13255.124346128003</v>
      </c>
      <c r="IM305" s="5">
        <v>13255.124346128003</v>
      </c>
      <c r="IN305" s="5">
        <v>13255.124346128003</v>
      </c>
      <c r="IO305" s="5">
        <v>13255.124346128003</v>
      </c>
      <c r="IP305" s="5">
        <v>13255.124346128003</v>
      </c>
      <c r="IQ305" s="5">
        <v>13255.124346128003</v>
      </c>
      <c r="IR305" s="5">
        <v>13255.124346128003</v>
      </c>
      <c r="IS305" s="5">
        <v>13255.124346128003</v>
      </c>
      <c r="IT305" s="5"/>
      <c r="IW305" s="5">
        <v>0</v>
      </c>
      <c r="IX305" s="5">
        <v>0</v>
      </c>
      <c r="IY305" s="5">
        <v>0</v>
      </c>
      <c r="IZ305" s="5">
        <v>0</v>
      </c>
      <c r="JA305" s="5">
        <v>0</v>
      </c>
      <c r="JB305" s="5">
        <v>0</v>
      </c>
      <c r="JC305" s="5">
        <v>56.853552000000001</v>
      </c>
      <c r="JD305" s="5">
        <v>284.27350000000001</v>
      </c>
      <c r="JE305" s="5">
        <v>284.27350000000001</v>
      </c>
      <c r="JF305" s="5">
        <v>284.27350000000001</v>
      </c>
      <c r="JG305" s="5">
        <v>284.27350000000001</v>
      </c>
      <c r="JH305" s="5">
        <v>284.27350000000001</v>
      </c>
      <c r="JI305" s="5">
        <v>301.32991000000004</v>
      </c>
      <c r="JJ305" s="5">
        <v>301.32991000000004</v>
      </c>
      <c r="JK305" s="5">
        <v>301.32991000000004</v>
      </c>
      <c r="JL305" s="5">
        <v>301.32991000000004</v>
      </c>
      <c r="JM305" s="5">
        <v>301.32991000000004</v>
      </c>
      <c r="JN305" s="5">
        <v>301.32991000000004</v>
      </c>
      <c r="JO305" s="5">
        <v>301.32991000000004</v>
      </c>
      <c r="JP305" s="5">
        <v>301.32991000000004</v>
      </c>
      <c r="JQ305" s="5">
        <v>301.32991000000004</v>
      </c>
      <c r="JR305" s="5">
        <v>301.32991000000004</v>
      </c>
      <c r="JS305" s="5">
        <v>301.32991000000004</v>
      </c>
      <c r="JT305" s="5">
        <v>301.32991000000004</v>
      </c>
      <c r="JU305" s="5">
        <v>319.40970460000005</v>
      </c>
      <c r="JV305" s="5">
        <v>319.40970460000005</v>
      </c>
      <c r="JW305" s="5">
        <v>319.40970460000005</v>
      </c>
      <c r="JX305" s="5">
        <v>319.40970460000005</v>
      </c>
      <c r="JY305" s="5">
        <v>319.40970460000005</v>
      </c>
      <c r="JZ305" s="5">
        <v>319.40970460000005</v>
      </c>
      <c r="KA305" s="5">
        <v>319.40970460000005</v>
      </c>
      <c r="KB305" s="5">
        <v>319.40970460000005</v>
      </c>
      <c r="KC305" s="5">
        <v>319.40970460000005</v>
      </c>
      <c r="KD305" s="5">
        <v>319.40970460000005</v>
      </c>
      <c r="KE305" s="5">
        <v>319.40970460000005</v>
      </c>
      <c r="KF305" s="5">
        <v>319.40970460000005</v>
      </c>
      <c r="KG305" s="5">
        <v>338.57428687600003</v>
      </c>
      <c r="KH305" s="5">
        <v>338.57428687600003</v>
      </c>
      <c r="KI305" s="5">
        <v>338.57428687600003</v>
      </c>
      <c r="KJ305" s="5">
        <v>338.57428687600003</v>
      </c>
      <c r="KK305" s="5">
        <v>338.57428687600003</v>
      </c>
      <c r="KL305" s="5">
        <v>338.57428687600003</v>
      </c>
      <c r="KM305" s="5">
        <v>338.57428687600003</v>
      </c>
      <c r="KN305" s="5">
        <v>338.57428687600003</v>
      </c>
      <c r="KO305" s="5">
        <v>338.57428687600003</v>
      </c>
      <c r="KP305" s="5">
        <v>338.57428687600003</v>
      </c>
      <c r="KQ305" s="5">
        <v>338.57428687600003</v>
      </c>
      <c r="KR305" s="5">
        <v>338.57428687600003</v>
      </c>
      <c r="KS305" s="5">
        <v>358.88874408856009</v>
      </c>
      <c r="KT305" s="5">
        <v>358.88874408856009</v>
      </c>
      <c r="KU305" s="5">
        <v>358.88874408856009</v>
      </c>
      <c r="KV305" s="5">
        <v>358.88874408856009</v>
      </c>
      <c r="KW305" s="5">
        <v>358.88874408856009</v>
      </c>
      <c r="KX305" s="5">
        <v>358.88874408856009</v>
      </c>
      <c r="KY305" s="5">
        <v>358.88874408856009</v>
      </c>
      <c r="KZ305" s="5">
        <v>358.88874408856009</v>
      </c>
      <c r="LA305" s="5">
        <v>358.88874408856009</v>
      </c>
      <c r="LB305" s="5">
        <v>358.88874408856009</v>
      </c>
      <c r="LC305" s="5">
        <v>358.88874408856009</v>
      </c>
      <c r="LD305" s="5">
        <v>358.88874408856009</v>
      </c>
      <c r="LE305" s="5">
        <v>380.42206873387369</v>
      </c>
      <c r="LF305" s="5">
        <v>380.42206873387369</v>
      </c>
      <c r="LG305" s="5">
        <v>380.42206873387369</v>
      </c>
      <c r="LH305" s="5">
        <v>380.42206873387369</v>
      </c>
      <c r="LI305" s="5">
        <v>380.42206873387369</v>
      </c>
      <c r="LJ305" s="5">
        <v>380.42206873387369</v>
      </c>
      <c r="LK305" s="5">
        <v>380.42206873387369</v>
      </c>
      <c r="LL305" s="5">
        <v>380.42206873387369</v>
      </c>
      <c r="LM305" s="5">
        <v>380.42206873387369</v>
      </c>
      <c r="LN305" s="5">
        <v>380.42206873387369</v>
      </c>
      <c r="LO305" s="5">
        <v>380.42206873387369</v>
      </c>
      <c r="LP305" s="5">
        <v>380.42206873387369</v>
      </c>
      <c r="LQ305" s="5"/>
      <c r="LT305" s="5">
        <v>0</v>
      </c>
      <c r="LU305" s="5">
        <v>0</v>
      </c>
      <c r="LV305" s="5">
        <v>0</v>
      </c>
      <c r="LW305" s="5">
        <v>0</v>
      </c>
      <c r="LX305" s="5">
        <v>0</v>
      </c>
      <c r="LY305" s="5">
        <v>0</v>
      </c>
      <c r="LZ305" s="5">
        <v>60.221184000000001</v>
      </c>
      <c r="MA305" s="5">
        <v>301.11200000000002</v>
      </c>
      <c r="MB305" s="5">
        <v>301.11200000000002</v>
      </c>
      <c r="MC305" s="5">
        <v>301.11200000000002</v>
      </c>
      <c r="MD305" s="5">
        <v>301.11200000000002</v>
      </c>
      <c r="ME305" s="5">
        <v>301.11200000000002</v>
      </c>
      <c r="MF305" s="5">
        <v>319.17872000000006</v>
      </c>
      <c r="MG305" s="5">
        <v>319.17872000000006</v>
      </c>
      <c r="MH305" s="5">
        <v>319.17872000000006</v>
      </c>
      <c r="MI305" s="5">
        <v>319.17872000000006</v>
      </c>
      <c r="MJ305" s="5">
        <v>319.17872000000006</v>
      </c>
      <c r="MK305" s="5">
        <v>319.17872000000006</v>
      </c>
      <c r="ML305" s="5">
        <v>319.17872000000006</v>
      </c>
      <c r="MM305" s="5">
        <v>319.17872000000006</v>
      </c>
      <c r="MN305" s="5">
        <v>319.17872000000006</v>
      </c>
      <c r="MO305" s="5">
        <v>319.17872000000006</v>
      </c>
      <c r="MP305" s="5">
        <v>319.17872000000006</v>
      </c>
      <c r="MQ305" s="5">
        <v>319.17872000000006</v>
      </c>
      <c r="MR305" s="5">
        <v>338.32944320000007</v>
      </c>
      <c r="MS305" s="5">
        <v>338.32944320000007</v>
      </c>
      <c r="MT305" s="5">
        <v>338.32944320000007</v>
      </c>
      <c r="MU305" s="5">
        <v>338.32944320000007</v>
      </c>
      <c r="MV305" s="5">
        <v>338.32944320000007</v>
      </c>
      <c r="MW305" s="5">
        <v>338.32944320000007</v>
      </c>
      <c r="MX305" s="5">
        <v>338.32944320000007</v>
      </c>
      <c r="MY305" s="5">
        <v>338.32944320000007</v>
      </c>
      <c r="MZ305" s="5">
        <v>338.32944320000007</v>
      </c>
      <c r="NA305" s="5">
        <v>338.32944320000007</v>
      </c>
      <c r="NB305" s="5">
        <v>338.32944320000007</v>
      </c>
      <c r="NC305" s="5">
        <v>338.32944320000007</v>
      </c>
      <c r="ND305" s="5">
        <v>358.62920979200004</v>
      </c>
      <c r="NE305" s="5">
        <v>358.62920979200004</v>
      </c>
      <c r="NF305" s="5">
        <v>358.62920979200004</v>
      </c>
      <c r="NG305" s="5">
        <v>358.62920979200004</v>
      </c>
      <c r="NH305" s="5">
        <v>358.62920979200004</v>
      </c>
      <c r="NI305" s="5">
        <v>358.62920979200004</v>
      </c>
      <c r="NJ305" s="5">
        <v>358.62920979200004</v>
      </c>
      <c r="NK305" s="5">
        <v>358.62920979200004</v>
      </c>
      <c r="NL305" s="5">
        <v>358.62920979200004</v>
      </c>
      <c r="NM305" s="5">
        <v>358.62920979200004</v>
      </c>
      <c r="NN305" s="5">
        <v>358.62920979200004</v>
      </c>
      <c r="NO305" s="5">
        <v>358.62920979200004</v>
      </c>
      <c r="NP305" s="5">
        <v>380.14696237952006</v>
      </c>
      <c r="NQ305" s="5">
        <v>380.14696237952006</v>
      </c>
      <c r="NR305" s="5">
        <v>380.14696237952006</v>
      </c>
      <c r="NS305" s="5">
        <v>380.14696237952006</v>
      </c>
      <c r="NT305" s="5">
        <v>380.14696237952006</v>
      </c>
      <c r="NU305" s="5">
        <v>380.14696237952006</v>
      </c>
      <c r="NV305" s="5">
        <v>380.14696237952006</v>
      </c>
      <c r="NW305" s="5">
        <v>380.14696237952006</v>
      </c>
      <c r="NX305" s="5">
        <v>380.14696237952006</v>
      </c>
      <c r="NY305" s="5">
        <v>380.14696237952006</v>
      </c>
      <c r="NZ305" s="5">
        <v>380.14696237952006</v>
      </c>
      <c r="OA305" s="5">
        <v>380.14696237952006</v>
      </c>
      <c r="OB305" s="5">
        <v>402.95578012229129</v>
      </c>
      <c r="OC305" s="5">
        <v>402.95578012229129</v>
      </c>
      <c r="OD305" s="5">
        <v>402.95578012229129</v>
      </c>
      <c r="OE305" s="5">
        <v>402.95578012229129</v>
      </c>
      <c r="OF305" s="5">
        <v>402.95578012229129</v>
      </c>
      <c r="OG305" s="5">
        <v>402.95578012229129</v>
      </c>
      <c r="OH305" s="5">
        <v>402.95578012229129</v>
      </c>
      <c r="OI305" s="5">
        <v>402.95578012229129</v>
      </c>
      <c r="OJ305" s="5">
        <v>402.95578012229129</v>
      </c>
      <c r="OK305" s="5">
        <v>402.95578012229129</v>
      </c>
      <c r="OL305" s="5">
        <v>402.95578012229129</v>
      </c>
      <c r="OM305" s="5">
        <v>402.95578012229129</v>
      </c>
      <c r="ON305" s="5"/>
      <c r="OQ305" s="59">
        <v>0</v>
      </c>
      <c r="OR305" s="59">
        <v>0</v>
      </c>
      <c r="OS305" s="59">
        <v>0</v>
      </c>
      <c r="OT305" s="59">
        <v>0</v>
      </c>
      <c r="OU305" s="59">
        <v>0</v>
      </c>
      <c r="OV305" s="59">
        <v>0</v>
      </c>
      <c r="OW305" s="59">
        <v>0</v>
      </c>
      <c r="OX305" s="59">
        <v>0</v>
      </c>
      <c r="OY305" s="59">
        <v>0</v>
      </c>
      <c r="OZ305" s="59">
        <v>0</v>
      </c>
      <c r="PA305" s="59">
        <v>0</v>
      </c>
      <c r="PB305" s="59">
        <v>0</v>
      </c>
      <c r="PC305" s="59">
        <v>0</v>
      </c>
      <c r="PD305" s="59">
        <v>0</v>
      </c>
      <c r="PE305" s="59">
        <v>0</v>
      </c>
      <c r="PF305" s="59">
        <v>0</v>
      </c>
      <c r="PG305" s="59">
        <v>0</v>
      </c>
      <c r="PH305" s="59">
        <v>0</v>
      </c>
      <c r="PI305" s="59">
        <v>0</v>
      </c>
      <c r="PJ305" s="59">
        <v>0</v>
      </c>
      <c r="PK305" s="59">
        <v>0</v>
      </c>
      <c r="PL305" s="59">
        <v>0</v>
      </c>
      <c r="PM305" s="59">
        <v>0</v>
      </c>
      <c r="PN305" s="59">
        <v>0</v>
      </c>
      <c r="PO305" s="59">
        <v>0</v>
      </c>
      <c r="PP305" s="59">
        <v>0</v>
      </c>
      <c r="PQ305" s="59">
        <v>0</v>
      </c>
      <c r="PR305" s="59">
        <v>0</v>
      </c>
      <c r="PS305" s="59">
        <v>0</v>
      </c>
      <c r="PT305" s="59">
        <v>0</v>
      </c>
      <c r="PU305" s="59">
        <v>0</v>
      </c>
      <c r="PV305" s="59">
        <v>0</v>
      </c>
      <c r="PW305" s="59">
        <v>0</v>
      </c>
      <c r="PX305" s="59">
        <v>0</v>
      </c>
      <c r="PY305" s="59">
        <v>0</v>
      </c>
      <c r="PZ305" s="59">
        <v>0</v>
      </c>
      <c r="QA305" s="59">
        <v>0</v>
      </c>
      <c r="QB305" s="59">
        <v>0</v>
      </c>
      <c r="QC305" s="59">
        <v>0</v>
      </c>
      <c r="QD305" s="59">
        <v>0</v>
      </c>
      <c r="QE305" s="59">
        <v>0</v>
      </c>
      <c r="QF305" s="59">
        <v>0</v>
      </c>
      <c r="QG305" s="59">
        <v>0</v>
      </c>
      <c r="QH305" s="59">
        <v>0</v>
      </c>
      <c r="QI305" s="59">
        <v>0</v>
      </c>
      <c r="QJ305" s="59">
        <v>0</v>
      </c>
      <c r="QK305" s="59">
        <v>0</v>
      </c>
      <c r="QL305" s="59">
        <v>0</v>
      </c>
      <c r="QM305" s="59">
        <v>0</v>
      </c>
      <c r="QN305" s="59">
        <v>0</v>
      </c>
      <c r="QO305" s="59">
        <v>0</v>
      </c>
      <c r="QP305" s="59">
        <v>0</v>
      </c>
      <c r="QQ305" s="59">
        <v>0</v>
      </c>
      <c r="QR305" s="59">
        <v>0</v>
      </c>
      <c r="QS305" s="59">
        <v>0</v>
      </c>
      <c r="QT305" s="59">
        <v>0</v>
      </c>
      <c r="QU305" s="59">
        <v>0</v>
      </c>
      <c r="QV305" s="59">
        <v>0</v>
      </c>
      <c r="QW305" s="59">
        <v>0</v>
      </c>
      <c r="QX305" s="59">
        <v>0</v>
      </c>
      <c r="QY305" s="59">
        <v>0</v>
      </c>
      <c r="QZ305" s="59">
        <v>0</v>
      </c>
      <c r="RA305" s="59">
        <v>0</v>
      </c>
      <c r="RB305" s="59">
        <v>0</v>
      </c>
      <c r="RC305" s="59">
        <v>0</v>
      </c>
      <c r="RD305" s="59">
        <v>0</v>
      </c>
      <c r="RE305" s="59">
        <v>0</v>
      </c>
      <c r="RF305" s="59">
        <v>0</v>
      </c>
      <c r="RG305" s="59">
        <v>0</v>
      </c>
      <c r="RH305" s="59">
        <v>0</v>
      </c>
      <c r="RI305" s="59">
        <v>0</v>
      </c>
      <c r="RJ305" s="59">
        <v>0</v>
      </c>
      <c r="RK305" s="59"/>
      <c r="RN305" s="59">
        <v>0</v>
      </c>
      <c r="RO305" s="59">
        <v>0</v>
      </c>
      <c r="RP305" s="59">
        <v>0</v>
      </c>
      <c r="RQ305" s="59">
        <v>0</v>
      </c>
      <c r="RR305" s="59">
        <v>0</v>
      </c>
      <c r="RS305" s="59">
        <v>0</v>
      </c>
      <c r="RT305" s="59">
        <v>117.074736</v>
      </c>
      <c r="RU305" s="59">
        <v>585.38550000000009</v>
      </c>
      <c r="RV305" s="59">
        <v>585.38550000000009</v>
      </c>
      <c r="RW305" s="59">
        <v>585.38550000000009</v>
      </c>
      <c r="RX305" s="59">
        <v>585.38550000000009</v>
      </c>
      <c r="RY305" s="59">
        <v>585.38550000000009</v>
      </c>
      <c r="RZ305" s="59">
        <v>620.50863000000004</v>
      </c>
      <c r="SA305" s="59">
        <v>620.50863000000004</v>
      </c>
      <c r="SB305" s="59">
        <v>620.50863000000004</v>
      </c>
      <c r="SC305" s="59">
        <v>620.50863000000004</v>
      </c>
      <c r="SD305" s="59">
        <v>620.50863000000004</v>
      </c>
      <c r="SE305" s="59">
        <v>620.50863000000004</v>
      </c>
      <c r="SF305" s="59">
        <v>620.50863000000004</v>
      </c>
      <c r="SG305" s="59">
        <v>620.50863000000004</v>
      </c>
      <c r="SH305" s="59">
        <v>620.50863000000004</v>
      </c>
      <c r="SI305" s="59">
        <v>620.50863000000004</v>
      </c>
      <c r="SJ305" s="59">
        <v>620.50863000000004</v>
      </c>
      <c r="SK305" s="59">
        <v>620.50863000000004</v>
      </c>
      <c r="SL305" s="59">
        <v>657.73914780000018</v>
      </c>
      <c r="SM305" s="59">
        <v>657.73914780000018</v>
      </c>
      <c r="SN305" s="59">
        <v>657.73914780000018</v>
      </c>
      <c r="SO305" s="59">
        <v>657.73914780000018</v>
      </c>
      <c r="SP305" s="59">
        <v>657.73914780000018</v>
      </c>
      <c r="SQ305" s="59">
        <v>657.73914780000018</v>
      </c>
      <c r="SR305" s="59">
        <v>657.73914780000018</v>
      </c>
      <c r="SS305" s="59">
        <v>657.73914780000018</v>
      </c>
      <c r="ST305" s="59">
        <v>657.73914780000018</v>
      </c>
      <c r="SU305" s="59">
        <v>657.73914780000018</v>
      </c>
      <c r="SV305" s="59">
        <v>657.73914780000018</v>
      </c>
      <c r="SW305" s="59">
        <v>657.73914780000018</v>
      </c>
      <c r="SX305" s="59">
        <v>697.20349666800007</v>
      </c>
      <c r="SY305" s="59">
        <v>697.20349666800007</v>
      </c>
      <c r="SZ305" s="59">
        <v>697.20349666800007</v>
      </c>
      <c r="TA305" s="59">
        <v>697.20349666800007</v>
      </c>
      <c r="TB305" s="59">
        <v>697.20349666800007</v>
      </c>
      <c r="TC305" s="59">
        <v>697.20349666800007</v>
      </c>
      <c r="TD305" s="59">
        <v>697.20349666800007</v>
      </c>
      <c r="TE305" s="59">
        <v>697.20349666800007</v>
      </c>
      <c r="TF305" s="59">
        <v>697.20349666800007</v>
      </c>
      <c r="TG305" s="59">
        <v>697.20349666800007</v>
      </c>
      <c r="TH305" s="59">
        <v>697.20349666800007</v>
      </c>
      <c r="TI305" s="59">
        <v>697.20349666800007</v>
      </c>
      <c r="TJ305" s="59">
        <v>739.03570646808021</v>
      </c>
      <c r="TK305" s="59">
        <v>739.03570646808021</v>
      </c>
      <c r="TL305" s="59">
        <v>739.03570646808021</v>
      </c>
      <c r="TM305" s="59">
        <v>739.03570646808021</v>
      </c>
      <c r="TN305" s="59">
        <v>739.03570646808021</v>
      </c>
      <c r="TO305" s="59">
        <v>739.03570646808021</v>
      </c>
      <c r="TP305" s="59">
        <v>739.03570646808021</v>
      </c>
      <c r="TQ305" s="59">
        <v>739.03570646808021</v>
      </c>
      <c r="TR305" s="59">
        <v>739.03570646808021</v>
      </c>
      <c r="TS305" s="59">
        <v>739.03570646808021</v>
      </c>
      <c r="TT305" s="59">
        <v>739.03570646808021</v>
      </c>
      <c r="TU305" s="59">
        <v>739.03570646808021</v>
      </c>
      <c r="TV305" s="59">
        <v>783.37784885616497</v>
      </c>
      <c r="TW305" s="59">
        <v>783.37784885616497</v>
      </c>
      <c r="TX305" s="59">
        <v>783.37784885616497</v>
      </c>
      <c r="TY305" s="59">
        <v>783.37784885616497</v>
      </c>
      <c r="TZ305" s="59">
        <v>783.37784885616497</v>
      </c>
      <c r="UA305" s="59">
        <v>783.37784885616497</v>
      </c>
      <c r="UB305" s="59">
        <v>783.37784885616497</v>
      </c>
      <c r="UC305" s="59">
        <v>783.37784885616497</v>
      </c>
      <c r="UD305" s="59">
        <v>783.37784885616497</v>
      </c>
      <c r="UE305" s="59">
        <v>783.37784885616497</v>
      </c>
      <c r="UF305" s="59">
        <v>783.37784885616497</v>
      </c>
      <c r="UG305" s="59">
        <v>783.37784885616497</v>
      </c>
      <c r="UH305" s="59"/>
      <c r="UK305" s="59">
        <v>1478.2210520000001</v>
      </c>
      <c r="UL305" s="59">
        <v>3615.9589199999996</v>
      </c>
      <c r="UM305" s="59">
        <v>3832.9164552000016</v>
      </c>
      <c r="UN305" s="59">
        <v>4062.8914425119997</v>
      </c>
      <c r="UO305" s="59">
        <v>4306.6649290627211</v>
      </c>
      <c r="UP305" s="59">
        <v>4565.0648248064854</v>
      </c>
      <c r="UQ305" s="59"/>
      <c r="UT305" s="59">
        <v>1565.7811840000002</v>
      </c>
      <c r="UU305" s="59">
        <v>3830.14464</v>
      </c>
      <c r="UV305" s="59">
        <v>4059.9533184000015</v>
      </c>
      <c r="UW305" s="59">
        <v>4303.5505175040007</v>
      </c>
      <c r="UX305" s="59">
        <v>4561.7635485542405</v>
      </c>
      <c r="UY305" s="59">
        <v>4835.4693614674952</v>
      </c>
      <c r="UZ305" s="59"/>
      <c r="VC305" s="59">
        <v>0</v>
      </c>
      <c r="VD305" s="59">
        <v>0</v>
      </c>
      <c r="VE305" s="59">
        <v>0</v>
      </c>
      <c r="VF305" s="59">
        <v>0</v>
      </c>
      <c r="VG305" s="59">
        <v>0</v>
      </c>
      <c r="VH305" s="59">
        <v>0</v>
      </c>
      <c r="VI305" s="59"/>
      <c r="VL305" s="59">
        <v>3044.0022360000003</v>
      </c>
      <c r="VM305" s="59">
        <v>7446.1035599999996</v>
      </c>
      <c r="VN305" s="59">
        <v>7892.8697736000031</v>
      </c>
      <c r="VO305" s="59">
        <v>8366.4419600159999</v>
      </c>
      <c r="VP305" s="59">
        <v>8868.4284776169625</v>
      </c>
      <c r="VQ305" s="59">
        <v>9400.5341862739806</v>
      </c>
      <c r="VR305" s="59"/>
      <c r="VU305" s="59">
        <v>51505.96</v>
      </c>
      <c r="VV305" s="59">
        <v>125991.60000000002</v>
      </c>
      <c r="VW305" s="59">
        <v>133551.09600000002</v>
      </c>
      <c r="VX305" s="59">
        <v>141564.16175999999</v>
      </c>
      <c r="VY305" s="59">
        <v>150058.01146560002</v>
      </c>
      <c r="VZ305" s="59">
        <v>159061.49215353598</v>
      </c>
      <c r="WA305" s="59"/>
      <c r="WD305" s="59">
        <v>4292.163333333333</v>
      </c>
      <c r="WE305" s="59">
        <v>10499.300000000001</v>
      </c>
      <c r="WF305" s="59">
        <v>11129.258000000002</v>
      </c>
      <c r="WG305" s="59">
        <v>11797.01348</v>
      </c>
      <c r="WH305" s="59">
        <v>12504.834288800002</v>
      </c>
      <c r="WI305" s="59">
        <v>13255.124346127997</v>
      </c>
      <c r="WJ305" s="59"/>
      <c r="WM305" s="59">
        <v>180.11596027416422</v>
      </c>
      <c r="WN305" s="59">
        <v>440.59169114561485</v>
      </c>
      <c r="WO305" s="59">
        <v>467.02719261435175</v>
      </c>
      <c r="WP305" s="59">
        <v>495.0488241712128</v>
      </c>
      <c r="WQ305" s="59">
        <v>524.7517536214857</v>
      </c>
      <c r="WR305" s="59">
        <v>556.23685883877454</v>
      </c>
      <c r="WS305" s="59"/>
      <c r="WV305" s="74">
        <v>5.2</v>
      </c>
      <c r="WW305" s="74">
        <v>17.2</v>
      </c>
      <c r="WX305" s="74">
        <v>29.2</v>
      </c>
      <c r="WY305" s="74">
        <v>41.2</v>
      </c>
      <c r="WZ305" s="74">
        <v>53.2</v>
      </c>
      <c r="XA305" s="74">
        <v>65.2</v>
      </c>
      <c r="XB305" s="74"/>
      <c r="XE305" s="80">
        <v>0</v>
      </c>
      <c r="XF305" s="80">
        <v>1</v>
      </c>
      <c r="XG305" s="80">
        <v>2</v>
      </c>
      <c r="XH305" s="80">
        <v>3</v>
      </c>
      <c r="XI305" s="80">
        <v>4</v>
      </c>
      <c r="XJ305" s="80">
        <v>5</v>
      </c>
      <c r="XK305" s="80"/>
      <c r="XL305" s="75"/>
      <c r="XM305" s="75"/>
      <c r="XN305" s="80">
        <v>5</v>
      </c>
      <c r="XO305" s="80">
        <v>5</v>
      </c>
      <c r="XP305" s="80">
        <v>5</v>
      </c>
      <c r="XQ305" s="80">
        <v>5</v>
      </c>
      <c r="XR305" s="80">
        <v>5</v>
      </c>
      <c r="XS305" s="80">
        <v>5</v>
      </c>
      <c r="XT305" s="80"/>
      <c r="XW305" s="80">
        <v>6</v>
      </c>
      <c r="XX305" s="80">
        <v>6</v>
      </c>
      <c r="XY305" s="80">
        <v>5</v>
      </c>
      <c r="XZ305" s="80">
        <v>6</v>
      </c>
      <c r="YA305" s="80">
        <v>6</v>
      </c>
      <c r="YB305" s="80">
        <v>6</v>
      </c>
      <c r="YC305" s="80"/>
      <c r="YF305" s="5">
        <v>375.54177717163248</v>
      </c>
      <c r="YG305" s="5">
        <v>918.63367603860752</v>
      </c>
      <c r="YH305" s="5">
        <v>973.75169660092342</v>
      </c>
      <c r="YI305" s="5">
        <v>1032.1767983969794</v>
      </c>
      <c r="YJ305" s="5">
        <v>1094.1074063007991</v>
      </c>
      <c r="YK305" s="5">
        <v>3384.7012860339428</v>
      </c>
      <c r="YL305" s="5"/>
      <c r="YO305" s="5">
        <v>8105.2182123373905</v>
      </c>
      <c r="YP305" s="5">
        <v>19826.626101552669</v>
      </c>
      <c r="YQ305" s="5">
        <v>21016.223667645827</v>
      </c>
      <c r="YR305" s="5">
        <v>29702.929450272768</v>
      </c>
      <c r="YS305" s="5">
        <v>31485.105217289143</v>
      </c>
      <c r="YT305" s="5">
        <v>33374.211530326473</v>
      </c>
      <c r="YU305" s="5"/>
      <c r="YX305" s="5">
        <v>5543.4645733272228</v>
      </c>
      <c r="YY305" s="5">
        <v>19649.869898749301</v>
      </c>
      <c r="YZ305" s="5">
        <v>21016.223667645827</v>
      </c>
      <c r="ZA305" s="5">
        <v>29702.929450272768</v>
      </c>
      <c r="ZB305" s="5">
        <v>31485.105217289143</v>
      </c>
      <c r="ZC305" s="5">
        <v>33374.211530326473</v>
      </c>
      <c r="ZD305" s="5"/>
      <c r="ZG305" s="5">
        <v>180.11596027416422</v>
      </c>
      <c r="ZH305" s="5">
        <v>440.59169114561485</v>
      </c>
      <c r="ZI305" s="5">
        <v>467.02719261435175</v>
      </c>
      <c r="ZJ305" s="5">
        <v>495.0488241712128</v>
      </c>
      <c r="ZK305" s="5">
        <v>524.7517536214857</v>
      </c>
      <c r="ZL305" s="5">
        <v>556.23685883877454</v>
      </c>
      <c r="ZM305" s="5"/>
      <c r="ZP305" s="60">
        <v>1260.8117219191495</v>
      </c>
      <c r="ZQ305" s="60">
        <v>12336.567352077216</v>
      </c>
      <c r="ZR305" s="60">
        <v>13076.761393201848</v>
      </c>
      <c r="ZS305" s="60">
        <v>13861.367076793958</v>
      </c>
      <c r="ZT305" s="60">
        <v>14693.049101401601</v>
      </c>
      <c r="ZU305" s="60">
        <v>15574.632047485688</v>
      </c>
      <c r="ZV305" s="60"/>
      <c r="ZY305" s="60">
        <v>180.11596027416422</v>
      </c>
      <c r="ZZ305" s="60">
        <v>440.59169114561485</v>
      </c>
      <c r="AAA305" s="60">
        <v>467.02719261435175</v>
      </c>
      <c r="AAB305" s="60">
        <v>495.0488241712128</v>
      </c>
      <c r="AAC305" s="60">
        <v>524.7517536214857</v>
      </c>
      <c r="AAD305" s="60">
        <v>556.23685883877454</v>
      </c>
      <c r="AAE305" s="60"/>
      <c r="AAH305" s="60">
        <v>2341.5074835641349</v>
      </c>
      <c r="AAI305" s="60">
        <v>11895.975660931601</v>
      </c>
      <c r="AAJ305" s="60">
        <v>22417.305245488882</v>
      </c>
      <c r="AAK305" s="60">
        <v>34158.368867813682</v>
      </c>
      <c r="AAL305" s="60">
        <v>47227.657825933718</v>
      </c>
      <c r="AAM305" s="60">
        <v>67304.659919491722</v>
      </c>
      <c r="AAN305" s="60"/>
      <c r="AAQ305" s="5">
        <v>3602.3192054832843</v>
      </c>
      <c r="AAR305" s="5">
        <v>24232.543013008817</v>
      </c>
      <c r="AAS305" s="5">
        <v>35494.066638690732</v>
      </c>
      <c r="AAT305" s="5">
        <v>48019.735944607644</v>
      </c>
      <c r="AAU305" s="5">
        <v>61920.706927335319</v>
      </c>
      <c r="AAV305" s="5">
        <v>82879.291966977413</v>
      </c>
    </row>
    <row r="306" spans="2:724" ht="15" customHeight="1">
      <c r="B306" s="228">
        <v>33</v>
      </c>
      <c r="C306" s="228">
        <v>365452</v>
      </c>
      <c r="D306" s="229" t="s">
        <v>468</v>
      </c>
      <c r="E306" s="73" t="b">
        <v>0</v>
      </c>
      <c r="F306" s="230">
        <v>41817</v>
      </c>
      <c r="G306" s="231" t="s">
        <v>426</v>
      </c>
      <c r="H306" s="57" t="s">
        <v>221</v>
      </c>
      <c r="I306" s="57" t="s">
        <v>198</v>
      </c>
      <c r="J306" s="229" t="s">
        <v>222</v>
      </c>
      <c r="K306" s="232">
        <v>8500</v>
      </c>
      <c r="L306" s="232">
        <v>0</v>
      </c>
      <c r="M306" s="73" t="b">
        <v>1</v>
      </c>
      <c r="N306" s="73" t="b">
        <v>1</v>
      </c>
      <c r="O306" s="73" t="b">
        <v>1</v>
      </c>
      <c r="P306" s="27">
        <v>42913</v>
      </c>
      <c r="Q306" s="27" t="s">
        <v>426</v>
      </c>
      <c r="R306" s="69">
        <v>0</v>
      </c>
      <c r="S306" s="69">
        <v>0.06</v>
      </c>
      <c r="T306" s="69">
        <v>0.06</v>
      </c>
      <c r="U306" s="69">
        <v>0.06</v>
      </c>
      <c r="V306" s="69">
        <v>0.06</v>
      </c>
      <c r="W306" s="69">
        <v>0.06</v>
      </c>
      <c r="Z306" s="232">
        <v>0</v>
      </c>
      <c r="AA306" s="232">
        <v>0</v>
      </c>
      <c r="AB306" s="232">
        <v>0</v>
      </c>
      <c r="AC306" s="232">
        <v>0</v>
      </c>
      <c r="AD306" s="232">
        <v>0</v>
      </c>
      <c r="AE306" s="232">
        <v>1320.68</v>
      </c>
      <c r="AF306" s="232">
        <v>9905</v>
      </c>
      <c r="AG306" s="232">
        <v>9905</v>
      </c>
      <c r="AH306" s="232">
        <v>9905</v>
      </c>
      <c r="AI306" s="232">
        <v>9905</v>
      </c>
      <c r="AJ306" s="232">
        <v>9905</v>
      </c>
      <c r="AK306" s="232">
        <v>9905</v>
      </c>
      <c r="AL306" s="5">
        <v>10499.300000000001</v>
      </c>
      <c r="AM306" s="5">
        <v>10499.300000000001</v>
      </c>
      <c r="AN306" s="5">
        <v>10499.300000000001</v>
      </c>
      <c r="AO306" s="5">
        <v>10499.300000000001</v>
      </c>
      <c r="AP306" s="5">
        <v>10499.300000000001</v>
      </c>
      <c r="AQ306" s="5">
        <v>10499.300000000001</v>
      </c>
      <c r="AR306" s="5">
        <v>10499.300000000001</v>
      </c>
      <c r="AS306" s="5">
        <v>10499.300000000001</v>
      </c>
      <c r="AT306" s="5">
        <v>10499.300000000001</v>
      </c>
      <c r="AU306" s="5">
        <v>10499.300000000001</v>
      </c>
      <c r="AV306" s="5">
        <v>10499.300000000001</v>
      </c>
      <c r="AW306" s="5">
        <v>10499.300000000001</v>
      </c>
      <c r="AX306" s="5">
        <v>11129.258000000002</v>
      </c>
      <c r="AY306" s="5">
        <v>11129.258000000002</v>
      </c>
      <c r="AZ306" s="5">
        <v>11129.258000000002</v>
      </c>
      <c r="BA306" s="5">
        <v>11129.258000000002</v>
      </c>
      <c r="BB306" s="5">
        <v>11129.258000000002</v>
      </c>
      <c r="BC306" s="5">
        <v>11129.258000000002</v>
      </c>
      <c r="BD306" s="5">
        <v>11129.258000000002</v>
      </c>
      <c r="BE306" s="5">
        <v>11129.258000000002</v>
      </c>
      <c r="BF306" s="5">
        <v>11129.258000000002</v>
      </c>
      <c r="BG306" s="5">
        <v>11129.258000000002</v>
      </c>
      <c r="BH306" s="5">
        <v>11129.258000000002</v>
      </c>
      <c r="BI306" s="5">
        <v>11129.258000000002</v>
      </c>
      <c r="BJ306" s="5">
        <v>11797.013480000001</v>
      </c>
      <c r="BK306" s="5">
        <v>11797.013480000001</v>
      </c>
      <c r="BL306" s="5">
        <v>11797.013480000001</v>
      </c>
      <c r="BM306" s="5">
        <v>11797.013480000001</v>
      </c>
      <c r="BN306" s="5">
        <v>11797.013480000001</v>
      </c>
      <c r="BO306" s="5">
        <v>11797.013480000001</v>
      </c>
      <c r="BP306" s="5">
        <v>11797.013480000001</v>
      </c>
      <c r="BQ306" s="5">
        <v>11797.013480000001</v>
      </c>
      <c r="BR306" s="5">
        <v>11797.013480000001</v>
      </c>
      <c r="BS306" s="5">
        <v>11797.013480000001</v>
      </c>
      <c r="BT306" s="5">
        <v>11797.013480000001</v>
      </c>
      <c r="BU306" s="5">
        <v>11797.013480000001</v>
      </c>
      <c r="BV306" s="5">
        <v>12504.834288800002</v>
      </c>
      <c r="BW306" s="5">
        <v>12504.834288800002</v>
      </c>
      <c r="BX306" s="5">
        <v>12504.834288800002</v>
      </c>
      <c r="BY306" s="5">
        <v>12504.834288800002</v>
      </c>
      <c r="BZ306" s="5">
        <v>12504.834288800002</v>
      </c>
      <c r="CA306" s="5">
        <v>12504.834288800002</v>
      </c>
      <c r="CB306" s="5">
        <v>12504.834288800002</v>
      </c>
      <c r="CC306" s="5">
        <v>12504.834288800002</v>
      </c>
      <c r="CD306" s="5">
        <v>12504.834288800002</v>
      </c>
      <c r="CE306" s="5">
        <v>12504.834288800002</v>
      </c>
      <c r="CF306" s="5">
        <v>12504.834288800002</v>
      </c>
      <c r="CG306" s="5">
        <v>12504.834288800002</v>
      </c>
      <c r="CH306" s="5">
        <v>13255.124346128003</v>
      </c>
      <c r="CI306" s="5">
        <v>13255.124346128003</v>
      </c>
      <c r="CJ306" s="5">
        <v>13255.124346128003</v>
      </c>
      <c r="CK306" s="5">
        <v>13255.124346128003</v>
      </c>
      <c r="CL306" s="5">
        <v>13255.124346128003</v>
      </c>
      <c r="CM306" s="5">
        <v>13255.124346128003</v>
      </c>
      <c r="CN306" s="5">
        <v>13255.124346128003</v>
      </c>
      <c r="CO306" s="5">
        <v>13255.124346128003</v>
      </c>
      <c r="CP306" s="5">
        <v>13255.124346128003</v>
      </c>
      <c r="CQ306" s="5">
        <v>13255.124346128003</v>
      </c>
      <c r="CR306" s="5">
        <v>13255.124346128003</v>
      </c>
      <c r="CS306" s="5">
        <v>13255.124346128003</v>
      </c>
      <c r="CU306" s="69">
        <v>0</v>
      </c>
      <c r="CV306" s="69">
        <v>0</v>
      </c>
      <c r="CW306" s="69">
        <v>0</v>
      </c>
      <c r="CX306" s="69">
        <v>0</v>
      </c>
      <c r="CY306" s="69">
        <v>0</v>
      </c>
      <c r="CZ306" s="69">
        <v>0</v>
      </c>
      <c r="DC306" s="5">
        <v>0</v>
      </c>
      <c r="DD306" s="5">
        <v>0</v>
      </c>
      <c r="DE306" s="5">
        <v>0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0</v>
      </c>
      <c r="DR306" s="5">
        <v>0</v>
      </c>
      <c r="DS306" s="5">
        <v>0</v>
      </c>
      <c r="DT306" s="5">
        <v>0</v>
      </c>
      <c r="DU306" s="5">
        <v>0</v>
      </c>
      <c r="DV306" s="5">
        <v>0</v>
      </c>
      <c r="DW306" s="5">
        <v>0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0</v>
      </c>
      <c r="EI306" s="5">
        <v>0</v>
      </c>
      <c r="EJ306" s="5">
        <v>0</v>
      </c>
      <c r="EK306" s="5">
        <v>0</v>
      </c>
      <c r="EL306" s="5">
        <v>0</v>
      </c>
      <c r="EM306" s="5">
        <v>0</v>
      </c>
      <c r="EN306" s="5">
        <v>0</v>
      </c>
      <c r="EO306" s="5">
        <v>0</v>
      </c>
      <c r="EP306" s="5">
        <v>0</v>
      </c>
      <c r="EQ306" s="5">
        <v>0</v>
      </c>
      <c r="ER306" s="5">
        <v>0</v>
      </c>
      <c r="ES306" s="5">
        <v>0</v>
      </c>
      <c r="ET306" s="5">
        <v>0</v>
      </c>
      <c r="EU306" s="5">
        <v>0</v>
      </c>
      <c r="EV306" s="5">
        <v>0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0</v>
      </c>
      <c r="FC306" s="5">
        <v>0</v>
      </c>
      <c r="FD306" s="5">
        <v>0</v>
      </c>
      <c r="FE306" s="5">
        <v>0</v>
      </c>
      <c r="FF306" s="5">
        <v>0</v>
      </c>
      <c r="FG306" s="5">
        <v>0</v>
      </c>
      <c r="FH306" s="5">
        <v>0</v>
      </c>
      <c r="FI306" s="5">
        <v>0</v>
      </c>
      <c r="FJ306" s="5">
        <v>0</v>
      </c>
      <c r="FK306" s="5">
        <v>0</v>
      </c>
      <c r="FL306" s="5">
        <v>0</v>
      </c>
      <c r="FM306" s="5">
        <v>0</v>
      </c>
      <c r="FN306" s="5">
        <v>0</v>
      </c>
      <c r="FO306" s="5">
        <v>0</v>
      </c>
      <c r="FP306" s="5">
        <v>0</v>
      </c>
      <c r="FQ306" s="5">
        <v>0</v>
      </c>
      <c r="FR306" s="5">
        <v>0</v>
      </c>
      <c r="FS306" s="5">
        <v>0</v>
      </c>
      <c r="FT306" s="5">
        <v>0</v>
      </c>
      <c r="FU306" s="5">
        <v>0</v>
      </c>
      <c r="FV306" s="5">
        <v>0</v>
      </c>
      <c r="FW306" s="5"/>
      <c r="FZ306" s="5">
        <v>0</v>
      </c>
      <c r="GA306" s="5">
        <v>0</v>
      </c>
      <c r="GB306" s="5">
        <v>0</v>
      </c>
      <c r="GC306" s="5">
        <v>0</v>
      </c>
      <c r="GD306" s="5">
        <v>0</v>
      </c>
      <c r="GE306" s="5">
        <v>1320.68</v>
      </c>
      <c r="GF306" s="5">
        <v>9905</v>
      </c>
      <c r="GG306" s="5">
        <v>9905</v>
      </c>
      <c r="GH306" s="5">
        <v>9905</v>
      </c>
      <c r="GI306" s="5">
        <v>9905</v>
      </c>
      <c r="GJ306" s="5">
        <v>9905</v>
      </c>
      <c r="GK306" s="5">
        <v>9905</v>
      </c>
      <c r="GL306" s="5">
        <v>10499.300000000001</v>
      </c>
      <c r="GM306" s="5">
        <v>10499.300000000001</v>
      </c>
      <c r="GN306" s="5">
        <v>10499.300000000001</v>
      </c>
      <c r="GO306" s="5">
        <v>10499.300000000001</v>
      </c>
      <c r="GP306" s="5">
        <v>10499.300000000001</v>
      </c>
      <c r="GQ306" s="5">
        <v>10499.300000000001</v>
      </c>
      <c r="GR306" s="5">
        <v>10499.300000000001</v>
      </c>
      <c r="GS306" s="5">
        <v>10499.300000000001</v>
      </c>
      <c r="GT306" s="5">
        <v>10499.300000000001</v>
      </c>
      <c r="GU306" s="5">
        <v>10499.300000000001</v>
      </c>
      <c r="GV306" s="5">
        <v>10499.300000000001</v>
      </c>
      <c r="GW306" s="5">
        <v>10499.300000000001</v>
      </c>
      <c r="GX306" s="5">
        <v>11129.258000000002</v>
      </c>
      <c r="GY306" s="5">
        <v>11129.258000000002</v>
      </c>
      <c r="GZ306" s="5">
        <v>11129.258000000002</v>
      </c>
      <c r="HA306" s="5">
        <v>11129.258000000002</v>
      </c>
      <c r="HB306" s="5">
        <v>11129.258000000002</v>
      </c>
      <c r="HC306" s="5">
        <v>11129.258000000002</v>
      </c>
      <c r="HD306" s="5">
        <v>11129.258000000002</v>
      </c>
      <c r="HE306" s="5">
        <v>11129.258000000002</v>
      </c>
      <c r="HF306" s="5">
        <v>11129.258000000002</v>
      </c>
      <c r="HG306" s="5">
        <v>11129.258000000002</v>
      </c>
      <c r="HH306" s="5">
        <v>11129.258000000002</v>
      </c>
      <c r="HI306" s="5">
        <v>11129.258000000002</v>
      </c>
      <c r="HJ306" s="5">
        <v>11797.013480000001</v>
      </c>
      <c r="HK306" s="5">
        <v>11797.013480000001</v>
      </c>
      <c r="HL306" s="5">
        <v>11797.013480000001</v>
      </c>
      <c r="HM306" s="5">
        <v>11797.013480000001</v>
      </c>
      <c r="HN306" s="5">
        <v>11797.013480000001</v>
      </c>
      <c r="HO306" s="5">
        <v>11797.013480000001</v>
      </c>
      <c r="HP306" s="5">
        <v>11797.013480000001</v>
      </c>
      <c r="HQ306" s="5">
        <v>11797.013480000001</v>
      </c>
      <c r="HR306" s="5">
        <v>11797.013480000001</v>
      </c>
      <c r="HS306" s="5">
        <v>11797.013480000001</v>
      </c>
      <c r="HT306" s="5">
        <v>11797.013480000001</v>
      </c>
      <c r="HU306" s="5">
        <v>11797.013480000001</v>
      </c>
      <c r="HV306" s="5">
        <v>12504.834288800002</v>
      </c>
      <c r="HW306" s="5">
        <v>12504.834288800002</v>
      </c>
      <c r="HX306" s="5">
        <v>12504.834288800002</v>
      </c>
      <c r="HY306" s="5">
        <v>12504.834288800002</v>
      </c>
      <c r="HZ306" s="5">
        <v>12504.834288800002</v>
      </c>
      <c r="IA306" s="5">
        <v>12504.834288800002</v>
      </c>
      <c r="IB306" s="5">
        <v>12504.834288800002</v>
      </c>
      <c r="IC306" s="5">
        <v>12504.834288800002</v>
      </c>
      <c r="ID306" s="5">
        <v>12504.834288800002</v>
      </c>
      <c r="IE306" s="5">
        <v>12504.834288800002</v>
      </c>
      <c r="IF306" s="5">
        <v>12504.834288800002</v>
      </c>
      <c r="IG306" s="5">
        <v>12504.834288800002</v>
      </c>
      <c r="IH306" s="5">
        <v>13255.124346128003</v>
      </c>
      <c r="II306" s="5">
        <v>13255.124346128003</v>
      </c>
      <c r="IJ306" s="5">
        <v>13255.124346128003</v>
      </c>
      <c r="IK306" s="5">
        <v>13255.124346128003</v>
      </c>
      <c r="IL306" s="5">
        <v>13255.124346128003</v>
      </c>
      <c r="IM306" s="5">
        <v>13255.124346128003</v>
      </c>
      <c r="IN306" s="5">
        <v>13255.124346128003</v>
      </c>
      <c r="IO306" s="5">
        <v>13255.124346128003</v>
      </c>
      <c r="IP306" s="5">
        <v>13255.124346128003</v>
      </c>
      <c r="IQ306" s="5">
        <v>13255.124346128003</v>
      </c>
      <c r="IR306" s="5">
        <v>13255.124346128003</v>
      </c>
      <c r="IS306" s="5">
        <v>13255.124346128003</v>
      </c>
      <c r="IT306" s="5"/>
      <c r="IW306" s="5">
        <v>0</v>
      </c>
      <c r="IX306" s="5">
        <v>0</v>
      </c>
      <c r="IY306" s="5">
        <v>0</v>
      </c>
      <c r="IZ306" s="5">
        <v>0</v>
      </c>
      <c r="JA306" s="5">
        <v>0</v>
      </c>
      <c r="JB306" s="5">
        <v>37.903516000000003</v>
      </c>
      <c r="JC306" s="5">
        <v>284.27350000000001</v>
      </c>
      <c r="JD306" s="5">
        <v>284.27350000000001</v>
      </c>
      <c r="JE306" s="5">
        <v>284.27350000000001</v>
      </c>
      <c r="JF306" s="5">
        <v>284.27350000000001</v>
      </c>
      <c r="JG306" s="5">
        <v>284.27350000000001</v>
      </c>
      <c r="JH306" s="5">
        <v>284.27350000000001</v>
      </c>
      <c r="JI306" s="5">
        <v>301.32991000000004</v>
      </c>
      <c r="JJ306" s="5">
        <v>301.32991000000004</v>
      </c>
      <c r="JK306" s="5">
        <v>301.32991000000004</v>
      </c>
      <c r="JL306" s="5">
        <v>301.32991000000004</v>
      </c>
      <c r="JM306" s="5">
        <v>301.32991000000004</v>
      </c>
      <c r="JN306" s="5">
        <v>301.32991000000004</v>
      </c>
      <c r="JO306" s="5">
        <v>301.32991000000004</v>
      </c>
      <c r="JP306" s="5">
        <v>301.32991000000004</v>
      </c>
      <c r="JQ306" s="5">
        <v>301.32991000000004</v>
      </c>
      <c r="JR306" s="5">
        <v>301.32991000000004</v>
      </c>
      <c r="JS306" s="5">
        <v>301.32991000000004</v>
      </c>
      <c r="JT306" s="5">
        <v>301.32991000000004</v>
      </c>
      <c r="JU306" s="5">
        <v>319.40970460000005</v>
      </c>
      <c r="JV306" s="5">
        <v>319.40970460000005</v>
      </c>
      <c r="JW306" s="5">
        <v>319.40970460000005</v>
      </c>
      <c r="JX306" s="5">
        <v>319.40970460000005</v>
      </c>
      <c r="JY306" s="5">
        <v>319.40970460000005</v>
      </c>
      <c r="JZ306" s="5">
        <v>319.40970460000005</v>
      </c>
      <c r="KA306" s="5">
        <v>319.40970460000005</v>
      </c>
      <c r="KB306" s="5">
        <v>319.40970460000005</v>
      </c>
      <c r="KC306" s="5">
        <v>319.40970460000005</v>
      </c>
      <c r="KD306" s="5">
        <v>319.40970460000005</v>
      </c>
      <c r="KE306" s="5">
        <v>319.40970460000005</v>
      </c>
      <c r="KF306" s="5">
        <v>319.40970460000005</v>
      </c>
      <c r="KG306" s="5">
        <v>338.57428687600003</v>
      </c>
      <c r="KH306" s="5">
        <v>338.57428687600003</v>
      </c>
      <c r="KI306" s="5">
        <v>338.57428687600003</v>
      </c>
      <c r="KJ306" s="5">
        <v>338.57428687600003</v>
      </c>
      <c r="KK306" s="5">
        <v>338.57428687600003</v>
      </c>
      <c r="KL306" s="5">
        <v>338.57428687600003</v>
      </c>
      <c r="KM306" s="5">
        <v>338.57428687600003</v>
      </c>
      <c r="KN306" s="5">
        <v>338.57428687600003</v>
      </c>
      <c r="KO306" s="5">
        <v>338.57428687600003</v>
      </c>
      <c r="KP306" s="5">
        <v>338.57428687600003</v>
      </c>
      <c r="KQ306" s="5">
        <v>338.57428687600003</v>
      </c>
      <c r="KR306" s="5">
        <v>338.57428687600003</v>
      </c>
      <c r="KS306" s="5">
        <v>358.88874408856009</v>
      </c>
      <c r="KT306" s="5">
        <v>358.88874408856009</v>
      </c>
      <c r="KU306" s="5">
        <v>358.88874408856009</v>
      </c>
      <c r="KV306" s="5">
        <v>358.88874408856009</v>
      </c>
      <c r="KW306" s="5">
        <v>358.88874408856009</v>
      </c>
      <c r="KX306" s="5">
        <v>358.88874408856009</v>
      </c>
      <c r="KY306" s="5">
        <v>358.88874408856009</v>
      </c>
      <c r="KZ306" s="5">
        <v>358.88874408856009</v>
      </c>
      <c r="LA306" s="5">
        <v>358.88874408856009</v>
      </c>
      <c r="LB306" s="5">
        <v>358.88874408856009</v>
      </c>
      <c r="LC306" s="5">
        <v>358.88874408856009</v>
      </c>
      <c r="LD306" s="5">
        <v>358.88874408856009</v>
      </c>
      <c r="LE306" s="5">
        <v>380.42206873387369</v>
      </c>
      <c r="LF306" s="5">
        <v>380.42206873387369</v>
      </c>
      <c r="LG306" s="5">
        <v>380.42206873387369</v>
      </c>
      <c r="LH306" s="5">
        <v>380.42206873387369</v>
      </c>
      <c r="LI306" s="5">
        <v>380.42206873387369</v>
      </c>
      <c r="LJ306" s="5">
        <v>380.42206873387369</v>
      </c>
      <c r="LK306" s="5">
        <v>380.42206873387369</v>
      </c>
      <c r="LL306" s="5">
        <v>380.42206873387369</v>
      </c>
      <c r="LM306" s="5">
        <v>380.42206873387369</v>
      </c>
      <c r="LN306" s="5">
        <v>380.42206873387369</v>
      </c>
      <c r="LO306" s="5">
        <v>380.42206873387369</v>
      </c>
      <c r="LP306" s="5">
        <v>380.42206873387369</v>
      </c>
      <c r="LQ306" s="5"/>
      <c r="LT306" s="5">
        <v>0</v>
      </c>
      <c r="LU306" s="5">
        <v>0</v>
      </c>
      <c r="LV306" s="5">
        <v>0</v>
      </c>
      <c r="LW306" s="5">
        <v>0</v>
      </c>
      <c r="LX306" s="5">
        <v>0</v>
      </c>
      <c r="LY306" s="5">
        <v>40.148672000000005</v>
      </c>
      <c r="LZ306" s="5">
        <v>301.11200000000002</v>
      </c>
      <c r="MA306" s="5">
        <v>301.11200000000002</v>
      </c>
      <c r="MB306" s="5">
        <v>301.11200000000002</v>
      </c>
      <c r="MC306" s="5">
        <v>301.11200000000002</v>
      </c>
      <c r="MD306" s="5">
        <v>301.11200000000002</v>
      </c>
      <c r="ME306" s="5">
        <v>301.11200000000002</v>
      </c>
      <c r="MF306" s="5">
        <v>319.17872000000006</v>
      </c>
      <c r="MG306" s="5">
        <v>319.17872000000006</v>
      </c>
      <c r="MH306" s="5">
        <v>319.17872000000006</v>
      </c>
      <c r="MI306" s="5">
        <v>319.17872000000006</v>
      </c>
      <c r="MJ306" s="5">
        <v>319.17872000000006</v>
      </c>
      <c r="MK306" s="5">
        <v>319.17872000000006</v>
      </c>
      <c r="ML306" s="5">
        <v>319.17872000000006</v>
      </c>
      <c r="MM306" s="5">
        <v>319.17872000000006</v>
      </c>
      <c r="MN306" s="5">
        <v>319.17872000000006</v>
      </c>
      <c r="MO306" s="5">
        <v>319.17872000000006</v>
      </c>
      <c r="MP306" s="5">
        <v>319.17872000000006</v>
      </c>
      <c r="MQ306" s="5">
        <v>319.17872000000006</v>
      </c>
      <c r="MR306" s="5">
        <v>338.32944320000007</v>
      </c>
      <c r="MS306" s="5">
        <v>338.32944320000007</v>
      </c>
      <c r="MT306" s="5">
        <v>338.32944320000007</v>
      </c>
      <c r="MU306" s="5">
        <v>338.32944320000007</v>
      </c>
      <c r="MV306" s="5">
        <v>338.32944320000007</v>
      </c>
      <c r="MW306" s="5">
        <v>338.32944320000007</v>
      </c>
      <c r="MX306" s="5">
        <v>338.32944320000007</v>
      </c>
      <c r="MY306" s="5">
        <v>338.32944320000007</v>
      </c>
      <c r="MZ306" s="5">
        <v>338.32944320000007</v>
      </c>
      <c r="NA306" s="5">
        <v>338.32944320000007</v>
      </c>
      <c r="NB306" s="5">
        <v>338.32944320000007</v>
      </c>
      <c r="NC306" s="5">
        <v>338.32944320000007</v>
      </c>
      <c r="ND306" s="5">
        <v>358.62920979200004</v>
      </c>
      <c r="NE306" s="5">
        <v>358.62920979200004</v>
      </c>
      <c r="NF306" s="5">
        <v>358.62920979200004</v>
      </c>
      <c r="NG306" s="5">
        <v>358.62920979200004</v>
      </c>
      <c r="NH306" s="5">
        <v>358.62920979200004</v>
      </c>
      <c r="NI306" s="5">
        <v>358.62920979200004</v>
      </c>
      <c r="NJ306" s="5">
        <v>358.62920979200004</v>
      </c>
      <c r="NK306" s="5">
        <v>358.62920979200004</v>
      </c>
      <c r="NL306" s="5">
        <v>358.62920979200004</v>
      </c>
      <c r="NM306" s="5">
        <v>358.62920979200004</v>
      </c>
      <c r="NN306" s="5">
        <v>358.62920979200004</v>
      </c>
      <c r="NO306" s="5">
        <v>358.62920979200004</v>
      </c>
      <c r="NP306" s="5">
        <v>380.14696237952006</v>
      </c>
      <c r="NQ306" s="5">
        <v>380.14696237952006</v>
      </c>
      <c r="NR306" s="5">
        <v>380.14696237952006</v>
      </c>
      <c r="NS306" s="5">
        <v>380.14696237952006</v>
      </c>
      <c r="NT306" s="5">
        <v>380.14696237952006</v>
      </c>
      <c r="NU306" s="5">
        <v>380.14696237952006</v>
      </c>
      <c r="NV306" s="5">
        <v>380.14696237952006</v>
      </c>
      <c r="NW306" s="5">
        <v>380.14696237952006</v>
      </c>
      <c r="NX306" s="5">
        <v>380.14696237952006</v>
      </c>
      <c r="NY306" s="5">
        <v>380.14696237952006</v>
      </c>
      <c r="NZ306" s="5">
        <v>380.14696237952006</v>
      </c>
      <c r="OA306" s="5">
        <v>380.14696237952006</v>
      </c>
      <c r="OB306" s="5">
        <v>402.95578012229129</v>
      </c>
      <c r="OC306" s="5">
        <v>402.95578012229129</v>
      </c>
      <c r="OD306" s="5">
        <v>402.95578012229129</v>
      </c>
      <c r="OE306" s="5">
        <v>402.95578012229129</v>
      </c>
      <c r="OF306" s="5">
        <v>402.95578012229129</v>
      </c>
      <c r="OG306" s="5">
        <v>402.95578012229129</v>
      </c>
      <c r="OH306" s="5">
        <v>402.95578012229129</v>
      </c>
      <c r="OI306" s="5">
        <v>402.95578012229129</v>
      </c>
      <c r="OJ306" s="5">
        <v>402.95578012229129</v>
      </c>
      <c r="OK306" s="5">
        <v>402.95578012229129</v>
      </c>
      <c r="OL306" s="5">
        <v>402.95578012229129</v>
      </c>
      <c r="OM306" s="5">
        <v>402.95578012229129</v>
      </c>
      <c r="ON306" s="5"/>
      <c r="OQ306" s="59">
        <v>0</v>
      </c>
      <c r="OR306" s="59">
        <v>0</v>
      </c>
      <c r="OS306" s="59">
        <v>0</v>
      </c>
      <c r="OT306" s="59">
        <v>0</v>
      </c>
      <c r="OU306" s="59">
        <v>0</v>
      </c>
      <c r="OV306" s="59">
        <v>0</v>
      </c>
      <c r="OW306" s="59">
        <v>0</v>
      </c>
      <c r="OX306" s="59">
        <v>0</v>
      </c>
      <c r="OY306" s="59">
        <v>0</v>
      </c>
      <c r="OZ306" s="59">
        <v>0</v>
      </c>
      <c r="PA306" s="59">
        <v>0</v>
      </c>
      <c r="PB306" s="59">
        <v>0</v>
      </c>
      <c r="PC306" s="59">
        <v>0</v>
      </c>
      <c r="PD306" s="59">
        <v>0</v>
      </c>
      <c r="PE306" s="59">
        <v>0</v>
      </c>
      <c r="PF306" s="59">
        <v>0</v>
      </c>
      <c r="PG306" s="59">
        <v>0</v>
      </c>
      <c r="PH306" s="59">
        <v>0</v>
      </c>
      <c r="PI306" s="59">
        <v>0</v>
      </c>
      <c r="PJ306" s="59">
        <v>0</v>
      </c>
      <c r="PK306" s="59">
        <v>0</v>
      </c>
      <c r="PL306" s="59">
        <v>0</v>
      </c>
      <c r="PM306" s="59">
        <v>0</v>
      </c>
      <c r="PN306" s="59">
        <v>0</v>
      </c>
      <c r="PO306" s="59">
        <v>0</v>
      </c>
      <c r="PP306" s="59">
        <v>0</v>
      </c>
      <c r="PQ306" s="59">
        <v>0</v>
      </c>
      <c r="PR306" s="59">
        <v>0</v>
      </c>
      <c r="PS306" s="59">
        <v>0</v>
      </c>
      <c r="PT306" s="59">
        <v>0</v>
      </c>
      <c r="PU306" s="59">
        <v>0</v>
      </c>
      <c r="PV306" s="59">
        <v>0</v>
      </c>
      <c r="PW306" s="59">
        <v>0</v>
      </c>
      <c r="PX306" s="59">
        <v>0</v>
      </c>
      <c r="PY306" s="59">
        <v>0</v>
      </c>
      <c r="PZ306" s="59">
        <v>0</v>
      </c>
      <c r="QA306" s="59">
        <v>0</v>
      </c>
      <c r="QB306" s="59">
        <v>0</v>
      </c>
      <c r="QC306" s="59">
        <v>0</v>
      </c>
      <c r="QD306" s="59">
        <v>0</v>
      </c>
      <c r="QE306" s="59">
        <v>0</v>
      </c>
      <c r="QF306" s="59">
        <v>0</v>
      </c>
      <c r="QG306" s="59">
        <v>0</v>
      </c>
      <c r="QH306" s="59">
        <v>0</v>
      </c>
      <c r="QI306" s="59">
        <v>0</v>
      </c>
      <c r="QJ306" s="59">
        <v>0</v>
      </c>
      <c r="QK306" s="59">
        <v>0</v>
      </c>
      <c r="QL306" s="59">
        <v>0</v>
      </c>
      <c r="QM306" s="59">
        <v>0</v>
      </c>
      <c r="QN306" s="59">
        <v>0</v>
      </c>
      <c r="QO306" s="59">
        <v>0</v>
      </c>
      <c r="QP306" s="59">
        <v>0</v>
      </c>
      <c r="QQ306" s="59">
        <v>0</v>
      </c>
      <c r="QR306" s="59">
        <v>0</v>
      </c>
      <c r="QS306" s="59">
        <v>0</v>
      </c>
      <c r="QT306" s="59">
        <v>0</v>
      </c>
      <c r="QU306" s="59">
        <v>0</v>
      </c>
      <c r="QV306" s="59">
        <v>0</v>
      </c>
      <c r="QW306" s="59">
        <v>0</v>
      </c>
      <c r="QX306" s="59">
        <v>0</v>
      </c>
      <c r="QY306" s="59">
        <v>0</v>
      </c>
      <c r="QZ306" s="59">
        <v>0</v>
      </c>
      <c r="RA306" s="59">
        <v>0</v>
      </c>
      <c r="RB306" s="59">
        <v>0</v>
      </c>
      <c r="RC306" s="59">
        <v>0</v>
      </c>
      <c r="RD306" s="59">
        <v>0</v>
      </c>
      <c r="RE306" s="59">
        <v>0</v>
      </c>
      <c r="RF306" s="59">
        <v>0</v>
      </c>
      <c r="RG306" s="59">
        <v>0</v>
      </c>
      <c r="RH306" s="59">
        <v>0</v>
      </c>
      <c r="RI306" s="59">
        <v>0</v>
      </c>
      <c r="RJ306" s="59">
        <v>0</v>
      </c>
      <c r="RK306" s="59"/>
      <c r="RN306" s="59">
        <v>0</v>
      </c>
      <c r="RO306" s="59">
        <v>0</v>
      </c>
      <c r="RP306" s="59">
        <v>0</v>
      </c>
      <c r="RQ306" s="59">
        <v>0</v>
      </c>
      <c r="RR306" s="59">
        <v>0</v>
      </c>
      <c r="RS306" s="59">
        <v>78.052188000000001</v>
      </c>
      <c r="RT306" s="59">
        <v>585.38550000000009</v>
      </c>
      <c r="RU306" s="59">
        <v>585.38550000000009</v>
      </c>
      <c r="RV306" s="59">
        <v>585.38550000000009</v>
      </c>
      <c r="RW306" s="59">
        <v>585.38550000000009</v>
      </c>
      <c r="RX306" s="59">
        <v>585.38550000000009</v>
      </c>
      <c r="RY306" s="59">
        <v>585.38550000000009</v>
      </c>
      <c r="RZ306" s="59">
        <v>620.50863000000004</v>
      </c>
      <c r="SA306" s="59">
        <v>620.50863000000004</v>
      </c>
      <c r="SB306" s="59">
        <v>620.50863000000004</v>
      </c>
      <c r="SC306" s="59">
        <v>620.50863000000004</v>
      </c>
      <c r="SD306" s="59">
        <v>620.50863000000004</v>
      </c>
      <c r="SE306" s="59">
        <v>620.50863000000004</v>
      </c>
      <c r="SF306" s="59">
        <v>620.50863000000004</v>
      </c>
      <c r="SG306" s="59">
        <v>620.50863000000004</v>
      </c>
      <c r="SH306" s="59">
        <v>620.50863000000004</v>
      </c>
      <c r="SI306" s="59">
        <v>620.50863000000004</v>
      </c>
      <c r="SJ306" s="59">
        <v>620.50863000000004</v>
      </c>
      <c r="SK306" s="59">
        <v>620.50863000000004</v>
      </c>
      <c r="SL306" s="59">
        <v>657.73914780000018</v>
      </c>
      <c r="SM306" s="59">
        <v>657.73914780000018</v>
      </c>
      <c r="SN306" s="59">
        <v>657.73914780000018</v>
      </c>
      <c r="SO306" s="59">
        <v>657.73914780000018</v>
      </c>
      <c r="SP306" s="59">
        <v>657.73914780000018</v>
      </c>
      <c r="SQ306" s="59">
        <v>657.73914780000018</v>
      </c>
      <c r="SR306" s="59">
        <v>657.73914780000018</v>
      </c>
      <c r="SS306" s="59">
        <v>657.73914780000018</v>
      </c>
      <c r="ST306" s="59">
        <v>657.73914780000018</v>
      </c>
      <c r="SU306" s="59">
        <v>657.73914780000018</v>
      </c>
      <c r="SV306" s="59">
        <v>657.73914780000018</v>
      </c>
      <c r="SW306" s="59">
        <v>657.73914780000018</v>
      </c>
      <c r="SX306" s="59">
        <v>697.20349666800007</v>
      </c>
      <c r="SY306" s="59">
        <v>697.20349666800007</v>
      </c>
      <c r="SZ306" s="59">
        <v>697.20349666800007</v>
      </c>
      <c r="TA306" s="59">
        <v>697.20349666800007</v>
      </c>
      <c r="TB306" s="59">
        <v>697.20349666800007</v>
      </c>
      <c r="TC306" s="59">
        <v>697.20349666800007</v>
      </c>
      <c r="TD306" s="59">
        <v>697.20349666800007</v>
      </c>
      <c r="TE306" s="59">
        <v>697.20349666800007</v>
      </c>
      <c r="TF306" s="59">
        <v>697.20349666800007</v>
      </c>
      <c r="TG306" s="59">
        <v>697.20349666800007</v>
      </c>
      <c r="TH306" s="59">
        <v>697.20349666800007</v>
      </c>
      <c r="TI306" s="59">
        <v>697.20349666800007</v>
      </c>
      <c r="TJ306" s="59">
        <v>739.03570646808021</v>
      </c>
      <c r="TK306" s="59">
        <v>739.03570646808021</v>
      </c>
      <c r="TL306" s="59">
        <v>739.03570646808021</v>
      </c>
      <c r="TM306" s="59">
        <v>739.03570646808021</v>
      </c>
      <c r="TN306" s="59">
        <v>739.03570646808021</v>
      </c>
      <c r="TO306" s="59">
        <v>739.03570646808021</v>
      </c>
      <c r="TP306" s="59">
        <v>739.03570646808021</v>
      </c>
      <c r="TQ306" s="59">
        <v>739.03570646808021</v>
      </c>
      <c r="TR306" s="59">
        <v>739.03570646808021</v>
      </c>
      <c r="TS306" s="59">
        <v>739.03570646808021</v>
      </c>
      <c r="TT306" s="59">
        <v>739.03570646808021</v>
      </c>
      <c r="TU306" s="59">
        <v>739.03570646808021</v>
      </c>
      <c r="TV306" s="59">
        <v>783.37784885616497</v>
      </c>
      <c r="TW306" s="59">
        <v>783.37784885616497</v>
      </c>
      <c r="TX306" s="59">
        <v>783.37784885616497</v>
      </c>
      <c r="TY306" s="59">
        <v>783.37784885616497</v>
      </c>
      <c r="TZ306" s="59">
        <v>783.37784885616497</v>
      </c>
      <c r="UA306" s="59">
        <v>783.37784885616497</v>
      </c>
      <c r="UB306" s="59">
        <v>783.37784885616497</v>
      </c>
      <c r="UC306" s="59">
        <v>783.37784885616497</v>
      </c>
      <c r="UD306" s="59">
        <v>783.37784885616497</v>
      </c>
      <c r="UE306" s="59">
        <v>783.37784885616497</v>
      </c>
      <c r="UF306" s="59">
        <v>783.37784885616497</v>
      </c>
      <c r="UG306" s="59">
        <v>783.37784885616497</v>
      </c>
      <c r="UH306" s="59"/>
      <c r="UK306" s="59">
        <v>1743.5445160000002</v>
      </c>
      <c r="UL306" s="59">
        <v>3615.9589199999996</v>
      </c>
      <c r="UM306" s="59">
        <v>3832.9164552000016</v>
      </c>
      <c r="UN306" s="59">
        <v>4062.8914425119997</v>
      </c>
      <c r="UO306" s="59">
        <v>4306.6649290627211</v>
      </c>
      <c r="UP306" s="59">
        <v>4565.0648248064854</v>
      </c>
      <c r="UQ306" s="59"/>
      <c r="UT306" s="59">
        <v>1846.8206720000003</v>
      </c>
      <c r="UU306" s="59">
        <v>3830.14464</v>
      </c>
      <c r="UV306" s="59">
        <v>4059.9533184000015</v>
      </c>
      <c r="UW306" s="59">
        <v>4303.5505175040007</v>
      </c>
      <c r="UX306" s="59">
        <v>4561.7635485542405</v>
      </c>
      <c r="UY306" s="59">
        <v>4835.4693614674952</v>
      </c>
      <c r="UZ306" s="59"/>
      <c r="VC306" s="59">
        <v>0</v>
      </c>
      <c r="VD306" s="59">
        <v>0</v>
      </c>
      <c r="VE306" s="59">
        <v>0</v>
      </c>
      <c r="VF306" s="59">
        <v>0</v>
      </c>
      <c r="VG306" s="59">
        <v>0</v>
      </c>
      <c r="VH306" s="59">
        <v>0</v>
      </c>
      <c r="VI306" s="59"/>
      <c r="VL306" s="59">
        <v>3590.3651880000007</v>
      </c>
      <c r="VM306" s="59">
        <v>7446.1035599999996</v>
      </c>
      <c r="VN306" s="59">
        <v>7892.8697736000031</v>
      </c>
      <c r="VO306" s="59">
        <v>8366.4419600159999</v>
      </c>
      <c r="VP306" s="59">
        <v>8868.4284776169625</v>
      </c>
      <c r="VQ306" s="59">
        <v>9400.5341862739806</v>
      </c>
      <c r="VR306" s="59"/>
      <c r="VU306" s="59">
        <v>60750.68</v>
      </c>
      <c r="VV306" s="59">
        <v>125991.60000000002</v>
      </c>
      <c r="VW306" s="59">
        <v>133551.09600000002</v>
      </c>
      <c r="VX306" s="59">
        <v>141564.16175999999</v>
      </c>
      <c r="VY306" s="59">
        <v>150058.01146560002</v>
      </c>
      <c r="VZ306" s="59">
        <v>159061.49215353598</v>
      </c>
      <c r="WA306" s="59"/>
      <c r="WD306" s="59">
        <v>5062.5566666666664</v>
      </c>
      <c r="WE306" s="59">
        <v>10499.300000000001</v>
      </c>
      <c r="WF306" s="59">
        <v>11129.258000000002</v>
      </c>
      <c r="WG306" s="59">
        <v>11797.01348</v>
      </c>
      <c r="WH306" s="59">
        <v>12504.834288800002</v>
      </c>
      <c r="WI306" s="59">
        <v>13255.124346127997</v>
      </c>
      <c r="WJ306" s="59"/>
      <c r="WM306" s="59">
        <v>212.44467757728353</v>
      </c>
      <c r="WN306" s="59">
        <v>440.59169114561485</v>
      </c>
      <c r="WO306" s="59">
        <v>467.02719261435175</v>
      </c>
      <c r="WP306" s="59">
        <v>495.0488241712128</v>
      </c>
      <c r="WQ306" s="59">
        <v>524.7517536214857</v>
      </c>
      <c r="WR306" s="59">
        <v>556.23685883877454</v>
      </c>
      <c r="WS306" s="59"/>
      <c r="WV306" s="74">
        <v>6.1333333333333337</v>
      </c>
      <c r="WW306" s="74">
        <v>18.133333333333333</v>
      </c>
      <c r="WX306" s="74">
        <v>30.133333333333333</v>
      </c>
      <c r="WY306" s="74">
        <v>42.133333333333333</v>
      </c>
      <c r="WZ306" s="74">
        <v>54.133333333333333</v>
      </c>
      <c r="XA306" s="74">
        <v>66.13333333333334</v>
      </c>
      <c r="XB306" s="74"/>
      <c r="XE306" s="80">
        <v>0</v>
      </c>
      <c r="XF306" s="80">
        <v>1</v>
      </c>
      <c r="XG306" s="80">
        <v>2</v>
      </c>
      <c r="XH306" s="80">
        <v>3</v>
      </c>
      <c r="XI306" s="80">
        <v>4</v>
      </c>
      <c r="XJ306" s="80">
        <v>5</v>
      </c>
      <c r="XK306" s="80"/>
      <c r="XL306" s="75"/>
      <c r="XM306" s="75"/>
      <c r="XN306" s="80">
        <v>6</v>
      </c>
      <c r="XO306" s="80">
        <v>6</v>
      </c>
      <c r="XP306" s="80">
        <v>6</v>
      </c>
      <c r="XQ306" s="80">
        <v>6</v>
      </c>
      <c r="XR306" s="80">
        <v>6</v>
      </c>
      <c r="XS306" s="80">
        <v>6</v>
      </c>
      <c r="XT306" s="80"/>
      <c r="XW306" s="80">
        <v>4</v>
      </c>
      <c r="XX306" s="80">
        <v>3</v>
      </c>
      <c r="XY306" s="80">
        <v>3</v>
      </c>
      <c r="XZ306" s="80">
        <v>3</v>
      </c>
      <c r="YA306" s="80">
        <v>3</v>
      </c>
      <c r="YB306" s="80">
        <v>4</v>
      </c>
      <c r="YC306" s="80"/>
      <c r="YF306" s="5">
        <v>442.9471527486362</v>
      </c>
      <c r="YG306" s="5">
        <v>918.63367603860752</v>
      </c>
      <c r="YH306" s="5">
        <v>973.75169660092342</v>
      </c>
      <c r="YI306" s="5">
        <v>1032.1767983969794</v>
      </c>
      <c r="YJ306" s="5">
        <v>1094.1074063007991</v>
      </c>
      <c r="YK306" s="5">
        <v>3384.7012860339428</v>
      </c>
      <c r="YL306" s="5"/>
      <c r="YO306" s="5">
        <v>9560.0104909777583</v>
      </c>
      <c r="YP306" s="5">
        <v>19826.626101552669</v>
      </c>
      <c r="YQ306" s="5">
        <v>21016.223667645827</v>
      </c>
      <c r="YR306" s="5">
        <v>29702.929450272768</v>
      </c>
      <c r="YS306" s="5">
        <v>31485.105217289143</v>
      </c>
      <c r="YT306" s="5">
        <v>33374.211530326473</v>
      </c>
      <c r="YU306" s="5"/>
      <c r="YX306" s="5">
        <v>6538.4519070324795</v>
      </c>
      <c r="YY306" s="5">
        <v>19649.869898749301</v>
      </c>
      <c r="YZ306" s="5">
        <v>21016.223667645827</v>
      </c>
      <c r="ZA306" s="5">
        <v>29702.929450272768</v>
      </c>
      <c r="ZB306" s="5">
        <v>31485.105217289143</v>
      </c>
      <c r="ZC306" s="5">
        <v>33374.211530326473</v>
      </c>
      <c r="ZD306" s="5"/>
      <c r="ZG306" s="5">
        <v>212.44467757728353</v>
      </c>
      <c r="ZH306" s="5">
        <v>440.59169114561485</v>
      </c>
      <c r="ZI306" s="5">
        <v>467.02719261435175</v>
      </c>
      <c r="ZJ306" s="5">
        <v>495.0488241712128</v>
      </c>
      <c r="ZK306" s="5">
        <v>524.7517536214857</v>
      </c>
      <c r="ZL306" s="5">
        <v>556.23685883877454</v>
      </c>
      <c r="ZM306" s="5"/>
      <c r="ZP306" s="60">
        <v>2974.2254860819694</v>
      </c>
      <c r="ZQ306" s="60">
        <v>12336.567352077216</v>
      </c>
      <c r="ZR306" s="60">
        <v>13076.761393201848</v>
      </c>
      <c r="ZS306" s="60">
        <v>13861.367076793958</v>
      </c>
      <c r="ZT306" s="60">
        <v>14693.049101401601</v>
      </c>
      <c r="ZU306" s="60">
        <v>15574.632047485688</v>
      </c>
      <c r="ZV306" s="60"/>
      <c r="ZY306" s="60">
        <v>212.44467757728353</v>
      </c>
      <c r="ZZ306" s="60">
        <v>440.59169114561485</v>
      </c>
      <c r="AAA306" s="60">
        <v>467.02719261435175</v>
      </c>
      <c r="AAB306" s="60">
        <v>495.0488241712128</v>
      </c>
      <c r="AAC306" s="60">
        <v>524.7517536214857</v>
      </c>
      <c r="AAD306" s="60">
        <v>556.23685883877454</v>
      </c>
      <c r="AAE306" s="60"/>
      <c r="AAH306" s="60">
        <v>2761.7808085046859</v>
      </c>
      <c r="AAI306" s="60">
        <v>14980.117498950905</v>
      </c>
      <c r="AAJ306" s="60">
        <v>25686.495593789346</v>
      </c>
      <c r="AAK306" s="60">
        <v>37623.710637012176</v>
      </c>
      <c r="AAL306" s="60">
        <v>50900.920101284115</v>
      </c>
      <c r="AAM306" s="60">
        <v>71198.317931363141</v>
      </c>
      <c r="AAN306" s="60"/>
      <c r="AAQ306" s="5">
        <v>5736.0062945866557</v>
      </c>
      <c r="AAR306" s="5">
        <v>27316.68485102812</v>
      </c>
      <c r="AAS306" s="5">
        <v>38763.256986991197</v>
      </c>
      <c r="AAT306" s="5">
        <v>51485.077713806138</v>
      </c>
      <c r="AAU306" s="5">
        <v>65593.969202685723</v>
      </c>
      <c r="AAV306" s="5">
        <v>86772.949978848832</v>
      </c>
    </row>
    <row r="307" spans="2:724" ht="15" customHeight="1">
      <c r="B307" s="228">
        <v>34</v>
      </c>
      <c r="C307" s="228">
        <v>382982</v>
      </c>
      <c r="D307" s="229" t="s">
        <v>469</v>
      </c>
      <c r="E307" s="73" t="b">
        <v>0</v>
      </c>
      <c r="F307" s="230">
        <v>41173</v>
      </c>
      <c r="G307" s="231" t="s">
        <v>426</v>
      </c>
      <c r="H307" s="57" t="s">
        <v>221</v>
      </c>
      <c r="I307" s="57" t="s">
        <v>199</v>
      </c>
      <c r="J307" s="229" t="s">
        <v>223</v>
      </c>
      <c r="K307" s="232">
        <v>8464</v>
      </c>
      <c r="L307" s="232">
        <v>0</v>
      </c>
      <c r="M307" s="73" t="b">
        <v>1</v>
      </c>
      <c r="N307" s="73" t="b">
        <v>1</v>
      </c>
      <c r="O307" s="73" t="b">
        <v>1</v>
      </c>
      <c r="P307" s="27">
        <v>42268</v>
      </c>
      <c r="Q307" s="27" t="s">
        <v>426</v>
      </c>
      <c r="R307" s="69">
        <v>0</v>
      </c>
      <c r="S307" s="69">
        <v>0.06</v>
      </c>
      <c r="T307" s="69">
        <v>0.06</v>
      </c>
      <c r="U307" s="69">
        <v>0.06</v>
      </c>
      <c r="V307" s="69">
        <v>0.06</v>
      </c>
      <c r="W307" s="69">
        <v>0.06</v>
      </c>
      <c r="Z307" s="232">
        <v>8464</v>
      </c>
      <c r="AA307" s="232">
        <v>8464</v>
      </c>
      <c r="AB307" s="232">
        <v>9000</v>
      </c>
      <c r="AC307" s="232">
        <v>9000</v>
      </c>
      <c r="AD307" s="232">
        <v>9000</v>
      </c>
      <c r="AE307" s="232">
        <v>9905</v>
      </c>
      <c r="AF307" s="232">
        <v>9905</v>
      </c>
      <c r="AG307" s="232">
        <v>9905</v>
      </c>
      <c r="AH307" s="232">
        <v>9905</v>
      </c>
      <c r="AI307" s="232">
        <v>9905</v>
      </c>
      <c r="AJ307" s="232">
        <v>9905</v>
      </c>
      <c r="AK307" s="232">
        <v>9905</v>
      </c>
      <c r="AL307" s="5">
        <v>10499.300000000001</v>
      </c>
      <c r="AM307" s="5">
        <v>10499.300000000001</v>
      </c>
      <c r="AN307" s="5">
        <v>10499.300000000001</v>
      </c>
      <c r="AO307" s="5">
        <v>10499.300000000001</v>
      </c>
      <c r="AP307" s="5">
        <v>10499.300000000001</v>
      </c>
      <c r="AQ307" s="5">
        <v>10499.300000000001</v>
      </c>
      <c r="AR307" s="5">
        <v>10499.300000000001</v>
      </c>
      <c r="AS307" s="5">
        <v>10499.300000000001</v>
      </c>
      <c r="AT307" s="5">
        <v>10499.300000000001</v>
      </c>
      <c r="AU307" s="5">
        <v>10499.300000000001</v>
      </c>
      <c r="AV307" s="5">
        <v>10499.300000000001</v>
      </c>
      <c r="AW307" s="5">
        <v>10499.300000000001</v>
      </c>
      <c r="AX307" s="5">
        <v>11129.258000000002</v>
      </c>
      <c r="AY307" s="5">
        <v>11129.258000000002</v>
      </c>
      <c r="AZ307" s="5">
        <v>11129.258000000002</v>
      </c>
      <c r="BA307" s="5">
        <v>11129.258000000002</v>
      </c>
      <c r="BB307" s="5">
        <v>11129.258000000002</v>
      </c>
      <c r="BC307" s="5">
        <v>11129.258000000002</v>
      </c>
      <c r="BD307" s="5">
        <v>11129.258000000002</v>
      </c>
      <c r="BE307" s="5">
        <v>11129.258000000002</v>
      </c>
      <c r="BF307" s="5">
        <v>11129.258000000002</v>
      </c>
      <c r="BG307" s="5">
        <v>11129.258000000002</v>
      </c>
      <c r="BH307" s="5">
        <v>11129.258000000002</v>
      </c>
      <c r="BI307" s="5">
        <v>11129.258000000002</v>
      </c>
      <c r="BJ307" s="5">
        <v>11797.013480000001</v>
      </c>
      <c r="BK307" s="5">
        <v>11797.013480000001</v>
      </c>
      <c r="BL307" s="5">
        <v>11797.013480000001</v>
      </c>
      <c r="BM307" s="5">
        <v>11797.013480000001</v>
      </c>
      <c r="BN307" s="5">
        <v>11797.013480000001</v>
      </c>
      <c r="BO307" s="5">
        <v>11797.013480000001</v>
      </c>
      <c r="BP307" s="5">
        <v>11797.013480000001</v>
      </c>
      <c r="BQ307" s="5">
        <v>11797.013480000001</v>
      </c>
      <c r="BR307" s="5">
        <v>11797.013480000001</v>
      </c>
      <c r="BS307" s="5">
        <v>11797.013480000001</v>
      </c>
      <c r="BT307" s="5">
        <v>11797.013480000001</v>
      </c>
      <c r="BU307" s="5">
        <v>11797.013480000001</v>
      </c>
      <c r="BV307" s="5">
        <v>12504.834288800002</v>
      </c>
      <c r="BW307" s="5">
        <v>12504.834288800002</v>
      </c>
      <c r="BX307" s="5">
        <v>12504.834288800002</v>
      </c>
      <c r="BY307" s="5">
        <v>12504.834288800002</v>
      </c>
      <c r="BZ307" s="5">
        <v>12504.834288800002</v>
      </c>
      <c r="CA307" s="5">
        <v>12504.834288800002</v>
      </c>
      <c r="CB307" s="5">
        <v>12504.834288800002</v>
      </c>
      <c r="CC307" s="5">
        <v>12504.834288800002</v>
      </c>
      <c r="CD307" s="5">
        <v>12504.834288800002</v>
      </c>
      <c r="CE307" s="5">
        <v>12504.834288800002</v>
      </c>
      <c r="CF307" s="5">
        <v>12504.834288800002</v>
      </c>
      <c r="CG307" s="5">
        <v>12504.834288800002</v>
      </c>
      <c r="CH307" s="5">
        <v>13255.124346128003</v>
      </c>
      <c r="CI307" s="5">
        <v>13255.124346128003</v>
      </c>
      <c r="CJ307" s="5">
        <v>13255.124346128003</v>
      </c>
      <c r="CK307" s="5">
        <v>13255.124346128003</v>
      </c>
      <c r="CL307" s="5">
        <v>13255.124346128003</v>
      </c>
      <c r="CM307" s="5">
        <v>13255.124346128003</v>
      </c>
      <c r="CN307" s="5">
        <v>13255.124346128003</v>
      </c>
      <c r="CO307" s="5">
        <v>13255.124346128003</v>
      </c>
      <c r="CP307" s="5">
        <v>13255.124346128003</v>
      </c>
      <c r="CQ307" s="5">
        <v>13255.124346128003</v>
      </c>
      <c r="CR307" s="5">
        <v>13255.124346128003</v>
      </c>
      <c r="CS307" s="5">
        <v>13255.124346128003</v>
      </c>
      <c r="CU307" s="69">
        <v>0</v>
      </c>
      <c r="CV307" s="69">
        <v>0</v>
      </c>
      <c r="CW307" s="69">
        <v>0</v>
      </c>
      <c r="CX307" s="69">
        <v>0</v>
      </c>
      <c r="CY307" s="69">
        <v>0</v>
      </c>
      <c r="CZ307" s="69">
        <v>0</v>
      </c>
      <c r="DC307" s="5">
        <v>0</v>
      </c>
      <c r="DD307" s="5">
        <v>0</v>
      </c>
      <c r="DE307" s="5">
        <v>0</v>
      </c>
      <c r="DF307" s="5">
        <v>0</v>
      </c>
      <c r="DG307" s="5">
        <v>0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0</v>
      </c>
      <c r="DO307" s="5">
        <v>0</v>
      </c>
      <c r="DP307" s="5">
        <v>0</v>
      </c>
      <c r="DQ307" s="5">
        <v>0</v>
      </c>
      <c r="DR307" s="5">
        <v>0</v>
      </c>
      <c r="DS307" s="5">
        <v>0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0</v>
      </c>
      <c r="EB307" s="5">
        <v>0</v>
      </c>
      <c r="EC307" s="5">
        <v>0</v>
      </c>
      <c r="ED307" s="5">
        <v>0</v>
      </c>
      <c r="EE307" s="5">
        <v>0</v>
      </c>
      <c r="EF307" s="5">
        <v>0</v>
      </c>
      <c r="EG307" s="5">
        <v>0</v>
      </c>
      <c r="EH307" s="5">
        <v>0</v>
      </c>
      <c r="EI307" s="5">
        <v>0</v>
      </c>
      <c r="EJ307" s="5">
        <v>0</v>
      </c>
      <c r="EK307" s="5">
        <v>0</v>
      </c>
      <c r="EL307" s="5">
        <v>0</v>
      </c>
      <c r="EM307" s="5">
        <v>0</v>
      </c>
      <c r="EN307" s="5">
        <v>0</v>
      </c>
      <c r="EO307" s="5">
        <v>0</v>
      </c>
      <c r="EP307" s="5">
        <v>0</v>
      </c>
      <c r="EQ307" s="5">
        <v>0</v>
      </c>
      <c r="ER307" s="5">
        <v>0</v>
      </c>
      <c r="ES307" s="5">
        <v>0</v>
      </c>
      <c r="ET307" s="5">
        <v>0</v>
      </c>
      <c r="EU307" s="5">
        <v>0</v>
      </c>
      <c r="EV307" s="5">
        <v>0</v>
      </c>
      <c r="EW307" s="5">
        <v>0</v>
      </c>
      <c r="EX307" s="5">
        <v>0</v>
      </c>
      <c r="EY307" s="5">
        <v>0</v>
      </c>
      <c r="EZ307" s="5">
        <v>0</v>
      </c>
      <c r="FA307" s="5">
        <v>0</v>
      </c>
      <c r="FB307" s="5">
        <v>0</v>
      </c>
      <c r="FC307" s="5">
        <v>0</v>
      </c>
      <c r="FD307" s="5">
        <v>0</v>
      </c>
      <c r="FE307" s="5">
        <v>0</v>
      </c>
      <c r="FF307" s="5">
        <v>0</v>
      </c>
      <c r="FG307" s="5">
        <v>0</v>
      </c>
      <c r="FH307" s="5">
        <v>0</v>
      </c>
      <c r="FI307" s="5">
        <v>0</v>
      </c>
      <c r="FJ307" s="5">
        <v>0</v>
      </c>
      <c r="FK307" s="5">
        <v>0</v>
      </c>
      <c r="FL307" s="5">
        <v>0</v>
      </c>
      <c r="FM307" s="5">
        <v>0</v>
      </c>
      <c r="FN307" s="5">
        <v>0</v>
      </c>
      <c r="FO307" s="5">
        <v>0</v>
      </c>
      <c r="FP307" s="5">
        <v>0</v>
      </c>
      <c r="FQ307" s="5">
        <v>0</v>
      </c>
      <c r="FR307" s="5">
        <v>0</v>
      </c>
      <c r="FS307" s="5">
        <v>0</v>
      </c>
      <c r="FT307" s="5">
        <v>0</v>
      </c>
      <c r="FU307" s="5">
        <v>0</v>
      </c>
      <c r="FV307" s="5">
        <v>0</v>
      </c>
      <c r="FW307" s="5"/>
      <c r="FZ307" s="5">
        <v>8464</v>
      </c>
      <c r="GA307" s="5">
        <v>8464</v>
      </c>
      <c r="GB307" s="5">
        <v>9000</v>
      </c>
      <c r="GC307" s="5">
        <v>9000</v>
      </c>
      <c r="GD307" s="5">
        <v>9000</v>
      </c>
      <c r="GE307" s="5">
        <v>9905</v>
      </c>
      <c r="GF307" s="5">
        <v>9905</v>
      </c>
      <c r="GG307" s="5">
        <v>9905</v>
      </c>
      <c r="GH307" s="5">
        <v>9905</v>
      </c>
      <c r="GI307" s="5">
        <v>9905</v>
      </c>
      <c r="GJ307" s="5">
        <v>9905</v>
      </c>
      <c r="GK307" s="5">
        <v>9905</v>
      </c>
      <c r="GL307" s="5">
        <v>10499.300000000001</v>
      </c>
      <c r="GM307" s="5">
        <v>10499.300000000001</v>
      </c>
      <c r="GN307" s="5">
        <v>10499.300000000001</v>
      </c>
      <c r="GO307" s="5">
        <v>10499.300000000001</v>
      </c>
      <c r="GP307" s="5">
        <v>10499.300000000001</v>
      </c>
      <c r="GQ307" s="5">
        <v>10499.300000000001</v>
      </c>
      <c r="GR307" s="5">
        <v>10499.300000000001</v>
      </c>
      <c r="GS307" s="5">
        <v>10499.300000000001</v>
      </c>
      <c r="GT307" s="5">
        <v>10499.300000000001</v>
      </c>
      <c r="GU307" s="5">
        <v>10499.300000000001</v>
      </c>
      <c r="GV307" s="5">
        <v>10499.300000000001</v>
      </c>
      <c r="GW307" s="5">
        <v>10499.300000000001</v>
      </c>
      <c r="GX307" s="5">
        <v>11129.258000000002</v>
      </c>
      <c r="GY307" s="5">
        <v>11129.258000000002</v>
      </c>
      <c r="GZ307" s="5">
        <v>11129.258000000002</v>
      </c>
      <c r="HA307" s="5">
        <v>11129.258000000002</v>
      </c>
      <c r="HB307" s="5">
        <v>11129.258000000002</v>
      </c>
      <c r="HC307" s="5">
        <v>11129.258000000002</v>
      </c>
      <c r="HD307" s="5">
        <v>11129.258000000002</v>
      </c>
      <c r="HE307" s="5">
        <v>11129.258000000002</v>
      </c>
      <c r="HF307" s="5">
        <v>11129.258000000002</v>
      </c>
      <c r="HG307" s="5">
        <v>11129.258000000002</v>
      </c>
      <c r="HH307" s="5">
        <v>11129.258000000002</v>
      </c>
      <c r="HI307" s="5">
        <v>11129.258000000002</v>
      </c>
      <c r="HJ307" s="5">
        <v>11797.013480000001</v>
      </c>
      <c r="HK307" s="5">
        <v>11797.013480000001</v>
      </c>
      <c r="HL307" s="5">
        <v>11797.013480000001</v>
      </c>
      <c r="HM307" s="5">
        <v>11797.013480000001</v>
      </c>
      <c r="HN307" s="5">
        <v>11797.013480000001</v>
      </c>
      <c r="HO307" s="5">
        <v>11797.013480000001</v>
      </c>
      <c r="HP307" s="5">
        <v>11797.013480000001</v>
      </c>
      <c r="HQ307" s="5">
        <v>11797.013480000001</v>
      </c>
      <c r="HR307" s="5">
        <v>11797.013480000001</v>
      </c>
      <c r="HS307" s="5">
        <v>11797.013480000001</v>
      </c>
      <c r="HT307" s="5">
        <v>11797.013480000001</v>
      </c>
      <c r="HU307" s="5">
        <v>11797.013480000001</v>
      </c>
      <c r="HV307" s="5">
        <v>12504.834288800002</v>
      </c>
      <c r="HW307" s="5">
        <v>12504.834288800002</v>
      </c>
      <c r="HX307" s="5">
        <v>12504.834288800002</v>
      </c>
      <c r="HY307" s="5">
        <v>12504.834288800002</v>
      </c>
      <c r="HZ307" s="5">
        <v>12504.834288800002</v>
      </c>
      <c r="IA307" s="5">
        <v>12504.834288800002</v>
      </c>
      <c r="IB307" s="5">
        <v>12504.834288800002</v>
      </c>
      <c r="IC307" s="5">
        <v>12504.834288800002</v>
      </c>
      <c r="ID307" s="5">
        <v>12504.834288800002</v>
      </c>
      <c r="IE307" s="5">
        <v>12504.834288800002</v>
      </c>
      <c r="IF307" s="5">
        <v>12504.834288800002</v>
      </c>
      <c r="IG307" s="5">
        <v>12504.834288800002</v>
      </c>
      <c r="IH307" s="5">
        <v>13255.124346128003</v>
      </c>
      <c r="II307" s="5">
        <v>13255.124346128003</v>
      </c>
      <c r="IJ307" s="5">
        <v>13255.124346128003</v>
      </c>
      <c r="IK307" s="5">
        <v>13255.124346128003</v>
      </c>
      <c r="IL307" s="5">
        <v>13255.124346128003</v>
      </c>
      <c r="IM307" s="5">
        <v>13255.124346128003</v>
      </c>
      <c r="IN307" s="5">
        <v>13255.124346128003</v>
      </c>
      <c r="IO307" s="5">
        <v>13255.124346128003</v>
      </c>
      <c r="IP307" s="5">
        <v>13255.124346128003</v>
      </c>
      <c r="IQ307" s="5">
        <v>13255.124346128003</v>
      </c>
      <c r="IR307" s="5">
        <v>13255.124346128003</v>
      </c>
      <c r="IS307" s="5">
        <v>13255.124346128003</v>
      </c>
      <c r="IT307" s="5"/>
      <c r="IW307" s="5">
        <v>242.91679999999999</v>
      </c>
      <c r="IX307" s="5">
        <v>242.91679999999999</v>
      </c>
      <c r="IY307" s="5">
        <v>258.3</v>
      </c>
      <c r="IZ307" s="5">
        <v>258.3</v>
      </c>
      <c r="JA307" s="5">
        <v>258.3</v>
      </c>
      <c r="JB307" s="5">
        <v>284.27350000000001</v>
      </c>
      <c r="JC307" s="5">
        <v>284.27350000000001</v>
      </c>
      <c r="JD307" s="5">
        <v>284.27350000000001</v>
      </c>
      <c r="JE307" s="5">
        <v>284.27350000000001</v>
      </c>
      <c r="JF307" s="5">
        <v>284.27350000000001</v>
      </c>
      <c r="JG307" s="5">
        <v>284.27350000000001</v>
      </c>
      <c r="JH307" s="5">
        <v>284.27350000000001</v>
      </c>
      <c r="JI307" s="5">
        <v>301.32991000000004</v>
      </c>
      <c r="JJ307" s="5">
        <v>301.32991000000004</v>
      </c>
      <c r="JK307" s="5">
        <v>301.32991000000004</v>
      </c>
      <c r="JL307" s="5">
        <v>301.32991000000004</v>
      </c>
      <c r="JM307" s="5">
        <v>301.32991000000004</v>
      </c>
      <c r="JN307" s="5">
        <v>301.32991000000004</v>
      </c>
      <c r="JO307" s="5">
        <v>301.32991000000004</v>
      </c>
      <c r="JP307" s="5">
        <v>301.32991000000004</v>
      </c>
      <c r="JQ307" s="5">
        <v>301.32991000000004</v>
      </c>
      <c r="JR307" s="5">
        <v>301.32991000000004</v>
      </c>
      <c r="JS307" s="5">
        <v>301.32991000000004</v>
      </c>
      <c r="JT307" s="5">
        <v>301.32991000000004</v>
      </c>
      <c r="JU307" s="5">
        <v>319.40970460000005</v>
      </c>
      <c r="JV307" s="5">
        <v>319.40970460000005</v>
      </c>
      <c r="JW307" s="5">
        <v>319.40970460000005</v>
      </c>
      <c r="JX307" s="5">
        <v>319.40970460000005</v>
      </c>
      <c r="JY307" s="5">
        <v>319.40970460000005</v>
      </c>
      <c r="JZ307" s="5">
        <v>319.40970460000005</v>
      </c>
      <c r="KA307" s="5">
        <v>319.40970460000005</v>
      </c>
      <c r="KB307" s="5">
        <v>319.40970460000005</v>
      </c>
      <c r="KC307" s="5">
        <v>319.40970460000005</v>
      </c>
      <c r="KD307" s="5">
        <v>319.40970460000005</v>
      </c>
      <c r="KE307" s="5">
        <v>319.40970460000005</v>
      </c>
      <c r="KF307" s="5">
        <v>319.40970460000005</v>
      </c>
      <c r="KG307" s="5">
        <v>338.57428687600003</v>
      </c>
      <c r="KH307" s="5">
        <v>338.57428687600003</v>
      </c>
      <c r="KI307" s="5">
        <v>338.57428687600003</v>
      </c>
      <c r="KJ307" s="5">
        <v>338.57428687600003</v>
      </c>
      <c r="KK307" s="5">
        <v>338.57428687600003</v>
      </c>
      <c r="KL307" s="5">
        <v>338.57428687600003</v>
      </c>
      <c r="KM307" s="5">
        <v>338.57428687600003</v>
      </c>
      <c r="KN307" s="5">
        <v>338.57428687600003</v>
      </c>
      <c r="KO307" s="5">
        <v>338.57428687600003</v>
      </c>
      <c r="KP307" s="5">
        <v>338.57428687600003</v>
      </c>
      <c r="KQ307" s="5">
        <v>338.57428687600003</v>
      </c>
      <c r="KR307" s="5">
        <v>338.57428687600003</v>
      </c>
      <c r="KS307" s="5">
        <v>358.88874408856009</v>
      </c>
      <c r="KT307" s="5">
        <v>358.88874408856009</v>
      </c>
      <c r="KU307" s="5">
        <v>358.88874408856009</v>
      </c>
      <c r="KV307" s="5">
        <v>358.88874408856009</v>
      </c>
      <c r="KW307" s="5">
        <v>358.88874408856009</v>
      </c>
      <c r="KX307" s="5">
        <v>358.88874408856009</v>
      </c>
      <c r="KY307" s="5">
        <v>358.88874408856009</v>
      </c>
      <c r="KZ307" s="5">
        <v>358.88874408856009</v>
      </c>
      <c r="LA307" s="5">
        <v>358.88874408856009</v>
      </c>
      <c r="LB307" s="5">
        <v>358.88874408856009</v>
      </c>
      <c r="LC307" s="5">
        <v>358.88874408856009</v>
      </c>
      <c r="LD307" s="5">
        <v>358.88874408856009</v>
      </c>
      <c r="LE307" s="5">
        <v>380.42206873387369</v>
      </c>
      <c r="LF307" s="5">
        <v>380.42206873387369</v>
      </c>
      <c r="LG307" s="5">
        <v>380.42206873387369</v>
      </c>
      <c r="LH307" s="5">
        <v>380.42206873387369</v>
      </c>
      <c r="LI307" s="5">
        <v>380.42206873387369</v>
      </c>
      <c r="LJ307" s="5">
        <v>380.42206873387369</v>
      </c>
      <c r="LK307" s="5">
        <v>380.42206873387369</v>
      </c>
      <c r="LL307" s="5">
        <v>380.42206873387369</v>
      </c>
      <c r="LM307" s="5">
        <v>380.42206873387369</v>
      </c>
      <c r="LN307" s="5">
        <v>380.42206873387369</v>
      </c>
      <c r="LO307" s="5">
        <v>380.42206873387369</v>
      </c>
      <c r="LP307" s="5">
        <v>380.42206873387369</v>
      </c>
      <c r="LQ307" s="5"/>
      <c r="LT307" s="5">
        <v>257.30560000000003</v>
      </c>
      <c r="LU307" s="5">
        <v>257.30560000000003</v>
      </c>
      <c r="LV307" s="5">
        <v>273.60000000000002</v>
      </c>
      <c r="LW307" s="5">
        <v>273.60000000000002</v>
      </c>
      <c r="LX307" s="5">
        <v>273.60000000000002</v>
      </c>
      <c r="LY307" s="5">
        <v>301.11200000000002</v>
      </c>
      <c r="LZ307" s="5">
        <v>301.11200000000002</v>
      </c>
      <c r="MA307" s="5">
        <v>301.11200000000002</v>
      </c>
      <c r="MB307" s="5">
        <v>301.11200000000002</v>
      </c>
      <c r="MC307" s="5">
        <v>301.11200000000002</v>
      </c>
      <c r="MD307" s="5">
        <v>301.11200000000002</v>
      </c>
      <c r="ME307" s="5">
        <v>301.11200000000002</v>
      </c>
      <c r="MF307" s="5">
        <v>319.17872000000006</v>
      </c>
      <c r="MG307" s="5">
        <v>319.17872000000006</v>
      </c>
      <c r="MH307" s="5">
        <v>319.17872000000006</v>
      </c>
      <c r="MI307" s="5">
        <v>319.17872000000006</v>
      </c>
      <c r="MJ307" s="5">
        <v>319.17872000000006</v>
      </c>
      <c r="MK307" s="5">
        <v>319.17872000000006</v>
      </c>
      <c r="ML307" s="5">
        <v>319.17872000000006</v>
      </c>
      <c r="MM307" s="5">
        <v>319.17872000000006</v>
      </c>
      <c r="MN307" s="5">
        <v>319.17872000000006</v>
      </c>
      <c r="MO307" s="5">
        <v>319.17872000000006</v>
      </c>
      <c r="MP307" s="5">
        <v>319.17872000000006</v>
      </c>
      <c r="MQ307" s="5">
        <v>319.17872000000006</v>
      </c>
      <c r="MR307" s="5">
        <v>338.32944320000007</v>
      </c>
      <c r="MS307" s="5">
        <v>338.32944320000007</v>
      </c>
      <c r="MT307" s="5">
        <v>338.32944320000007</v>
      </c>
      <c r="MU307" s="5">
        <v>338.32944320000007</v>
      </c>
      <c r="MV307" s="5">
        <v>338.32944320000007</v>
      </c>
      <c r="MW307" s="5">
        <v>338.32944320000007</v>
      </c>
      <c r="MX307" s="5">
        <v>338.32944320000007</v>
      </c>
      <c r="MY307" s="5">
        <v>338.32944320000007</v>
      </c>
      <c r="MZ307" s="5">
        <v>338.32944320000007</v>
      </c>
      <c r="NA307" s="5">
        <v>338.32944320000007</v>
      </c>
      <c r="NB307" s="5">
        <v>338.32944320000007</v>
      </c>
      <c r="NC307" s="5">
        <v>338.32944320000007</v>
      </c>
      <c r="ND307" s="5">
        <v>358.62920979200004</v>
      </c>
      <c r="NE307" s="5">
        <v>358.62920979200004</v>
      </c>
      <c r="NF307" s="5">
        <v>358.62920979200004</v>
      </c>
      <c r="NG307" s="5">
        <v>358.62920979200004</v>
      </c>
      <c r="NH307" s="5">
        <v>358.62920979200004</v>
      </c>
      <c r="NI307" s="5">
        <v>358.62920979200004</v>
      </c>
      <c r="NJ307" s="5">
        <v>358.62920979200004</v>
      </c>
      <c r="NK307" s="5">
        <v>358.62920979200004</v>
      </c>
      <c r="NL307" s="5">
        <v>358.62920979200004</v>
      </c>
      <c r="NM307" s="5">
        <v>358.62920979200004</v>
      </c>
      <c r="NN307" s="5">
        <v>358.62920979200004</v>
      </c>
      <c r="NO307" s="5">
        <v>358.62920979200004</v>
      </c>
      <c r="NP307" s="5">
        <v>380.14696237952006</v>
      </c>
      <c r="NQ307" s="5">
        <v>380.14696237952006</v>
      </c>
      <c r="NR307" s="5">
        <v>380.14696237952006</v>
      </c>
      <c r="NS307" s="5">
        <v>380.14696237952006</v>
      </c>
      <c r="NT307" s="5">
        <v>380.14696237952006</v>
      </c>
      <c r="NU307" s="5">
        <v>380.14696237952006</v>
      </c>
      <c r="NV307" s="5">
        <v>380.14696237952006</v>
      </c>
      <c r="NW307" s="5">
        <v>380.14696237952006</v>
      </c>
      <c r="NX307" s="5">
        <v>380.14696237952006</v>
      </c>
      <c r="NY307" s="5">
        <v>380.14696237952006</v>
      </c>
      <c r="NZ307" s="5">
        <v>380.14696237952006</v>
      </c>
      <c r="OA307" s="5">
        <v>380.14696237952006</v>
      </c>
      <c r="OB307" s="5">
        <v>402.95578012229129</v>
      </c>
      <c r="OC307" s="5">
        <v>402.95578012229129</v>
      </c>
      <c r="OD307" s="5">
        <v>402.95578012229129</v>
      </c>
      <c r="OE307" s="5">
        <v>402.95578012229129</v>
      </c>
      <c r="OF307" s="5">
        <v>402.95578012229129</v>
      </c>
      <c r="OG307" s="5">
        <v>402.95578012229129</v>
      </c>
      <c r="OH307" s="5">
        <v>402.95578012229129</v>
      </c>
      <c r="OI307" s="5">
        <v>402.95578012229129</v>
      </c>
      <c r="OJ307" s="5">
        <v>402.95578012229129</v>
      </c>
      <c r="OK307" s="5">
        <v>402.95578012229129</v>
      </c>
      <c r="OL307" s="5">
        <v>402.95578012229129</v>
      </c>
      <c r="OM307" s="5">
        <v>402.95578012229129</v>
      </c>
      <c r="ON307" s="5"/>
      <c r="OQ307" s="59">
        <v>0</v>
      </c>
      <c r="OR307" s="59">
        <v>0</v>
      </c>
      <c r="OS307" s="59">
        <v>0</v>
      </c>
      <c r="OT307" s="59">
        <v>0</v>
      </c>
      <c r="OU307" s="59">
        <v>0</v>
      </c>
      <c r="OV307" s="59">
        <v>0</v>
      </c>
      <c r="OW307" s="59">
        <v>0</v>
      </c>
      <c r="OX307" s="59">
        <v>0</v>
      </c>
      <c r="OY307" s="59">
        <v>0</v>
      </c>
      <c r="OZ307" s="59">
        <v>0</v>
      </c>
      <c r="PA307" s="59">
        <v>0</v>
      </c>
      <c r="PB307" s="59">
        <v>0</v>
      </c>
      <c r="PC307" s="59">
        <v>0</v>
      </c>
      <c r="PD307" s="59">
        <v>0</v>
      </c>
      <c r="PE307" s="59">
        <v>0</v>
      </c>
      <c r="PF307" s="59">
        <v>0</v>
      </c>
      <c r="PG307" s="59">
        <v>0</v>
      </c>
      <c r="PH307" s="59">
        <v>0</v>
      </c>
      <c r="PI307" s="59">
        <v>0</v>
      </c>
      <c r="PJ307" s="59">
        <v>0</v>
      </c>
      <c r="PK307" s="59">
        <v>0</v>
      </c>
      <c r="PL307" s="59">
        <v>0</v>
      </c>
      <c r="PM307" s="59">
        <v>0</v>
      </c>
      <c r="PN307" s="59">
        <v>0</v>
      </c>
      <c r="PO307" s="59">
        <v>0</v>
      </c>
      <c r="PP307" s="59">
        <v>0</v>
      </c>
      <c r="PQ307" s="59">
        <v>0</v>
      </c>
      <c r="PR307" s="59">
        <v>0</v>
      </c>
      <c r="PS307" s="59">
        <v>0</v>
      </c>
      <c r="PT307" s="59">
        <v>0</v>
      </c>
      <c r="PU307" s="59">
        <v>0</v>
      </c>
      <c r="PV307" s="59">
        <v>0</v>
      </c>
      <c r="PW307" s="59">
        <v>0</v>
      </c>
      <c r="PX307" s="59">
        <v>0</v>
      </c>
      <c r="PY307" s="59">
        <v>0</v>
      </c>
      <c r="PZ307" s="59">
        <v>0</v>
      </c>
      <c r="QA307" s="59">
        <v>0</v>
      </c>
      <c r="QB307" s="59">
        <v>0</v>
      </c>
      <c r="QC307" s="59">
        <v>0</v>
      </c>
      <c r="QD307" s="59">
        <v>0</v>
      </c>
      <c r="QE307" s="59">
        <v>0</v>
      </c>
      <c r="QF307" s="59">
        <v>0</v>
      </c>
      <c r="QG307" s="59">
        <v>0</v>
      </c>
      <c r="QH307" s="59">
        <v>0</v>
      </c>
      <c r="QI307" s="59">
        <v>0</v>
      </c>
      <c r="QJ307" s="59">
        <v>0</v>
      </c>
      <c r="QK307" s="59">
        <v>0</v>
      </c>
      <c r="QL307" s="59">
        <v>0</v>
      </c>
      <c r="QM307" s="59">
        <v>0</v>
      </c>
      <c r="QN307" s="59">
        <v>0</v>
      </c>
      <c r="QO307" s="59">
        <v>0</v>
      </c>
      <c r="QP307" s="59">
        <v>0</v>
      </c>
      <c r="QQ307" s="59">
        <v>0</v>
      </c>
      <c r="QR307" s="59">
        <v>0</v>
      </c>
      <c r="QS307" s="59">
        <v>0</v>
      </c>
      <c r="QT307" s="59">
        <v>0</v>
      </c>
      <c r="QU307" s="59">
        <v>0</v>
      </c>
      <c r="QV307" s="59">
        <v>0</v>
      </c>
      <c r="QW307" s="59">
        <v>0</v>
      </c>
      <c r="QX307" s="59">
        <v>0</v>
      </c>
      <c r="QY307" s="59">
        <v>0</v>
      </c>
      <c r="QZ307" s="59">
        <v>0</v>
      </c>
      <c r="RA307" s="59">
        <v>0</v>
      </c>
      <c r="RB307" s="59">
        <v>0</v>
      </c>
      <c r="RC307" s="59">
        <v>0</v>
      </c>
      <c r="RD307" s="59">
        <v>0</v>
      </c>
      <c r="RE307" s="59">
        <v>0</v>
      </c>
      <c r="RF307" s="59">
        <v>0</v>
      </c>
      <c r="RG307" s="59">
        <v>0</v>
      </c>
      <c r="RH307" s="59">
        <v>0</v>
      </c>
      <c r="RI307" s="59">
        <v>0</v>
      </c>
      <c r="RJ307" s="59">
        <v>0</v>
      </c>
      <c r="RK307" s="59"/>
      <c r="RN307" s="59">
        <v>500.22239999999999</v>
      </c>
      <c r="RO307" s="59">
        <v>500.22239999999999</v>
      </c>
      <c r="RP307" s="59">
        <v>531.90000000000009</v>
      </c>
      <c r="RQ307" s="59">
        <v>531.90000000000009</v>
      </c>
      <c r="RR307" s="59">
        <v>531.90000000000009</v>
      </c>
      <c r="RS307" s="59">
        <v>585.38550000000009</v>
      </c>
      <c r="RT307" s="59">
        <v>585.38550000000009</v>
      </c>
      <c r="RU307" s="59">
        <v>585.38550000000009</v>
      </c>
      <c r="RV307" s="59">
        <v>585.38550000000009</v>
      </c>
      <c r="RW307" s="59">
        <v>585.38550000000009</v>
      </c>
      <c r="RX307" s="59">
        <v>585.38550000000009</v>
      </c>
      <c r="RY307" s="59">
        <v>585.38550000000009</v>
      </c>
      <c r="RZ307" s="59">
        <v>620.50863000000004</v>
      </c>
      <c r="SA307" s="59">
        <v>620.50863000000004</v>
      </c>
      <c r="SB307" s="59">
        <v>620.50863000000004</v>
      </c>
      <c r="SC307" s="59">
        <v>620.50863000000004</v>
      </c>
      <c r="SD307" s="59">
        <v>620.50863000000004</v>
      </c>
      <c r="SE307" s="59">
        <v>620.50863000000004</v>
      </c>
      <c r="SF307" s="59">
        <v>620.50863000000004</v>
      </c>
      <c r="SG307" s="59">
        <v>620.50863000000004</v>
      </c>
      <c r="SH307" s="59">
        <v>620.50863000000004</v>
      </c>
      <c r="SI307" s="59">
        <v>620.50863000000004</v>
      </c>
      <c r="SJ307" s="59">
        <v>620.50863000000004</v>
      </c>
      <c r="SK307" s="59">
        <v>620.50863000000004</v>
      </c>
      <c r="SL307" s="59">
        <v>657.73914780000018</v>
      </c>
      <c r="SM307" s="59">
        <v>657.73914780000018</v>
      </c>
      <c r="SN307" s="59">
        <v>657.73914780000018</v>
      </c>
      <c r="SO307" s="59">
        <v>657.73914780000018</v>
      </c>
      <c r="SP307" s="59">
        <v>657.73914780000018</v>
      </c>
      <c r="SQ307" s="59">
        <v>657.73914780000018</v>
      </c>
      <c r="SR307" s="59">
        <v>657.73914780000018</v>
      </c>
      <c r="SS307" s="59">
        <v>657.73914780000018</v>
      </c>
      <c r="ST307" s="59">
        <v>657.73914780000018</v>
      </c>
      <c r="SU307" s="59">
        <v>657.73914780000018</v>
      </c>
      <c r="SV307" s="59">
        <v>657.73914780000018</v>
      </c>
      <c r="SW307" s="59">
        <v>657.73914780000018</v>
      </c>
      <c r="SX307" s="59">
        <v>697.20349666800007</v>
      </c>
      <c r="SY307" s="59">
        <v>697.20349666800007</v>
      </c>
      <c r="SZ307" s="59">
        <v>697.20349666800007</v>
      </c>
      <c r="TA307" s="59">
        <v>697.20349666800007</v>
      </c>
      <c r="TB307" s="59">
        <v>697.20349666800007</v>
      </c>
      <c r="TC307" s="59">
        <v>697.20349666800007</v>
      </c>
      <c r="TD307" s="59">
        <v>697.20349666800007</v>
      </c>
      <c r="TE307" s="59">
        <v>697.20349666800007</v>
      </c>
      <c r="TF307" s="59">
        <v>697.20349666800007</v>
      </c>
      <c r="TG307" s="59">
        <v>697.20349666800007</v>
      </c>
      <c r="TH307" s="59">
        <v>697.20349666800007</v>
      </c>
      <c r="TI307" s="59">
        <v>697.20349666800007</v>
      </c>
      <c r="TJ307" s="59">
        <v>739.03570646808021</v>
      </c>
      <c r="TK307" s="59">
        <v>739.03570646808021</v>
      </c>
      <c r="TL307" s="59">
        <v>739.03570646808021</v>
      </c>
      <c r="TM307" s="59">
        <v>739.03570646808021</v>
      </c>
      <c r="TN307" s="59">
        <v>739.03570646808021</v>
      </c>
      <c r="TO307" s="59">
        <v>739.03570646808021</v>
      </c>
      <c r="TP307" s="59">
        <v>739.03570646808021</v>
      </c>
      <c r="TQ307" s="59">
        <v>739.03570646808021</v>
      </c>
      <c r="TR307" s="59">
        <v>739.03570646808021</v>
      </c>
      <c r="TS307" s="59">
        <v>739.03570646808021</v>
      </c>
      <c r="TT307" s="59">
        <v>739.03570646808021</v>
      </c>
      <c r="TU307" s="59">
        <v>739.03570646808021</v>
      </c>
      <c r="TV307" s="59">
        <v>783.37784885616497</v>
      </c>
      <c r="TW307" s="59">
        <v>783.37784885616497</v>
      </c>
      <c r="TX307" s="59">
        <v>783.37784885616497</v>
      </c>
      <c r="TY307" s="59">
        <v>783.37784885616497</v>
      </c>
      <c r="TZ307" s="59">
        <v>783.37784885616497</v>
      </c>
      <c r="UA307" s="59">
        <v>783.37784885616497</v>
      </c>
      <c r="UB307" s="59">
        <v>783.37784885616497</v>
      </c>
      <c r="UC307" s="59">
        <v>783.37784885616497</v>
      </c>
      <c r="UD307" s="59">
        <v>783.37784885616497</v>
      </c>
      <c r="UE307" s="59">
        <v>783.37784885616497</v>
      </c>
      <c r="UF307" s="59">
        <v>783.37784885616497</v>
      </c>
      <c r="UG307" s="59">
        <v>783.37784885616497</v>
      </c>
      <c r="UH307" s="59"/>
      <c r="UK307" s="59">
        <v>3250.6481000000013</v>
      </c>
      <c r="UL307" s="59">
        <v>3615.9589199999996</v>
      </c>
      <c r="UM307" s="59">
        <v>3832.9164552000016</v>
      </c>
      <c r="UN307" s="59">
        <v>4062.8914425119997</v>
      </c>
      <c r="UO307" s="59">
        <v>4306.6649290627211</v>
      </c>
      <c r="UP307" s="59">
        <v>4565.0648248064854</v>
      </c>
      <c r="UQ307" s="59"/>
      <c r="UT307" s="59">
        <v>3443.1952000000006</v>
      </c>
      <c r="UU307" s="59">
        <v>3830.14464</v>
      </c>
      <c r="UV307" s="59">
        <v>4059.9533184000015</v>
      </c>
      <c r="UW307" s="59">
        <v>4303.5505175040007</v>
      </c>
      <c r="UX307" s="59">
        <v>4561.7635485542405</v>
      </c>
      <c r="UY307" s="59">
        <v>4835.4693614674952</v>
      </c>
      <c r="UZ307" s="59"/>
      <c r="VC307" s="59">
        <v>0</v>
      </c>
      <c r="VD307" s="59">
        <v>0</v>
      </c>
      <c r="VE307" s="59">
        <v>0</v>
      </c>
      <c r="VF307" s="59">
        <v>0</v>
      </c>
      <c r="VG307" s="59">
        <v>0</v>
      </c>
      <c r="VH307" s="59">
        <v>0</v>
      </c>
      <c r="VI307" s="59"/>
      <c r="VL307" s="59">
        <v>6693.8433000000023</v>
      </c>
      <c r="VM307" s="59">
        <v>7446.1035599999996</v>
      </c>
      <c r="VN307" s="59">
        <v>7892.8697736000031</v>
      </c>
      <c r="VO307" s="59">
        <v>8366.4419600159999</v>
      </c>
      <c r="VP307" s="59">
        <v>8868.4284776169625</v>
      </c>
      <c r="VQ307" s="59">
        <v>9400.5341862739806</v>
      </c>
      <c r="VR307" s="59"/>
      <c r="VU307" s="59">
        <v>113263</v>
      </c>
      <c r="VV307" s="59">
        <v>125991.60000000002</v>
      </c>
      <c r="VW307" s="59">
        <v>133551.09600000002</v>
      </c>
      <c r="VX307" s="59">
        <v>141564.16175999999</v>
      </c>
      <c r="VY307" s="59">
        <v>150058.01146560002</v>
      </c>
      <c r="VZ307" s="59">
        <v>159061.49215353598</v>
      </c>
      <c r="WA307" s="59"/>
      <c r="WD307" s="59">
        <v>9438.5833333333339</v>
      </c>
      <c r="WE307" s="59">
        <v>10499.300000000001</v>
      </c>
      <c r="WF307" s="59">
        <v>11129.258000000002</v>
      </c>
      <c r="WG307" s="59">
        <v>11797.01348</v>
      </c>
      <c r="WH307" s="59">
        <v>12504.834288800002</v>
      </c>
      <c r="WI307" s="59">
        <v>13255.124346127997</v>
      </c>
      <c r="WJ307" s="59"/>
      <c r="WM307" s="59">
        <v>396.0798713106729</v>
      </c>
      <c r="WN307" s="59">
        <v>440.59169114561485</v>
      </c>
      <c r="WO307" s="59">
        <v>467.02719261435175</v>
      </c>
      <c r="WP307" s="59">
        <v>495.0488241712128</v>
      </c>
      <c r="WQ307" s="59">
        <v>524.7517536214857</v>
      </c>
      <c r="WR307" s="59">
        <v>556.23685883877454</v>
      </c>
      <c r="WS307" s="59"/>
      <c r="WV307" s="74">
        <v>27.333333333333332</v>
      </c>
      <c r="WW307" s="74">
        <v>39.333333333333336</v>
      </c>
      <c r="WX307" s="74">
        <v>51.333333333333336</v>
      </c>
      <c r="WY307" s="74">
        <v>63.333333333333336</v>
      </c>
      <c r="WZ307" s="74">
        <v>75.333333333333329</v>
      </c>
      <c r="XA307" s="74">
        <v>87.333333333333329</v>
      </c>
      <c r="XB307" s="74"/>
      <c r="XE307" s="80">
        <v>2</v>
      </c>
      <c r="XF307" s="80">
        <v>3</v>
      </c>
      <c r="XG307" s="80">
        <v>4</v>
      </c>
      <c r="XH307" s="80">
        <v>5</v>
      </c>
      <c r="XI307" s="80">
        <v>6</v>
      </c>
      <c r="XJ307" s="80">
        <v>7</v>
      </c>
      <c r="XK307" s="80"/>
      <c r="XL307" s="75"/>
      <c r="XM307" s="75"/>
      <c r="XN307" s="80">
        <v>3</v>
      </c>
      <c r="XO307" s="80">
        <v>3</v>
      </c>
      <c r="XP307" s="80">
        <v>3</v>
      </c>
      <c r="XQ307" s="80">
        <v>3</v>
      </c>
      <c r="XR307" s="80">
        <v>3</v>
      </c>
      <c r="XS307" s="80">
        <v>3</v>
      </c>
      <c r="XT307" s="80"/>
      <c r="XW307" s="80">
        <v>9</v>
      </c>
      <c r="XX307" s="80">
        <v>10</v>
      </c>
      <c r="XY307" s="80">
        <v>9</v>
      </c>
      <c r="XZ307" s="80">
        <v>9</v>
      </c>
      <c r="YA307" s="80">
        <v>9</v>
      </c>
      <c r="YB307" s="80">
        <v>9</v>
      </c>
      <c r="YC307" s="80"/>
      <c r="YF307" s="5">
        <v>825.82653168275374</v>
      </c>
      <c r="YG307" s="5">
        <v>918.63367603860752</v>
      </c>
      <c r="YH307" s="5">
        <v>973.75169660092342</v>
      </c>
      <c r="YI307" s="5">
        <v>3012.3720950818306</v>
      </c>
      <c r="YJ307" s="5">
        <v>3193.114420786741</v>
      </c>
      <c r="YK307" s="5">
        <v>3384.7012860339428</v>
      </c>
      <c r="YL307" s="5"/>
      <c r="YO307" s="5">
        <v>17823.594208980281</v>
      </c>
      <c r="YP307" s="5">
        <v>26435.501468736889</v>
      </c>
      <c r="YQ307" s="5">
        <v>28021.631556861106</v>
      </c>
      <c r="YR307" s="5">
        <v>29702.929450272768</v>
      </c>
      <c r="YS307" s="5">
        <v>31485.105217289143</v>
      </c>
      <c r="YT307" s="5">
        <v>33374.211530326473</v>
      </c>
      <c r="YU307" s="5"/>
      <c r="YX307" s="5">
        <v>12190.228625362217</v>
      </c>
      <c r="YY307" s="5">
        <v>26199.826531665734</v>
      </c>
      <c r="YZ307" s="5">
        <v>28021.631556861106</v>
      </c>
      <c r="ZA307" s="5">
        <v>29702.929450272768</v>
      </c>
      <c r="ZB307" s="5">
        <v>31485.105217289143</v>
      </c>
      <c r="ZC307" s="5">
        <v>33374.211530326473</v>
      </c>
      <c r="ZD307" s="5"/>
      <c r="ZG307" s="5">
        <v>396.0798713106729</v>
      </c>
      <c r="ZH307" s="5">
        <v>440.59169114561485</v>
      </c>
      <c r="ZI307" s="5">
        <v>467.02719261435175</v>
      </c>
      <c r="ZJ307" s="5">
        <v>495.0488241712128</v>
      </c>
      <c r="ZK307" s="5">
        <v>524.7517536214857</v>
      </c>
      <c r="ZL307" s="5">
        <v>556.23685883877454</v>
      </c>
      <c r="ZM307" s="5"/>
      <c r="ZP307" s="60">
        <v>11090.236396698841</v>
      </c>
      <c r="ZQ307" s="60">
        <v>12336.567352077216</v>
      </c>
      <c r="ZR307" s="60">
        <v>13076.761393201848</v>
      </c>
      <c r="ZS307" s="60">
        <v>13861.367076793958</v>
      </c>
      <c r="ZT307" s="60">
        <v>14693.049101401601</v>
      </c>
      <c r="ZU307" s="60">
        <v>15574.632047485688</v>
      </c>
      <c r="ZV307" s="60"/>
      <c r="ZY307" s="60">
        <v>396.0798713106729</v>
      </c>
      <c r="ZZ307" s="60">
        <v>440.59169114561485</v>
      </c>
      <c r="AAA307" s="60">
        <v>467.02719261435175</v>
      </c>
      <c r="AAB307" s="60">
        <v>495.0488241712128</v>
      </c>
      <c r="AAC307" s="60">
        <v>524.7517536214857</v>
      </c>
      <c r="AAD307" s="60">
        <v>556.23685883877454</v>
      </c>
      <c r="AAE307" s="60"/>
      <c r="AAH307" s="60">
        <v>19011.8338229123</v>
      </c>
      <c r="AAI307" s="60">
        <v>30400.826689047426</v>
      </c>
      <c r="AAJ307" s="60">
        <v>42032.447335291654</v>
      </c>
      <c r="AAK307" s="60">
        <v>59900.907724716752</v>
      </c>
      <c r="AAL307" s="60">
        <v>75564.252521493938</v>
      </c>
      <c r="AAM307" s="60">
        <v>92891.555426075342</v>
      </c>
      <c r="AAN307" s="60"/>
      <c r="AAQ307" s="5">
        <v>30102.070219611142</v>
      </c>
      <c r="AAR307" s="5">
        <v>42737.394041124644</v>
      </c>
      <c r="AAS307" s="5">
        <v>55109.208728493504</v>
      </c>
      <c r="AAT307" s="5">
        <v>73762.274801510706</v>
      </c>
      <c r="AAU307" s="5">
        <v>90257.301622895538</v>
      </c>
      <c r="AAV307" s="5">
        <v>108466.18747356103</v>
      </c>
    </row>
    <row r="308" spans="2:724" ht="15" customHeight="1">
      <c r="B308" s="228">
        <v>35</v>
      </c>
      <c r="C308" s="228">
        <v>393454</v>
      </c>
      <c r="D308" s="229" t="s">
        <v>470</v>
      </c>
      <c r="E308" s="73" t="b">
        <v>0</v>
      </c>
      <c r="F308" s="230">
        <v>38975</v>
      </c>
      <c r="G308" s="231" t="s">
        <v>426</v>
      </c>
      <c r="H308" s="57" t="s">
        <v>221</v>
      </c>
      <c r="I308" s="57" t="s">
        <v>198</v>
      </c>
      <c r="J308" s="229" t="s">
        <v>228</v>
      </c>
      <c r="K308" s="232">
        <v>8464</v>
      </c>
      <c r="L308" s="232">
        <v>0</v>
      </c>
      <c r="M308" s="73" t="b">
        <v>1</v>
      </c>
      <c r="N308" s="73" t="b">
        <v>1</v>
      </c>
      <c r="O308" s="73" t="b">
        <v>1</v>
      </c>
      <c r="P308" s="27">
        <v>40071</v>
      </c>
      <c r="Q308" s="27" t="s">
        <v>426</v>
      </c>
      <c r="R308" s="69">
        <v>0</v>
      </c>
      <c r="S308" s="69">
        <v>0.06</v>
      </c>
      <c r="T308" s="69">
        <v>0.06</v>
      </c>
      <c r="U308" s="69">
        <v>0.06</v>
      </c>
      <c r="V308" s="69">
        <v>0.06</v>
      </c>
      <c r="W308" s="69">
        <v>0.06</v>
      </c>
      <c r="Z308" s="232">
        <v>12500</v>
      </c>
      <c r="AA308" s="232">
        <v>12500</v>
      </c>
      <c r="AB308" s="232">
        <v>13500</v>
      </c>
      <c r="AC308" s="232">
        <v>13500</v>
      </c>
      <c r="AD308" s="232">
        <v>13500</v>
      </c>
      <c r="AE308" s="232">
        <v>13500</v>
      </c>
      <c r="AF308" s="232">
        <v>13500</v>
      </c>
      <c r="AG308" s="232">
        <v>13500</v>
      </c>
      <c r="AH308" s="232">
        <v>13500</v>
      </c>
      <c r="AI308" s="232">
        <v>13500</v>
      </c>
      <c r="AJ308" s="232">
        <v>13500</v>
      </c>
      <c r="AK308" s="232">
        <v>13500</v>
      </c>
      <c r="AL308" s="5">
        <v>14310</v>
      </c>
      <c r="AM308" s="5">
        <v>14310</v>
      </c>
      <c r="AN308" s="5">
        <v>14310</v>
      </c>
      <c r="AO308" s="5">
        <v>14310</v>
      </c>
      <c r="AP308" s="5">
        <v>14310</v>
      </c>
      <c r="AQ308" s="5">
        <v>14310</v>
      </c>
      <c r="AR308" s="5">
        <v>14310</v>
      </c>
      <c r="AS308" s="5">
        <v>14310</v>
      </c>
      <c r="AT308" s="5">
        <v>14310</v>
      </c>
      <c r="AU308" s="5">
        <v>14310</v>
      </c>
      <c r="AV308" s="5">
        <v>14310</v>
      </c>
      <c r="AW308" s="5">
        <v>14310</v>
      </c>
      <c r="AX308" s="5">
        <v>15168.6</v>
      </c>
      <c r="AY308" s="5">
        <v>15168.6</v>
      </c>
      <c r="AZ308" s="5">
        <v>15168.6</v>
      </c>
      <c r="BA308" s="5">
        <v>15168.6</v>
      </c>
      <c r="BB308" s="5">
        <v>15168.6</v>
      </c>
      <c r="BC308" s="5">
        <v>15168.6</v>
      </c>
      <c r="BD308" s="5">
        <v>15168.6</v>
      </c>
      <c r="BE308" s="5">
        <v>15168.6</v>
      </c>
      <c r="BF308" s="5">
        <v>15168.6</v>
      </c>
      <c r="BG308" s="5">
        <v>15168.6</v>
      </c>
      <c r="BH308" s="5">
        <v>15168.6</v>
      </c>
      <c r="BI308" s="5">
        <v>15168.6</v>
      </c>
      <c r="BJ308" s="5">
        <v>16078.716</v>
      </c>
      <c r="BK308" s="5">
        <v>16078.716</v>
      </c>
      <c r="BL308" s="5">
        <v>16078.716</v>
      </c>
      <c r="BM308" s="5">
        <v>16078.716</v>
      </c>
      <c r="BN308" s="5">
        <v>16078.716</v>
      </c>
      <c r="BO308" s="5">
        <v>16078.716</v>
      </c>
      <c r="BP308" s="5">
        <v>16078.716</v>
      </c>
      <c r="BQ308" s="5">
        <v>16078.716</v>
      </c>
      <c r="BR308" s="5">
        <v>16078.716</v>
      </c>
      <c r="BS308" s="5">
        <v>16078.716</v>
      </c>
      <c r="BT308" s="5">
        <v>16078.716</v>
      </c>
      <c r="BU308" s="5">
        <v>16078.716</v>
      </c>
      <c r="BV308" s="5">
        <v>17043.438959999999</v>
      </c>
      <c r="BW308" s="5">
        <v>17043.438959999999</v>
      </c>
      <c r="BX308" s="5">
        <v>17043.438959999999</v>
      </c>
      <c r="BY308" s="5">
        <v>17043.438959999999</v>
      </c>
      <c r="BZ308" s="5">
        <v>17043.438959999999</v>
      </c>
      <c r="CA308" s="5">
        <v>17043.438959999999</v>
      </c>
      <c r="CB308" s="5">
        <v>17043.438959999999</v>
      </c>
      <c r="CC308" s="5">
        <v>17043.438959999999</v>
      </c>
      <c r="CD308" s="5">
        <v>17043.438959999999</v>
      </c>
      <c r="CE308" s="5">
        <v>17043.438959999999</v>
      </c>
      <c r="CF308" s="5">
        <v>17043.438959999999</v>
      </c>
      <c r="CG308" s="5">
        <v>17043.438959999999</v>
      </c>
      <c r="CH308" s="5">
        <v>18066.045297600002</v>
      </c>
      <c r="CI308" s="5">
        <v>18066.045297600002</v>
      </c>
      <c r="CJ308" s="5">
        <v>18066.045297600002</v>
      </c>
      <c r="CK308" s="5">
        <v>18066.045297600002</v>
      </c>
      <c r="CL308" s="5">
        <v>18066.045297600002</v>
      </c>
      <c r="CM308" s="5">
        <v>18066.045297600002</v>
      </c>
      <c r="CN308" s="5">
        <v>18066.045297600002</v>
      </c>
      <c r="CO308" s="5">
        <v>18066.045297600002</v>
      </c>
      <c r="CP308" s="5">
        <v>18066.045297600002</v>
      </c>
      <c r="CQ308" s="5">
        <v>18066.045297600002</v>
      </c>
      <c r="CR308" s="5">
        <v>18066.045297600002</v>
      </c>
      <c r="CS308" s="5">
        <v>18066.045297600002</v>
      </c>
      <c r="CU308" s="69">
        <v>0</v>
      </c>
      <c r="CV308" s="69">
        <v>0</v>
      </c>
      <c r="CW308" s="69">
        <v>0</v>
      </c>
      <c r="CX308" s="69">
        <v>0</v>
      </c>
      <c r="CY308" s="69">
        <v>0</v>
      </c>
      <c r="CZ308" s="69">
        <v>0</v>
      </c>
      <c r="DC308" s="5">
        <v>0</v>
      </c>
      <c r="DD308" s="5">
        <v>0</v>
      </c>
      <c r="DE308" s="5">
        <v>0</v>
      </c>
      <c r="DF308" s="5">
        <v>0</v>
      </c>
      <c r="DG308" s="5">
        <v>0</v>
      </c>
      <c r="DH308" s="5">
        <v>0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0</v>
      </c>
      <c r="DR308" s="5">
        <v>0</v>
      </c>
      <c r="DS308" s="5">
        <v>0</v>
      </c>
      <c r="DT308" s="5">
        <v>0</v>
      </c>
      <c r="DU308" s="5">
        <v>0</v>
      </c>
      <c r="DV308" s="5">
        <v>0</v>
      </c>
      <c r="DW308" s="5">
        <v>0</v>
      </c>
      <c r="DX308" s="5">
        <v>0</v>
      </c>
      <c r="DY308" s="5">
        <v>0</v>
      </c>
      <c r="DZ308" s="5">
        <v>0</v>
      </c>
      <c r="EA308" s="5">
        <v>0</v>
      </c>
      <c r="EB308" s="5">
        <v>0</v>
      </c>
      <c r="EC308" s="5">
        <v>0</v>
      </c>
      <c r="ED308" s="5">
        <v>0</v>
      </c>
      <c r="EE308" s="5">
        <v>0</v>
      </c>
      <c r="EF308" s="5">
        <v>0</v>
      </c>
      <c r="EG308" s="5">
        <v>0</v>
      </c>
      <c r="EH308" s="5">
        <v>0</v>
      </c>
      <c r="EI308" s="5">
        <v>0</v>
      </c>
      <c r="EJ308" s="5">
        <v>0</v>
      </c>
      <c r="EK308" s="5">
        <v>0</v>
      </c>
      <c r="EL308" s="5">
        <v>0</v>
      </c>
      <c r="EM308" s="5">
        <v>0</v>
      </c>
      <c r="EN308" s="5">
        <v>0</v>
      </c>
      <c r="EO308" s="5">
        <v>0</v>
      </c>
      <c r="EP308" s="5">
        <v>0</v>
      </c>
      <c r="EQ308" s="5">
        <v>0</v>
      </c>
      <c r="ER308" s="5">
        <v>0</v>
      </c>
      <c r="ES308" s="5">
        <v>0</v>
      </c>
      <c r="ET308" s="5">
        <v>0</v>
      </c>
      <c r="EU308" s="5">
        <v>0</v>
      </c>
      <c r="EV308" s="5">
        <v>0</v>
      </c>
      <c r="EW308" s="5">
        <v>0</v>
      </c>
      <c r="EX308" s="5">
        <v>0</v>
      </c>
      <c r="EY308" s="5">
        <v>0</v>
      </c>
      <c r="EZ308" s="5">
        <v>0</v>
      </c>
      <c r="FA308" s="5">
        <v>0</v>
      </c>
      <c r="FB308" s="5">
        <v>0</v>
      </c>
      <c r="FC308" s="5">
        <v>0</v>
      </c>
      <c r="FD308" s="5">
        <v>0</v>
      </c>
      <c r="FE308" s="5">
        <v>0</v>
      </c>
      <c r="FF308" s="5">
        <v>0</v>
      </c>
      <c r="FG308" s="5">
        <v>0</v>
      </c>
      <c r="FH308" s="5">
        <v>0</v>
      </c>
      <c r="FI308" s="5">
        <v>0</v>
      </c>
      <c r="FJ308" s="5">
        <v>0</v>
      </c>
      <c r="FK308" s="5">
        <v>0</v>
      </c>
      <c r="FL308" s="5">
        <v>0</v>
      </c>
      <c r="FM308" s="5">
        <v>0</v>
      </c>
      <c r="FN308" s="5">
        <v>0</v>
      </c>
      <c r="FO308" s="5">
        <v>0</v>
      </c>
      <c r="FP308" s="5">
        <v>0</v>
      </c>
      <c r="FQ308" s="5">
        <v>0</v>
      </c>
      <c r="FR308" s="5">
        <v>0</v>
      </c>
      <c r="FS308" s="5">
        <v>0</v>
      </c>
      <c r="FT308" s="5">
        <v>0</v>
      </c>
      <c r="FU308" s="5">
        <v>0</v>
      </c>
      <c r="FV308" s="5">
        <v>0</v>
      </c>
      <c r="FW308" s="5"/>
      <c r="FZ308" s="5">
        <v>12500</v>
      </c>
      <c r="GA308" s="5">
        <v>12500</v>
      </c>
      <c r="GB308" s="5">
        <v>13500</v>
      </c>
      <c r="GC308" s="5">
        <v>13500</v>
      </c>
      <c r="GD308" s="5">
        <v>13500</v>
      </c>
      <c r="GE308" s="5">
        <v>13500</v>
      </c>
      <c r="GF308" s="5">
        <v>13500</v>
      </c>
      <c r="GG308" s="5">
        <v>13500</v>
      </c>
      <c r="GH308" s="5">
        <v>13500</v>
      </c>
      <c r="GI308" s="5">
        <v>13500</v>
      </c>
      <c r="GJ308" s="5">
        <v>13500</v>
      </c>
      <c r="GK308" s="5">
        <v>13500</v>
      </c>
      <c r="GL308" s="5">
        <v>14310</v>
      </c>
      <c r="GM308" s="5">
        <v>14310</v>
      </c>
      <c r="GN308" s="5">
        <v>14310</v>
      </c>
      <c r="GO308" s="5">
        <v>14310</v>
      </c>
      <c r="GP308" s="5">
        <v>14310</v>
      </c>
      <c r="GQ308" s="5">
        <v>14310</v>
      </c>
      <c r="GR308" s="5">
        <v>14310</v>
      </c>
      <c r="GS308" s="5">
        <v>14310</v>
      </c>
      <c r="GT308" s="5">
        <v>14310</v>
      </c>
      <c r="GU308" s="5">
        <v>14310</v>
      </c>
      <c r="GV308" s="5">
        <v>14310</v>
      </c>
      <c r="GW308" s="5">
        <v>14310</v>
      </c>
      <c r="GX308" s="5">
        <v>15168.6</v>
      </c>
      <c r="GY308" s="5">
        <v>15168.6</v>
      </c>
      <c r="GZ308" s="5">
        <v>15168.6</v>
      </c>
      <c r="HA308" s="5">
        <v>15168.6</v>
      </c>
      <c r="HB308" s="5">
        <v>15168.6</v>
      </c>
      <c r="HC308" s="5">
        <v>15168.6</v>
      </c>
      <c r="HD308" s="5">
        <v>15168.6</v>
      </c>
      <c r="HE308" s="5">
        <v>15168.6</v>
      </c>
      <c r="HF308" s="5">
        <v>15168.6</v>
      </c>
      <c r="HG308" s="5">
        <v>15168.6</v>
      </c>
      <c r="HH308" s="5">
        <v>15168.6</v>
      </c>
      <c r="HI308" s="5">
        <v>15168.6</v>
      </c>
      <c r="HJ308" s="5">
        <v>16078.716</v>
      </c>
      <c r="HK308" s="5">
        <v>16078.716</v>
      </c>
      <c r="HL308" s="5">
        <v>16078.716</v>
      </c>
      <c r="HM308" s="5">
        <v>16078.716</v>
      </c>
      <c r="HN308" s="5">
        <v>16078.716</v>
      </c>
      <c r="HO308" s="5">
        <v>16078.716</v>
      </c>
      <c r="HP308" s="5">
        <v>16078.716</v>
      </c>
      <c r="HQ308" s="5">
        <v>16078.716</v>
      </c>
      <c r="HR308" s="5">
        <v>16078.716</v>
      </c>
      <c r="HS308" s="5">
        <v>16078.716</v>
      </c>
      <c r="HT308" s="5">
        <v>16078.716</v>
      </c>
      <c r="HU308" s="5">
        <v>16078.716</v>
      </c>
      <c r="HV308" s="5">
        <v>17043.438959999999</v>
      </c>
      <c r="HW308" s="5">
        <v>17043.438959999999</v>
      </c>
      <c r="HX308" s="5">
        <v>17043.438959999999</v>
      </c>
      <c r="HY308" s="5">
        <v>17043.438959999999</v>
      </c>
      <c r="HZ308" s="5">
        <v>17043.438959999999</v>
      </c>
      <c r="IA308" s="5">
        <v>17043.438959999999</v>
      </c>
      <c r="IB308" s="5">
        <v>17043.438959999999</v>
      </c>
      <c r="IC308" s="5">
        <v>17043.438959999999</v>
      </c>
      <c r="ID308" s="5">
        <v>17043.438959999999</v>
      </c>
      <c r="IE308" s="5">
        <v>17043.438959999999</v>
      </c>
      <c r="IF308" s="5">
        <v>17043.438959999999</v>
      </c>
      <c r="IG308" s="5">
        <v>17043.438959999999</v>
      </c>
      <c r="IH308" s="5">
        <v>18066.045297600002</v>
      </c>
      <c r="II308" s="5">
        <v>18066.045297600002</v>
      </c>
      <c r="IJ308" s="5">
        <v>18066.045297600002</v>
      </c>
      <c r="IK308" s="5">
        <v>18066.045297600002</v>
      </c>
      <c r="IL308" s="5">
        <v>18066.045297600002</v>
      </c>
      <c r="IM308" s="5">
        <v>18066.045297600002</v>
      </c>
      <c r="IN308" s="5">
        <v>18066.045297600002</v>
      </c>
      <c r="IO308" s="5">
        <v>18066.045297600002</v>
      </c>
      <c r="IP308" s="5">
        <v>18066.045297600002</v>
      </c>
      <c r="IQ308" s="5">
        <v>18066.045297600002</v>
      </c>
      <c r="IR308" s="5">
        <v>18066.045297600002</v>
      </c>
      <c r="IS308" s="5">
        <v>18066.045297600002</v>
      </c>
      <c r="IT308" s="5"/>
      <c r="IW308" s="5">
        <v>358.75</v>
      </c>
      <c r="IX308" s="5">
        <v>358.75</v>
      </c>
      <c r="IY308" s="5">
        <v>387.45</v>
      </c>
      <c r="IZ308" s="5">
        <v>387.45</v>
      </c>
      <c r="JA308" s="5">
        <v>387.45</v>
      </c>
      <c r="JB308" s="5">
        <v>387.45</v>
      </c>
      <c r="JC308" s="5">
        <v>387.45</v>
      </c>
      <c r="JD308" s="5">
        <v>387.45</v>
      </c>
      <c r="JE308" s="5">
        <v>387.45</v>
      </c>
      <c r="JF308" s="5">
        <v>387.45</v>
      </c>
      <c r="JG308" s="5">
        <v>387.45</v>
      </c>
      <c r="JH308" s="5">
        <v>387.45</v>
      </c>
      <c r="JI308" s="5">
        <v>410.697</v>
      </c>
      <c r="JJ308" s="5">
        <v>410.697</v>
      </c>
      <c r="JK308" s="5">
        <v>410.697</v>
      </c>
      <c r="JL308" s="5">
        <v>410.697</v>
      </c>
      <c r="JM308" s="5">
        <v>410.697</v>
      </c>
      <c r="JN308" s="5">
        <v>410.697</v>
      </c>
      <c r="JO308" s="5">
        <v>410.697</v>
      </c>
      <c r="JP308" s="5">
        <v>410.697</v>
      </c>
      <c r="JQ308" s="5">
        <v>410.697</v>
      </c>
      <c r="JR308" s="5">
        <v>410.697</v>
      </c>
      <c r="JS308" s="5">
        <v>410.697</v>
      </c>
      <c r="JT308" s="5">
        <v>410.697</v>
      </c>
      <c r="JU308" s="5">
        <v>435.33882</v>
      </c>
      <c r="JV308" s="5">
        <v>435.33882</v>
      </c>
      <c r="JW308" s="5">
        <v>435.33882</v>
      </c>
      <c r="JX308" s="5">
        <v>435.33882</v>
      </c>
      <c r="JY308" s="5">
        <v>435.33882</v>
      </c>
      <c r="JZ308" s="5">
        <v>435.33882</v>
      </c>
      <c r="KA308" s="5">
        <v>435.33882</v>
      </c>
      <c r="KB308" s="5">
        <v>435.33882</v>
      </c>
      <c r="KC308" s="5">
        <v>435.33882</v>
      </c>
      <c r="KD308" s="5">
        <v>435.33882</v>
      </c>
      <c r="KE308" s="5">
        <v>435.33882</v>
      </c>
      <c r="KF308" s="5">
        <v>435.33882</v>
      </c>
      <c r="KG308" s="5">
        <v>461.45914920000001</v>
      </c>
      <c r="KH308" s="5">
        <v>461.45914920000001</v>
      </c>
      <c r="KI308" s="5">
        <v>461.45914920000001</v>
      </c>
      <c r="KJ308" s="5">
        <v>461.45914920000001</v>
      </c>
      <c r="KK308" s="5">
        <v>461.45914920000001</v>
      </c>
      <c r="KL308" s="5">
        <v>461.45914920000001</v>
      </c>
      <c r="KM308" s="5">
        <v>461.45914920000001</v>
      </c>
      <c r="KN308" s="5">
        <v>461.45914920000001</v>
      </c>
      <c r="KO308" s="5">
        <v>461.45914920000001</v>
      </c>
      <c r="KP308" s="5">
        <v>461.45914920000001</v>
      </c>
      <c r="KQ308" s="5">
        <v>461.45914920000001</v>
      </c>
      <c r="KR308" s="5">
        <v>461.45914920000001</v>
      </c>
      <c r="KS308" s="5">
        <v>489.146698152</v>
      </c>
      <c r="KT308" s="5">
        <v>489.146698152</v>
      </c>
      <c r="KU308" s="5">
        <v>489.146698152</v>
      </c>
      <c r="KV308" s="5">
        <v>489.146698152</v>
      </c>
      <c r="KW308" s="5">
        <v>489.146698152</v>
      </c>
      <c r="KX308" s="5">
        <v>489.146698152</v>
      </c>
      <c r="KY308" s="5">
        <v>489.146698152</v>
      </c>
      <c r="KZ308" s="5">
        <v>489.146698152</v>
      </c>
      <c r="LA308" s="5">
        <v>489.146698152</v>
      </c>
      <c r="LB308" s="5">
        <v>489.146698152</v>
      </c>
      <c r="LC308" s="5">
        <v>489.146698152</v>
      </c>
      <c r="LD308" s="5">
        <v>489.146698152</v>
      </c>
      <c r="LE308" s="5">
        <v>518.49550004112007</v>
      </c>
      <c r="LF308" s="5">
        <v>518.49550004112007</v>
      </c>
      <c r="LG308" s="5">
        <v>518.49550004112007</v>
      </c>
      <c r="LH308" s="5">
        <v>518.49550004112007</v>
      </c>
      <c r="LI308" s="5">
        <v>518.49550004112007</v>
      </c>
      <c r="LJ308" s="5">
        <v>518.49550004112007</v>
      </c>
      <c r="LK308" s="5">
        <v>518.49550004112007</v>
      </c>
      <c r="LL308" s="5">
        <v>518.49550004112007</v>
      </c>
      <c r="LM308" s="5">
        <v>518.49550004112007</v>
      </c>
      <c r="LN308" s="5">
        <v>518.49550004112007</v>
      </c>
      <c r="LO308" s="5">
        <v>518.49550004112007</v>
      </c>
      <c r="LP308" s="5">
        <v>518.49550004112007</v>
      </c>
      <c r="LQ308" s="5"/>
      <c r="LT308" s="5">
        <v>380</v>
      </c>
      <c r="LU308" s="5">
        <v>380</v>
      </c>
      <c r="LV308" s="5">
        <v>410.4</v>
      </c>
      <c r="LW308" s="5">
        <v>410.4</v>
      </c>
      <c r="LX308" s="5">
        <v>410.4</v>
      </c>
      <c r="LY308" s="5">
        <v>410.4</v>
      </c>
      <c r="LZ308" s="5">
        <v>410.4</v>
      </c>
      <c r="MA308" s="5">
        <v>410.4</v>
      </c>
      <c r="MB308" s="5">
        <v>410.4</v>
      </c>
      <c r="MC308" s="5">
        <v>410.4</v>
      </c>
      <c r="MD308" s="5">
        <v>410.4</v>
      </c>
      <c r="ME308" s="5">
        <v>410.4</v>
      </c>
      <c r="MF308" s="5">
        <v>435.024</v>
      </c>
      <c r="MG308" s="5">
        <v>435.024</v>
      </c>
      <c r="MH308" s="5">
        <v>435.024</v>
      </c>
      <c r="MI308" s="5">
        <v>435.024</v>
      </c>
      <c r="MJ308" s="5">
        <v>435.024</v>
      </c>
      <c r="MK308" s="5">
        <v>435.024</v>
      </c>
      <c r="ML308" s="5">
        <v>435.024</v>
      </c>
      <c r="MM308" s="5">
        <v>435.024</v>
      </c>
      <c r="MN308" s="5">
        <v>435.024</v>
      </c>
      <c r="MO308" s="5">
        <v>435.024</v>
      </c>
      <c r="MP308" s="5">
        <v>435.024</v>
      </c>
      <c r="MQ308" s="5">
        <v>435.024</v>
      </c>
      <c r="MR308" s="5">
        <v>461.12544000000003</v>
      </c>
      <c r="MS308" s="5">
        <v>461.12544000000003</v>
      </c>
      <c r="MT308" s="5">
        <v>461.12544000000003</v>
      </c>
      <c r="MU308" s="5">
        <v>461.12544000000003</v>
      </c>
      <c r="MV308" s="5">
        <v>461.12544000000003</v>
      </c>
      <c r="MW308" s="5">
        <v>461.12544000000003</v>
      </c>
      <c r="MX308" s="5">
        <v>461.12544000000003</v>
      </c>
      <c r="MY308" s="5">
        <v>461.12544000000003</v>
      </c>
      <c r="MZ308" s="5">
        <v>461.12544000000003</v>
      </c>
      <c r="NA308" s="5">
        <v>461.12544000000003</v>
      </c>
      <c r="NB308" s="5">
        <v>461.12544000000003</v>
      </c>
      <c r="NC308" s="5">
        <v>461.12544000000003</v>
      </c>
      <c r="ND308" s="5">
        <v>488.79296640000001</v>
      </c>
      <c r="NE308" s="5">
        <v>488.79296640000001</v>
      </c>
      <c r="NF308" s="5">
        <v>488.79296640000001</v>
      </c>
      <c r="NG308" s="5">
        <v>488.79296640000001</v>
      </c>
      <c r="NH308" s="5">
        <v>488.79296640000001</v>
      </c>
      <c r="NI308" s="5">
        <v>488.79296640000001</v>
      </c>
      <c r="NJ308" s="5">
        <v>488.79296640000001</v>
      </c>
      <c r="NK308" s="5">
        <v>488.79296640000001</v>
      </c>
      <c r="NL308" s="5">
        <v>488.79296640000001</v>
      </c>
      <c r="NM308" s="5">
        <v>488.79296640000001</v>
      </c>
      <c r="NN308" s="5">
        <v>488.79296640000001</v>
      </c>
      <c r="NO308" s="5">
        <v>488.79296640000001</v>
      </c>
      <c r="NP308" s="5">
        <v>518.12054438400003</v>
      </c>
      <c r="NQ308" s="5">
        <v>518.12054438400003</v>
      </c>
      <c r="NR308" s="5">
        <v>518.12054438400003</v>
      </c>
      <c r="NS308" s="5">
        <v>518.12054438400003</v>
      </c>
      <c r="NT308" s="5">
        <v>518.12054438400003</v>
      </c>
      <c r="NU308" s="5">
        <v>518.12054438400003</v>
      </c>
      <c r="NV308" s="5">
        <v>518.12054438400003</v>
      </c>
      <c r="NW308" s="5">
        <v>518.12054438400003</v>
      </c>
      <c r="NX308" s="5">
        <v>518.12054438400003</v>
      </c>
      <c r="NY308" s="5">
        <v>518.12054438400003</v>
      </c>
      <c r="NZ308" s="5">
        <v>518.12054438400003</v>
      </c>
      <c r="OA308" s="5">
        <v>518.12054438400003</v>
      </c>
      <c r="OB308" s="5">
        <v>549.20777704704005</v>
      </c>
      <c r="OC308" s="5">
        <v>549.20777704704005</v>
      </c>
      <c r="OD308" s="5">
        <v>549.20777704704005</v>
      </c>
      <c r="OE308" s="5">
        <v>549.20777704704005</v>
      </c>
      <c r="OF308" s="5">
        <v>549.20777704704005</v>
      </c>
      <c r="OG308" s="5">
        <v>549.20777704704005</v>
      </c>
      <c r="OH308" s="5">
        <v>549.20777704704005</v>
      </c>
      <c r="OI308" s="5">
        <v>549.20777704704005</v>
      </c>
      <c r="OJ308" s="5">
        <v>549.20777704704005</v>
      </c>
      <c r="OK308" s="5">
        <v>549.20777704704005</v>
      </c>
      <c r="OL308" s="5">
        <v>549.20777704704005</v>
      </c>
      <c r="OM308" s="5">
        <v>549.20777704704005</v>
      </c>
      <c r="ON308" s="5"/>
      <c r="OQ308" s="59">
        <v>0</v>
      </c>
      <c r="OR308" s="59">
        <v>0</v>
      </c>
      <c r="OS308" s="59">
        <v>0</v>
      </c>
      <c r="OT308" s="59">
        <v>0</v>
      </c>
      <c r="OU308" s="59">
        <v>0</v>
      </c>
      <c r="OV308" s="59">
        <v>0</v>
      </c>
      <c r="OW308" s="59">
        <v>0</v>
      </c>
      <c r="OX308" s="59">
        <v>0</v>
      </c>
      <c r="OY308" s="59">
        <v>0</v>
      </c>
      <c r="OZ308" s="59">
        <v>0</v>
      </c>
      <c r="PA308" s="59">
        <v>0</v>
      </c>
      <c r="PB308" s="59">
        <v>0</v>
      </c>
      <c r="PC308" s="59">
        <v>0</v>
      </c>
      <c r="PD308" s="59">
        <v>0</v>
      </c>
      <c r="PE308" s="59">
        <v>0</v>
      </c>
      <c r="PF308" s="59">
        <v>0</v>
      </c>
      <c r="PG308" s="59">
        <v>0</v>
      </c>
      <c r="PH308" s="59">
        <v>0</v>
      </c>
      <c r="PI308" s="59">
        <v>0</v>
      </c>
      <c r="PJ308" s="59">
        <v>0</v>
      </c>
      <c r="PK308" s="59">
        <v>0</v>
      </c>
      <c r="PL308" s="59">
        <v>0</v>
      </c>
      <c r="PM308" s="59">
        <v>0</v>
      </c>
      <c r="PN308" s="59">
        <v>0</v>
      </c>
      <c r="PO308" s="59">
        <v>0</v>
      </c>
      <c r="PP308" s="59">
        <v>0</v>
      </c>
      <c r="PQ308" s="59">
        <v>0</v>
      </c>
      <c r="PR308" s="59">
        <v>0</v>
      </c>
      <c r="PS308" s="59">
        <v>0</v>
      </c>
      <c r="PT308" s="59">
        <v>0</v>
      </c>
      <c r="PU308" s="59">
        <v>0</v>
      </c>
      <c r="PV308" s="59">
        <v>0</v>
      </c>
      <c r="PW308" s="59">
        <v>0</v>
      </c>
      <c r="PX308" s="59">
        <v>0</v>
      </c>
      <c r="PY308" s="59">
        <v>0</v>
      </c>
      <c r="PZ308" s="59">
        <v>0</v>
      </c>
      <c r="QA308" s="59">
        <v>0</v>
      </c>
      <c r="QB308" s="59">
        <v>0</v>
      </c>
      <c r="QC308" s="59">
        <v>0</v>
      </c>
      <c r="QD308" s="59">
        <v>0</v>
      </c>
      <c r="QE308" s="59">
        <v>0</v>
      </c>
      <c r="QF308" s="59">
        <v>0</v>
      </c>
      <c r="QG308" s="59">
        <v>0</v>
      </c>
      <c r="QH308" s="59">
        <v>0</v>
      </c>
      <c r="QI308" s="59">
        <v>0</v>
      </c>
      <c r="QJ308" s="59">
        <v>0</v>
      </c>
      <c r="QK308" s="59">
        <v>0</v>
      </c>
      <c r="QL308" s="59">
        <v>0</v>
      </c>
      <c r="QM308" s="59">
        <v>0</v>
      </c>
      <c r="QN308" s="59">
        <v>0</v>
      </c>
      <c r="QO308" s="59">
        <v>0</v>
      </c>
      <c r="QP308" s="59">
        <v>0</v>
      </c>
      <c r="QQ308" s="59">
        <v>0</v>
      </c>
      <c r="QR308" s="59">
        <v>0</v>
      </c>
      <c r="QS308" s="59">
        <v>0</v>
      </c>
      <c r="QT308" s="59">
        <v>0</v>
      </c>
      <c r="QU308" s="59">
        <v>0</v>
      </c>
      <c r="QV308" s="59">
        <v>0</v>
      </c>
      <c r="QW308" s="59">
        <v>0</v>
      </c>
      <c r="QX308" s="59">
        <v>0</v>
      </c>
      <c r="QY308" s="59">
        <v>0</v>
      </c>
      <c r="QZ308" s="59">
        <v>0</v>
      </c>
      <c r="RA308" s="59">
        <v>0</v>
      </c>
      <c r="RB308" s="59">
        <v>0</v>
      </c>
      <c r="RC308" s="59">
        <v>0</v>
      </c>
      <c r="RD308" s="59">
        <v>0</v>
      </c>
      <c r="RE308" s="59">
        <v>0</v>
      </c>
      <c r="RF308" s="59">
        <v>0</v>
      </c>
      <c r="RG308" s="59">
        <v>0</v>
      </c>
      <c r="RH308" s="59">
        <v>0</v>
      </c>
      <c r="RI308" s="59">
        <v>0</v>
      </c>
      <c r="RJ308" s="59">
        <v>0</v>
      </c>
      <c r="RK308" s="59"/>
      <c r="RN308" s="59">
        <v>738.75</v>
      </c>
      <c r="RO308" s="59">
        <v>738.75</v>
      </c>
      <c r="RP308" s="59">
        <v>797.84999999999991</v>
      </c>
      <c r="RQ308" s="59">
        <v>797.84999999999991</v>
      </c>
      <c r="RR308" s="59">
        <v>797.84999999999991</v>
      </c>
      <c r="RS308" s="59">
        <v>797.84999999999991</v>
      </c>
      <c r="RT308" s="59">
        <v>797.84999999999991</v>
      </c>
      <c r="RU308" s="59">
        <v>797.84999999999991</v>
      </c>
      <c r="RV308" s="59">
        <v>797.84999999999991</v>
      </c>
      <c r="RW308" s="59">
        <v>797.84999999999991</v>
      </c>
      <c r="RX308" s="59">
        <v>797.84999999999991</v>
      </c>
      <c r="RY308" s="59">
        <v>797.84999999999991</v>
      </c>
      <c r="RZ308" s="59">
        <v>845.721</v>
      </c>
      <c r="SA308" s="59">
        <v>845.721</v>
      </c>
      <c r="SB308" s="59">
        <v>845.721</v>
      </c>
      <c r="SC308" s="59">
        <v>845.721</v>
      </c>
      <c r="SD308" s="59">
        <v>845.721</v>
      </c>
      <c r="SE308" s="59">
        <v>845.721</v>
      </c>
      <c r="SF308" s="59">
        <v>845.721</v>
      </c>
      <c r="SG308" s="59">
        <v>845.721</v>
      </c>
      <c r="SH308" s="59">
        <v>845.721</v>
      </c>
      <c r="SI308" s="59">
        <v>845.721</v>
      </c>
      <c r="SJ308" s="59">
        <v>845.721</v>
      </c>
      <c r="SK308" s="59">
        <v>845.721</v>
      </c>
      <c r="SL308" s="59">
        <v>896.46425999999997</v>
      </c>
      <c r="SM308" s="59">
        <v>896.46425999999997</v>
      </c>
      <c r="SN308" s="59">
        <v>896.46425999999997</v>
      </c>
      <c r="SO308" s="59">
        <v>896.46425999999997</v>
      </c>
      <c r="SP308" s="59">
        <v>896.46425999999997</v>
      </c>
      <c r="SQ308" s="59">
        <v>896.46425999999997</v>
      </c>
      <c r="SR308" s="59">
        <v>896.46425999999997</v>
      </c>
      <c r="SS308" s="59">
        <v>896.46425999999997</v>
      </c>
      <c r="ST308" s="59">
        <v>896.46425999999997</v>
      </c>
      <c r="SU308" s="59">
        <v>896.46425999999997</v>
      </c>
      <c r="SV308" s="59">
        <v>896.46425999999997</v>
      </c>
      <c r="SW308" s="59">
        <v>896.46425999999997</v>
      </c>
      <c r="SX308" s="59">
        <v>950.25211560000002</v>
      </c>
      <c r="SY308" s="59">
        <v>950.25211560000002</v>
      </c>
      <c r="SZ308" s="59">
        <v>950.25211560000002</v>
      </c>
      <c r="TA308" s="59">
        <v>950.25211560000002</v>
      </c>
      <c r="TB308" s="59">
        <v>950.25211560000002</v>
      </c>
      <c r="TC308" s="59">
        <v>950.25211560000002</v>
      </c>
      <c r="TD308" s="59">
        <v>950.25211560000002</v>
      </c>
      <c r="TE308" s="59">
        <v>950.25211560000002</v>
      </c>
      <c r="TF308" s="59">
        <v>950.25211560000002</v>
      </c>
      <c r="TG308" s="59">
        <v>950.25211560000002</v>
      </c>
      <c r="TH308" s="59">
        <v>950.25211560000002</v>
      </c>
      <c r="TI308" s="59">
        <v>950.25211560000002</v>
      </c>
      <c r="TJ308" s="59">
        <v>1007.267242536</v>
      </c>
      <c r="TK308" s="59">
        <v>1007.267242536</v>
      </c>
      <c r="TL308" s="59">
        <v>1007.267242536</v>
      </c>
      <c r="TM308" s="59">
        <v>1007.267242536</v>
      </c>
      <c r="TN308" s="59">
        <v>1007.267242536</v>
      </c>
      <c r="TO308" s="59">
        <v>1007.267242536</v>
      </c>
      <c r="TP308" s="59">
        <v>1007.267242536</v>
      </c>
      <c r="TQ308" s="59">
        <v>1007.267242536</v>
      </c>
      <c r="TR308" s="59">
        <v>1007.267242536</v>
      </c>
      <c r="TS308" s="59">
        <v>1007.267242536</v>
      </c>
      <c r="TT308" s="59">
        <v>1007.267242536</v>
      </c>
      <c r="TU308" s="59">
        <v>1007.267242536</v>
      </c>
      <c r="TV308" s="59">
        <v>1067.7032770881601</v>
      </c>
      <c r="TW308" s="59">
        <v>1067.7032770881601</v>
      </c>
      <c r="TX308" s="59">
        <v>1067.7032770881601</v>
      </c>
      <c r="TY308" s="59">
        <v>1067.7032770881601</v>
      </c>
      <c r="TZ308" s="59">
        <v>1067.7032770881601</v>
      </c>
      <c r="UA308" s="59">
        <v>1067.7032770881601</v>
      </c>
      <c r="UB308" s="59">
        <v>1067.7032770881601</v>
      </c>
      <c r="UC308" s="59">
        <v>1067.7032770881601</v>
      </c>
      <c r="UD308" s="59">
        <v>1067.7032770881601</v>
      </c>
      <c r="UE308" s="59">
        <v>1067.7032770881601</v>
      </c>
      <c r="UF308" s="59">
        <v>1067.7032770881601</v>
      </c>
      <c r="UG308" s="59">
        <v>1067.7032770881601</v>
      </c>
      <c r="UH308" s="59"/>
      <c r="UK308" s="59">
        <v>4591.9999999999991</v>
      </c>
      <c r="UL308" s="59">
        <v>4928.3640000000005</v>
      </c>
      <c r="UM308" s="59">
        <v>5224.0658400000002</v>
      </c>
      <c r="UN308" s="59">
        <v>5537.5097904000004</v>
      </c>
      <c r="UO308" s="59">
        <v>5869.7603778239982</v>
      </c>
      <c r="UP308" s="59">
        <v>6221.9460004934408</v>
      </c>
      <c r="UQ308" s="59"/>
      <c r="UT308" s="59">
        <v>4864</v>
      </c>
      <c r="UU308" s="59">
        <v>5220.2880000000005</v>
      </c>
      <c r="UV308" s="59">
        <v>5533.5052799999985</v>
      </c>
      <c r="UW308" s="59">
        <v>5865.5155968000008</v>
      </c>
      <c r="UX308" s="59">
        <v>6217.4465326079999</v>
      </c>
      <c r="UY308" s="59">
        <v>6590.4933245644825</v>
      </c>
      <c r="UZ308" s="59"/>
      <c r="VC308" s="59">
        <v>0</v>
      </c>
      <c r="VD308" s="59">
        <v>0</v>
      </c>
      <c r="VE308" s="59">
        <v>0</v>
      </c>
      <c r="VF308" s="59">
        <v>0</v>
      </c>
      <c r="VG308" s="59">
        <v>0</v>
      </c>
      <c r="VH308" s="59">
        <v>0</v>
      </c>
      <c r="VI308" s="59"/>
      <c r="VL308" s="59">
        <v>9456</v>
      </c>
      <c r="VM308" s="59">
        <v>10148.652000000002</v>
      </c>
      <c r="VN308" s="59">
        <v>10757.571119999999</v>
      </c>
      <c r="VO308" s="59">
        <v>11403.025387200001</v>
      </c>
      <c r="VP308" s="59">
        <v>12087.206910431998</v>
      </c>
      <c r="VQ308" s="59">
        <v>12812.439325057923</v>
      </c>
      <c r="VR308" s="59"/>
      <c r="VU308" s="59">
        <v>160000</v>
      </c>
      <c r="VV308" s="59">
        <v>171720</v>
      </c>
      <c r="VW308" s="59">
        <v>182023.20000000004</v>
      </c>
      <c r="VX308" s="59">
        <v>192944.59200000006</v>
      </c>
      <c r="VY308" s="59">
        <v>204521.26751999999</v>
      </c>
      <c r="VZ308" s="59">
        <v>216792.54357120008</v>
      </c>
      <c r="WA308" s="59"/>
      <c r="WD308" s="59">
        <v>13333.333333333334</v>
      </c>
      <c r="WE308" s="59">
        <v>14310</v>
      </c>
      <c r="WF308" s="59">
        <v>15168.600000000004</v>
      </c>
      <c r="WG308" s="59">
        <v>16078.716000000006</v>
      </c>
      <c r="WH308" s="59">
        <v>17043.438959999999</v>
      </c>
      <c r="WI308" s="59">
        <v>18066.045297600005</v>
      </c>
      <c r="WJ308" s="59"/>
      <c r="WM308" s="59">
        <v>559.51881382011481</v>
      </c>
      <c r="WN308" s="59">
        <v>600.50356693243816</v>
      </c>
      <c r="WO308" s="59">
        <v>636.53378094838456</v>
      </c>
      <c r="WP308" s="59">
        <v>674.72580780528779</v>
      </c>
      <c r="WQ308" s="59">
        <v>715.20935627360473</v>
      </c>
      <c r="WR308" s="59">
        <v>758.12191765002126</v>
      </c>
      <c r="WS308" s="59"/>
      <c r="WV308" s="74">
        <v>99.533333333333331</v>
      </c>
      <c r="WW308" s="74">
        <v>111.53333333333333</v>
      </c>
      <c r="WX308" s="74">
        <v>123.53333333333333</v>
      </c>
      <c r="WY308" s="74">
        <v>135.53333333333333</v>
      </c>
      <c r="WZ308" s="74">
        <v>147.53333333333333</v>
      </c>
      <c r="XA308" s="74">
        <v>159.53333333333333</v>
      </c>
      <c r="XB308" s="74"/>
      <c r="XE308" s="80">
        <v>8</v>
      </c>
      <c r="XF308" s="80">
        <v>9</v>
      </c>
      <c r="XG308" s="80">
        <v>10</v>
      </c>
      <c r="XH308" s="80">
        <v>11</v>
      </c>
      <c r="XI308" s="80">
        <v>12</v>
      </c>
      <c r="XJ308" s="80">
        <v>13</v>
      </c>
      <c r="XK308" s="80"/>
      <c r="XL308" s="75"/>
      <c r="XM308" s="75"/>
      <c r="XN308" s="80">
        <v>3</v>
      </c>
      <c r="XO308" s="80">
        <v>3</v>
      </c>
      <c r="XP308" s="80">
        <v>3</v>
      </c>
      <c r="XQ308" s="80">
        <v>3</v>
      </c>
      <c r="XR308" s="80">
        <v>3</v>
      </c>
      <c r="XS308" s="80">
        <v>3</v>
      </c>
      <c r="XT308" s="80"/>
      <c r="XW308" s="80">
        <v>15</v>
      </c>
      <c r="XX308" s="80">
        <v>15</v>
      </c>
      <c r="XY308" s="80">
        <v>15</v>
      </c>
      <c r="XZ308" s="80">
        <v>15</v>
      </c>
      <c r="YA308" s="80">
        <v>15</v>
      </c>
      <c r="YB308" s="80">
        <v>15</v>
      </c>
      <c r="YC308" s="80"/>
      <c r="YF308" s="5">
        <v>3404.6719820953995</v>
      </c>
      <c r="YG308" s="5">
        <v>3654.0642047838865</v>
      </c>
      <c r="YH308" s="5">
        <v>3873.3080570709199</v>
      </c>
      <c r="YI308" s="5">
        <v>4105.7065404951763</v>
      </c>
      <c r="YJ308" s="5">
        <v>4352.0489329248849</v>
      </c>
      <c r="YK308" s="5">
        <v>4613.171868900381</v>
      </c>
      <c r="YL308" s="5"/>
      <c r="YO308" s="5">
        <v>33571.128829206886</v>
      </c>
      <c r="YP308" s="5">
        <v>36030.214015946287</v>
      </c>
      <c r="YQ308" s="5">
        <v>38192.026856903074</v>
      </c>
      <c r="YR308" s="5">
        <v>40483.548468317269</v>
      </c>
      <c r="YS308" s="5">
        <v>42912.561376416284</v>
      </c>
      <c r="YT308" s="5">
        <v>45487.315059001274</v>
      </c>
      <c r="YU308" s="5"/>
      <c r="YX308" s="5">
        <v>22960.561761068835</v>
      </c>
      <c r="YY308" s="5">
        <v>35709.001330387415</v>
      </c>
      <c r="YZ308" s="5">
        <v>38192.026856903074</v>
      </c>
      <c r="ZA308" s="5">
        <v>40483.548468317269</v>
      </c>
      <c r="ZB308" s="5">
        <v>42912.561376416284</v>
      </c>
      <c r="ZC308" s="5">
        <v>45487.315059001274</v>
      </c>
      <c r="ZD308" s="5"/>
      <c r="ZG308" s="5">
        <v>559.51881382011481</v>
      </c>
      <c r="ZH308" s="5">
        <v>600.50356693243816</v>
      </c>
      <c r="ZI308" s="5">
        <v>636.53378094838456</v>
      </c>
      <c r="ZJ308" s="5">
        <v>674.72580780528779</v>
      </c>
      <c r="ZK308" s="5">
        <v>715.20935627360473</v>
      </c>
      <c r="ZL308" s="5">
        <v>758.12191765002126</v>
      </c>
      <c r="ZM308" s="5"/>
      <c r="ZP308" s="60">
        <v>15666.526786963215</v>
      </c>
      <c r="ZQ308" s="60">
        <v>16814.099874108269</v>
      </c>
      <c r="ZR308" s="60">
        <v>17822.945866554768</v>
      </c>
      <c r="ZS308" s="60">
        <v>18892.32261854806</v>
      </c>
      <c r="ZT308" s="60">
        <v>20025.861975660933</v>
      </c>
      <c r="ZU308" s="60">
        <v>21227.413694200593</v>
      </c>
      <c r="ZV308" s="60"/>
      <c r="ZY308" s="60">
        <v>559.51881382011481</v>
      </c>
      <c r="ZZ308" s="60">
        <v>600.50356693243816</v>
      </c>
      <c r="AAA308" s="60">
        <v>636.53378094838456</v>
      </c>
      <c r="AAB308" s="60">
        <v>674.72580780528779</v>
      </c>
      <c r="AAC308" s="60">
        <v>715.20935627360473</v>
      </c>
      <c r="AAD308" s="60">
        <v>758.12191765002126</v>
      </c>
      <c r="AAE308" s="60"/>
      <c r="AAH308" s="60">
        <v>106308.57462582181</v>
      </c>
      <c r="AAI308" s="60">
        <v>127907.25975660933</v>
      </c>
      <c r="AAJ308" s="60">
        <v>150221.97230381877</v>
      </c>
      <c r="AAK308" s="60">
        <v>174753.98422156955</v>
      </c>
      <c r="AAL308" s="60">
        <v>201689.03846915654</v>
      </c>
      <c r="AAM308" s="60">
        <v>231227.18488325647</v>
      </c>
      <c r="AAN308" s="60"/>
      <c r="AAQ308" s="5">
        <v>121975.10141278504</v>
      </c>
      <c r="AAR308" s="5">
        <v>144721.3596307176</v>
      </c>
      <c r="AAS308" s="5">
        <v>168044.91817037354</v>
      </c>
      <c r="AAT308" s="5">
        <v>193646.30684011761</v>
      </c>
      <c r="AAU308" s="5">
        <v>221714.90044481747</v>
      </c>
      <c r="AAV308" s="5">
        <v>252454.59857745707</v>
      </c>
    </row>
    <row r="309" spans="2:724" ht="15" customHeight="1">
      <c r="B309" s="228">
        <v>36</v>
      </c>
      <c r="C309" s="228">
        <v>411349</v>
      </c>
      <c r="D309" s="229" t="s">
        <v>471</v>
      </c>
      <c r="E309" s="73" t="b">
        <v>0</v>
      </c>
      <c r="F309" s="230">
        <v>41426</v>
      </c>
      <c r="G309" s="231" t="s">
        <v>426</v>
      </c>
      <c r="H309" s="57" t="s">
        <v>221</v>
      </c>
      <c r="I309" s="57" t="s">
        <v>198</v>
      </c>
      <c r="J309" s="229" t="s">
        <v>222</v>
      </c>
      <c r="K309" s="232">
        <v>10464</v>
      </c>
      <c r="L309" s="232">
        <v>0</v>
      </c>
      <c r="M309" s="73" t="b">
        <v>1</v>
      </c>
      <c r="N309" s="73" t="b">
        <v>1</v>
      </c>
      <c r="O309" s="73" t="b">
        <v>1</v>
      </c>
      <c r="P309" s="27">
        <v>42522</v>
      </c>
      <c r="Q309" s="27" t="s">
        <v>426</v>
      </c>
      <c r="R309" s="69">
        <v>0</v>
      </c>
      <c r="S309" s="69">
        <v>0.06</v>
      </c>
      <c r="T309" s="69">
        <v>0.06</v>
      </c>
      <c r="U309" s="69">
        <v>0.06</v>
      </c>
      <c r="V309" s="69">
        <v>0.06</v>
      </c>
      <c r="W309" s="69">
        <v>0.06</v>
      </c>
      <c r="Z309" s="232">
        <v>8464</v>
      </c>
      <c r="AA309" s="232">
        <v>8464</v>
      </c>
      <c r="AB309" s="232">
        <v>10000</v>
      </c>
      <c r="AC309" s="232">
        <v>10000</v>
      </c>
      <c r="AD309" s="232">
        <v>10000</v>
      </c>
      <c r="AE309" s="232">
        <v>10000</v>
      </c>
      <c r="AF309" s="232">
        <v>10000</v>
      </c>
      <c r="AG309" s="232">
        <v>10000</v>
      </c>
      <c r="AH309" s="232">
        <v>10000</v>
      </c>
      <c r="AI309" s="232">
        <v>10000</v>
      </c>
      <c r="AJ309" s="232">
        <v>10000</v>
      </c>
      <c r="AK309" s="232">
        <v>10000</v>
      </c>
      <c r="AL309" s="5">
        <v>10600</v>
      </c>
      <c r="AM309" s="5">
        <v>10600</v>
      </c>
      <c r="AN309" s="5">
        <v>10600</v>
      </c>
      <c r="AO309" s="5">
        <v>10600</v>
      </c>
      <c r="AP309" s="5">
        <v>10600</v>
      </c>
      <c r="AQ309" s="5">
        <v>10600</v>
      </c>
      <c r="AR309" s="5">
        <v>10600</v>
      </c>
      <c r="AS309" s="5">
        <v>10600</v>
      </c>
      <c r="AT309" s="5">
        <v>10600</v>
      </c>
      <c r="AU309" s="5">
        <v>10600</v>
      </c>
      <c r="AV309" s="5">
        <v>10600</v>
      </c>
      <c r="AW309" s="5">
        <v>10600</v>
      </c>
      <c r="AX309" s="5">
        <v>11236</v>
      </c>
      <c r="AY309" s="5">
        <v>11236</v>
      </c>
      <c r="AZ309" s="5">
        <v>11236</v>
      </c>
      <c r="BA309" s="5">
        <v>11236</v>
      </c>
      <c r="BB309" s="5">
        <v>11236</v>
      </c>
      <c r="BC309" s="5">
        <v>11236</v>
      </c>
      <c r="BD309" s="5">
        <v>11236</v>
      </c>
      <c r="BE309" s="5">
        <v>11236</v>
      </c>
      <c r="BF309" s="5">
        <v>11236</v>
      </c>
      <c r="BG309" s="5">
        <v>11236</v>
      </c>
      <c r="BH309" s="5">
        <v>11236</v>
      </c>
      <c r="BI309" s="5">
        <v>11236</v>
      </c>
      <c r="BJ309" s="5">
        <v>11910.16</v>
      </c>
      <c r="BK309" s="5">
        <v>11910.16</v>
      </c>
      <c r="BL309" s="5">
        <v>11910.16</v>
      </c>
      <c r="BM309" s="5">
        <v>11910.16</v>
      </c>
      <c r="BN309" s="5">
        <v>11910.16</v>
      </c>
      <c r="BO309" s="5">
        <v>11910.16</v>
      </c>
      <c r="BP309" s="5">
        <v>11910.16</v>
      </c>
      <c r="BQ309" s="5">
        <v>11910.16</v>
      </c>
      <c r="BR309" s="5">
        <v>11910.16</v>
      </c>
      <c r="BS309" s="5">
        <v>11910.16</v>
      </c>
      <c r="BT309" s="5">
        <v>11910.16</v>
      </c>
      <c r="BU309" s="5">
        <v>11910.16</v>
      </c>
      <c r="BV309" s="5">
        <v>12624.7696</v>
      </c>
      <c r="BW309" s="5">
        <v>12624.7696</v>
      </c>
      <c r="BX309" s="5">
        <v>12624.7696</v>
      </c>
      <c r="BY309" s="5">
        <v>12624.7696</v>
      </c>
      <c r="BZ309" s="5">
        <v>12624.7696</v>
      </c>
      <c r="CA309" s="5">
        <v>12624.7696</v>
      </c>
      <c r="CB309" s="5">
        <v>12624.7696</v>
      </c>
      <c r="CC309" s="5">
        <v>12624.7696</v>
      </c>
      <c r="CD309" s="5">
        <v>12624.7696</v>
      </c>
      <c r="CE309" s="5">
        <v>12624.7696</v>
      </c>
      <c r="CF309" s="5">
        <v>12624.7696</v>
      </c>
      <c r="CG309" s="5">
        <v>12624.7696</v>
      </c>
      <c r="CH309" s="5">
        <v>13382.255776</v>
      </c>
      <c r="CI309" s="5">
        <v>13382.255776</v>
      </c>
      <c r="CJ309" s="5">
        <v>13382.255776</v>
      </c>
      <c r="CK309" s="5">
        <v>13382.255776</v>
      </c>
      <c r="CL309" s="5">
        <v>13382.255776</v>
      </c>
      <c r="CM309" s="5">
        <v>13382.255776</v>
      </c>
      <c r="CN309" s="5">
        <v>13382.255776</v>
      </c>
      <c r="CO309" s="5">
        <v>13382.255776</v>
      </c>
      <c r="CP309" s="5">
        <v>13382.255776</v>
      </c>
      <c r="CQ309" s="5">
        <v>13382.255776</v>
      </c>
      <c r="CR309" s="5">
        <v>13382.255776</v>
      </c>
      <c r="CS309" s="5">
        <v>13382.255776</v>
      </c>
      <c r="CU309" s="69">
        <v>0</v>
      </c>
      <c r="CV309" s="69">
        <v>0</v>
      </c>
      <c r="CW309" s="69">
        <v>0</v>
      </c>
      <c r="CX309" s="69">
        <v>0</v>
      </c>
      <c r="CY309" s="69">
        <v>0</v>
      </c>
      <c r="CZ309" s="69">
        <v>0</v>
      </c>
      <c r="DC309" s="5">
        <v>0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0</v>
      </c>
      <c r="EK309" s="5">
        <v>0</v>
      </c>
      <c r="EL309" s="5">
        <v>0</v>
      </c>
      <c r="EM309" s="5">
        <v>0</v>
      </c>
      <c r="EN309" s="5">
        <v>0</v>
      </c>
      <c r="EO309" s="5">
        <v>0</v>
      </c>
      <c r="EP309" s="5">
        <v>0</v>
      </c>
      <c r="EQ309" s="5">
        <v>0</v>
      </c>
      <c r="ER309" s="5">
        <v>0</v>
      </c>
      <c r="ES309" s="5">
        <v>0</v>
      </c>
      <c r="ET309" s="5">
        <v>0</v>
      </c>
      <c r="EU309" s="5">
        <v>0</v>
      </c>
      <c r="EV309" s="5">
        <v>0</v>
      </c>
      <c r="EW309" s="5">
        <v>0</v>
      </c>
      <c r="EX309" s="5">
        <v>0</v>
      </c>
      <c r="EY309" s="5">
        <v>0</v>
      </c>
      <c r="EZ309" s="5">
        <v>0</v>
      </c>
      <c r="FA309" s="5">
        <v>0</v>
      </c>
      <c r="FB309" s="5">
        <v>0</v>
      </c>
      <c r="FC309" s="5">
        <v>0</v>
      </c>
      <c r="FD309" s="5">
        <v>0</v>
      </c>
      <c r="FE309" s="5">
        <v>0</v>
      </c>
      <c r="FF309" s="5">
        <v>0</v>
      </c>
      <c r="FG309" s="5">
        <v>0</v>
      </c>
      <c r="FH309" s="5">
        <v>0</v>
      </c>
      <c r="FI309" s="5">
        <v>0</v>
      </c>
      <c r="FJ309" s="5">
        <v>0</v>
      </c>
      <c r="FK309" s="5">
        <v>0</v>
      </c>
      <c r="FL309" s="5">
        <v>0</v>
      </c>
      <c r="FM309" s="5">
        <v>0</v>
      </c>
      <c r="FN309" s="5">
        <v>0</v>
      </c>
      <c r="FO309" s="5">
        <v>0</v>
      </c>
      <c r="FP309" s="5">
        <v>0</v>
      </c>
      <c r="FQ309" s="5">
        <v>0</v>
      </c>
      <c r="FR309" s="5">
        <v>0</v>
      </c>
      <c r="FS309" s="5">
        <v>0</v>
      </c>
      <c r="FT309" s="5">
        <v>0</v>
      </c>
      <c r="FU309" s="5">
        <v>0</v>
      </c>
      <c r="FV309" s="5">
        <v>0</v>
      </c>
      <c r="FW309" s="5"/>
      <c r="FZ309" s="5">
        <v>8464</v>
      </c>
      <c r="GA309" s="5">
        <v>8464</v>
      </c>
      <c r="GB309" s="5">
        <v>10000</v>
      </c>
      <c r="GC309" s="5">
        <v>10000</v>
      </c>
      <c r="GD309" s="5">
        <v>10000</v>
      </c>
      <c r="GE309" s="5">
        <v>10000</v>
      </c>
      <c r="GF309" s="5">
        <v>10000</v>
      </c>
      <c r="GG309" s="5">
        <v>10000</v>
      </c>
      <c r="GH309" s="5">
        <v>10000</v>
      </c>
      <c r="GI309" s="5">
        <v>10000</v>
      </c>
      <c r="GJ309" s="5">
        <v>10000</v>
      </c>
      <c r="GK309" s="5">
        <v>10000</v>
      </c>
      <c r="GL309" s="5">
        <v>10600</v>
      </c>
      <c r="GM309" s="5">
        <v>10600</v>
      </c>
      <c r="GN309" s="5">
        <v>10600</v>
      </c>
      <c r="GO309" s="5">
        <v>10600</v>
      </c>
      <c r="GP309" s="5">
        <v>10600</v>
      </c>
      <c r="GQ309" s="5">
        <v>10600</v>
      </c>
      <c r="GR309" s="5">
        <v>10600</v>
      </c>
      <c r="GS309" s="5">
        <v>10600</v>
      </c>
      <c r="GT309" s="5">
        <v>10600</v>
      </c>
      <c r="GU309" s="5">
        <v>10600</v>
      </c>
      <c r="GV309" s="5">
        <v>10600</v>
      </c>
      <c r="GW309" s="5">
        <v>10600</v>
      </c>
      <c r="GX309" s="5">
        <v>11236</v>
      </c>
      <c r="GY309" s="5">
        <v>11236</v>
      </c>
      <c r="GZ309" s="5">
        <v>11236</v>
      </c>
      <c r="HA309" s="5">
        <v>11236</v>
      </c>
      <c r="HB309" s="5">
        <v>11236</v>
      </c>
      <c r="HC309" s="5">
        <v>11236</v>
      </c>
      <c r="HD309" s="5">
        <v>11236</v>
      </c>
      <c r="HE309" s="5">
        <v>11236</v>
      </c>
      <c r="HF309" s="5">
        <v>11236</v>
      </c>
      <c r="HG309" s="5">
        <v>11236</v>
      </c>
      <c r="HH309" s="5">
        <v>11236</v>
      </c>
      <c r="HI309" s="5">
        <v>11236</v>
      </c>
      <c r="HJ309" s="5">
        <v>11910.16</v>
      </c>
      <c r="HK309" s="5">
        <v>11910.16</v>
      </c>
      <c r="HL309" s="5">
        <v>11910.16</v>
      </c>
      <c r="HM309" s="5">
        <v>11910.16</v>
      </c>
      <c r="HN309" s="5">
        <v>11910.16</v>
      </c>
      <c r="HO309" s="5">
        <v>11910.16</v>
      </c>
      <c r="HP309" s="5">
        <v>11910.16</v>
      </c>
      <c r="HQ309" s="5">
        <v>11910.16</v>
      </c>
      <c r="HR309" s="5">
        <v>11910.16</v>
      </c>
      <c r="HS309" s="5">
        <v>11910.16</v>
      </c>
      <c r="HT309" s="5">
        <v>11910.16</v>
      </c>
      <c r="HU309" s="5">
        <v>11910.16</v>
      </c>
      <c r="HV309" s="5">
        <v>12624.7696</v>
      </c>
      <c r="HW309" s="5">
        <v>12624.7696</v>
      </c>
      <c r="HX309" s="5">
        <v>12624.7696</v>
      </c>
      <c r="HY309" s="5">
        <v>12624.7696</v>
      </c>
      <c r="HZ309" s="5">
        <v>12624.7696</v>
      </c>
      <c r="IA309" s="5">
        <v>12624.7696</v>
      </c>
      <c r="IB309" s="5">
        <v>12624.7696</v>
      </c>
      <c r="IC309" s="5">
        <v>12624.7696</v>
      </c>
      <c r="ID309" s="5">
        <v>12624.7696</v>
      </c>
      <c r="IE309" s="5">
        <v>12624.7696</v>
      </c>
      <c r="IF309" s="5">
        <v>12624.7696</v>
      </c>
      <c r="IG309" s="5">
        <v>12624.7696</v>
      </c>
      <c r="IH309" s="5">
        <v>13382.255776</v>
      </c>
      <c r="II309" s="5">
        <v>13382.255776</v>
      </c>
      <c r="IJ309" s="5">
        <v>13382.255776</v>
      </c>
      <c r="IK309" s="5">
        <v>13382.255776</v>
      </c>
      <c r="IL309" s="5">
        <v>13382.255776</v>
      </c>
      <c r="IM309" s="5">
        <v>13382.255776</v>
      </c>
      <c r="IN309" s="5">
        <v>13382.255776</v>
      </c>
      <c r="IO309" s="5">
        <v>13382.255776</v>
      </c>
      <c r="IP309" s="5">
        <v>13382.255776</v>
      </c>
      <c r="IQ309" s="5">
        <v>13382.255776</v>
      </c>
      <c r="IR309" s="5">
        <v>13382.255776</v>
      </c>
      <c r="IS309" s="5">
        <v>13382.255776</v>
      </c>
      <c r="IT309" s="5"/>
      <c r="IW309" s="5">
        <v>242.91679999999999</v>
      </c>
      <c r="IX309" s="5">
        <v>242.91679999999999</v>
      </c>
      <c r="IY309" s="5">
        <v>287</v>
      </c>
      <c r="IZ309" s="5">
        <v>287</v>
      </c>
      <c r="JA309" s="5">
        <v>287</v>
      </c>
      <c r="JB309" s="5">
        <v>287</v>
      </c>
      <c r="JC309" s="5">
        <v>287</v>
      </c>
      <c r="JD309" s="5">
        <v>287</v>
      </c>
      <c r="JE309" s="5">
        <v>287</v>
      </c>
      <c r="JF309" s="5">
        <v>287</v>
      </c>
      <c r="JG309" s="5">
        <v>287</v>
      </c>
      <c r="JH309" s="5">
        <v>287</v>
      </c>
      <c r="JI309" s="5">
        <v>304.21999999999997</v>
      </c>
      <c r="JJ309" s="5">
        <v>304.21999999999997</v>
      </c>
      <c r="JK309" s="5">
        <v>304.21999999999997</v>
      </c>
      <c r="JL309" s="5">
        <v>304.21999999999997</v>
      </c>
      <c r="JM309" s="5">
        <v>304.21999999999997</v>
      </c>
      <c r="JN309" s="5">
        <v>304.21999999999997</v>
      </c>
      <c r="JO309" s="5">
        <v>304.21999999999997</v>
      </c>
      <c r="JP309" s="5">
        <v>304.21999999999997</v>
      </c>
      <c r="JQ309" s="5">
        <v>304.21999999999997</v>
      </c>
      <c r="JR309" s="5">
        <v>304.21999999999997</v>
      </c>
      <c r="JS309" s="5">
        <v>304.21999999999997</v>
      </c>
      <c r="JT309" s="5">
        <v>304.21999999999997</v>
      </c>
      <c r="JU309" s="5">
        <v>322.47320000000002</v>
      </c>
      <c r="JV309" s="5">
        <v>322.47320000000002</v>
      </c>
      <c r="JW309" s="5">
        <v>322.47320000000002</v>
      </c>
      <c r="JX309" s="5">
        <v>322.47320000000002</v>
      </c>
      <c r="JY309" s="5">
        <v>322.47320000000002</v>
      </c>
      <c r="JZ309" s="5">
        <v>322.47320000000002</v>
      </c>
      <c r="KA309" s="5">
        <v>322.47320000000002</v>
      </c>
      <c r="KB309" s="5">
        <v>322.47320000000002</v>
      </c>
      <c r="KC309" s="5">
        <v>322.47320000000002</v>
      </c>
      <c r="KD309" s="5">
        <v>322.47320000000002</v>
      </c>
      <c r="KE309" s="5">
        <v>322.47320000000002</v>
      </c>
      <c r="KF309" s="5">
        <v>322.47320000000002</v>
      </c>
      <c r="KG309" s="5">
        <v>341.82159200000001</v>
      </c>
      <c r="KH309" s="5">
        <v>341.82159200000001</v>
      </c>
      <c r="KI309" s="5">
        <v>341.82159200000001</v>
      </c>
      <c r="KJ309" s="5">
        <v>341.82159200000001</v>
      </c>
      <c r="KK309" s="5">
        <v>341.82159200000001</v>
      </c>
      <c r="KL309" s="5">
        <v>341.82159200000001</v>
      </c>
      <c r="KM309" s="5">
        <v>341.82159200000001</v>
      </c>
      <c r="KN309" s="5">
        <v>341.82159200000001</v>
      </c>
      <c r="KO309" s="5">
        <v>341.82159200000001</v>
      </c>
      <c r="KP309" s="5">
        <v>341.82159200000001</v>
      </c>
      <c r="KQ309" s="5">
        <v>341.82159200000001</v>
      </c>
      <c r="KR309" s="5">
        <v>341.82159200000001</v>
      </c>
      <c r="KS309" s="5">
        <v>362.33088751999998</v>
      </c>
      <c r="KT309" s="5">
        <v>362.33088751999998</v>
      </c>
      <c r="KU309" s="5">
        <v>362.33088751999998</v>
      </c>
      <c r="KV309" s="5">
        <v>362.33088751999998</v>
      </c>
      <c r="KW309" s="5">
        <v>362.33088751999998</v>
      </c>
      <c r="KX309" s="5">
        <v>362.33088751999998</v>
      </c>
      <c r="KY309" s="5">
        <v>362.33088751999998</v>
      </c>
      <c r="KZ309" s="5">
        <v>362.33088751999998</v>
      </c>
      <c r="LA309" s="5">
        <v>362.33088751999998</v>
      </c>
      <c r="LB309" s="5">
        <v>362.33088751999998</v>
      </c>
      <c r="LC309" s="5">
        <v>362.33088751999998</v>
      </c>
      <c r="LD309" s="5">
        <v>362.33088751999998</v>
      </c>
      <c r="LE309" s="5">
        <v>384.07074077120001</v>
      </c>
      <c r="LF309" s="5">
        <v>384.07074077120001</v>
      </c>
      <c r="LG309" s="5">
        <v>384.07074077120001</v>
      </c>
      <c r="LH309" s="5">
        <v>384.07074077120001</v>
      </c>
      <c r="LI309" s="5">
        <v>384.07074077120001</v>
      </c>
      <c r="LJ309" s="5">
        <v>384.07074077120001</v>
      </c>
      <c r="LK309" s="5">
        <v>384.07074077120001</v>
      </c>
      <c r="LL309" s="5">
        <v>384.07074077120001</v>
      </c>
      <c r="LM309" s="5">
        <v>384.07074077120001</v>
      </c>
      <c r="LN309" s="5">
        <v>384.07074077120001</v>
      </c>
      <c r="LO309" s="5">
        <v>384.07074077120001</v>
      </c>
      <c r="LP309" s="5">
        <v>384.07074077120001</v>
      </c>
      <c r="LQ309" s="5"/>
      <c r="LT309" s="5">
        <v>257.30560000000003</v>
      </c>
      <c r="LU309" s="5">
        <v>257.30560000000003</v>
      </c>
      <c r="LV309" s="5">
        <v>304</v>
      </c>
      <c r="LW309" s="5">
        <v>304</v>
      </c>
      <c r="LX309" s="5">
        <v>304</v>
      </c>
      <c r="LY309" s="5">
        <v>304</v>
      </c>
      <c r="LZ309" s="5">
        <v>304</v>
      </c>
      <c r="MA309" s="5">
        <v>304</v>
      </c>
      <c r="MB309" s="5">
        <v>304</v>
      </c>
      <c r="MC309" s="5">
        <v>304</v>
      </c>
      <c r="MD309" s="5">
        <v>304</v>
      </c>
      <c r="ME309" s="5">
        <v>304</v>
      </c>
      <c r="MF309" s="5">
        <v>322.24</v>
      </c>
      <c r="MG309" s="5">
        <v>322.24</v>
      </c>
      <c r="MH309" s="5">
        <v>322.24</v>
      </c>
      <c r="MI309" s="5">
        <v>322.24</v>
      </c>
      <c r="MJ309" s="5">
        <v>322.24</v>
      </c>
      <c r="MK309" s="5">
        <v>322.24</v>
      </c>
      <c r="ML309" s="5">
        <v>322.24</v>
      </c>
      <c r="MM309" s="5">
        <v>322.24</v>
      </c>
      <c r="MN309" s="5">
        <v>322.24</v>
      </c>
      <c r="MO309" s="5">
        <v>322.24</v>
      </c>
      <c r="MP309" s="5">
        <v>322.24</v>
      </c>
      <c r="MQ309" s="5">
        <v>322.24</v>
      </c>
      <c r="MR309" s="5">
        <v>341.57440000000003</v>
      </c>
      <c r="MS309" s="5">
        <v>341.57440000000003</v>
      </c>
      <c r="MT309" s="5">
        <v>341.57440000000003</v>
      </c>
      <c r="MU309" s="5">
        <v>341.57440000000003</v>
      </c>
      <c r="MV309" s="5">
        <v>341.57440000000003</v>
      </c>
      <c r="MW309" s="5">
        <v>341.57440000000003</v>
      </c>
      <c r="MX309" s="5">
        <v>341.57440000000003</v>
      </c>
      <c r="MY309" s="5">
        <v>341.57440000000003</v>
      </c>
      <c r="MZ309" s="5">
        <v>341.57440000000003</v>
      </c>
      <c r="NA309" s="5">
        <v>341.57440000000003</v>
      </c>
      <c r="NB309" s="5">
        <v>341.57440000000003</v>
      </c>
      <c r="NC309" s="5">
        <v>341.57440000000003</v>
      </c>
      <c r="ND309" s="5">
        <v>362.06886400000002</v>
      </c>
      <c r="NE309" s="5">
        <v>362.06886400000002</v>
      </c>
      <c r="NF309" s="5">
        <v>362.06886400000002</v>
      </c>
      <c r="NG309" s="5">
        <v>362.06886400000002</v>
      </c>
      <c r="NH309" s="5">
        <v>362.06886400000002</v>
      </c>
      <c r="NI309" s="5">
        <v>362.06886400000002</v>
      </c>
      <c r="NJ309" s="5">
        <v>362.06886400000002</v>
      </c>
      <c r="NK309" s="5">
        <v>362.06886400000002</v>
      </c>
      <c r="NL309" s="5">
        <v>362.06886400000002</v>
      </c>
      <c r="NM309" s="5">
        <v>362.06886400000002</v>
      </c>
      <c r="NN309" s="5">
        <v>362.06886400000002</v>
      </c>
      <c r="NO309" s="5">
        <v>362.06886400000002</v>
      </c>
      <c r="NP309" s="5">
        <v>383.79299584</v>
      </c>
      <c r="NQ309" s="5">
        <v>383.79299584</v>
      </c>
      <c r="NR309" s="5">
        <v>383.79299584</v>
      </c>
      <c r="NS309" s="5">
        <v>383.79299584</v>
      </c>
      <c r="NT309" s="5">
        <v>383.79299584</v>
      </c>
      <c r="NU309" s="5">
        <v>383.79299584</v>
      </c>
      <c r="NV309" s="5">
        <v>383.79299584</v>
      </c>
      <c r="NW309" s="5">
        <v>383.79299584</v>
      </c>
      <c r="NX309" s="5">
        <v>383.79299584</v>
      </c>
      <c r="NY309" s="5">
        <v>383.79299584</v>
      </c>
      <c r="NZ309" s="5">
        <v>383.79299584</v>
      </c>
      <c r="OA309" s="5">
        <v>383.79299584</v>
      </c>
      <c r="OB309" s="5">
        <v>406.82057559039998</v>
      </c>
      <c r="OC309" s="5">
        <v>406.82057559039998</v>
      </c>
      <c r="OD309" s="5">
        <v>406.82057559039998</v>
      </c>
      <c r="OE309" s="5">
        <v>406.82057559039998</v>
      </c>
      <c r="OF309" s="5">
        <v>406.82057559039998</v>
      </c>
      <c r="OG309" s="5">
        <v>406.82057559039998</v>
      </c>
      <c r="OH309" s="5">
        <v>406.82057559039998</v>
      </c>
      <c r="OI309" s="5">
        <v>406.82057559039998</v>
      </c>
      <c r="OJ309" s="5">
        <v>406.82057559039998</v>
      </c>
      <c r="OK309" s="5">
        <v>406.82057559039998</v>
      </c>
      <c r="OL309" s="5">
        <v>406.82057559039998</v>
      </c>
      <c r="OM309" s="5">
        <v>406.82057559039998</v>
      </c>
      <c r="ON309" s="5"/>
      <c r="OQ309" s="59">
        <v>0</v>
      </c>
      <c r="OR309" s="59">
        <v>0</v>
      </c>
      <c r="OS309" s="59">
        <v>0</v>
      </c>
      <c r="OT309" s="59">
        <v>0</v>
      </c>
      <c r="OU309" s="59">
        <v>0</v>
      </c>
      <c r="OV309" s="59">
        <v>0</v>
      </c>
      <c r="OW309" s="59">
        <v>0</v>
      </c>
      <c r="OX309" s="59">
        <v>0</v>
      </c>
      <c r="OY309" s="59">
        <v>0</v>
      </c>
      <c r="OZ309" s="59">
        <v>0</v>
      </c>
      <c r="PA309" s="59">
        <v>0</v>
      </c>
      <c r="PB309" s="59">
        <v>0</v>
      </c>
      <c r="PC309" s="59">
        <v>0</v>
      </c>
      <c r="PD309" s="59">
        <v>0</v>
      </c>
      <c r="PE309" s="59">
        <v>0</v>
      </c>
      <c r="PF309" s="59">
        <v>0</v>
      </c>
      <c r="PG309" s="59">
        <v>0</v>
      </c>
      <c r="PH309" s="59">
        <v>0</v>
      </c>
      <c r="PI309" s="59">
        <v>0</v>
      </c>
      <c r="PJ309" s="59">
        <v>0</v>
      </c>
      <c r="PK309" s="59">
        <v>0</v>
      </c>
      <c r="PL309" s="59">
        <v>0</v>
      </c>
      <c r="PM309" s="59">
        <v>0</v>
      </c>
      <c r="PN309" s="59">
        <v>0</v>
      </c>
      <c r="PO309" s="59">
        <v>0</v>
      </c>
      <c r="PP309" s="59">
        <v>0</v>
      </c>
      <c r="PQ309" s="59">
        <v>0</v>
      </c>
      <c r="PR309" s="59">
        <v>0</v>
      </c>
      <c r="PS309" s="59">
        <v>0</v>
      </c>
      <c r="PT309" s="59">
        <v>0</v>
      </c>
      <c r="PU309" s="59">
        <v>0</v>
      </c>
      <c r="PV309" s="59">
        <v>0</v>
      </c>
      <c r="PW309" s="59">
        <v>0</v>
      </c>
      <c r="PX309" s="59">
        <v>0</v>
      </c>
      <c r="PY309" s="59">
        <v>0</v>
      </c>
      <c r="PZ309" s="59">
        <v>0</v>
      </c>
      <c r="QA309" s="59">
        <v>0</v>
      </c>
      <c r="QB309" s="59">
        <v>0</v>
      </c>
      <c r="QC309" s="59">
        <v>0</v>
      </c>
      <c r="QD309" s="59">
        <v>0</v>
      </c>
      <c r="QE309" s="59">
        <v>0</v>
      </c>
      <c r="QF309" s="59">
        <v>0</v>
      </c>
      <c r="QG309" s="59">
        <v>0</v>
      </c>
      <c r="QH309" s="59">
        <v>0</v>
      </c>
      <c r="QI309" s="59">
        <v>0</v>
      </c>
      <c r="QJ309" s="59">
        <v>0</v>
      </c>
      <c r="QK309" s="59">
        <v>0</v>
      </c>
      <c r="QL309" s="59">
        <v>0</v>
      </c>
      <c r="QM309" s="59">
        <v>0</v>
      </c>
      <c r="QN309" s="59">
        <v>0</v>
      </c>
      <c r="QO309" s="59">
        <v>0</v>
      </c>
      <c r="QP309" s="59">
        <v>0</v>
      </c>
      <c r="QQ309" s="59">
        <v>0</v>
      </c>
      <c r="QR309" s="59">
        <v>0</v>
      </c>
      <c r="QS309" s="59">
        <v>0</v>
      </c>
      <c r="QT309" s="59">
        <v>0</v>
      </c>
      <c r="QU309" s="59">
        <v>0</v>
      </c>
      <c r="QV309" s="59">
        <v>0</v>
      </c>
      <c r="QW309" s="59">
        <v>0</v>
      </c>
      <c r="QX309" s="59">
        <v>0</v>
      </c>
      <c r="QY309" s="59">
        <v>0</v>
      </c>
      <c r="QZ309" s="59">
        <v>0</v>
      </c>
      <c r="RA309" s="59">
        <v>0</v>
      </c>
      <c r="RB309" s="59">
        <v>0</v>
      </c>
      <c r="RC309" s="59">
        <v>0</v>
      </c>
      <c r="RD309" s="59">
        <v>0</v>
      </c>
      <c r="RE309" s="59">
        <v>0</v>
      </c>
      <c r="RF309" s="59">
        <v>0</v>
      </c>
      <c r="RG309" s="59">
        <v>0</v>
      </c>
      <c r="RH309" s="59">
        <v>0</v>
      </c>
      <c r="RI309" s="59">
        <v>0</v>
      </c>
      <c r="RJ309" s="59">
        <v>0</v>
      </c>
      <c r="RK309" s="59"/>
      <c r="RN309" s="59">
        <v>500.22239999999999</v>
      </c>
      <c r="RO309" s="59">
        <v>500.22239999999999</v>
      </c>
      <c r="RP309" s="59">
        <v>591</v>
      </c>
      <c r="RQ309" s="59">
        <v>591</v>
      </c>
      <c r="RR309" s="59">
        <v>591</v>
      </c>
      <c r="RS309" s="59">
        <v>591</v>
      </c>
      <c r="RT309" s="59">
        <v>591</v>
      </c>
      <c r="RU309" s="59">
        <v>591</v>
      </c>
      <c r="RV309" s="59">
        <v>591</v>
      </c>
      <c r="RW309" s="59">
        <v>591</v>
      </c>
      <c r="RX309" s="59">
        <v>591</v>
      </c>
      <c r="RY309" s="59">
        <v>591</v>
      </c>
      <c r="RZ309" s="59">
        <v>626.46</v>
      </c>
      <c r="SA309" s="59">
        <v>626.46</v>
      </c>
      <c r="SB309" s="59">
        <v>626.46</v>
      </c>
      <c r="SC309" s="59">
        <v>626.46</v>
      </c>
      <c r="SD309" s="59">
        <v>626.46</v>
      </c>
      <c r="SE309" s="59">
        <v>626.46</v>
      </c>
      <c r="SF309" s="59">
        <v>626.46</v>
      </c>
      <c r="SG309" s="59">
        <v>626.46</v>
      </c>
      <c r="SH309" s="59">
        <v>626.46</v>
      </c>
      <c r="SI309" s="59">
        <v>626.46</v>
      </c>
      <c r="SJ309" s="59">
        <v>626.46</v>
      </c>
      <c r="SK309" s="59">
        <v>626.46</v>
      </c>
      <c r="SL309" s="59">
        <v>664.0476000000001</v>
      </c>
      <c r="SM309" s="59">
        <v>664.0476000000001</v>
      </c>
      <c r="SN309" s="59">
        <v>664.0476000000001</v>
      </c>
      <c r="SO309" s="59">
        <v>664.0476000000001</v>
      </c>
      <c r="SP309" s="59">
        <v>664.0476000000001</v>
      </c>
      <c r="SQ309" s="59">
        <v>664.0476000000001</v>
      </c>
      <c r="SR309" s="59">
        <v>664.0476000000001</v>
      </c>
      <c r="SS309" s="59">
        <v>664.0476000000001</v>
      </c>
      <c r="ST309" s="59">
        <v>664.0476000000001</v>
      </c>
      <c r="SU309" s="59">
        <v>664.0476000000001</v>
      </c>
      <c r="SV309" s="59">
        <v>664.0476000000001</v>
      </c>
      <c r="SW309" s="59">
        <v>664.0476000000001</v>
      </c>
      <c r="SX309" s="59">
        <v>703.89045600000009</v>
      </c>
      <c r="SY309" s="59">
        <v>703.89045600000009</v>
      </c>
      <c r="SZ309" s="59">
        <v>703.89045600000009</v>
      </c>
      <c r="TA309" s="59">
        <v>703.89045600000009</v>
      </c>
      <c r="TB309" s="59">
        <v>703.89045600000009</v>
      </c>
      <c r="TC309" s="59">
        <v>703.89045600000009</v>
      </c>
      <c r="TD309" s="59">
        <v>703.89045600000009</v>
      </c>
      <c r="TE309" s="59">
        <v>703.89045600000009</v>
      </c>
      <c r="TF309" s="59">
        <v>703.89045600000009</v>
      </c>
      <c r="TG309" s="59">
        <v>703.89045600000009</v>
      </c>
      <c r="TH309" s="59">
        <v>703.89045600000009</v>
      </c>
      <c r="TI309" s="59">
        <v>703.89045600000009</v>
      </c>
      <c r="TJ309" s="59">
        <v>746.12388336000004</v>
      </c>
      <c r="TK309" s="59">
        <v>746.12388336000004</v>
      </c>
      <c r="TL309" s="59">
        <v>746.12388336000004</v>
      </c>
      <c r="TM309" s="59">
        <v>746.12388336000004</v>
      </c>
      <c r="TN309" s="59">
        <v>746.12388336000004</v>
      </c>
      <c r="TO309" s="59">
        <v>746.12388336000004</v>
      </c>
      <c r="TP309" s="59">
        <v>746.12388336000004</v>
      </c>
      <c r="TQ309" s="59">
        <v>746.12388336000004</v>
      </c>
      <c r="TR309" s="59">
        <v>746.12388336000004</v>
      </c>
      <c r="TS309" s="59">
        <v>746.12388336000004</v>
      </c>
      <c r="TT309" s="59">
        <v>746.12388336000004</v>
      </c>
      <c r="TU309" s="59">
        <v>746.12388336000004</v>
      </c>
      <c r="TV309" s="59">
        <v>790.89131636160005</v>
      </c>
      <c r="TW309" s="59">
        <v>790.89131636160005</v>
      </c>
      <c r="TX309" s="59">
        <v>790.89131636160005</v>
      </c>
      <c r="TY309" s="59">
        <v>790.89131636160005</v>
      </c>
      <c r="TZ309" s="59">
        <v>790.89131636160005</v>
      </c>
      <c r="UA309" s="59">
        <v>790.89131636160005</v>
      </c>
      <c r="UB309" s="59">
        <v>790.89131636160005</v>
      </c>
      <c r="UC309" s="59">
        <v>790.89131636160005</v>
      </c>
      <c r="UD309" s="59">
        <v>790.89131636160005</v>
      </c>
      <c r="UE309" s="59">
        <v>790.89131636160005</v>
      </c>
      <c r="UF309" s="59">
        <v>790.89131636160005</v>
      </c>
      <c r="UG309" s="59">
        <v>790.89131636160005</v>
      </c>
      <c r="UH309" s="59"/>
      <c r="UK309" s="59">
        <v>3355.8335999999999</v>
      </c>
      <c r="UL309" s="59">
        <v>3650.639999999999</v>
      </c>
      <c r="UM309" s="59">
        <v>3869.6783999999993</v>
      </c>
      <c r="UN309" s="59">
        <v>4101.859104000001</v>
      </c>
      <c r="UO309" s="59">
        <v>4347.9706502399995</v>
      </c>
      <c r="UP309" s="59">
        <v>4608.8488892543992</v>
      </c>
      <c r="UQ309" s="59"/>
      <c r="UT309" s="59">
        <v>3554.6112000000003</v>
      </c>
      <c r="UU309" s="59">
        <v>3866.8799999999992</v>
      </c>
      <c r="UV309" s="59">
        <v>4098.8928000000005</v>
      </c>
      <c r="UW309" s="59">
        <v>4344.8263679999991</v>
      </c>
      <c r="UX309" s="59">
        <v>4605.51595008</v>
      </c>
      <c r="UY309" s="59">
        <v>4881.8469070847996</v>
      </c>
      <c r="UZ309" s="59"/>
      <c r="VC309" s="59">
        <v>0</v>
      </c>
      <c r="VD309" s="59">
        <v>0</v>
      </c>
      <c r="VE309" s="59">
        <v>0</v>
      </c>
      <c r="VF309" s="59">
        <v>0</v>
      </c>
      <c r="VG309" s="59">
        <v>0</v>
      </c>
      <c r="VH309" s="59">
        <v>0</v>
      </c>
      <c r="VI309" s="59"/>
      <c r="VL309" s="59">
        <v>6910.4448000000002</v>
      </c>
      <c r="VM309" s="59">
        <v>7517.5199999999986</v>
      </c>
      <c r="VN309" s="59">
        <v>7968.5712000000003</v>
      </c>
      <c r="VO309" s="59">
        <v>8446.685472000001</v>
      </c>
      <c r="VP309" s="59">
        <v>8953.4866003200004</v>
      </c>
      <c r="VQ309" s="59">
        <v>9490.6957963391978</v>
      </c>
      <c r="VR309" s="59"/>
      <c r="VU309" s="59">
        <v>116928</v>
      </c>
      <c r="VV309" s="59">
        <v>127200</v>
      </c>
      <c r="VW309" s="59">
        <v>134832</v>
      </c>
      <c r="VX309" s="59">
        <v>142921.92000000001</v>
      </c>
      <c r="VY309" s="59">
        <v>151497.2352</v>
      </c>
      <c r="VZ309" s="59">
        <v>160587.06931200004</v>
      </c>
      <c r="WA309" s="59"/>
      <c r="WD309" s="59">
        <v>9744</v>
      </c>
      <c r="WE309" s="59">
        <v>10600</v>
      </c>
      <c r="WF309" s="59">
        <v>11236</v>
      </c>
      <c r="WG309" s="59">
        <v>11910.160000000002</v>
      </c>
      <c r="WH309" s="59">
        <v>12624.7696</v>
      </c>
      <c r="WI309" s="59">
        <v>13382.255776000004</v>
      </c>
      <c r="WJ309" s="59"/>
      <c r="WM309" s="59">
        <v>408.89634913973987</v>
      </c>
      <c r="WN309" s="59">
        <v>444.8174569869912</v>
      </c>
      <c r="WO309" s="59">
        <v>471.50650440621069</v>
      </c>
      <c r="WP309" s="59">
        <v>499.79689467058341</v>
      </c>
      <c r="WQ309" s="59">
        <v>529.78470835081828</v>
      </c>
      <c r="WR309" s="59">
        <v>561.5717908518676</v>
      </c>
      <c r="WS309" s="59"/>
      <c r="WV309" s="74">
        <v>19</v>
      </c>
      <c r="WW309" s="74">
        <v>31</v>
      </c>
      <c r="WX309" s="74">
        <v>43</v>
      </c>
      <c r="WY309" s="74">
        <v>55</v>
      </c>
      <c r="WZ309" s="74">
        <v>67</v>
      </c>
      <c r="XA309" s="74">
        <v>79</v>
      </c>
      <c r="XB309" s="74"/>
      <c r="XE309" s="80">
        <v>1</v>
      </c>
      <c r="XF309" s="80">
        <v>2</v>
      </c>
      <c r="XG309" s="80">
        <v>3</v>
      </c>
      <c r="XH309" s="80">
        <v>4</v>
      </c>
      <c r="XI309" s="80">
        <v>5</v>
      </c>
      <c r="XJ309" s="80">
        <v>6</v>
      </c>
      <c r="XK309" s="80"/>
      <c r="XL309" s="75"/>
      <c r="XM309" s="75"/>
      <c r="XN309" s="80">
        <v>7</v>
      </c>
      <c r="XO309" s="80">
        <v>7</v>
      </c>
      <c r="XP309" s="80">
        <v>7</v>
      </c>
      <c r="XQ309" s="80">
        <v>7</v>
      </c>
      <c r="XR309" s="80">
        <v>7</v>
      </c>
      <c r="XS309" s="80">
        <v>7</v>
      </c>
      <c r="XT309" s="80"/>
      <c r="XW309" s="80">
        <v>0</v>
      </c>
      <c r="XX309" s="80">
        <v>0</v>
      </c>
      <c r="XY309" s="80">
        <v>0</v>
      </c>
      <c r="XZ309" s="80">
        <v>0</v>
      </c>
      <c r="YA309" s="80">
        <v>0</v>
      </c>
      <c r="YB309" s="80">
        <v>0</v>
      </c>
      <c r="YC309" s="80"/>
      <c r="YF309" s="5">
        <v>852.54888795635816</v>
      </c>
      <c r="YG309" s="5">
        <v>927.44439781787696</v>
      </c>
      <c r="YH309" s="5">
        <v>983.09106168694962</v>
      </c>
      <c r="YI309" s="5">
        <v>1042.0765253881673</v>
      </c>
      <c r="YJ309" s="5">
        <v>3223.7399503147299</v>
      </c>
      <c r="YK309" s="5">
        <v>3417.1643473336144</v>
      </c>
      <c r="YL309" s="5"/>
      <c r="YO309" s="5">
        <v>18400.335711288295</v>
      </c>
      <c r="YP309" s="5">
        <v>20016.785564414604</v>
      </c>
      <c r="YQ309" s="5">
        <v>28290.390264372643</v>
      </c>
      <c r="YR309" s="5">
        <v>29987.813680235005</v>
      </c>
      <c r="YS309" s="5">
        <v>31787.082501049095</v>
      </c>
      <c r="YT309" s="5">
        <v>33694.307451112058</v>
      </c>
      <c r="YU309" s="5"/>
      <c r="YX309" s="5">
        <v>12584.683901241828</v>
      </c>
      <c r="YY309" s="5">
        <v>19838.334072437454</v>
      </c>
      <c r="YZ309" s="5">
        <v>28290.390264372643</v>
      </c>
      <c r="ZA309" s="5">
        <v>29987.813680235005</v>
      </c>
      <c r="ZB309" s="5">
        <v>31787.082501049095</v>
      </c>
      <c r="ZC309" s="5">
        <v>33694.307451112058</v>
      </c>
      <c r="ZD309" s="5"/>
      <c r="ZG309" s="5">
        <v>408.89634913973987</v>
      </c>
      <c r="ZH309" s="5">
        <v>444.8174569869912</v>
      </c>
      <c r="ZI309" s="5">
        <v>471.50650440621069</v>
      </c>
      <c r="ZJ309" s="5">
        <v>499.79689467058341</v>
      </c>
      <c r="ZK309" s="5">
        <v>529.78470835081828</v>
      </c>
      <c r="ZL309" s="5">
        <v>561.5717908518676</v>
      </c>
      <c r="ZM309" s="5"/>
      <c r="ZP309" s="60">
        <v>11449.097775912716</v>
      </c>
      <c r="ZQ309" s="60">
        <v>12454.888795635754</v>
      </c>
      <c r="ZR309" s="60">
        <v>13202.182123373899</v>
      </c>
      <c r="ZS309" s="60">
        <v>13994.313050776336</v>
      </c>
      <c r="ZT309" s="60">
        <v>14833.971833822912</v>
      </c>
      <c r="ZU309" s="60">
        <v>15724.010143852292</v>
      </c>
      <c r="ZV309" s="60"/>
      <c r="ZY309" s="60">
        <v>408.89634913973987</v>
      </c>
      <c r="ZZ309" s="60">
        <v>444.8174569869912</v>
      </c>
      <c r="AAA309" s="60">
        <v>471.50650440621069</v>
      </c>
      <c r="AAB309" s="60">
        <v>499.79689467058341</v>
      </c>
      <c r="AAC309" s="60">
        <v>529.78470835081828</v>
      </c>
      <c r="AAD309" s="60">
        <v>561.5717908518676</v>
      </c>
      <c r="AAE309" s="60"/>
      <c r="AAH309" s="60">
        <v>13902.475870751157</v>
      </c>
      <c r="AAI309" s="60">
        <v>24464.960134284513</v>
      </c>
      <c r="AAJ309" s="60">
        <v>35834.494334872012</v>
      </c>
      <c r="AAK309" s="60">
        <v>48480.298783046586</v>
      </c>
      <c r="AAL309" s="60">
        <v>62514.595585396557</v>
      </c>
      <c r="AAM309" s="60">
        <v>78058.47892840959</v>
      </c>
      <c r="AAN309" s="60"/>
      <c r="AAQ309" s="5">
        <v>25351.573646663874</v>
      </c>
      <c r="AAR309" s="5">
        <v>36919.848929920263</v>
      </c>
      <c r="AAS309" s="5">
        <v>49036.676458245915</v>
      </c>
      <c r="AAT309" s="5">
        <v>62474.611833822921</v>
      </c>
      <c r="AAU309" s="5">
        <v>77348.567419219471</v>
      </c>
      <c r="AAV309" s="5">
        <v>93782.489072261887</v>
      </c>
    </row>
    <row r="310" spans="2:724" ht="15" customHeight="1">
      <c r="B310" s="228">
        <v>37</v>
      </c>
      <c r="C310" s="228">
        <v>449166</v>
      </c>
      <c r="D310" s="229" t="s">
        <v>472</v>
      </c>
      <c r="E310" s="73" t="b">
        <v>0</v>
      </c>
      <c r="F310" s="230">
        <v>41691</v>
      </c>
      <c r="G310" s="231" t="s">
        <v>426</v>
      </c>
      <c r="H310" s="57" t="s">
        <v>221</v>
      </c>
      <c r="I310" s="57" t="s">
        <v>198</v>
      </c>
      <c r="J310" s="229" t="s">
        <v>222</v>
      </c>
      <c r="K310" s="232">
        <v>8464</v>
      </c>
      <c r="L310" s="232">
        <v>0</v>
      </c>
      <c r="M310" s="73" t="b">
        <v>1</v>
      </c>
      <c r="N310" s="73" t="b">
        <v>1</v>
      </c>
      <c r="O310" s="73" t="b">
        <v>1</v>
      </c>
      <c r="P310" s="27">
        <v>42787</v>
      </c>
      <c r="Q310" s="27" t="s">
        <v>426</v>
      </c>
      <c r="R310" s="69">
        <v>0</v>
      </c>
      <c r="S310" s="69">
        <v>0.06</v>
      </c>
      <c r="T310" s="69">
        <v>0.06</v>
      </c>
      <c r="U310" s="69">
        <v>0.06</v>
      </c>
      <c r="V310" s="69">
        <v>0.06</v>
      </c>
      <c r="W310" s="69">
        <v>0.06</v>
      </c>
      <c r="Z310" s="232">
        <v>0</v>
      </c>
      <c r="AA310" s="232">
        <v>2257.04</v>
      </c>
      <c r="AB310" s="232">
        <v>8464</v>
      </c>
      <c r="AC310" s="232">
        <v>8464</v>
      </c>
      <c r="AD310" s="232">
        <v>8464</v>
      </c>
      <c r="AE310" s="232">
        <v>9905</v>
      </c>
      <c r="AF310" s="232">
        <v>9905</v>
      </c>
      <c r="AG310" s="232">
        <v>9905</v>
      </c>
      <c r="AH310" s="232">
        <v>9905</v>
      </c>
      <c r="AI310" s="232">
        <v>9905</v>
      </c>
      <c r="AJ310" s="232">
        <v>9905</v>
      </c>
      <c r="AK310" s="232">
        <v>9905</v>
      </c>
      <c r="AL310" s="5">
        <v>10499.300000000001</v>
      </c>
      <c r="AM310" s="5">
        <v>10499.300000000001</v>
      </c>
      <c r="AN310" s="5">
        <v>10499.300000000001</v>
      </c>
      <c r="AO310" s="5">
        <v>10499.300000000001</v>
      </c>
      <c r="AP310" s="5">
        <v>10499.300000000001</v>
      </c>
      <c r="AQ310" s="5">
        <v>10499.300000000001</v>
      </c>
      <c r="AR310" s="5">
        <v>10499.300000000001</v>
      </c>
      <c r="AS310" s="5">
        <v>10499.300000000001</v>
      </c>
      <c r="AT310" s="5">
        <v>10499.300000000001</v>
      </c>
      <c r="AU310" s="5">
        <v>10499.300000000001</v>
      </c>
      <c r="AV310" s="5">
        <v>10499.300000000001</v>
      </c>
      <c r="AW310" s="5">
        <v>10499.300000000001</v>
      </c>
      <c r="AX310" s="5">
        <v>11129.258000000002</v>
      </c>
      <c r="AY310" s="5">
        <v>11129.258000000002</v>
      </c>
      <c r="AZ310" s="5">
        <v>11129.258000000002</v>
      </c>
      <c r="BA310" s="5">
        <v>11129.258000000002</v>
      </c>
      <c r="BB310" s="5">
        <v>11129.258000000002</v>
      </c>
      <c r="BC310" s="5">
        <v>11129.258000000002</v>
      </c>
      <c r="BD310" s="5">
        <v>11129.258000000002</v>
      </c>
      <c r="BE310" s="5">
        <v>11129.258000000002</v>
      </c>
      <c r="BF310" s="5">
        <v>11129.258000000002</v>
      </c>
      <c r="BG310" s="5">
        <v>11129.258000000002</v>
      </c>
      <c r="BH310" s="5">
        <v>11129.258000000002</v>
      </c>
      <c r="BI310" s="5">
        <v>11129.258000000002</v>
      </c>
      <c r="BJ310" s="5">
        <v>11797.013480000001</v>
      </c>
      <c r="BK310" s="5">
        <v>11797.013480000001</v>
      </c>
      <c r="BL310" s="5">
        <v>11797.013480000001</v>
      </c>
      <c r="BM310" s="5">
        <v>11797.013480000001</v>
      </c>
      <c r="BN310" s="5">
        <v>11797.013480000001</v>
      </c>
      <c r="BO310" s="5">
        <v>11797.013480000001</v>
      </c>
      <c r="BP310" s="5">
        <v>11797.013480000001</v>
      </c>
      <c r="BQ310" s="5">
        <v>11797.013480000001</v>
      </c>
      <c r="BR310" s="5">
        <v>11797.013480000001</v>
      </c>
      <c r="BS310" s="5">
        <v>11797.013480000001</v>
      </c>
      <c r="BT310" s="5">
        <v>11797.013480000001</v>
      </c>
      <c r="BU310" s="5">
        <v>11797.013480000001</v>
      </c>
      <c r="BV310" s="5">
        <v>12504.834288800002</v>
      </c>
      <c r="BW310" s="5">
        <v>12504.834288800002</v>
      </c>
      <c r="BX310" s="5">
        <v>12504.834288800002</v>
      </c>
      <c r="BY310" s="5">
        <v>12504.834288800002</v>
      </c>
      <c r="BZ310" s="5">
        <v>12504.834288800002</v>
      </c>
      <c r="CA310" s="5">
        <v>12504.834288800002</v>
      </c>
      <c r="CB310" s="5">
        <v>12504.834288800002</v>
      </c>
      <c r="CC310" s="5">
        <v>12504.834288800002</v>
      </c>
      <c r="CD310" s="5">
        <v>12504.834288800002</v>
      </c>
      <c r="CE310" s="5">
        <v>12504.834288800002</v>
      </c>
      <c r="CF310" s="5">
        <v>12504.834288800002</v>
      </c>
      <c r="CG310" s="5">
        <v>12504.834288800002</v>
      </c>
      <c r="CH310" s="5">
        <v>13255.124346128003</v>
      </c>
      <c r="CI310" s="5">
        <v>13255.124346128003</v>
      </c>
      <c r="CJ310" s="5">
        <v>13255.124346128003</v>
      </c>
      <c r="CK310" s="5">
        <v>13255.124346128003</v>
      </c>
      <c r="CL310" s="5">
        <v>13255.124346128003</v>
      </c>
      <c r="CM310" s="5">
        <v>13255.124346128003</v>
      </c>
      <c r="CN310" s="5">
        <v>13255.124346128003</v>
      </c>
      <c r="CO310" s="5">
        <v>13255.124346128003</v>
      </c>
      <c r="CP310" s="5">
        <v>13255.124346128003</v>
      </c>
      <c r="CQ310" s="5">
        <v>13255.124346128003</v>
      </c>
      <c r="CR310" s="5">
        <v>13255.124346128003</v>
      </c>
      <c r="CS310" s="5">
        <v>13255.124346128003</v>
      </c>
      <c r="CU310" s="69">
        <v>0</v>
      </c>
      <c r="CV310" s="69">
        <v>0</v>
      </c>
      <c r="CW310" s="69">
        <v>0</v>
      </c>
      <c r="CX310" s="69">
        <v>0</v>
      </c>
      <c r="CY310" s="69">
        <v>0</v>
      </c>
      <c r="CZ310" s="69">
        <v>0</v>
      </c>
      <c r="DC310" s="5">
        <v>0</v>
      </c>
      <c r="DD310" s="5">
        <v>0</v>
      </c>
      <c r="DE310" s="5">
        <v>0</v>
      </c>
      <c r="DF310" s="5">
        <v>0</v>
      </c>
      <c r="DG310" s="5">
        <v>0</v>
      </c>
      <c r="DH310" s="5">
        <v>0</v>
      </c>
      <c r="DI310" s="5">
        <v>0</v>
      </c>
      <c r="DJ310" s="5">
        <v>0</v>
      </c>
      <c r="DK310" s="5">
        <v>0</v>
      </c>
      <c r="DL310" s="5">
        <v>0</v>
      </c>
      <c r="DM310" s="5">
        <v>0</v>
      </c>
      <c r="DN310" s="5">
        <v>0</v>
      </c>
      <c r="DO310" s="5">
        <v>0</v>
      </c>
      <c r="DP310" s="5">
        <v>0</v>
      </c>
      <c r="DQ310" s="5">
        <v>0</v>
      </c>
      <c r="DR310" s="5">
        <v>0</v>
      </c>
      <c r="DS310" s="5">
        <v>0</v>
      </c>
      <c r="DT310" s="5">
        <v>0</v>
      </c>
      <c r="DU310" s="5">
        <v>0</v>
      </c>
      <c r="DV310" s="5">
        <v>0</v>
      </c>
      <c r="DW310" s="5">
        <v>0</v>
      </c>
      <c r="DX310" s="5">
        <v>0</v>
      </c>
      <c r="DY310" s="5">
        <v>0</v>
      </c>
      <c r="DZ310" s="5">
        <v>0</v>
      </c>
      <c r="EA310" s="5">
        <v>0</v>
      </c>
      <c r="EB310" s="5">
        <v>0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0</v>
      </c>
      <c r="EI310" s="5">
        <v>0</v>
      </c>
      <c r="EJ310" s="5">
        <v>0</v>
      </c>
      <c r="EK310" s="5">
        <v>0</v>
      </c>
      <c r="EL310" s="5">
        <v>0</v>
      </c>
      <c r="EM310" s="5">
        <v>0</v>
      </c>
      <c r="EN310" s="5">
        <v>0</v>
      </c>
      <c r="EO310" s="5">
        <v>0</v>
      </c>
      <c r="EP310" s="5">
        <v>0</v>
      </c>
      <c r="EQ310" s="5">
        <v>0</v>
      </c>
      <c r="ER310" s="5">
        <v>0</v>
      </c>
      <c r="ES310" s="5">
        <v>0</v>
      </c>
      <c r="ET310" s="5">
        <v>0</v>
      </c>
      <c r="EU310" s="5">
        <v>0</v>
      </c>
      <c r="EV310" s="5">
        <v>0</v>
      </c>
      <c r="EW310" s="5">
        <v>0</v>
      </c>
      <c r="EX310" s="5">
        <v>0</v>
      </c>
      <c r="EY310" s="5">
        <v>0</v>
      </c>
      <c r="EZ310" s="5">
        <v>0</v>
      </c>
      <c r="FA310" s="5">
        <v>0</v>
      </c>
      <c r="FB310" s="5">
        <v>0</v>
      </c>
      <c r="FC310" s="5">
        <v>0</v>
      </c>
      <c r="FD310" s="5">
        <v>0</v>
      </c>
      <c r="FE310" s="5">
        <v>0</v>
      </c>
      <c r="FF310" s="5">
        <v>0</v>
      </c>
      <c r="FG310" s="5">
        <v>0</v>
      </c>
      <c r="FH310" s="5">
        <v>0</v>
      </c>
      <c r="FI310" s="5">
        <v>0</v>
      </c>
      <c r="FJ310" s="5">
        <v>0</v>
      </c>
      <c r="FK310" s="5">
        <v>0</v>
      </c>
      <c r="FL310" s="5">
        <v>0</v>
      </c>
      <c r="FM310" s="5">
        <v>0</v>
      </c>
      <c r="FN310" s="5">
        <v>0</v>
      </c>
      <c r="FO310" s="5">
        <v>0</v>
      </c>
      <c r="FP310" s="5">
        <v>0</v>
      </c>
      <c r="FQ310" s="5">
        <v>0</v>
      </c>
      <c r="FR310" s="5">
        <v>0</v>
      </c>
      <c r="FS310" s="5">
        <v>0</v>
      </c>
      <c r="FT310" s="5">
        <v>0</v>
      </c>
      <c r="FU310" s="5">
        <v>0</v>
      </c>
      <c r="FV310" s="5">
        <v>0</v>
      </c>
      <c r="FW310" s="5"/>
      <c r="FZ310" s="5">
        <v>0</v>
      </c>
      <c r="GA310" s="5">
        <v>2257.04</v>
      </c>
      <c r="GB310" s="5">
        <v>8464</v>
      </c>
      <c r="GC310" s="5">
        <v>8464</v>
      </c>
      <c r="GD310" s="5">
        <v>8464</v>
      </c>
      <c r="GE310" s="5">
        <v>9905</v>
      </c>
      <c r="GF310" s="5">
        <v>9905</v>
      </c>
      <c r="GG310" s="5">
        <v>9905</v>
      </c>
      <c r="GH310" s="5">
        <v>9905</v>
      </c>
      <c r="GI310" s="5">
        <v>9905</v>
      </c>
      <c r="GJ310" s="5">
        <v>9905</v>
      </c>
      <c r="GK310" s="5">
        <v>9905</v>
      </c>
      <c r="GL310" s="5">
        <v>10499.300000000001</v>
      </c>
      <c r="GM310" s="5">
        <v>10499.300000000001</v>
      </c>
      <c r="GN310" s="5">
        <v>10499.300000000001</v>
      </c>
      <c r="GO310" s="5">
        <v>10499.300000000001</v>
      </c>
      <c r="GP310" s="5">
        <v>10499.300000000001</v>
      </c>
      <c r="GQ310" s="5">
        <v>10499.300000000001</v>
      </c>
      <c r="GR310" s="5">
        <v>10499.300000000001</v>
      </c>
      <c r="GS310" s="5">
        <v>10499.300000000001</v>
      </c>
      <c r="GT310" s="5">
        <v>10499.300000000001</v>
      </c>
      <c r="GU310" s="5">
        <v>10499.300000000001</v>
      </c>
      <c r="GV310" s="5">
        <v>10499.300000000001</v>
      </c>
      <c r="GW310" s="5">
        <v>10499.300000000001</v>
      </c>
      <c r="GX310" s="5">
        <v>11129.258000000002</v>
      </c>
      <c r="GY310" s="5">
        <v>11129.258000000002</v>
      </c>
      <c r="GZ310" s="5">
        <v>11129.258000000002</v>
      </c>
      <c r="HA310" s="5">
        <v>11129.258000000002</v>
      </c>
      <c r="HB310" s="5">
        <v>11129.258000000002</v>
      </c>
      <c r="HC310" s="5">
        <v>11129.258000000002</v>
      </c>
      <c r="HD310" s="5">
        <v>11129.258000000002</v>
      </c>
      <c r="HE310" s="5">
        <v>11129.258000000002</v>
      </c>
      <c r="HF310" s="5">
        <v>11129.258000000002</v>
      </c>
      <c r="HG310" s="5">
        <v>11129.258000000002</v>
      </c>
      <c r="HH310" s="5">
        <v>11129.258000000002</v>
      </c>
      <c r="HI310" s="5">
        <v>11129.258000000002</v>
      </c>
      <c r="HJ310" s="5">
        <v>11797.013480000001</v>
      </c>
      <c r="HK310" s="5">
        <v>11797.013480000001</v>
      </c>
      <c r="HL310" s="5">
        <v>11797.013480000001</v>
      </c>
      <c r="HM310" s="5">
        <v>11797.013480000001</v>
      </c>
      <c r="HN310" s="5">
        <v>11797.013480000001</v>
      </c>
      <c r="HO310" s="5">
        <v>11797.013480000001</v>
      </c>
      <c r="HP310" s="5">
        <v>11797.013480000001</v>
      </c>
      <c r="HQ310" s="5">
        <v>11797.013480000001</v>
      </c>
      <c r="HR310" s="5">
        <v>11797.013480000001</v>
      </c>
      <c r="HS310" s="5">
        <v>11797.013480000001</v>
      </c>
      <c r="HT310" s="5">
        <v>11797.013480000001</v>
      </c>
      <c r="HU310" s="5">
        <v>11797.013480000001</v>
      </c>
      <c r="HV310" s="5">
        <v>12504.834288800002</v>
      </c>
      <c r="HW310" s="5">
        <v>12504.834288800002</v>
      </c>
      <c r="HX310" s="5">
        <v>12504.834288800002</v>
      </c>
      <c r="HY310" s="5">
        <v>12504.834288800002</v>
      </c>
      <c r="HZ310" s="5">
        <v>12504.834288800002</v>
      </c>
      <c r="IA310" s="5">
        <v>12504.834288800002</v>
      </c>
      <c r="IB310" s="5">
        <v>12504.834288800002</v>
      </c>
      <c r="IC310" s="5">
        <v>12504.834288800002</v>
      </c>
      <c r="ID310" s="5">
        <v>12504.834288800002</v>
      </c>
      <c r="IE310" s="5">
        <v>12504.834288800002</v>
      </c>
      <c r="IF310" s="5">
        <v>12504.834288800002</v>
      </c>
      <c r="IG310" s="5">
        <v>12504.834288800002</v>
      </c>
      <c r="IH310" s="5">
        <v>13255.124346128003</v>
      </c>
      <c r="II310" s="5">
        <v>13255.124346128003</v>
      </c>
      <c r="IJ310" s="5">
        <v>13255.124346128003</v>
      </c>
      <c r="IK310" s="5">
        <v>13255.124346128003</v>
      </c>
      <c r="IL310" s="5">
        <v>13255.124346128003</v>
      </c>
      <c r="IM310" s="5">
        <v>13255.124346128003</v>
      </c>
      <c r="IN310" s="5">
        <v>13255.124346128003</v>
      </c>
      <c r="IO310" s="5">
        <v>13255.124346128003</v>
      </c>
      <c r="IP310" s="5">
        <v>13255.124346128003</v>
      </c>
      <c r="IQ310" s="5">
        <v>13255.124346128003</v>
      </c>
      <c r="IR310" s="5">
        <v>13255.124346128003</v>
      </c>
      <c r="IS310" s="5">
        <v>13255.124346128003</v>
      </c>
      <c r="IT310" s="5"/>
      <c r="IW310" s="5">
        <v>0</v>
      </c>
      <c r="IX310" s="5">
        <v>64.777047999999994</v>
      </c>
      <c r="IY310" s="5">
        <v>242.91679999999999</v>
      </c>
      <c r="IZ310" s="5">
        <v>242.91679999999999</v>
      </c>
      <c r="JA310" s="5">
        <v>242.91679999999999</v>
      </c>
      <c r="JB310" s="5">
        <v>284.27350000000001</v>
      </c>
      <c r="JC310" s="5">
        <v>284.27350000000001</v>
      </c>
      <c r="JD310" s="5">
        <v>284.27350000000001</v>
      </c>
      <c r="JE310" s="5">
        <v>284.27350000000001</v>
      </c>
      <c r="JF310" s="5">
        <v>284.27350000000001</v>
      </c>
      <c r="JG310" s="5">
        <v>284.27350000000001</v>
      </c>
      <c r="JH310" s="5">
        <v>284.27350000000001</v>
      </c>
      <c r="JI310" s="5">
        <v>301.32991000000004</v>
      </c>
      <c r="JJ310" s="5">
        <v>301.32991000000004</v>
      </c>
      <c r="JK310" s="5">
        <v>301.32991000000004</v>
      </c>
      <c r="JL310" s="5">
        <v>301.32991000000004</v>
      </c>
      <c r="JM310" s="5">
        <v>301.32991000000004</v>
      </c>
      <c r="JN310" s="5">
        <v>301.32991000000004</v>
      </c>
      <c r="JO310" s="5">
        <v>301.32991000000004</v>
      </c>
      <c r="JP310" s="5">
        <v>301.32991000000004</v>
      </c>
      <c r="JQ310" s="5">
        <v>301.32991000000004</v>
      </c>
      <c r="JR310" s="5">
        <v>301.32991000000004</v>
      </c>
      <c r="JS310" s="5">
        <v>301.32991000000004</v>
      </c>
      <c r="JT310" s="5">
        <v>301.32991000000004</v>
      </c>
      <c r="JU310" s="5">
        <v>319.40970460000005</v>
      </c>
      <c r="JV310" s="5">
        <v>319.40970460000005</v>
      </c>
      <c r="JW310" s="5">
        <v>319.40970460000005</v>
      </c>
      <c r="JX310" s="5">
        <v>319.40970460000005</v>
      </c>
      <c r="JY310" s="5">
        <v>319.40970460000005</v>
      </c>
      <c r="JZ310" s="5">
        <v>319.40970460000005</v>
      </c>
      <c r="KA310" s="5">
        <v>319.40970460000005</v>
      </c>
      <c r="KB310" s="5">
        <v>319.40970460000005</v>
      </c>
      <c r="KC310" s="5">
        <v>319.40970460000005</v>
      </c>
      <c r="KD310" s="5">
        <v>319.40970460000005</v>
      </c>
      <c r="KE310" s="5">
        <v>319.40970460000005</v>
      </c>
      <c r="KF310" s="5">
        <v>319.40970460000005</v>
      </c>
      <c r="KG310" s="5">
        <v>338.57428687600003</v>
      </c>
      <c r="KH310" s="5">
        <v>338.57428687600003</v>
      </c>
      <c r="KI310" s="5">
        <v>338.57428687600003</v>
      </c>
      <c r="KJ310" s="5">
        <v>338.57428687600003</v>
      </c>
      <c r="KK310" s="5">
        <v>338.57428687600003</v>
      </c>
      <c r="KL310" s="5">
        <v>338.57428687600003</v>
      </c>
      <c r="KM310" s="5">
        <v>338.57428687600003</v>
      </c>
      <c r="KN310" s="5">
        <v>338.57428687600003</v>
      </c>
      <c r="KO310" s="5">
        <v>338.57428687600003</v>
      </c>
      <c r="KP310" s="5">
        <v>338.57428687600003</v>
      </c>
      <c r="KQ310" s="5">
        <v>338.57428687600003</v>
      </c>
      <c r="KR310" s="5">
        <v>338.57428687600003</v>
      </c>
      <c r="KS310" s="5">
        <v>358.88874408856009</v>
      </c>
      <c r="KT310" s="5">
        <v>358.88874408856009</v>
      </c>
      <c r="KU310" s="5">
        <v>358.88874408856009</v>
      </c>
      <c r="KV310" s="5">
        <v>358.88874408856009</v>
      </c>
      <c r="KW310" s="5">
        <v>358.88874408856009</v>
      </c>
      <c r="KX310" s="5">
        <v>358.88874408856009</v>
      </c>
      <c r="KY310" s="5">
        <v>358.88874408856009</v>
      </c>
      <c r="KZ310" s="5">
        <v>358.88874408856009</v>
      </c>
      <c r="LA310" s="5">
        <v>358.88874408856009</v>
      </c>
      <c r="LB310" s="5">
        <v>358.88874408856009</v>
      </c>
      <c r="LC310" s="5">
        <v>358.88874408856009</v>
      </c>
      <c r="LD310" s="5">
        <v>358.88874408856009</v>
      </c>
      <c r="LE310" s="5">
        <v>380.42206873387369</v>
      </c>
      <c r="LF310" s="5">
        <v>380.42206873387369</v>
      </c>
      <c r="LG310" s="5">
        <v>380.42206873387369</v>
      </c>
      <c r="LH310" s="5">
        <v>380.42206873387369</v>
      </c>
      <c r="LI310" s="5">
        <v>380.42206873387369</v>
      </c>
      <c r="LJ310" s="5">
        <v>380.42206873387369</v>
      </c>
      <c r="LK310" s="5">
        <v>380.42206873387369</v>
      </c>
      <c r="LL310" s="5">
        <v>380.42206873387369</v>
      </c>
      <c r="LM310" s="5">
        <v>380.42206873387369</v>
      </c>
      <c r="LN310" s="5">
        <v>380.42206873387369</v>
      </c>
      <c r="LO310" s="5">
        <v>380.42206873387369</v>
      </c>
      <c r="LP310" s="5">
        <v>380.42206873387369</v>
      </c>
      <c r="LQ310" s="5"/>
      <c r="LT310" s="5">
        <v>0</v>
      </c>
      <c r="LU310" s="5">
        <v>68.614015999999992</v>
      </c>
      <c r="LV310" s="5">
        <v>257.30560000000003</v>
      </c>
      <c r="LW310" s="5">
        <v>257.30560000000003</v>
      </c>
      <c r="LX310" s="5">
        <v>257.30560000000003</v>
      </c>
      <c r="LY310" s="5">
        <v>301.11200000000002</v>
      </c>
      <c r="LZ310" s="5">
        <v>301.11200000000002</v>
      </c>
      <c r="MA310" s="5">
        <v>301.11200000000002</v>
      </c>
      <c r="MB310" s="5">
        <v>301.11200000000002</v>
      </c>
      <c r="MC310" s="5">
        <v>301.11200000000002</v>
      </c>
      <c r="MD310" s="5">
        <v>301.11200000000002</v>
      </c>
      <c r="ME310" s="5">
        <v>301.11200000000002</v>
      </c>
      <c r="MF310" s="5">
        <v>319.17872000000006</v>
      </c>
      <c r="MG310" s="5">
        <v>319.17872000000006</v>
      </c>
      <c r="MH310" s="5">
        <v>319.17872000000006</v>
      </c>
      <c r="MI310" s="5">
        <v>319.17872000000006</v>
      </c>
      <c r="MJ310" s="5">
        <v>319.17872000000006</v>
      </c>
      <c r="MK310" s="5">
        <v>319.17872000000006</v>
      </c>
      <c r="ML310" s="5">
        <v>319.17872000000006</v>
      </c>
      <c r="MM310" s="5">
        <v>319.17872000000006</v>
      </c>
      <c r="MN310" s="5">
        <v>319.17872000000006</v>
      </c>
      <c r="MO310" s="5">
        <v>319.17872000000006</v>
      </c>
      <c r="MP310" s="5">
        <v>319.17872000000006</v>
      </c>
      <c r="MQ310" s="5">
        <v>319.17872000000006</v>
      </c>
      <c r="MR310" s="5">
        <v>338.32944320000007</v>
      </c>
      <c r="MS310" s="5">
        <v>338.32944320000007</v>
      </c>
      <c r="MT310" s="5">
        <v>338.32944320000007</v>
      </c>
      <c r="MU310" s="5">
        <v>338.32944320000007</v>
      </c>
      <c r="MV310" s="5">
        <v>338.32944320000007</v>
      </c>
      <c r="MW310" s="5">
        <v>338.32944320000007</v>
      </c>
      <c r="MX310" s="5">
        <v>338.32944320000007</v>
      </c>
      <c r="MY310" s="5">
        <v>338.32944320000007</v>
      </c>
      <c r="MZ310" s="5">
        <v>338.32944320000007</v>
      </c>
      <c r="NA310" s="5">
        <v>338.32944320000007</v>
      </c>
      <c r="NB310" s="5">
        <v>338.32944320000007</v>
      </c>
      <c r="NC310" s="5">
        <v>338.32944320000007</v>
      </c>
      <c r="ND310" s="5">
        <v>358.62920979200004</v>
      </c>
      <c r="NE310" s="5">
        <v>358.62920979200004</v>
      </c>
      <c r="NF310" s="5">
        <v>358.62920979200004</v>
      </c>
      <c r="NG310" s="5">
        <v>358.62920979200004</v>
      </c>
      <c r="NH310" s="5">
        <v>358.62920979200004</v>
      </c>
      <c r="NI310" s="5">
        <v>358.62920979200004</v>
      </c>
      <c r="NJ310" s="5">
        <v>358.62920979200004</v>
      </c>
      <c r="NK310" s="5">
        <v>358.62920979200004</v>
      </c>
      <c r="NL310" s="5">
        <v>358.62920979200004</v>
      </c>
      <c r="NM310" s="5">
        <v>358.62920979200004</v>
      </c>
      <c r="NN310" s="5">
        <v>358.62920979200004</v>
      </c>
      <c r="NO310" s="5">
        <v>358.62920979200004</v>
      </c>
      <c r="NP310" s="5">
        <v>380.14696237952006</v>
      </c>
      <c r="NQ310" s="5">
        <v>380.14696237952006</v>
      </c>
      <c r="NR310" s="5">
        <v>380.14696237952006</v>
      </c>
      <c r="NS310" s="5">
        <v>380.14696237952006</v>
      </c>
      <c r="NT310" s="5">
        <v>380.14696237952006</v>
      </c>
      <c r="NU310" s="5">
        <v>380.14696237952006</v>
      </c>
      <c r="NV310" s="5">
        <v>380.14696237952006</v>
      </c>
      <c r="NW310" s="5">
        <v>380.14696237952006</v>
      </c>
      <c r="NX310" s="5">
        <v>380.14696237952006</v>
      </c>
      <c r="NY310" s="5">
        <v>380.14696237952006</v>
      </c>
      <c r="NZ310" s="5">
        <v>380.14696237952006</v>
      </c>
      <c r="OA310" s="5">
        <v>380.14696237952006</v>
      </c>
      <c r="OB310" s="5">
        <v>402.95578012229129</v>
      </c>
      <c r="OC310" s="5">
        <v>402.95578012229129</v>
      </c>
      <c r="OD310" s="5">
        <v>402.95578012229129</v>
      </c>
      <c r="OE310" s="5">
        <v>402.95578012229129</v>
      </c>
      <c r="OF310" s="5">
        <v>402.95578012229129</v>
      </c>
      <c r="OG310" s="5">
        <v>402.95578012229129</v>
      </c>
      <c r="OH310" s="5">
        <v>402.95578012229129</v>
      </c>
      <c r="OI310" s="5">
        <v>402.95578012229129</v>
      </c>
      <c r="OJ310" s="5">
        <v>402.95578012229129</v>
      </c>
      <c r="OK310" s="5">
        <v>402.95578012229129</v>
      </c>
      <c r="OL310" s="5">
        <v>402.95578012229129</v>
      </c>
      <c r="OM310" s="5">
        <v>402.95578012229129</v>
      </c>
      <c r="ON310" s="5"/>
      <c r="OQ310" s="59">
        <v>0</v>
      </c>
      <c r="OR310" s="59">
        <v>0</v>
      </c>
      <c r="OS310" s="59">
        <v>0</v>
      </c>
      <c r="OT310" s="59">
        <v>0</v>
      </c>
      <c r="OU310" s="59">
        <v>0</v>
      </c>
      <c r="OV310" s="59">
        <v>0</v>
      </c>
      <c r="OW310" s="59">
        <v>0</v>
      </c>
      <c r="OX310" s="59">
        <v>0</v>
      </c>
      <c r="OY310" s="59">
        <v>0</v>
      </c>
      <c r="OZ310" s="59">
        <v>0</v>
      </c>
      <c r="PA310" s="59">
        <v>0</v>
      </c>
      <c r="PB310" s="59">
        <v>0</v>
      </c>
      <c r="PC310" s="59">
        <v>0</v>
      </c>
      <c r="PD310" s="59">
        <v>0</v>
      </c>
      <c r="PE310" s="59">
        <v>0</v>
      </c>
      <c r="PF310" s="59">
        <v>0</v>
      </c>
      <c r="PG310" s="59">
        <v>0</v>
      </c>
      <c r="PH310" s="59">
        <v>0</v>
      </c>
      <c r="PI310" s="59">
        <v>0</v>
      </c>
      <c r="PJ310" s="59">
        <v>0</v>
      </c>
      <c r="PK310" s="59">
        <v>0</v>
      </c>
      <c r="PL310" s="59">
        <v>0</v>
      </c>
      <c r="PM310" s="59">
        <v>0</v>
      </c>
      <c r="PN310" s="59">
        <v>0</v>
      </c>
      <c r="PO310" s="59">
        <v>0</v>
      </c>
      <c r="PP310" s="59">
        <v>0</v>
      </c>
      <c r="PQ310" s="59">
        <v>0</v>
      </c>
      <c r="PR310" s="59">
        <v>0</v>
      </c>
      <c r="PS310" s="59">
        <v>0</v>
      </c>
      <c r="PT310" s="59">
        <v>0</v>
      </c>
      <c r="PU310" s="59">
        <v>0</v>
      </c>
      <c r="PV310" s="59">
        <v>0</v>
      </c>
      <c r="PW310" s="59">
        <v>0</v>
      </c>
      <c r="PX310" s="59">
        <v>0</v>
      </c>
      <c r="PY310" s="59">
        <v>0</v>
      </c>
      <c r="PZ310" s="59">
        <v>0</v>
      </c>
      <c r="QA310" s="59">
        <v>0</v>
      </c>
      <c r="QB310" s="59">
        <v>0</v>
      </c>
      <c r="QC310" s="59">
        <v>0</v>
      </c>
      <c r="QD310" s="59">
        <v>0</v>
      </c>
      <c r="QE310" s="59">
        <v>0</v>
      </c>
      <c r="QF310" s="59">
        <v>0</v>
      </c>
      <c r="QG310" s="59">
        <v>0</v>
      </c>
      <c r="QH310" s="59">
        <v>0</v>
      </c>
      <c r="QI310" s="59">
        <v>0</v>
      </c>
      <c r="QJ310" s="59">
        <v>0</v>
      </c>
      <c r="QK310" s="59">
        <v>0</v>
      </c>
      <c r="QL310" s="59">
        <v>0</v>
      </c>
      <c r="QM310" s="59">
        <v>0</v>
      </c>
      <c r="QN310" s="59">
        <v>0</v>
      </c>
      <c r="QO310" s="59">
        <v>0</v>
      </c>
      <c r="QP310" s="59">
        <v>0</v>
      </c>
      <c r="QQ310" s="59">
        <v>0</v>
      </c>
      <c r="QR310" s="59">
        <v>0</v>
      </c>
      <c r="QS310" s="59">
        <v>0</v>
      </c>
      <c r="QT310" s="59">
        <v>0</v>
      </c>
      <c r="QU310" s="59">
        <v>0</v>
      </c>
      <c r="QV310" s="59">
        <v>0</v>
      </c>
      <c r="QW310" s="59">
        <v>0</v>
      </c>
      <c r="QX310" s="59">
        <v>0</v>
      </c>
      <c r="QY310" s="59">
        <v>0</v>
      </c>
      <c r="QZ310" s="59">
        <v>0</v>
      </c>
      <c r="RA310" s="59">
        <v>0</v>
      </c>
      <c r="RB310" s="59">
        <v>0</v>
      </c>
      <c r="RC310" s="59">
        <v>0</v>
      </c>
      <c r="RD310" s="59">
        <v>0</v>
      </c>
      <c r="RE310" s="59">
        <v>0</v>
      </c>
      <c r="RF310" s="59">
        <v>0</v>
      </c>
      <c r="RG310" s="59">
        <v>0</v>
      </c>
      <c r="RH310" s="59">
        <v>0</v>
      </c>
      <c r="RI310" s="59">
        <v>0</v>
      </c>
      <c r="RJ310" s="59">
        <v>0</v>
      </c>
      <c r="RK310" s="59"/>
      <c r="RN310" s="59">
        <v>0</v>
      </c>
      <c r="RO310" s="59">
        <v>133.39106399999997</v>
      </c>
      <c r="RP310" s="59">
        <v>500.22239999999999</v>
      </c>
      <c r="RQ310" s="59">
        <v>500.22239999999999</v>
      </c>
      <c r="RR310" s="59">
        <v>500.22239999999999</v>
      </c>
      <c r="RS310" s="59">
        <v>585.38550000000009</v>
      </c>
      <c r="RT310" s="59">
        <v>585.38550000000009</v>
      </c>
      <c r="RU310" s="59">
        <v>585.38550000000009</v>
      </c>
      <c r="RV310" s="59">
        <v>585.38550000000009</v>
      </c>
      <c r="RW310" s="59">
        <v>585.38550000000009</v>
      </c>
      <c r="RX310" s="59">
        <v>585.38550000000009</v>
      </c>
      <c r="RY310" s="59">
        <v>585.38550000000009</v>
      </c>
      <c r="RZ310" s="59">
        <v>620.50863000000004</v>
      </c>
      <c r="SA310" s="59">
        <v>620.50863000000004</v>
      </c>
      <c r="SB310" s="59">
        <v>620.50863000000004</v>
      </c>
      <c r="SC310" s="59">
        <v>620.50863000000004</v>
      </c>
      <c r="SD310" s="59">
        <v>620.50863000000004</v>
      </c>
      <c r="SE310" s="59">
        <v>620.50863000000004</v>
      </c>
      <c r="SF310" s="59">
        <v>620.50863000000004</v>
      </c>
      <c r="SG310" s="59">
        <v>620.50863000000004</v>
      </c>
      <c r="SH310" s="59">
        <v>620.50863000000004</v>
      </c>
      <c r="SI310" s="59">
        <v>620.50863000000004</v>
      </c>
      <c r="SJ310" s="59">
        <v>620.50863000000004</v>
      </c>
      <c r="SK310" s="59">
        <v>620.50863000000004</v>
      </c>
      <c r="SL310" s="59">
        <v>657.73914780000018</v>
      </c>
      <c r="SM310" s="59">
        <v>657.73914780000018</v>
      </c>
      <c r="SN310" s="59">
        <v>657.73914780000018</v>
      </c>
      <c r="SO310" s="59">
        <v>657.73914780000018</v>
      </c>
      <c r="SP310" s="59">
        <v>657.73914780000018</v>
      </c>
      <c r="SQ310" s="59">
        <v>657.73914780000018</v>
      </c>
      <c r="SR310" s="59">
        <v>657.73914780000018</v>
      </c>
      <c r="SS310" s="59">
        <v>657.73914780000018</v>
      </c>
      <c r="ST310" s="59">
        <v>657.73914780000018</v>
      </c>
      <c r="SU310" s="59">
        <v>657.73914780000018</v>
      </c>
      <c r="SV310" s="59">
        <v>657.73914780000018</v>
      </c>
      <c r="SW310" s="59">
        <v>657.73914780000018</v>
      </c>
      <c r="SX310" s="59">
        <v>697.20349666800007</v>
      </c>
      <c r="SY310" s="59">
        <v>697.20349666800007</v>
      </c>
      <c r="SZ310" s="59">
        <v>697.20349666800007</v>
      </c>
      <c r="TA310" s="59">
        <v>697.20349666800007</v>
      </c>
      <c r="TB310" s="59">
        <v>697.20349666800007</v>
      </c>
      <c r="TC310" s="59">
        <v>697.20349666800007</v>
      </c>
      <c r="TD310" s="59">
        <v>697.20349666800007</v>
      </c>
      <c r="TE310" s="59">
        <v>697.20349666800007</v>
      </c>
      <c r="TF310" s="59">
        <v>697.20349666800007</v>
      </c>
      <c r="TG310" s="59">
        <v>697.20349666800007</v>
      </c>
      <c r="TH310" s="59">
        <v>697.20349666800007</v>
      </c>
      <c r="TI310" s="59">
        <v>697.20349666800007</v>
      </c>
      <c r="TJ310" s="59">
        <v>739.03570646808021</v>
      </c>
      <c r="TK310" s="59">
        <v>739.03570646808021</v>
      </c>
      <c r="TL310" s="59">
        <v>739.03570646808021</v>
      </c>
      <c r="TM310" s="59">
        <v>739.03570646808021</v>
      </c>
      <c r="TN310" s="59">
        <v>739.03570646808021</v>
      </c>
      <c r="TO310" s="59">
        <v>739.03570646808021</v>
      </c>
      <c r="TP310" s="59">
        <v>739.03570646808021</v>
      </c>
      <c r="TQ310" s="59">
        <v>739.03570646808021</v>
      </c>
      <c r="TR310" s="59">
        <v>739.03570646808021</v>
      </c>
      <c r="TS310" s="59">
        <v>739.03570646808021</v>
      </c>
      <c r="TT310" s="59">
        <v>739.03570646808021</v>
      </c>
      <c r="TU310" s="59">
        <v>739.03570646808021</v>
      </c>
      <c r="TV310" s="59">
        <v>783.37784885616497</v>
      </c>
      <c r="TW310" s="59">
        <v>783.37784885616497</v>
      </c>
      <c r="TX310" s="59">
        <v>783.37784885616497</v>
      </c>
      <c r="TY310" s="59">
        <v>783.37784885616497</v>
      </c>
      <c r="TZ310" s="59">
        <v>783.37784885616497</v>
      </c>
      <c r="UA310" s="59">
        <v>783.37784885616497</v>
      </c>
      <c r="UB310" s="59">
        <v>783.37784885616497</v>
      </c>
      <c r="UC310" s="59">
        <v>783.37784885616497</v>
      </c>
      <c r="UD310" s="59">
        <v>783.37784885616497</v>
      </c>
      <c r="UE310" s="59">
        <v>783.37784885616497</v>
      </c>
      <c r="UF310" s="59">
        <v>783.37784885616497</v>
      </c>
      <c r="UG310" s="59">
        <v>783.37784885616497</v>
      </c>
      <c r="UH310" s="59"/>
      <c r="UK310" s="59">
        <v>2783.4419480000006</v>
      </c>
      <c r="UL310" s="59">
        <v>3615.9589199999996</v>
      </c>
      <c r="UM310" s="59">
        <v>3832.9164552000016</v>
      </c>
      <c r="UN310" s="59">
        <v>4062.8914425119997</v>
      </c>
      <c r="UO310" s="59">
        <v>4306.6649290627211</v>
      </c>
      <c r="UP310" s="59">
        <v>4565.0648248064854</v>
      </c>
      <c r="UQ310" s="59"/>
      <c r="UT310" s="59">
        <v>2948.3148160000005</v>
      </c>
      <c r="UU310" s="59">
        <v>3830.14464</v>
      </c>
      <c r="UV310" s="59">
        <v>4059.9533184000015</v>
      </c>
      <c r="UW310" s="59">
        <v>4303.5505175040007</v>
      </c>
      <c r="UX310" s="59">
        <v>4561.7635485542405</v>
      </c>
      <c r="UY310" s="59">
        <v>4835.4693614674952</v>
      </c>
      <c r="UZ310" s="59"/>
      <c r="VC310" s="59">
        <v>0</v>
      </c>
      <c r="VD310" s="59">
        <v>0</v>
      </c>
      <c r="VE310" s="59">
        <v>0</v>
      </c>
      <c r="VF310" s="59">
        <v>0</v>
      </c>
      <c r="VG310" s="59">
        <v>0</v>
      </c>
      <c r="VH310" s="59">
        <v>0</v>
      </c>
      <c r="VI310" s="59"/>
      <c r="VL310" s="59">
        <v>5731.7567640000016</v>
      </c>
      <c r="VM310" s="59">
        <v>7446.1035599999996</v>
      </c>
      <c r="VN310" s="59">
        <v>7892.8697736000031</v>
      </c>
      <c r="VO310" s="59">
        <v>8366.4419600159999</v>
      </c>
      <c r="VP310" s="59">
        <v>8868.4284776169625</v>
      </c>
      <c r="VQ310" s="59">
        <v>9400.5341862739806</v>
      </c>
      <c r="VR310" s="59"/>
      <c r="VU310" s="59">
        <v>96984.040000000008</v>
      </c>
      <c r="VV310" s="59">
        <v>125991.60000000002</v>
      </c>
      <c r="VW310" s="59">
        <v>133551.09600000002</v>
      </c>
      <c r="VX310" s="59">
        <v>141564.16175999999</v>
      </c>
      <c r="VY310" s="59">
        <v>150058.01146560002</v>
      </c>
      <c r="VZ310" s="59">
        <v>159061.49215353598</v>
      </c>
      <c r="WA310" s="59"/>
      <c r="WD310" s="59">
        <v>8082.003333333334</v>
      </c>
      <c r="WE310" s="59">
        <v>10499.300000000001</v>
      </c>
      <c r="WF310" s="59">
        <v>11129.258000000002</v>
      </c>
      <c r="WG310" s="59">
        <v>11797.01348</v>
      </c>
      <c r="WH310" s="59">
        <v>12504.834288800002</v>
      </c>
      <c r="WI310" s="59">
        <v>13255.124346127997</v>
      </c>
      <c r="WJ310" s="59"/>
      <c r="WM310" s="59">
        <v>339.15246887676602</v>
      </c>
      <c r="WN310" s="59">
        <v>440.59169114561485</v>
      </c>
      <c r="WO310" s="59">
        <v>467.02719261435175</v>
      </c>
      <c r="WP310" s="59">
        <v>495.0488241712128</v>
      </c>
      <c r="WQ310" s="59">
        <v>524.7517536214857</v>
      </c>
      <c r="WR310" s="59">
        <v>556.23685883877454</v>
      </c>
      <c r="WS310" s="59"/>
      <c r="WV310" s="74">
        <v>10.333333333333334</v>
      </c>
      <c r="WW310" s="74">
        <v>22.333333333333332</v>
      </c>
      <c r="WX310" s="74">
        <v>34.333333333333336</v>
      </c>
      <c r="WY310" s="74">
        <v>46.333333333333336</v>
      </c>
      <c r="WZ310" s="74">
        <v>58.333333333333336</v>
      </c>
      <c r="XA310" s="74">
        <v>70.333333333333329</v>
      </c>
      <c r="XB310" s="74"/>
      <c r="XE310" s="80">
        <v>0</v>
      </c>
      <c r="XF310" s="80">
        <v>1</v>
      </c>
      <c r="XG310" s="80">
        <v>2</v>
      </c>
      <c r="XH310" s="80">
        <v>3</v>
      </c>
      <c r="XI310" s="80">
        <v>4</v>
      </c>
      <c r="XJ310" s="80">
        <v>5</v>
      </c>
      <c r="XK310" s="80"/>
      <c r="XL310" s="75"/>
      <c r="XM310" s="75"/>
      <c r="XN310" s="80">
        <v>10</v>
      </c>
      <c r="XO310" s="80">
        <v>10</v>
      </c>
      <c r="XP310" s="80">
        <v>10</v>
      </c>
      <c r="XQ310" s="80">
        <v>10</v>
      </c>
      <c r="XR310" s="80">
        <v>10</v>
      </c>
      <c r="XS310" s="80">
        <v>10</v>
      </c>
      <c r="XT310" s="80"/>
      <c r="XW310" s="80">
        <v>10</v>
      </c>
      <c r="XX310" s="80">
        <v>9</v>
      </c>
      <c r="XY310" s="80">
        <v>10</v>
      </c>
      <c r="XZ310" s="80">
        <v>10</v>
      </c>
      <c r="YA310" s="80">
        <v>10</v>
      </c>
      <c r="YB310" s="80">
        <v>9</v>
      </c>
      <c r="YC310" s="80"/>
      <c r="YF310" s="5">
        <v>707.13289760805765</v>
      </c>
      <c r="YG310" s="5">
        <v>918.63367603860752</v>
      </c>
      <c r="YH310" s="5">
        <v>973.75169660092342</v>
      </c>
      <c r="YI310" s="5">
        <v>1032.1767983969794</v>
      </c>
      <c r="YJ310" s="5">
        <v>1094.1074063007991</v>
      </c>
      <c r="YK310" s="5">
        <v>3384.7012860339428</v>
      </c>
      <c r="YL310" s="5"/>
      <c r="YO310" s="5">
        <v>15261.861099454471</v>
      </c>
      <c r="YP310" s="5">
        <v>19826.626101552669</v>
      </c>
      <c r="YQ310" s="5">
        <v>21016.223667645827</v>
      </c>
      <c r="YR310" s="5">
        <v>29702.929450272768</v>
      </c>
      <c r="YS310" s="5">
        <v>31485.105217289143</v>
      </c>
      <c r="YT310" s="5">
        <v>33374.211530326473</v>
      </c>
      <c r="YU310" s="5"/>
      <c r="YX310" s="5">
        <v>10438.162688709235</v>
      </c>
      <c r="YY310" s="5">
        <v>19649.869898749301</v>
      </c>
      <c r="YZ310" s="5">
        <v>21016.223667645827</v>
      </c>
      <c r="ZA310" s="5">
        <v>29702.929450272768</v>
      </c>
      <c r="ZB310" s="5">
        <v>31485.105217289143</v>
      </c>
      <c r="ZC310" s="5">
        <v>33374.211530326473</v>
      </c>
      <c r="ZD310" s="5"/>
      <c r="ZG310" s="5">
        <v>339.15246887676602</v>
      </c>
      <c r="ZH310" s="5">
        <v>440.59169114561485</v>
      </c>
      <c r="ZI310" s="5">
        <v>467.02719261435175</v>
      </c>
      <c r="ZJ310" s="5">
        <v>495.0488241712128</v>
      </c>
      <c r="ZK310" s="5">
        <v>524.7517536214857</v>
      </c>
      <c r="ZL310" s="5">
        <v>556.23685883877454</v>
      </c>
      <c r="ZM310" s="5"/>
      <c r="ZP310" s="60">
        <v>4748.1345642747247</v>
      </c>
      <c r="ZQ310" s="60">
        <v>12336.567352077216</v>
      </c>
      <c r="ZR310" s="60">
        <v>13076.761393201848</v>
      </c>
      <c r="ZS310" s="60">
        <v>13861.367076793958</v>
      </c>
      <c r="ZT310" s="60">
        <v>14693.049101401601</v>
      </c>
      <c r="ZU310" s="60">
        <v>15574.632047485688</v>
      </c>
      <c r="ZV310" s="60"/>
      <c r="ZY310" s="60">
        <v>339.15246887676602</v>
      </c>
      <c r="ZZ310" s="60">
        <v>440.59169114561485</v>
      </c>
      <c r="AAA310" s="60">
        <v>467.02719261435175</v>
      </c>
      <c r="AAB310" s="60">
        <v>495.0488241712128</v>
      </c>
      <c r="AAC310" s="60">
        <v>524.7517536214857</v>
      </c>
      <c r="AAD310" s="60">
        <v>556.23685883877454</v>
      </c>
      <c r="AAE310" s="60"/>
      <c r="AAH310" s="60">
        <v>4408.9820953979579</v>
      </c>
      <c r="AAI310" s="60">
        <v>14980.117498950905</v>
      </c>
      <c r="AAJ310" s="60">
        <v>25686.495593789346</v>
      </c>
      <c r="AAK310" s="60">
        <v>37623.710637012176</v>
      </c>
      <c r="AAL310" s="60">
        <v>50900.920101284115</v>
      </c>
      <c r="AAM310" s="60">
        <v>71198.317931363141</v>
      </c>
      <c r="AAN310" s="60"/>
      <c r="AAQ310" s="5">
        <v>9157.1166596726835</v>
      </c>
      <c r="AAR310" s="5">
        <v>27316.68485102812</v>
      </c>
      <c r="AAS310" s="5">
        <v>38763.256986991197</v>
      </c>
      <c r="AAT310" s="5">
        <v>51485.077713806138</v>
      </c>
      <c r="AAU310" s="5">
        <v>65593.969202685723</v>
      </c>
      <c r="AAV310" s="5">
        <v>86772.949978848832</v>
      </c>
    </row>
    <row r="311" spans="2:724" ht="15" customHeight="1">
      <c r="B311" s="228">
        <v>38</v>
      </c>
      <c r="C311" s="228">
        <v>472154</v>
      </c>
      <c r="D311" s="229" t="s">
        <v>473</v>
      </c>
      <c r="E311" s="73" t="b">
        <v>0</v>
      </c>
      <c r="F311" s="230">
        <v>41065</v>
      </c>
      <c r="G311" s="231" t="s">
        <v>426</v>
      </c>
      <c r="H311" s="57" t="s">
        <v>221</v>
      </c>
      <c r="I311" s="57" t="s">
        <v>198</v>
      </c>
      <c r="J311" s="229" t="s">
        <v>229</v>
      </c>
      <c r="K311" s="232">
        <v>8464</v>
      </c>
      <c r="L311" s="232">
        <v>0</v>
      </c>
      <c r="M311" s="73" t="b">
        <v>1</v>
      </c>
      <c r="N311" s="73" t="b">
        <v>1</v>
      </c>
      <c r="O311" s="73" t="b">
        <v>1</v>
      </c>
      <c r="P311" s="27">
        <v>42160</v>
      </c>
      <c r="Q311" s="27" t="s">
        <v>426</v>
      </c>
      <c r="R311" s="69">
        <v>0</v>
      </c>
      <c r="S311" s="69">
        <v>0.06</v>
      </c>
      <c r="T311" s="69">
        <v>0.06</v>
      </c>
      <c r="U311" s="69">
        <v>0.06</v>
      </c>
      <c r="V311" s="69">
        <v>0.06</v>
      </c>
      <c r="W311" s="69">
        <v>0.06</v>
      </c>
      <c r="Z311" s="232">
        <v>10464</v>
      </c>
      <c r="AA311" s="232">
        <v>10464</v>
      </c>
      <c r="AB311" s="232">
        <v>11000</v>
      </c>
      <c r="AC311" s="232">
        <v>11000</v>
      </c>
      <c r="AD311" s="232">
        <v>11000</v>
      </c>
      <c r="AE311" s="232">
        <v>11000</v>
      </c>
      <c r="AF311" s="232">
        <v>11000</v>
      </c>
      <c r="AG311" s="232">
        <v>11000</v>
      </c>
      <c r="AH311" s="232">
        <v>11000</v>
      </c>
      <c r="AI311" s="232">
        <v>11000</v>
      </c>
      <c r="AJ311" s="232">
        <v>11000</v>
      </c>
      <c r="AK311" s="232">
        <v>11000</v>
      </c>
      <c r="AL311" s="5">
        <v>11660</v>
      </c>
      <c r="AM311" s="5">
        <v>11660</v>
      </c>
      <c r="AN311" s="5">
        <v>11660</v>
      </c>
      <c r="AO311" s="5">
        <v>11660</v>
      </c>
      <c r="AP311" s="5">
        <v>11660</v>
      </c>
      <c r="AQ311" s="5">
        <v>11660</v>
      </c>
      <c r="AR311" s="5">
        <v>11660</v>
      </c>
      <c r="AS311" s="5">
        <v>11660</v>
      </c>
      <c r="AT311" s="5">
        <v>11660</v>
      </c>
      <c r="AU311" s="5">
        <v>11660</v>
      </c>
      <c r="AV311" s="5">
        <v>11660</v>
      </c>
      <c r="AW311" s="5">
        <v>11660</v>
      </c>
      <c r="AX311" s="5">
        <v>12359.6</v>
      </c>
      <c r="AY311" s="5">
        <v>12359.6</v>
      </c>
      <c r="AZ311" s="5">
        <v>12359.6</v>
      </c>
      <c r="BA311" s="5">
        <v>12359.6</v>
      </c>
      <c r="BB311" s="5">
        <v>12359.6</v>
      </c>
      <c r="BC311" s="5">
        <v>12359.6</v>
      </c>
      <c r="BD311" s="5">
        <v>12359.6</v>
      </c>
      <c r="BE311" s="5">
        <v>12359.6</v>
      </c>
      <c r="BF311" s="5">
        <v>12359.6</v>
      </c>
      <c r="BG311" s="5">
        <v>12359.6</v>
      </c>
      <c r="BH311" s="5">
        <v>12359.6</v>
      </c>
      <c r="BI311" s="5">
        <v>12359.6</v>
      </c>
      <c r="BJ311" s="5">
        <v>13101.176000000001</v>
      </c>
      <c r="BK311" s="5">
        <v>13101.176000000001</v>
      </c>
      <c r="BL311" s="5">
        <v>13101.176000000001</v>
      </c>
      <c r="BM311" s="5">
        <v>13101.176000000001</v>
      </c>
      <c r="BN311" s="5">
        <v>13101.176000000001</v>
      </c>
      <c r="BO311" s="5">
        <v>13101.176000000001</v>
      </c>
      <c r="BP311" s="5">
        <v>13101.176000000001</v>
      </c>
      <c r="BQ311" s="5">
        <v>13101.176000000001</v>
      </c>
      <c r="BR311" s="5">
        <v>13101.176000000001</v>
      </c>
      <c r="BS311" s="5">
        <v>13101.176000000001</v>
      </c>
      <c r="BT311" s="5">
        <v>13101.176000000001</v>
      </c>
      <c r="BU311" s="5">
        <v>13101.176000000001</v>
      </c>
      <c r="BV311" s="5">
        <v>13887.246560000001</v>
      </c>
      <c r="BW311" s="5">
        <v>13887.246560000001</v>
      </c>
      <c r="BX311" s="5">
        <v>13887.246560000001</v>
      </c>
      <c r="BY311" s="5">
        <v>13887.246560000001</v>
      </c>
      <c r="BZ311" s="5">
        <v>13887.246560000001</v>
      </c>
      <c r="CA311" s="5">
        <v>13887.246560000001</v>
      </c>
      <c r="CB311" s="5">
        <v>13887.246560000001</v>
      </c>
      <c r="CC311" s="5">
        <v>13887.246560000001</v>
      </c>
      <c r="CD311" s="5">
        <v>13887.246560000001</v>
      </c>
      <c r="CE311" s="5">
        <v>13887.246560000001</v>
      </c>
      <c r="CF311" s="5">
        <v>13887.246560000001</v>
      </c>
      <c r="CG311" s="5">
        <v>13887.246560000001</v>
      </c>
      <c r="CH311" s="5">
        <v>14720.481353600002</v>
      </c>
      <c r="CI311" s="5">
        <v>14720.481353600002</v>
      </c>
      <c r="CJ311" s="5">
        <v>14720.481353600002</v>
      </c>
      <c r="CK311" s="5">
        <v>14720.481353600002</v>
      </c>
      <c r="CL311" s="5">
        <v>14720.481353600002</v>
      </c>
      <c r="CM311" s="5">
        <v>14720.481353600002</v>
      </c>
      <c r="CN311" s="5">
        <v>14720.481353600002</v>
      </c>
      <c r="CO311" s="5">
        <v>14720.481353600002</v>
      </c>
      <c r="CP311" s="5">
        <v>14720.481353600002</v>
      </c>
      <c r="CQ311" s="5">
        <v>14720.481353600002</v>
      </c>
      <c r="CR311" s="5">
        <v>14720.481353600002</v>
      </c>
      <c r="CS311" s="5">
        <v>14720.481353600002</v>
      </c>
      <c r="CU311" s="69">
        <v>0</v>
      </c>
      <c r="CV311" s="69">
        <v>0</v>
      </c>
      <c r="CW311" s="69">
        <v>0</v>
      </c>
      <c r="CX311" s="69">
        <v>0</v>
      </c>
      <c r="CY311" s="69">
        <v>0</v>
      </c>
      <c r="CZ311" s="69">
        <v>0</v>
      </c>
      <c r="DC311" s="5">
        <v>0</v>
      </c>
      <c r="DD311" s="5">
        <v>0</v>
      </c>
      <c r="DE311" s="5">
        <v>0</v>
      </c>
      <c r="DF311" s="5">
        <v>0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0</v>
      </c>
      <c r="DR311" s="5">
        <v>0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0</v>
      </c>
      <c r="EI311" s="5">
        <v>0</v>
      </c>
      <c r="EJ311" s="5">
        <v>0</v>
      </c>
      <c r="EK311" s="5">
        <v>0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0</v>
      </c>
      <c r="ET311" s="5">
        <v>0</v>
      </c>
      <c r="EU311" s="5">
        <v>0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0</v>
      </c>
      <c r="FD311" s="5">
        <v>0</v>
      </c>
      <c r="FE311" s="5">
        <v>0</v>
      </c>
      <c r="FF311" s="5">
        <v>0</v>
      </c>
      <c r="FG311" s="5">
        <v>0</v>
      </c>
      <c r="FH311" s="5">
        <v>0</v>
      </c>
      <c r="FI311" s="5">
        <v>0</v>
      </c>
      <c r="FJ311" s="5">
        <v>0</v>
      </c>
      <c r="FK311" s="5">
        <v>0</v>
      </c>
      <c r="FL311" s="5">
        <v>0</v>
      </c>
      <c r="FM311" s="5">
        <v>0</v>
      </c>
      <c r="FN311" s="5">
        <v>0</v>
      </c>
      <c r="FO311" s="5">
        <v>0</v>
      </c>
      <c r="FP311" s="5">
        <v>0</v>
      </c>
      <c r="FQ311" s="5">
        <v>0</v>
      </c>
      <c r="FR311" s="5">
        <v>0</v>
      </c>
      <c r="FS311" s="5">
        <v>0</v>
      </c>
      <c r="FT311" s="5">
        <v>0</v>
      </c>
      <c r="FU311" s="5">
        <v>0</v>
      </c>
      <c r="FV311" s="5">
        <v>0</v>
      </c>
      <c r="FW311" s="5"/>
      <c r="FZ311" s="5">
        <v>10464</v>
      </c>
      <c r="GA311" s="5">
        <v>10464</v>
      </c>
      <c r="GB311" s="5">
        <v>11000</v>
      </c>
      <c r="GC311" s="5">
        <v>11000</v>
      </c>
      <c r="GD311" s="5">
        <v>11000</v>
      </c>
      <c r="GE311" s="5">
        <v>11000</v>
      </c>
      <c r="GF311" s="5">
        <v>11000</v>
      </c>
      <c r="GG311" s="5">
        <v>11000</v>
      </c>
      <c r="GH311" s="5">
        <v>11000</v>
      </c>
      <c r="GI311" s="5">
        <v>11000</v>
      </c>
      <c r="GJ311" s="5">
        <v>11000</v>
      </c>
      <c r="GK311" s="5">
        <v>11000</v>
      </c>
      <c r="GL311" s="5">
        <v>11660</v>
      </c>
      <c r="GM311" s="5">
        <v>11660</v>
      </c>
      <c r="GN311" s="5">
        <v>11660</v>
      </c>
      <c r="GO311" s="5">
        <v>11660</v>
      </c>
      <c r="GP311" s="5">
        <v>11660</v>
      </c>
      <c r="GQ311" s="5">
        <v>11660</v>
      </c>
      <c r="GR311" s="5">
        <v>11660</v>
      </c>
      <c r="GS311" s="5">
        <v>11660</v>
      </c>
      <c r="GT311" s="5">
        <v>11660</v>
      </c>
      <c r="GU311" s="5">
        <v>11660</v>
      </c>
      <c r="GV311" s="5">
        <v>11660</v>
      </c>
      <c r="GW311" s="5">
        <v>11660</v>
      </c>
      <c r="GX311" s="5">
        <v>12359.6</v>
      </c>
      <c r="GY311" s="5">
        <v>12359.6</v>
      </c>
      <c r="GZ311" s="5">
        <v>12359.6</v>
      </c>
      <c r="HA311" s="5">
        <v>12359.6</v>
      </c>
      <c r="HB311" s="5">
        <v>12359.6</v>
      </c>
      <c r="HC311" s="5">
        <v>12359.6</v>
      </c>
      <c r="HD311" s="5">
        <v>12359.6</v>
      </c>
      <c r="HE311" s="5">
        <v>12359.6</v>
      </c>
      <c r="HF311" s="5">
        <v>12359.6</v>
      </c>
      <c r="HG311" s="5">
        <v>12359.6</v>
      </c>
      <c r="HH311" s="5">
        <v>12359.6</v>
      </c>
      <c r="HI311" s="5">
        <v>12359.6</v>
      </c>
      <c r="HJ311" s="5">
        <v>13101.176000000001</v>
      </c>
      <c r="HK311" s="5">
        <v>13101.176000000001</v>
      </c>
      <c r="HL311" s="5">
        <v>13101.176000000001</v>
      </c>
      <c r="HM311" s="5">
        <v>13101.176000000001</v>
      </c>
      <c r="HN311" s="5">
        <v>13101.176000000001</v>
      </c>
      <c r="HO311" s="5">
        <v>13101.176000000001</v>
      </c>
      <c r="HP311" s="5">
        <v>13101.176000000001</v>
      </c>
      <c r="HQ311" s="5">
        <v>13101.176000000001</v>
      </c>
      <c r="HR311" s="5">
        <v>13101.176000000001</v>
      </c>
      <c r="HS311" s="5">
        <v>13101.176000000001</v>
      </c>
      <c r="HT311" s="5">
        <v>13101.176000000001</v>
      </c>
      <c r="HU311" s="5">
        <v>13101.176000000001</v>
      </c>
      <c r="HV311" s="5">
        <v>13887.246560000001</v>
      </c>
      <c r="HW311" s="5">
        <v>13887.246560000001</v>
      </c>
      <c r="HX311" s="5">
        <v>13887.246560000001</v>
      </c>
      <c r="HY311" s="5">
        <v>13887.246560000001</v>
      </c>
      <c r="HZ311" s="5">
        <v>13887.246560000001</v>
      </c>
      <c r="IA311" s="5">
        <v>13887.246560000001</v>
      </c>
      <c r="IB311" s="5">
        <v>13887.246560000001</v>
      </c>
      <c r="IC311" s="5">
        <v>13887.246560000001</v>
      </c>
      <c r="ID311" s="5">
        <v>13887.246560000001</v>
      </c>
      <c r="IE311" s="5">
        <v>13887.246560000001</v>
      </c>
      <c r="IF311" s="5">
        <v>13887.246560000001</v>
      </c>
      <c r="IG311" s="5">
        <v>13887.246560000001</v>
      </c>
      <c r="IH311" s="5">
        <v>14720.481353600002</v>
      </c>
      <c r="II311" s="5">
        <v>14720.481353600002</v>
      </c>
      <c r="IJ311" s="5">
        <v>14720.481353600002</v>
      </c>
      <c r="IK311" s="5">
        <v>14720.481353600002</v>
      </c>
      <c r="IL311" s="5">
        <v>14720.481353600002</v>
      </c>
      <c r="IM311" s="5">
        <v>14720.481353600002</v>
      </c>
      <c r="IN311" s="5">
        <v>14720.481353600002</v>
      </c>
      <c r="IO311" s="5">
        <v>14720.481353600002</v>
      </c>
      <c r="IP311" s="5">
        <v>14720.481353600002</v>
      </c>
      <c r="IQ311" s="5">
        <v>14720.481353600002</v>
      </c>
      <c r="IR311" s="5">
        <v>14720.481353600002</v>
      </c>
      <c r="IS311" s="5">
        <v>14720.481353600002</v>
      </c>
      <c r="IT311" s="5"/>
      <c r="IW311" s="5">
        <v>300.3168</v>
      </c>
      <c r="IX311" s="5">
        <v>300.3168</v>
      </c>
      <c r="IY311" s="5">
        <v>315.7</v>
      </c>
      <c r="IZ311" s="5">
        <v>315.7</v>
      </c>
      <c r="JA311" s="5">
        <v>315.7</v>
      </c>
      <c r="JB311" s="5">
        <v>315.7</v>
      </c>
      <c r="JC311" s="5">
        <v>315.7</v>
      </c>
      <c r="JD311" s="5">
        <v>315.7</v>
      </c>
      <c r="JE311" s="5">
        <v>315.7</v>
      </c>
      <c r="JF311" s="5">
        <v>315.7</v>
      </c>
      <c r="JG311" s="5">
        <v>315.7</v>
      </c>
      <c r="JH311" s="5">
        <v>315.7</v>
      </c>
      <c r="JI311" s="5">
        <v>334.642</v>
      </c>
      <c r="JJ311" s="5">
        <v>334.642</v>
      </c>
      <c r="JK311" s="5">
        <v>334.642</v>
      </c>
      <c r="JL311" s="5">
        <v>334.642</v>
      </c>
      <c r="JM311" s="5">
        <v>334.642</v>
      </c>
      <c r="JN311" s="5">
        <v>334.642</v>
      </c>
      <c r="JO311" s="5">
        <v>334.642</v>
      </c>
      <c r="JP311" s="5">
        <v>334.642</v>
      </c>
      <c r="JQ311" s="5">
        <v>334.642</v>
      </c>
      <c r="JR311" s="5">
        <v>334.642</v>
      </c>
      <c r="JS311" s="5">
        <v>334.642</v>
      </c>
      <c r="JT311" s="5">
        <v>334.642</v>
      </c>
      <c r="JU311" s="5">
        <v>354.72052000000002</v>
      </c>
      <c r="JV311" s="5">
        <v>354.72052000000002</v>
      </c>
      <c r="JW311" s="5">
        <v>354.72052000000002</v>
      </c>
      <c r="JX311" s="5">
        <v>354.72052000000002</v>
      </c>
      <c r="JY311" s="5">
        <v>354.72052000000002</v>
      </c>
      <c r="JZ311" s="5">
        <v>354.72052000000002</v>
      </c>
      <c r="KA311" s="5">
        <v>354.72052000000002</v>
      </c>
      <c r="KB311" s="5">
        <v>354.72052000000002</v>
      </c>
      <c r="KC311" s="5">
        <v>354.72052000000002</v>
      </c>
      <c r="KD311" s="5">
        <v>354.72052000000002</v>
      </c>
      <c r="KE311" s="5">
        <v>354.72052000000002</v>
      </c>
      <c r="KF311" s="5">
        <v>354.72052000000002</v>
      </c>
      <c r="KG311" s="5">
        <v>376.00375120000001</v>
      </c>
      <c r="KH311" s="5">
        <v>376.00375120000001</v>
      </c>
      <c r="KI311" s="5">
        <v>376.00375120000001</v>
      </c>
      <c r="KJ311" s="5">
        <v>376.00375120000001</v>
      </c>
      <c r="KK311" s="5">
        <v>376.00375120000001</v>
      </c>
      <c r="KL311" s="5">
        <v>376.00375120000001</v>
      </c>
      <c r="KM311" s="5">
        <v>376.00375120000001</v>
      </c>
      <c r="KN311" s="5">
        <v>376.00375120000001</v>
      </c>
      <c r="KO311" s="5">
        <v>376.00375120000001</v>
      </c>
      <c r="KP311" s="5">
        <v>376.00375120000001</v>
      </c>
      <c r="KQ311" s="5">
        <v>376.00375120000001</v>
      </c>
      <c r="KR311" s="5">
        <v>376.00375120000001</v>
      </c>
      <c r="KS311" s="5">
        <v>398.56397627200005</v>
      </c>
      <c r="KT311" s="5">
        <v>398.56397627200005</v>
      </c>
      <c r="KU311" s="5">
        <v>398.56397627200005</v>
      </c>
      <c r="KV311" s="5">
        <v>398.56397627200005</v>
      </c>
      <c r="KW311" s="5">
        <v>398.56397627200005</v>
      </c>
      <c r="KX311" s="5">
        <v>398.56397627200005</v>
      </c>
      <c r="KY311" s="5">
        <v>398.56397627200005</v>
      </c>
      <c r="KZ311" s="5">
        <v>398.56397627200005</v>
      </c>
      <c r="LA311" s="5">
        <v>398.56397627200005</v>
      </c>
      <c r="LB311" s="5">
        <v>398.56397627200005</v>
      </c>
      <c r="LC311" s="5">
        <v>398.56397627200005</v>
      </c>
      <c r="LD311" s="5">
        <v>398.56397627200005</v>
      </c>
      <c r="LE311" s="5">
        <v>422.47781484832007</v>
      </c>
      <c r="LF311" s="5">
        <v>422.47781484832007</v>
      </c>
      <c r="LG311" s="5">
        <v>422.47781484832007</v>
      </c>
      <c r="LH311" s="5">
        <v>422.47781484832007</v>
      </c>
      <c r="LI311" s="5">
        <v>422.47781484832007</v>
      </c>
      <c r="LJ311" s="5">
        <v>422.47781484832007</v>
      </c>
      <c r="LK311" s="5">
        <v>422.47781484832007</v>
      </c>
      <c r="LL311" s="5">
        <v>422.47781484832007</v>
      </c>
      <c r="LM311" s="5">
        <v>422.47781484832007</v>
      </c>
      <c r="LN311" s="5">
        <v>422.47781484832007</v>
      </c>
      <c r="LO311" s="5">
        <v>422.47781484832007</v>
      </c>
      <c r="LP311" s="5">
        <v>422.47781484832007</v>
      </c>
      <c r="LQ311" s="5"/>
      <c r="LT311" s="5">
        <v>318.10559999999998</v>
      </c>
      <c r="LU311" s="5">
        <v>318.10559999999998</v>
      </c>
      <c r="LV311" s="5">
        <v>334.4</v>
      </c>
      <c r="LW311" s="5">
        <v>334.4</v>
      </c>
      <c r="LX311" s="5">
        <v>334.4</v>
      </c>
      <c r="LY311" s="5">
        <v>334.4</v>
      </c>
      <c r="LZ311" s="5">
        <v>334.4</v>
      </c>
      <c r="MA311" s="5">
        <v>334.4</v>
      </c>
      <c r="MB311" s="5">
        <v>334.4</v>
      </c>
      <c r="MC311" s="5">
        <v>334.4</v>
      </c>
      <c r="MD311" s="5">
        <v>334.4</v>
      </c>
      <c r="ME311" s="5">
        <v>334.4</v>
      </c>
      <c r="MF311" s="5">
        <v>354.464</v>
      </c>
      <c r="MG311" s="5">
        <v>354.464</v>
      </c>
      <c r="MH311" s="5">
        <v>354.464</v>
      </c>
      <c r="MI311" s="5">
        <v>354.464</v>
      </c>
      <c r="MJ311" s="5">
        <v>354.464</v>
      </c>
      <c r="MK311" s="5">
        <v>354.464</v>
      </c>
      <c r="ML311" s="5">
        <v>354.464</v>
      </c>
      <c r="MM311" s="5">
        <v>354.464</v>
      </c>
      <c r="MN311" s="5">
        <v>354.464</v>
      </c>
      <c r="MO311" s="5">
        <v>354.464</v>
      </c>
      <c r="MP311" s="5">
        <v>354.464</v>
      </c>
      <c r="MQ311" s="5">
        <v>354.464</v>
      </c>
      <c r="MR311" s="5">
        <v>375.73184000000003</v>
      </c>
      <c r="MS311" s="5">
        <v>375.73184000000003</v>
      </c>
      <c r="MT311" s="5">
        <v>375.73184000000003</v>
      </c>
      <c r="MU311" s="5">
        <v>375.73184000000003</v>
      </c>
      <c r="MV311" s="5">
        <v>375.73184000000003</v>
      </c>
      <c r="MW311" s="5">
        <v>375.73184000000003</v>
      </c>
      <c r="MX311" s="5">
        <v>375.73184000000003</v>
      </c>
      <c r="MY311" s="5">
        <v>375.73184000000003</v>
      </c>
      <c r="MZ311" s="5">
        <v>375.73184000000003</v>
      </c>
      <c r="NA311" s="5">
        <v>375.73184000000003</v>
      </c>
      <c r="NB311" s="5">
        <v>375.73184000000003</v>
      </c>
      <c r="NC311" s="5">
        <v>375.73184000000003</v>
      </c>
      <c r="ND311" s="5">
        <v>398.27575040000005</v>
      </c>
      <c r="NE311" s="5">
        <v>398.27575040000005</v>
      </c>
      <c r="NF311" s="5">
        <v>398.27575040000005</v>
      </c>
      <c r="NG311" s="5">
        <v>398.27575040000005</v>
      </c>
      <c r="NH311" s="5">
        <v>398.27575040000005</v>
      </c>
      <c r="NI311" s="5">
        <v>398.27575040000005</v>
      </c>
      <c r="NJ311" s="5">
        <v>398.27575040000005</v>
      </c>
      <c r="NK311" s="5">
        <v>398.27575040000005</v>
      </c>
      <c r="NL311" s="5">
        <v>398.27575040000005</v>
      </c>
      <c r="NM311" s="5">
        <v>398.27575040000005</v>
      </c>
      <c r="NN311" s="5">
        <v>398.27575040000005</v>
      </c>
      <c r="NO311" s="5">
        <v>398.27575040000005</v>
      </c>
      <c r="NP311" s="5">
        <v>422.17229542400003</v>
      </c>
      <c r="NQ311" s="5">
        <v>422.17229542400003</v>
      </c>
      <c r="NR311" s="5">
        <v>422.17229542400003</v>
      </c>
      <c r="NS311" s="5">
        <v>422.17229542400003</v>
      </c>
      <c r="NT311" s="5">
        <v>422.17229542400003</v>
      </c>
      <c r="NU311" s="5">
        <v>422.17229542400003</v>
      </c>
      <c r="NV311" s="5">
        <v>422.17229542400003</v>
      </c>
      <c r="NW311" s="5">
        <v>422.17229542400003</v>
      </c>
      <c r="NX311" s="5">
        <v>422.17229542400003</v>
      </c>
      <c r="NY311" s="5">
        <v>422.17229542400003</v>
      </c>
      <c r="NZ311" s="5">
        <v>422.17229542400003</v>
      </c>
      <c r="OA311" s="5">
        <v>422.17229542400003</v>
      </c>
      <c r="OB311" s="5">
        <v>447.50263314944004</v>
      </c>
      <c r="OC311" s="5">
        <v>447.50263314944004</v>
      </c>
      <c r="OD311" s="5">
        <v>447.50263314944004</v>
      </c>
      <c r="OE311" s="5">
        <v>447.50263314944004</v>
      </c>
      <c r="OF311" s="5">
        <v>447.50263314944004</v>
      </c>
      <c r="OG311" s="5">
        <v>447.50263314944004</v>
      </c>
      <c r="OH311" s="5">
        <v>447.50263314944004</v>
      </c>
      <c r="OI311" s="5">
        <v>447.50263314944004</v>
      </c>
      <c r="OJ311" s="5">
        <v>447.50263314944004</v>
      </c>
      <c r="OK311" s="5">
        <v>447.50263314944004</v>
      </c>
      <c r="OL311" s="5">
        <v>447.50263314944004</v>
      </c>
      <c r="OM311" s="5">
        <v>447.50263314944004</v>
      </c>
      <c r="ON311" s="5"/>
      <c r="OQ311" s="59">
        <v>0</v>
      </c>
      <c r="OR311" s="59">
        <v>0</v>
      </c>
      <c r="OS311" s="59">
        <v>0</v>
      </c>
      <c r="OT311" s="59">
        <v>0</v>
      </c>
      <c r="OU311" s="59">
        <v>0</v>
      </c>
      <c r="OV311" s="59">
        <v>0</v>
      </c>
      <c r="OW311" s="59">
        <v>0</v>
      </c>
      <c r="OX311" s="59">
        <v>0</v>
      </c>
      <c r="OY311" s="59">
        <v>0</v>
      </c>
      <c r="OZ311" s="59">
        <v>0</v>
      </c>
      <c r="PA311" s="59">
        <v>0</v>
      </c>
      <c r="PB311" s="59">
        <v>0</v>
      </c>
      <c r="PC311" s="59">
        <v>0</v>
      </c>
      <c r="PD311" s="59">
        <v>0</v>
      </c>
      <c r="PE311" s="59">
        <v>0</v>
      </c>
      <c r="PF311" s="59">
        <v>0</v>
      </c>
      <c r="PG311" s="59">
        <v>0</v>
      </c>
      <c r="PH311" s="59">
        <v>0</v>
      </c>
      <c r="PI311" s="59">
        <v>0</v>
      </c>
      <c r="PJ311" s="59">
        <v>0</v>
      </c>
      <c r="PK311" s="59">
        <v>0</v>
      </c>
      <c r="PL311" s="59">
        <v>0</v>
      </c>
      <c r="PM311" s="59">
        <v>0</v>
      </c>
      <c r="PN311" s="59">
        <v>0</v>
      </c>
      <c r="PO311" s="59">
        <v>0</v>
      </c>
      <c r="PP311" s="59">
        <v>0</v>
      </c>
      <c r="PQ311" s="59">
        <v>0</v>
      </c>
      <c r="PR311" s="59">
        <v>0</v>
      </c>
      <c r="PS311" s="59">
        <v>0</v>
      </c>
      <c r="PT311" s="59">
        <v>0</v>
      </c>
      <c r="PU311" s="59">
        <v>0</v>
      </c>
      <c r="PV311" s="59">
        <v>0</v>
      </c>
      <c r="PW311" s="59">
        <v>0</v>
      </c>
      <c r="PX311" s="59">
        <v>0</v>
      </c>
      <c r="PY311" s="59">
        <v>0</v>
      </c>
      <c r="PZ311" s="59">
        <v>0</v>
      </c>
      <c r="QA311" s="59">
        <v>0</v>
      </c>
      <c r="QB311" s="59">
        <v>0</v>
      </c>
      <c r="QC311" s="59">
        <v>0</v>
      </c>
      <c r="QD311" s="59">
        <v>0</v>
      </c>
      <c r="QE311" s="59">
        <v>0</v>
      </c>
      <c r="QF311" s="59">
        <v>0</v>
      </c>
      <c r="QG311" s="59">
        <v>0</v>
      </c>
      <c r="QH311" s="59">
        <v>0</v>
      </c>
      <c r="QI311" s="59">
        <v>0</v>
      </c>
      <c r="QJ311" s="59">
        <v>0</v>
      </c>
      <c r="QK311" s="59">
        <v>0</v>
      </c>
      <c r="QL311" s="59">
        <v>0</v>
      </c>
      <c r="QM311" s="59">
        <v>0</v>
      </c>
      <c r="QN311" s="59">
        <v>0</v>
      </c>
      <c r="QO311" s="59">
        <v>0</v>
      </c>
      <c r="QP311" s="59">
        <v>0</v>
      </c>
      <c r="QQ311" s="59">
        <v>0</v>
      </c>
      <c r="QR311" s="59">
        <v>0</v>
      </c>
      <c r="QS311" s="59">
        <v>0</v>
      </c>
      <c r="QT311" s="59">
        <v>0</v>
      </c>
      <c r="QU311" s="59">
        <v>0</v>
      </c>
      <c r="QV311" s="59">
        <v>0</v>
      </c>
      <c r="QW311" s="59">
        <v>0</v>
      </c>
      <c r="QX311" s="59">
        <v>0</v>
      </c>
      <c r="QY311" s="59">
        <v>0</v>
      </c>
      <c r="QZ311" s="59">
        <v>0</v>
      </c>
      <c r="RA311" s="59">
        <v>0</v>
      </c>
      <c r="RB311" s="59">
        <v>0</v>
      </c>
      <c r="RC311" s="59">
        <v>0</v>
      </c>
      <c r="RD311" s="59">
        <v>0</v>
      </c>
      <c r="RE311" s="59">
        <v>0</v>
      </c>
      <c r="RF311" s="59">
        <v>0</v>
      </c>
      <c r="RG311" s="59">
        <v>0</v>
      </c>
      <c r="RH311" s="59">
        <v>0</v>
      </c>
      <c r="RI311" s="59">
        <v>0</v>
      </c>
      <c r="RJ311" s="59">
        <v>0</v>
      </c>
      <c r="RK311" s="59"/>
      <c r="RN311" s="59">
        <v>618.42239999999993</v>
      </c>
      <c r="RO311" s="59">
        <v>618.42239999999993</v>
      </c>
      <c r="RP311" s="59">
        <v>650.09999999999991</v>
      </c>
      <c r="RQ311" s="59">
        <v>650.09999999999991</v>
      </c>
      <c r="RR311" s="59">
        <v>650.09999999999991</v>
      </c>
      <c r="RS311" s="59">
        <v>650.09999999999991</v>
      </c>
      <c r="RT311" s="59">
        <v>650.09999999999991</v>
      </c>
      <c r="RU311" s="59">
        <v>650.09999999999991</v>
      </c>
      <c r="RV311" s="59">
        <v>650.09999999999991</v>
      </c>
      <c r="RW311" s="59">
        <v>650.09999999999991</v>
      </c>
      <c r="RX311" s="59">
        <v>650.09999999999991</v>
      </c>
      <c r="RY311" s="59">
        <v>650.09999999999991</v>
      </c>
      <c r="RZ311" s="59">
        <v>689.10599999999999</v>
      </c>
      <c r="SA311" s="59">
        <v>689.10599999999999</v>
      </c>
      <c r="SB311" s="59">
        <v>689.10599999999999</v>
      </c>
      <c r="SC311" s="59">
        <v>689.10599999999999</v>
      </c>
      <c r="SD311" s="59">
        <v>689.10599999999999</v>
      </c>
      <c r="SE311" s="59">
        <v>689.10599999999999</v>
      </c>
      <c r="SF311" s="59">
        <v>689.10599999999999</v>
      </c>
      <c r="SG311" s="59">
        <v>689.10599999999999</v>
      </c>
      <c r="SH311" s="59">
        <v>689.10599999999999</v>
      </c>
      <c r="SI311" s="59">
        <v>689.10599999999999</v>
      </c>
      <c r="SJ311" s="59">
        <v>689.10599999999999</v>
      </c>
      <c r="SK311" s="59">
        <v>689.10599999999999</v>
      </c>
      <c r="SL311" s="59">
        <v>730.45236</v>
      </c>
      <c r="SM311" s="59">
        <v>730.45236</v>
      </c>
      <c r="SN311" s="59">
        <v>730.45236</v>
      </c>
      <c r="SO311" s="59">
        <v>730.45236</v>
      </c>
      <c r="SP311" s="59">
        <v>730.45236</v>
      </c>
      <c r="SQ311" s="59">
        <v>730.45236</v>
      </c>
      <c r="SR311" s="59">
        <v>730.45236</v>
      </c>
      <c r="SS311" s="59">
        <v>730.45236</v>
      </c>
      <c r="ST311" s="59">
        <v>730.45236</v>
      </c>
      <c r="SU311" s="59">
        <v>730.45236</v>
      </c>
      <c r="SV311" s="59">
        <v>730.45236</v>
      </c>
      <c r="SW311" s="59">
        <v>730.45236</v>
      </c>
      <c r="SX311" s="59">
        <v>774.2795016</v>
      </c>
      <c r="SY311" s="59">
        <v>774.2795016</v>
      </c>
      <c r="SZ311" s="59">
        <v>774.2795016</v>
      </c>
      <c r="TA311" s="59">
        <v>774.2795016</v>
      </c>
      <c r="TB311" s="59">
        <v>774.2795016</v>
      </c>
      <c r="TC311" s="59">
        <v>774.2795016</v>
      </c>
      <c r="TD311" s="59">
        <v>774.2795016</v>
      </c>
      <c r="TE311" s="59">
        <v>774.2795016</v>
      </c>
      <c r="TF311" s="59">
        <v>774.2795016</v>
      </c>
      <c r="TG311" s="59">
        <v>774.2795016</v>
      </c>
      <c r="TH311" s="59">
        <v>774.2795016</v>
      </c>
      <c r="TI311" s="59">
        <v>774.2795016</v>
      </c>
      <c r="TJ311" s="59">
        <v>820.73627169600013</v>
      </c>
      <c r="TK311" s="59">
        <v>820.73627169600013</v>
      </c>
      <c r="TL311" s="59">
        <v>820.73627169600013</v>
      </c>
      <c r="TM311" s="59">
        <v>820.73627169600013</v>
      </c>
      <c r="TN311" s="59">
        <v>820.73627169600013</v>
      </c>
      <c r="TO311" s="59">
        <v>820.73627169600013</v>
      </c>
      <c r="TP311" s="59">
        <v>820.73627169600013</v>
      </c>
      <c r="TQ311" s="59">
        <v>820.73627169600013</v>
      </c>
      <c r="TR311" s="59">
        <v>820.73627169600013</v>
      </c>
      <c r="TS311" s="59">
        <v>820.73627169600013</v>
      </c>
      <c r="TT311" s="59">
        <v>820.73627169600013</v>
      </c>
      <c r="TU311" s="59">
        <v>820.73627169600013</v>
      </c>
      <c r="TV311" s="59">
        <v>869.98044799776017</v>
      </c>
      <c r="TW311" s="59">
        <v>869.98044799776017</v>
      </c>
      <c r="TX311" s="59">
        <v>869.98044799776017</v>
      </c>
      <c r="TY311" s="59">
        <v>869.98044799776017</v>
      </c>
      <c r="TZ311" s="59">
        <v>869.98044799776017</v>
      </c>
      <c r="UA311" s="59">
        <v>869.98044799776017</v>
      </c>
      <c r="UB311" s="59">
        <v>869.98044799776017</v>
      </c>
      <c r="UC311" s="59">
        <v>869.98044799776017</v>
      </c>
      <c r="UD311" s="59">
        <v>869.98044799776017</v>
      </c>
      <c r="UE311" s="59">
        <v>869.98044799776017</v>
      </c>
      <c r="UF311" s="59">
        <v>869.98044799776017</v>
      </c>
      <c r="UG311" s="59">
        <v>869.98044799776017</v>
      </c>
      <c r="UH311" s="59"/>
      <c r="UK311" s="59">
        <v>3757.6335999999992</v>
      </c>
      <c r="UL311" s="59">
        <v>4015.7039999999993</v>
      </c>
      <c r="UM311" s="59">
        <v>4256.6462399999991</v>
      </c>
      <c r="UN311" s="59">
        <v>4512.0450143999997</v>
      </c>
      <c r="UO311" s="59">
        <v>4782.7677152640017</v>
      </c>
      <c r="UP311" s="59">
        <v>5069.7337781798406</v>
      </c>
      <c r="UQ311" s="59"/>
      <c r="UT311" s="59">
        <v>3980.2112000000006</v>
      </c>
      <c r="UU311" s="59">
        <v>4253.5680000000002</v>
      </c>
      <c r="UV311" s="59">
        <v>4508.78208</v>
      </c>
      <c r="UW311" s="59">
        <v>4779.3090048000004</v>
      </c>
      <c r="UX311" s="59">
        <v>5066.0675450880008</v>
      </c>
      <c r="UY311" s="59">
        <v>5370.0315977932805</v>
      </c>
      <c r="UZ311" s="59"/>
      <c r="VC311" s="59">
        <v>0</v>
      </c>
      <c r="VD311" s="59">
        <v>0</v>
      </c>
      <c r="VE311" s="59">
        <v>0</v>
      </c>
      <c r="VF311" s="59">
        <v>0</v>
      </c>
      <c r="VG311" s="59">
        <v>0</v>
      </c>
      <c r="VH311" s="59">
        <v>0</v>
      </c>
      <c r="VI311" s="59"/>
      <c r="VL311" s="59">
        <v>7737.8447999999999</v>
      </c>
      <c r="VM311" s="59">
        <v>8269.271999999999</v>
      </c>
      <c r="VN311" s="59">
        <v>8765.4283199999991</v>
      </c>
      <c r="VO311" s="59">
        <v>9291.3540192</v>
      </c>
      <c r="VP311" s="59">
        <v>9848.8352603520034</v>
      </c>
      <c r="VQ311" s="59">
        <v>10439.765375973122</v>
      </c>
      <c r="VR311" s="59"/>
      <c r="VU311" s="59">
        <v>130928</v>
      </c>
      <c r="VV311" s="59">
        <v>139920</v>
      </c>
      <c r="VW311" s="59">
        <v>148315.20000000004</v>
      </c>
      <c r="VX311" s="59">
        <v>157214.11200000005</v>
      </c>
      <c r="VY311" s="59">
        <v>166646.95872000002</v>
      </c>
      <c r="VZ311" s="59">
        <v>176645.77624320006</v>
      </c>
      <c r="WA311" s="59"/>
      <c r="WD311" s="59">
        <v>10910.666666666666</v>
      </c>
      <c r="WE311" s="59">
        <v>11660</v>
      </c>
      <c r="WF311" s="59">
        <v>12359.600000000004</v>
      </c>
      <c r="WG311" s="59">
        <v>13101.176000000005</v>
      </c>
      <c r="WH311" s="59">
        <v>13887.246560000001</v>
      </c>
      <c r="WI311" s="59">
        <v>14720.481353600006</v>
      </c>
      <c r="WJ311" s="59"/>
      <c r="WM311" s="59">
        <v>457.85424534899988</v>
      </c>
      <c r="WN311" s="59">
        <v>489.29920268569032</v>
      </c>
      <c r="WO311" s="59">
        <v>518.65715484683199</v>
      </c>
      <c r="WP311" s="59">
        <v>549.77658413764186</v>
      </c>
      <c r="WQ311" s="59">
        <v>582.76317918590019</v>
      </c>
      <c r="WR311" s="59">
        <v>617.72896993705444</v>
      </c>
      <c r="WS311" s="59"/>
      <c r="WV311" s="74">
        <v>30.866666666666667</v>
      </c>
      <c r="WW311" s="74">
        <v>42.866666666666667</v>
      </c>
      <c r="WX311" s="74">
        <v>54.866666666666667</v>
      </c>
      <c r="WY311" s="74">
        <v>66.86666666666666</v>
      </c>
      <c r="WZ311" s="74">
        <v>78.86666666666666</v>
      </c>
      <c r="XA311" s="74">
        <v>90.86666666666666</v>
      </c>
      <c r="XB311" s="74"/>
      <c r="XE311" s="80">
        <v>2</v>
      </c>
      <c r="XF311" s="80">
        <v>3</v>
      </c>
      <c r="XG311" s="80">
        <v>4</v>
      </c>
      <c r="XH311" s="80">
        <v>5</v>
      </c>
      <c r="XI311" s="80">
        <v>6</v>
      </c>
      <c r="XJ311" s="80">
        <v>7</v>
      </c>
      <c r="XK311" s="80"/>
      <c r="XL311" s="75"/>
      <c r="XM311" s="75"/>
      <c r="XN311" s="80">
        <v>6</v>
      </c>
      <c r="XO311" s="80">
        <v>6</v>
      </c>
      <c r="XP311" s="80">
        <v>6</v>
      </c>
      <c r="XQ311" s="80">
        <v>6</v>
      </c>
      <c r="XR311" s="80">
        <v>6</v>
      </c>
      <c r="XS311" s="80">
        <v>6</v>
      </c>
      <c r="XT311" s="80"/>
      <c r="XW311" s="80">
        <v>26</v>
      </c>
      <c r="XX311" s="80">
        <v>26</v>
      </c>
      <c r="XY311" s="80">
        <v>25</v>
      </c>
      <c r="XZ311" s="80">
        <v>25</v>
      </c>
      <c r="YA311" s="80">
        <v>25</v>
      </c>
      <c r="YB311" s="80">
        <v>25</v>
      </c>
      <c r="YC311" s="80"/>
      <c r="YF311" s="5">
        <v>954.6261015526652</v>
      </c>
      <c r="YG311" s="5">
        <v>1020.1888375996641</v>
      </c>
      <c r="YH311" s="5">
        <v>1081.400167855646</v>
      </c>
      <c r="YI311" s="5">
        <v>3345.3905144775517</v>
      </c>
      <c r="YJ311" s="5">
        <v>3546.1139453462029</v>
      </c>
      <c r="YK311" s="5">
        <v>3758.8807820669763</v>
      </c>
      <c r="YL311" s="5"/>
      <c r="YO311" s="5">
        <v>20603.441040704995</v>
      </c>
      <c r="YP311" s="5">
        <v>29357.95216114142</v>
      </c>
      <c r="YQ311" s="5">
        <v>31119.42929080992</v>
      </c>
      <c r="YR311" s="5">
        <v>32986.59504825851</v>
      </c>
      <c r="YS311" s="5">
        <v>34965.790751154011</v>
      </c>
      <c r="YT311" s="5">
        <v>37063.738196223268</v>
      </c>
      <c r="YU311" s="5"/>
      <c r="YX311" s="5">
        <v>14091.47076681197</v>
      </c>
      <c r="YY311" s="5">
        <v>29096.223306241602</v>
      </c>
      <c r="YZ311" s="5">
        <v>31119.42929080992</v>
      </c>
      <c r="ZA311" s="5">
        <v>32986.59504825851</v>
      </c>
      <c r="ZB311" s="5">
        <v>34965.790751154011</v>
      </c>
      <c r="ZC311" s="5">
        <v>37063.738196223268</v>
      </c>
      <c r="ZD311" s="5"/>
      <c r="ZG311" s="5">
        <v>457.85424534899988</v>
      </c>
      <c r="ZH311" s="5">
        <v>489.29920268569032</v>
      </c>
      <c r="ZI311" s="5">
        <v>518.65715484683199</v>
      </c>
      <c r="ZJ311" s="5">
        <v>549.77658413764186</v>
      </c>
      <c r="ZK311" s="5">
        <v>582.76317918590019</v>
      </c>
      <c r="ZL311" s="5">
        <v>617.72896993705444</v>
      </c>
      <c r="ZM311" s="5"/>
      <c r="ZP311" s="60">
        <v>12819.918869771996</v>
      </c>
      <c r="ZQ311" s="60">
        <v>13700.377675199328</v>
      </c>
      <c r="ZR311" s="60">
        <v>14522.400335711296</v>
      </c>
      <c r="ZS311" s="60">
        <v>15393.744355853973</v>
      </c>
      <c r="ZT311" s="60">
        <v>16317.369017205205</v>
      </c>
      <c r="ZU311" s="60">
        <v>17296.411158237526</v>
      </c>
      <c r="ZV311" s="60"/>
      <c r="ZY311" s="60">
        <v>457.85424534899988</v>
      </c>
      <c r="ZZ311" s="60">
        <v>489.29920268569032</v>
      </c>
      <c r="AAA311" s="60">
        <v>518.65715484683199</v>
      </c>
      <c r="AAB311" s="60">
        <v>549.77658413764186</v>
      </c>
      <c r="AAC311" s="60">
        <v>582.76317918590019</v>
      </c>
      <c r="AAD311" s="60">
        <v>617.72896993705444</v>
      </c>
      <c r="AAE311" s="60"/>
      <c r="AAH311" s="60">
        <v>25181.983494194996</v>
      </c>
      <c r="AAI311" s="60">
        <v>37186.739404112464</v>
      </c>
      <c r="AAJ311" s="60">
        <v>50309.744020142702</v>
      </c>
      <c r="AAK311" s="60">
        <v>70371.402769618158</v>
      </c>
      <c r="AAL311" s="60">
        <v>87997.240057070929</v>
      </c>
      <c r="AAM311" s="60">
        <v>107484.84076904747</v>
      </c>
      <c r="AAN311" s="60"/>
      <c r="AAQ311" s="5">
        <v>38001.90236396699</v>
      </c>
      <c r="AAR311" s="5">
        <v>50887.117079311793</v>
      </c>
      <c r="AAS311" s="5">
        <v>64832.144355853998</v>
      </c>
      <c r="AAT311" s="5">
        <v>85765.147125472125</v>
      </c>
      <c r="AAU311" s="5">
        <v>104314.60907427613</v>
      </c>
      <c r="AAV311" s="5">
        <v>124781.25192728499</v>
      </c>
    </row>
    <row r="312" spans="2:724" ht="15" customHeight="1">
      <c r="B312" s="228">
        <v>39</v>
      </c>
      <c r="C312" s="228">
        <v>494376</v>
      </c>
      <c r="D312" s="229" t="s">
        <v>474</v>
      </c>
      <c r="E312" s="73" t="b">
        <v>0</v>
      </c>
      <c r="F312" s="230">
        <v>41426</v>
      </c>
      <c r="G312" s="231" t="s">
        <v>426</v>
      </c>
      <c r="H312" s="57" t="s">
        <v>221</v>
      </c>
      <c r="I312" s="57" t="s">
        <v>198</v>
      </c>
      <c r="J312" s="229" t="s">
        <v>222</v>
      </c>
      <c r="K312" s="232">
        <v>11500</v>
      </c>
      <c r="L312" s="232">
        <v>0</v>
      </c>
      <c r="M312" s="73" t="b">
        <v>1</v>
      </c>
      <c r="N312" s="73" t="b">
        <v>1</v>
      </c>
      <c r="O312" s="73" t="b">
        <v>1</v>
      </c>
      <c r="P312" s="27">
        <v>42522</v>
      </c>
      <c r="Q312" s="27" t="s">
        <v>426</v>
      </c>
      <c r="R312" s="69">
        <v>0</v>
      </c>
      <c r="S312" s="69">
        <v>0.06</v>
      </c>
      <c r="T312" s="69">
        <v>0.06</v>
      </c>
      <c r="U312" s="69">
        <v>0.06</v>
      </c>
      <c r="V312" s="69">
        <v>0.06</v>
      </c>
      <c r="W312" s="69">
        <v>0.06</v>
      </c>
      <c r="Z312" s="232">
        <v>8464</v>
      </c>
      <c r="AA312" s="232">
        <v>8464</v>
      </c>
      <c r="AB312" s="232">
        <v>10000</v>
      </c>
      <c r="AC312" s="232">
        <v>10000</v>
      </c>
      <c r="AD312" s="232">
        <v>10000</v>
      </c>
      <c r="AE312" s="232">
        <v>10000</v>
      </c>
      <c r="AF312" s="232">
        <v>10000</v>
      </c>
      <c r="AG312" s="232">
        <v>10000</v>
      </c>
      <c r="AH312" s="232">
        <v>10000</v>
      </c>
      <c r="AI312" s="232">
        <v>10000</v>
      </c>
      <c r="AJ312" s="232">
        <v>10000</v>
      </c>
      <c r="AK312" s="232">
        <v>10000</v>
      </c>
      <c r="AL312" s="5">
        <v>10600</v>
      </c>
      <c r="AM312" s="5">
        <v>10600</v>
      </c>
      <c r="AN312" s="5">
        <v>10600</v>
      </c>
      <c r="AO312" s="5">
        <v>10600</v>
      </c>
      <c r="AP312" s="5">
        <v>10600</v>
      </c>
      <c r="AQ312" s="5">
        <v>10600</v>
      </c>
      <c r="AR312" s="5">
        <v>10600</v>
      </c>
      <c r="AS312" s="5">
        <v>10600</v>
      </c>
      <c r="AT312" s="5">
        <v>10600</v>
      </c>
      <c r="AU312" s="5">
        <v>10600</v>
      </c>
      <c r="AV312" s="5">
        <v>10600</v>
      </c>
      <c r="AW312" s="5">
        <v>10600</v>
      </c>
      <c r="AX312" s="5">
        <v>11236</v>
      </c>
      <c r="AY312" s="5">
        <v>11236</v>
      </c>
      <c r="AZ312" s="5">
        <v>11236</v>
      </c>
      <c r="BA312" s="5">
        <v>11236</v>
      </c>
      <c r="BB312" s="5">
        <v>11236</v>
      </c>
      <c r="BC312" s="5">
        <v>11236</v>
      </c>
      <c r="BD312" s="5">
        <v>11236</v>
      </c>
      <c r="BE312" s="5">
        <v>11236</v>
      </c>
      <c r="BF312" s="5">
        <v>11236</v>
      </c>
      <c r="BG312" s="5">
        <v>11236</v>
      </c>
      <c r="BH312" s="5">
        <v>11236</v>
      </c>
      <c r="BI312" s="5">
        <v>11236</v>
      </c>
      <c r="BJ312" s="5">
        <v>11910.16</v>
      </c>
      <c r="BK312" s="5">
        <v>11910.16</v>
      </c>
      <c r="BL312" s="5">
        <v>11910.16</v>
      </c>
      <c r="BM312" s="5">
        <v>11910.16</v>
      </c>
      <c r="BN312" s="5">
        <v>11910.16</v>
      </c>
      <c r="BO312" s="5">
        <v>11910.16</v>
      </c>
      <c r="BP312" s="5">
        <v>11910.16</v>
      </c>
      <c r="BQ312" s="5">
        <v>11910.16</v>
      </c>
      <c r="BR312" s="5">
        <v>11910.16</v>
      </c>
      <c r="BS312" s="5">
        <v>11910.16</v>
      </c>
      <c r="BT312" s="5">
        <v>11910.16</v>
      </c>
      <c r="BU312" s="5">
        <v>11910.16</v>
      </c>
      <c r="BV312" s="5">
        <v>12624.7696</v>
      </c>
      <c r="BW312" s="5">
        <v>12624.7696</v>
      </c>
      <c r="BX312" s="5">
        <v>12624.7696</v>
      </c>
      <c r="BY312" s="5">
        <v>12624.7696</v>
      </c>
      <c r="BZ312" s="5">
        <v>12624.7696</v>
      </c>
      <c r="CA312" s="5">
        <v>12624.7696</v>
      </c>
      <c r="CB312" s="5">
        <v>12624.7696</v>
      </c>
      <c r="CC312" s="5">
        <v>12624.7696</v>
      </c>
      <c r="CD312" s="5">
        <v>12624.7696</v>
      </c>
      <c r="CE312" s="5">
        <v>12624.7696</v>
      </c>
      <c r="CF312" s="5">
        <v>12624.7696</v>
      </c>
      <c r="CG312" s="5">
        <v>12624.7696</v>
      </c>
      <c r="CH312" s="5">
        <v>13382.255776</v>
      </c>
      <c r="CI312" s="5">
        <v>13382.255776</v>
      </c>
      <c r="CJ312" s="5">
        <v>13382.255776</v>
      </c>
      <c r="CK312" s="5">
        <v>13382.255776</v>
      </c>
      <c r="CL312" s="5">
        <v>13382.255776</v>
      </c>
      <c r="CM312" s="5">
        <v>13382.255776</v>
      </c>
      <c r="CN312" s="5">
        <v>13382.255776</v>
      </c>
      <c r="CO312" s="5">
        <v>13382.255776</v>
      </c>
      <c r="CP312" s="5">
        <v>13382.255776</v>
      </c>
      <c r="CQ312" s="5">
        <v>13382.255776</v>
      </c>
      <c r="CR312" s="5">
        <v>13382.255776</v>
      </c>
      <c r="CS312" s="5">
        <v>13382.255776</v>
      </c>
      <c r="CU312" s="69">
        <v>0</v>
      </c>
      <c r="CV312" s="69">
        <v>0</v>
      </c>
      <c r="CW312" s="69">
        <v>0</v>
      </c>
      <c r="CX312" s="69">
        <v>0</v>
      </c>
      <c r="CY312" s="69">
        <v>0</v>
      </c>
      <c r="CZ312" s="69">
        <v>0</v>
      </c>
      <c r="DC312" s="5">
        <v>0</v>
      </c>
      <c r="DD312" s="5">
        <v>0</v>
      </c>
      <c r="DE312" s="5">
        <v>0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0</v>
      </c>
      <c r="DO312" s="5">
        <v>0</v>
      </c>
      <c r="DP312" s="5">
        <v>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0</v>
      </c>
      <c r="EL312" s="5">
        <v>0</v>
      </c>
      <c r="EM312" s="5">
        <v>0</v>
      </c>
      <c r="EN312" s="5">
        <v>0</v>
      </c>
      <c r="EO312" s="5">
        <v>0</v>
      </c>
      <c r="EP312" s="5">
        <v>0</v>
      </c>
      <c r="EQ312" s="5">
        <v>0</v>
      </c>
      <c r="ER312" s="5">
        <v>0</v>
      </c>
      <c r="ES312" s="5">
        <v>0</v>
      </c>
      <c r="ET312" s="5">
        <v>0</v>
      </c>
      <c r="EU312" s="5">
        <v>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0</v>
      </c>
      <c r="FD312" s="5">
        <v>0</v>
      </c>
      <c r="FE312" s="5">
        <v>0</v>
      </c>
      <c r="FF312" s="5">
        <v>0</v>
      </c>
      <c r="FG312" s="5">
        <v>0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0</v>
      </c>
      <c r="FO312" s="5">
        <v>0</v>
      </c>
      <c r="FP312" s="5">
        <v>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/>
      <c r="FZ312" s="5">
        <v>8464</v>
      </c>
      <c r="GA312" s="5">
        <v>8464</v>
      </c>
      <c r="GB312" s="5">
        <v>10000</v>
      </c>
      <c r="GC312" s="5">
        <v>10000</v>
      </c>
      <c r="GD312" s="5">
        <v>10000</v>
      </c>
      <c r="GE312" s="5">
        <v>10000</v>
      </c>
      <c r="GF312" s="5">
        <v>10000</v>
      </c>
      <c r="GG312" s="5">
        <v>10000</v>
      </c>
      <c r="GH312" s="5">
        <v>10000</v>
      </c>
      <c r="GI312" s="5">
        <v>10000</v>
      </c>
      <c r="GJ312" s="5">
        <v>10000</v>
      </c>
      <c r="GK312" s="5">
        <v>10000</v>
      </c>
      <c r="GL312" s="5">
        <v>10600</v>
      </c>
      <c r="GM312" s="5">
        <v>10600</v>
      </c>
      <c r="GN312" s="5">
        <v>10600</v>
      </c>
      <c r="GO312" s="5">
        <v>10600</v>
      </c>
      <c r="GP312" s="5">
        <v>10600</v>
      </c>
      <c r="GQ312" s="5">
        <v>10600</v>
      </c>
      <c r="GR312" s="5">
        <v>10600</v>
      </c>
      <c r="GS312" s="5">
        <v>10600</v>
      </c>
      <c r="GT312" s="5">
        <v>10600</v>
      </c>
      <c r="GU312" s="5">
        <v>10600</v>
      </c>
      <c r="GV312" s="5">
        <v>10600</v>
      </c>
      <c r="GW312" s="5">
        <v>10600</v>
      </c>
      <c r="GX312" s="5">
        <v>11236</v>
      </c>
      <c r="GY312" s="5">
        <v>11236</v>
      </c>
      <c r="GZ312" s="5">
        <v>11236</v>
      </c>
      <c r="HA312" s="5">
        <v>11236</v>
      </c>
      <c r="HB312" s="5">
        <v>11236</v>
      </c>
      <c r="HC312" s="5">
        <v>11236</v>
      </c>
      <c r="HD312" s="5">
        <v>11236</v>
      </c>
      <c r="HE312" s="5">
        <v>11236</v>
      </c>
      <c r="HF312" s="5">
        <v>11236</v>
      </c>
      <c r="HG312" s="5">
        <v>11236</v>
      </c>
      <c r="HH312" s="5">
        <v>11236</v>
      </c>
      <c r="HI312" s="5">
        <v>11236</v>
      </c>
      <c r="HJ312" s="5">
        <v>11910.16</v>
      </c>
      <c r="HK312" s="5">
        <v>11910.16</v>
      </c>
      <c r="HL312" s="5">
        <v>11910.16</v>
      </c>
      <c r="HM312" s="5">
        <v>11910.16</v>
      </c>
      <c r="HN312" s="5">
        <v>11910.16</v>
      </c>
      <c r="HO312" s="5">
        <v>11910.16</v>
      </c>
      <c r="HP312" s="5">
        <v>11910.16</v>
      </c>
      <c r="HQ312" s="5">
        <v>11910.16</v>
      </c>
      <c r="HR312" s="5">
        <v>11910.16</v>
      </c>
      <c r="HS312" s="5">
        <v>11910.16</v>
      </c>
      <c r="HT312" s="5">
        <v>11910.16</v>
      </c>
      <c r="HU312" s="5">
        <v>11910.16</v>
      </c>
      <c r="HV312" s="5">
        <v>12624.7696</v>
      </c>
      <c r="HW312" s="5">
        <v>12624.7696</v>
      </c>
      <c r="HX312" s="5">
        <v>12624.7696</v>
      </c>
      <c r="HY312" s="5">
        <v>12624.7696</v>
      </c>
      <c r="HZ312" s="5">
        <v>12624.7696</v>
      </c>
      <c r="IA312" s="5">
        <v>12624.7696</v>
      </c>
      <c r="IB312" s="5">
        <v>12624.7696</v>
      </c>
      <c r="IC312" s="5">
        <v>12624.7696</v>
      </c>
      <c r="ID312" s="5">
        <v>12624.7696</v>
      </c>
      <c r="IE312" s="5">
        <v>12624.7696</v>
      </c>
      <c r="IF312" s="5">
        <v>12624.7696</v>
      </c>
      <c r="IG312" s="5">
        <v>12624.7696</v>
      </c>
      <c r="IH312" s="5">
        <v>13382.255776</v>
      </c>
      <c r="II312" s="5">
        <v>13382.255776</v>
      </c>
      <c r="IJ312" s="5">
        <v>13382.255776</v>
      </c>
      <c r="IK312" s="5">
        <v>13382.255776</v>
      </c>
      <c r="IL312" s="5">
        <v>13382.255776</v>
      </c>
      <c r="IM312" s="5">
        <v>13382.255776</v>
      </c>
      <c r="IN312" s="5">
        <v>13382.255776</v>
      </c>
      <c r="IO312" s="5">
        <v>13382.255776</v>
      </c>
      <c r="IP312" s="5">
        <v>13382.255776</v>
      </c>
      <c r="IQ312" s="5">
        <v>13382.255776</v>
      </c>
      <c r="IR312" s="5">
        <v>13382.255776</v>
      </c>
      <c r="IS312" s="5">
        <v>13382.255776</v>
      </c>
      <c r="IT312" s="5"/>
      <c r="IW312" s="5">
        <v>242.91679999999999</v>
      </c>
      <c r="IX312" s="5">
        <v>242.91679999999999</v>
      </c>
      <c r="IY312" s="5">
        <v>287</v>
      </c>
      <c r="IZ312" s="5">
        <v>287</v>
      </c>
      <c r="JA312" s="5">
        <v>287</v>
      </c>
      <c r="JB312" s="5">
        <v>287</v>
      </c>
      <c r="JC312" s="5">
        <v>287</v>
      </c>
      <c r="JD312" s="5">
        <v>287</v>
      </c>
      <c r="JE312" s="5">
        <v>287</v>
      </c>
      <c r="JF312" s="5">
        <v>287</v>
      </c>
      <c r="JG312" s="5">
        <v>287</v>
      </c>
      <c r="JH312" s="5">
        <v>287</v>
      </c>
      <c r="JI312" s="5">
        <v>304.21999999999997</v>
      </c>
      <c r="JJ312" s="5">
        <v>304.21999999999997</v>
      </c>
      <c r="JK312" s="5">
        <v>304.21999999999997</v>
      </c>
      <c r="JL312" s="5">
        <v>304.21999999999997</v>
      </c>
      <c r="JM312" s="5">
        <v>304.21999999999997</v>
      </c>
      <c r="JN312" s="5">
        <v>304.21999999999997</v>
      </c>
      <c r="JO312" s="5">
        <v>304.21999999999997</v>
      </c>
      <c r="JP312" s="5">
        <v>304.21999999999997</v>
      </c>
      <c r="JQ312" s="5">
        <v>304.21999999999997</v>
      </c>
      <c r="JR312" s="5">
        <v>304.21999999999997</v>
      </c>
      <c r="JS312" s="5">
        <v>304.21999999999997</v>
      </c>
      <c r="JT312" s="5">
        <v>304.21999999999997</v>
      </c>
      <c r="JU312" s="5">
        <v>322.47320000000002</v>
      </c>
      <c r="JV312" s="5">
        <v>322.47320000000002</v>
      </c>
      <c r="JW312" s="5">
        <v>322.47320000000002</v>
      </c>
      <c r="JX312" s="5">
        <v>322.47320000000002</v>
      </c>
      <c r="JY312" s="5">
        <v>322.47320000000002</v>
      </c>
      <c r="JZ312" s="5">
        <v>322.47320000000002</v>
      </c>
      <c r="KA312" s="5">
        <v>322.47320000000002</v>
      </c>
      <c r="KB312" s="5">
        <v>322.47320000000002</v>
      </c>
      <c r="KC312" s="5">
        <v>322.47320000000002</v>
      </c>
      <c r="KD312" s="5">
        <v>322.47320000000002</v>
      </c>
      <c r="KE312" s="5">
        <v>322.47320000000002</v>
      </c>
      <c r="KF312" s="5">
        <v>322.47320000000002</v>
      </c>
      <c r="KG312" s="5">
        <v>341.82159200000001</v>
      </c>
      <c r="KH312" s="5">
        <v>341.82159200000001</v>
      </c>
      <c r="KI312" s="5">
        <v>341.82159200000001</v>
      </c>
      <c r="KJ312" s="5">
        <v>341.82159200000001</v>
      </c>
      <c r="KK312" s="5">
        <v>341.82159200000001</v>
      </c>
      <c r="KL312" s="5">
        <v>341.82159200000001</v>
      </c>
      <c r="KM312" s="5">
        <v>341.82159200000001</v>
      </c>
      <c r="KN312" s="5">
        <v>341.82159200000001</v>
      </c>
      <c r="KO312" s="5">
        <v>341.82159200000001</v>
      </c>
      <c r="KP312" s="5">
        <v>341.82159200000001</v>
      </c>
      <c r="KQ312" s="5">
        <v>341.82159200000001</v>
      </c>
      <c r="KR312" s="5">
        <v>341.82159200000001</v>
      </c>
      <c r="KS312" s="5">
        <v>362.33088751999998</v>
      </c>
      <c r="KT312" s="5">
        <v>362.33088751999998</v>
      </c>
      <c r="KU312" s="5">
        <v>362.33088751999998</v>
      </c>
      <c r="KV312" s="5">
        <v>362.33088751999998</v>
      </c>
      <c r="KW312" s="5">
        <v>362.33088751999998</v>
      </c>
      <c r="KX312" s="5">
        <v>362.33088751999998</v>
      </c>
      <c r="KY312" s="5">
        <v>362.33088751999998</v>
      </c>
      <c r="KZ312" s="5">
        <v>362.33088751999998</v>
      </c>
      <c r="LA312" s="5">
        <v>362.33088751999998</v>
      </c>
      <c r="LB312" s="5">
        <v>362.33088751999998</v>
      </c>
      <c r="LC312" s="5">
        <v>362.33088751999998</v>
      </c>
      <c r="LD312" s="5">
        <v>362.33088751999998</v>
      </c>
      <c r="LE312" s="5">
        <v>384.07074077120001</v>
      </c>
      <c r="LF312" s="5">
        <v>384.07074077120001</v>
      </c>
      <c r="LG312" s="5">
        <v>384.07074077120001</v>
      </c>
      <c r="LH312" s="5">
        <v>384.07074077120001</v>
      </c>
      <c r="LI312" s="5">
        <v>384.07074077120001</v>
      </c>
      <c r="LJ312" s="5">
        <v>384.07074077120001</v>
      </c>
      <c r="LK312" s="5">
        <v>384.07074077120001</v>
      </c>
      <c r="LL312" s="5">
        <v>384.07074077120001</v>
      </c>
      <c r="LM312" s="5">
        <v>384.07074077120001</v>
      </c>
      <c r="LN312" s="5">
        <v>384.07074077120001</v>
      </c>
      <c r="LO312" s="5">
        <v>384.07074077120001</v>
      </c>
      <c r="LP312" s="5">
        <v>384.07074077120001</v>
      </c>
      <c r="LQ312" s="5"/>
      <c r="LT312" s="5">
        <v>257.30560000000003</v>
      </c>
      <c r="LU312" s="5">
        <v>257.30560000000003</v>
      </c>
      <c r="LV312" s="5">
        <v>304</v>
      </c>
      <c r="LW312" s="5">
        <v>304</v>
      </c>
      <c r="LX312" s="5">
        <v>304</v>
      </c>
      <c r="LY312" s="5">
        <v>304</v>
      </c>
      <c r="LZ312" s="5">
        <v>304</v>
      </c>
      <c r="MA312" s="5">
        <v>304</v>
      </c>
      <c r="MB312" s="5">
        <v>304</v>
      </c>
      <c r="MC312" s="5">
        <v>304</v>
      </c>
      <c r="MD312" s="5">
        <v>304</v>
      </c>
      <c r="ME312" s="5">
        <v>304</v>
      </c>
      <c r="MF312" s="5">
        <v>322.24</v>
      </c>
      <c r="MG312" s="5">
        <v>322.24</v>
      </c>
      <c r="MH312" s="5">
        <v>322.24</v>
      </c>
      <c r="MI312" s="5">
        <v>322.24</v>
      </c>
      <c r="MJ312" s="5">
        <v>322.24</v>
      </c>
      <c r="MK312" s="5">
        <v>322.24</v>
      </c>
      <c r="ML312" s="5">
        <v>322.24</v>
      </c>
      <c r="MM312" s="5">
        <v>322.24</v>
      </c>
      <c r="MN312" s="5">
        <v>322.24</v>
      </c>
      <c r="MO312" s="5">
        <v>322.24</v>
      </c>
      <c r="MP312" s="5">
        <v>322.24</v>
      </c>
      <c r="MQ312" s="5">
        <v>322.24</v>
      </c>
      <c r="MR312" s="5">
        <v>341.57440000000003</v>
      </c>
      <c r="MS312" s="5">
        <v>341.57440000000003</v>
      </c>
      <c r="MT312" s="5">
        <v>341.57440000000003</v>
      </c>
      <c r="MU312" s="5">
        <v>341.57440000000003</v>
      </c>
      <c r="MV312" s="5">
        <v>341.57440000000003</v>
      </c>
      <c r="MW312" s="5">
        <v>341.57440000000003</v>
      </c>
      <c r="MX312" s="5">
        <v>341.57440000000003</v>
      </c>
      <c r="MY312" s="5">
        <v>341.57440000000003</v>
      </c>
      <c r="MZ312" s="5">
        <v>341.57440000000003</v>
      </c>
      <c r="NA312" s="5">
        <v>341.57440000000003</v>
      </c>
      <c r="NB312" s="5">
        <v>341.57440000000003</v>
      </c>
      <c r="NC312" s="5">
        <v>341.57440000000003</v>
      </c>
      <c r="ND312" s="5">
        <v>362.06886400000002</v>
      </c>
      <c r="NE312" s="5">
        <v>362.06886400000002</v>
      </c>
      <c r="NF312" s="5">
        <v>362.06886400000002</v>
      </c>
      <c r="NG312" s="5">
        <v>362.06886400000002</v>
      </c>
      <c r="NH312" s="5">
        <v>362.06886400000002</v>
      </c>
      <c r="NI312" s="5">
        <v>362.06886400000002</v>
      </c>
      <c r="NJ312" s="5">
        <v>362.06886400000002</v>
      </c>
      <c r="NK312" s="5">
        <v>362.06886400000002</v>
      </c>
      <c r="NL312" s="5">
        <v>362.06886400000002</v>
      </c>
      <c r="NM312" s="5">
        <v>362.06886400000002</v>
      </c>
      <c r="NN312" s="5">
        <v>362.06886400000002</v>
      </c>
      <c r="NO312" s="5">
        <v>362.06886400000002</v>
      </c>
      <c r="NP312" s="5">
        <v>383.79299584</v>
      </c>
      <c r="NQ312" s="5">
        <v>383.79299584</v>
      </c>
      <c r="NR312" s="5">
        <v>383.79299584</v>
      </c>
      <c r="NS312" s="5">
        <v>383.79299584</v>
      </c>
      <c r="NT312" s="5">
        <v>383.79299584</v>
      </c>
      <c r="NU312" s="5">
        <v>383.79299584</v>
      </c>
      <c r="NV312" s="5">
        <v>383.79299584</v>
      </c>
      <c r="NW312" s="5">
        <v>383.79299584</v>
      </c>
      <c r="NX312" s="5">
        <v>383.79299584</v>
      </c>
      <c r="NY312" s="5">
        <v>383.79299584</v>
      </c>
      <c r="NZ312" s="5">
        <v>383.79299584</v>
      </c>
      <c r="OA312" s="5">
        <v>383.79299584</v>
      </c>
      <c r="OB312" s="5">
        <v>406.82057559039998</v>
      </c>
      <c r="OC312" s="5">
        <v>406.82057559039998</v>
      </c>
      <c r="OD312" s="5">
        <v>406.82057559039998</v>
      </c>
      <c r="OE312" s="5">
        <v>406.82057559039998</v>
      </c>
      <c r="OF312" s="5">
        <v>406.82057559039998</v>
      </c>
      <c r="OG312" s="5">
        <v>406.82057559039998</v>
      </c>
      <c r="OH312" s="5">
        <v>406.82057559039998</v>
      </c>
      <c r="OI312" s="5">
        <v>406.82057559039998</v>
      </c>
      <c r="OJ312" s="5">
        <v>406.82057559039998</v>
      </c>
      <c r="OK312" s="5">
        <v>406.82057559039998</v>
      </c>
      <c r="OL312" s="5">
        <v>406.82057559039998</v>
      </c>
      <c r="OM312" s="5">
        <v>406.82057559039998</v>
      </c>
      <c r="ON312" s="5"/>
      <c r="OQ312" s="59">
        <v>0</v>
      </c>
      <c r="OR312" s="59">
        <v>0</v>
      </c>
      <c r="OS312" s="59">
        <v>0</v>
      </c>
      <c r="OT312" s="59">
        <v>0</v>
      </c>
      <c r="OU312" s="59">
        <v>0</v>
      </c>
      <c r="OV312" s="59">
        <v>0</v>
      </c>
      <c r="OW312" s="59">
        <v>0</v>
      </c>
      <c r="OX312" s="59">
        <v>0</v>
      </c>
      <c r="OY312" s="59">
        <v>0</v>
      </c>
      <c r="OZ312" s="59">
        <v>0</v>
      </c>
      <c r="PA312" s="59">
        <v>0</v>
      </c>
      <c r="PB312" s="59">
        <v>0</v>
      </c>
      <c r="PC312" s="59">
        <v>0</v>
      </c>
      <c r="PD312" s="59">
        <v>0</v>
      </c>
      <c r="PE312" s="59">
        <v>0</v>
      </c>
      <c r="PF312" s="59">
        <v>0</v>
      </c>
      <c r="PG312" s="59">
        <v>0</v>
      </c>
      <c r="PH312" s="59">
        <v>0</v>
      </c>
      <c r="PI312" s="59">
        <v>0</v>
      </c>
      <c r="PJ312" s="59">
        <v>0</v>
      </c>
      <c r="PK312" s="59">
        <v>0</v>
      </c>
      <c r="PL312" s="59">
        <v>0</v>
      </c>
      <c r="PM312" s="59">
        <v>0</v>
      </c>
      <c r="PN312" s="59">
        <v>0</v>
      </c>
      <c r="PO312" s="59">
        <v>0</v>
      </c>
      <c r="PP312" s="59">
        <v>0</v>
      </c>
      <c r="PQ312" s="59">
        <v>0</v>
      </c>
      <c r="PR312" s="59">
        <v>0</v>
      </c>
      <c r="PS312" s="59">
        <v>0</v>
      </c>
      <c r="PT312" s="59">
        <v>0</v>
      </c>
      <c r="PU312" s="59">
        <v>0</v>
      </c>
      <c r="PV312" s="59">
        <v>0</v>
      </c>
      <c r="PW312" s="59">
        <v>0</v>
      </c>
      <c r="PX312" s="59">
        <v>0</v>
      </c>
      <c r="PY312" s="59">
        <v>0</v>
      </c>
      <c r="PZ312" s="59">
        <v>0</v>
      </c>
      <c r="QA312" s="59">
        <v>0</v>
      </c>
      <c r="QB312" s="59">
        <v>0</v>
      </c>
      <c r="QC312" s="59">
        <v>0</v>
      </c>
      <c r="QD312" s="59">
        <v>0</v>
      </c>
      <c r="QE312" s="59">
        <v>0</v>
      </c>
      <c r="QF312" s="59">
        <v>0</v>
      </c>
      <c r="QG312" s="59">
        <v>0</v>
      </c>
      <c r="QH312" s="59">
        <v>0</v>
      </c>
      <c r="QI312" s="59">
        <v>0</v>
      </c>
      <c r="QJ312" s="59">
        <v>0</v>
      </c>
      <c r="QK312" s="59">
        <v>0</v>
      </c>
      <c r="QL312" s="59">
        <v>0</v>
      </c>
      <c r="QM312" s="59">
        <v>0</v>
      </c>
      <c r="QN312" s="59">
        <v>0</v>
      </c>
      <c r="QO312" s="59">
        <v>0</v>
      </c>
      <c r="QP312" s="59">
        <v>0</v>
      </c>
      <c r="QQ312" s="59">
        <v>0</v>
      </c>
      <c r="QR312" s="59">
        <v>0</v>
      </c>
      <c r="QS312" s="59">
        <v>0</v>
      </c>
      <c r="QT312" s="59">
        <v>0</v>
      </c>
      <c r="QU312" s="59">
        <v>0</v>
      </c>
      <c r="QV312" s="59">
        <v>0</v>
      </c>
      <c r="QW312" s="59">
        <v>0</v>
      </c>
      <c r="QX312" s="59">
        <v>0</v>
      </c>
      <c r="QY312" s="59">
        <v>0</v>
      </c>
      <c r="QZ312" s="59">
        <v>0</v>
      </c>
      <c r="RA312" s="59">
        <v>0</v>
      </c>
      <c r="RB312" s="59">
        <v>0</v>
      </c>
      <c r="RC312" s="59">
        <v>0</v>
      </c>
      <c r="RD312" s="59">
        <v>0</v>
      </c>
      <c r="RE312" s="59">
        <v>0</v>
      </c>
      <c r="RF312" s="59">
        <v>0</v>
      </c>
      <c r="RG312" s="59">
        <v>0</v>
      </c>
      <c r="RH312" s="59">
        <v>0</v>
      </c>
      <c r="RI312" s="59">
        <v>0</v>
      </c>
      <c r="RJ312" s="59">
        <v>0</v>
      </c>
      <c r="RK312" s="59"/>
      <c r="RN312" s="59">
        <v>500.22239999999999</v>
      </c>
      <c r="RO312" s="59">
        <v>500.22239999999999</v>
      </c>
      <c r="RP312" s="59">
        <v>591</v>
      </c>
      <c r="RQ312" s="59">
        <v>591</v>
      </c>
      <c r="RR312" s="59">
        <v>591</v>
      </c>
      <c r="RS312" s="59">
        <v>591</v>
      </c>
      <c r="RT312" s="59">
        <v>591</v>
      </c>
      <c r="RU312" s="59">
        <v>591</v>
      </c>
      <c r="RV312" s="59">
        <v>591</v>
      </c>
      <c r="RW312" s="59">
        <v>591</v>
      </c>
      <c r="RX312" s="59">
        <v>591</v>
      </c>
      <c r="RY312" s="59">
        <v>591</v>
      </c>
      <c r="RZ312" s="59">
        <v>626.46</v>
      </c>
      <c r="SA312" s="59">
        <v>626.46</v>
      </c>
      <c r="SB312" s="59">
        <v>626.46</v>
      </c>
      <c r="SC312" s="59">
        <v>626.46</v>
      </c>
      <c r="SD312" s="59">
        <v>626.46</v>
      </c>
      <c r="SE312" s="59">
        <v>626.46</v>
      </c>
      <c r="SF312" s="59">
        <v>626.46</v>
      </c>
      <c r="SG312" s="59">
        <v>626.46</v>
      </c>
      <c r="SH312" s="59">
        <v>626.46</v>
      </c>
      <c r="SI312" s="59">
        <v>626.46</v>
      </c>
      <c r="SJ312" s="59">
        <v>626.46</v>
      </c>
      <c r="SK312" s="59">
        <v>626.46</v>
      </c>
      <c r="SL312" s="59">
        <v>664.0476000000001</v>
      </c>
      <c r="SM312" s="59">
        <v>664.0476000000001</v>
      </c>
      <c r="SN312" s="59">
        <v>664.0476000000001</v>
      </c>
      <c r="SO312" s="59">
        <v>664.0476000000001</v>
      </c>
      <c r="SP312" s="59">
        <v>664.0476000000001</v>
      </c>
      <c r="SQ312" s="59">
        <v>664.0476000000001</v>
      </c>
      <c r="SR312" s="59">
        <v>664.0476000000001</v>
      </c>
      <c r="SS312" s="59">
        <v>664.0476000000001</v>
      </c>
      <c r="ST312" s="59">
        <v>664.0476000000001</v>
      </c>
      <c r="SU312" s="59">
        <v>664.0476000000001</v>
      </c>
      <c r="SV312" s="59">
        <v>664.0476000000001</v>
      </c>
      <c r="SW312" s="59">
        <v>664.0476000000001</v>
      </c>
      <c r="SX312" s="59">
        <v>703.89045600000009</v>
      </c>
      <c r="SY312" s="59">
        <v>703.89045600000009</v>
      </c>
      <c r="SZ312" s="59">
        <v>703.89045600000009</v>
      </c>
      <c r="TA312" s="59">
        <v>703.89045600000009</v>
      </c>
      <c r="TB312" s="59">
        <v>703.89045600000009</v>
      </c>
      <c r="TC312" s="59">
        <v>703.89045600000009</v>
      </c>
      <c r="TD312" s="59">
        <v>703.89045600000009</v>
      </c>
      <c r="TE312" s="59">
        <v>703.89045600000009</v>
      </c>
      <c r="TF312" s="59">
        <v>703.89045600000009</v>
      </c>
      <c r="TG312" s="59">
        <v>703.89045600000009</v>
      </c>
      <c r="TH312" s="59">
        <v>703.89045600000009</v>
      </c>
      <c r="TI312" s="59">
        <v>703.89045600000009</v>
      </c>
      <c r="TJ312" s="59">
        <v>746.12388336000004</v>
      </c>
      <c r="TK312" s="59">
        <v>746.12388336000004</v>
      </c>
      <c r="TL312" s="59">
        <v>746.12388336000004</v>
      </c>
      <c r="TM312" s="59">
        <v>746.12388336000004</v>
      </c>
      <c r="TN312" s="59">
        <v>746.12388336000004</v>
      </c>
      <c r="TO312" s="59">
        <v>746.12388336000004</v>
      </c>
      <c r="TP312" s="59">
        <v>746.12388336000004</v>
      </c>
      <c r="TQ312" s="59">
        <v>746.12388336000004</v>
      </c>
      <c r="TR312" s="59">
        <v>746.12388336000004</v>
      </c>
      <c r="TS312" s="59">
        <v>746.12388336000004</v>
      </c>
      <c r="TT312" s="59">
        <v>746.12388336000004</v>
      </c>
      <c r="TU312" s="59">
        <v>746.12388336000004</v>
      </c>
      <c r="TV312" s="59">
        <v>790.89131636160005</v>
      </c>
      <c r="TW312" s="59">
        <v>790.89131636160005</v>
      </c>
      <c r="TX312" s="59">
        <v>790.89131636160005</v>
      </c>
      <c r="TY312" s="59">
        <v>790.89131636160005</v>
      </c>
      <c r="TZ312" s="59">
        <v>790.89131636160005</v>
      </c>
      <c r="UA312" s="59">
        <v>790.89131636160005</v>
      </c>
      <c r="UB312" s="59">
        <v>790.89131636160005</v>
      </c>
      <c r="UC312" s="59">
        <v>790.89131636160005</v>
      </c>
      <c r="UD312" s="59">
        <v>790.89131636160005</v>
      </c>
      <c r="UE312" s="59">
        <v>790.89131636160005</v>
      </c>
      <c r="UF312" s="59">
        <v>790.89131636160005</v>
      </c>
      <c r="UG312" s="59">
        <v>790.89131636160005</v>
      </c>
      <c r="UH312" s="59"/>
      <c r="UK312" s="59">
        <v>3355.8335999999999</v>
      </c>
      <c r="UL312" s="59">
        <v>3650.639999999999</v>
      </c>
      <c r="UM312" s="59">
        <v>3869.6783999999993</v>
      </c>
      <c r="UN312" s="59">
        <v>4101.859104000001</v>
      </c>
      <c r="UO312" s="59">
        <v>4347.9706502399995</v>
      </c>
      <c r="UP312" s="59">
        <v>4608.8488892543992</v>
      </c>
      <c r="UQ312" s="59"/>
      <c r="UT312" s="59">
        <v>3554.6112000000003</v>
      </c>
      <c r="UU312" s="59">
        <v>3866.8799999999992</v>
      </c>
      <c r="UV312" s="59">
        <v>4098.8928000000005</v>
      </c>
      <c r="UW312" s="59">
        <v>4344.8263679999991</v>
      </c>
      <c r="UX312" s="59">
        <v>4605.51595008</v>
      </c>
      <c r="UY312" s="59">
        <v>4881.8469070847996</v>
      </c>
      <c r="UZ312" s="59"/>
      <c r="VC312" s="59">
        <v>0</v>
      </c>
      <c r="VD312" s="59">
        <v>0</v>
      </c>
      <c r="VE312" s="59">
        <v>0</v>
      </c>
      <c r="VF312" s="59">
        <v>0</v>
      </c>
      <c r="VG312" s="59">
        <v>0</v>
      </c>
      <c r="VH312" s="59">
        <v>0</v>
      </c>
      <c r="VI312" s="59"/>
      <c r="VL312" s="59">
        <v>6910.4448000000002</v>
      </c>
      <c r="VM312" s="59">
        <v>7517.5199999999986</v>
      </c>
      <c r="VN312" s="59">
        <v>7968.5712000000003</v>
      </c>
      <c r="VO312" s="59">
        <v>8446.685472000001</v>
      </c>
      <c r="VP312" s="59">
        <v>8953.4866003200004</v>
      </c>
      <c r="VQ312" s="59">
        <v>9490.6957963391978</v>
      </c>
      <c r="VR312" s="59"/>
      <c r="VU312" s="59">
        <v>116928</v>
      </c>
      <c r="VV312" s="59">
        <v>127200</v>
      </c>
      <c r="VW312" s="59">
        <v>134832</v>
      </c>
      <c r="VX312" s="59">
        <v>142921.92000000001</v>
      </c>
      <c r="VY312" s="59">
        <v>151497.2352</v>
      </c>
      <c r="VZ312" s="59">
        <v>160587.06931200004</v>
      </c>
      <c r="WA312" s="59"/>
      <c r="WD312" s="59">
        <v>9744</v>
      </c>
      <c r="WE312" s="59">
        <v>10600</v>
      </c>
      <c r="WF312" s="59">
        <v>11236</v>
      </c>
      <c r="WG312" s="59">
        <v>11910.160000000002</v>
      </c>
      <c r="WH312" s="59">
        <v>12624.7696</v>
      </c>
      <c r="WI312" s="59">
        <v>13382.255776000004</v>
      </c>
      <c r="WJ312" s="59"/>
      <c r="WM312" s="59">
        <v>408.89634913973987</v>
      </c>
      <c r="WN312" s="59">
        <v>444.8174569869912</v>
      </c>
      <c r="WO312" s="59">
        <v>471.50650440621069</v>
      </c>
      <c r="WP312" s="59">
        <v>499.79689467058341</v>
      </c>
      <c r="WQ312" s="59">
        <v>529.78470835081828</v>
      </c>
      <c r="WR312" s="59">
        <v>561.5717908518676</v>
      </c>
      <c r="WS312" s="59"/>
      <c r="WV312" s="74">
        <v>19</v>
      </c>
      <c r="WW312" s="74">
        <v>31</v>
      </c>
      <c r="WX312" s="74">
        <v>43</v>
      </c>
      <c r="WY312" s="74">
        <v>55</v>
      </c>
      <c r="WZ312" s="74">
        <v>67</v>
      </c>
      <c r="XA312" s="74">
        <v>79</v>
      </c>
      <c r="XB312" s="74"/>
      <c r="XE312" s="80">
        <v>1</v>
      </c>
      <c r="XF312" s="80">
        <v>2</v>
      </c>
      <c r="XG312" s="80">
        <v>3</v>
      </c>
      <c r="XH312" s="80">
        <v>4</v>
      </c>
      <c r="XI312" s="80">
        <v>5</v>
      </c>
      <c r="XJ312" s="80">
        <v>6</v>
      </c>
      <c r="XK312" s="80"/>
      <c r="XL312" s="75"/>
      <c r="XM312" s="75"/>
      <c r="XN312" s="80">
        <v>7</v>
      </c>
      <c r="XO312" s="80">
        <v>7</v>
      </c>
      <c r="XP312" s="80">
        <v>7</v>
      </c>
      <c r="XQ312" s="80">
        <v>7</v>
      </c>
      <c r="XR312" s="80">
        <v>7</v>
      </c>
      <c r="XS312" s="80">
        <v>7</v>
      </c>
      <c r="XT312" s="80"/>
      <c r="XW312" s="80">
        <v>0</v>
      </c>
      <c r="XX312" s="80">
        <v>0</v>
      </c>
      <c r="XY312" s="80">
        <v>0</v>
      </c>
      <c r="XZ312" s="80">
        <v>0</v>
      </c>
      <c r="YA312" s="80">
        <v>0</v>
      </c>
      <c r="YB312" s="80">
        <v>0</v>
      </c>
      <c r="YC312" s="80"/>
      <c r="YF312" s="5">
        <v>852.54888795635816</v>
      </c>
      <c r="YG312" s="5">
        <v>927.44439781787696</v>
      </c>
      <c r="YH312" s="5">
        <v>983.09106168694962</v>
      </c>
      <c r="YI312" s="5">
        <v>1042.0765253881673</v>
      </c>
      <c r="YJ312" s="5">
        <v>3223.7399503147299</v>
      </c>
      <c r="YK312" s="5">
        <v>3417.1643473336144</v>
      </c>
      <c r="YL312" s="5"/>
      <c r="YO312" s="5">
        <v>18400.335711288295</v>
      </c>
      <c r="YP312" s="5">
        <v>20016.785564414604</v>
      </c>
      <c r="YQ312" s="5">
        <v>28290.390264372643</v>
      </c>
      <c r="YR312" s="5">
        <v>29987.813680235005</v>
      </c>
      <c r="YS312" s="5">
        <v>31787.082501049095</v>
      </c>
      <c r="YT312" s="5">
        <v>33694.307451112058</v>
      </c>
      <c r="YU312" s="5"/>
      <c r="YX312" s="5">
        <v>12584.683901241828</v>
      </c>
      <c r="YY312" s="5">
        <v>19838.334072437454</v>
      </c>
      <c r="YZ312" s="5">
        <v>28290.390264372643</v>
      </c>
      <c r="ZA312" s="5">
        <v>29987.813680235005</v>
      </c>
      <c r="ZB312" s="5">
        <v>31787.082501049095</v>
      </c>
      <c r="ZC312" s="5">
        <v>33694.307451112058</v>
      </c>
      <c r="ZD312" s="5"/>
      <c r="ZG312" s="5">
        <v>408.89634913973987</v>
      </c>
      <c r="ZH312" s="5">
        <v>444.8174569869912</v>
      </c>
      <c r="ZI312" s="5">
        <v>471.50650440621069</v>
      </c>
      <c r="ZJ312" s="5">
        <v>499.79689467058341</v>
      </c>
      <c r="ZK312" s="5">
        <v>529.78470835081828</v>
      </c>
      <c r="ZL312" s="5">
        <v>561.5717908518676</v>
      </c>
      <c r="ZM312" s="5"/>
      <c r="ZP312" s="60">
        <v>11449.097775912716</v>
      </c>
      <c r="ZQ312" s="60">
        <v>12454.888795635754</v>
      </c>
      <c r="ZR312" s="60">
        <v>13202.182123373899</v>
      </c>
      <c r="ZS312" s="60">
        <v>13994.313050776336</v>
      </c>
      <c r="ZT312" s="60">
        <v>14833.971833822912</v>
      </c>
      <c r="ZU312" s="60">
        <v>15724.010143852292</v>
      </c>
      <c r="ZV312" s="60"/>
      <c r="ZY312" s="60">
        <v>408.89634913973987</v>
      </c>
      <c r="ZZ312" s="60">
        <v>444.8174569869912</v>
      </c>
      <c r="AAA312" s="60">
        <v>471.50650440621069</v>
      </c>
      <c r="AAB312" s="60">
        <v>499.79689467058341</v>
      </c>
      <c r="AAC312" s="60">
        <v>529.78470835081828</v>
      </c>
      <c r="AAD312" s="60">
        <v>561.5717908518676</v>
      </c>
      <c r="AAE312" s="60"/>
      <c r="AAH312" s="60">
        <v>13902.475870751157</v>
      </c>
      <c r="AAI312" s="60">
        <v>24464.960134284513</v>
      </c>
      <c r="AAJ312" s="60">
        <v>35834.494334872012</v>
      </c>
      <c r="AAK312" s="60">
        <v>48480.298783046586</v>
      </c>
      <c r="AAL312" s="60">
        <v>62514.595585396557</v>
      </c>
      <c r="AAM312" s="60">
        <v>78058.47892840959</v>
      </c>
      <c r="AAN312" s="60"/>
      <c r="AAQ312" s="5">
        <v>25351.573646663874</v>
      </c>
      <c r="AAR312" s="5">
        <v>36919.848929920263</v>
      </c>
      <c r="AAS312" s="5">
        <v>49036.676458245915</v>
      </c>
      <c r="AAT312" s="5">
        <v>62474.611833822921</v>
      </c>
      <c r="AAU312" s="5">
        <v>77348.567419219471</v>
      </c>
      <c r="AAV312" s="5">
        <v>93782.489072261887</v>
      </c>
    </row>
    <row r="313" spans="2:724" ht="15" customHeight="1">
      <c r="B313" s="228">
        <v>40</v>
      </c>
      <c r="C313" s="228">
        <v>527480</v>
      </c>
      <c r="D313" s="229" t="s">
        <v>475</v>
      </c>
      <c r="E313" s="73" t="b">
        <v>0</v>
      </c>
      <c r="F313" s="230">
        <v>41615</v>
      </c>
      <c r="G313" s="231" t="s">
        <v>426</v>
      </c>
      <c r="H313" s="57" t="s">
        <v>221</v>
      </c>
      <c r="I313" s="57" t="s">
        <v>198</v>
      </c>
      <c r="J313" s="229" t="s">
        <v>222</v>
      </c>
      <c r="K313" s="232">
        <v>8464</v>
      </c>
      <c r="L313" s="232">
        <v>0</v>
      </c>
      <c r="M313" s="73" t="b">
        <v>1</v>
      </c>
      <c r="N313" s="73" t="b">
        <v>1</v>
      </c>
      <c r="O313" s="73" t="b">
        <v>1</v>
      </c>
      <c r="P313" s="27">
        <v>42711</v>
      </c>
      <c r="Q313" s="27" t="s">
        <v>426</v>
      </c>
      <c r="R313" s="69">
        <v>0</v>
      </c>
      <c r="S313" s="69">
        <v>0.06</v>
      </c>
      <c r="T313" s="69">
        <v>0.06</v>
      </c>
      <c r="U313" s="69">
        <v>0.06</v>
      </c>
      <c r="V313" s="69">
        <v>0.06</v>
      </c>
      <c r="W313" s="69">
        <v>0.06</v>
      </c>
      <c r="Z313" s="232">
        <v>8464</v>
      </c>
      <c r="AA313" s="232">
        <v>8464</v>
      </c>
      <c r="AB313" s="232">
        <v>9500</v>
      </c>
      <c r="AC313" s="232">
        <v>9500</v>
      </c>
      <c r="AD313" s="232">
        <v>9500</v>
      </c>
      <c r="AE313" s="232">
        <v>9905</v>
      </c>
      <c r="AF313" s="232">
        <v>9905</v>
      </c>
      <c r="AG313" s="232">
        <v>9905</v>
      </c>
      <c r="AH313" s="232">
        <v>9905</v>
      </c>
      <c r="AI313" s="232">
        <v>9905</v>
      </c>
      <c r="AJ313" s="232">
        <v>9905</v>
      </c>
      <c r="AK313" s="232">
        <v>9905</v>
      </c>
      <c r="AL313" s="5">
        <v>10499.300000000001</v>
      </c>
      <c r="AM313" s="5">
        <v>10499.300000000001</v>
      </c>
      <c r="AN313" s="5">
        <v>10499.300000000001</v>
      </c>
      <c r="AO313" s="5">
        <v>10499.300000000001</v>
      </c>
      <c r="AP313" s="5">
        <v>10499.300000000001</v>
      </c>
      <c r="AQ313" s="5">
        <v>10499.300000000001</v>
      </c>
      <c r="AR313" s="5">
        <v>10499.300000000001</v>
      </c>
      <c r="AS313" s="5">
        <v>10499.300000000001</v>
      </c>
      <c r="AT313" s="5">
        <v>10499.300000000001</v>
      </c>
      <c r="AU313" s="5">
        <v>10499.300000000001</v>
      </c>
      <c r="AV313" s="5">
        <v>10499.300000000001</v>
      </c>
      <c r="AW313" s="5">
        <v>10499.300000000001</v>
      </c>
      <c r="AX313" s="5">
        <v>11129.258000000002</v>
      </c>
      <c r="AY313" s="5">
        <v>11129.258000000002</v>
      </c>
      <c r="AZ313" s="5">
        <v>11129.258000000002</v>
      </c>
      <c r="BA313" s="5">
        <v>11129.258000000002</v>
      </c>
      <c r="BB313" s="5">
        <v>11129.258000000002</v>
      </c>
      <c r="BC313" s="5">
        <v>11129.258000000002</v>
      </c>
      <c r="BD313" s="5">
        <v>11129.258000000002</v>
      </c>
      <c r="BE313" s="5">
        <v>11129.258000000002</v>
      </c>
      <c r="BF313" s="5">
        <v>11129.258000000002</v>
      </c>
      <c r="BG313" s="5">
        <v>11129.258000000002</v>
      </c>
      <c r="BH313" s="5">
        <v>11129.258000000002</v>
      </c>
      <c r="BI313" s="5">
        <v>11129.258000000002</v>
      </c>
      <c r="BJ313" s="5">
        <v>11797.013480000001</v>
      </c>
      <c r="BK313" s="5">
        <v>11797.013480000001</v>
      </c>
      <c r="BL313" s="5">
        <v>11797.013480000001</v>
      </c>
      <c r="BM313" s="5">
        <v>11797.013480000001</v>
      </c>
      <c r="BN313" s="5">
        <v>11797.013480000001</v>
      </c>
      <c r="BO313" s="5">
        <v>11797.013480000001</v>
      </c>
      <c r="BP313" s="5">
        <v>11797.013480000001</v>
      </c>
      <c r="BQ313" s="5">
        <v>11797.013480000001</v>
      </c>
      <c r="BR313" s="5">
        <v>11797.013480000001</v>
      </c>
      <c r="BS313" s="5">
        <v>11797.013480000001</v>
      </c>
      <c r="BT313" s="5">
        <v>11797.013480000001</v>
      </c>
      <c r="BU313" s="5">
        <v>11797.013480000001</v>
      </c>
      <c r="BV313" s="5">
        <v>12504.834288800002</v>
      </c>
      <c r="BW313" s="5">
        <v>12504.834288800002</v>
      </c>
      <c r="BX313" s="5">
        <v>12504.834288800002</v>
      </c>
      <c r="BY313" s="5">
        <v>12504.834288800002</v>
      </c>
      <c r="BZ313" s="5">
        <v>12504.834288800002</v>
      </c>
      <c r="CA313" s="5">
        <v>12504.834288800002</v>
      </c>
      <c r="CB313" s="5">
        <v>12504.834288800002</v>
      </c>
      <c r="CC313" s="5">
        <v>12504.834288800002</v>
      </c>
      <c r="CD313" s="5">
        <v>12504.834288800002</v>
      </c>
      <c r="CE313" s="5">
        <v>12504.834288800002</v>
      </c>
      <c r="CF313" s="5">
        <v>12504.834288800002</v>
      </c>
      <c r="CG313" s="5">
        <v>12504.834288800002</v>
      </c>
      <c r="CH313" s="5">
        <v>13255.124346128003</v>
      </c>
      <c r="CI313" s="5">
        <v>13255.124346128003</v>
      </c>
      <c r="CJ313" s="5">
        <v>13255.124346128003</v>
      </c>
      <c r="CK313" s="5">
        <v>13255.124346128003</v>
      </c>
      <c r="CL313" s="5">
        <v>13255.124346128003</v>
      </c>
      <c r="CM313" s="5">
        <v>13255.124346128003</v>
      </c>
      <c r="CN313" s="5">
        <v>13255.124346128003</v>
      </c>
      <c r="CO313" s="5">
        <v>13255.124346128003</v>
      </c>
      <c r="CP313" s="5">
        <v>13255.124346128003</v>
      </c>
      <c r="CQ313" s="5">
        <v>13255.124346128003</v>
      </c>
      <c r="CR313" s="5">
        <v>13255.124346128003</v>
      </c>
      <c r="CS313" s="5">
        <v>13255.124346128003</v>
      </c>
      <c r="CU313" s="69">
        <v>0</v>
      </c>
      <c r="CV313" s="69">
        <v>0</v>
      </c>
      <c r="CW313" s="69">
        <v>0</v>
      </c>
      <c r="CX313" s="69">
        <v>0</v>
      </c>
      <c r="CY313" s="69">
        <v>0</v>
      </c>
      <c r="CZ313" s="69">
        <v>0</v>
      </c>
      <c r="DC313" s="5">
        <v>0</v>
      </c>
      <c r="DD313" s="5">
        <v>0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0</v>
      </c>
      <c r="EK313" s="5">
        <v>0</v>
      </c>
      <c r="EL313" s="5">
        <v>0</v>
      </c>
      <c r="EM313" s="5">
        <v>0</v>
      </c>
      <c r="EN313" s="5">
        <v>0</v>
      </c>
      <c r="EO313" s="5">
        <v>0</v>
      </c>
      <c r="EP313" s="5">
        <v>0</v>
      </c>
      <c r="EQ313" s="5">
        <v>0</v>
      </c>
      <c r="ER313" s="5">
        <v>0</v>
      </c>
      <c r="ES313" s="5">
        <v>0</v>
      </c>
      <c r="ET313" s="5">
        <v>0</v>
      </c>
      <c r="EU313" s="5">
        <v>0</v>
      </c>
      <c r="EV313" s="5">
        <v>0</v>
      </c>
      <c r="EW313" s="5">
        <v>0</v>
      </c>
      <c r="EX313" s="5">
        <v>0</v>
      </c>
      <c r="EY313" s="5">
        <v>0</v>
      </c>
      <c r="EZ313" s="5">
        <v>0</v>
      </c>
      <c r="FA313" s="5">
        <v>0</v>
      </c>
      <c r="FB313" s="5">
        <v>0</v>
      </c>
      <c r="FC313" s="5">
        <v>0</v>
      </c>
      <c r="FD313" s="5">
        <v>0</v>
      </c>
      <c r="FE313" s="5">
        <v>0</v>
      </c>
      <c r="FF313" s="5">
        <v>0</v>
      </c>
      <c r="FG313" s="5">
        <v>0</v>
      </c>
      <c r="FH313" s="5">
        <v>0</v>
      </c>
      <c r="FI313" s="5">
        <v>0</v>
      </c>
      <c r="FJ313" s="5">
        <v>0</v>
      </c>
      <c r="FK313" s="5">
        <v>0</v>
      </c>
      <c r="FL313" s="5">
        <v>0</v>
      </c>
      <c r="FM313" s="5">
        <v>0</v>
      </c>
      <c r="FN313" s="5">
        <v>0</v>
      </c>
      <c r="FO313" s="5">
        <v>0</v>
      </c>
      <c r="FP313" s="5">
        <v>0</v>
      </c>
      <c r="FQ313" s="5">
        <v>0</v>
      </c>
      <c r="FR313" s="5">
        <v>0</v>
      </c>
      <c r="FS313" s="5">
        <v>0</v>
      </c>
      <c r="FT313" s="5">
        <v>0</v>
      </c>
      <c r="FU313" s="5">
        <v>0</v>
      </c>
      <c r="FV313" s="5">
        <v>0</v>
      </c>
      <c r="FW313" s="5"/>
      <c r="FZ313" s="5">
        <v>8464</v>
      </c>
      <c r="GA313" s="5">
        <v>8464</v>
      </c>
      <c r="GB313" s="5">
        <v>9500</v>
      </c>
      <c r="GC313" s="5">
        <v>9500</v>
      </c>
      <c r="GD313" s="5">
        <v>9500</v>
      </c>
      <c r="GE313" s="5">
        <v>9905</v>
      </c>
      <c r="GF313" s="5">
        <v>9905</v>
      </c>
      <c r="GG313" s="5">
        <v>9905</v>
      </c>
      <c r="GH313" s="5">
        <v>9905</v>
      </c>
      <c r="GI313" s="5">
        <v>9905</v>
      </c>
      <c r="GJ313" s="5">
        <v>9905</v>
      </c>
      <c r="GK313" s="5">
        <v>9905</v>
      </c>
      <c r="GL313" s="5">
        <v>10499.300000000001</v>
      </c>
      <c r="GM313" s="5">
        <v>10499.300000000001</v>
      </c>
      <c r="GN313" s="5">
        <v>10499.300000000001</v>
      </c>
      <c r="GO313" s="5">
        <v>10499.300000000001</v>
      </c>
      <c r="GP313" s="5">
        <v>10499.300000000001</v>
      </c>
      <c r="GQ313" s="5">
        <v>10499.300000000001</v>
      </c>
      <c r="GR313" s="5">
        <v>10499.300000000001</v>
      </c>
      <c r="GS313" s="5">
        <v>10499.300000000001</v>
      </c>
      <c r="GT313" s="5">
        <v>10499.300000000001</v>
      </c>
      <c r="GU313" s="5">
        <v>10499.300000000001</v>
      </c>
      <c r="GV313" s="5">
        <v>10499.300000000001</v>
      </c>
      <c r="GW313" s="5">
        <v>10499.300000000001</v>
      </c>
      <c r="GX313" s="5">
        <v>11129.258000000002</v>
      </c>
      <c r="GY313" s="5">
        <v>11129.258000000002</v>
      </c>
      <c r="GZ313" s="5">
        <v>11129.258000000002</v>
      </c>
      <c r="HA313" s="5">
        <v>11129.258000000002</v>
      </c>
      <c r="HB313" s="5">
        <v>11129.258000000002</v>
      </c>
      <c r="HC313" s="5">
        <v>11129.258000000002</v>
      </c>
      <c r="HD313" s="5">
        <v>11129.258000000002</v>
      </c>
      <c r="HE313" s="5">
        <v>11129.258000000002</v>
      </c>
      <c r="HF313" s="5">
        <v>11129.258000000002</v>
      </c>
      <c r="HG313" s="5">
        <v>11129.258000000002</v>
      </c>
      <c r="HH313" s="5">
        <v>11129.258000000002</v>
      </c>
      <c r="HI313" s="5">
        <v>11129.258000000002</v>
      </c>
      <c r="HJ313" s="5">
        <v>11797.013480000001</v>
      </c>
      <c r="HK313" s="5">
        <v>11797.013480000001</v>
      </c>
      <c r="HL313" s="5">
        <v>11797.013480000001</v>
      </c>
      <c r="HM313" s="5">
        <v>11797.013480000001</v>
      </c>
      <c r="HN313" s="5">
        <v>11797.013480000001</v>
      </c>
      <c r="HO313" s="5">
        <v>11797.013480000001</v>
      </c>
      <c r="HP313" s="5">
        <v>11797.013480000001</v>
      </c>
      <c r="HQ313" s="5">
        <v>11797.013480000001</v>
      </c>
      <c r="HR313" s="5">
        <v>11797.013480000001</v>
      </c>
      <c r="HS313" s="5">
        <v>11797.013480000001</v>
      </c>
      <c r="HT313" s="5">
        <v>11797.013480000001</v>
      </c>
      <c r="HU313" s="5">
        <v>11797.013480000001</v>
      </c>
      <c r="HV313" s="5">
        <v>12504.834288800002</v>
      </c>
      <c r="HW313" s="5">
        <v>12504.834288800002</v>
      </c>
      <c r="HX313" s="5">
        <v>12504.834288800002</v>
      </c>
      <c r="HY313" s="5">
        <v>12504.834288800002</v>
      </c>
      <c r="HZ313" s="5">
        <v>12504.834288800002</v>
      </c>
      <c r="IA313" s="5">
        <v>12504.834288800002</v>
      </c>
      <c r="IB313" s="5">
        <v>12504.834288800002</v>
      </c>
      <c r="IC313" s="5">
        <v>12504.834288800002</v>
      </c>
      <c r="ID313" s="5">
        <v>12504.834288800002</v>
      </c>
      <c r="IE313" s="5">
        <v>12504.834288800002</v>
      </c>
      <c r="IF313" s="5">
        <v>12504.834288800002</v>
      </c>
      <c r="IG313" s="5">
        <v>12504.834288800002</v>
      </c>
      <c r="IH313" s="5">
        <v>13255.124346128003</v>
      </c>
      <c r="II313" s="5">
        <v>13255.124346128003</v>
      </c>
      <c r="IJ313" s="5">
        <v>13255.124346128003</v>
      </c>
      <c r="IK313" s="5">
        <v>13255.124346128003</v>
      </c>
      <c r="IL313" s="5">
        <v>13255.124346128003</v>
      </c>
      <c r="IM313" s="5">
        <v>13255.124346128003</v>
      </c>
      <c r="IN313" s="5">
        <v>13255.124346128003</v>
      </c>
      <c r="IO313" s="5">
        <v>13255.124346128003</v>
      </c>
      <c r="IP313" s="5">
        <v>13255.124346128003</v>
      </c>
      <c r="IQ313" s="5">
        <v>13255.124346128003</v>
      </c>
      <c r="IR313" s="5">
        <v>13255.124346128003</v>
      </c>
      <c r="IS313" s="5">
        <v>13255.124346128003</v>
      </c>
      <c r="IT313" s="5"/>
      <c r="IW313" s="5">
        <v>242.91679999999999</v>
      </c>
      <c r="IX313" s="5">
        <v>242.91679999999999</v>
      </c>
      <c r="IY313" s="5">
        <v>272.64999999999998</v>
      </c>
      <c r="IZ313" s="5">
        <v>272.64999999999998</v>
      </c>
      <c r="JA313" s="5">
        <v>272.64999999999998</v>
      </c>
      <c r="JB313" s="5">
        <v>284.27350000000001</v>
      </c>
      <c r="JC313" s="5">
        <v>284.27350000000001</v>
      </c>
      <c r="JD313" s="5">
        <v>284.27350000000001</v>
      </c>
      <c r="JE313" s="5">
        <v>284.27350000000001</v>
      </c>
      <c r="JF313" s="5">
        <v>284.27350000000001</v>
      </c>
      <c r="JG313" s="5">
        <v>284.27350000000001</v>
      </c>
      <c r="JH313" s="5">
        <v>284.27350000000001</v>
      </c>
      <c r="JI313" s="5">
        <v>301.32991000000004</v>
      </c>
      <c r="JJ313" s="5">
        <v>301.32991000000004</v>
      </c>
      <c r="JK313" s="5">
        <v>301.32991000000004</v>
      </c>
      <c r="JL313" s="5">
        <v>301.32991000000004</v>
      </c>
      <c r="JM313" s="5">
        <v>301.32991000000004</v>
      </c>
      <c r="JN313" s="5">
        <v>301.32991000000004</v>
      </c>
      <c r="JO313" s="5">
        <v>301.32991000000004</v>
      </c>
      <c r="JP313" s="5">
        <v>301.32991000000004</v>
      </c>
      <c r="JQ313" s="5">
        <v>301.32991000000004</v>
      </c>
      <c r="JR313" s="5">
        <v>301.32991000000004</v>
      </c>
      <c r="JS313" s="5">
        <v>301.32991000000004</v>
      </c>
      <c r="JT313" s="5">
        <v>301.32991000000004</v>
      </c>
      <c r="JU313" s="5">
        <v>319.40970460000005</v>
      </c>
      <c r="JV313" s="5">
        <v>319.40970460000005</v>
      </c>
      <c r="JW313" s="5">
        <v>319.40970460000005</v>
      </c>
      <c r="JX313" s="5">
        <v>319.40970460000005</v>
      </c>
      <c r="JY313" s="5">
        <v>319.40970460000005</v>
      </c>
      <c r="JZ313" s="5">
        <v>319.40970460000005</v>
      </c>
      <c r="KA313" s="5">
        <v>319.40970460000005</v>
      </c>
      <c r="KB313" s="5">
        <v>319.40970460000005</v>
      </c>
      <c r="KC313" s="5">
        <v>319.40970460000005</v>
      </c>
      <c r="KD313" s="5">
        <v>319.40970460000005</v>
      </c>
      <c r="KE313" s="5">
        <v>319.40970460000005</v>
      </c>
      <c r="KF313" s="5">
        <v>319.40970460000005</v>
      </c>
      <c r="KG313" s="5">
        <v>338.57428687600003</v>
      </c>
      <c r="KH313" s="5">
        <v>338.57428687600003</v>
      </c>
      <c r="KI313" s="5">
        <v>338.57428687600003</v>
      </c>
      <c r="KJ313" s="5">
        <v>338.57428687600003</v>
      </c>
      <c r="KK313" s="5">
        <v>338.57428687600003</v>
      </c>
      <c r="KL313" s="5">
        <v>338.57428687600003</v>
      </c>
      <c r="KM313" s="5">
        <v>338.57428687600003</v>
      </c>
      <c r="KN313" s="5">
        <v>338.57428687600003</v>
      </c>
      <c r="KO313" s="5">
        <v>338.57428687600003</v>
      </c>
      <c r="KP313" s="5">
        <v>338.57428687600003</v>
      </c>
      <c r="KQ313" s="5">
        <v>338.57428687600003</v>
      </c>
      <c r="KR313" s="5">
        <v>338.57428687600003</v>
      </c>
      <c r="KS313" s="5">
        <v>358.88874408856009</v>
      </c>
      <c r="KT313" s="5">
        <v>358.88874408856009</v>
      </c>
      <c r="KU313" s="5">
        <v>358.88874408856009</v>
      </c>
      <c r="KV313" s="5">
        <v>358.88874408856009</v>
      </c>
      <c r="KW313" s="5">
        <v>358.88874408856009</v>
      </c>
      <c r="KX313" s="5">
        <v>358.88874408856009</v>
      </c>
      <c r="KY313" s="5">
        <v>358.88874408856009</v>
      </c>
      <c r="KZ313" s="5">
        <v>358.88874408856009</v>
      </c>
      <c r="LA313" s="5">
        <v>358.88874408856009</v>
      </c>
      <c r="LB313" s="5">
        <v>358.88874408856009</v>
      </c>
      <c r="LC313" s="5">
        <v>358.88874408856009</v>
      </c>
      <c r="LD313" s="5">
        <v>358.88874408856009</v>
      </c>
      <c r="LE313" s="5">
        <v>380.42206873387369</v>
      </c>
      <c r="LF313" s="5">
        <v>380.42206873387369</v>
      </c>
      <c r="LG313" s="5">
        <v>380.42206873387369</v>
      </c>
      <c r="LH313" s="5">
        <v>380.42206873387369</v>
      </c>
      <c r="LI313" s="5">
        <v>380.42206873387369</v>
      </c>
      <c r="LJ313" s="5">
        <v>380.42206873387369</v>
      </c>
      <c r="LK313" s="5">
        <v>380.42206873387369</v>
      </c>
      <c r="LL313" s="5">
        <v>380.42206873387369</v>
      </c>
      <c r="LM313" s="5">
        <v>380.42206873387369</v>
      </c>
      <c r="LN313" s="5">
        <v>380.42206873387369</v>
      </c>
      <c r="LO313" s="5">
        <v>380.42206873387369</v>
      </c>
      <c r="LP313" s="5">
        <v>380.42206873387369</v>
      </c>
      <c r="LQ313" s="5"/>
      <c r="LT313" s="5">
        <v>257.30560000000003</v>
      </c>
      <c r="LU313" s="5">
        <v>257.30560000000003</v>
      </c>
      <c r="LV313" s="5">
        <v>288.8</v>
      </c>
      <c r="LW313" s="5">
        <v>288.8</v>
      </c>
      <c r="LX313" s="5">
        <v>288.8</v>
      </c>
      <c r="LY313" s="5">
        <v>301.11200000000002</v>
      </c>
      <c r="LZ313" s="5">
        <v>301.11200000000002</v>
      </c>
      <c r="MA313" s="5">
        <v>301.11200000000002</v>
      </c>
      <c r="MB313" s="5">
        <v>301.11200000000002</v>
      </c>
      <c r="MC313" s="5">
        <v>301.11200000000002</v>
      </c>
      <c r="MD313" s="5">
        <v>301.11200000000002</v>
      </c>
      <c r="ME313" s="5">
        <v>301.11200000000002</v>
      </c>
      <c r="MF313" s="5">
        <v>319.17872000000006</v>
      </c>
      <c r="MG313" s="5">
        <v>319.17872000000006</v>
      </c>
      <c r="MH313" s="5">
        <v>319.17872000000006</v>
      </c>
      <c r="MI313" s="5">
        <v>319.17872000000006</v>
      </c>
      <c r="MJ313" s="5">
        <v>319.17872000000006</v>
      </c>
      <c r="MK313" s="5">
        <v>319.17872000000006</v>
      </c>
      <c r="ML313" s="5">
        <v>319.17872000000006</v>
      </c>
      <c r="MM313" s="5">
        <v>319.17872000000006</v>
      </c>
      <c r="MN313" s="5">
        <v>319.17872000000006</v>
      </c>
      <c r="MO313" s="5">
        <v>319.17872000000006</v>
      </c>
      <c r="MP313" s="5">
        <v>319.17872000000006</v>
      </c>
      <c r="MQ313" s="5">
        <v>319.17872000000006</v>
      </c>
      <c r="MR313" s="5">
        <v>338.32944320000007</v>
      </c>
      <c r="MS313" s="5">
        <v>338.32944320000007</v>
      </c>
      <c r="MT313" s="5">
        <v>338.32944320000007</v>
      </c>
      <c r="MU313" s="5">
        <v>338.32944320000007</v>
      </c>
      <c r="MV313" s="5">
        <v>338.32944320000007</v>
      </c>
      <c r="MW313" s="5">
        <v>338.32944320000007</v>
      </c>
      <c r="MX313" s="5">
        <v>338.32944320000007</v>
      </c>
      <c r="MY313" s="5">
        <v>338.32944320000007</v>
      </c>
      <c r="MZ313" s="5">
        <v>338.32944320000007</v>
      </c>
      <c r="NA313" s="5">
        <v>338.32944320000007</v>
      </c>
      <c r="NB313" s="5">
        <v>338.32944320000007</v>
      </c>
      <c r="NC313" s="5">
        <v>338.32944320000007</v>
      </c>
      <c r="ND313" s="5">
        <v>358.62920979200004</v>
      </c>
      <c r="NE313" s="5">
        <v>358.62920979200004</v>
      </c>
      <c r="NF313" s="5">
        <v>358.62920979200004</v>
      </c>
      <c r="NG313" s="5">
        <v>358.62920979200004</v>
      </c>
      <c r="NH313" s="5">
        <v>358.62920979200004</v>
      </c>
      <c r="NI313" s="5">
        <v>358.62920979200004</v>
      </c>
      <c r="NJ313" s="5">
        <v>358.62920979200004</v>
      </c>
      <c r="NK313" s="5">
        <v>358.62920979200004</v>
      </c>
      <c r="NL313" s="5">
        <v>358.62920979200004</v>
      </c>
      <c r="NM313" s="5">
        <v>358.62920979200004</v>
      </c>
      <c r="NN313" s="5">
        <v>358.62920979200004</v>
      </c>
      <c r="NO313" s="5">
        <v>358.62920979200004</v>
      </c>
      <c r="NP313" s="5">
        <v>380.14696237952006</v>
      </c>
      <c r="NQ313" s="5">
        <v>380.14696237952006</v>
      </c>
      <c r="NR313" s="5">
        <v>380.14696237952006</v>
      </c>
      <c r="NS313" s="5">
        <v>380.14696237952006</v>
      </c>
      <c r="NT313" s="5">
        <v>380.14696237952006</v>
      </c>
      <c r="NU313" s="5">
        <v>380.14696237952006</v>
      </c>
      <c r="NV313" s="5">
        <v>380.14696237952006</v>
      </c>
      <c r="NW313" s="5">
        <v>380.14696237952006</v>
      </c>
      <c r="NX313" s="5">
        <v>380.14696237952006</v>
      </c>
      <c r="NY313" s="5">
        <v>380.14696237952006</v>
      </c>
      <c r="NZ313" s="5">
        <v>380.14696237952006</v>
      </c>
      <c r="OA313" s="5">
        <v>380.14696237952006</v>
      </c>
      <c r="OB313" s="5">
        <v>402.95578012229129</v>
      </c>
      <c r="OC313" s="5">
        <v>402.95578012229129</v>
      </c>
      <c r="OD313" s="5">
        <v>402.95578012229129</v>
      </c>
      <c r="OE313" s="5">
        <v>402.95578012229129</v>
      </c>
      <c r="OF313" s="5">
        <v>402.95578012229129</v>
      </c>
      <c r="OG313" s="5">
        <v>402.95578012229129</v>
      </c>
      <c r="OH313" s="5">
        <v>402.95578012229129</v>
      </c>
      <c r="OI313" s="5">
        <v>402.95578012229129</v>
      </c>
      <c r="OJ313" s="5">
        <v>402.95578012229129</v>
      </c>
      <c r="OK313" s="5">
        <v>402.95578012229129</v>
      </c>
      <c r="OL313" s="5">
        <v>402.95578012229129</v>
      </c>
      <c r="OM313" s="5">
        <v>402.95578012229129</v>
      </c>
      <c r="ON313" s="5"/>
      <c r="OQ313" s="59">
        <v>0</v>
      </c>
      <c r="OR313" s="59">
        <v>0</v>
      </c>
      <c r="OS313" s="59">
        <v>0</v>
      </c>
      <c r="OT313" s="59">
        <v>0</v>
      </c>
      <c r="OU313" s="59">
        <v>0</v>
      </c>
      <c r="OV313" s="59">
        <v>0</v>
      </c>
      <c r="OW313" s="59">
        <v>0</v>
      </c>
      <c r="OX313" s="59">
        <v>0</v>
      </c>
      <c r="OY313" s="59">
        <v>0</v>
      </c>
      <c r="OZ313" s="59">
        <v>0</v>
      </c>
      <c r="PA313" s="59">
        <v>0</v>
      </c>
      <c r="PB313" s="59">
        <v>0</v>
      </c>
      <c r="PC313" s="59">
        <v>0</v>
      </c>
      <c r="PD313" s="59">
        <v>0</v>
      </c>
      <c r="PE313" s="59">
        <v>0</v>
      </c>
      <c r="PF313" s="59">
        <v>0</v>
      </c>
      <c r="PG313" s="59">
        <v>0</v>
      </c>
      <c r="PH313" s="59">
        <v>0</v>
      </c>
      <c r="PI313" s="59">
        <v>0</v>
      </c>
      <c r="PJ313" s="59">
        <v>0</v>
      </c>
      <c r="PK313" s="59">
        <v>0</v>
      </c>
      <c r="PL313" s="59">
        <v>0</v>
      </c>
      <c r="PM313" s="59">
        <v>0</v>
      </c>
      <c r="PN313" s="59">
        <v>0</v>
      </c>
      <c r="PO313" s="59">
        <v>0</v>
      </c>
      <c r="PP313" s="59">
        <v>0</v>
      </c>
      <c r="PQ313" s="59">
        <v>0</v>
      </c>
      <c r="PR313" s="59">
        <v>0</v>
      </c>
      <c r="PS313" s="59">
        <v>0</v>
      </c>
      <c r="PT313" s="59">
        <v>0</v>
      </c>
      <c r="PU313" s="59">
        <v>0</v>
      </c>
      <c r="PV313" s="59">
        <v>0</v>
      </c>
      <c r="PW313" s="59">
        <v>0</v>
      </c>
      <c r="PX313" s="59">
        <v>0</v>
      </c>
      <c r="PY313" s="59">
        <v>0</v>
      </c>
      <c r="PZ313" s="59">
        <v>0</v>
      </c>
      <c r="QA313" s="59">
        <v>0</v>
      </c>
      <c r="QB313" s="59">
        <v>0</v>
      </c>
      <c r="QC313" s="59">
        <v>0</v>
      </c>
      <c r="QD313" s="59">
        <v>0</v>
      </c>
      <c r="QE313" s="59">
        <v>0</v>
      </c>
      <c r="QF313" s="59">
        <v>0</v>
      </c>
      <c r="QG313" s="59">
        <v>0</v>
      </c>
      <c r="QH313" s="59">
        <v>0</v>
      </c>
      <c r="QI313" s="59">
        <v>0</v>
      </c>
      <c r="QJ313" s="59">
        <v>0</v>
      </c>
      <c r="QK313" s="59">
        <v>0</v>
      </c>
      <c r="QL313" s="59">
        <v>0</v>
      </c>
      <c r="QM313" s="59">
        <v>0</v>
      </c>
      <c r="QN313" s="59">
        <v>0</v>
      </c>
      <c r="QO313" s="59">
        <v>0</v>
      </c>
      <c r="QP313" s="59">
        <v>0</v>
      </c>
      <c r="QQ313" s="59">
        <v>0</v>
      </c>
      <c r="QR313" s="59">
        <v>0</v>
      </c>
      <c r="QS313" s="59">
        <v>0</v>
      </c>
      <c r="QT313" s="59">
        <v>0</v>
      </c>
      <c r="QU313" s="59">
        <v>0</v>
      </c>
      <c r="QV313" s="59">
        <v>0</v>
      </c>
      <c r="QW313" s="59">
        <v>0</v>
      </c>
      <c r="QX313" s="59">
        <v>0</v>
      </c>
      <c r="QY313" s="59">
        <v>0</v>
      </c>
      <c r="QZ313" s="59">
        <v>0</v>
      </c>
      <c r="RA313" s="59">
        <v>0</v>
      </c>
      <c r="RB313" s="59">
        <v>0</v>
      </c>
      <c r="RC313" s="59">
        <v>0</v>
      </c>
      <c r="RD313" s="59">
        <v>0</v>
      </c>
      <c r="RE313" s="59">
        <v>0</v>
      </c>
      <c r="RF313" s="59">
        <v>0</v>
      </c>
      <c r="RG313" s="59">
        <v>0</v>
      </c>
      <c r="RH313" s="59">
        <v>0</v>
      </c>
      <c r="RI313" s="59">
        <v>0</v>
      </c>
      <c r="RJ313" s="59">
        <v>0</v>
      </c>
      <c r="RK313" s="59"/>
      <c r="RN313" s="59">
        <v>500.22239999999999</v>
      </c>
      <c r="RO313" s="59">
        <v>500.22239999999999</v>
      </c>
      <c r="RP313" s="59">
        <v>561.45000000000005</v>
      </c>
      <c r="RQ313" s="59">
        <v>561.45000000000005</v>
      </c>
      <c r="RR313" s="59">
        <v>561.45000000000005</v>
      </c>
      <c r="RS313" s="59">
        <v>585.38550000000009</v>
      </c>
      <c r="RT313" s="59">
        <v>585.38550000000009</v>
      </c>
      <c r="RU313" s="59">
        <v>585.38550000000009</v>
      </c>
      <c r="RV313" s="59">
        <v>585.38550000000009</v>
      </c>
      <c r="RW313" s="59">
        <v>585.38550000000009</v>
      </c>
      <c r="RX313" s="59">
        <v>585.38550000000009</v>
      </c>
      <c r="RY313" s="59">
        <v>585.38550000000009</v>
      </c>
      <c r="RZ313" s="59">
        <v>620.50863000000004</v>
      </c>
      <c r="SA313" s="59">
        <v>620.50863000000004</v>
      </c>
      <c r="SB313" s="59">
        <v>620.50863000000004</v>
      </c>
      <c r="SC313" s="59">
        <v>620.50863000000004</v>
      </c>
      <c r="SD313" s="59">
        <v>620.50863000000004</v>
      </c>
      <c r="SE313" s="59">
        <v>620.50863000000004</v>
      </c>
      <c r="SF313" s="59">
        <v>620.50863000000004</v>
      </c>
      <c r="SG313" s="59">
        <v>620.50863000000004</v>
      </c>
      <c r="SH313" s="59">
        <v>620.50863000000004</v>
      </c>
      <c r="SI313" s="59">
        <v>620.50863000000004</v>
      </c>
      <c r="SJ313" s="59">
        <v>620.50863000000004</v>
      </c>
      <c r="SK313" s="59">
        <v>620.50863000000004</v>
      </c>
      <c r="SL313" s="59">
        <v>657.73914780000018</v>
      </c>
      <c r="SM313" s="59">
        <v>657.73914780000018</v>
      </c>
      <c r="SN313" s="59">
        <v>657.73914780000018</v>
      </c>
      <c r="SO313" s="59">
        <v>657.73914780000018</v>
      </c>
      <c r="SP313" s="59">
        <v>657.73914780000018</v>
      </c>
      <c r="SQ313" s="59">
        <v>657.73914780000018</v>
      </c>
      <c r="SR313" s="59">
        <v>657.73914780000018</v>
      </c>
      <c r="SS313" s="59">
        <v>657.73914780000018</v>
      </c>
      <c r="ST313" s="59">
        <v>657.73914780000018</v>
      </c>
      <c r="SU313" s="59">
        <v>657.73914780000018</v>
      </c>
      <c r="SV313" s="59">
        <v>657.73914780000018</v>
      </c>
      <c r="SW313" s="59">
        <v>657.73914780000018</v>
      </c>
      <c r="SX313" s="59">
        <v>697.20349666800007</v>
      </c>
      <c r="SY313" s="59">
        <v>697.20349666800007</v>
      </c>
      <c r="SZ313" s="59">
        <v>697.20349666800007</v>
      </c>
      <c r="TA313" s="59">
        <v>697.20349666800007</v>
      </c>
      <c r="TB313" s="59">
        <v>697.20349666800007</v>
      </c>
      <c r="TC313" s="59">
        <v>697.20349666800007</v>
      </c>
      <c r="TD313" s="59">
        <v>697.20349666800007</v>
      </c>
      <c r="TE313" s="59">
        <v>697.20349666800007</v>
      </c>
      <c r="TF313" s="59">
        <v>697.20349666800007</v>
      </c>
      <c r="TG313" s="59">
        <v>697.20349666800007</v>
      </c>
      <c r="TH313" s="59">
        <v>697.20349666800007</v>
      </c>
      <c r="TI313" s="59">
        <v>697.20349666800007</v>
      </c>
      <c r="TJ313" s="59">
        <v>739.03570646808021</v>
      </c>
      <c r="TK313" s="59">
        <v>739.03570646808021</v>
      </c>
      <c r="TL313" s="59">
        <v>739.03570646808021</v>
      </c>
      <c r="TM313" s="59">
        <v>739.03570646808021</v>
      </c>
      <c r="TN313" s="59">
        <v>739.03570646808021</v>
      </c>
      <c r="TO313" s="59">
        <v>739.03570646808021</v>
      </c>
      <c r="TP313" s="59">
        <v>739.03570646808021</v>
      </c>
      <c r="TQ313" s="59">
        <v>739.03570646808021</v>
      </c>
      <c r="TR313" s="59">
        <v>739.03570646808021</v>
      </c>
      <c r="TS313" s="59">
        <v>739.03570646808021</v>
      </c>
      <c r="TT313" s="59">
        <v>739.03570646808021</v>
      </c>
      <c r="TU313" s="59">
        <v>739.03570646808021</v>
      </c>
      <c r="TV313" s="59">
        <v>783.37784885616497</v>
      </c>
      <c r="TW313" s="59">
        <v>783.37784885616497</v>
      </c>
      <c r="TX313" s="59">
        <v>783.37784885616497</v>
      </c>
      <c r="TY313" s="59">
        <v>783.37784885616497</v>
      </c>
      <c r="TZ313" s="59">
        <v>783.37784885616497</v>
      </c>
      <c r="UA313" s="59">
        <v>783.37784885616497</v>
      </c>
      <c r="UB313" s="59">
        <v>783.37784885616497</v>
      </c>
      <c r="UC313" s="59">
        <v>783.37784885616497</v>
      </c>
      <c r="UD313" s="59">
        <v>783.37784885616497</v>
      </c>
      <c r="UE313" s="59">
        <v>783.37784885616497</v>
      </c>
      <c r="UF313" s="59">
        <v>783.37784885616497</v>
      </c>
      <c r="UG313" s="59">
        <v>783.37784885616497</v>
      </c>
      <c r="UH313" s="59"/>
      <c r="UK313" s="59">
        <v>3293.6981000000014</v>
      </c>
      <c r="UL313" s="59">
        <v>3615.9589199999996</v>
      </c>
      <c r="UM313" s="59">
        <v>3832.9164552000016</v>
      </c>
      <c r="UN313" s="59">
        <v>4062.8914425119997</v>
      </c>
      <c r="UO313" s="59">
        <v>4306.6649290627211</v>
      </c>
      <c r="UP313" s="59">
        <v>4565.0648248064854</v>
      </c>
      <c r="UQ313" s="59"/>
      <c r="UT313" s="59">
        <v>3488.7952000000005</v>
      </c>
      <c r="UU313" s="59">
        <v>3830.14464</v>
      </c>
      <c r="UV313" s="59">
        <v>4059.9533184000015</v>
      </c>
      <c r="UW313" s="59">
        <v>4303.5505175040007</v>
      </c>
      <c r="UX313" s="59">
        <v>4561.7635485542405</v>
      </c>
      <c r="UY313" s="59">
        <v>4835.4693614674952</v>
      </c>
      <c r="UZ313" s="59"/>
      <c r="VC313" s="59">
        <v>0</v>
      </c>
      <c r="VD313" s="59">
        <v>0</v>
      </c>
      <c r="VE313" s="59">
        <v>0</v>
      </c>
      <c r="VF313" s="59">
        <v>0</v>
      </c>
      <c r="VG313" s="59">
        <v>0</v>
      </c>
      <c r="VH313" s="59">
        <v>0</v>
      </c>
      <c r="VI313" s="59"/>
      <c r="VL313" s="59">
        <v>6782.4933000000019</v>
      </c>
      <c r="VM313" s="59">
        <v>7446.1035599999996</v>
      </c>
      <c r="VN313" s="59">
        <v>7892.8697736000031</v>
      </c>
      <c r="VO313" s="59">
        <v>8366.4419600159999</v>
      </c>
      <c r="VP313" s="59">
        <v>8868.4284776169625</v>
      </c>
      <c r="VQ313" s="59">
        <v>9400.5341862739806</v>
      </c>
      <c r="VR313" s="59"/>
      <c r="VU313" s="59">
        <v>114763</v>
      </c>
      <c r="VV313" s="59">
        <v>125991.60000000002</v>
      </c>
      <c r="VW313" s="59">
        <v>133551.09600000002</v>
      </c>
      <c r="VX313" s="59">
        <v>141564.16175999999</v>
      </c>
      <c r="VY313" s="59">
        <v>150058.01146560002</v>
      </c>
      <c r="VZ313" s="59">
        <v>159061.49215353598</v>
      </c>
      <c r="WA313" s="59"/>
      <c r="WD313" s="59">
        <v>9563.5833333333339</v>
      </c>
      <c r="WE313" s="59">
        <v>10499.300000000001</v>
      </c>
      <c r="WF313" s="59">
        <v>11129.258000000002</v>
      </c>
      <c r="WG313" s="59">
        <v>11797.01348</v>
      </c>
      <c r="WH313" s="59">
        <v>12504.834288800002</v>
      </c>
      <c r="WI313" s="59">
        <v>13255.124346127997</v>
      </c>
      <c r="WJ313" s="59"/>
      <c r="WM313" s="59">
        <v>401.32536019023644</v>
      </c>
      <c r="WN313" s="59">
        <v>440.59169114561485</v>
      </c>
      <c r="WO313" s="59">
        <v>467.02719261435175</v>
      </c>
      <c r="WP313" s="59">
        <v>495.0488241712128</v>
      </c>
      <c r="WQ313" s="59">
        <v>524.7517536214857</v>
      </c>
      <c r="WR313" s="59">
        <v>556.23685883877454</v>
      </c>
      <c r="WS313" s="59"/>
      <c r="WV313" s="74">
        <v>12.8</v>
      </c>
      <c r="WW313" s="74">
        <v>24.8</v>
      </c>
      <c r="WX313" s="74">
        <v>36.799999999999997</v>
      </c>
      <c r="WY313" s="74">
        <v>48.8</v>
      </c>
      <c r="WZ313" s="74">
        <v>60.8</v>
      </c>
      <c r="XA313" s="74">
        <v>72.8</v>
      </c>
      <c r="XB313" s="74"/>
      <c r="XE313" s="80">
        <v>1</v>
      </c>
      <c r="XF313" s="80">
        <v>2</v>
      </c>
      <c r="XG313" s="80">
        <v>3</v>
      </c>
      <c r="XH313" s="80">
        <v>4</v>
      </c>
      <c r="XI313" s="80">
        <v>5</v>
      </c>
      <c r="XJ313" s="80">
        <v>6</v>
      </c>
      <c r="XK313" s="80"/>
      <c r="XL313" s="75"/>
      <c r="XM313" s="75"/>
      <c r="XN313" s="80">
        <v>0</v>
      </c>
      <c r="XO313" s="80">
        <v>0</v>
      </c>
      <c r="XP313" s="80">
        <v>0</v>
      </c>
      <c r="XQ313" s="80">
        <v>0</v>
      </c>
      <c r="XR313" s="80">
        <v>0</v>
      </c>
      <c r="XS313" s="80">
        <v>0</v>
      </c>
      <c r="XT313" s="80"/>
      <c r="XW313" s="80">
        <v>24</v>
      </c>
      <c r="XX313" s="80">
        <v>24</v>
      </c>
      <c r="XY313" s="80">
        <v>23</v>
      </c>
      <c r="XZ313" s="80">
        <v>23</v>
      </c>
      <c r="YA313" s="80">
        <v>23</v>
      </c>
      <c r="YB313" s="80">
        <v>23</v>
      </c>
      <c r="YC313" s="80"/>
      <c r="YF313" s="5">
        <v>836.76337599664294</v>
      </c>
      <c r="YG313" s="5">
        <v>918.63367603860752</v>
      </c>
      <c r="YH313" s="5">
        <v>973.75169660092342</v>
      </c>
      <c r="YI313" s="5">
        <v>1032.1767983969794</v>
      </c>
      <c r="YJ313" s="5">
        <v>3193.114420786741</v>
      </c>
      <c r="YK313" s="5">
        <v>3384.7012860339428</v>
      </c>
      <c r="YL313" s="5"/>
      <c r="YO313" s="5">
        <v>18059.641208560639</v>
      </c>
      <c r="YP313" s="5">
        <v>19826.626101552669</v>
      </c>
      <c r="YQ313" s="5">
        <v>28021.631556861106</v>
      </c>
      <c r="YR313" s="5">
        <v>29702.929450272768</v>
      </c>
      <c r="YS313" s="5">
        <v>31485.105217289143</v>
      </c>
      <c r="YT313" s="5">
        <v>33374.211530326473</v>
      </c>
      <c r="YU313" s="5"/>
      <c r="YX313" s="5">
        <v>12351.67007524473</v>
      </c>
      <c r="YY313" s="5">
        <v>19649.869898749301</v>
      </c>
      <c r="YZ313" s="5">
        <v>28021.631556861106</v>
      </c>
      <c r="ZA313" s="5">
        <v>29702.929450272768</v>
      </c>
      <c r="ZB313" s="5">
        <v>31485.105217289143</v>
      </c>
      <c r="ZC313" s="5">
        <v>33374.211530326473</v>
      </c>
      <c r="ZD313" s="5"/>
      <c r="ZG313" s="5">
        <v>401.32536019023644</v>
      </c>
      <c r="ZH313" s="5">
        <v>440.59169114561485</v>
      </c>
      <c r="ZI313" s="5">
        <v>467.02719261435175</v>
      </c>
      <c r="ZJ313" s="5">
        <v>495.0488241712128</v>
      </c>
      <c r="ZK313" s="5">
        <v>524.7517536214857</v>
      </c>
      <c r="ZL313" s="5">
        <v>556.23685883877454</v>
      </c>
      <c r="ZM313" s="5"/>
      <c r="ZP313" s="60">
        <v>11237.11008532662</v>
      </c>
      <c r="ZQ313" s="60">
        <v>12336.567352077216</v>
      </c>
      <c r="ZR313" s="60">
        <v>13076.761393201848</v>
      </c>
      <c r="ZS313" s="60">
        <v>13861.367076793958</v>
      </c>
      <c r="ZT313" s="60">
        <v>14693.049101401601</v>
      </c>
      <c r="ZU313" s="60">
        <v>15574.632047485688</v>
      </c>
      <c r="ZV313" s="60"/>
      <c r="ZY313" s="60">
        <v>401.32536019023644</v>
      </c>
      <c r="ZZ313" s="60">
        <v>440.59169114561485</v>
      </c>
      <c r="AAA313" s="60">
        <v>467.02719261435175</v>
      </c>
      <c r="AAB313" s="60">
        <v>495.0488241712128</v>
      </c>
      <c r="AAC313" s="60">
        <v>524.7517536214857</v>
      </c>
      <c r="AAD313" s="60">
        <v>556.23685883877454</v>
      </c>
      <c r="AAE313" s="60"/>
      <c r="AAH313" s="60">
        <v>8427.8325639949653</v>
      </c>
      <c r="AAI313" s="60">
        <v>18504.851028115823</v>
      </c>
      <c r="AAJ313" s="60">
        <v>29422.713134704161</v>
      </c>
      <c r="AAK313" s="60">
        <v>41584.101230381872</v>
      </c>
      <c r="AAL313" s="60">
        <v>60346.451666470857</v>
      </c>
      <c r="AAM313" s="60">
        <v>76760.686519750889</v>
      </c>
      <c r="AAN313" s="60"/>
      <c r="AAQ313" s="5">
        <v>19664.942649321587</v>
      </c>
      <c r="AAR313" s="5">
        <v>30841.418380193041</v>
      </c>
      <c r="AAS313" s="5">
        <v>42499.474527906008</v>
      </c>
      <c r="AAT313" s="5">
        <v>55445.468307175834</v>
      </c>
      <c r="AAU313" s="5">
        <v>75039.500767872465</v>
      </c>
      <c r="AAV313" s="5">
        <v>92335.31856723658</v>
      </c>
    </row>
    <row r="314" spans="2:724" ht="15" customHeight="1">
      <c r="B314" s="228">
        <v>41</v>
      </c>
      <c r="C314" s="228">
        <v>655914</v>
      </c>
      <c r="D314" s="229" t="s">
        <v>476</v>
      </c>
      <c r="E314" s="73" t="b">
        <v>0</v>
      </c>
      <c r="F314" s="230">
        <v>41817</v>
      </c>
      <c r="G314" s="231" t="s">
        <v>426</v>
      </c>
      <c r="H314" s="57" t="s">
        <v>221</v>
      </c>
      <c r="I314" s="57" t="s">
        <v>199</v>
      </c>
      <c r="J314" s="229" t="s">
        <v>223</v>
      </c>
      <c r="K314" s="232">
        <v>0</v>
      </c>
      <c r="L314" s="232">
        <v>0</v>
      </c>
      <c r="M314" s="73" t="b">
        <v>1</v>
      </c>
      <c r="N314" s="73" t="b">
        <v>1</v>
      </c>
      <c r="O314" s="73" t="b">
        <v>1</v>
      </c>
      <c r="P314" s="27">
        <v>42913</v>
      </c>
      <c r="Q314" s="27" t="s">
        <v>426</v>
      </c>
      <c r="R314" s="69">
        <v>0</v>
      </c>
      <c r="S314" s="69">
        <v>0.06</v>
      </c>
      <c r="T314" s="69">
        <v>0.06</v>
      </c>
      <c r="U314" s="69">
        <v>0.06</v>
      </c>
      <c r="V314" s="69">
        <v>0.06</v>
      </c>
      <c r="W314" s="69">
        <v>0.06</v>
      </c>
      <c r="Z314" s="232">
        <v>0</v>
      </c>
      <c r="AA314" s="232">
        <v>0</v>
      </c>
      <c r="AB314" s="232">
        <v>0</v>
      </c>
      <c r="AC314" s="232">
        <v>0</v>
      </c>
      <c r="AD314" s="232">
        <v>0</v>
      </c>
      <c r="AE314" s="232">
        <v>1320.68</v>
      </c>
      <c r="AF314" s="232">
        <v>9905</v>
      </c>
      <c r="AG314" s="232">
        <v>9905</v>
      </c>
      <c r="AH314" s="232">
        <v>9905</v>
      </c>
      <c r="AI314" s="232">
        <v>9905</v>
      </c>
      <c r="AJ314" s="232">
        <v>9905</v>
      </c>
      <c r="AK314" s="232">
        <v>9905</v>
      </c>
      <c r="AL314" s="5">
        <v>10499.300000000001</v>
      </c>
      <c r="AM314" s="5">
        <v>10499.300000000001</v>
      </c>
      <c r="AN314" s="5">
        <v>10499.300000000001</v>
      </c>
      <c r="AO314" s="5">
        <v>10499.300000000001</v>
      </c>
      <c r="AP314" s="5">
        <v>10499.300000000001</v>
      </c>
      <c r="AQ314" s="5">
        <v>10499.300000000001</v>
      </c>
      <c r="AR314" s="5">
        <v>10499.300000000001</v>
      </c>
      <c r="AS314" s="5">
        <v>10499.300000000001</v>
      </c>
      <c r="AT314" s="5">
        <v>10499.300000000001</v>
      </c>
      <c r="AU314" s="5">
        <v>10499.300000000001</v>
      </c>
      <c r="AV314" s="5">
        <v>10499.300000000001</v>
      </c>
      <c r="AW314" s="5">
        <v>10499.300000000001</v>
      </c>
      <c r="AX314" s="5">
        <v>11129.258000000002</v>
      </c>
      <c r="AY314" s="5">
        <v>11129.258000000002</v>
      </c>
      <c r="AZ314" s="5">
        <v>11129.258000000002</v>
      </c>
      <c r="BA314" s="5">
        <v>11129.258000000002</v>
      </c>
      <c r="BB314" s="5">
        <v>11129.258000000002</v>
      </c>
      <c r="BC314" s="5">
        <v>11129.258000000002</v>
      </c>
      <c r="BD314" s="5">
        <v>11129.258000000002</v>
      </c>
      <c r="BE314" s="5">
        <v>11129.258000000002</v>
      </c>
      <c r="BF314" s="5">
        <v>11129.258000000002</v>
      </c>
      <c r="BG314" s="5">
        <v>11129.258000000002</v>
      </c>
      <c r="BH314" s="5">
        <v>11129.258000000002</v>
      </c>
      <c r="BI314" s="5">
        <v>11129.258000000002</v>
      </c>
      <c r="BJ314" s="5">
        <v>11797.013480000001</v>
      </c>
      <c r="BK314" s="5">
        <v>11797.013480000001</v>
      </c>
      <c r="BL314" s="5">
        <v>11797.013480000001</v>
      </c>
      <c r="BM314" s="5">
        <v>11797.013480000001</v>
      </c>
      <c r="BN314" s="5">
        <v>11797.013480000001</v>
      </c>
      <c r="BO314" s="5">
        <v>11797.013480000001</v>
      </c>
      <c r="BP314" s="5">
        <v>11797.013480000001</v>
      </c>
      <c r="BQ314" s="5">
        <v>11797.013480000001</v>
      </c>
      <c r="BR314" s="5">
        <v>11797.013480000001</v>
      </c>
      <c r="BS314" s="5">
        <v>11797.013480000001</v>
      </c>
      <c r="BT314" s="5">
        <v>11797.013480000001</v>
      </c>
      <c r="BU314" s="5">
        <v>11797.013480000001</v>
      </c>
      <c r="BV314" s="5">
        <v>12504.834288800002</v>
      </c>
      <c r="BW314" s="5">
        <v>12504.834288800002</v>
      </c>
      <c r="BX314" s="5">
        <v>12504.834288800002</v>
      </c>
      <c r="BY314" s="5">
        <v>12504.834288800002</v>
      </c>
      <c r="BZ314" s="5">
        <v>12504.834288800002</v>
      </c>
      <c r="CA314" s="5">
        <v>12504.834288800002</v>
      </c>
      <c r="CB314" s="5">
        <v>12504.834288800002</v>
      </c>
      <c r="CC314" s="5">
        <v>12504.834288800002</v>
      </c>
      <c r="CD314" s="5">
        <v>12504.834288800002</v>
      </c>
      <c r="CE314" s="5">
        <v>12504.834288800002</v>
      </c>
      <c r="CF314" s="5">
        <v>12504.834288800002</v>
      </c>
      <c r="CG314" s="5">
        <v>12504.834288800002</v>
      </c>
      <c r="CH314" s="5">
        <v>13255.124346128003</v>
      </c>
      <c r="CI314" s="5">
        <v>13255.124346128003</v>
      </c>
      <c r="CJ314" s="5">
        <v>13255.124346128003</v>
      </c>
      <c r="CK314" s="5">
        <v>13255.124346128003</v>
      </c>
      <c r="CL314" s="5">
        <v>13255.124346128003</v>
      </c>
      <c r="CM314" s="5">
        <v>13255.124346128003</v>
      </c>
      <c r="CN314" s="5">
        <v>13255.124346128003</v>
      </c>
      <c r="CO314" s="5">
        <v>13255.124346128003</v>
      </c>
      <c r="CP314" s="5">
        <v>13255.124346128003</v>
      </c>
      <c r="CQ314" s="5">
        <v>13255.124346128003</v>
      </c>
      <c r="CR314" s="5">
        <v>13255.124346128003</v>
      </c>
      <c r="CS314" s="5">
        <v>13255.124346128003</v>
      </c>
      <c r="CU314" s="69">
        <v>0</v>
      </c>
      <c r="CV314" s="69">
        <v>0</v>
      </c>
      <c r="CW314" s="69">
        <v>0</v>
      </c>
      <c r="CX314" s="69">
        <v>0</v>
      </c>
      <c r="CY314" s="69">
        <v>0</v>
      </c>
      <c r="CZ314" s="69">
        <v>0</v>
      </c>
      <c r="DC314" s="5">
        <v>0</v>
      </c>
      <c r="DD314" s="5">
        <v>0</v>
      </c>
      <c r="DE314" s="5">
        <v>0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0</v>
      </c>
      <c r="DQ314" s="5">
        <v>0</v>
      </c>
      <c r="DR314" s="5">
        <v>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0</v>
      </c>
      <c r="EK314" s="5">
        <v>0</v>
      </c>
      <c r="EL314" s="5">
        <v>0</v>
      </c>
      <c r="EM314" s="5">
        <v>0</v>
      </c>
      <c r="EN314" s="5">
        <v>0</v>
      </c>
      <c r="EO314" s="5">
        <v>0</v>
      </c>
      <c r="EP314" s="5">
        <v>0</v>
      </c>
      <c r="EQ314" s="5">
        <v>0</v>
      </c>
      <c r="ER314" s="5">
        <v>0</v>
      </c>
      <c r="ES314" s="5">
        <v>0</v>
      </c>
      <c r="ET314" s="5">
        <v>0</v>
      </c>
      <c r="EU314" s="5">
        <v>0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0</v>
      </c>
      <c r="FH314" s="5">
        <v>0</v>
      </c>
      <c r="FI314" s="5">
        <v>0</v>
      </c>
      <c r="FJ314" s="5">
        <v>0</v>
      </c>
      <c r="FK314" s="5">
        <v>0</v>
      </c>
      <c r="FL314" s="5">
        <v>0</v>
      </c>
      <c r="FM314" s="5">
        <v>0</v>
      </c>
      <c r="FN314" s="5">
        <v>0</v>
      </c>
      <c r="FO314" s="5">
        <v>0</v>
      </c>
      <c r="FP314" s="5">
        <v>0</v>
      </c>
      <c r="FQ314" s="5">
        <v>0</v>
      </c>
      <c r="FR314" s="5">
        <v>0</v>
      </c>
      <c r="FS314" s="5">
        <v>0</v>
      </c>
      <c r="FT314" s="5">
        <v>0</v>
      </c>
      <c r="FU314" s="5">
        <v>0</v>
      </c>
      <c r="FV314" s="5">
        <v>0</v>
      </c>
      <c r="FW314" s="5"/>
      <c r="FZ314" s="5">
        <v>0</v>
      </c>
      <c r="GA314" s="5">
        <v>0</v>
      </c>
      <c r="GB314" s="5">
        <v>0</v>
      </c>
      <c r="GC314" s="5">
        <v>0</v>
      </c>
      <c r="GD314" s="5">
        <v>0</v>
      </c>
      <c r="GE314" s="5">
        <v>1320.68</v>
      </c>
      <c r="GF314" s="5">
        <v>9905</v>
      </c>
      <c r="GG314" s="5">
        <v>9905</v>
      </c>
      <c r="GH314" s="5">
        <v>9905</v>
      </c>
      <c r="GI314" s="5">
        <v>9905</v>
      </c>
      <c r="GJ314" s="5">
        <v>9905</v>
      </c>
      <c r="GK314" s="5">
        <v>9905</v>
      </c>
      <c r="GL314" s="5">
        <v>10499.300000000001</v>
      </c>
      <c r="GM314" s="5">
        <v>10499.300000000001</v>
      </c>
      <c r="GN314" s="5">
        <v>10499.300000000001</v>
      </c>
      <c r="GO314" s="5">
        <v>10499.300000000001</v>
      </c>
      <c r="GP314" s="5">
        <v>10499.300000000001</v>
      </c>
      <c r="GQ314" s="5">
        <v>10499.300000000001</v>
      </c>
      <c r="GR314" s="5">
        <v>10499.300000000001</v>
      </c>
      <c r="GS314" s="5">
        <v>10499.300000000001</v>
      </c>
      <c r="GT314" s="5">
        <v>10499.300000000001</v>
      </c>
      <c r="GU314" s="5">
        <v>10499.300000000001</v>
      </c>
      <c r="GV314" s="5">
        <v>10499.300000000001</v>
      </c>
      <c r="GW314" s="5">
        <v>10499.300000000001</v>
      </c>
      <c r="GX314" s="5">
        <v>11129.258000000002</v>
      </c>
      <c r="GY314" s="5">
        <v>11129.258000000002</v>
      </c>
      <c r="GZ314" s="5">
        <v>11129.258000000002</v>
      </c>
      <c r="HA314" s="5">
        <v>11129.258000000002</v>
      </c>
      <c r="HB314" s="5">
        <v>11129.258000000002</v>
      </c>
      <c r="HC314" s="5">
        <v>11129.258000000002</v>
      </c>
      <c r="HD314" s="5">
        <v>11129.258000000002</v>
      </c>
      <c r="HE314" s="5">
        <v>11129.258000000002</v>
      </c>
      <c r="HF314" s="5">
        <v>11129.258000000002</v>
      </c>
      <c r="HG314" s="5">
        <v>11129.258000000002</v>
      </c>
      <c r="HH314" s="5">
        <v>11129.258000000002</v>
      </c>
      <c r="HI314" s="5">
        <v>11129.258000000002</v>
      </c>
      <c r="HJ314" s="5">
        <v>11797.013480000001</v>
      </c>
      <c r="HK314" s="5">
        <v>11797.013480000001</v>
      </c>
      <c r="HL314" s="5">
        <v>11797.013480000001</v>
      </c>
      <c r="HM314" s="5">
        <v>11797.013480000001</v>
      </c>
      <c r="HN314" s="5">
        <v>11797.013480000001</v>
      </c>
      <c r="HO314" s="5">
        <v>11797.013480000001</v>
      </c>
      <c r="HP314" s="5">
        <v>11797.013480000001</v>
      </c>
      <c r="HQ314" s="5">
        <v>11797.013480000001</v>
      </c>
      <c r="HR314" s="5">
        <v>11797.013480000001</v>
      </c>
      <c r="HS314" s="5">
        <v>11797.013480000001</v>
      </c>
      <c r="HT314" s="5">
        <v>11797.013480000001</v>
      </c>
      <c r="HU314" s="5">
        <v>11797.013480000001</v>
      </c>
      <c r="HV314" s="5">
        <v>12504.834288800002</v>
      </c>
      <c r="HW314" s="5">
        <v>12504.834288800002</v>
      </c>
      <c r="HX314" s="5">
        <v>12504.834288800002</v>
      </c>
      <c r="HY314" s="5">
        <v>12504.834288800002</v>
      </c>
      <c r="HZ314" s="5">
        <v>12504.834288800002</v>
      </c>
      <c r="IA314" s="5">
        <v>12504.834288800002</v>
      </c>
      <c r="IB314" s="5">
        <v>12504.834288800002</v>
      </c>
      <c r="IC314" s="5">
        <v>12504.834288800002</v>
      </c>
      <c r="ID314" s="5">
        <v>12504.834288800002</v>
      </c>
      <c r="IE314" s="5">
        <v>12504.834288800002</v>
      </c>
      <c r="IF314" s="5">
        <v>12504.834288800002</v>
      </c>
      <c r="IG314" s="5">
        <v>12504.834288800002</v>
      </c>
      <c r="IH314" s="5">
        <v>13255.124346128003</v>
      </c>
      <c r="II314" s="5">
        <v>13255.124346128003</v>
      </c>
      <c r="IJ314" s="5">
        <v>13255.124346128003</v>
      </c>
      <c r="IK314" s="5">
        <v>13255.124346128003</v>
      </c>
      <c r="IL314" s="5">
        <v>13255.124346128003</v>
      </c>
      <c r="IM314" s="5">
        <v>13255.124346128003</v>
      </c>
      <c r="IN314" s="5">
        <v>13255.124346128003</v>
      </c>
      <c r="IO314" s="5">
        <v>13255.124346128003</v>
      </c>
      <c r="IP314" s="5">
        <v>13255.124346128003</v>
      </c>
      <c r="IQ314" s="5">
        <v>13255.124346128003</v>
      </c>
      <c r="IR314" s="5">
        <v>13255.124346128003</v>
      </c>
      <c r="IS314" s="5">
        <v>13255.124346128003</v>
      </c>
      <c r="IT314" s="5"/>
      <c r="IW314" s="5">
        <v>0</v>
      </c>
      <c r="IX314" s="5">
        <v>0</v>
      </c>
      <c r="IY314" s="5">
        <v>0</v>
      </c>
      <c r="IZ314" s="5">
        <v>0</v>
      </c>
      <c r="JA314" s="5">
        <v>0</v>
      </c>
      <c r="JB314" s="5">
        <v>37.903516000000003</v>
      </c>
      <c r="JC314" s="5">
        <v>284.27350000000001</v>
      </c>
      <c r="JD314" s="5">
        <v>284.27350000000001</v>
      </c>
      <c r="JE314" s="5">
        <v>284.27350000000001</v>
      </c>
      <c r="JF314" s="5">
        <v>284.27350000000001</v>
      </c>
      <c r="JG314" s="5">
        <v>284.27350000000001</v>
      </c>
      <c r="JH314" s="5">
        <v>284.27350000000001</v>
      </c>
      <c r="JI314" s="5">
        <v>301.32991000000004</v>
      </c>
      <c r="JJ314" s="5">
        <v>301.32991000000004</v>
      </c>
      <c r="JK314" s="5">
        <v>301.32991000000004</v>
      </c>
      <c r="JL314" s="5">
        <v>301.32991000000004</v>
      </c>
      <c r="JM314" s="5">
        <v>301.32991000000004</v>
      </c>
      <c r="JN314" s="5">
        <v>301.32991000000004</v>
      </c>
      <c r="JO314" s="5">
        <v>301.32991000000004</v>
      </c>
      <c r="JP314" s="5">
        <v>301.32991000000004</v>
      </c>
      <c r="JQ314" s="5">
        <v>301.32991000000004</v>
      </c>
      <c r="JR314" s="5">
        <v>301.32991000000004</v>
      </c>
      <c r="JS314" s="5">
        <v>301.32991000000004</v>
      </c>
      <c r="JT314" s="5">
        <v>301.32991000000004</v>
      </c>
      <c r="JU314" s="5">
        <v>319.40970460000005</v>
      </c>
      <c r="JV314" s="5">
        <v>319.40970460000005</v>
      </c>
      <c r="JW314" s="5">
        <v>319.40970460000005</v>
      </c>
      <c r="JX314" s="5">
        <v>319.40970460000005</v>
      </c>
      <c r="JY314" s="5">
        <v>319.40970460000005</v>
      </c>
      <c r="JZ314" s="5">
        <v>319.40970460000005</v>
      </c>
      <c r="KA314" s="5">
        <v>319.40970460000005</v>
      </c>
      <c r="KB314" s="5">
        <v>319.40970460000005</v>
      </c>
      <c r="KC314" s="5">
        <v>319.40970460000005</v>
      </c>
      <c r="KD314" s="5">
        <v>319.40970460000005</v>
      </c>
      <c r="KE314" s="5">
        <v>319.40970460000005</v>
      </c>
      <c r="KF314" s="5">
        <v>319.40970460000005</v>
      </c>
      <c r="KG314" s="5">
        <v>338.57428687600003</v>
      </c>
      <c r="KH314" s="5">
        <v>338.57428687600003</v>
      </c>
      <c r="KI314" s="5">
        <v>338.57428687600003</v>
      </c>
      <c r="KJ314" s="5">
        <v>338.57428687600003</v>
      </c>
      <c r="KK314" s="5">
        <v>338.57428687600003</v>
      </c>
      <c r="KL314" s="5">
        <v>338.57428687600003</v>
      </c>
      <c r="KM314" s="5">
        <v>338.57428687600003</v>
      </c>
      <c r="KN314" s="5">
        <v>338.57428687600003</v>
      </c>
      <c r="KO314" s="5">
        <v>338.57428687600003</v>
      </c>
      <c r="KP314" s="5">
        <v>338.57428687600003</v>
      </c>
      <c r="KQ314" s="5">
        <v>338.57428687600003</v>
      </c>
      <c r="KR314" s="5">
        <v>338.57428687600003</v>
      </c>
      <c r="KS314" s="5">
        <v>358.88874408856009</v>
      </c>
      <c r="KT314" s="5">
        <v>358.88874408856009</v>
      </c>
      <c r="KU314" s="5">
        <v>358.88874408856009</v>
      </c>
      <c r="KV314" s="5">
        <v>358.88874408856009</v>
      </c>
      <c r="KW314" s="5">
        <v>358.88874408856009</v>
      </c>
      <c r="KX314" s="5">
        <v>358.88874408856009</v>
      </c>
      <c r="KY314" s="5">
        <v>358.88874408856009</v>
      </c>
      <c r="KZ314" s="5">
        <v>358.88874408856009</v>
      </c>
      <c r="LA314" s="5">
        <v>358.88874408856009</v>
      </c>
      <c r="LB314" s="5">
        <v>358.88874408856009</v>
      </c>
      <c r="LC314" s="5">
        <v>358.88874408856009</v>
      </c>
      <c r="LD314" s="5">
        <v>358.88874408856009</v>
      </c>
      <c r="LE314" s="5">
        <v>380.42206873387369</v>
      </c>
      <c r="LF314" s="5">
        <v>380.42206873387369</v>
      </c>
      <c r="LG314" s="5">
        <v>380.42206873387369</v>
      </c>
      <c r="LH314" s="5">
        <v>380.42206873387369</v>
      </c>
      <c r="LI314" s="5">
        <v>380.42206873387369</v>
      </c>
      <c r="LJ314" s="5">
        <v>380.42206873387369</v>
      </c>
      <c r="LK314" s="5">
        <v>380.42206873387369</v>
      </c>
      <c r="LL314" s="5">
        <v>380.42206873387369</v>
      </c>
      <c r="LM314" s="5">
        <v>380.42206873387369</v>
      </c>
      <c r="LN314" s="5">
        <v>380.42206873387369</v>
      </c>
      <c r="LO314" s="5">
        <v>380.42206873387369</v>
      </c>
      <c r="LP314" s="5">
        <v>380.42206873387369</v>
      </c>
      <c r="LQ314" s="5"/>
      <c r="LT314" s="5">
        <v>0</v>
      </c>
      <c r="LU314" s="5">
        <v>0</v>
      </c>
      <c r="LV314" s="5">
        <v>0</v>
      </c>
      <c r="LW314" s="5">
        <v>0</v>
      </c>
      <c r="LX314" s="5">
        <v>0</v>
      </c>
      <c r="LY314" s="5">
        <v>40.148672000000005</v>
      </c>
      <c r="LZ314" s="5">
        <v>301.11200000000002</v>
      </c>
      <c r="MA314" s="5">
        <v>301.11200000000002</v>
      </c>
      <c r="MB314" s="5">
        <v>301.11200000000002</v>
      </c>
      <c r="MC314" s="5">
        <v>301.11200000000002</v>
      </c>
      <c r="MD314" s="5">
        <v>301.11200000000002</v>
      </c>
      <c r="ME314" s="5">
        <v>301.11200000000002</v>
      </c>
      <c r="MF314" s="5">
        <v>319.17872000000006</v>
      </c>
      <c r="MG314" s="5">
        <v>319.17872000000006</v>
      </c>
      <c r="MH314" s="5">
        <v>319.17872000000006</v>
      </c>
      <c r="MI314" s="5">
        <v>319.17872000000006</v>
      </c>
      <c r="MJ314" s="5">
        <v>319.17872000000006</v>
      </c>
      <c r="MK314" s="5">
        <v>319.17872000000006</v>
      </c>
      <c r="ML314" s="5">
        <v>319.17872000000006</v>
      </c>
      <c r="MM314" s="5">
        <v>319.17872000000006</v>
      </c>
      <c r="MN314" s="5">
        <v>319.17872000000006</v>
      </c>
      <c r="MO314" s="5">
        <v>319.17872000000006</v>
      </c>
      <c r="MP314" s="5">
        <v>319.17872000000006</v>
      </c>
      <c r="MQ314" s="5">
        <v>319.17872000000006</v>
      </c>
      <c r="MR314" s="5">
        <v>338.32944320000007</v>
      </c>
      <c r="MS314" s="5">
        <v>338.32944320000007</v>
      </c>
      <c r="MT314" s="5">
        <v>338.32944320000007</v>
      </c>
      <c r="MU314" s="5">
        <v>338.32944320000007</v>
      </c>
      <c r="MV314" s="5">
        <v>338.32944320000007</v>
      </c>
      <c r="MW314" s="5">
        <v>338.32944320000007</v>
      </c>
      <c r="MX314" s="5">
        <v>338.32944320000007</v>
      </c>
      <c r="MY314" s="5">
        <v>338.32944320000007</v>
      </c>
      <c r="MZ314" s="5">
        <v>338.32944320000007</v>
      </c>
      <c r="NA314" s="5">
        <v>338.32944320000007</v>
      </c>
      <c r="NB314" s="5">
        <v>338.32944320000007</v>
      </c>
      <c r="NC314" s="5">
        <v>338.32944320000007</v>
      </c>
      <c r="ND314" s="5">
        <v>358.62920979200004</v>
      </c>
      <c r="NE314" s="5">
        <v>358.62920979200004</v>
      </c>
      <c r="NF314" s="5">
        <v>358.62920979200004</v>
      </c>
      <c r="NG314" s="5">
        <v>358.62920979200004</v>
      </c>
      <c r="NH314" s="5">
        <v>358.62920979200004</v>
      </c>
      <c r="NI314" s="5">
        <v>358.62920979200004</v>
      </c>
      <c r="NJ314" s="5">
        <v>358.62920979200004</v>
      </c>
      <c r="NK314" s="5">
        <v>358.62920979200004</v>
      </c>
      <c r="NL314" s="5">
        <v>358.62920979200004</v>
      </c>
      <c r="NM314" s="5">
        <v>358.62920979200004</v>
      </c>
      <c r="NN314" s="5">
        <v>358.62920979200004</v>
      </c>
      <c r="NO314" s="5">
        <v>358.62920979200004</v>
      </c>
      <c r="NP314" s="5">
        <v>380.14696237952006</v>
      </c>
      <c r="NQ314" s="5">
        <v>380.14696237952006</v>
      </c>
      <c r="NR314" s="5">
        <v>380.14696237952006</v>
      </c>
      <c r="NS314" s="5">
        <v>380.14696237952006</v>
      </c>
      <c r="NT314" s="5">
        <v>380.14696237952006</v>
      </c>
      <c r="NU314" s="5">
        <v>380.14696237952006</v>
      </c>
      <c r="NV314" s="5">
        <v>380.14696237952006</v>
      </c>
      <c r="NW314" s="5">
        <v>380.14696237952006</v>
      </c>
      <c r="NX314" s="5">
        <v>380.14696237952006</v>
      </c>
      <c r="NY314" s="5">
        <v>380.14696237952006</v>
      </c>
      <c r="NZ314" s="5">
        <v>380.14696237952006</v>
      </c>
      <c r="OA314" s="5">
        <v>380.14696237952006</v>
      </c>
      <c r="OB314" s="5">
        <v>402.95578012229129</v>
      </c>
      <c r="OC314" s="5">
        <v>402.95578012229129</v>
      </c>
      <c r="OD314" s="5">
        <v>402.95578012229129</v>
      </c>
      <c r="OE314" s="5">
        <v>402.95578012229129</v>
      </c>
      <c r="OF314" s="5">
        <v>402.95578012229129</v>
      </c>
      <c r="OG314" s="5">
        <v>402.95578012229129</v>
      </c>
      <c r="OH314" s="5">
        <v>402.95578012229129</v>
      </c>
      <c r="OI314" s="5">
        <v>402.95578012229129</v>
      </c>
      <c r="OJ314" s="5">
        <v>402.95578012229129</v>
      </c>
      <c r="OK314" s="5">
        <v>402.95578012229129</v>
      </c>
      <c r="OL314" s="5">
        <v>402.95578012229129</v>
      </c>
      <c r="OM314" s="5">
        <v>402.95578012229129</v>
      </c>
      <c r="ON314" s="5"/>
      <c r="OQ314" s="59">
        <v>0</v>
      </c>
      <c r="OR314" s="59">
        <v>0</v>
      </c>
      <c r="OS314" s="59">
        <v>0</v>
      </c>
      <c r="OT314" s="59">
        <v>0</v>
      </c>
      <c r="OU314" s="59">
        <v>0</v>
      </c>
      <c r="OV314" s="59">
        <v>0</v>
      </c>
      <c r="OW314" s="59">
        <v>0</v>
      </c>
      <c r="OX314" s="59">
        <v>0</v>
      </c>
      <c r="OY314" s="59">
        <v>0</v>
      </c>
      <c r="OZ314" s="59">
        <v>0</v>
      </c>
      <c r="PA314" s="59">
        <v>0</v>
      </c>
      <c r="PB314" s="59">
        <v>0</v>
      </c>
      <c r="PC314" s="59">
        <v>0</v>
      </c>
      <c r="PD314" s="59">
        <v>0</v>
      </c>
      <c r="PE314" s="59">
        <v>0</v>
      </c>
      <c r="PF314" s="59">
        <v>0</v>
      </c>
      <c r="PG314" s="59">
        <v>0</v>
      </c>
      <c r="PH314" s="59">
        <v>0</v>
      </c>
      <c r="PI314" s="59">
        <v>0</v>
      </c>
      <c r="PJ314" s="59">
        <v>0</v>
      </c>
      <c r="PK314" s="59">
        <v>0</v>
      </c>
      <c r="PL314" s="59">
        <v>0</v>
      </c>
      <c r="PM314" s="59">
        <v>0</v>
      </c>
      <c r="PN314" s="59">
        <v>0</v>
      </c>
      <c r="PO314" s="59">
        <v>0</v>
      </c>
      <c r="PP314" s="59">
        <v>0</v>
      </c>
      <c r="PQ314" s="59">
        <v>0</v>
      </c>
      <c r="PR314" s="59">
        <v>0</v>
      </c>
      <c r="PS314" s="59">
        <v>0</v>
      </c>
      <c r="PT314" s="59">
        <v>0</v>
      </c>
      <c r="PU314" s="59">
        <v>0</v>
      </c>
      <c r="PV314" s="59">
        <v>0</v>
      </c>
      <c r="PW314" s="59">
        <v>0</v>
      </c>
      <c r="PX314" s="59">
        <v>0</v>
      </c>
      <c r="PY314" s="59">
        <v>0</v>
      </c>
      <c r="PZ314" s="59">
        <v>0</v>
      </c>
      <c r="QA314" s="59">
        <v>0</v>
      </c>
      <c r="QB314" s="59">
        <v>0</v>
      </c>
      <c r="QC314" s="59">
        <v>0</v>
      </c>
      <c r="QD314" s="59">
        <v>0</v>
      </c>
      <c r="QE314" s="59">
        <v>0</v>
      </c>
      <c r="QF314" s="59">
        <v>0</v>
      </c>
      <c r="QG314" s="59">
        <v>0</v>
      </c>
      <c r="QH314" s="59">
        <v>0</v>
      </c>
      <c r="QI314" s="59">
        <v>0</v>
      </c>
      <c r="QJ314" s="59">
        <v>0</v>
      </c>
      <c r="QK314" s="59">
        <v>0</v>
      </c>
      <c r="QL314" s="59">
        <v>0</v>
      </c>
      <c r="QM314" s="59">
        <v>0</v>
      </c>
      <c r="QN314" s="59">
        <v>0</v>
      </c>
      <c r="QO314" s="59">
        <v>0</v>
      </c>
      <c r="QP314" s="59">
        <v>0</v>
      </c>
      <c r="QQ314" s="59">
        <v>0</v>
      </c>
      <c r="QR314" s="59">
        <v>0</v>
      </c>
      <c r="QS314" s="59">
        <v>0</v>
      </c>
      <c r="QT314" s="59">
        <v>0</v>
      </c>
      <c r="QU314" s="59">
        <v>0</v>
      </c>
      <c r="QV314" s="59">
        <v>0</v>
      </c>
      <c r="QW314" s="59">
        <v>0</v>
      </c>
      <c r="QX314" s="59">
        <v>0</v>
      </c>
      <c r="QY314" s="59">
        <v>0</v>
      </c>
      <c r="QZ314" s="59">
        <v>0</v>
      </c>
      <c r="RA314" s="59">
        <v>0</v>
      </c>
      <c r="RB314" s="59">
        <v>0</v>
      </c>
      <c r="RC314" s="59">
        <v>0</v>
      </c>
      <c r="RD314" s="59">
        <v>0</v>
      </c>
      <c r="RE314" s="59">
        <v>0</v>
      </c>
      <c r="RF314" s="59">
        <v>0</v>
      </c>
      <c r="RG314" s="59">
        <v>0</v>
      </c>
      <c r="RH314" s="59">
        <v>0</v>
      </c>
      <c r="RI314" s="59">
        <v>0</v>
      </c>
      <c r="RJ314" s="59">
        <v>0</v>
      </c>
      <c r="RK314" s="59"/>
      <c r="RN314" s="59">
        <v>0</v>
      </c>
      <c r="RO314" s="59">
        <v>0</v>
      </c>
      <c r="RP314" s="59">
        <v>0</v>
      </c>
      <c r="RQ314" s="59">
        <v>0</v>
      </c>
      <c r="RR314" s="59">
        <v>0</v>
      </c>
      <c r="RS314" s="59">
        <v>78.052188000000001</v>
      </c>
      <c r="RT314" s="59">
        <v>585.38550000000009</v>
      </c>
      <c r="RU314" s="59">
        <v>585.38550000000009</v>
      </c>
      <c r="RV314" s="59">
        <v>585.38550000000009</v>
      </c>
      <c r="RW314" s="59">
        <v>585.38550000000009</v>
      </c>
      <c r="RX314" s="59">
        <v>585.38550000000009</v>
      </c>
      <c r="RY314" s="59">
        <v>585.38550000000009</v>
      </c>
      <c r="RZ314" s="59">
        <v>620.50863000000004</v>
      </c>
      <c r="SA314" s="59">
        <v>620.50863000000004</v>
      </c>
      <c r="SB314" s="59">
        <v>620.50863000000004</v>
      </c>
      <c r="SC314" s="59">
        <v>620.50863000000004</v>
      </c>
      <c r="SD314" s="59">
        <v>620.50863000000004</v>
      </c>
      <c r="SE314" s="59">
        <v>620.50863000000004</v>
      </c>
      <c r="SF314" s="59">
        <v>620.50863000000004</v>
      </c>
      <c r="SG314" s="59">
        <v>620.50863000000004</v>
      </c>
      <c r="SH314" s="59">
        <v>620.50863000000004</v>
      </c>
      <c r="SI314" s="59">
        <v>620.50863000000004</v>
      </c>
      <c r="SJ314" s="59">
        <v>620.50863000000004</v>
      </c>
      <c r="SK314" s="59">
        <v>620.50863000000004</v>
      </c>
      <c r="SL314" s="59">
        <v>657.73914780000018</v>
      </c>
      <c r="SM314" s="59">
        <v>657.73914780000018</v>
      </c>
      <c r="SN314" s="59">
        <v>657.73914780000018</v>
      </c>
      <c r="SO314" s="59">
        <v>657.73914780000018</v>
      </c>
      <c r="SP314" s="59">
        <v>657.73914780000018</v>
      </c>
      <c r="SQ314" s="59">
        <v>657.73914780000018</v>
      </c>
      <c r="SR314" s="59">
        <v>657.73914780000018</v>
      </c>
      <c r="SS314" s="59">
        <v>657.73914780000018</v>
      </c>
      <c r="ST314" s="59">
        <v>657.73914780000018</v>
      </c>
      <c r="SU314" s="59">
        <v>657.73914780000018</v>
      </c>
      <c r="SV314" s="59">
        <v>657.73914780000018</v>
      </c>
      <c r="SW314" s="59">
        <v>657.73914780000018</v>
      </c>
      <c r="SX314" s="59">
        <v>697.20349666800007</v>
      </c>
      <c r="SY314" s="59">
        <v>697.20349666800007</v>
      </c>
      <c r="SZ314" s="59">
        <v>697.20349666800007</v>
      </c>
      <c r="TA314" s="59">
        <v>697.20349666800007</v>
      </c>
      <c r="TB314" s="59">
        <v>697.20349666800007</v>
      </c>
      <c r="TC314" s="59">
        <v>697.20349666800007</v>
      </c>
      <c r="TD314" s="59">
        <v>697.20349666800007</v>
      </c>
      <c r="TE314" s="59">
        <v>697.20349666800007</v>
      </c>
      <c r="TF314" s="59">
        <v>697.20349666800007</v>
      </c>
      <c r="TG314" s="59">
        <v>697.20349666800007</v>
      </c>
      <c r="TH314" s="59">
        <v>697.20349666800007</v>
      </c>
      <c r="TI314" s="59">
        <v>697.20349666800007</v>
      </c>
      <c r="TJ314" s="59">
        <v>739.03570646808021</v>
      </c>
      <c r="TK314" s="59">
        <v>739.03570646808021</v>
      </c>
      <c r="TL314" s="59">
        <v>739.03570646808021</v>
      </c>
      <c r="TM314" s="59">
        <v>739.03570646808021</v>
      </c>
      <c r="TN314" s="59">
        <v>739.03570646808021</v>
      </c>
      <c r="TO314" s="59">
        <v>739.03570646808021</v>
      </c>
      <c r="TP314" s="59">
        <v>739.03570646808021</v>
      </c>
      <c r="TQ314" s="59">
        <v>739.03570646808021</v>
      </c>
      <c r="TR314" s="59">
        <v>739.03570646808021</v>
      </c>
      <c r="TS314" s="59">
        <v>739.03570646808021</v>
      </c>
      <c r="TT314" s="59">
        <v>739.03570646808021</v>
      </c>
      <c r="TU314" s="59">
        <v>739.03570646808021</v>
      </c>
      <c r="TV314" s="59">
        <v>783.37784885616497</v>
      </c>
      <c r="TW314" s="59">
        <v>783.37784885616497</v>
      </c>
      <c r="TX314" s="59">
        <v>783.37784885616497</v>
      </c>
      <c r="TY314" s="59">
        <v>783.37784885616497</v>
      </c>
      <c r="TZ314" s="59">
        <v>783.37784885616497</v>
      </c>
      <c r="UA314" s="59">
        <v>783.37784885616497</v>
      </c>
      <c r="UB314" s="59">
        <v>783.37784885616497</v>
      </c>
      <c r="UC314" s="59">
        <v>783.37784885616497</v>
      </c>
      <c r="UD314" s="59">
        <v>783.37784885616497</v>
      </c>
      <c r="UE314" s="59">
        <v>783.37784885616497</v>
      </c>
      <c r="UF314" s="59">
        <v>783.37784885616497</v>
      </c>
      <c r="UG314" s="59">
        <v>783.37784885616497</v>
      </c>
      <c r="UH314" s="59"/>
      <c r="UK314" s="59">
        <v>1743.5445160000002</v>
      </c>
      <c r="UL314" s="59">
        <v>3615.9589199999996</v>
      </c>
      <c r="UM314" s="59">
        <v>3832.9164552000016</v>
      </c>
      <c r="UN314" s="59">
        <v>4062.8914425119997</v>
      </c>
      <c r="UO314" s="59">
        <v>4306.6649290627211</v>
      </c>
      <c r="UP314" s="59">
        <v>4565.0648248064854</v>
      </c>
      <c r="UQ314" s="59"/>
      <c r="UT314" s="59">
        <v>1846.8206720000003</v>
      </c>
      <c r="UU314" s="59">
        <v>3830.14464</v>
      </c>
      <c r="UV314" s="59">
        <v>4059.9533184000015</v>
      </c>
      <c r="UW314" s="59">
        <v>4303.5505175040007</v>
      </c>
      <c r="UX314" s="59">
        <v>4561.7635485542405</v>
      </c>
      <c r="UY314" s="59">
        <v>4835.4693614674952</v>
      </c>
      <c r="UZ314" s="59"/>
      <c r="VC314" s="59">
        <v>0</v>
      </c>
      <c r="VD314" s="59">
        <v>0</v>
      </c>
      <c r="VE314" s="59">
        <v>0</v>
      </c>
      <c r="VF314" s="59">
        <v>0</v>
      </c>
      <c r="VG314" s="59">
        <v>0</v>
      </c>
      <c r="VH314" s="59">
        <v>0</v>
      </c>
      <c r="VI314" s="59"/>
      <c r="VL314" s="59">
        <v>3590.3651880000007</v>
      </c>
      <c r="VM314" s="59">
        <v>7446.1035599999996</v>
      </c>
      <c r="VN314" s="59">
        <v>7892.8697736000031</v>
      </c>
      <c r="VO314" s="59">
        <v>8366.4419600159999</v>
      </c>
      <c r="VP314" s="59">
        <v>8868.4284776169625</v>
      </c>
      <c r="VQ314" s="59">
        <v>9400.5341862739806</v>
      </c>
      <c r="VR314" s="59"/>
      <c r="VU314" s="59">
        <v>60750.68</v>
      </c>
      <c r="VV314" s="59">
        <v>125991.60000000002</v>
      </c>
      <c r="VW314" s="59">
        <v>133551.09600000002</v>
      </c>
      <c r="VX314" s="59">
        <v>141564.16175999999</v>
      </c>
      <c r="VY314" s="59">
        <v>150058.01146560002</v>
      </c>
      <c r="VZ314" s="59">
        <v>159061.49215353598</v>
      </c>
      <c r="WA314" s="59"/>
      <c r="WD314" s="59">
        <v>5062.5566666666664</v>
      </c>
      <c r="WE314" s="59">
        <v>10499.300000000001</v>
      </c>
      <c r="WF314" s="59">
        <v>11129.258000000002</v>
      </c>
      <c r="WG314" s="59">
        <v>11797.01348</v>
      </c>
      <c r="WH314" s="59">
        <v>12504.834288800002</v>
      </c>
      <c r="WI314" s="59">
        <v>13255.124346127997</v>
      </c>
      <c r="WJ314" s="59"/>
      <c r="WM314" s="59">
        <v>212.44467757728353</v>
      </c>
      <c r="WN314" s="59">
        <v>440.59169114561485</v>
      </c>
      <c r="WO314" s="59">
        <v>467.02719261435175</v>
      </c>
      <c r="WP314" s="59">
        <v>495.0488241712128</v>
      </c>
      <c r="WQ314" s="59">
        <v>524.7517536214857</v>
      </c>
      <c r="WR314" s="59">
        <v>556.23685883877454</v>
      </c>
      <c r="WS314" s="59"/>
      <c r="WV314" s="74">
        <v>6.1333333333333337</v>
      </c>
      <c r="WW314" s="74">
        <v>18.133333333333333</v>
      </c>
      <c r="WX314" s="74">
        <v>30.133333333333333</v>
      </c>
      <c r="WY314" s="74">
        <v>42.133333333333333</v>
      </c>
      <c r="WZ314" s="74">
        <v>54.133333333333333</v>
      </c>
      <c r="XA314" s="74">
        <v>66.13333333333334</v>
      </c>
      <c r="XB314" s="74"/>
      <c r="XE314" s="80">
        <v>0</v>
      </c>
      <c r="XF314" s="80">
        <v>1</v>
      </c>
      <c r="XG314" s="80">
        <v>2</v>
      </c>
      <c r="XH314" s="80">
        <v>3</v>
      </c>
      <c r="XI314" s="80">
        <v>4</v>
      </c>
      <c r="XJ314" s="80">
        <v>5</v>
      </c>
      <c r="XK314" s="80"/>
      <c r="XL314" s="75"/>
      <c r="XM314" s="75"/>
      <c r="XN314" s="80">
        <v>6</v>
      </c>
      <c r="XO314" s="80">
        <v>6</v>
      </c>
      <c r="XP314" s="80">
        <v>6</v>
      </c>
      <c r="XQ314" s="80">
        <v>6</v>
      </c>
      <c r="XR314" s="80">
        <v>6</v>
      </c>
      <c r="XS314" s="80">
        <v>6</v>
      </c>
      <c r="XT314" s="80"/>
      <c r="XW314" s="80">
        <v>4</v>
      </c>
      <c r="XX314" s="80">
        <v>3</v>
      </c>
      <c r="XY314" s="80">
        <v>3</v>
      </c>
      <c r="XZ314" s="80">
        <v>3</v>
      </c>
      <c r="YA314" s="80">
        <v>3</v>
      </c>
      <c r="YB314" s="80">
        <v>4</v>
      </c>
      <c r="YC314" s="80"/>
      <c r="YF314" s="5">
        <v>442.9471527486362</v>
      </c>
      <c r="YG314" s="5">
        <v>918.63367603860752</v>
      </c>
      <c r="YH314" s="5">
        <v>973.75169660092342</v>
      </c>
      <c r="YI314" s="5">
        <v>1032.1767983969794</v>
      </c>
      <c r="YJ314" s="5">
        <v>1094.1074063007991</v>
      </c>
      <c r="YK314" s="5">
        <v>3384.7012860339428</v>
      </c>
      <c r="YL314" s="5"/>
      <c r="YO314" s="5">
        <v>9560.0104909777583</v>
      </c>
      <c r="YP314" s="5">
        <v>19826.626101552669</v>
      </c>
      <c r="YQ314" s="5">
        <v>21016.223667645827</v>
      </c>
      <c r="YR314" s="5">
        <v>29702.929450272768</v>
      </c>
      <c r="YS314" s="5">
        <v>31485.105217289143</v>
      </c>
      <c r="YT314" s="5">
        <v>33374.211530326473</v>
      </c>
      <c r="YU314" s="5"/>
      <c r="YX314" s="5">
        <v>6538.4519070324795</v>
      </c>
      <c r="YY314" s="5">
        <v>19649.869898749301</v>
      </c>
      <c r="YZ314" s="5">
        <v>21016.223667645827</v>
      </c>
      <c r="ZA314" s="5">
        <v>29702.929450272768</v>
      </c>
      <c r="ZB314" s="5">
        <v>31485.105217289143</v>
      </c>
      <c r="ZC314" s="5">
        <v>33374.211530326473</v>
      </c>
      <c r="ZD314" s="5"/>
      <c r="ZG314" s="5">
        <v>212.44467757728353</v>
      </c>
      <c r="ZH314" s="5">
        <v>440.59169114561485</v>
      </c>
      <c r="ZI314" s="5">
        <v>467.02719261435175</v>
      </c>
      <c r="ZJ314" s="5">
        <v>495.0488241712128</v>
      </c>
      <c r="ZK314" s="5">
        <v>524.7517536214857</v>
      </c>
      <c r="ZL314" s="5">
        <v>556.23685883877454</v>
      </c>
      <c r="ZM314" s="5"/>
      <c r="ZP314" s="60">
        <v>2974.2254860819694</v>
      </c>
      <c r="ZQ314" s="60">
        <v>12336.567352077216</v>
      </c>
      <c r="ZR314" s="60">
        <v>13076.761393201848</v>
      </c>
      <c r="ZS314" s="60">
        <v>13861.367076793958</v>
      </c>
      <c r="ZT314" s="60">
        <v>14693.049101401601</v>
      </c>
      <c r="ZU314" s="60">
        <v>15574.632047485688</v>
      </c>
      <c r="ZV314" s="60"/>
      <c r="ZY314" s="60">
        <v>212.44467757728353</v>
      </c>
      <c r="ZZ314" s="60">
        <v>440.59169114561485</v>
      </c>
      <c r="AAA314" s="60">
        <v>467.02719261435175</v>
      </c>
      <c r="AAB314" s="60">
        <v>495.0488241712128</v>
      </c>
      <c r="AAC314" s="60">
        <v>524.7517536214857</v>
      </c>
      <c r="AAD314" s="60">
        <v>556.23685883877454</v>
      </c>
      <c r="AAE314" s="60"/>
      <c r="AAH314" s="60">
        <v>2761.7808085046859</v>
      </c>
      <c r="AAI314" s="60">
        <v>14980.117498950905</v>
      </c>
      <c r="AAJ314" s="60">
        <v>25686.495593789346</v>
      </c>
      <c r="AAK314" s="60">
        <v>37623.710637012176</v>
      </c>
      <c r="AAL314" s="60">
        <v>50900.920101284115</v>
      </c>
      <c r="AAM314" s="60">
        <v>71198.317931363141</v>
      </c>
      <c r="AAN314" s="60"/>
      <c r="AAQ314" s="5">
        <v>5736.0062945866557</v>
      </c>
      <c r="AAR314" s="5">
        <v>27316.68485102812</v>
      </c>
      <c r="AAS314" s="5">
        <v>38763.256986991197</v>
      </c>
      <c r="AAT314" s="5">
        <v>51485.077713806138</v>
      </c>
      <c r="AAU314" s="5">
        <v>65593.969202685723</v>
      </c>
      <c r="AAV314" s="5">
        <v>86772.949978848832</v>
      </c>
    </row>
    <row r="315" spans="2:724" ht="15" customHeight="1">
      <c r="B315" s="228">
        <v>42</v>
      </c>
      <c r="C315" s="228">
        <v>681842</v>
      </c>
      <c r="D315" s="229" t="s">
        <v>477</v>
      </c>
      <c r="E315" s="73" t="b">
        <v>0</v>
      </c>
      <c r="F315" s="230">
        <v>41594</v>
      </c>
      <c r="G315" s="231" t="s">
        <v>426</v>
      </c>
      <c r="H315" s="57" t="s">
        <v>221</v>
      </c>
      <c r="I315" s="57" t="s">
        <v>199</v>
      </c>
      <c r="J315" s="229" t="s">
        <v>223</v>
      </c>
      <c r="K315" s="232">
        <v>8464</v>
      </c>
      <c r="L315" s="232">
        <v>0</v>
      </c>
      <c r="M315" s="73" t="b">
        <v>1</v>
      </c>
      <c r="N315" s="73" t="b">
        <v>1</v>
      </c>
      <c r="O315" s="73" t="b">
        <v>1</v>
      </c>
      <c r="P315" s="27">
        <v>42690</v>
      </c>
      <c r="Q315" s="27" t="s">
        <v>426</v>
      </c>
      <c r="R315" s="69">
        <v>0</v>
      </c>
      <c r="S315" s="69">
        <v>0.06</v>
      </c>
      <c r="T315" s="69">
        <v>0.06</v>
      </c>
      <c r="U315" s="69">
        <v>0.06</v>
      </c>
      <c r="V315" s="69">
        <v>0.06</v>
      </c>
      <c r="W315" s="69">
        <v>0.06</v>
      </c>
      <c r="Z315" s="232">
        <v>8464</v>
      </c>
      <c r="AA315" s="232">
        <v>8464</v>
      </c>
      <c r="AB315" s="232">
        <v>9000</v>
      </c>
      <c r="AC315" s="232">
        <v>9000</v>
      </c>
      <c r="AD315" s="232">
        <v>9000</v>
      </c>
      <c r="AE315" s="232">
        <v>9905</v>
      </c>
      <c r="AF315" s="232">
        <v>9905</v>
      </c>
      <c r="AG315" s="232">
        <v>9905</v>
      </c>
      <c r="AH315" s="232">
        <v>9905</v>
      </c>
      <c r="AI315" s="232">
        <v>9905</v>
      </c>
      <c r="AJ315" s="232">
        <v>9905</v>
      </c>
      <c r="AK315" s="232">
        <v>9905</v>
      </c>
      <c r="AL315" s="5">
        <v>10499.300000000001</v>
      </c>
      <c r="AM315" s="5">
        <v>10499.300000000001</v>
      </c>
      <c r="AN315" s="5">
        <v>10499.300000000001</v>
      </c>
      <c r="AO315" s="5">
        <v>10499.300000000001</v>
      </c>
      <c r="AP315" s="5">
        <v>10499.300000000001</v>
      </c>
      <c r="AQ315" s="5">
        <v>10499.300000000001</v>
      </c>
      <c r="AR315" s="5">
        <v>10499.300000000001</v>
      </c>
      <c r="AS315" s="5">
        <v>10499.300000000001</v>
      </c>
      <c r="AT315" s="5">
        <v>10499.300000000001</v>
      </c>
      <c r="AU315" s="5">
        <v>10499.300000000001</v>
      </c>
      <c r="AV315" s="5">
        <v>10499.300000000001</v>
      </c>
      <c r="AW315" s="5">
        <v>10499.300000000001</v>
      </c>
      <c r="AX315" s="5">
        <v>11129.258000000002</v>
      </c>
      <c r="AY315" s="5">
        <v>11129.258000000002</v>
      </c>
      <c r="AZ315" s="5">
        <v>11129.258000000002</v>
      </c>
      <c r="BA315" s="5">
        <v>11129.258000000002</v>
      </c>
      <c r="BB315" s="5">
        <v>11129.258000000002</v>
      </c>
      <c r="BC315" s="5">
        <v>11129.258000000002</v>
      </c>
      <c r="BD315" s="5">
        <v>11129.258000000002</v>
      </c>
      <c r="BE315" s="5">
        <v>11129.258000000002</v>
      </c>
      <c r="BF315" s="5">
        <v>11129.258000000002</v>
      </c>
      <c r="BG315" s="5">
        <v>11129.258000000002</v>
      </c>
      <c r="BH315" s="5">
        <v>11129.258000000002</v>
      </c>
      <c r="BI315" s="5">
        <v>11129.258000000002</v>
      </c>
      <c r="BJ315" s="5">
        <v>11797.013480000001</v>
      </c>
      <c r="BK315" s="5">
        <v>11797.013480000001</v>
      </c>
      <c r="BL315" s="5">
        <v>11797.013480000001</v>
      </c>
      <c r="BM315" s="5">
        <v>11797.013480000001</v>
      </c>
      <c r="BN315" s="5">
        <v>11797.013480000001</v>
      </c>
      <c r="BO315" s="5">
        <v>11797.013480000001</v>
      </c>
      <c r="BP315" s="5">
        <v>11797.013480000001</v>
      </c>
      <c r="BQ315" s="5">
        <v>11797.013480000001</v>
      </c>
      <c r="BR315" s="5">
        <v>11797.013480000001</v>
      </c>
      <c r="BS315" s="5">
        <v>11797.013480000001</v>
      </c>
      <c r="BT315" s="5">
        <v>11797.013480000001</v>
      </c>
      <c r="BU315" s="5">
        <v>11797.013480000001</v>
      </c>
      <c r="BV315" s="5">
        <v>12504.834288800002</v>
      </c>
      <c r="BW315" s="5">
        <v>12504.834288800002</v>
      </c>
      <c r="BX315" s="5">
        <v>12504.834288800002</v>
      </c>
      <c r="BY315" s="5">
        <v>12504.834288800002</v>
      </c>
      <c r="BZ315" s="5">
        <v>12504.834288800002</v>
      </c>
      <c r="CA315" s="5">
        <v>12504.834288800002</v>
      </c>
      <c r="CB315" s="5">
        <v>12504.834288800002</v>
      </c>
      <c r="CC315" s="5">
        <v>12504.834288800002</v>
      </c>
      <c r="CD315" s="5">
        <v>12504.834288800002</v>
      </c>
      <c r="CE315" s="5">
        <v>12504.834288800002</v>
      </c>
      <c r="CF315" s="5">
        <v>12504.834288800002</v>
      </c>
      <c r="CG315" s="5">
        <v>12504.834288800002</v>
      </c>
      <c r="CH315" s="5">
        <v>13255.124346128003</v>
      </c>
      <c r="CI315" s="5">
        <v>13255.124346128003</v>
      </c>
      <c r="CJ315" s="5">
        <v>13255.124346128003</v>
      </c>
      <c r="CK315" s="5">
        <v>13255.124346128003</v>
      </c>
      <c r="CL315" s="5">
        <v>13255.124346128003</v>
      </c>
      <c r="CM315" s="5">
        <v>13255.124346128003</v>
      </c>
      <c r="CN315" s="5">
        <v>13255.124346128003</v>
      </c>
      <c r="CO315" s="5">
        <v>13255.124346128003</v>
      </c>
      <c r="CP315" s="5">
        <v>13255.124346128003</v>
      </c>
      <c r="CQ315" s="5">
        <v>13255.124346128003</v>
      </c>
      <c r="CR315" s="5">
        <v>13255.124346128003</v>
      </c>
      <c r="CS315" s="5">
        <v>13255.124346128003</v>
      </c>
      <c r="CU315" s="69">
        <v>0</v>
      </c>
      <c r="CV315" s="69">
        <v>0</v>
      </c>
      <c r="CW315" s="69">
        <v>0</v>
      </c>
      <c r="CX315" s="69">
        <v>0</v>
      </c>
      <c r="CY315" s="69">
        <v>0</v>
      </c>
      <c r="CZ315" s="69">
        <v>0</v>
      </c>
      <c r="DC315" s="5">
        <v>0</v>
      </c>
      <c r="DD315" s="5">
        <v>0</v>
      </c>
      <c r="DE315" s="5">
        <v>0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0</v>
      </c>
      <c r="DR315" s="5">
        <v>0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0</v>
      </c>
      <c r="EC315" s="5">
        <v>0</v>
      </c>
      <c r="ED315" s="5">
        <v>0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0</v>
      </c>
      <c r="EK315" s="5">
        <v>0</v>
      </c>
      <c r="EL315" s="5">
        <v>0</v>
      </c>
      <c r="EM315" s="5">
        <v>0</v>
      </c>
      <c r="EN315" s="5">
        <v>0</v>
      </c>
      <c r="EO315" s="5">
        <v>0</v>
      </c>
      <c r="EP315" s="5">
        <v>0</v>
      </c>
      <c r="EQ315" s="5">
        <v>0</v>
      </c>
      <c r="ER315" s="5">
        <v>0</v>
      </c>
      <c r="ES315" s="5">
        <v>0</v>
      </c>
      <c r="ET315" s="5">
        <v>0</v>
      </c>
      <c r="EU315" s="5">
        <v>0</v>
      </c>
      <c r="EV315" s="5">
        <v>0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0</v>
      </c>
      <c r="FC315" s="5">
        <v>0</v>
      </c>
      <c r="FD315" s="5">
        <v>0</v>
      </c>
      <c r="FE315" s="5">
        <v>0</v>
      </c>
      <c r="FF315" s="5">
        <v>0</v>
      </c>
      <c r="FG315" s="5">
        <v>0</v>
      </c>
      <c r="FH315" s="5">
        <v>0</v>
      </c>
      <c r="FI315" s="5">
        <v>0</v>
      </c>
      <c r="FJ315" s="5">
        <v>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/>
      <c r="FZ315" s="5">
        <v>8464</v>
      </c>
      <c r="GA315" s="5">
        <v>8464</v>
      </c>
      <c r="GB315" s="5">
        <v>9000</v>
      </c>
      <c r="GC315" s="5">
        <v>9000</v>
      </c>
      <c r="GD315" s="5">
        <v>9000</v>
      </c>
      <c r="GE315" s="5">
        <v>9905</v>
      </c>
      <c r="GF315" s="5">
        <v>9905</v>
      </c>
      <c r="GG315" s="5">
        <v>9905</v>
      </c>
      <c r="GH315" s="5">
        <v>9905</v>
      </c>
      <c r="GI315" s="5">
        <v>9905</v>
      </c>
      <c r="GJ315" s="5">
        <v>9905</v>
      </c>
      <c r="GK315" s="5">
        <v>9905</v>
      </c>
      <c r="GL315" s="5">
        <v>10499.300000000001</v>
      </c>
      <c r="GM315" s="5">
        <v>10499.300000000001</v>
      </c>
      <c r="GN315" s="5">
        <v>10499.300000000001</v>
      </c>
      <c r="GO315" s="5">
        <v>10499.300000000001</v>
      </c>
      <c r="GP315" s="5">
        <v>10499.300000000001</v>
      </c>
      <c r="GQ315" s="5">
        <v>10499.300000000001</v>
      </c>
      <c r="GR315" s="5">
        <v>10499.300000000001</v>
      </c>
      <c r="GS315" s="5">
        <v>10499.300000000001</v>
      </c>
      <c r="GT315" s="5">
        <v>10499.300000000001</v>
      </c>
      <c r="GU315" s="5">
        <v>10499.300000000001</v>
      </c>
      <c r="GV315" s="5">
        <v>10499.300000000001</v>
      </c>
      <c r="GW315" s="5">
        <v>10499.300000000001</v>
      </c>
      <c r="GX315" s="5">
        <v>11129.258000000002</v>
      </c>
      <c r="GY315" s="5">
        <v>11129.258000000002</v>
      </c>
      <c r="GZ315" s="5">
        <v>11129.258000000002</v>
      </c>
      <c r="HA315" s="5">
        <v>11129.258000000002</v>
      </c>
      <c r="HB315" s="5">
        <v>11129.258000000002</v>
      </c>
      <c r="HC315" s="5">
        <v>11129.258000000002</v>
      </c>
      <c r="HD315" s="5">
        <v>11129.258000000002</v>
      </c>
      <c r="HE315" s="5">
        <v>11129.258000000002</v>
      </c>
      <c r="HF315" s="5">
        <v>11129.258000000002</v>
      </c>
      <c r="HG315" s="5">
        <v>11129.258000000002</v>
      </c>
      <c r="HH315" s="5">
        <v>11129.258000000002</v>
      </c>
      <c r="HI315" s="5">
        <v>11129.258000000002</v>
      </c>
      <c r="HJ315" s="5">
        <v>11797.013480000001</v>
      </c>
      <c r="HK315" s="5">
        <v>11797.013480000001</v>
      </c>
      <c r="HL315" s="5">
        <v>11797.013480000001</v>
      </c>
      <c r="HM315" s="5">
        <v>11797.013480000001</v>
      </c>
      <c r="HN315" s="5">
        <v>11797.013480000001</v>
      </c>
      <c r="HO315" s="5">
        <v>11797.013480000001</v>
      </c>
      <c r="HP315" s="5">
        <v>11797.013480000001</v>
      </c>
      <c r="HQ315" s="5">
        <v>11797.013480000001</v>
      </c>
      <c r="HR315" s="5">
        <v>11797.013480000001</v>
      </c>
      <c r="HS315" s="5">
        <v>11797.013480000001</v>
      </c>
      <c r="HT315" s="5">
        <v>11797.013480000001</v>
      </c>
      <c r="HU315" s="5">
        <v>11797.013480000001</v>
      </c>
      <c r="HV315" s="5">
        <v>12504.834288800002</v>
      </c>
      <c r="HW315" s="5">
        <v>12504.834288800002</v>
      </c>
      <c r="HX315" s="5">
        <v>12504.834288800002</v>
      </c>
      <c r="HY315" s="5">
        <v>12504.834288800002</v>
      </c>
      <c r="HZ315" s="5">
        <v>12504.834288800002</v>
      </c>
      <c r="IA315" s="5">
        <v>12504.834288800002</v>
      </c>
      <c r="IB315" s="5">
        <v>12504.834288800002</v>
      </c>
      <c r="IC315" s="5">
        <v>12504.834288800002</v>
      </c>
      <c r="ID315" s="5">
        <v>12504.834288800002</v>
      </c>
      <c r="IE315" s="5">
        <v>12504.834288800002</v>
      </c>
      <c r="IF315" s="5">
        <v>12504.834288800002</v>
      </c>
      <c r="IG315" s="5">
        <v>12504.834288800002</v>
      </c>
      <c r="IH315" s="5">
        <v>13255.124346128003</v>
      </c>
      <c r="II315" s="5">
        <v>13255.124346128003</v>
      </c>
      <c r="IJ315" s="5">
        <v>13255.124346128003</v>
      </c>
      <c r="IK315" s="5">
        <v>13255.124346128003</v>
      </c>
      <c r="IL315" s="5">
        <v>13255.124346128003</v>
      </c>
      <c r="IM315" s="5">
        <v>13255.124346128003</v>
      </c>
      <c r="IN315" s="5">
        <v>13255.124346128003</v>
      </c>
      <c r="IO315" s="5">
        <v>13255.124346128003</v>
      </c>
      <c r="IP315" s="5">
        <v>13255.124346128003</v>
      </c>
      <c r="IQ315" s="5">
        <v>13255.124346128003</v>
      </c>
      <c r="IR315" s="5">
        <v>13255.124346128003</v>
      </c>
      <c r="IS315" s="5">
        <v>13255.124346128003</v>
      </c>
      <c r="IT315" s="5"/>
      <c r="IW315" s="5">
        <v>242.91679999999999</v>
      </c>
      <c r="IX315" s="5">
        <v>242.91679999999999</v>
      </c>
      <c r="IY315" s="5">
        <v>258.3</v>
      </c>
      <c r="IZ315" s="5">
        <v>258.3</v>
      </c>
      <c r="JA315" s="5">
        <v>258.3</v>
      </c>
      <c r="JB315" s="5">
        <v>284.27350000000001</v>
      </c>
      <c r="JC315" s="5">
        <v>284.27350000000001</v>
      </c>
      <c r="JD315" s="5">
        <v>284.27350000000001</v>
      </c>
      <c r="JE315" s="5">
        <v>284.27350000000001</v>
      </c>
      <c r="JF315" s="5">
        <v>284.27350000000001</v>
      </c>
      <c r="JG315" s="5">
        <v>284.27350000000001</v>
      </c>
      <c r="JH315" s="5">
        <v>284.27350000000001</v>
      </c>
      <c r="JI315" s="5">
        <v>301.32991000000004</v>
      </c>
      <c r="JJ315" s="5">
        <v>301.32991000000004</v>
      </c>
      <c r="JK315" s="5">
        <v>301.32991000000004</v>
      </c>
      <c r="JL315" s="5">
        <v>301.32991000000004</v>
      </c>
      <c r="JM315" s="5">
        <v>301.32991000000004</v>
      </c>
      <c r="JN315" s="5">
        <v>301.32991000000004</v>
      </c>
      <c r="JO315" s="5">
        <v>301.32991000000004</v>
      </c>
      <c r="JP315" s="5">
        <v>301.32991000000004</v>
      </c>
      <c r="JQ315" s="5">
        <v>301.32991000000004</v>
      </c>
      <c r="JR315" s="5">
        <v>301.32991000000004</v>
      </c>
      <c r="JS315" s="5">
        <v>301.32991000000004</v>
      </c>
      <c r="JT315" s="5">
        <v>301.32991000000004</v>
      </c>
      <c r="JU315" s="5">
        <v>319.40970460000005</v>
      </c>
      <c r="JV315" s="5">
        <v>319.40970460000005</v>
      </c>
      <c r="JW315" s="5">
        <v>319.40970460000005</v>
      </c>
      <c r="JX315" s="5">
        <v>319.40970460000005</v>
      </c>
      <c r="JY315" s="5">
        <v>319.40970460000005</v>
      </c>
      <c r="JZ315" s="5">
        <v>319.40970460000005</v>
      </c>
      <c r="KA315" s="5">
        <v>319.40970460000005</v>
      </c>
      <c r="KB315" s="5">
        <v>319.40970460000005</v>
      </c>
      <c r="KC315" s="5">
        <v>319.40970460000005</v>
      </c>
      <c r="KD315" s="5">
        <v>319.40970460000005</v>
      </c>
      <c r="KE315" s="5">
        <v>319.40970460000005</v>
      </c>
      <c r="KF315" s="5">
        <v>319.40970460000005</v>
      </c>
      <c r="KG315" s="5">
        <v>338.57428687600003</v>
      </c>
      <c r="KH315" s="5">
        <v>338.57428687600003</v>
      </c>
      <c r="KI315" s="5">
        <v>338.57428687600003</v>
      </c>
      <c r="KJ315" s="5">
        <v>338.57428687600003</v>
      </c>
      <c r="KK315" s="5">
        <v>338.57428687600003</v>
      </c>
      <c r="KL315" s="5">
        <v>338.57428687600003</v>
      </c>
      <c r="KM315" s="5">
        <v>338.57428687600003</v>
      </c>
      <c r="KN315" s="5">
        <v>338.57428687600003</v>
      </c>
      <c r="KO315" s="5">
        <v>338.57428687600003</v>
      </c>
      <c r="KP315" s="5">
        <v>338.57428687600003</v>
      </c>
      <c r="KQ315" s="5">
        <v>338.57428687600003</v>
      </c>
      <c r="KR315" s="5">
        <v>338.57428687600003</v>
      </c>
      <c r="KS315" s="5">
        <v>358.88874408856009</v>
      </c>
      <c r="KT315" s="5">
        <v>358.88874408856009</v>
      </c>
      <c r="KU315" s="5">
        <v>358.88874408856009</v>
      </c>
      <c r="KV315" s="5">
        <v>358.88874408856009</v>
      </c>
      <c r="KW315" s="5">
        <v>358.88874408856009</v>
      </c>
      <c r="KX315" s="5">
        <v>358.88874408856009</v>
      </c>
      <c r="KY315" s="5">
        <v>358.88874408856009</v>
      </c>
      <c r="KZ315" s="5">
        <v>358.88874408856009</v>
      </c>
      <c r="LA315" s="5">
        <v>358.88874408856009</v>
      </c>
      <c r="LB315" s="5">
        <v>358.88874408856009</v>
      </c>
      <c r="LC315" s="5">
        <v>358.88874408856009</v>
      </c>
      <c r="LD315" s="5">
        <v>358.88874408856009</v>
      </c>
      <c r="LE315" s="5">
        <v>380.42206873387369</v>
      </c>
      <c r="LF315" s="5">
        <v>380.42206873387369</v>
      </c>
      <c r="LG315" s="5">
        <v>380.42206873387369</v>
      </c>
      <c r="LH315" s="5">
        <v>380.42206873387369</v>
      </c>
      <c r="LI315" s="5">
        <v>380.42206873387369</v>
      </c>
      <c r="LJ315" s="5">
        <v>380.42206873387369</v>
      </c>
      <c r="LK315" s="5">
        <v>380.42206873387369</v>
      </c>
      <c r="LL315" s="5">
        <v>380.42206873387369</v>
      </c>
      <c r="LM315" s="5">
        <v>380.42206873387369</v>
      </c>
      <c r="LN315" s="5">
        <v>380.42206873387369</v>
      </c>
      <c r="LO315" s="5">
        <v>380.42206873387369</v>
      </c>
      <c r="LP315" s="5">
        <v>380.42206873387369</v>
      </c>
      <c r="LQ315" s="5"/>
      <c r="LT315" s="5">
        <v>257.30560000000003</v>
      </c>
      <c r="LU315" s="5">
        <v>257.30560000000003</v>
      </c>
      <c r="LV315" s="5">
        <v>273.60000000000002</v>
      </c>
      <c r="LW315" s="5">
        <v>273.60000000000002</v>
      </c>
      <c r="LX315" s="5">
        <v>273.60000000000002</v>
      </c>
      <c r="LY315" s="5">
        <v>301.11200000000002</v>
      </c>
      <c r="LZ315" s="5">
        <v>301.11200000000002</v>
      </c>
      <c r="MA315" s="5">
        <v>301.11200000000002</v>
      </c>
      <c r="MB315" s="5">
        <v>301.11200000000002</v>
      </c>
      <c r="MC315" s="5">
        <v>301.11200000000002</v>
      </c>
      <c r="MD315" s="5">
        <v>301.11200000000002</v>
      </c>
      <c r="ME315" s="5">
        <v>301.11200000000002</v>
      </c>
      <c r="MF315" s="5">
        <v>319.17872000000006</v>
      </c>
      <c r="MG315" s="5">
        <v>319.17872000000006</v>
      </c>
      <c r="MH315" s="5">
        <v>319.17872000000006</v>
      </c>
      <c r="MI315" s="5">
        <v>319.17872000000006</v>
      </c>
      <c r="MJ315" s="5">
        <v>319.17872000000006</v>
      </c>
      <c r="MK315" s="5">
        <v>319.17872000000006</v>
      </c>
      <c r="ML315" s="5">
        <v>319.17872000000006</v>
      </c>
      <c r="MM315" s="5">
        <v>319.17872000000006</v>
      </c>
      <c r="MN315" s="5">
        <v>319.17872000000006</v>
      </c>
      <c r="MO315" s="5">
        <v>319.17872000000006</v>
      </c>
      <c r="MP315" s="5">
        <v>319.17872000000006</v>
      </c>
      <c r="MQ315" s="5">
        <v>319.17872000000006</v>
      </c>
      <c r="MR315" s="5">
        <v>338.32944320000007</v>
      </c>
      <c r="MS315" s="5">
        <v>338.32944320000007</v>
      </c>
      <c r="MT315" s="5">
        <v>338.32944320000007</v>
      </c>
      <c r="MU315" s="5">
        <v>338.32944320000007</v>
      </c>
      <c r="MV315" s="5">
        <v>338.32944320000007</v>
      </c>
      <c r="MW315" s="5">
        <v>338.32944320000007</v>
      </c>
      <c r="MX315" s="5">
        <v>338.32944320000007</v>
      </c>
      <c r="MY315" s="5">
        <v>338.32944320000007</v>
      </c>
      <c r="MZ315" s="5">
        <v>338.32944320000007</v>
      </c>
      <c r="NA315" s="5">
        <v>338.32944320000007</v>
      </c>
      <c r="NB315" s="5">
        <v>338.32944320000007</v>
      </c>
      <c r="NC315" s="5">
        <v>338.32944320000007</v>
      </c>
      <c r="ND315" s="5">
        <v>358.62920979200004</v>
      </c>
      <c r="NE315" s="5">
        <v>358.62920979200004</v>
      </c>
      <c r="NF315" s="5">
        <v>358.62920979200004</v>
      </c>
      <c r="NG315" s="5">
        <v>358.62920979200004</v>
      </c>
      <c r="NH315" s="5">
        <v>358.62920979200004</v>
      </c>
      <c r="NI315" s="5">
        <v>358.62920979200004</v>
      </c>
      <c r="NJ315" s="5">
        <v>358.62920979200004</v>
      </c>
      <c r="NK315" s="5">
        <v>358.62920979200004</v>
      </c>
      <c r="NL315" s="5">
        <v>358.62920979200004</v>
      </c>
      <c r="NM315" s="5">
        <v>358.62920979200004</v>
      </c>
      <c r="NN315" s="5">
        <v>358.62920979200004</v>
      </c>
      <c r="NO315" s="5">
        <v>358.62920979200004</v>
      </c>
      <c r="NP315" s="5">
        <v>380.14696237952006</v>
      </c>
      <c r="NQ315" s="5">
        <v>380.14696237952006</v>
      </c>
      <c r="NR315" s="5">
        <v>380.14696237952006</v>
      </c>
      <c r="NS315" s="5">
        <v>380.14696237952006</v>
      </c>
      <c r="NT315" s="5">
        <v>380.14696237952006</v>
      </c>
      <c r="NU315" s="5">
        <v>380.14696237952006</v>
      </c>
      <c r="NV315" s="5">
        <v>380.14696237952006</v>
      </c>
      <c r="NW315" s="5">
        <v>380.14696237952006</v>
      </c>
      <c r="NX315" s="5">
        <v>380.14696237952006</v>
      </c>
      <c r="NY315" s="5">
        <v>380.14696237952006</v>
      </c>
      <c r="NZ315" s="5">
        <v>380.14696237952006</v>
      </c>
      <c r="OA315" s="5">
        <v>380.14696237952006</v>
      </c>
      <c r="OB315" s="5">
        <v>402.95578012229129</v>
      </c>
      <c r="OC315" s="5">
        <v>402.95578012229129</v>
      </c>
      <c r="OD315" s="5">
        <v>402.95578012229129</v>
      </c>
      <c r="OE315" s="5">
        <v>402.95578012229129</v>
      </c>
      <c r="OF315" s="5">
        <v>402.95578012229129</v>
      </c>
      <c r="OG315" s="5">
        <v>402.95578012229129</v>
      </c>
      <c r="OH315" s="5">
        <v>402.95578012229129</v>
      </c>
      <c r="OI315" s="5">
        <v>402.95578012229129</v>
      </c>
      <c r="OJ315" s="5">
        <v>402.95578012229129</v>
      </c>
      <c r="OK315" s="5">
        <v>402.95578012229129</v>
      </c>
      <c r="OL315" s="5">
        <v>402.95578012229129</v>
      </c>
      <c r="OM315" s="5">
        <v>402.95578012229129</v>
      </c>
      <c r="ON315" s="5"/>
      <c r="OQ315" s="59">
        <v>0</v>
      </c>
      <c r="OR315" s="59">
        <v>0</v>
      </c>
      <c r="OS315" s="59">
        <v>0</v>
      </c>
      <c r="OT315" s="59">
        <v>0</v>
      </c>
      <c r="OU315" s="59">
        <v>0</v>
      </c>
      <c r="OV315" s="59">
        <v>0</v>
      </c>
      <c r="OW315" s="59">
        <v>0</v>
      </c>
      <c r="OX315" s="59">
        <v>0</v>
      </c>
      <c r="OY315" s="59">
        <v>0</v>
      </c>
      <c r="OZ315" s="59">
        <v>0</v>
      </c>
      <c r="PA315" s="59">
        <v>0</v>
      </c>
      <c r="PB315" s="59">
        <v>0</v>
      </c>
      <c r="PC315" s="59">
        <v>0</v>
      </c>
      <c r="PD315" s="59">
        <v>0</v>
      </c>
      <c r="PE315" s="59">
        <v>0</v>
      </c>
      <c r="PF315" s="59">
        <v>0</v>
      </c>
      <c r="PG315" s="59">
        <v>0</v>
      </c>
      <c r="PH315" s="59">
        <v>0</v>
      </c>
      <c r="PI315" s="59">
        <v>0</v>
      </c>
      <c r="PJ315" s="59">
        <v>0</v>
      </c>
      <c r="PK315" s="59">
        <v>0</v>
      </c>
      <c r="PL315" s="59">
        <v>0</v>
      </c>
      <c r="PM315" s="59">
        <v>0</v>
      </c>
      <c r="PN315" s="59">
        <v>0</v>
      </c>
      <c r="PO315" s="59">
        <v>0</v>
      </c>
      <c r="PP315" s="59">
        <v>0</v>
      </c>
      <c r="PQ315" s="59">
        <v>0</v>
      </c>
      <c r="PR315" s="59">
        <v>0</v>
      </c>
      <c r="PS315" s="59">
        <v>0</v>
      </c>
      <c r="PT315" s="59">
        <v>0</v>
      </c>
      <c r="PU315" s="59">
        <v>0</v>
      </c>
      <c r="PV315" s="59">
        <v>0</v>
      </c>
      <c r="PW315" s="59">
        <v>0</v>
      </c>
      <c r="PX315" s="59">
        <v>0</v>
      </c>
      <c r="PY315" s="59">
        <v>0</v>
      </c>
      <c r="PZ315" s="59">
        <v>0</v>
      </c>
      <c r="QA315" s="59">
        <v>0</v>
      </c>
      <c r="QB315" s="59">
        <v>0</v>
      </c>
      <c r="QC315" s="59">
        <v>0</v>
      </c>
      <c r="QD315" s="59">
        <v>0</v>
      </c>
      <c r="QE315" s="59">
        <v>0</v>
      </c>
      <c r="QF315" s="59">
        <v>0</v>
      </c>
      <c r="QG315" s="59">
        <v>0</v>
      </c>
      <c r="QH315" s="59">
        <v>0</v>
      </c>
      <c r="QI315" s="59">
        <v>0</v>
      </c>
      <c r="QJ315" s="59">
        <v>0</v>
      </c>
      <c r="QK315" s="59">
        <v>0</v>
      </c>
      <c r="QL315" s="59">
        <v>0</v>
      </c>
      <c r="QM315" s="59">
        <v>0</v>
      </c>
      <c r="QN315" s="59">
        <v>0</v>
      </c>
      <c r="QO315" s="59">
        <v>0</v>
      </c>
      <c r="QP315" s="59">
        <v>0</v>
      </c>
      <c r="QQ315" s="59">
        <v>0</v>
      </c>
      <c r="QR315" s="59">
        <v>0</v>
      </c>
      <c r="QS315" s="59">
        <v>0</v>
      </c>
      <c r="QT315" s="59">
        <v>0</v>
      </c>
      <c r="QU315" s="59">
        <v>0</v>
      </c>
      <c r="QV315" s="59">
        <v>0</v>
      </c>
      <c r="QW315" s="59">
        <v>0</v>
      </c>
      <c r="QX315" s="59">
        <v>0</v>
      </c>
      <c r="QY315" s="59">
        <v>0</v>
      </c>
      <c r="QZ315" s="59">
        <v>0</v>
      </c>
      <c r="RA315" s="59">
        <v>0</v>
      </c>
      <c r="RB315" s="59">
        <v>0</v>
      </c>
      <c r="RC315" s="59">
        <v>0</v>
      </c>
      <c r="RD315" s="59">
        <v>0</v>
      </c>
      <c r="RE315" s="59">
        <v>0</v>
      </c>
      <c r="RF315" s="59">
        <v>0</v>
      </c>
      <c r="RG315" s="59">
        <v>0</v>
      </c>
      <c r="RH315" s="59">
        <v>0</v>
      </c>
      <c r="RI315" s="59">
        <v>0</v>
      </c>
      <c r="RJ315" s="59">
        <v>0</v>
      </c>
      <c r="RK315" s="59"/>
      <c r="RN315" s="59">
        <v>500.22239999999999</v>
      </c>
      <c r="RO315" s="59">
        <v>500.22239999999999</v>
      </c>
      <c r="RP315" s="59">
        <v>531.90000000000009</v>
      </c>
      <c r="RQ315" s="59">
        <v>531.90000000000009</v>
      </c>
      <c r="RR315" s="59">
        <v>531.90000000000009</v>
      </c>
      <c r="RS315" s="59">
        <v>585.38550000000009</v>
      </c>
      <c r="RT315" s="59">
        <v>585.38550000000009</v>
      </c>
      <c r="RU315" s="59">
        <v>585.38550000000009</v>
      </c>
      <c r="RV315" s="59">
        <v>585.38550000000009</v>
      </c>
      <c r="RW315" s="59">
        <v>585.38550000000009</v>
      </c>
      <c r="RX315" s="59">
        <v>585.38550000000009</v>
      </c>
      <c r="RY315" s="59">
        <v>585.38550000000009</v>
      </c>
      <c r="RZ315" s="59">
        <v>620.50863000000004</v>
      </c>
      <c r="SA315" s="59">
        <v>620.50863000000004</v>
      </c>
      <c r="SB315" s="59">
        <v>620.50863000000004</v>
      </c>
      <c r="SC315" s="59">
        <v>620.50863000000004</v>
      </c>
      <c r="SD315" s="59">
        <v>620.50863000000004</v>
      </c>
      <c r="SE315" s="59">
        <v>620.50863000000004</v>
      </c>
      <c r="SF315" s="59">
        <v>620.50863000000004</v>
      </c>
      <c r="SG315" s="59">
        <v>620.50863000000004</v>
      </c>
      <c r="SH315" s="59">
        <v>620.50863000000004</v>
      </c>
      <c r="SI315" s="59">
        <v>620.50863000000004</v>
      </c>
      <c r="SJ315" s="59">
        <v>620.50863000000004</v>
      </c>
      <c r="SK315" s="59">
        <v>620.50863000000004</v>
      </c>
      <c r="SL315" s="59">
        <v>657.73914780000018</v>
      </c>
      <c r="SM315" s="59">
        <v>657.73914780000018</v>
      </c>
      <c r="SN315" s="59">
        <v>657.73914780000018</v>
      </c>
      <c r="SO315" s="59">
        <v>657.73914780000018</v>
      </c>
      <c r="SP315" s="59">
        <v>657.73914780000018</v>
      </c>
      <c r="SQ315" s="59">
        <v>657.73914780000018</v>
      </c>
      <c r="SR315" s="59">
        <v>657.73914780000018</v>
      </c>
      <c r="SS315" s="59">
        <v>657.73914780000018</v>
      </c>
      <c r="ST315" s="59">
        <v>657.73914780000018</v>
      </c>
      <c r="SU315" s="59">
        <v>657.73914780000018</v>
      </c>
      <c r="SV315" s="59">
        <v>657.73914780000018</v>
      </c>
      <c r="SW315" s="59">
        <v>657.73914780000018</v>
      </c>
      <c r="SX315" s="59">
        <v>697.20349666800007</v>
      </c>
      <c r="SY315" s="59">
        <v>697.20349666800007</v>
      </c>
      <c r="SZ315" s="59">
        <v>697.20349666800007</v>
      </c>
      <c r="TA315" s="59">
        <v>697.20349666800007</v>
      </c>
      <c r="TB315" s="59">
        <v>697.20349666800007</v>
      </c>
      <c r="TC315" s="59">
        <v>697.20349666800007</v>
      </c>
      <c r="TD315" s="59">
        <v>697.20349666800007</v>
      </c>
      <c r="TE315" s="59">
        <v>697.20349666800007</v>
      </c>
      <c r="TF315" s="59">
        <v>697.20349666800007</v>
      </c>
      <c r="TG315" s="59">
        <v>697.20349666800007</v>
      </c>
      <c r="TH315" s="59">
        <v>697.20349666800007</v>
      </c>
      <c r="TI315" s="59">
        <v>697.20349666800007</v>
      </c>
      <c r="TJ315" s="59">
        <v>739.03570646808021</v>
      </c>
      <c r="TK315" s="59">
        <v>739.03570646808021</v>
      </c>
      <c r="TL315" s="59">
        <v>739.03570646808021</v>
      </c>
      <c r="TM315" s="59">
        <v>739.03570646808021</v>
      </c>
      <c r="TN315" s="59">
        <v>739.03570646808021</v>
      </c>
      <c r="TO315" s="59">
        <v>739.03570646808021</v>
      </c>
      <c r="TP315" s="59">
        <v>739.03570646808021</v>
      </c>
      <c r="TQ315" s="59">
        <v>739.03570646808021</v>
      </c>
      <c r="TR315" s="59">
        <v>739.03570646808021</v>
      </c>
      <c r="TS315" s="59">
        <v>739.03570646808021</v>
      </c>
      <c r="TT315" s="59">
        <v>739.03570646808021</v>
      </c>
      <c r="TU315" s="59">
        <v>739.03570646808021</v>
      </c>
      <c r="TV315" s="59">
        <v>783.37784885616497</v>
      </c>
      <c r="TW315" s="59">
        <v>783.37784885616497</v>
      </c>
      <c r="TX315" s="59">
        <v>783.37784885616497</v>
      </c>
      <c r="TY315" s="59">
        <v>783.37784885616497</v>
      </c>
      <c r="TZ315" s="59">
        <v>783.37784885616497</v>
      </c>
      <c r="UA315" s="59">
        <v>783.37784885616497</v>
      </c>
      <c r="UB315" s="59">
        <v>783.37784885616497</v>
      </c>
      <c r="UC315" s="59">
        <v>783.37784885616497</v>
      </c>
      <c r="UD315" s="59">
        <v>783.37784885616497</v>
      </c>
      <c r="UE315" s="59">
        <v>783.37784885616497</v>
      </c>
      <c r="UF315" s="59">
        <v>783.37784885616497</v>
      </c>
      <c r="UG315" s="59">
        <v>783.37784885616497</v>
      </c>
      <c r="UH315" s="59"/>
      <c r="UK315" s="59">
        <v>3250.6481000000013</v>
      </c>
      <c r="UL315" s="59">
        <v>3615.9589199999996</v>
      </c>
      <c r="UM315" s="59">
        <v>3832.9164552000016</v>
      </c>
      <c r="UN315" s="59">
        <v>4062.8914425119997</v>
      </c>
      <c r="UO315" s="59">
        <v>4306.6649290627211</v>
      </c>
      <c r="UP315" s="59">
        <v>4565.0648248064854</v>
      </c>
      <c r="UQ315" s="59"/>
      <c r="UT315" s="59">
        <v>3443.1952000000006</v>
      </c>
      <c r="UU315" s="59">
        <v>3830.14464</v>
      </c>
      <c r="UV315" s="59">
        <v>4059.9533184000015</v>
      </c>
      <c r="UW315" s="59">
        <v>4303.5505175040007</v>
      </c>
      <c r="UX315" s="59">
        <v>4561.7635485542405</v>
      </c>
      <c r="UY315" s="59">
        <v>4835.4693614674952</v>
      </c>
      <c r="UZ315" s="59"/>
      <c r="VC315" s="59">
        <v>0</v>
      </c>
      <c r="VD315" s="59">
        <v>0</v>
      </c>
      <c r="VE315" s="59">
        <v>0</v>
      </c>
      <c r="VF315" s="59">
        <v>0</v>
      </c>
      <c r="VG315" s="59">
        <v>0</v>
      </c>
      <c r="VH315" s="59">
        <v>0</v>
      </c>
      <c r="VI315" s="59"/>
      <c r="VL315" s="59">
        <v>6693.8433000000023</v>
      </c>
      <c r="VM315" s="59">
        <v>7446.1035599999996</v>
      </c>
      <c r="VN315" s="59">
        <v>7892.8697736000031</v>
      </c>
      <c r="VO315" s="59">
        <v>8366.4419600159999</v>
      </c>
      <c r="VP315" s="59">
        <v>8868.4284776169625</v>
      </c>
      <c r="VQ315" s="59">
        <v>9400.5341862739806</v>
      </c>
      <c r="VR315" s="59"/>
      <c r="VU315" s="59">
        <v>113263</v>
      </c>
      <c r="VV315" s="59">
        <v>125991.60000000002</v>
      </c>
      <c r="VW315" s="59">
        <v>133551.09600000002</v>
      </c>
      <c r="VX315" s="59">
        <v>141564.16175999999</v>
      </c>
      <c r="VY315" s="59">
        <v>150058.01146560002</v>
      </c>
      <c r="VZ315" s="59">
        <v>159061.49215353598</v>
      </c>
      <c r="WA315" s="59"/>
      <c r="WD315" s="59">
        <v>9438.5833333333339</v>
      </c>
      <c r="WE315" s="59">
        <v>10499.300000000001</v>
      </c>
      <c r="WF315" s="59">
        <v>11129.258000000002</v>
      </c>
      <c r="WG315" s="59">
        <v>11797.01348</v>
      </c>
      <c r="WH315" s="59">
        <v>12504.834288800002</v>
      </c>
      <c r="WI315" s="59">
        <v>13255.124346127997</v>
      </c>
      <c r="WJ315" s="59"/>
      <c r="WM315" s="59">
        <v>396.0798713106729</v>
      </c>
      <c r="WN315" s="59">
        <v>440.59169114561485</v>
      </c>
      <c r="WO315" s="59">
        <v>467.02719261435175</v>
      </c>
      <c r="WP315" s="59">
        <v>495.0488241712128</v>
      </c>
      <c r="WQ315" s="59">
        <v>524.7517536214857</v>
      </c>
      <c r="WR315" s="59">
        <v>556.23685883877454</v>
      </c>
      <c r="WS315" s="59"/>
      <c r="WV315" s="74">
        <v>13.5</v>
      </c>
      <c r="WW315" s="74">
        <v>25.5</v>
      </c>
      <c r="WX315" s="74">
        <v>37.5</v>
      </c>
      <c r="WY315" s="74">
        <v>49.5</v>
      </c>
      <c r="WZ315" s="74">
        <v>61.5</v>
      </c>
      <c r="XA315" s="74">
        <v>73.5</v>
      </c>
      <c r="XB315" s="74"/>
      <c r="XE315" s="80">
        <v>1</v>
      </c>
      <c r="XF315" s="80">
        <v>2</v>
      </c>
      <c r="XG315" s="80">
        <v>3</v>
      </c>
      <c r="XH315" s="80">
        <v>4</v>
      </c>
      <c r="XI315" s="80">
        <v>5</v>
      </c>
      <c r="XJ315" s="80">
        <v>6</v>
      </c>
      <c r="XK315" s="80"/>
      <c r="XL315" s="75"/>
      <c r="XM315" s="75"/>
      <c r="XN315" s="80">
        <v>1</v>
      </c>
      <c r="XO315" s="80">
        <v>1</v>
      </c>
      <c r="XP315" s="80">
        <v>1</v>
      </c>
      <c r="XQ315" s="80">
        <v>1</v>
      </c>
      <c r="XR315" s="80">
        <v>1</v>
      </c>
      <c r="XS315" s="80">
        <v>1</v>
      </c>
      <c r="XT315" s="80"/>
      <c r="XW315" s="80">
        <v>15</v>
      </c>
      <c r="XX315" s="80">
        <v>15</v>
      </c>
      <c r="XY315" s="80">
        <v>15</v>
      </c>
      <c r="XZ315" s="80">
        <v>15</v>
      </c>
      <c r="YA315" s="80">
        <v>15</v>
      </c>
      <c r="YB315" s="80">
        <v>15</v>
      </c>
      <c r="YC315" s="80"/>
      <c r="YF315" s="5">
        <v>825.82653168275374</v>
      </c>
      <c r="YG315" s="5">
        <v>918.63367603860752</v>
      </c>
      <c r="YH315" s="5">
        <v>973.75169660092342</v>
      </c>
      <c r="YI315" s="5">
        <v>1032.1767983969794</v>
      </c>
      <c r="YJ315" s="5">
        <v>3193.114420786741</v>
      </c>
      <c r="YK315" s="5">
        <v>3384.7012860339428</v>
      </c>
      <c r="YL315" s="5"/>
      <c r="YO315" s="5">
        <v>17823.594208980281</v>
      </c>
      <c r="YP315" s="5">
        <v>19826.626101552669</v>
      </c>
      <c r="YQ315" s="5">
        <v>28021.631556861106</v>
      </c>
      <c r="YR315" s="5">
        <v>29702.929450272768</v>
      </c>
      <c r="YS315" s="5">
        <v>31485.105217289143</v>
      </c>
      <c r="YT315" s="5">
        <v>33374.211530326473</v>
      </c>
      <c r="YU315" s="5"/>
      <c r="YX315" s="5">
        <v>12190.228625362217</v>
      </c>
      <c r="YY315" s="5">
        <v>19649.869898749301</v>
      </c>
      <c r="YZ315" s="5">
        <v>28021.631556861106</v>
      </c>
      <c r="ZA315" s="5">
        <v>29702.929450272768</v>
      </c>
      <c r="ZB315" s="5">
        <v>31485.105217289143</v>
      </c>
      <c r="ZC315" s="5">
        <v>33374.211530326473</v>
      </c>
      <c r="ZD315" s="5"/>
      <c r="ZG315" s="5">
        <v>396.0798713106729</v>
      </c>
      <c r="ZH315" s="5">
        <v>440.59169114561485</v>
      </c>
      <c r="ZI315" s="5">
        <v>467.02719261435175</v>
      </c>
      <c r="ZJ315" s="5">
        <v>495.0488241712128</v>
      </c>
      <c r="ZK315" s="5">
        <v>524.7517536214857</v>
      </c>
      <c r="ZL315" s="5">
        <v>556.23685883877454</v>
      </c>
      <c r="ZM315" s="5"/>
      <c r="ZP315" s="60">
        <v>11090.236396698841</v>
      </c>
      <c r="ZQ315" s="60">
        <v>12336.567352077216</v>
      </c>
      <c r="ZR315" s="60">
        <v>13076.761393201848</v>
      </c>
      <c r="ZS315" s="60">
        <v>13861.367076793958</v>
      </c>
      <c r="ZT315" s="60">
        <v>14693.049101401601</v>
      </c>
      <c r="ZU315" s="60">
        <v>15574.632047485688</v>
      </c>
      <c r="ZV315" s="60"/>
      <c r="ZY315" s="60">
        <v>396.0798713106729</v>
      </c>
      <c r="ZZ315" s="60">
        <v>440.59169114561485</v>
      </c>
      <c r="AAA315" s="60">
        <v>467.02719261435175</v>
      </c>
      <c r="AAB315" s="60">
        <v>495.0488241712128</v>
      </c>
      <c r="AAC315" s="60">
        <v>524.7517536214857</v>
      </c>
      <c r="AAD315" s="60">
        <v>556.23685883877454</v>
      </c>
      <c r="AAE315" s="60"/>
      <c r="AAH315" s="60">
        <v>8317.6772975241311</v>
      </c>
      <c r="AAI315" s="60">
        <v>18504.851028115823</v>
      </c>
      <c r="AAJ315" s="60">
        <v>29422.713134704161</v>
      </c>
      <c r="AAK315" s="60">
        <v>41584.101230381872</v>
      </c>
      <c r="AAL315" s="60">
        <v>60346.451666470857</v>
      </c>
      <c r="AAM315" s="60">
        <v>76760.686519750889</v>
      </c>
      <c r="AAN315" s="60"/>
      <c r="AAQ315" s="5">
        <v>19407.913694222974</v>
      </c>
      <c r="AAR315" s="5">
        <v>30841.418380193041</v>
      </c>
      <c r="AAS315" s="5">
        <v>42499.474527906008</v>
      </c>
      <c r="AAT315" s="5">
        <v>55445.468307175834</v>
      </c>
      <c r="AAU315" s="5">
        <v>75039.500767872465</v>
      </c>
      <c r="AAV315" s="5">
        <v>92335.31856723658</v>
      </c>
    </row>
    <row r="316" spans="2:724" ht="15" customHeight="1">
      <c r="B316" s="228">
        <v>43</v>
      </c>
      <c r="C316" s="228">
        <v>778262</v>
      </c>
      <c r="D316" s="229" t="s">
        <v>478</v>
      </c>
      <c r="E316" s="73" t="b">
        <v>0</v>
      </c>
      <c r="F316" s="230">
        <v>40920</v>
      </c>
      <c r="G316" s="231" t="s">
        <v>426</v>
      </c>
      <c r="H316" s="57" t="s">
        <v>221</v>
      </c>
      <c r="I316" s="57" t="s">
        <v>199</v>
      </c>
      <c r="J316" s="229" t="s">
        <v>223</v>
      </c>
      <c r="K316" s="232">
        <v>8464</v>
      </c>
      <c r="L316" s="232">
        <v>0</v>
      </c>
      <c r="M316" s="73" t="b">
        <v>1</v>
      </c>
      <c r="N316" s="73" t="b">
        <v>1</v>
      </c>
      <c r="O316" s="73" t="b">
        <v>1</v>
      </c>
      <c r="P316" s="27">
        <v>42016</v>
      </c>
      <c r="Q316" s="27" t="s">
        <v>426</v>
      </c>
      <c r="R316" s="69">
        <v>0</v>
      </c>
      <c r="S316" s="69">
        <v>0.06</v>
      </c>
      <c r="T316" s="69">
        <v>0.06</v>
      </c>
      <c r="U316" s="69">
        <v>0.06</v>
      </c>
      <c r="V316" s="69">
        <v>0.06</v>
      </c>
      <c r="W316" s="69">
        <v>0.06</v>
      </c>
      <c r="Z316" s="232">
        <v>8464</v>
      </c>
      <c r="AA316" s="232">
        <v>8464</v>
      </c>
      <c r="AB316" s="232">
        <v>9000</v>
      </c>
      <c r="AC316" s="232">
        <v>9000</v>
      </c>
      <c r="AD316" s="232">
        <v>9000</v>
      </c>
      <c r="AE316" s="232">
        <v>9905</v>
      </c>
      <c r="AF316" s="232">
        <v>9905</v>
      </c>
      <c r="AG316" s="232">
        <v>9905</v>
      </c>
      <c r="AH316" s="232">
        <v>9905</v>
      </c>
      <c r="AI316" s="232">
        <v>9905</v>
      </c>
      <c r="AJ316" s="232">
        <v>9905</v>
      </c>
      <c r="AK316" s="232">
        <v>9905</v>
      </c>
      <c r="AL316" s="5">
        <v>10499.300000000001</v>
      </c>
      <c r="AM316" s="5">
        <v>10499.300000000001</v>
      </c>
      <c r="AN316" s="5">
        <v>10499.300000000001</v>
      </c>
      <c r="AO316" s="5">
        <v>10499.300000000001</v>
      </c>
      <c r="AP316" s="5">
        <v>10499.300000000001</v>
      </c>
      <c r="AQ316" s="5">
        <v>10499.300000000001</v>
      </c>
      <c r="AR316" s="5">
        <v>10499.300000000001</v>
      </c>
      <c r="AS316" s="5">
        <v>10499.300000000001</v>
      </c>
      <c r="AT316" s="5">
        <v>10499.300000000001</v>
      </c>
      <c r="AU316" s="5">
        <v>10499.300000000001</v>
      </c>
      <c r="AV316" s="5">
        <v>10499.300000000001</v>
      </c>
      <c r="AW316" s="5">
        <v>10499.300000000001</v>
      </c>
      <c r="AX316" s="5">
        <v>11129.258000000002</v>
      </c>
      <c r="AY316" s="5">
        <v>11129.258000000002</v>
      </c>
      <c r="AZ316" s="5">
        <v>11129.258000000002</v>
      </c>
      <c r="BA316" s="5">
        <v>11129.258000000002</v>
      </c>
      <c r="BB316" s="5">
        <v>11129.258000000002</v>
      </c>
      <c r="BC316" s="5">
        <v>11129.258000000002</v>
      </c>
      <c r="BD316" s="5">
        <v>11129.258000000002</v>
      </c>
      <c r="BE316" s="5">
        <v>11129.258000000002</v>
      </c>
      <c r="BF316" s="5">
        <v>11129.258000000002</v>
      </c>
      <c r="BG316" s="5">
        <v>11129.258000000002</v>
      </c>
      <c r="BH316" s="5">
        <v>11129.258000000002</v>
      </c>
      <c r="BI316" s="5">
        <v>11129.258000000002</v>
      </c>
      <c r="BJ316" s="5">
        <v>11797.013480000001</v>
      </c>
      <c r="BK316" s="5">
        <v>11797.013480000001</v>
      </c>
      <c r="BL316" s="5">
        <v>11797.013480000001</v>
      </c>
      <c r="BM316" s="5">
        <v>11797.013480000001</v>
      </c>
      <c r="BN316" s="5">
        <v>11797.013480000001</v>
      </c>
      <c r="BO316" s="5">
        <v>11797.013480000001</v>
      </c>
      <c r="BP316" s="5">
        <v>11797.013480000001</v>
      </c>
      <c r="BQ316" s="5">
        <v>11797.013480000001</v>
      </c>
      <c r="BR316" s="5">
        <v>11797.013480000001</v>
      </c>
      <c r="BS316" s="5">
        <v>11797.013480000001</v>
      </c>
      <c r="BT316" s="5">
        <v>11797.013480000001</v>
      </c>
      <c r="BU316" s="5">
        <v>11797.013480000001</v>
      </c>
      <c r="BV316" s="5">
        <v>12504.834288800002</v>
      </c>
      <c r="BW316" s="5">
        <v>12504.834288800002</v>
      </c>
      <c r="BX316" s="5">
        <v>12504.834288800002</v>
      </c>
      <c r="BY316" s="5">
        <v>12504.834288800002</v>
      </c>
      <c r="BZ316" s="5">
        <v>12504.834288800002</v>
      </c>
      <c r="CA316" s="5">
        <v>12504.834288800002</v>
      </c>
      <c r="CB316" s="5">
        <v>12504.834288800002</v>
      </c>
      <c r="CC316" s="5">
        <v>12504.834288800002</v>
      </c>
      <c r="CD316" s="5">
        <v>12504.834288800002</v>
      </c>
      <c r="CE316" s="5">
        <v>12504.834288800002</v>
      </c>
      <c r="CF316" s="5">
        <v>12504.834288800002</v>
      </c>
      <c r="CG316" s="5">
        <v>12504.834288800002</v>
      </c>
      <c r="CH316" s="5">
        <v>13255.124346128003</v>
      </c>
      <c r="CI316" s="5">
        <v>13255.124346128003</v>
      </c>
      <c r="CJ316" s="5">
        <v>13255.124346128003</v>
      </c>
      <c r="CK316" s="5">
        <v>13255.124346128003</v>
      </c>
      <c r="CL316" s="5">
        <v>13255.124346128003</v>
      </c>
      <c r="CM316" s="5">
        <v>13255.124346128003</v>
      </c>
      <c r="CN316" s="5">
        <v>13255.124346128003</v>
      </c>
      <c r="CO316" s="5">
        <v>13255.124346128003</v>
      </c>
      <c r="CP316" s="5">
        <v>13255.124346128003</v>
      </c>
      <c r="CQ316" s="5">
        <v>13255.124346128003</v>
      </c>
      <c r="CR316" s="5">
        <v>13255.124346128003</v>
      </c>
      <c r="CS316" s="5">
        <v>13255.124346128003</v>
      </c>
      <c r="CU316" s="69">
        <v>0</v>
      </c>
      <c r="CV316" s="69">
        <v>0</v>
      </c>
      <c r="CW316" s="69">
        <v>0</v>
      </c>
      <c r="CX316" s="69">
        <v>0</v>
      </c>
      <c r="CY316" s="69">
        <v>0</v>
      </c>
      <c r="CZ316" s="69">
        <v>0</v>
      </c>
      <c r="DC316" s="5">
        <v>0</v>
      </c>
      <c r="DD316" s="5">
        <v>0</v>
      </c>
      <c r="DE316" s="5">
        <v>0</v>
      </c>
      <c r="DF316" s="5">
        <v>0</v>
      </c>
      <c r="DG316" s="5">
        <v>0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0</v>
      </c>
      <c r="DR316" s="5">
        <v>0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0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0</v>
      </c>
      <c r="EL316" s="5">
        <v>0</v>
      </c>
      <c r="EM316" s="5">
        <v>0</v>
      </c>
      <c r="EN316" s="5">
        <v>0</v>
      </c>
      <c r="EO316" s="5">
        <v>0</v>
      </c>
      <c r="EP316" s="5">
        <v>0</v>
      </c>
      <c r="EQ316" s="5">
        <v>0</v>
      </c>
      <c r="ER316" s="5">
        <v>0</v>
      </c>
      <c r="ES316" s="5">
        <v>0</v>
      </c>
      <c r="ET316" s="5">
        <v>0</v>
      </c>
      <c r="EU316" s="5">
        <v>0</v>
      </c>
      <c r="EV316" s="5">
        <v>0</v>
      </c>
      <c r="EW316" s="5">
        <v>0</v>
      </c>
      <c r="EX316" s="5">
        <v>0</v>
      </c>
      <c r="EY316" s="5">
        <v>0</v>
      </c>
      <c r="EZ316" s="5">
        <v>0</v>
      </c>
      <c r="FA316" s="5">
        <v>0</v>
      </c>
      <c r="FB316" s="5">
        <v>0</v>
      </c>
      <c r="FC316" s="5">
        <v>0</v>
      </c>
      <c r="FD316" s="5">
        <v>0</v>
      </c>
      <c r="FE316" s="5">
        <v>0</v>
      </c>
      <c r="FF316" s="5">
        <v>0</v>
      </c>
      <c r="FG316" s="5">
        <v>0</v>
      </c>
      <c r="FH316" s="5">
        <v>0</v>
      </c>
      <c r="FI316" s="5">
        <v>0</v>
      </c>
      <c r="FJ316" s="5">
        <v>0</v>
      </c>
      <c r="FK316" s="5">
        <v>0</v>
      </c>
      <c r="FL316" s="5">
        <v>0</v>
      </c>
      <c r="FM316" s="5">
        <v>0</v>
      </c>
      <c r="FN316" s="5">
        <v>0</v>
      </c>
      <c r="FO316" s="5">
        <v>0</v>
      </c>
      <c r="FP316" s="5">
        <v>0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/>
      <c r="FZ316" s="5">
        <v>8464</v>
      </c>
      <c r="GA316" s="5">
        <v>8464</v>
      </c>
      <c r="GB316" s="5">
        <v>9000</v>
      </c>
      <c r="GC316" s="5">
        <v>9000</v>
      </c>
      <c r="GD316" s="5">
        <v>9000</v>
      </c>
      <c r="GE316" s="5">
        <v>9905</v>
      </c>
      <c r="GF316" s="5">
        <v>9905</v>
      </c>
      <c r="GG316" s="5">
        <v>9905</v>
      </c>
      <c r="GH316" s="5">
        <v>9905</v>
      </c>
      <c r="GI316" s="5">
        <v>9905</v>
      </c>
      <c r="GJ316" s="5">
        <v>9905</v>
      </c>
      <c r="GK316" s="5">
        <v>9905</v>
      </c>
      <c r="GL316" s="5">
        <v>10499.300000000001</v>
      </c>
      <c r="GM316" s="5">
        <v>10499.300000000001</v>
      </c>
      <c r="GN316" s="5">
        <v>10499.300000000001</v>
      </c>
      <c r="GO316" s="5">
        <v>10499.300000000001</v>
      </c>
      <c r="GP316" s="5">
        <v>10499.300000000001</v>
      </c>
      <c r="GQ316" s="5">
        <v>10499.300000000001</v>
      </c>
      <c r="GR316" s="5">
        <v>10499.300000000001</v>
      </c>
      <c r="GS316" s="5">
        <v>10499.300000000001</v>
      </c>
      <c r="GT316" s="5">
        <v>10499.300000000001</v>
      </c>
      <c r="GU316" s="5">
        <v>10499.300000000001</v>
      </c>
      <c r="GV316" s="5">
        <v>10499.300000000001</v>
      </c>
      <c r="GW316" s="5">
        <v>10499.300000000001</v>
      </c>
      <c r="GX316" s="5">
        <v>11129.258000000002</v>
      </c>
      <c r="GY316" s="5">
        <v>11129.258000000002</v>
      </c>
      <c r="GZ316" s="5">
        <v>11129.258000000002</v>
      </c>
      <c r="HA316" s="5">
        <v>11129.258000000002</v>
      </c>
      <c r="HB316" s="5">
        <v>11129.258000000002</v>
      </c>
      <c r="HC316" s="5">
        <v>11129.258000000002</v>
      </c>
      <c r="HD316" s="5">
        <v>11129.258000000002</v>
      </c>
      <c r="HE316" s="5">
        <v>11129.258000000002</v>
      </c>
      <c r="HF316" s="5">
        <v>11129.258000000002</v>
      </c>
      <c r="HG316" s="5">
        <v>11129.258000000002</v>
      </c>
      <c r="HH316" s="5">
        <v>11129.258000000002</v>
      </c>
      <c r="HI316" s="5">
        <v>11129.258000000002</v>
      </c>
      <c r="HJ316" s="5">
        <v>11797.013480000001</v>
      </c>
      <c r="HK316" s="5">
        <v>11797.013480000001</v>
      </c>
      <c r="HL316" s="5">
        <v>11797.013480000001</v>
      </c>
      <c r="HM316" s="5">
        <v>11797.013480000001</v>
      </c>
      <c r="HN316" s="5">
        <v>11797.013480000001</v>
      </c>
      <c r="HO316" s="5">
        <v>11797.013480000001</v>
      </c>
      <c r="HP316" s="5">
        <v>11797.013480000001</v>
      </c>
      <c r="HQ316" s="5">
        <v>11797.013480000001</v>
      </c>
      <c r="HR316" s="5">
        <v>11797.013480000001</v>
      </c>
      <c r="HS316" s="5">
        <v>11797.013480000001</v>
      </c>
      <c r="HT316" s="5">
        <v>11797.013480000001</v>
      </c>
      <c r="HU316" s="5">
        <v>11797.013480000001</v>
      </c>
      <c r="HV316" s="5">
        <v>12504.834288800002</v>
      </c>
      <c r="HW316" s="5">
        <v>12504.834288800002</v>
      </c>
      <c r="HX316" s="5">
        <v>12504.834288800002</v>
      </c>
      <c r="HY316" s="5">
        <v>12504.834288800002</v>
      </c>
      <c r="HZ316" s="5">
        <v>12504.834288800002</v>
      </c>
      <c r="IA316" s="5">
        <v>12504.834288800002</v>
      </c>
      <c r="IB316" s="5">
        <v>12504.834288800002</v>
      </c>
      <c r="IC316" s="5">
        <v>12504.834288800002</v>
      </c>
      <c r="ID316" s="5">
        <v>12504.834288800002</v>
      </c>
      <c r="IE316" s="5">
        <v>12504.834288800002</v>
      </c>
      <c r="IF316" s="5">
        <v>12504.834288800002</v>
      </c>
      <c r="IG316" s="5">
        <v>12504.834288800002</v>
      </c>
      <c r="IH316" s="5">
        <v>13255.124346128003</v>
      </c>
      <c r="II316" s="5">
        <v>13255.124346128003</v>
      </c>
      <c r="IJ316" s="5">
        <v>13255.124346128003</v>
      </c>
      <c r="IK316" s="5">
        <v>13255.124346128003</v>
      </c>
      <c r="IL316" s="5">
        <v>13255.124346128003</v>
      </c>
      <c r="IM316" s="5">
        <v>13255.124346128003</v>
      </c>
      <c r="IN316" s="5">
        <v>13255.124346128003</v>
      </c>
      <c r="IO316" s="5">
        <v>13255.124346128003</v>
      </c>
      <c r="IP316" s="5">
        <v>13255.124346128003</v>
      </c>
      <c r="IQ316" s="5">
        <v>13255.124346128003</v>
      </c>
      <c r="IR316" s="5">
        <v>13255.124346128003</v>
      </c>
      <c r="IS316" s="5">
        <v>13255.124346128003</v>
      </c>
      <c r="IT316" s="5"/>
      <c r="IW316" s="5">
        <v>242.91679999999999</v>
      </c>
      <c r="IX316" s="5">
        <v>242.91679999999999</v>
      </c>
      <c r="IY316" s="5">
        <v>258.3</v>
      </c>
      <c r="IZ316" s="5">
        <v>258.3</v>
      </c>
      <c r="JA316" s="5">
        <v>258.3</v>
      </c>
      <c r="JB316" s="5">
        <v>284.27350000000001</v>
      </c>
      <c r="JC316" s="5">
        <v>284.27350000000001</v>
      </c>
      <c r="JD316" s="5">
        <v>284.27350000000001</v>
      </c>
      <c r="JE316" s="5">
        <v>284.27350000000001</v>
      </c>
      <c r="JF316" s="5">
        <v>284.27350000000001</v>
      </c>
      <c r="JG316" s="5">
        <v>284.27350000000001</v>
      </c>
      <c r="JH316" s="5">
        <v>284.27350000000001</v>
      </c>
      <c r="JI316" s="5">
        <v>301.32991000000004</v>
      </c>
      <c r="JJ316" s="5">
        <v>301.32991000000004</v>
      </c>
      <c r="JK316" s="5">
        <v>301.32991000000004</v>
      </c>
      <c r="JL316" s="5">
        <v>301.32991000000004</v>
      </c>
      <c r="JM316" s="5">
        <v>301.32991000000004</v>
      </c>
      <c r="JN316" s="5">
        <v>301.32991000000004</v>
      </c>
      <c r="JO316" s="5">
        <v>301.32991000000004</v>
      </c>
      <c r="JP316" s="5">
        <v>301.32991000000004</v>
      </c>
      <c r="JQ316" s="5">
        <v>301.32991000000004</v>
      </c>
      <c r="JR316" s="5">
        <v>301.32991000000004</v>
      </c>
      <c r="JS316" s="5">
        <v>301.32991000000004</v>
      </c>
      <c r="JT316" s="5">
        <v>301.32991000000004</v>
      </c>
      <c r="JU316" s="5">
        <v>319.40970460000005</v>
      </c>
      <c r="JV316" s="5">
        <v>319.40970460000005</v>
      </c>
      <c r="JW316" s="5">
        <v>319.40970460000005</v>
      </c>
      <c r="JX316" s="5">
        <v>319.40970460000005</v>
      </c>
      <c r="JY316" s="5">
        <v>319.40970460000005</v>
      </c>
      <c r="JZ316" s="5">
        <v>319.40970460000005</v>
      </c>
      <c r="KA316" s="5">
        <v>319.40970460000005</v>
      </c>
      <c r="KB316" s="5">
        <v>319.40970460000005</v>
      </c>
      <c r="KC316" s="5">
        <v>319.40970460000005</v>
      </c>
      <c r="KD316" s="5">
        <v>319.40970460000005</v>
      </c>
      <c r="KE316" s="5">
        <v>319.40970460000005</v>
      </c>
      <c r="KF316" s="5">
        <v>319.40970460000005</v>
      </c>
      <c r="KG316" s="5">
        <v>338.57428687600003</v>
      </c>
      <c r="KH316" s="5">
        <v>338.57428687600003</v>
      </c>
      <c r="KI316" s="5">
        <v>338.57428687600003</v>
      </c>
      <c r="KJ316" s="5">
        <v>338.57428687600003</v>
      </c>
      <c r="KK316" s="5">
        <v>338.57428687600003</v>
      </c>
      <c r="KL316" s="5">
        <v>338.57428687600003</v>
      </c>
      <c r="KM316" s="5">
        <v>338.57428687600003</v>
      </c>
      <c r="KN316" s="5">
        <v>338.57428687600003</v>
      </c>
      <c r="KO316" s="5">
        <v>338.57428687600003</v>
      </c>
      <c r="KP316" s="5">
        <v>338.57428687600003</v>
      </c>
      <c r="KQ316" s="5">
        <v>338.57428687600003</v>
      </c>
      <c r="KR316" s="5">
        <v>338.57428687600003</v>
      </c>
      <c r="KS316" s="5">
        <v>358.88874408856009</v>
      </c>
      <c r="KT316" s="5">
        <v>358.88874408856009</v>
      </c>
      <c r="KU316" s="5">
        <v>358.88874408856009</v>
      </c>
      <c r="KV316" s="5">
        <v>358.88874408856009</v>
      </c>
      <c r="KW316" s="5">
        <v>358.88874408856009</v>
      </c>
      <c r="KX316" s="5">
        <v>358.88874408856009</v>
      </c>
      <c r="KY316" s="5">
        <v>358.88874408856009</v>
      </c>
      <c r="KZ316" s="5">
        <v>358.88874408856009</v>
      </c>
      <c r="LA316" s="5">
        <v>358.88874408856009</v>
      </c>
      <c r="LB316" s="5">
        <v>358.88874408856009</v>
      </c>
      <c r="LC316" s="5">
        <v>358.88874408856009</v>
      </c>
      <c r="LD316" s="5">
        <v>358.88874408856009</v>
      </c>
      <c r="LE316" s="5">
        <v>380.42206873387369</v>
      </c>
      <c r="LF316" s="5">
        <v>380.42206873387369</v>
      </c>
      <c r="LG316" s="5">
        <v>380.42206873387369</v>
      </c>
      <c r="LH316" s="5">
        <v>380.42206873387369</v>
      </c>
      <c r="LI316" s="5">
        <v>380.42206873387369</v>
      </c>
      <c r="LJ316" s="5">
        <v>380.42206873387369</v>
      </c>
      <c r="LK316" s="5">
        <v>380.42206873387369</v>
      </c>
      <c r="LL316" s="5">
        <v>380.42206873387369</v>
      </c>
      <c r="LM316" s="5">
        <v>380.42206873387369</v>
      </c>
      <c r="LN316" s="5">
        <v>380.42206873387369</v>
      </c>
      <c r="LO316" s="5">
        <v>380.42206873387369</v>
      </c>
      <c r="LP316" s="5">
        <v>380.42206873387369</v>
      </c>
      <c r="LQ316" s="5"/>
      <c r="LT316" s="5">
        <v>257.30560000000003</v>
      </c>
      <c r="LU316" s="5">
        <v>257.30560000000003</v>
      </c>
      <c r="LV316" s="5">
        <v>273.60000000000002</v>
      </c>
      <c r="LW316" s="5">
        <v>273.60000000000002</v>
      </c>
      <c r="LX316" s="5">
        <v>273.60000000000002</v>
      </c>
      <c r="LY316" s="5">
        <v>301.11200000000002</v>
      </c>
      <c r="LZ316" s="5">
        <v>301.11200000000002</v>
      </c>
      <c r="MA316" s="5">
        <v>301.11200000000002</v>
      </c>
      <c r="MB316" s="5">
        <v>301.11200000000002</v>
      </c>
      <c r="MC316" s="5">
        <v>301.11200000000002</v>
      </c>
      <c r="MD316" s="5">
        <v>301.11200000000002</v>
      </c>
      <c r="ME316" s="5">
        <v>301.11200000000002</v>
      </c>
      <c r="MF316" s="5">
        <v>319.17872000000006</v>
      </c>
      <c r="MG316" s="5">
        <v>319.17872000000006</v>
      </c>
      <c r="MH316" s="5">
        <v>319.17872000000006</v>
      </c>
      <c r="MI316" s="5">
        <v>319.17872000000006</v>
      </c>
      <c r="MJ316" s="5">
        <v>319.17872000000006</v>
      </c>
      <c r="MK316" s="5">
        <v>319.17872000000006</v>
      </c>
      <c r="ML316" s="5">
        <v>319.17872000000006</v>
      </c>
      <c r="MM316" s="5">
        <v>319.17872000000006</v>
      </c>
      <c r="MN316" s="5">
        <v>319.17872000000006</v>
      </c>
      <c r="MO316" s="5">
        <v>319.17872000000006</v>
      </c>
      <c r="MP316" s="5">
        <v>319.17872000000006</v>
      </c>
      <c r="MQ316" s="5">
        <v>319.17872000000006</v>
      </c>
      <c r="MR316" s="5">
        <v>338.32944320000007</v>
      </c>
      <c r="MS316" s="5">
        <v>338.32944320000007</v>
      </c>
      <c r="MT316" s="5">
        <v>338.32944320000007</v>
      </c>
      <c r="MU316" s="5">
        <v>338.32944320000007</v>
      </c>
      <c r="MV316" s="5">
        <v>338.32944320000007</v>
      </c>
      <c r="MW316" s="5">
        <v>338.32944320000007</v>
      </c>
      <c r="MX316" s="5">
        <v>338.32944320000007</v>
      </c>
      <c r="MY316" s="5">
        <v>338.32944320000007</v>
      </c>
      <c r="MZ316" s="5">
        <v>338.32944320000007</v>
      </c>
      <c r="NA316" s="5">
        <v>338.32944320000007</v>
      </c>
      <c r="NB316" s="5">
        <v>338.32944320000007</v>
      </c>
      <c r="NC316" s="5">
        <v>338.32944320000007</v>
      </c>
      <c r="ND316" s="5">
        <v>358.62920979200004</v>
      </c>
      <c r="NE316" s="5">
        <v>358.62920979200004</v>
      </c>
      <c r="NF316" s="5">
        <v>358.62920979200004</v>
      </c>
      <c r="NG316" s="5">
        <v>358.62920979200004</v>
      </c>
      <c r="NH316" s="5">
        <v>358.62920979200004</v>
      </c>
      <c r="NI316" s="5">
        <v>358.62920979200004</v>
      </c>
      <c r="NJ316" s="5">
        <v>358.62920979200004</v>
      </c>
      <c r="NK316" s="5">
        <v>358.62920979200004</v>
      </c>
      <c r="NL316" s="5">
        <v>358.62920979200004</v>
      </c>
      <c r="NM316" s="5">
        <v>358.62920979200004</v>
      </c>
      <c r="NN316" s="5">
        <v>358.62920979200004</v>
      </c>
      <c r="NO316" s="5">
        <v>358.62920979200004</v>
      </c>
      <c r="NP316" s="5">
        <v>380.14696237952006</v>
      </c>
      <c r="NQ316" s="5">
        <v>380.14696237952006</v>
      </c>
      <c r="NR316" s="5">
        <v>380.14696237952006</v>
      </c>
      <c r="NS316" s="5">
        <v>380.14696237952006</v>
      </c>
      <c r="NT316" s="5">
        <v>380.14696237952006</v>
      </c>
      <c r="NU316" s="5">
        <v>380.14696237952006</v>
      </c>
      <c r="NV316" s="5">
        <v>380.14696237952006</v>
      </c>
      <c r="NW316" s="5">
        <v>380.14696237952006</v>
      </c>
      <c r="NX316" s="5">
        <v>380.14696237952006</v>
      </c>
      <c r="NY316" s="5">
        <v>380.14696237952006</v>
      </c>
      <c r="NZ316" s="5">
        <v>380.14696237952006</v>
      </c>
      <c r="OA316" s="5">
        <v>380.14696237952006</v>
      </c>
      <c r="OB316" s="5">
        <v>402.95578012229129</v>
      </c>
      <c r="OC316" s="5">
        <v>402.95578012229129</v>
      </c>
      <c r="OD316" s="5">
        <v>402.95578012229129</v>
      </c>
      <c r="OE316" s="5">
        <v>402.95578012229129</v>
      </c>
      <c r="OF316" s="5">
        <v>402.95578012229129</v>
      </c>
      <c r="OG316" s="5">
        <v>402.95578012229129</v>
      </c>
      <c r="OH316" s="5">
        <v>402.95578012229129</v>
      </c>
      <c r="OI316" s="5">
        <v>402.95578012229129</v>
      </c>
      <c r="OJ316" s="5">
        <v>402.95578012229129</v>
      </c>
      <c r="OK316" s="5">
        <v>402.95578012229129</v>
      </c>
      <c r="OL316" s="5">
        <v>402.95578012229129</v>
      </c>
      <c r="OM316" s="5">
        <v>402.95578012229129</v>
      </c>
      <c r="ON316" s="5"/>
      <c r="OQ316" s="59">
        <v>0</v>
      </c>
      <c r="OR316" s="59">
        <v>0</v>
      </c>
      <c r="OS316" s="59">
        <v>0</v>
      </c>
      <c r="OT316" s="59">
        <v>0</v>
      </c>
      <c r="OU316" s="59">
        <v>0</v>
      </c>
      <c r="OV316" s="59">
        <v>0</v>
      </c>
      <c r="OW316" s="59">
        <v>0</v>
      </c>
      <c r="OX316" s="59">
        <v>0</v>
      </c>
      <c r="OY316" s="59">
        <v>0</v>
      </c>
      <c r="OZ316" s="59">
        <v>0</v>
      </c>
      <c r="PA316" s="59">
        <v>0</v>
      </c>
      <c r="PB316" s="59">
        <v>0</v>
      </c>
      <c r="PC316" s="59">
        <v>0</v>
      </c>
      <c r="PD316" s="59">
        <v>0</v>
      </c>
      <c r="PE316" s="59">
        <v>0</v>
      </c>
      <c r="PF316" s="59">
        <v>0</v>
      </c>
      <c r="PG316" s="59">
        <v>0</v>
      </c>
      <c r="PH316" s="59">
        <v>0</v>
      </c>
      <c r="PI316" s="59">
        <v>0</v>
      </c>
      <c r="PJ316" s="59">
        <v>0</v>
      </c>
      <c r="PK316" s="59">
        <v>0</v>
      </c>
      <c r="PL316" s="59">
        <v>0</v>
      </c>
      <c r="PM316" s="59">
        <v>0</v>
      </c>
      <c r="PN316" s="59">
        <v>0</v>
      </c>
      <c r="PO316" s="59">
        <v>0</v>
      </c>
      <c r="PP316" s="59">
        <v>0</v>
      </c>
      <c r="PQ316" s="59">
        <v>0</v>
      </c>
      <c r="PR316" s="59">
        <v>0</v>
      </c>
      <c r="PS316" s="59">
        <v>0</v>
      </c>
      <c r="PT316" s="59">
        <v>0</v>
      </c>
      <c r="PU316" s="59">
        <v>0</v>
      </c>
      <c r="PV316" s="59">
        <v>0</v>
      </c>
      <c r="PW316" s="59">
        <v>0</v>
      </c>
      <c r="PX316" s="59">
        <v>0</v>
      </c>
      <c r="PY316" s="59">
        <v>0</v>
      </c>
      <c r="PZ316" s="59">
        <v>0</v>
      </c>
      <c r="QA316" s="59">
        <v>0</v>
      </c>
      <c r="QB316" s="59">
        <v>0</v>
      </c>
      <c r="QC316" s="59">
        <v>0</v>
      </c>
      <c r="QD316" s="59">
        <v>0</v>
      </c>
      <c r="QE316" s="59">
        <v>0</v>
      </c>
      <c r="QF316" s="59">
        <v>0</v>
      </c>
      <c r="QG316" s="59">
        <v>0</v>
      </c>
      <c r="QH316" s="59">
        <v>0</v>
      </c>
      <c r="QI316" s="59">
        <v>0</v>
      </c>
      <c r="QJ316" s="59">
        <v>0</v>
      </c>
      <c r="QK316" s="59">
        <v>0</v>
      </c>
      <c r="QL316" s="59">
        <v>0</v>
      </c>
      <c r="QM316" s="59">
        <v>0</v>
      </c>
      <c r="QN316" s="59">
        <v>0</v>
      </c>
      <c r="QO316" s="59">
        <v>0</v>
      </c>
      <c r="QP316" s="59">
        <v>0</v>
      </c>
      <c r="QQ316" s="59">
        <v>0</v>
      </c>
      <c r="QR316" s="59">
        <v>0</v>
      </c>
      <c r="QS316" s="59">
        <v>0</v>
      </c>
      <c r="QT316" s="59">
        <v>0</v>
      </c>
      <c r="QU316" s="59">
        <v>0</v>
      </c>
      <c r="QV316" s="59">
        <v>0</v>
      </c>
      <c r="QW316" s="59">
        <v>0</v>
      </c>
      <c r="QX316" s="59">
        <v>0</v>
      </c>
      <c r="QY316" s="59">
        <v>0</v>
      </c>
      <c r="QZ316" s="59">
        <v>0</v>
      </c>
      <c r="RA316" s="59">
        <v>0</v>
      </c>
      <c r="RB316" s="59">
        <v>0</v>
      </c>
      <c r="RC316" s="59">
        <v>0</v>
      </c>
      <c r="RD316" s="59">
        <v>0</v>
      </c>
      <c r="RE316" s="59">
        <v>0</v>
      </c>
      <c r="RF316" s="59">
        <v>0</v>
      </c>
      <c r="RG316" s="59">
        <v>0</v>
      </c>
      <c r="RH316" s="59">
        <v>0</v>
      </c>
      <c r="RI316" s="59">
        <v>0</v>
      </c>
      <c r="RJ316" s="59">
        <v>0</v>
      </c>
      <c r="RK316" s="59"/>
      <c r="RN316" s="59">
        <v>500.22239999999999</v>
      </c>
      <c r="RO316" s="59">
        <v>500.22239999999999</v>
      </c>
      <c r="RP316" s="59">
        <v>531.90000000000009</v>
      </c>
      <c r="RQ316" s="59">
        <v>531.90000000000009</v>
      </c>
      <c r="RR316" s="59">
        <v>531.90000000000009</v>
      </c>
      <c r="RS316" s="59">
        <v>585.38550000000009</v>
      </c>
      <c r="RT316" s="59">
        <v>585.38550000000009</v>
      </c>
      <c r="RU316" s="59">
        <v>585.38550000000009</v>
      </c>
      <c r="RV316" s="59">
        <v>585.38550000000009</v>
      </c>
      <c r="RW316" s="59">
        <v>585.38550000000009</v>
      </c>
      <c r="RX316" s="59">
        <v>585.38550000000009</v>
      </c>
      <c r="RY316" s="59">
        <v>585.38550000000009</v>
      </c>
      <c r="RZ316" s="59">
        <v>620.50863000000004</v>
      </c>
      <c r="SA316" s="59">
        <v>620.50863000000004</v>
      </c>
      <c r="SB316" s="59">
        <v>620.50863000000004</v>
      </c>
      <c r="SC316" s="59">
        <v>620.50863000000004</v>
      </c>
      <c r="SD316" s="59">
        <v>620.50863000000004</v>
      </c>
      <c r="SE316" s="59">
        <v>620.50863000000004</v>
      </c>
      <c r="SF316" s="59">
        <v>620.50863000000004</v>
      </c>
      <c r="SG316" s="59">
        <v>620.50863000000004</v>
      </c>
      <c r="SH316" s="59">
        <v>620.50863000000004</v>
      </c>
      <c r="SI316" s="59">
        <v>620.50863000000004</v>
      </c>
      <c r="SJ316" s="59">
        <v>620.50863000000004</v>
      </c>
      <c r="SK316" s="59">
        <v>620.50863000000004</v>
      </c>
      <c r="SL316" s="59">
        <v>657.73914780000018</v>
      </c>
      <c r="SM316" s="59">
        <v>657.73914780000018</v>
      </c>
      <c r="SN316" s="59">
        <v>657.73914780000018</v>
      </c>
      <c r="SO316" s="59">
        <v>657.73914780000018</v>
      </c>
      <c r="SP316" s="59">
        <v>657.73914780000018</v>
      </c>
      <c r="SQ316" s="59">
        <v>657.73914780000018</v>
      </c>
      <c r="SR316" s="59">
        <v>657.73914780000018</v>
      </c>
      <c r="SS316" s="59">
        <v>657.73914780000018</v>
      </c>
      <c r="ST316" s="59">
        <v>657.73914780000018</v>
      </c>
      <c r="SU316" s="59">
        <v>657.73914780000018</v>
      </c>
      <c r="SV316" s="59">
        <v>657.73914780000018</v>
      </c>
      <c r="SW316" s="59">
        <v>657.73914780000018</v>
      </c>
      <c r="SX316" s="59">
        <v>697.20349666800007</v>
      </c>
      <c r="SY316" s="59">
        <v>697.20349666800007</v>
      </c>
      <c r="SZ316" s="59">
        <v>697.20349666800007</v>
      </c>
      <c r="TA316" s="59">
        <v>697.20349666800007</v>
      </c>
      <c r="TB316" s="59">
        <v>697.20349666800007</v>
      </c>
      <c r="TC316" s="59">
        <v>697.20349666800007</v>
      </c>
      <c r="TD316" s="59">
        <v>697.20349666800007</v>
      </c>
      <c r="TE316" s="59">
        <v>697.20349666800007</v>
      </c>
      <c r="TF316" s="59">
        <v>697.20349666800007</v>
      </c>
      <c r="TG316" s="59">
        <v>697.20349666800007</v>
      </c>
      <c r="TH316" s="59">
        <v>697.20349666800007</v>
      </c>
      <c r="TI316" s="59">
        <v>697.20349666800007</v>
      </c>
      <c r="TJ316" s="59">
        <v>739.03570646808021</v>
      </c>
      <c r="TK316" s="59">
        <v>739.03570646808021</v>
      </c>
      <c r="TL316" s="59">
        <v>739.03570646808021</v>
      </c>
      <c r="TM316" s="59">
        <v>739.03570646808021</v>
      </c>
      <c r="TN316" s="59">
        <v>739.03570646808021</v>
      </c>
      <c r="TO316" s="59">
        <v>739.03570646808021</v>
      </c>
      <c r="TP316" s="59">
        <v>739.03570646808021</v>
      </c>
      <c r="TQ316" s="59">
        <v>739.03570646808021</v>
      </c>
      <c r="TR316" s="59">
        <v>739.03570646808021</v>
      </c>
      <c r="TS316" s="59">
        <v>739.03570646808021</v>
      </c>
      <c r="TT316" s="59">
        <v>739.03570646808021</v>
      </c>
      <c r="TU316" s="59">
        <v>739.03570646808021</v>
      </c>
      <c r="TV316" s="59">
        <v>783.37784885616497</v>
      </c>
      <c r="TW316" s="59">
        <v>783.37784885616497</v>
      </c>
      <c r="TX316" s="59">
        <v>783.37784885616497</v>
      </c>
      <c r="TY316" s="59">
        <v>783.37784885616497</v>
      </c>
      <c r="TZ316" s="59">
        <v>783.37784885616497</v>
      </c>
      <c r="UA316" s="59">
        <v>783.37784885616497</v>
      </c>
      <c r="UB316" s="59">
        <v>783.37784885616497</v>
      </c>
      <c r="UC316" s="59">
        <v>783.37784885616497</v>
      </c>
      <c r="UD316" s="59">
        <v>783.37784885616497</v>
      </c>
      <c r="UE316" s="59">
        <v>783.37784885616497</v>
      </c>
      <c r="UF316" s="59">
        <v>783.37784885616497</v>
      </c>
      <c r="UG316" s="59">
        <v>783.37784885616497</v>
      </c>
      <c r="UH316" s="59"/>
      <c r="UK316" s="59">
        <v>3250.6481000000013</v>
      </c>
      <c r="UL316" s="59">
        <v>3615.9589199999996</v>
      </c>
      <c r="UM316" s="59">
        <v>3832.9164552000016</v>
      </c>
      <c r="UN316" s="59">
        <v>4062.8914425119997</v>
      </c>
      <c r="UO316" s="59">
        <v>4306.6649290627211</v>
      </c>
      <c r="UP316" s="59">
        <v>4565.0648248064854</v>
      </c>
      <c r="UQ316" s="59"/>
      <c r="UT316" s="59">
        <v>3443.1952000000006</v>
      </c>
      <c r="UU316" s="59">
        <v>3830.14464</v>
      </c>
      <c r="UV316" s="59">
        <v>4059.9533184000015</v>
      </c>
      <c r="UW316" s="59">
        <v>4303.5505175040007</v>
      </c>
      <c r="UX316" s="59">
        <v>4561.7635485542405</v>
      </c>
      <c r="UY316" s="59">
        <v>4835.4693614674952</v>
      </c>
      <c r="UZ316" s="59"/>
      <c r="VC316" s="59">
        <v>0</v>
      </c>
      <c r="VD316" s="59">
        <v>0</v>
      </c>
      <c r="VE316" s="59">
        <v>0</v>
      </c>
      <c r="VF316" s="59">
        <v>0</v>
      </c>
      <c r="VG316" s="59">
        <v>0</v>
      </c>
      <c r="VH316" s="59">
        <v>0</v>
      </c>
      <c r="VI316" s="59"/>
      <c r="VL316" s="59">
        <v>6693.8433000000023</v>
      </c>
      <c r="VM316" s="59">
        <v>7446.1035599999996</v>
      </c>
      <c r="VN316" s="59">
        <v>7892.8697736000031</v>
      </c>
      <c r="VO316" s="59">
        <v>8366.4419600159999</v>
      </c>
      <c r="VP316" s="59">
        <v>8868.4284776169625</v>
      </c>
      <c r="VQ316" s="59">
        <v>9400.5341862739806</v>
      </c>
      <c r="VR316" s="59"/>
      <c r="VU316" s="59">
        <v>113263</v>
      </c>
      <c r="VV316" s="59">
        <v>125991.60000000002</v>
      </c>
      <c r="VW316" s="59">
        <v>133551.09600000002</v>
      </c>
      <c r="VX316" s="59">
        <v>141564.16175999999</v>
      </c>
      <c r="VY316" s="59">
        <v>150058.01146560002</v>
      </c>
      <c r="VZ316" s="59">
        <v>159061.49215353598</v>
      </c>
      <c r="WA316" s="59"/>
      <c r="WD316" s="59">
        <v>9438.5833333333339</v>
      </c>
      <c r="WE316" s="59">
        <v>10499.300000000001</v>
      </c>
      <c r="WF316" s="59">
        <v>11129.258000000002</v>
      </c>
      <c r="WG316" s="59">
        <v>11797.01348</v>
      </c>
      <c r="WH316" s="59">
        <v>12504.834288800002</v>
      </c>
      <c r="WI316" s="59">
        <v>13255.124346127997</v>
      </c>
      <c r="WJ316" s="59"/>
      <c r="WM316" s="59">
        <v>396.0798713106729</v>
      </c>
      <c r="WN316" s="59">
        <v>440.59169114561485</v>
      </c>
      <c r="WO316" s="59">
        <v>467.02719261435175</v>
      </c>
      <c r="WP316" s="59">
        <v>495.0488241712128</v>
      </c>
      <c r="WQ316" s="59">
        <v>524.7517536214857</v>
      </c>
      <c r="WR316" s="59">
        <v>556.23685883877454</v>
      </c>
      <c r="WS316" s="59"/>
      <c r="WV316" s="74">
        <v>35.633333333333333</v>
      </c>
      <c r="WW316" s="74">
        <v>47.633333333333333</v>
      </c>
      <c r="WX316" s="74">
        <v>59.633333333333333</v>
      </c>
      <c r="WY316" s="74">
        <v>71.63333333333334</v>
      </c>
      <c r="WZ316" s="74">
        <v>83.63333333333334</v>
      </c>
      <c r="XA316" s="74">
        <v>95.63333333333334</v>
      </c>
      <c r="XB316" s="74"/>
      <c r="XE316" s="80">
        <v>2</v>
      </c>
      <c r="XF316" s="80">
        <v>3</v>
      </c>
      <c r="XG316" s="80">
        <v>4</v>
      </c>
      <c r="XH316" s="80">
        <v>5</v>
      </c>
      <c r="XI316" s="80">
        <v>6</v>
      </c>
      <c r="XJ316" s="80">
        <v>7</v>
      </c>
      <c r="XK316" s="80"/>
      <c r="XL316" s="75"/>
      <c r="XM316" s="75"/>
      <c r="XN316" s="80">
        <v>11</v>
      </c>
      <c r="XO316" s="80">
        <v>11</v>
      </c>
      <c r="XP316" s="80">
        <v>11</v>
      </c>
      <c r="XQ316" s="80">
        <v>11</v>
      </c>
      <c r="XR316" s="80">
        <v>11</v>
      </c>
      <c r="XS316" s="80">
        <v>11</v>
      </c>
      <c r="XT316" s="80"/>
      <c r="XW316" s="80">
        <v>19</v>
      </c>
      <c r="XX316" s="80">
        <v>19</v>
      </c>
      <c r="XY316" s="80">
        <v>18</v>
      </c>
      <c r="XZ316" s="80">
        <v>19</v>
      </c>
      <c r="YA316" s="80">
        <v>19</v>
      </c>
      <c r="YB316" s="80">
        <v>19</v>
      </c>
      <c r="YC316" s="80"/>
      <c r="YF316" s="5">
        <v>825.82653168275374</v>
      </c>
      <c r="YG316" s="5">
        <v>918.63367603860752</v>
      </c>
      <c r="YH316" s="5">
        <v>973.75169660092342</v>
      </c>
      <c r="YI316" s="5">
        <v>3012.3720950818306</v>
      </c>
      <c r="YJ316" s="5">
        <v>3193.114420786741</v>
      </c>
      <c r="YK316" s="5">
        <v>3384.7012860339428</v>
      </c>
      <c r="YL316" s="5"/>
      <c r="YO316" s="5">
        <v>17823.594208980281</v>
      </c>
      <c r="YP316" s="5">
        <v>26435.501468736889</v>
      </c>
      <c r="YQ316" s="5">
        <v>28021.631556861106</v>
      </c>
      <c r="YR316" s="5">
        <v>29702.929450272768</v>
      </c>
      <c r="YS316" s="5">
        <v>31485.105217289143</v>
      </c>
      <c r="YT316" s="5">
        <v>33374.211530326473</v>
      </c>
      <c r="YU316" s="5"/>
      <c r="YX316" s="5">
        <v>12190.228625362217</v>
      </c>
      <c r="YY316" s="5">
        <v>26199.826531665734</v>
      </c>
      <c r="YZ316" s="5">
        <v>28021.631556861106</v>
      </c>
      <c r="ZA316" s="5">
        <v>29702.929450272768</v>
      </c>
      <c r="ZB316" s="5">
        <v>31485.105217289143</v>
      </c>
      <c r="ZC316" s="5">
        <v>33374.211530326473</v>
      </c>
      <c r="ZD316" s="5"/>
      <c r="ZG316" s="5">
        <v>396.0798713106729</v>
      </c>
      <c r="ZH316" s="5">
        <v>440.59169114561485</v>
      </c>
      <c r="ZI316" s="5">
        <v>467.02719261435175</v>
      </c>
      <c r="ZJ316" s="5">
        <v>495.0488241712128</v>
      </c>
      <c r="ZK316" s="5">
        <v>524.7517536214857</v>
      </c>
      <c r="ZL316" s="5">
        <v>556.23685883877454</v>
      </c>
      <c r="ZM316" s="5"/>
      <c r="ZP316" s="60">
        <v>11090.236396698841</v>
      </c>
      <c r="ZQ316" s="60">
        <v>12336.567352077216</v>
      </c>
      <c r="ZR316" s="60">
        <v>13076.761393201848</v>
      </c>
      <c r="ZS316" s="60">
        <v>13861.367076793958</v>
      </c>
      <c r="ZT316" s="60">
        <v>14693.049101401601</v>
      </c>
      <c r="ZU316" s="60">
        <v>15574.632047485688</v>
      </c>
      <c r="ZV316" s="60"/>
      <c r="ZY316" s="60">
        <v>396.0798713106729</v>
      </c>
      <c r="ZZ316" s="60">
        <v>440.59169114561485</v>
      </c>
      <c r="AAA316" s="60">
        <v>467.02719261435175</v>
      </c>
      <c r="AAB316" s="60">
        <v>495.0488241712128</v>
      </c>
      <c r="AAC316" s="60">
        <v>524.7517536214857</v>
      </c>
      <c r="AAD316" s="60">
        <v>556.23685883877454</v>
      </c>
      <c r="AAE316" s="60"/>
      <c r="AAH316" s="60">
        <v>21784.392922087009</v>
      </c>
      <c r="AAI316" s="60">
        <v>33484.968527066725</v>
      </c>
      <c r="AAJ316" s="60">
        <v>45301.637683592118</v>
      </c>
      <c r="AAK316" s="60">
        <v>63366.249493915238</v>
      </c>
      <c r="AAL316" s="60">
        <v>79237.514796844349</v>
      </c>
      <c r="AAM316" s="60">
        <v>96785.213437946775</v>
      </c>
      <c r="AAN316" s="60"/>
      <c r="AAQ316" s="5">
        <v>32874.629318785854</v>
      </c>
      <c r="AAR316" s="5">
        <v>45821.535879143943</v>
      </c>
      <c r="AAS316" s="5">
        <v>58378.399076793969</v>
      </c>
      <c r="AAT316" s="5">
        <v>77227.6165707092</v>
      </c>
      <c r="AAU316" s="5">
        <v>93930.56389824595</v>
      </c>
      <c r="AAV316" s="5">
        <v>112359.84548543247</v>
      </c>
    </row>
    <row r="317" spans="2:724" ht="15" customHeight="1">
      <c r="B317" s="228">
        <v>44</v>
      </c>
      <c r="C317" s="228">
        <v>827320</v>
      </c>
      <c r="D317" s="229" t="s">
        <v>479</v>
      </c>
      <c r="E317" s="73" t="b">
        <v>0</v>
      </c>
      <c r="F317" s="230">
        <v>41615</v>
      </c>
      <c r="G317" s="231" t="s">
        <v>426</v>
      </c>
      <c r="H317" s="57" t="s">
        <v>221</v>
      </c>
      <c r="I317" s="57" t="s">
        <v>199</v>
      </c>
      <c r="J317" s="229" t="s">
        <v>223</v>
      </c>
      <c r="K317" s="232">
        <v>8464</v>
      </c>
      <c r="L317" s="232">
        <v>0</v>
      </c>
      <c r="M317" s="73" t="b">
        <v>1</v>
      </c>
      <c r="N317" s="73" t="b">
        <v>1</v>
      </c>
      <c r="O317" s="73" t="b">
        <v>1</v>
      </c>
      <c r="P317" s="27">
        <v>42711</v>
      </c>
      <c r="Q317" s="27" t="s">
        <v>426</v>
      </c>
      <c r="R317" s="69">
        <v>0</v>
      </c>
      <c r="S317" s="69">
        <v>0.06</v>
      </c>
      <c r="T317" s="69">
        <v>0.06</v>
      </c>
      <c r="U317" s="69">
        <v>0.06</v>
      </c>
      <c r="V317" s="69">
        <v>0.06</v>
      </c>
      <c r="W317" s="69">
        <v>0.06</v>
      </c>
      <c r="Z317" s="232">
        <v>8464</v>
      </c>
      <c r="AA317" s="232">
        <v>8464</v>
      </c>
      <c r="AB317" s="232">
        <v>9000</v>
      </c>
      <c r="AC317" s="232">
        <v>9000</v>
      </c>
      <c r="AD317" s="232">
        <v>9000</v>
      </c>
      <c r="AE317" s="232">
        <v>9905</v>
      </c>
      <c r="AF317" s="232">
        <v>9905</v>
      </c>
      <c r="AG317" s="232">
        <v>9905</v>
      </c>
      <c r="AH317" s="232">
        <v>9905</v>
      </c>
      <c r="AI317" s="232">
        <v>9905</v>
      </c>
      <c r="AJ317" s="232">
        <v>9905</v>
      </c>
      <c r="AK317" s="232">
        <v>9905</v>
      </c>
      <c r="AL317" s="5">
        <v>10499.300000000001</v>
      </c>
      <c r="AM317" s="5">
        <v>10499.300000000001</v>
      </c>
      <c r="AN317" s="5">
        <v>10499.300000000001</v>
      </c>
      <c r="AO317" s="5">
        <v>10499.300000000001</v>
      </c>
      <c r="AP317" s="5">
        <v>10499.300000000001</v>
      </c>
      <c r="AQ317" s="5">
        <v>10499.300000000001</v>
      </c>
      <c r="AR317" s="5">
        <v>10499.300000000001</v>
      </c>
      <c r="AS317" s="5">
        <v>10499.300000000001</v>
      </c>
      <c r="AT317" s="5">
        <v>10499.300000000001</v>
      </c>
      <c r="AU317" s="5">
        <v>10499.300000000001</v>
      </c>
      <c r="AV317" s="5">
        <v>10499.300000000001</v>
      </c>
      <c r="AW317" s="5">
        <v>10499.300000000001</v>
      </c>
      <c r="AX317" s="5">
        <v>11129.258000000002</v>
      </c>
      <c r="AY317" s="5">
        <v>11129.258000000002</v>
      </c>
      <c r="AZ317" s="5">
        <v>11129.258000000002</v>
      </c>
      <c r="BA317" s="5">
        <v>11129.258000000002</v>
      </c>
      <c r="BB317" s="5">
        <v>11129.258000000002</v>
      </c>
      <c r="BC317" s="5">
        <v>11129.258000000002</v>
      </c>
      <c r="BD317" s="5">
        <v>11129.258000000002</v>
      </c>
      <c r="BE317" s="5">
        <v>11129.258000000002</v>
      </c>
      <c r="BF317" s="5">
        <v>11129.258000000002</v>
      </c>
      <c r="BG317" s="5">
        <v>11129.258000000002</v>
      </c>
      <c r="BH317" s="5">
        <v>11129.258000000002</v>
      </c>
      <c r="BI317" s="5">
        <v>11129.258000000002</v>
      </c>
      <c r="BJ317" s="5">
        <v>11797.013480000001</v>
      </c>
      <c r="BK317" s="5">
        <v>11797.013480000001</v>
      </c>
      <c r="BL317" s="5">
        <v>11797.013480000001</v>
      </c>
      <c r="BM317" s="5">
        <v>11797.013480000001</v>
      </c>
      <c r="BN317" s="5">
        <v>11797.013480000001</v>
      </c>
      <c r="BO317" s="5">
        <v>11797.013480000001</v>
      </c>
      <c r="BP317" s="5">
        <v>11797.013480000001</v>
      </c>
      <c r="BQ317" s="5">
        <v>11797.013480000001</v>
      </c>
      <c r="BR317" s="5">
        <v>11797.013480000001</v>
      </c>
      <c r="BS317" s="5">
        <v>11797.013480000001</v>
      </c>
      <c r="BT317" s="5">
        <v>11797.013480000001</v>
      </c>
      <c r="BU317" s="5">
        <v>11797.013480000001</v>
      </c>
      <c r="BV317" s="5">
        <v>12504.834288800002</v>
      </c>
      <c r="BW317" s="5">
        <v>12504.834288800002</v>
      </c>
      <c r="BX317" s="5">
        <v>12504.834288800002</v>
      </c>
      <c r="BY317" s="5">
        <v>12504.834288800002</v>
      </c>
      <c r="BZ317" s="5">
        <v>12504.834288800002</v>
      </c>
      <c r="CA317" s="5">
        <v>12504.834288800002</v>
      </c>
      <c r="CB317" s="5">
        <v>12504.834288800002</v>
      </c>
      <c r="CC317" s="5">
        <v>12504.834288800002</v>
      </c>
      <c r="CD317" s="5">
        <v>12504.834288800002</v>
      </c>
      <c r="CE317" s="5">
        <v>12504.834288800002</v>
      </c>
      <c r="CF317" s="5">
        <v>12504.834288800002</v>
      </c>
      <c r="CG317" s="5">
        <v>12504.834288800002</v>
      </c>
      <c r="CH317" s="5">
        <v>13255.124346128003</v>
      </c>
      <c r="CI317" s="5">
        <v>13255.124346128003</v>
      </c>
      <c r="CJ317" s="5">
        <v>13255.124346128003</v>
      </c>
      <c r="CK317" s="5">
        <v>13255.124346128003</v>
      </c>
      <c r="CL317" s="5">
        <v>13255.124346128003</v>
      </c>
      <c r="CM317" s="5">
        <v>13255.124346128003</v>
      </c>
      <c r="CN317" s="5">
        <v>13255.124346128003</v>
      </c>
      <c r="CO317" s="5">
        <v>13255.124346128003</v>
      </c>
      <c r="CP317" s="5">
        <v>13255.124346128003</v>
      </c>
      <c r="CQ317" s="5">
        <v>13255.124346128003</v>
      </c>
      <c r="CR317" s="5">
        <v>13255.124346128003</v>
      </c>
      <c r="CS317" s="5">
        <v>13255.124346128003</v>
      </c>
      <c r="CU317" s="69">
        <v>0</v>
      </c>
      <c r="CV317" s="69">
        <v>0</v>
      </c>
      <c r="CW317" s="69">
        <v>0</v>
      </c>
      <c r="CX317" s="69">
        <v>0</v>
      </c>
      <c r="CY317" s="69">
        <v>0</v>
      </c>
      <c r="CZ317" s="69">
        <v>0</v>
      </c>
      <c r="DC317" s="5">
        <v>0</v>
      </c>
      <c r="DD317" s="5">
        <v>0</v>
      </c>
      <c r="DE317" s="5">
        <v>0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0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</v>
      </c>
      <c r="EC317" s="5">
        <v>0</v>
      </c>
      <c r="ED317" s="5">
        <v>0</v>
      </c>
      <c r="EE317" s="5">
        <v>0</v>
      </c>
      <c r="EF317" s="5">
        <v>0</v>
      </c>
      <c r="EG317" s="5">
        <v>0</v>
      </c>
      <c r="EH317" s="5">
        <v>0</v>
      </c>
      <c r="EI317" s="5">
        <v>0</v>
      </c>
      <c r="EJ317" s="5">
        <v>0</v>
      </c>
      <c r="EK317" s="5">
        <v>0</v>
      </c>
      <c r="EL317" s="5">
        <v>0</v>
      </c>
      <c r="EM317" s="5">
        <v>0</v>
      </c>
      <c r="EN317" s="5">
        <v>0</v>
      </c>
      <c r="EO317" s="5">
        <v>0</v>
      </c>
      <c r="EP317" s="5">
        <v>0</v>
      </c>
      <c r="EQ317" s="5">
        <v>0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0</v>
      </c>
      <c r="EX317" s="5">
        <v>0</v>
      </c>
      <c r="EY317" s="5">
        <v>0</v>
      </c>
      <c r="EZ317" s="5">
        <v>0</v>
      </c>
      <c r="FA317" s="5">
        <v>0</v>
      </c>
      <c r="FB317" s="5">
        <v>0</v>
      </c>
      <c r="FC317" s="5">
        <v>0</v>
      </c>
      <c r="FD317" s="5">
        <v>0</v>
      </c>
      <c r="FE317" s="5">
        <v>0</v>
      </c>
      <c r="FF317" s="5">
        <v>0</v>
      </c>
      <c r="FG317" s="5">
        <v>0</v>
      </c>
      <c r="FH317" s="5">
        <v>0</v>
      </c>
      <c r="FI317" s="5">
        <v>0</v>
      </c>
      <c r="FJ317" s="5">
        <v>0</v>
      </c>
      <c r="FK317" s="5">
        <v>0</v>
      </c>
      <c r="FL317" s="5">
        <v>0</v>
      </c>
      <c r="FM317" s="5">
        <v>0</v>
      </c>
      <c r="FN317" s="5">
        <v>0</v>
      </c>
      <c r="FO317" s="5">
        <v>0</v>
      </c>
      <c r="FP317" s="5">
        <v>0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/>
      <c r="FZ317" s="5">
        <v>8464</v>
      </c>
      <c r="GA317" s="5">
        <v>8464</v>
      </c>
      <c r="GB317" s="5">
        <v>9000</v>
      </c>
      <c r="GC317" s="5">
        <v>9000</v>
      </c>
      <c r="GD317" s="5">
        <v>9000</v>
      </c>
      <c r="GE317" s="5">
        <v>9905</v>
      </c>
      <c r="GF317" s="5">
        <v>9905</v>
      </c>
      <c r="GG317" s="5">
        <v>9905</v>
      </c>
      <c r="GH317" s="5">
        <v>9905</v>
      </c>
      <c r="GI317" s="5">
        <v>9905</v>
      </c>
      <c r="GJ317" s="5">
        <v>9905</v>
      </c>
      <c r="GK317" s="5">
        <v>9905</v>
      </c>
      <c r="GL317" s="5">
        <v>10499.300000000001</v>
      </c>
      <c r="GM317" s="5">
        <v>10499.300000000001</v>
      </c>
      <c r="GN317" s="5">
        <v>10499.300000000001</v>
      </c>
      <c r="GO317" s="5">
        <v>10499.300000000001</v>
      </c>
      <c r="GP317" s="5">
        <v>10499.300000000001</v>
      </c>
      <c r="GQ317" s="5">
        <v>10499.300000000001</v>
      </c>
      <c r="GR317" s="5">
        <v>10499.300000000001</v>
      </c>
      <c r="GS317" s="5">
        <v>10499.300000000001</v>
      </c>
      <c r="GT317" s="5">
        <v>10499.300000000001</v>
      </c>
      <c r="GU317" s="5">
        <v>10499.300000000001</v>
      </c>
      <c r="GV317" s="5">
        <v>10499.300000000001</v>
      </c>
      <c r="GW317" s="5">
        <v>10499.300000000001</v>
      </c>
      <c r="GX317" s="5">
        <v>11129.258000000002</v>
      </c>
      <c r="GY317" s="5">
        <v>11129.258000000002</v>
      </c>
      <c r="GZ317" s="5">
        <v>11129.258000000002</v>
      </c>
      <c r="HA317" s="5">
        <v>11129.258000000002</v>
      </c>
      <c r="HB317" s="5">
        <v>11129.258000000002</v>
      </c>
      <c r="HC317" s="5">
        <v>11129.258000000002</v>
      </c>
      <c r="HD317" s="5">
        <v>11129.258000000002</v>
      </c>
      <c r="HE317" s="5">
        <v>11129.258000000002</v>
      </c>
      <c r="HF317" s="5">
        <v>11129.258000000002</v>
      </c>
      <c r="HG317" s="5">
        <v>11129.258000000002</v>
      </c>
      <c r="HH317" s="5">
        <v>11129.258000000002</v>
      </c>
      <c r="HI317" s="5">
        <v>11129.258000000002</v>
      </c>
      <c r="HJ317" s="5">
        <v>11797.013480000001</v>
      </c>
      <c r="HK317" s="5">
        <v>11797.013480000001</v>
      </c>
      <c r="HL317" s="5">
        <v>11797.013480000001</v>
      </c>
      <c r="HM317" s="5">
        <v>11797.013480000001</v>
      </c>
      <c r="HN317" s="5">
        <v>11797.013480000001</v>
      </c>
      <c r="HO317" s="5">
        <v>11797.013480000001</v>
      </c>
      <c r="HP317" s="5">
        <v>11797.013480000001</v>
      </c>
      <c r="HQ317" s="5">
        <v>11797.013480000001</v>
      </c>
      <c r="HR317" s="5">
        <v>11797.013480000001</v>
      </c>
      <c r="HS317" s="5">
        <v>11797.013480000001</v>
      </c>
      <c r="HT317" s="5">
        <v>11797.013480000001</v>
      </c>
      <c r="HU317" s="5">
        <v>11797.013480000001</v>
      </c>
      <c r="HV317" s="5">
        <v>12504.834288800002</v>
      </c>
      <c r="HW317" s="5">
        <v>12504.834288800002</v>
      </c>
      <c r="HX317" s="5">
        <v>12504.834288800002</v>
      </c>
      <c r="HY317" s="5">
        <v>12504.834288800002</v>
      </c>
      <c r="HZ317" s="5">
        <v>12504.834288800002</v>
      </c>
      <c r="IA317" s="5">
        <v>12504.834288800002</v>
      </c>
      <c r="IB317" s="5">
        <v>12504.834288800002</v>
      </c>
      <c r="IC317" s="5">
        <v>12504.834288800002</v>
      </c>
      <c r="ID317" s="5">
        <v>12504.834288800002</v>
      </c>
      <c r="IE317" s="5">
        <v>12504.834288800002</v>
      </c>
      <c r="IF317" s="5">
        <v>12504.834288800002</v>
      </c>
      <c r="IG317" s="5">
        <v>12504.834288800002</v>
      </c>
      <c r="IH317" s="5">
        <v>13255.124346128003</v>
      </c>
      <c r="II317" s="5">
        <v>13255.124346128003</v>
      </c>
      <c r="IJ317" s="5">
        <v>13255.124346128003</v>
      </c>
      <c r="IK317" s="5">
        <v>13255.124346128003</v>
      </c>
      <c r="IL317" s="5">
        <v>13255.124346128003</v>
      </c>
      <c r="IM317" s="5">
        <v>13255.124346128003</v>
      </c>
      <c r="IN317" s="5">
        <v>13255.124346128003</v>
      </c>
      <c r="IO317" s="5">
        <v>13255.124346128003</v>
      </c>
      <c r="IP317" s="5">
        <v>13255.124346128003</v>
      </c>
      <c r="IQ317" s="5">
        <v>13255.124346128003</v>
      </c>
      <c r="IR317" s="5">
        <v>13255.124346128003</v>
      </c>
      <c r="IS317" s="5">
        <v>13255.124346128003</v>
      </c>
      <c r="IT317" s="5"/>
      <c r="IW317" s="5">
        <v>242.91679999999999</v>
      </c>
      <c r="IX317" s="5">
        <v>242.91679999999999</v>
      </c>
      <c r="IY317" s="5">
        <v>258.3</v>
      </c>
      <c r="IZ317" s="5">
        <v>258.3</v>
      </c>
      <c r="JA317" s="5">
        <v>258.3</v>
      </c>
      <c r="JB317" s="5">
        <v>284.27350000000001</v>
      </c>
      <c r="JC317" s="5">
        <v>284.27350000000001</v>
      </c>
      <c r="JD317" s="5">
        <v>284.27350000000001</v>
      </c>
      <c r="JE317" s="5">
        <v>284.27350000000001</v>
      </c>
      <c r="JF317" s="5">
        <v>284.27350000000001</v>
      </c>
      <c r="JG317" s="5">
        <v>284.27350000000001</v>
      </c>
      <c r="JH317" s="5">
        <v>284.27350000000001</v>
      </c>
      <c r="JI317" s="5">
        <v>301.32991000000004</v>
      </c>
      <c r="JJ317" s="5">
        <v>301.32991000000004</v>
      </c>
      <c r="JK317" s="5">
        <v>301.32991000000004</v>
      </c>
      <c r="JL317" s="5">
        <v>301.32991000000004</v>
      </c>
      <c r="JM317" s="5">
        <v>301.32991000000004</v>
      </c>
      <c r="JN317" s="5">
        <v>301.32991000000004</v>
      </c>
      <c r="JO317" s="5">
        <v>301.32991000000004</v>
      </c>
      <c r="JP317" s="5">
        <v>301.32991000000004</v>
      </c>
      <c r="JQ317" s="5">
        <v>301.32991000000004</v>
      </c>
      <c r="JR317" s="5">
        <v>301.32991000000004</v>
      </c>
      <c r="JS317" s="5">
        <v>301.32991000000004</v>
      </c>
      <c r="JT317" s="5">
        <v>301.32991000000004</v>
      </c>
      <c r="JU317" s="5">
        <v>319.40970460000005</v>
      </c>
      <c r="JV317" s="5">
        <v>319.40970460000005</v>
      </c>
      <c r="JW317" s="5">
        <v>319.40970460000005</v>
      </c>
      <c r="JX317" s="5">
        <v>319.40970460000005</v>
      </c>
      <c r="JY317" s="5">
        <v>319.40970460000005</v>
      </c>
      <c r="JZ317" s="5">
        <v>319.40970460000005</v>
      </c>
      <c r="KA317" s="5">
        <v>319.40970460000005</v>
      </c>
      <c r="KB317" s="5">
        <v>319.40970460000005</v>
      </c>
      <c r="KC317" s="5">
        <v>319.40970460000005</v>
      </c>
      <c r="KD317" s="5">
        <v>319.40970460000005</v>
      </c>
      <c r="KE317" s="5">
        <v>319.40970460000005</v>
      </c>
      <c r="KF317" s="5">
        <v>319.40970460000005</v>
      </c>
      <c r="KG317" s="5">
        <v>338.57428687600003</v>
      </c>
      <c r="KH317" s="5">
        <v>338.57428687600003</v>
      </c>
      <c r="KI317" s="5">
        <v>338.57428687600003</v>
      </c>
      <c r="KJ317" s="5">
        <v>338.57428687600003</v>
      </c>
      <c r="KK317" s="5">
        <v>338.57428687600003</v>
      </c>
      <c r="KL317" s="5">
        <v>338.57428687600003</v>
      </c>
      <c r="KM317" s="5">
        <v>338.57428687600003</v>
      </c>
      <c r="KN317" s="5">
        <v>338.57428687600003</v>
      </c>
      <c r="KO317" s="5">
        <v>338.57428687600003</v>
      </c>
      <c r="KP317" s="5">
        <v>338.57428687600003</v>
      </c>
      <c r="KQ317" s="5">
        <v>338.57428687600003</v>
      </c>
      <c r="KR317" s="5">
        <v>338.57428687600003</v>
      </c>
      <c r="KS317" s="5">
        <v>358.88874408856009</v>
      </c>
      <c r="KT317" s="5">
        <v>358.88874408856009</v>
      </c>
      <c r="KU317" s="5">
        <v>358.88874408856009</v>
      </c>
      <c r="KV317" s="5">
        <v>358.88874408856009</v>
      </c>
      <c r="KW317" s="5">
        <v>358.88874408856009</v>
      </c>
      <c r="KX317" s="5">
        <v>358.88874408856009</v>
      </c>
      <c r="KY317" s="5">
        <v>358.88874408856009</v>
      </c>
      <c r="KZ317" s="5">
        <v>358.88874408856009</v>
      </c>
      <c r="LA317" s="5">
        <v>358.88874408856009</v>
      </c>
      <c r="LB317" s="5">
        <v>358.88874408856009</v>
      </c>
      <c r="LC317" s="5">
        <v>358.88874408856009</v>
      </c>
      <c r="LD317" s="5">
        <v>358.88874408856009</v>
      </c>
      <c r="LE317" s="5">
        <v>380.42206873387369</v>
      </c>
      <c r="LF317" s="5">
        <v>380.42206873387369</v>
      </c>
      <c r="LG317" s="5">
        <v>380.42206873387369</v>
      </c>
      <c r="LH317" s="5">
        <v>380.42206873387369</v>
      </c>
      <c r="LI317" s="5">
        <v>380.42206873387369</v>
      </c>
      <c r="LJ317" s="5">
        <v>380.42206873387369</v>
      </c>
      <c r="LK317" s="5">
        <v>380.42206873387369</v>
      </c>
      <c r="LL317" s="5">
        <v>380.42206873387369</v>
      </c>
      <c r="LM317" s="5">
        <v>380.42206873387369</v>
      </c>
      <c r="LN317" s="5">
        <v>380.42206873387369</v>
      </c>
      <c r="LO317" s="5">
        <v>380.42206873387369</v>
      </c>
      <c r="LP317" s="5">
        <v>380.42206873387369</v>
      </c>
      <c r="LQ317" s="5"/>
      <c r="LT317" s="5">
        <v>257.30560000000003</v>
      </c>
      <c r="LU317" s="5">
        <v>257.30560000000003</v>
      </c>
      <c r="LV317" s="5">
        <v>273.60000000000002</v>
      </c>
      <c r="LW317" s="5">
        <v>273.60000000000002</v>
      </c>
      <c r="LX317" s="5">
        <v>273.60000000000002</v>
      </c>
      <c r="LY317" s="5">
        <v>301.11200000000002</v>
      </c>
      <c r="LZ317" s="5">
        <v>301.11200000000002</v>
      </c>
      <c r="MA317" s="5">
        <v>301.11200000000002</v>
      </c>
      <c r="MB317" s="5">
        <v>301.11200000000002</v>
      </c>
      <c r="MC317" s="5">
        <v>301.11200000000002</v>
      </c>
      <c r="MD317" s="5">
        <v>301.11200000000002</v>
      </c>
      <c r="ME317" s="5">
        <v>301.11200000000002</v>
      </c>
      <c r="MF317" s="5">
        <v>319.17872000000006</v>
      </c>
      <c r="MG317" s="5">
        <v>319.17872000000006</v>
      </c>
      <c r="MH317" s="5">
        <v>319.17872000000006</v>
      </c>
      <c r="MI317" s="5">
        <v>319.17872000000006</v>
      </c>
      <c r="MJ317" s="5">
        <v>319.17872000000006</v>
      </c>
      <c r="MK317" s="5">
        <v>319.17872000000006</v>
      </c>
      <c r="ML317" s="5">
        <v>319.17872000000006</v>
      </c>
      <c r="MM317" s="5">
        <v>319.17872000000006</v>
      </c>
      <c r="MN317" s="5">
        <v>319.17872000000006</v>
      </c>
      <c r="MO317" s="5">
        <v>319.17872000000006</v>
      </c>
      <c r="MP317" s="5">
        <v>319.17872000000006</v>
      </c>
      <c r="MQ317" s="5">
        <v>319.17872000000006</v>
      </c>
      <c r="MR317" s="5">
        <v>338.32944320000007</v>
      </c>
      <c r="MS317" s="5">
        <v>338.32944320000007</v>
      </c>
      <c r="MT317" s="5">
        <v>338.32944320000007</v>
      </c>
      <c r="MU317" s="5">
        <v>338.32944320000007</v>
      </c>
      <c r="MV317" s="5">
        <v>338.32944320000007</v>
      </c>
      <c r="MW317" s="5">
        <v>338.32944320000007</v>
      </c>
      <c r="MX317" s="5">
        <v>338.32944320000007</v>
      </c>
      <c r="MY317" s="5">
        <v>338.32944320000007</v>
      </c>
      <c r="MZ317" s="5">
        <v>338.32944320000007</v>
      </c>
      <c r="NA317" s="5">
        <v>338.32944320000007</v>
      </c>
      <c r="NB317" s="5">
        <v>338.32944320000007</v>
      </c>
      <c r="NC317" s="5">
        <v>338.32944320000007</v>
      </c>
      <c r="ND317" s="5">
        <v>358.62920979200004</v>
      </c>
      <c r="NE317" s="5">
        <v>358.62920979200004</v>
      </c>
      <c r="NF317" s="5">
        <v>358.62920979200004</v>
      </c>
      <c r="NG317" s="5">
        <v>358.62920979200004</v>
      </c>
      <c r="NH317" s="5">
        <v>358.62920979200004</v>
      </c>
      <c r="NI317" s="5">
        <v>358.62920979200004</v>
      </c>
      <c r="NJ317" s="5">
        <v>358.62920979200004</v>
      </c>
      <c r="NK317" s="5">
        <v>358.62920979200004</v>
      </c>
      <c r="NL317" s="5">
        <v>358.62920979200004</v>
      </c>
      <c r="NM317" s="5">
        <v>358.62920979200004</v>
      </c>
      <c r="NN317" s="5">
        <v>358.62920979200004</v>
      </c>
      <c r="NO317" s="5">
        <v>358.62920979200004</v>
      </c>
      <c r="NP317" s="5">
        <v>380.14696237952006</v>
      </c>
      <c r="NQ317" s="5">
        <v>380.14696237952006</v>
      </c>
      <c r="NR317" s="5">
        <v>380.14696237952006</v>
      </c>
      <c r="NS317" s="5">
        <v>380.14696237952006</v>
      </c>
      <c r="NT317" s="5">
        <v>380.14696237952006</v>
      </c>
      <c r="NU317" s="5">
        <v>380.14696237952006</v>
      </c>
      <c r="NV317" s="5">
        <v>380.14696237952006</v>
      </c>
      <c r="NW317" s="5">
        <v>380.14696237952006</v>
      </c>
      <c r="NX317" s="5">
        <v>380.14696237952006</v>
      </c>
      <c r="NY317" s="5">
        <v>380.14696237952006</v>
      </c>
      <c r="NZ317" s="5">
        <v>380.14696237952006</v>
      </c>
      <c r="OA317" s="5">
        <v>380.14696237952006</v>
      </c>
      <c r="OB317" s="5">
        <v>402.95578012229129</v>
      </c>
      <c r="OC317" s="5">
        <v>402.95578012229129</v>
      </c>
      <c r="OD317" s="5">
        <v>402.95578012229129</v>
      </c>
      <c r="OE317" s="5">
        <v>402.95578012229129</v>
      </c>
      <c r="OF317" s="5">
        <v>402.95578012229129</v>
      </c>
      <c r="OG317" s="5">
        <v>402.95578012229129</v>
      </c>
      <c r="OH317" s="5">
        <v>402.95578012229129</v>
      </c>
      <c r="OI317" s="5">
        <v>402.95578012229129</v>
      </c>
      <c r="OJ317" s="5">
        <v>402.95578012229129</v>
      </c>
      <c r="OK317" s="5">
        <v>402.95578012229129</v>
      </c>
      <c r="OL317" s="5">
        <v>402.95578012229129</v>
      </c>
      <c r="OM317" s="5">
        <v>402.95578012229129</v>
      </c>
      <c r="ON317" s="5"/>
      <c r="OQ317" s="59">
        <v>0</v>
      </c>
      <c r="OR317" s="59">
        <v>0</v>
      </c>
      <c r="OS317" s="59">
        <v>0</v>
      </c>
      <c r="OT317" s="59">
        <v>0</v>
      </c>
      <c r="OU317" s="59">
        <v>0</v>
      </c>
      <c r="OV317" s="59">
        <v>0</v>
      </c>
      <c r="OW317" s="59">
        <v>0</v>
      </c>
      <c r="OX317" s="59">
        <v>0</v>
      </c>
      <c r="OY317" s="59">
        <v>0</v>
      </c>
      <c r="OZ317" s="59">
        <v>0</v>
      </c>
      <c r="PA317" s="59">
        <v>0</v>
      </c>
      <c r="PB317" s="59">
        <v>0</v>
      </c>
      <c r="PC317" s="59">
        <v>0</v>
      </c>
      <c r="PD317" s="59">
        <v>0</v>
      </c>
      <c r="PE317" s="59">
        <v>0</v>
      </c>
      <c r="PF317" s="59">
        <v>0</v>
      </c>
      <c r="PG317" s="59">
        <v>0</v>
      </c>
      <c r="PH317" s="59">
        <v>0</v>
      </c>
      <c r="PI317" s="59">
        <v>0</v>
      </c>
      <c r="PJ317" s="59">
        <v>0</v>
      </c>
      <c r="PK317" s="59">
        <v>0</v>
      </c>
      <c r="PL317" s="59">
        <v>0</v>
      </c>
      <c r="PM317" s="59">
        <v>0</v>
      </c>
      <c r="PN317" s="59">
        <v>0</v>
      </c>
      <c r="PO317" s="59">
        <v>0</v>
      </c>
      <c r="PP317" s="59">
        <v>0</v>
      </c>
      <c r="PQ317" s="59">
        <v>0</v>
      </c>
      <c r="PR317" s="59">
        <v>0</v>
      </c>
      <c r="PS317" s="59">
        <v>0</v>
      </c>
      <c r="PT317" s="59">
        <v>0</v>
      </c>
      <c r="PU317" s="59">
        <v>0</v>
      </c>
      <c r="PV317" s="59">
        <v>0</v>
      </c>
      <c r="PW317" s="59">
        <v>0</v>
      </c>
      <c r="PX317" s="59">
        <v>0</v>
      </c>
      <c r="PY317" s="59">
        <v>0</v>
      </c>
      <c r="PZ317" s="59">
        <v>0</v>
      </c>
      <c r="QA317" s="59">
        <v>0</v>
      </c>
      <c r="QB317" s="59">
        <v>0</v>
      </c>
      <c r="QC317" s="59">
        <v>0</v>
      </c>
      <c r="QD317" s="59">
        <v>0</v>
      </c>
      <c r="QE317" s="59">
        <v>0</v>
      </c>
      <c r="QF317" s="59">
        <v>0</v>
      </c>
      <c r="QG317" s="59">
        <v>0</v>
      </c>
      <c r="QH317" s="59">
        <v>0</v>
      </c>
      <c r="QI317" s="59">
        <v>0</v>
      </c>
      <c r="QJ317" s="59">
        <v>0</v>
      </c>
      <c r="QK317" s="59">
        <v>0</v>
      </c>
      <c r="QL317" s="59">
        <v>0</v>
      </c>
      <c r="QM317" s="59">
        <v>0</v>
      </c>
      <c r="QN317" s="59">
        <v>0</v>
      </c>
      <c r="QO317" s="59">
        <v>0</v>
      </c>
      <c r="QP317" s="59">
        <v>0</v>
      </c>
      <c r="QQ317" s="59">
        <v>0</v>
      </c>
      <c r="QR317" s="59">
        <v>0</v>
      </c>
      <c r="QS317" s="59">
        <v>0</v>
      </c>
      <c r="QT317" s="59">
        <v>0</v>
      </c>
      <c r="QU317" s="59">
        <v>0</v>
      </c>
      <c r="QV317" s="59">
        <v>0</v>
      </c>
      <c r="QW317" s="59">
        <v>0</v>
      </c>
      <c r="QX317" s="59">
        <v>0</v>
      </c>
      <c r="QY317" s="59">
        <v>0</v>
      </c>
      <c r="QZ317" s="59">
        <v>0</v>
      </c>
      <c r="RA317" s="59">
        <v>0</v>
      </c>
      <c r="RB317" s="59">
        <v>0</v>
      </c>
      <c r="RC317" s="59">
        <v>0</v>
      </c>
      <c r="RD317" s="59">
        <v>0</v>
      </c>
      <c r="RE317" s="59">
        <v>0</v>
      </c>
      <c r="RF317" s="59">
        <v>0</v>
      </c>
      <c r="RG317" s="59">
        <v>0</v>
      </c>
      <c r="RH317" s="59">
        <v>0</v>
      </c>
      <c r="RI317" s="59">
        <v>0</v>
      </c>
      <c r="RJ317" s="59">
        <v>0</v>
      </c>
      <c r="RK317" s="59"/>
      <c r="RN317" s="59">
        <v>500.22239999999999</v>
      </c>
      <c r="RO317" s="59">
        <v>500.22239999999999</v>
      </c>
      <c r="RP317" s="59">
        <v>531.90000000000009</v>
      </c>
      <c r="RQ317" s="59">
        <v>531.90000000000009</v>
      </c>
      <c r="RR317" s="59">
        <v>531.90000000000009</v>
      </c>
      <c r="RS317" s="59">
        <v>585.38550000000009</v>
      </c>
      <c r="RT317" s="59">
        <v>585.38550000000009</v>
      </c>
      <c r="RU317" s="59">
        <v>585.38550000000009</v>
      </c>
      <c r="RV317" s="59">
        <v>585.38550000000009</v>
      </c>
      <c r="RW317" s="59">
        <v>585.38550000000009</v>
      </c>
      <c r="RX317" s="59">
        <v>585.38550000000009</v>
      </c>
      <c r="RY317" s="59">
        <v>585.38550000000009</v>
      </c>
      <c r="RZ317" s="59">
        <v>620.50863000000004</v>
      </c>
      <c r="SA317" s="59">
        <v>620.50863000000004</v>
      </c>
      <c r="SB317" s="59">
        <v>620.50863000000004</v>
      </c>
      <c r="SC317" s="59">
        <v>620.50863000000004</v>
      </c>
      <c r="SD317" s="59">
        <v>620.50863000000004</v>
      </c>
      <c r="SE317" s="59">
        <v>620.50863000000004</v>
      </c>
      <c r="SF317" s="59">
        <v>620.50863000000004</v>
      </c>
      <c r="SG317" s="59">
        <v>620.50863000000004</v>
      </c>
      <c r="SH317" s="59">
        <v>620.50863000000004</v>
      </c>
      <c r="SI317" s="59">
        <v>620.50863000000004</v>
      </c>
      <c r="SJ317" s="59">
        <v>620.50863000000004</v>
      </c>
      <c r="SK317" s="59">
        <v>620.50863000000004</v>
      </c>
      <c r="SL317" s="59">
        <v>657.73914780000018</v>
      </c>
      <c r="SM317" s="59">
        <v>657.73914780000018</v>
      </c>
      <c r="SN317" s="59">
        <v>657.73914780000018</v>
      </c>
      <c r="SO317" s="59">
        <v>657.73914780000018</v>
      </c>
      <c r="SP317" s="59">
        <v>657.73914780000018</v>
      </c>
      <c r="SQ317" s="59">
        <v>657.73914780000018</v>
      </c>
      <c r="SR317" s="59">
        <v>657.73914780000018</v>
      </c>
      <c r="SS317" s="59">
        <v>657.73914780000018</v>
      </c>
      <c r="ST317" s="59">
        <v>657.73914780000018</v>
      </c>
      <c r="SU317" s="59">
        <v>657.73914780000018</v>
      </c>
      <c r="SV317" s="59">
        <v>657.73914780000018</v>
      </c>
      <c r="SW317" s="59">
        <v>657.73914780000018</v>
      </c>
      <c r="SX317" s="59">
        <v>697.20349666800007</v>
      </c>
      <c r="SY317" s="59">
        <v>697.20349666800007</v>
      </c>
      <c r="SZ317" s="59">
        <v>697.20349666800007</v>
      </c>
      <c r="TA317" s="59">
        <v>697.20349666800007</v>
      </c>
      <c r="TB317" s="59">
        <v>697.20349666800007</v>
      </c>
      <c r="TC317" s="59">
        <v>697.20349666800007</v>
      </c>
      <c r="TD317" s="59">
        <v>697.20349666800007</v>
      </c>
      <c r="TE317" s="59">
        <v>697.20349666800007</v>
      </c>
      <c r="TF317" s="59">
        <v>697.20349666800007</v>
      </c>
      <c r="TG317" s="59">
        <v>697.20349666800007</v>
      </c>
      <c r="TH317" s="59">
        <v>697.20349666800007</v>
      </c>
      <c r="TI317" s="59">
        <v>697.20349666800007</v>
      </c>
      <c r="TJ317" s="59">
        <v>739.03570646808021</v>
      </c>
      <c r="TK317" s="59">
        <v>739.03570646808021</v>
      </c>
      <c r="TL317" s="59">
        <v>739.03570646808021</v>
      </c>
      <c r="TM317" s="59">
        <v>739.03570646808021</v>
      </c>
      <c r="TN317" s="59">
        <v>739.03570646808021</v>
      </c>
      <c r="TO317" s="59">
        <v>739.03570646808021</v>
      </c>
      <c r="TP317" s="59">
        <v>739.03570646808021</v>
      </c>
      <c r="TQ317" s="59">
        <v>739.03570646808021</v>
      </c>
      <c r="TR317" s="59">
        <v>739.03570646808021</v>
      </c>
      <c r="TS317" s="59">
        <v>739.03570646808021</v>
      </c>
      <c r="TT317" s="59">
        <v>739.03570646808021</v>
      </c>
      <c r="TU317" s="59">
        <v>739.03570646808021</v>
      </c>
      <c r="TV317" s="59">
        <v>783.37784885616497</v>
      </c>
      <c r="TW317" s="59">
        <v>783.37784885616497</v>
      </c>
      <c r="TX317" s="59">
        <v>783.37784885616497</v>
      </c>
      <c r="TY317" s="59">
        <v>783.37784885616497</v>
      </c>
      <c r="TZ317" s="59">
        <v>783.37784885616497</v>
      </c>
      <c r="UA317" s="59">
        <v>783.37784885616497</v>
      </c>
      <c r="UB317" s="59">
        <v>783.37784885616497</v>
      </c>
      <c r="UC317" s="59">
        <v>783.37784885616497</v>
      </c>
      <c r="UD317" s="59">
        <v>783.37784885616497</v>
      </c>
      <c r="UE317" s="59">
        <v>783.37784885616497</v>
      </c>
      <c r="UF317" s="59">
        <v>783.37784885616497</v>
      </c>
      <c r="UG317" s="59">
        <v>783.37784885616497</v>
      </c>
      <c r="UH317" s="59"/>
      <c r="UK317" s="59">
        <v>3250.6481000000013</v>
      </c>
      <c r="UL317" s="59">
        <v>3615.9589199999996</v>
      </c>
      <c r="UM317" s="59">
        <v>3832.9164552000016</v>
      </c>
      <c r="UN317" s="59">
        <v>4062.8914425119997</v>
      </c>
      <c r="UO317" s="59">
        <v>4306.6649290627211</v>
      </c>
      <c r="UP317" s="59">
        <v>4565.0648248064854</v>
      </c>
      <c r="UQ317" s="59"/>
      <c r="UT317" s="59">
        <v>3443.1952000000006</v>
      </c>
      <c r="UU317" s="59">
        <v>3830.14464</v>
      </c>
      <c r="UV317" s="59">
        <v>4059.9533184000015</v>
      </c>
      <c r="UW317" s="59">
        <v>4303.5505175040007</v>
      </c>
      <c r="UX317" s="59">
        <v>4561.7635485542405</v>
      </c>
      <c r="UY317" s="59">
        <v>4835.4693614674952</v>
      </c>
      <c r="UZ317" s="59"/>
      <c r="VC317" s="59">
        <v>0</v>
      </c>
      <c r="VD317" s="59">
        <v>0</v>
      </c>
      <c r="VE317" s="59">
        <v>0</v>
      </c>
      <c r="VF317" s="59">
        <v>0</v>
      </c>
      <c r="VG317" s="59">
        <v>0</v>
      </c>
      <c r="VH317" s="59">
        <v>0</v>
      </c>
      <c r="VI317" s="59"/>
      <c r="VL317" s="59">
        <v>6693.8433000000023</v>
      </c>
      <c r="VM317" s="59">
        <v>7446.1035599999996</v>
      </c>
      <c r="VN317" s="59">
        <v>7892.8697736000031</v>
      </c>
      <c r="VO317" s="59">
        <v>8366.4419600159999</v>
      </c>
      <c r="VP317" s="59">
        <v>8868.4284776169625</v>
      </c>
      <c r="VQ317" s="59">
        <v>9400.5341862739806</v>
      </c>
      <c r="VR317" s="59"/>
      <c r="VU317" s="59">
        <v>113263</v>
      </c>
      <c r="VV317" s="59">
        <v>125991.60000000002</v>
      </c>
      <c r="VW317" s="59">
        <v>133551.09600000002</v>
      </c>
      <c r="VX317" s="59">
        <v>141564.16175999999</v>
      </c>
      <c r="VY317" s="59">
        <v>150058.01146560002</v>
      </c>
      <c r="VZ317" s="59">
        <v>159061.49215353598</v>
      </c>
      <c r="WA317" s="59"/>
      <c r="WD317" s="59">
        <v>9438.5833333333339</v>
      </c>
      <c r="WE317" s="59">
        <v>10499.300000000001</v>
      </c>
      <c r="WF317" s="59">
        <v>11129.258000000002</v>
      </c>
      <c r="WG317" s="59">
        <v>11797.01348</v>
      </c>
      <c r="WH317" s="59">
        <v>12504.834288800002</v>
      </c>
      <c r="WI317" s="59">
        <v>13255.124346127997</v>
      </c>
      <c r="WJ317" s="59"/>
      <c r="WM317" s="59">
        <v>396.0798713106729</v>
      </c>
      <c r="WN317" s="59">
        <v>440.59169114561485</v>
      </c>
      <c r="WO317" s="59">
        <v>467.02719261435175</v>
      </c>
      <c r="WP317" s="59">
        <v>495.0488241712128</v>
      </c>
      <c r="WQ317" s="59">
        <v>524.7517536214857</v>
      </c>
      <c r="WR317" s="59">
        <v>556.23685883877454</v>
      </c>
      <c r="WS317" s="59"/>
      <c r="WV317" s="74">
        <v>12.8</v>
      </c>
      <c r="WW317" s="74">
        <v>24.8</v>
      </c>
      <c r="WX317" s="74">
        <v>36.799999999999997</v>
      </c>
      <c r="WY317" s="74">
        <v>48.8</v>
      </c>
      <c r="WZ317" s="74">
        <v>60.8</v>
      </c>
      <c r="XA317" s="74">
        <v>72.8</v>
      </c>
      <c r="XB317" s="74"/>
      <c r="XE317" s="80">
        <v>1</v>
      </c>
      <c r="XF317" s="80">
        <v>2</v>
      </c>
      <c r="XG317" s="80">
        <v>3</v>
      </c>
      <c r="XH317" s="80">
        <v>4</v>
      </c>
      <c r="XI317" s="80">
        <v>5</v>
      </c>
      <c r="XJ317" s="80">
        <v>6</v>
      </c>
      <c r="XK317" s="80"/>
      <c r="XL317" s="75"/>
      <c r="XM317" s="75"/>
      <c r="XN317" s="80">
        <v>0</v>
      </c>
      <c r="XO317" s="80">
        <v>0</v>
      </c>
      <c r="XP317" s="80">
        <v>0</v>
      </c>
      <c r="XQ317" s="80">
        <v>0</v>
      </c>
      <c r="XR317" s="80">
        <v>0</v>
      </c>
      <c r="XS317" s="80">
        <v>0</v>
      </c>
      <c r="XT317" s="80"/>
      <c r="XW317" s="80">
        <v>24</v>
      </c>
      <c r="XX317" s="80">
        <v>24</v>
      </c>
      <c r="XY317" s="80">
        <v>23</v>
      </c>
      <c r="XZ317" s="80">
        <v>23</v>
      </c>
      <c r="YA317" s="80">
        <v>23</v>
      </c>
      <c r="YB317" s="80">
        <v>23</v>
      </c>
      <c r="YC317" s="80"/>
      <c r="YF317" s="5">
        <v>825.82653168275374</v>
      </c>
      <c r="YG317" s="5">
        <v>918.63367603860752</v>
      </c>
      <c r="YH317" s="5">
        <v>973.75169660092342</v>
      </c>
      <c r="YI317" s="5">
        <v>1032.1767983969794</v>
      </c>
      <c r="YJ317" s="5">
        <v>3193.114420786741</v>
      </c>
      <c r="YK317" s="5">
        <v>3384.7012860339428</v>
      </c>
      <c r="YL317" s="5"/>
      <c r="YO317" s="5">
        <v>17823.594208980281</v>
      </c>
      <c r="YP317" s="5">
        <v>19826.626101552669</v>
      </c>
      <c r="YQ317" s="5">
        <v>28021.631556861106</v>
      </c>
      <c r="YR317" s="5">
        <v>29702.929450272768</v>
      </c>
      <c r="YS317" s="5">
        <v>31485.105217289143</v>
      </c>
      <c r="YT317" s="5">
        <v>33374.211530326473</v>
      </c>
      <c r="YU317" s="5"/>
      <c r="YX317" s="5">
        <v>12190.228625362217</v>
      </c>
      <c r="YY317" s="5">
        <v>19649.869898749301</v>
      </c>
      <c r="YZ317" s="5">
        <v>28021.631556861106</v>
      </c>
      <c r="ZA317" s="5">
        <v>29702.929450272768</v>
      </c>
      <c r="ZB317" s="5">
        <v>31485.105217289143</v>
      </c>
      <c r="ZC317" s="5">
        <v>33374.211530326473</v>
      </c>
      <c r="ZD317" s="5"/>
      <c r="ZG317" s="5">
        <v>396.0798713106729</v>
      </c>
      <c r="ZH317" s="5">
        <v>440.59169114561485</v>
      </c>
      <c r="ZI317" s="5">
        <v>467.02719261435175</v>
      </c>
      <c r="ZJ317" s="5">
        <v>495.0488241712128</v>
      </c>
      <c r="ZK317" s="5">
        <v>524.7517536214857</v>
      </c>
      <c r="ZL317" s="5">
        <v>556.23685883877454</v>
      </c>
      <c r="ZM317" s="5"/>
      <c r="ZP317" s="60">
        <v>11090.236396698841</v>
      </c>
      <c r="ZQ317" s="60">
        <v>12336.567352077216</v>
      </c>
      <c r="ZR317" s="60">
        <v>13076.761393201848</v>
      </c>
      <c r="ZS317" s="60">
        <v>13861.367076793958</v>
      </c>
      <c r="ZT317" s="60">
        <v>14693.049101401601</v>
      </c>
      <c r="ZU317" s="60">
        <v>15574.632047485688</v>
      </c>
      <c r="ZV317" s="60"/>
      <c r="ZY317" s="60">
        <v>396.0798713106729</v>
      </c>
      <c r="ZZ317" s="60">
        <v>440.59169114561485</v>
      </c>
      <c r="AAA317" s="60">
        <v>467.02719261435175</v>
      </c>
      <c r="AAB317" s="60">
        <v>495.0488241712128</v>
      </c>
      <c r="AAC317" s="60">
        <v>524.7517536214857</v>
      </c>
      <c r="AAD317" s="60">
        <v>556.23685883877454</v>
      </c>
      <c r="AAE317" s="60"/>
      <c r="AAH317" s="60">
        <v>8317.6772975241311</v>
      </c>
      <c r="AAI317" s="60">
        <v>18504.851028115823</v>
      </c>
      <c r="AAJ317" s="60">
        <v>29422.713134704161</v>
      </c>
      <c r="AAK317" s="60">
        <v>41584.101230381872</v>
      </c>
      <c r="AAL317" s="60">
        <v>60346.451666470857</v>
      </c>
      <c r="AAM317" s="60">
        <v>76760.686519750889</v>
      </c>
      <c r="AAN317" s="60"/>
      <c r="AAQ317" s="5">
        <v>19407.913694222974</v>
      </c>
      <c r="AAR317" s="5">
        <v>30841.418380193041</v>
      </c>
      <c r="AAS317" s="5">
        <v>42499.474527906008</v>
      </c>
      <c r="AAT317" s="5">
        <v>55445.468307175834</v>
      </c>
      <c r="AAU317" s="5">
        <v>75039.500767872465</v>
      </c>
      <c r="AAV317" s="5">
        <v>92335.31856723658</v>
      </c>
    </row>
    <row r="318" spans="2:724" ht="15" customHeight="1">
      <c r="B318" s="228">
        <v>45</v>
      </c>
      <c r="C318" s="228">
        <v>957122</v>
      </c>
      <c r="D318" s="229" t="s">
        <v>480</v>
      </c>
      <c r="E318" s="73" t="b">
        <v>0</v>
      </c>
      <c r="F318" s="230">
        <v>41671</v>
      </c>
      <c r="G318" s="231" t="s">
        <v>426</v>
      </c>
      <c r="H318" s="57" t="s">
        <v>221</v>
      </c>
      <c r="I318" s="57" t="s">
        <v>200</v>
      </c>
      <c r="J318" s="229" t="s">
        <v>230</v>
      </c>
      <c r="K318" s="232">
        <v>13000</v>
      </c>
      <c r="L318" s="232">
        <v>0</v>
      </c>
      <c r="M318" s="73" t="b">
        <v>1</v>
      </c>
      <c r="N318" s="73" t="b">
        <v>1</v>
      </c>
      <c r="O318" s="73" t="b">
        <v>1</v>
      </c>
      <c r="P318" s="27">
        <v>42767</v>
      </c>
      <c r="Q318" s="27" t="s">
        <v>426</v>
      </c>
      <c r="R318" s="69">
        <v>0</v>
      </c>
      <c r="S318" s="69">
        <v>0.06</v>
      </c>
      <c r="T318" s="69">
        <v>0.06</v>
      </c>
      <c r="U318" s="69">
        <v>0.06</v>
      </c>
      <c r="V318" s="69">
        <v>0.06</v>
      </c>
      <c r="W318" s="69">
        <v>0.06</v>
      </c>
      <c r="Z318" s="232">
        <v>0</v>
      </c>
      <c r="AA318" s="232">
        <v>8464</v>
      </c>
      <c r="AB318" s="232">
        <v>8464</v>
      </c>
      <c r="AC318" s="232">
        <v>8464</v>
      </c>
      <c r="AD318" s="232">
        <v>8464</v>
      </c>
      <c r="AE318" s="232">
        <v>10500</v>
      </c>
      <c r="AF318" s="232">
        <v>10500</v>
      </c>
      <c r="AG318" s="232">
        <v>10500</v>
      </c>
      <c r="AH318" s="232">
        <v>10500</v>
      </c>
      <c r="AI318" s="232">
        <v>10500</v>
      </c>
      <c r="AJ318" s="232">
        <v>10500</v>
      </c>
      <c r="AK318" s="232">
        <v>10500</v>
      </c>
      <c r="AL318" s="5">
        <v>11130</v>
      </c>
      <c r="AM318" s="5">
        <v>11130</v>
      </c>
      <c r="AN318" s="5">
        <v>11130</v>
      </c>
      <c r="AO318" s="5">
        <v>11130</v>
      </c>
      <c r="AP318" s="5">
        <v>11130</v>
      </c>
      <c r="AQ318" s="5">
        <v>11130</v>
      </c>
      <c r="AR318" s="5">
        <v>11130</v>
      </c>
      <c r="AS318" s="5">
        <v>11130</v>
      </c>
      <c r="AT318" s="5">
        <v>11130</v>
      </c>
      <c r="AU318" s="5">
        <v>11130</v>
      </c>
      <c r="AV318" s="5">
        <v>11130</v>
      </c>
      <c r="AW318" s="5">
        <v>11130</v>
      </c>
      <c r="AX318" s="5">
        <v>11797.800000000001</v>
      </c>
      <c r="AY318" s="5">
        <v>11797.800000000001</v>
      </c>
      <c r="AZ318" s="5">
        <v>11797.800000000001</v>
      </c>
      <c r="BA318" s="5">
        <v>11797.800000000001</v>
      </c>
      <c r="BB318" s="5">
        <v>11797.800000000001</v>
      </c>
      <c r="BC318" s="5">
        <v>11797.800000000001</v>
      </c>
      <c r="BD318" s="5">
        <v>11797.800000000001</v>
      </c>
      <c r="BE318" s="5">
        <v>11797.800000000001</v>
      </c>
      <c r="BF318" s="5">
        <v>11797.800000000001</v>
      </c>
      <c r="BG318" s="5">
        <v>11797.800000000001</v>
      </c>
      <c r="BH318" s="5">
        <v>11797.800000000001</v>
      </c>
      <c r="BI318" s="5">
        <v>11797.800000000001</v>
      </c>
      <c r="BJ318" s="5">
        <v>12505.668000000001</v>
      </c>
      <c r="BK318" s="5">
        <v>12505.668000000001</v>
      </c>
      <c r="BL318" s="5">
        <v>12505.668000000001</v>
      </c>
      <c r="BM318" s="5">
        <v>12505.668000000001</v>
      </c>
      <c r="BN318" s="5">
        <v>12505.668000000001</v>
      </c>
      <c r="BO318" s="5">
        <v>12505.668000000001</v>
      </c>
      <c r="BP318" s="5">
        <v>12505.668000000001</v>
      </c>
      <c r="BQ318" s="5">
        <v>12505.668000000001</v>
      </c>
      <c r="BR318" s="5">
        <v>12505.668000000001</v>
      </c>
      <c r="BS318" s="5">
        <v>12505.668000000001</v>
      </c>
      <c r="BT318" s="5">
        <v>12505.668000000001</v>
      </c>
      <c r="BU318" s="5">
        <v>12505.668000000001</v>
      </c>
      <c r="BV318" s="5">
        <v>13256.008080000001</v>
      </c>
      <c r="BW318" s="5">
        <v>13256.008080000001</v>
      </c>
      <c r="BX318" s="5">
        <v>13256.008080000001</v>
      </c>
      <c r="BY318" s="5">
        <v>13256.008080000001</v>
      </c>
      <c r="BZ318" s="5">
        <v>13256.008080000001</v>
      </c>
      <c r="CA318" s="5">
        <v>13256.008080000001</v>
      </c>
      <c r="CB318" s="5">
        <v>13256.008080000001</v>
      </c>
      <c r="CC318" s="5">
        <v>13256.008080000001</v>
      </c>
      <c r="CD318" s="5">
        <v>13256.008080000001</v>
      </c>
      <c r="CE318" s="5">
        <v>13256.008080000001</v>
      </c>
      <c r="CF318" s="5">
        <v>13256.008080000001</v>
      </c>
      <c r="CG318" s="5">
        <v>13256.008080000001</v>
      </c>
      <c r="CH318" s="5">
        <v>14051.368564800003</v>
      </c>
      <c r="CI318" s="5">
        <v>14051.368564800003</v>
      </c>
      <c r="CJ318" s="5">
        <v>14051.368564800003</v>
      </c>
      <c r="CK318" s="5">
        <v>14051.368564800003</v>
      </c>
      <c r="CL318" s="5">
        <v>14051.368564800003</v>
      </c>
      <c r="CM318" s="5">
        <v>14051.368564800003</v>
      </c>
      <c r="CN318" s="5">
        <v>14051.368564800003</v>
      </c>
      <c r="CO318" s="5">
        <v>14051.368564800003</v>
      </c>
      <c r="CP318" s="5">
        <v>14051.368564800003</v>
      </c>
      <c r="CQ318" s="5">
        <v>14051.368564800003</v>
      </c>
      <c r="CR318" s="5">
        <v>14051.368564800003</v>
      </c>
      <c r="CS318" s="5">
        <v>14051.368564800003</v>
      </c>
      <c r="CU318" s="69">
        <v>0</v>
      </c>
      <c r="CV318" s="69">
        <v>0</v>
      </c>
      <c r="CW318" s="69">
        <v>0</v>
      </c>
      <c r="CX318" s="69">
        <v>0</v>
      </c>
      <c r="CY318" s="69">
        <v>0</v>
      </c>
      <c r="CZ318" s="69">
        <v>0</v>
      </c>
      <c r="DC318" s="5">
        <v>0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0</v>
      </c>
      <c r="DR318" s="5">
        <v>0</v>
      </c>
      <c r="DS318" s="5">
        <v>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0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0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v>0</v>
      </c>
      <c r="EV318" s="5">
        <v>0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0</v>
      </c>
      <c r="FD318" s="5">
        <v>0</v>
      </c>
      <c r="FE318" s="5">
        <v>0</v>
      </c>
      <c r="FF318" s="5">
        <v>0</v>
      </c>
      <c r="FG318" s="5">
        <v>0</v>
      </c>
      <c r="FH318" s="5">
        <v>0</v>
      </c>
      <c r="FI318" s="5">
        <v>0</v>
      </c>
      <c r="FJ318" s="5">
        <v>0</v>
      </c>
      <c r="FK318" s="5">
        <v>0</v>
      </c>
      <c r="FL318" s="5">
        <v>0</v>
      </c>
      <c r="FM318" s="5">
        <v>0</v>
      </c>
      <c r="FN318" s="5">
        <v>0</v>
      </c>
      <c r="FO318" s="5">
        <v>0</v>
      </c>
      <c r="FP318" s="5">
        <v>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/>
      <c r="FZ318" s="5">
        <v>0</v>
      </c>
      <c r="GA318" s="5">
        <v>8464</v>
      </c>
      <c r="GB318" s="5">
        <v>8464</v>
      </c>
      <c r="GC318" s="5">
        <v>8464</v>
      </c>
      <c r="GD318" s="5">
        <v>8464</v>
      </c>
      <c r="GE318" s="5">
        <v>10500</v>
      </c>
      <c r="GF318" s="5">
        <v>10500</v>
      </c>
      <c r="GG318" s="5">
        <v>10500</v>
      </c>
      <c r="GH318" s="5">
        <v>10500</v>
      </c>
      <c r="GI318" s="5">
        <v>10500</v>
      </c>
      <c r="GJ318" s="5">
        <v>10500</v>
      </c>
      <c r="GK318" s="5">
        <v>10500</v>
      </c>
      <c r="GL318" s="5">
        <v>11130</v>
      </c>
      <c r="GM318" s="5">
        <v>11130</v>
      </c>
      <c r="GN318" s="5">
        <v>11130</v>
      </c>
      <c r="GO318" s="5">
        <v>11130</v>
      </c>
      <c r="GP318" s="5">
        <v>11130</v>
      </c>
      <c r="GQ318" s="5">
        <v>11130</v>
      </c>
      <c r="GR318" s="5">
        <v>11130</v>
      </c>
      <c r="GS318" s="5">
        <v>11130</v>
      </c>
      <c r="GT318" s="5">
        <v>11130</v>
      </c>
      <c r="GU318" s="5">
        <v>11130</v>
      </c>
      <c r="GV318" s="5">
        <v>11130</v>
      </c>
      <c r="GW318" s="5">
        <v>11130</v>
      </c>
      <c r="GX318" s="5">
        <v>11797.800000000001</v>
      </c>
      <c r="GY318" s="5">
        <v>11797.800000000001</v>
      </c>
      <c r="GZ318" s="5">
        <v>11797.800000000001</v>
      </c>
      <c r="HA318" s="5">
        <v>11797.800000000001</v>
      </c>
      <c r="HB318" s="5">
        <v>11797.800000000001</v>
      </c>
      <c r="HC318" s="5">
        <v>11797.800000000001</v>
      </c>
      <c r="HD318" s="5">
        <v>11797.800000000001</v>
      </c>
      <c r="HE318" s="5">
        <v>11797.800000000001</v>
      </c>
      <c r="HF318" s="5">
        <v>11797.800000000001</v>
      </c>
      <c r="HG318" s="5">
        <v>11797.800000000001</v>
      </c>
      <c r="HH318" s="5">
        <v>11797.800000000001</v>
      </c>
      <c r="HI318" s="5">
        <v>11797.800000000001</v>
      </c>
      <c r="HJ318" s="5">
        <v>12505.668000000001</v>
      </c>
      <c r="HK318" s="5">
        <v>12505.668000000001</v>
      </c>
      <c r="HL318" s="5">
        <v>12505.668000000001</v>
      </c>
      <c r="HM318" s="5">
        <v>12505.668000000001</v>
      </c>
      <c r="HN318" s="5">
        <v>12505.668000000001</v>
      </c>
      <c r="HO318" s="5">
        <v>12505.668000000001</v>
      </c>
      <c r="HP318" s="5">
        <v>12505.668000000001</v>
      </c>
      <c r="HQ318" s="5">
        <v>12505.668000000001</v>
      </c>
      <c r="HR318" s="5">
        <v>12505.668000000001</v>
      </c>
      <c r="HS318" s="5">
        <v>12505.668000000001</v>
      </c>
      <c r="HT318" s="5">
        <v>12505.668000000001</v>
      </c>
      <c r="HU318" s="5">
        <v>12505.668000000001</v>
      </c>
      <c r="HV318" s="5">
        <v>13256.008080000001</v>
      </c>
      <c r="HW318" s="5">
        <v>13256.008080000001</v>
      </c>
      <c r="HX318" s="5">
        <v>13256.008080000001</v>
      </c>
      <c r="HY318" s="5">
        <v>13256.008080000001</v>
      </c>
      <c r="HZ318" s="5">
        <v>13256.008080000001</v>
      </c>
      <c r="IA318" s="5">
        <v>13256.008080000001</v>
      </c>
      <c r="IB318" s="5">
        <v>13256.008080000001</v>
      </c>
      <c r="IC318" s="5">
        <v>13256.008080000001</v>
      </c>
      <c r="ID318" s="5">
        <v>13256.008080000001</v>
      </c>
      <c r="IE318" s="5">
        <v>13256.008080000001</v>
      </c>
      <c r="IF318" s="5">
        <v>13256.008080000001</v>
      </c>
      <c r="IG318" s="5">
        <v>13256.008080000001</v>
      </c>
      <c r="IH318" s="5">
        <v>14051.368564800003</v>
      </c>
      <c r="II318" s="5">
        <v>14051.368564800003</v>
      </c>
      <c r="IJ318" s="5">
        <v>14051.368564800003</v>
      </c>
      <c r="IK318" s="5">
        <v>14051.368564800003</v>
      </c>
      <c r="IL318" s="5">
        <v>14051.368564800003</v>
      </c>
      <c r="IM318" s="5">
        <v>14051.368564800003</v>
      </c>
      <c r="IN318" s="5">
        <v>14051.368564800003</v>
      </c>
      <c r="IO318" s="5">
        <v>14051.368564800003</v>
      </c>
      <c r="IP318" s="5">
        <v>14051.368564800003</v>
      </c>
      <c r="IQ318" s="5">
        <v>14051.368564800003</v>
      </c>
      <c r="IR318" s="5">
        <v>14051.368564800003</v>
      </c>
      <c r="IS318" s="5">
        <v>14051.368564800003</v>
      </c>
      <c r="IT318" s="5"/>
      <c r="IW318" s="5">
        <v>0</v>
      </c>
      <c r="IX318" s="5">
        <v>242.91679999999999</v>
      </c>
      <c r="IY318" s="5">
        <v>242.91679999999999</v>
      </c>
      <c r="IZ318" s="5">
        <v>242.91679999999999</v>
      </c>
      <c r="JA318" s="5">
        <v>242.91679999999999</v>
      </c>
      <c r="JB318" s="5">
        <v>301.35000000000002</v>
      </c>
      <c r="JC318" s="5">
        <v>301.35000000000002</v>
      </c>
      <c r="JD318" s="5">
        <v>301.35000000000002</v>
      </c>
      <c r="JE318" s="5">
        <v>301.35000000000002</v>
      </c>
      <c r="JF318" s="5">
        <v>301.35000000000002</v>
      </c>
      <c r="JG318" s="5">
        <v>301.35000000000002</v>
      </c>
      <c r="JH318" s="5">
        <v>301.35000000000002</v>
      </c>
      <c r="JI318" s="5">
        <v>319.43099999999998</v>
      </c>
      <c r="JJ318" s="5">
        <v>319.43099999999998</v>
      </c>
      <c r="JK318" s="5">
        <v>319.43099999999998</v>
      </c>
      <c r="JL318" s="5">
        <v>319.43099999999998</v>
      </c>
      <c r="JM318" s="5">
        <v>319.43099999999998</v>
      </c>
      <c r="JN318" s="5">
        <v>319.43099999999998</v>
      </c>
      <c r="JO318" s="5">
        <v>319.43099999999998</v>
      </c>
      <c r="JP318" s="5">
        <v>319.43099999999998</v>
      </c>
      <c r="JQ318" s="5">
        <v>319.43099999999998</v>
      </c>
      <c r="JR318" s="5">
        <v>319.43099999999998</v>
      </c>
      <c r="JS318" s="5">
        <v>319.43099999999998</v>
      </c>
      <c r="JT318" s="5">
        <v>319.43099999999998</v>
      </c>
      <c r="JU318" s="5">
        <v>338.59686000000005</v>
      </c>
      <c r="JV318" s="5">
        <v>338.59686000000005</v>
      </c>
      <c r="JW318" s="5">
        <v>338.59686000000005</v>
      </c>
      <c r="JX318" s="5">
        <v>338.59686000000005</v>
      </c>
      <c r="JY318" s="5">
        <v>338.59686000000005</v>
      </c>
      <c r="JZ318" s="5">
        <v>338.59686000000005</v>
      </c>
      <c r="KA318" s="5">
        <v>338.59686000000005</v>
      </c>
      <c r="KB318" s="5">
        <v>338.59686000000005</v>
      </c>
      <c r="KC318" s="5">
        <v>338.59686000000005</v>
      </c>
      <c r="KD318" s="5">
        <v>338.59686000000005</v>
      </c>
      <c r="KE318" s="5">
        <v>338.59686000000005</v>
      </c>
      <c r="KF318" s="5">
        <v>338.59686000000005</v>
      </c>
      <c r="KG318" s="5">
        <v>358.91267160000007</v>
      </c>
      <c r="KH318" s="5">
        <v>358.91267160000007</v>
      </c>
      <c r="KI318" s="5">
        <v>358.91267160000007</v>
      </c>
      <c r="KJ318" s="5">
        <v>358.91267160000007</v>
      </c>
      <c r="KK318" s="5">
        <v>358.91267160000007</v>
      </c>
      <c r="KL318" s="5">
        <v>358.91267160000007</v>
      </c>
      <c r="KM318" s="5">
        <v>358.91267160000007</v>
      </c>
      <c r="KN318" s="5">
        <v>358.91267160000007</v>
      </c>
      <c r="KO318" s="5">
        <v>358.91267160000007</v>
      </c>
      <c r="KP318" s="5">
        <v>358.91267160000007</v>
      </c>
      <c r="KQ318" s="5">
        <v>358.91267160000007</v>
      </c>
      <c r="KR318" s="5">
        <v>358.91267160000007</v>
      </c>
      <c r="KS318" s="5">
        <v>380.44743189600001</v>
      </c>
      <c r="KT318" s="5">
        <v>380.44743189600001</v>
      </c>
      <c r="KU318" s="5">
        <v>380.44743189600001</v>
      </c>
      <c r="KV318" s="5">
        <v>380.44743189600001</v>
      </c>
      <c r="KW318" s="5">
        <v>380.44743189600001</v>
      </c>
      <c r="KX318" s="5">
        <v>380.44743189600001</v>
      </c>
      <c r="KY318" s="5">
        <v>380.44743189600001</v>
      </c>
      <c r="KZ318" s="5">
        <v>380.44743189600001</v>
      </c>
      <c r="LA318" s="5">
        <v>380.44743189600001</v>
      </c>
      <c r="LB318" s="5">
        <v>380.44743189600001</v>
      </c>
      <c r="LC318" s="5">
        <v>380.44743189600001</v>
      </c>
      <c r="LD318" s="5">
        <v>380.44743189600001</v>
      </c>
      <c r="LE318" s="5">
        <v>403.27427780976006</v>
      </c>
      <c r="LF318" s="5">
        <v>403.27427780976006</v>
      </c>
      <c r="LG318" s="5">
        <v>403.27427780976006</v>
      </c>
      <c r="LH318" s="5">
        <v>403.27427780976006</v>
      </c>
      <c r="LI318" s="5">
        <v>403.27427780976006</v>
      </c>
      <c r="LJ318" s="5">
        <v>403.27427780976006</v>
      </c>
      <c r="LK318" s="5">
        <v>403.27427780976006</v>
      </c>
      <c r="LL318" s="5">
        <v>403.27427780976006</v>
      </c>
      <c r="LM318" s="5">
        <v>403.27427780976006</v>
      </c>
      <c r="LN318" s="5">
        <v>403.27427780976006</v>
      </c>
      <c r="LO318" s="5">
        <v>403.27427780976006</v>
      </c>
      <c r="LP318" s="5">
        <v>403.27427780976006</v>
      </c>
      <c r="LQ318" s="5"/>
      <c r="LT318" s="5">
        <v>0</v>
      </c>
      <c r="LU318" s="5">
        <v>257.30560000000003</v>
      </c>
      <c r="LV318" s="5">
        <v>257.30560000000003</v>
      </c>
      <c r="LW318" s="5">
        <v>257.30560000000003</v>
      </c>
      <c r="LX318" s="5">
        <v>257.30560000000003</v>
      </c>
      <c r="LY318" s="5">
        <v>319.2</v>
      </c>
      <c r="LZ318" s="5">
        <v>319.2</v>
      </c>
      <c r="MA318" s="5">
        <v>319.2</v>
      </c>
      <c r="MB318" s="5">
        <v>319.2</v>
      </c>
      <c r="MC318" s="5">
        <v>319.2</v>
      </c>
      <c r="MD318" s="5">
        <v>319.2</v>
      </c>
      <c r="ME318" s="5">
        <v>319.2</v>
      </c>
      <c r="MF318" s="5">
        <v>338.35199999999998</v>
      </c>
      <c r="MG318" s="5">
        <v>338.35199999999998</v>
      </c>
      <c r="MH318" s="5">
        <v>338.35199999999998</v>
      </c>
      <c r="MI318" s="5">
        <v>338.35199999999998</v>
      </c>
      <c r="MJ318" s="5">
        <v>338.35199999999998</v>
      </c>
      <c r="MK318" s="5">
        <v>338.35199999999998</v>
      </c>
      <c r="ML318" s="5">
        <v>338.35199999999998</v>
      </c>
      <c r="MM318" s="5">
        <v>338.35199999999998</v>
      </c>
      <c r="MN318" s="5">
        <v>338.35199999999998</v>
      </c>
      <c r="MO318" s="5">
        <v>338.35199999999998</v>
      </c>
      <c r="MP318" s="5">
        <v>338.35199999999998</v>
      </c>
      <c r="MQ318" s="5">
        <v>338.35199999999998</v>
      </c>
      <c r="MR318" s="5">
        <v>358.65312000000006</v>
      </c>
      <c r="MS318" s="5">
        <v>358.65312000000006</v>
      </c>
      <c r="MT318" s="5">
        <v>358.65312000000006</v>
      </c>
      <c r="MU318" s="5">
        <v>358.65312000000006</v>
      </c>
      <c r="MV318" s="5">
        <v>358.65312000000006</v>
      </c>
      <c r="MW318" s="5">
        <v>358.65312000000006</v>
      </c>
      <c r="MX318" s="5">
        <v>358.65312000000006</v>
      </c>
      <c r="MY318" s="5">
        <v>358.65312000000006</v>
      </c>
      <c r="MZ318" s="5">
        <v>358.65312000000006</v>
      </c>
      <c r="NA318" s="5">
        <v>358.65312000000006</v>
      </c>
      <c r="NB318" s="5">
        <v>358.65312000000006</v>
      </c>
      <c r="NC318" s="5">
        <v>358.65312000000006</v>
      </c>
      <c r="ND318" s="5">
        <v>380.17230720000003</v>
      </c>
      <c r="NE318" s="5">
        <v>380.17230720000003</v>
      </c>
      <c r="NF318" s="5">
        <v>380.17230720000003</v>
      </c>
      <c r="NG318" s="5">
        <v>380.17230720000003</v>
      </c>
      <c r="NH318" s="5">
        <v>380.17230720000003</v>
      </c>
      <c r="NI318" s="5">
        <v>380.17230720000003</v>
      </c>
      <c r="NJ318" s="5">
        <v>380.17230720000003</v>
      </c>
      <c r="NK318" s="5">
        <v>380.17230720000003</v>
      </c>
      <c r="NL318" s="5">
        <v>380.17230720000003</v>
      </c>
      <c r="NM318" s="5">
        <v>380.17230720000003</v>
      </c>
      <c r="NN318" s="5">
        <v>380.17230720000003</v>
      </c>
      <c r="NO318" s="5">
        <v>380.17230720000003</v>
      </c>
      <c r="NP318" s="5">
        <v>402.98264563200001</v>
      </c>
      <c r="NQ318" s="5">
        <v>402.98264563200001</v>
      </c>
      <c r="NR318" s="5">
        <v>402.98264563200001</v>
      </c>
      <c r="NS318" s="5">
        <v>402.98264563200001</v>
      </c>
      <c r="NT318" s="5">
        <v>402.98264563200001</v>
      </c>
      <c r="NU318" s="5">
        <v>402.98264563200001</v>
      </c>
      <c r="NV318" s="5">
        <v>402.98264563200001</v>
      </c>
      <c r="NW318" s="5">
        <v>402.98264563200001</v>
      </c>
      <c r="NX318" s="5">
        <v>402.98264563200001</v>
      </c>
      <c r="NY318" s="5">
        <v>402.98264563200001</v>
      </c>
      <c r="NZ318" s="5">
        <v>402.98264563200001</v>
      </c>
      <c r="OA318" s="5">
        <v>402.98264563200001</v>
      </c>
      <c r="OB318" s="5">
        <v>427.1616043699201</v>
      </c>
      <c r="OC318" s="5">
        <v>427.1616043699201</v>
      </c>
      <c r="OD318" s="5">
        <v>427.1616043699201</v>
      </c>
      <c r="OE318" s="5">
        <v>427.1616043699201</v>
      </c>
      <c r="OF318" s="5">
        <v>427.1616043699201</v>
      </c>
      <c r="OG318" s="5">
        <v>427.1616043699201</v>
      </c>
      <c r="OH318" s="5">
        <v>427.1616043699201</v>
      </c>
      <c r="OI318" s="5">
        <v>427.1616043699201</v>
      </c>
      <c r="OJ318" s="5">
        <v>427.1616043699201</v>
      </c>
      <c r="OK318" s="5">
        <v>427.1616043699201</v>
      </c>
      <c r="OL318" s="5">
        <v>427.1616043699201</v>
      </c>
      <c r="OM318" s="5">
        <v>427.1616043699201</v>
      </c>
      <c r="ON318" s="5"/>
      <c r="OQ318" s="59">
        <v>0</v>
      </c>
      <c r="OR318" s="59">
        <v>0</v>
      </c>
      <c r="OS318" s="59">
        <v>0</v>
      </c>
      <c r="OT318" s="59">
        <v>0</v>
      </c>
      <c r="OU318" s="59">
        <v>0</v>
      </c>
      <c r="OV318" s="59">
        <v>0</v>
      </c>
      <c r="OW318" s="59">
        <v>0</v>
      </c>
      <c r="OX318" s="59">
        <v>0</v>
      </c>
      <c r="OY318" s="59">
        <v>0</v>
      </c>
      <c r="OZ318" s="59">
        <v>0</v>
      </c>
      <c r="PA318" s="59">
        <v>0</v>
      </c>
      <c r="PB318" s="59">
        <v>0</v>
      </c>
      <c r="PC318" s="59">
        <v>0</v>
      </c>
      <c r="PD318" s="59">
        <v>0</v>
      </c>
      <c r="PE318" s="59">
        <v>0</v>
      </c>
      <c r="PF318" s="59">
        <v>0</v>
      </c>
      <c r="PG318" s="59">
        <v>0</v>
      </c>
      <c r="PH318" s="59">
        <v>0</v>
      </c>
      <c r="PI318" s="59">
        <v>0</v>
      </c>
      <c r="PJ318" s="59">
        <v>0</v>
      </c>
      <c r="PK318" s="59">
        <v>0</v>
      </c>
      <c r="PL318" s="59">
        <v>0</v>
      </c>
      <c r="PM318" s="59">
        <v>0</v>
      </c>
      <c r="PN318" s="59">
        <v>0</v>
      </c>
      <c r="PO318" s="59">
        <v>0</v>
      </c>
      <c r="PP318" s="59">
        <v>0</v>
      </c>
      <c r="PQ318" s="59">
        <v>0</v>
      </c>
      <c r="PR318" s="59">
        <v>0</v>
      </c>
      <c r="PS318" s="59">
        <v>0</v>
      </c>
      <c r="PT318" s="59">
        <v>0</v>
      </c>
      <c r="PU318" s="59">
        <v>0</v>
      </c>
      <c r="PV318" s="59">
        <v>0</v>
      </c>
      <c r="PW318" s="59">
        <v>0</v>
      </c>
      <c r="PX318" s="59">
        <v>0</v>
      </c>
      <c r="PY318" s="59">
        <v>0</v>
      </c>
      <c r="PZ318" s="59">
        <v>0</v>
      </c>
      <c r="QA318" s="59">
        <v>0</v>
      </c>
      <c r="QB318" s="59">
        <v>0</v>
      </c>
      <c r="QC318" s="59">
        <v>0</v>
      </c>
      <c r="QD318" s="59">
        <v>0</v>
      </c>
      <c r="QE318" s="59">
        <v>0</v>
      </c>
      <c r="QF318" s="59">
        <v>0</v>
      </c>
      <c r="QG318" s="59">
        <v>0</v>
      </c>
      <c r="QH318" s="59">
        <v>0</v>
      </c>
      <c r="QI318" s="59">
        <v>0</v>
      </c>
      <c r="QJ318" s="59">
        <v>0</v>
      </c>
      <c r="QK318" s="59">
        <v>0</v>
      </c>
      <c r="QL318" s="59">
        <v>0</v>
      </c>
      <c r="QM318" s="59">
        <v>0</v>
      </c>
      <c r="QN318" s="59">
        <v>0</v>
      </c>
      <c r="QO318" s="59">
        <v>0</v>
      </c>
      <c r="QP318" s="59">
        <v>0</v>
      </c>
      <c r="QQ318" s="59">
        <v>0</v>
      </c>
      <c r="QR318" s="59">
        <v>0</v>
      </c>
      <c r="QS318" s="59">
        <v>0</v>
      </c>
      <c r="QT318" s="59">
        <v>0</v>
      </c>
      <c r="QU318" s="59">
        <v>0</v>
      </c>
      <c r="QV318" s="59">
        <v>0</v>
      </c>
      <c r="QW318" s="59">
        <v>0</v>
      </c>
      <c r="QX318" s="59">
        <v>0</v>
      </c>
      <c r="QY318" s="59">
        <v>0</v>
      </c>
      <c r="QZ318" s="59">
        <v>0</v>
      </c>
      <c r="RA318" s="59">
        <v>0</v>
      </c>
      <c r="RB318" s="59">
        <v>0</v>
      </c>
      <c r="RC318" s="59">
        <v>0</v>
      </c>
      <c r="RD318" s="59">
        <v>0</v>
      </c>
      <c r="RE318" s="59">
        <v>0</v>
      </c>
      <c r="RF318" s="59">
        <v>0</v>
      </c>
      <c r="RG318" s="59">
        <v>0</v>
      </c>
      <c r="RH318" s="59">
        <v>0</v>
      </c>
      <c r="RI318" s="59">
        <v>0</v>
      </c>
      <c r="RJ318" s="59">
        <v>0</v>
      </c>
      <c r="RK318" s="59"/>
      <c r="RN318" s="59">
        <v>0</v>
      </c>
      <c r="RO318" s="59">
        <v>500.22239999999999</v>
      </c>
      <c r="RP318" s="59">
        <v>500.22239999999999</v>
      </c>
      <c r="RQ318" s="59">
        <v>500.22239999999999</v>
      </c>
      <c r="RR318" s="59">
        <v>500.22239999999999</v>
      </c>
      <c r="RS318" s="59">
        <v>620.54999999999995</v>
      </c>
      <c r="RT318" s="59">
        <v>620.54999999999995</v>
      </c>
      <c r="RU318" s="59">
        <v>620.54999999999995</v>
      </c>
      <c r="RV318" s="59">
        <v>620.54999999999995</v>
      </c>
      <c r="RW318" s="59">
        <v>620.54999999999995</v>
      </c>
      <c r="RX318" s="59">
        <v>620.54999999999995</v>
      </c>
      <c r="RY318" s="59">
        <v>620.54999999999995</v>
      </c>
      <c r="RZ318" s="59">
        <v>657.7829999999999</v>
      </c>
      <c r="SA318" s="59">
        <v>657.7829999999999</v>
      </c>
      <c r="SB318" s="59">
        <v>657.7829999999999</v>
      </c>
      <c r="SC318" s="59">
        <v>657.7829999999999</v>
      </c>
      <c r="SD318" s="59">
        <v>657.7829999999999</v>
      </c>
      <c r="SE318" s="59">
        <v>657.7829999999999</v>
      </c>
      <c r="SF318" s="59">
        <v>657.7829999999999</v>
      </c>
      <c r="SG318" s="59">
        <v>657.7829999999999</v>
      </c>
      <c r="SH318" s="59">
        <v>657.7829999999999</v>
      </c>
      <c r="SI318" s="59">
        <v>657.7829999999999</v>
      </c>
      <c r="SJ318" s="59">
        <v>657.7829999999999</v>
      </c>
      <c r="SK318" s="59">
        <v>657.7829999999999</v>
      </c>
      <c r="SL318" s="59">
        <v>697.24998000000005</v>
      </c>
      <c r="SM318" s="59">
        <v>697.24998000000005</v>
      </c>
      <c r="SN318" s="59">
        <v>697.24998000000005</v>
      </c>
      <c r="SO318" s="59">
        <v>697.24998000000005</v>
      </c>
      <c r="SP318" s="59">
        <v>697.24998000000005</v>
      </c>
      <c r="SQ318" s="59">
        <v>697.24998000000005</v>
      </c>
      <c r="SR318" s="59">
        <v>697.24998000000005</v>
      </c>
      <c r="SS318" s="59">
        <v>697.24998000000005</v>
      </c>
      <c r="ST318" s="59">
        <v>697.24998000000005</v>
      </c>
      <c r="SU318" s="59">
        <v>697.24998000000005</v>
      </c>
      <c r="SV318" s="59">
        <v>697.24998000000005</v>
      </c>
      <c r="SW318" s="59">
        <v>697.24998000000005</v>
      </c>
      <c r="SX318" s="59">
        <v>739.08497880000004</v>
      </c>
      <c r="SY318" s="59">
        <v>739.08497880000004</v>
      </c>
      <c r="SZ318" s="59">
        <v>739.08497880000004</v>
      </c>
      <c r="TA318" s="59">
        <v>739.08497880000004</v>
      </c>
      <c r="TB318" s="59">
        <v>739.08497880000004</v>
      </c>
      <c r="TC318" s="59">
        <v>739.08497880000004</v>
      </c>
      <c r="TD318" s="59">
        <v>739.08497880000004</v>
      </c>
      <c r="TE318" s="59">
        <v>739.08497880000004</v>
      </c>
      <c r="TF318" s="59">
        <v>739.08497880000004</v>
      </c>
      <c r="TG318" s="59">
        <v>739.08497880000004</v>
      </c>
      <c r="TH318" s="59">
        <v>739.08497880000004</v>
      </c>
      <c r="TI318" s="59">
        <v>739.08497880000004</v>
      </c>
      <c r="TJ318" s="59">
        <v>783.43007752800008</v>
      </c>
      <c r="TK318" s="59">
        <v>783.43007752800008</v>
      </c>
      <c r="TL318" s="59">
        <v>783.43007752800008</v>
      </c>
      <c r="TM318" s="59">
        <v>783.43007752800008</v>
      </c>
      <c r="TN318" s="59">
        <v>783.43007752800008</v>
      </c>
      <c r="TO318" s="59">
        <v>783.43007752800008</v>
      </c>
      <c r="TP318" s="59">
        <v>783.43007752800008</v>
      </c>
      <c r="TQ318" s="59">
        <v>783.43007752800008</v>
      </c>
      <c r="TR318" s="59">
        <v>783.43007752800008</v>
      </c>
      <c r="TS318" s="59">
        <v>783.43007752800008</v>
      </c>
      <c r="TT318" s="59">
        <v>783.43007752800008</v>
      </c>
      <c r="TU318" s="59">
        <v>783.43007752800008</v>
      </c>
      <c r="TV318" s="59">
        <v>830.43588217968022</v>
      </c>
      <c r="TW318" s="59">
        <v>830.43588217968022</v>
      </c>
      <c r="TX318" s="59">
        <v>830.43588217968022</v>
      </c>
      <c r="TY318" s="59">
        <v>830.43588217968022</v>
      </c>
      <c r="TZ318" s="59">
        <v>830.43588217968022</v>
      </c>
      <c r="UA318" s="59">
        <v>830.43588217968022</v>
      </c>
      <c r="UB318" s="59">
        <v>830.43588217968022</v>
      </c>
      <c r="UC318" s="59">
        <v>830.43588217968022</v>
      </c>
      <c r="UD318" s="59">
        <v>830.43588217968022</v>
      </c>
      <c r="UE318" s="59">
        <v>830.43588217968022</v>
      </c>
      <c r="UF318" s="59">
        <v>830.43588217968022</v>
      </c>
      <c r="UG318" s="59">
        <v>830.43588217968022</v>
      </c>
      <c r="UH318" s="59"/>
      <c r="UK318" s="59">
        <v>3081.1171999999997</v>
      </c>
      <c r="UL318" s="59">
        <v>3833.172</v>
      </c>
      <c r="UM318" s="59">
        <v>4063.1623200000008</v>
      </c>
      <c r="UN318" s="59">
        <v>4306.9520592000008</v>
      </c>
      <c r="UO318" s="59">
        <v>4565.3691827520006</v>
      </c>
      <c r="UP318" s="59">
        <v>4839.2913337171203</v>
      </c>
      <c r="UQ318" s="59"/>
      <c r="UT318" s="59">
        <v>3263.6223999999997</v>
      </c>
      <c r="UU318" s="59">
        <v>4060.2239999999988</v>
      </c>
      <c r="UV318" s="59">
        <v>4303.8374400000002</v>
      </c>
      <c r="UW318" s="59">
        <v>4562.0676864000006</v>
      </c>
      <c r="UX318" s="59">
        <v>4835.7917475840004</v>
      </c>
      <c r="UY318" s="59">
        <v>5125.9392524390423</v>
      </c>
      <c r="UZ318" s="59"/>
      <c r="VC318" s="59">
        <v>0</v>
      </c>
      <c r="VD318" s="59">
        <v>0</v>
      </c>
      <c r="VE318" s="59">
        <v>0</v>
      </c>
      <c r="VF318" s="59">
        <v>0</v>
      </c>
      <c r="VG318" s="59">
        <v>0</v>
      </c>
      <c r="VH318" s="59">
        <v>0</v>
      </c>
      <c r="VI318" s="59"/>
      <c r="VL318" s="59">
        <v>6344.739599999999</v>
      </c>
      <c r="VM318" s="59">
        <v>7893.3959999999988</v>
      </c>
      <c r="VN318" s="59">
        <v>8366.9997600000006</v>
      </c>
      <c r="VO318" s="59">
        <v>8869.0197456000024</v>
      </c>
      <c r="VP318" s="59">
        <v>9401.1609303360019</v>
      </c>
      <c r="VQ318" s="59">
        <v>9965.2305861561617</v>
      </c>
      <c r="VR318" s="59"/>
      <c r="VU318" s="59">
        <v>107356</v>
      </c>
      <c r="VV318" s="59">
        <v>133560</v>
      </c>
      <c r="VW318" s="59">
        <v>141573.6</v>
      </c>
      <c r="VX318" s="59">
        <v>150068.01600000003</v>
      </c>
      <c r="VY318" s="59">
        <v>159072.09696000002</v>
      </c>
      <c r="VZ318" s="59">
        <v>168616.42277760009</v>
      </c>
      <c r="WA318" s="59"/>
      <c r="WD318" s="59">
        <v>8946.3333333333339</v>
      </c>
      <c r="WE318" s="59">
        <v>11130</v>
      </c>
      <c r="WF318" s="59">
        <v>11797.800000000001</v>
      </c>
      <c r="WG318" s="59">
        <v>12505.668000000003</v>
      </c>
      <c r="WH318" s="59">
        <v>13256.008080000001</v>
      </c>
      <c r="WI318" s="59">
        <v>14051.368564800008</v>
      </c>
      <c r="WJ318" s="59"/>
      <c r="WM318" s="59">
        <v>375.4231361029515</v>
      </c>
      <c r="WN318" s="59">
        <v>467.05832983634076</v>
      </c>
      <c r="WO318" s="59">
        <v>495.08182962652126</v>
      </c>
      <c r="WP318" s="59">
        <v>524.78673940411261</v>
      </c>
      <c r="WQ318" s="59">
        <v>556.27394376835935</v>
      </c>
      <c r="WR318" s="59">
        <v>589.65038039446119</v>
      </c>
      <c r="WS318" s="59"/>
      <c r="WV318" s="74">
        <v>11</v>
      </c>
      <c r="WW318" s="74">
        <v>23</v>
      </c>
      <c r="WX318" s="74">
        <v>35</v>
      </c>
      <c r="WY318" s="74">
        <v>47</v>
      </c>
      <c r="WZ318" s="74">
        <v>59</v>
      </c>
      <c r="XA318" s="74">
        <v>71</v>
      </c>
      <c r="XB318" s="74"/>
      <c r="XE318" s="80">
        <v>0</v>
      </c>
      <c r="XF318" s="80">
        <v>1</v>
      </c>
      <c r="XG318" s="80">
        <v>2</v>
      </c>
      <c r="XH318" s="80">
        <v>3</v>
      </c>
      <c r="XI318" s="80">
        <v>4</v>
      </c>
      <c r="XJ318" s="80">
        <v>5</v>
      </c>
      <c r="XK318" s="80"/>
      <c r="XL318" s="75"/>
      <c r="XM318" s="75"/>
      <c r="XN318" s="80">
        <v>11</v>
      </c>
      <c r="XO318" s="80">
        <v>11</v>
      </c>
      <c r="XP318" s="80">
        <v>11</v>
      </c>
      <c r="XQ318" s="80">
        <v>11</v>
      </c>
      <c r="XR318" s="80">
        <v>11</v>
      </c>
      <c r="XS318" s="80">
        <v>11</v>
      </c>
      <c r="XT318" s="80"/>
      <c r="XW318" s="80">
        <v>0</v>
      </c>
      <c r="XX318" s="80">
        <v>0</v>
      </c>
      <c r="XY318" s="80">
        <v>0</v>
      </c>
      <c r="XZ318" s="80">
        <v>0</v>
      </c>
      <c r="YA318" s="80">
        <v>0</v>
      </c>
      <c r="YB318" s="80">
        <v>0</v>
      </c>
      <c r="YC318" s="80"/>
      <c r="YF318" s="5">
        <v>782.75723877465407</v>
      </c>
      <c r="YG318" s="5">
        <v>973.81661770877054</v>
      </c>
      <c r="YH318" s="5">
        <v>1032.2456147712974</v>
      </c>
      <c r="YI318" s="5">
        <v>1094.1803516575746</v>
      </c>
      <c r="YJ318" s="5">
        <v>1159.8311727570299</v>
      </c>
      <c r="YK318" s="5">
        <v>3588.0225647002981</v>
      </c>
      <c r="YL318" s="5"/>
      <c r="YO318" s="5">
        <v>16894.041124632819</v>
      </c>
      <c r="YP318" s="5">
        <v>21017.624842635334</v>
      </c>
      <c r="YQ318" s="5">
        <v>22278.682333193457</v>
      </c>
      <c r="YR318" s="5">
        <v>31487.204364246758</v>
      </c>
      <c r="YS318" s="5">
        <v>33376.43662610156</v>
      </c>
      <c r="YT318" s="5">
        <v>35379.02282366767</v>
      </c>
      <c r="YU318" s="5"/>
      <c r="YX318" s="5">
        <v>11554.472195724871</v>
      </c>
      <c r="YY318" s="5">
        <v>20830.250776059325</v>
      </c>
      <c r="YZ318" s="5">
        <v>22278.682333193457</v>
      </c>
      <c r="ZA318" s="5">
        <v>31487.204364246758</v>
      </c>
      <c r="ZB318" s="5">
        <v>33376.43662610156</v>
      </c>
      <c r="ZC318" s="5">
        <v>35379.02282366767</v>
      </c>
      <c r="ZD318" s="5"/>
      <c r="ZG318" s="5">
        <v>375.4231361029515</v>
      </c>
      <c r="ZH318" s="5">
        <v>467.05832983634076</v>
      </c>
      <c r="ZI318" s="5">
        <v>495.08182962652126</v>
      </c>
      <c r="ZJ318" s="5">
        <v>524.78673940411261</v>
      </c>
      <c r="ZK318" s="5">
        <v>556.27394376835935</v>
      </c>
      <c r="ZL318" s="5">
        <v>589.65038039446119</v>
      </c>
      <c r="ZM318" s="5"/>
      <c r="ZP318" s="60">
        <v>5255.923905441321</v>
      </c>
      <c r="ZQ318" s="60">
        <v>13077.633235417541</v>
      </c>
      <c r="ZR318" s="60">
        <v>13862.291229542596</v>
      </c>
      <c r="ZS318" s="60">
        <v>14694.028703315153</v>
      </c>
      <c r="ZT318" s="60">
        <v>15575.670425514061</v>
      </c>
      <c r="ZU318" s="60">
        <v>16510.210651044912</v>
      </c>
      <c r="ZV318" s="60"/>
      <c r="ZY318" s="60">
        <v>375.4231361029515</v>
      </c>
      <c r="ZZ318" s="60">
        <v>467.05832983634076</v>
      </c>
      <c r="AAA318" s="60">
        <v>495.08182962652126</v>
      </c>
      <c r="AAB318" s="60">
        <v>524.78673940411261</v>
      </c>
      <c r="AAC318" s="60">
        <v>556.27394376835935</v>
      </c>
      <c r="AAD318" s="60">
        <v>589.65038039446119</v>
      </c>
      <c r="AAE318" s="60"/>
      <c r="AAH318" s="60">
        <v>4880.5007693383695</v>
      </c>
      <c r="AAI318" s="60">
        <v>15879.983214435586</v>
      </c>
      <c r="AAJ318" s="60">
        <v>27229.500629458667</v>
      </c>
      <c r="AAK318" s="60">
        <v>39883.792194712558</v>
      </c>
      <c r="AAL318" s="60">
        <v>53958.572545530857</v>
      </c>
      <c r="AAM318" s="60">
        <v>69578.744886546425</v>
      </c>
      <c r="AAN318" s="60"/>
      <c r="AAQ318" s="5">
        <v>10136.42467477969</v>
      </c>
      <c r="AAR318" s="5">
        <v>28957.616449853129</v>
      </c>
      <c r="AAS318" s="5">
        <v>41091.791859001263</v>
      </c>
      <c r="AAT318" s="5">
        <v>54577.820898027712</v>
      </c>
      <c r="AAU318" s="5">
        <v>69534.242971044921</v>
      </c>
      <c r="AAV318" s="5">
        <v>86088.955537591333</v>
      </c>
    </row>
    <row r="319" spans="2:724" ht="15" customHeight="1">
      <c r="B319" s="228">
        <v>46</v>
      </c>
      <c r="C319" s="228">
        <v>1</v>
      </c>
      <c r="D319" s="229" t="s">
        <v>481</v>
      </c>
      <c r="E319" s="73" t="b">
        <v>0</v>
      </c>
      <c r="F319" s="230">
        <v>42186</v>
      </c>
      <c r="G319" s="231" t="s">
        <v>426</v>
      </c>
      <c r="H319" s="57" t="s">
        <v>221</v>
      </c>
      <c r="I319" s="57" t="s">
        <v>199</v>
      </c>
      <c r="J319" s="229" t="s">
        <v>223</v>
      </c>
      <c r="K319" s="232">
        <v>0</v>
      </c>
      <c r="L319" s="232">
        <v>0</v>
      </c>
      <c r="M319" s="73" t="b">
        <v>1</v>
      </c>
      <c r="N319" s="73" t="b">
        <v>1</v>
      </c>
      <c r="O319" s="73" t="b">
        <v>1</v>
      </c>
      <c r="P319" s="27">
        <v>43282</v>
      </c>
      <c r="Q319" s="27" t="s">
        <v>426</v>
      </c>
      <c r="R319" s="69">
        <v>0</v>
      </c>
      <c r="S319" s="69">
        <v>0.06</v>
      </c>
      <c r="T319" s="69">
        <v>0.06</v>
      </c>
      <c r="U319" s="69">
        <v>0.06</v>
      </c>
      <c r="V319" s="69">
        <v>0.06</v>
      </c>
      <c r="W319" s="69">
        <v>0.06</v>
      </c>
      <c r="Z319" s="232">
        <v>0</v>
      </c>
      <c r="AA319" s="232">
        <v>0</v>
      </c>
      <c r="AB319" s="232">
        <v>0</v>
      </c>
      <c r="AC319" s="232">
        <v>0</v>
      </c>
      <c r="AD319" s="232">
        <v>0</v>
      </c>
      <c r="AE319" s="232">
        <v>0</v>
      </c>
      <c r="AF319" s="232">
        <v>0</v>
      </c>
      <c r="AG319" s="232">
        <v>0</v>
      </c>
      <c r="AH319" s="232">
        <v>0</v>
      </c>
      <c r="AI319" s="232">
        <v>0</v>
      </c>
      <c r="AJ319" s="232">
        <v>0</v>
      </c>
      <c r="AK319" s="232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233">
        <v>9905</v>
      </c>
      <c r="AS319" s="5">
        <v>9905</v>
      </c>
      <c r="AT319" s="5">
        <v>9905</v>
      </c>
      <c r="AU319" s="5">
        <v>9905</v>
      </c>
      <c r="AV319" s="5">
        <v>9905</v>
      </c>
      <c r="AW319" s="5">
        <v>9905</v>
      </c>
      <c r="AX319" s="5">
        <v>10499.300000000001</v>
      </c>
      <c r="AY319" s="5">
        <v>10499.300000000001</v>
      </c>
      <c r="AZ319" s="5">
        <v>10499.300000000001</v>
      </c>
      <c r="BA319" s="5">
        <v>10499.300000000001</v>
      </c>
      <c r="BB319" s="5">
        <v>10499.300000000001</v>
      </c>
      <c r="BC319" s="5">
        <v>10499.300000000001</v>
      </c>
      <c r="BD319" s="5">
        <v>10499.300000000001</v>
      </c>
      <c r="BE319" s="5">
        <v>10499.300000000001</v>
      </c>
      <c r="BF319" s="5">
        <v>10499.300000000001</v>
      </c>
      <c r="BG319" s="5">
        <v>10499.300000000001</v>
      </c>
      <c r="BH319" s="5">
        <v>10499.300000000001</v>
      </c>
      <c r="BI319" s="5">
        <v>10499.300000000001</v>
      </c>
      <c r="BJ319" s="5">
        <v>11129.258000000002</v>
      </c>
      <c r="BK319" s="5">
        <v>11129.258000000002</v>
      </c>
      <c r="BL319" s="5">
        <v>11129.258000000002</v>
      </c>
      <c r="BM319" s="5">
        <v>11129.258000000002</v>
      </c>
      <c r="BN319" s="5">
        <v>11129.258000000002</v>
      </c>
      <c r="BO319" s="5">
        <v>11129.258000000002</v>
      </c>
      <c r="BP319" s="5">
        <v>11129.258000000002</v>
      </c>
      <c r="BQ319" s="5">
        <v>11129.258000000002</v>
      </c>
      <c r="BR319" s="5">
        <v>11129.258000000002</v>
      </c>
      <c r="BS319" s="5">
        <v>11129.258000000002</v>
      </c>
      <c r="BT319" s="5">
        <v>11129.258000000002</v>
      </c>
      <c r="BU319" s="5">
        <v>11129.258000000002</v>
      </c>
      <c r="BV319" s="5">
        <v>11797.013480000001</v>
      </c>
      <c r="BW319" s="5">
        <v>11797.013480000001</v>
      </c>
      <c r="BX319" s="5">
        <v>11797.013480000001</v>
      </c>
      <c r="BY319" s="5">
        <v>11797.013480000001</v>
      </c>
      <c r="BZ319" s="5">
        <v>11797.013480000001</v>
      </c>
      <c r="CA319" s="5">
        <v>11797.013480000001</v>
      </c>
      <c r="CB319" s="5">
        <v>11797.013480000001</v>
      </c>
      <c r="CC319" s="5">
        <v>11797.013480000001</v>
      </c>
      <c r="CD319" s="5">
        <v>11797.013480000001</v>
      </c>
      <c r="CE319" s="5">
        <v>11797.013480000001</v>
      </c>
      <c r="CF319" s="5">
        <v>11797.013480000001</v>
      </c>
      <c r="CG319" s="5">
        <v>11797.013480000001</v>
      </c>
      <c r="CH319" s="5">
        <v>12504.834288800002</v>
      </c>
      <c r="CI319" s="5">
        <v>12504.834288800002</v>
      </c>
      <c r="CJ319" s="5">
        <v>12504.834288800002</v>
      </c>
      <c r="CK319" s="5">
        <v>12504.834288800002</v>
      </c>
      <c r="CL319" s="5">
        <v>12504.834288800002</v>
      </c>
      <c r="CM319" s="5">
        <v>12504.834288800002</v>
      </c>
      <c r="CN319" s="5">
        <v>12504.834288800002</v>
      </c>
      <c r="CO319" s="5">
        <v>12504.834288800002</v>
      </c>
      <c r="CP319" s="5">
        <v>12504.834288800002</v>
      </c>
      <c r="CQ319" s="5">
        <v>12504.834288800002</v>
      </c>
      <c r="CR319" s="5">
        <v>12504.834288800002</v>
      </c>
      <c r="CS319" s="5">
        <v>12504.834288800002</v>
      </c>
      <c r="CU319" s="69">
        <v>0</v>
      </c>
      <c r="CV319" s="69">
        <v>0</v>
      </c>
      <c r="CW319" s="69">
        <v>0</v>
      </c>
      <c r="CX319" s="69">
        <v>0</v>
      </c>
      <c r="CY319" s="69">
        <v>0</v>
      </c>
      <c r="CZ319" s="69">
        <v>0</v>
      </c>
      <c r="DC319" s="5">
        <v>0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0</v>
      </c>
      <c r="DT319" s="5">
        <v>0</v>
      </c>
      <c r="DU319" s="5">
        <v>0</v>
      </c>
      <c r="DV319" s="5">
        <v>0</v>
      </c>
      <c r="DW319" s="5">
        <v>0</v>
      </c>
      <c r="DX319" s="5">
        <v>0</v>
      </c>
      <c r="DY319" s="5">
        <v>0</v>
      </c>
      <c r="DZ319" s="5">
        <v>0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0</v>
      </c>
      <c r="EL319" s="5">
        <v>0</v>
      </c>
      <c r="EM319" s="5">
        <v>0</v>
      </c>
      <c r="EN319" s="5">
        <v>0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0</v>
      </c>
      <c r="EU319" s="5">
        <v>0</v>
      </c>
      <c r="EV319" s="5">
        <v>0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0</v>
      </c>
      <c r="FC319" s="5">
        <v>0</v>
      </c>
      <c r="FD319" s="5">
        <v>0</v>
      </c>
      <c r="FE319" s="5">
        <v>0</v>
      </c>
      <c r="FF319" s="5">
        <v>0</v>
      </c>
      <c r="FG319" s="5">
        <v>0</v>
      </c>
      <c r="FH319" s="5">
        <v>0</v>
      </c>
      <c r="FI319" s="5">
        <v>0</v>
      </c>
      <c r="FJ319" s="5">
        <v>0</v>
      </c>
      <c r="FK319" s="5">
        <v>0</v>
      </c>
      <c r="FL319" s="5">
        <v>0</v>
      </c>
      <c r="FM319" s="5">
        <v>0</v>
      </c>
      <c r="FN319" s="5">
        <v>0</v>
      </c>
      <c r="FO319" s="5">
        <v>0</v>
      </c>
      <c r="FP319" s="5">
        <v>0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/>
      <c r="FZ319" s="5">
        <v>0</v>
      </c>
      <c r="GA319" s="5">
        <v>0</v>
      </c>
      <c r="GB319" s="5">
        <v>0</v>
      </c>
      <c r="GC319" s="5">
        <v>0</v>
      </c>
      <c r="GD319" s="5">
        <v>0</v>
      </c>
      <c r="GE319" s="5">
        <v>0</v>
      </c>
      <c r="GF319" s="5">
        <v>0</v>
      </c>
      <c r="GG319" s="5">
        <v>0</v>
      </c>
      <c r="GH319" s="5">
        <v>0</v>
      </c>
      <c r="GI319" s="5">
        <v>0</v>
      </c>
      <c r="GJ319" s="5">
        <v>0</v>
      </c>
      <c r="GK319" s="5">
        <v>0</v>
      </c>
      <c r="GL319" s="5">
        <v>0</v>
      </c>
      <c r="GM319" s="5">
        <v>0</v>
      </c>
      <c r="GN319" s="5">
        <v>0</v>
      </c>
      <c r="GO319" s="5">
        <v>0</v>
      </c>
      <c r="GP319" s="5">
        <v>0</v>
      </c>
      <c r="GQ319" s="5">
        <v>0</v>
      </c>
      <c r="GR319" s="5">
        <v>9905</v>
      </c>
      <c r="GS319" s="5">
        <v>9905</v>
      </c>
      <c r="GT319" s="5">
        <v>9905</v>
      </c>
      <c r="GU319" s="5">
        <v>9905</v>
      </c>
      <c r="GV319" s="5">
        <v>9905</v>
      </c>
      <c r="GW319" s="5">
        <v>9905</v>
      </c>
      <c r="GX319" s="5">
        <v>10499.300000000001</v>
      </c>
      <c r="GY319" s="5">
        <v>10499.300000000001</v>
      </c>
      <c r="GZ319" s="5">
        <v>10499.300000000001</v>
      </c>
      <c r="HA319" s="5">
        <v>10499.300000000001</v>
      </c>
      <c r="HB319" s="5">
        <v>10499.300000000001</v>
      </c>
      <c r="HC319" s="5">
        <v>10499.300000000001</v>
      </c>
      <c r="HD319" s="5">
        <v>10499.300000000001</v>
      </c>
      <c r="HE319" s="5">
        <v>10499.300000000001</v>
      </c>
      <c r="HF319" s="5">
        <v>10499.300000000001</v>
      </c>
      <c r="HG319" s="5">
        <v>10499.300000000001</v>
      </c>
      <c r="HH319" s="5">
        <v>10499.300000000001</v>
      </c>
      <c r="HI319" s="5">
        <v>10499.300000000001</v>
      </c>
      <c r="HJ319" s="5">
        <v>11129.258000000002</v>
      </c>
      <c r="HK319" s="5">
        <v>11129.258000000002</v>
      </c>
      <c r="HL319" s="5">
        <v>11129.258000000002</v>
      </c>
      <c r="HM319" s="5">
        <v>11129.258000000002</v>
      </c>
      <c r="HN319" s="5">
        <v>11129.258000000002</v>
      </c>
      <c r="HO319" s="5">
        <v>11129.258000000002</v>
      </c>
      <c r="HP319" s="5">
        <v>11129.258000000002</v>
      </c>
      <c r="HQ319" s="5">
        <v>11129.258000000002</v>
      </c>
      <c r="HR319" s="5">
        <v>11129.258000000002</v>
      </c>
      <c r="HS319" s="5">
        <v>11129.258000000002</v>
      </c>
      <c r="HT319" s="5">
        <v>11129.258000000002</v>
      </c>
      <c r="HU319" s="5">
        <v>11129.258000000002</v>
      </c>
      <c r="HV319" s="5">
        <v>11797.013480000001</v>
      </c>
      <c r="HW319" s="5">
        <v>11797.013480000001</v>
      </c>
      <c r="HX319" s="5">
        <v>11797.013480000001</v>
      </c>
      <c r="HY319" s="5">
        <v>11797.013480000001</v>
      </c>
      <c r="HZ319" s="5">
        <v>11797.013480000001</v>
      </c>
      <c r="IA319" s="5">
        <v>11797.013480000001</v>
      </c>
      <c r="IB319" s="5">
        <v>11797.013480000001</v>
      </c>
      <c r="IC319" s="5">
        <v>11797.013480000001</v>
      </c>
      <c r="ID319" s="5">
        <v>11797.013480000001</v>
      </c>
      <c r="IE319" s="5">
        <v>11797.013480000001</v>
      </c>
      <c r="IF319" s="5">
        <v>11797.013480000001</v>
      </c>
      <c r="IG319" s="5">
        <v>11797.013480000001</v>
      </c>
      <c r="IH319" s="5">
        <v>12504.834288800002</v>
      </c>
      <c r="II319" s="5">
        <v>12504.834288800002</v>
      </c>
      <c r="IJ319" s="5">
        <v>12504.834288800002</v>
      </c>
      <c r="IK319" s="5">
        <v>12504.834288800002</v>
      </c>
      <c r="IL319" s="5">
        <v>12504.834288800002</v>
      </c>
      <c r="IM319" s="5">
        <v>12504.834288800002</v>
      </c>
      <c r="IN319" s="5">
        <v>12504.834288800002</v>
      </c>
      <c r="IO319" s="5">
        <v>12504.834288800002</v>
      </c>
      <c r="IP319" s="5">
        <v>12504.834288800002</v>
      </c>
      <c r="IQ319" s="5">
        <v>12504.834288800002</v>
      </c>
      <c r="IR319" s="5">
        <v>12504.834288800002</v>
      </c>
      <c r="IS319" s="5">
        <v>12504.834288800002</v>
      </c>
      <c r="IT319" s="5"/>
      <c r="IW319" s="5">
        <v>0</v>
      </c>
      <c r="IX319" s="5">
        <v>0</v>
      </c>
      <c r="IY319" s="5">
        <v>0</v>
      </c>
      <c r="IZ319" s="5">
        <v>0</v>
      </c>
      <c r="JA319" s="5">
        <v>0</v>
      </c>
      <c r="JB319" s="5">
        <v>0</v>
      </c>
      <c r="JC319" s="5">
        <v>0</v>
      </c>
      <c r="JD319" s="5">
        <v>0</v>
      </c>
      <c r="JE319" s="5">
        <v>0</v>
      </c>
      <c r="JF319" s="5">
        <v>0</v>
      </c>
      <c r="JG319" s="5">
        <v>0</v>
      </c>
      <c r="JH319" s="5">
        <v>0</v>
      </c>
      <c r="JI319" s="5">
        <v>0</v>
      </c>
      <c r="JJ319" s="5">
        <v>0</v>
      </c>
      <c r="JK319" s="5">
        <v>0</v>
      </c>
      <c r="JL319" s="5">
        <v>0</v>
      </c>
      <c r="JM319" s="5">
        <v>0</v>
      </c>
      <c r="JN319" s="5">
        <v>0</v>
      </c>
      <c r="JO319" s="5">
        <v>284.27350000000001</v>
      </c>
      <c r="JP319" s="5">
        <v>284.27350000000001</v>
      </c>
      <c r="JQ319" s="5">
        <v>284.27350000000001</v>
      </c>
      <c r="JR319" s="5">
        <v>284.27350000000001</v>
      </c>
      <c r="JS319" s="5">
        <v>284.27350000000001</v>
      </c>
      <c r="JT319" s="5">
        <v>284.27350000000001</v>
      </c>
      <c r="JU319" s="5">
        <v>301.32991000000004</v>
      </c>
      <c r="JV319" s="5">
        <v>301.32991000000004</v>
      </c>
      <c r="JW319" s="5">
        <v>301.32991000000004</v>
      </c>
      <c r="JX319" s="5">
        <v>301.32991000000004</v>
      </c>
      <c r="JY319" s="5">
        <v>301.32991000000004</v>
      </c>
      <c r="JZ319" s="5">
        <v>301.32991000000004</v>
      </c>
      <c r="KA319" s="5">
        <v>301.32991000000004</v>
      </c>
      <c r="KB319" s="5">
        <v>301.32991000000004</v>
      </c>
      <c r="KC319" s="5">
        <v>301.32991000000004</v>
      </c>
      <c r="KD319" s="5">
        <v>301.32991000000004</v>
      </c>
      <c r="KE319" s="5">
        <v>301.32991000000004</v>
      </c>
      <c r="KF319" s="5">
        <v>301.32991000000004</v>
      </c>
      <c r="KG319" s="5">
        <v>319.40970460000005</v>
      </c>
      <c r="KH319" s="5">
        <v>319.40970460000005</v>
      </c>
      <c r="KI319" s="5">
        <v>319.40970460000005</v>
      </c>
      <c r="KJ319" s="5">
        <v>319.40970460000005</v>
      </c>
      <c r="KK319" s="5">
        <v>319.40970460000005</v>
      </c>
      <c r="KL319" s="5">
        <v>319.40970460000005</v>
      </c>
      <c r="KM319" s="5">
        <v>319.40970460000005</v>
      </c>
      <c r="KN319" s="5">
        <v>319.40970460000005</v>
      </c>
      <c r="KO319" s="5">
        <v>319.40970460000005</v>
      </c>
      <c r="KP319" s="5">
        <v>319.40970460000005</v>
      </c>
      <c r="KQ319" s="5">
        <v>319.40970460000005</v>
      </c>
      <c r="KR319" s="5">
        <v>319.40970460000005</v>
      </c>
      <c r="KS319" s="5">
        <v>338.57428687600003</v>
      </c>
      <c r="KT319" s="5">
        <v>338.57428687600003</v>
      </c>
      <c r="KU319" s="5">
        <v>338.57428687600003</v>
      </c>
      <c r="KV319" s="5">
        <v>338.57428687600003</v>
      </c>
      <c r="KW319" s="5">
        <v>338.57428687600003</v>
      </c>
      <c r="KX319" s="5">
        <v>338.57428687600003</v>
      </c>
      <c r="KY319" s="5">
        <v>338.57428687600003</v>
      </c>
      <c r="KZ319" s="5">
        <v>338.57428687600003</v>
      </c>
      <c r="LA319" s="5">
        <v>338.57428687600003</v>
      </c>
      <c r="LB319" s="5">
        <v>338.57428687600003</v>
      </c>
      <c r="LC319" s="5">
        <v>338.57428687600003</v>
      </c>
      <c r="LD319" s="5">
        <v>338.57428687600003</v>
      </c>
      <c r="LE319" s="5">
        <v>358.88874408856009</v>
      </c>
      <c r="LF319" s="5">
        <v>358.88874408856009</v>
      </c>
      <c r="LG319" s="5">
        <v>358.88874408856009</v>
      </c>
      <c r="LH319" s="5">
        <v>358.88874408856009</v>
      </c>
      <c r="LI319" s="5">
        <v>358.88874408856009</v>
      </c>
      <c r="LJ319" s="5">
        <v>358.88874408856009</v>
      </c>
      <c r="LK319" s="5">
        <v>358.88874408856009</v>
      </c>
      <c r="LL319" s="5">
        <v>358.88874408856009</v>
      </c>
      <c r="LM319" s="5">
        <v>358.88874408856009</v>
      </c>
      <c r="LN319" s="5">
        <v>358.88874408856009</v>
      </c>
      <c r="LO319" s="5">
        <v>358.88874408856009</v>
      </c>
      <c r="LP319" s="5">
        <v>358.88874408856009</v>
      </c>
      <c r="LQ319" s="5"/>
      <c r="LT319" s="5">
        <v>0</v>
      </c>
      <c r="LU319" s="5">
        <v>0</v>
      </c>
      <c r="LV319" s="5">
        <v>0</v>
      </c>
      <c r="LW319" s="5">
        <v>0</v>
      </c>
      <c r="LX319" s="5">
        <v>0</v>
      </c>
      <c r="LY319" s="5">
        <v>0</v>
      </c>
      <c r="LZ319" s="5">
        <v>0</v>
      </c>
      <c r="MA319" s="5">
        <v>0</v>
      </c>
      <c r="MB319" s="5">
        <v>0</v>
      </c>
      <c r="MC319" s="5">
        <v>0</v>
      </c>
      <c r="MD319" s="5">
        <v>0</v>
      </c>
      <c r="ME319" s="5">
        <v>0</v>
      </c>
      <c r="MF319" s="5">
        <v>0</v>
      </c>
      <c r="MG319" s="5">
        <v>0</v>
      </c>
      <c r="MH319" s="5">
        <v>0</v>
      </c>
      <c r="MI319" s="5">
        <v>0</v>
      </c>
      <c r="MJ319" s="5">
        <v>0</v>
      </c>
      <c r="MK319" s="5">
        <v>0</v>
      </c>
      <c r="ML319" s="5">
        <v>301.11200000000002</v>
      </c>
      <c r="MM319" s="5">
        <v>301.11200000000002</v>
      </c>
      <c r="MN319" s="5">
        <v>301.11200000000002</v>
      </c>
      <c r="MO319" s="5">
        <v>301.11200000000002</v>
      </c>
      <c r="MP319" s="5">
        <v>301.11200000000002</v>
      </c>
      <c r="MQ319" s="5">
        <v>301.11200000000002</v>
      </c>
      <c r="MR319" s="5">
        <v>319.17872000000006</v>
      </c>
      <c r="MS319" s="5">
        <v>319.17872000000006</v>
      </c>
      <c r="MT319" s="5">
        <v>319.17872000000006</v>
      </c>
      <c r="MU319" s="5">
        <v>319.17872000000006</v>
      </c>
      <c r="MV319" s="5">
        <v>319.17872000000006</v>
      </c>
      <c r="MW319" s="5">
        <v>319.17872000000006</v>
      </c>
      <c r="MX319" s="5">
        <v>319.17872000000006</v>
      </c>
      <c r="MY319" s="5">
        <v>319.17872000000006</v>
      </c>
      <c r="MZ319" s="5">
        <v>319.17872000000006</v>
      </c>
      <c r="NA319" s="5">
        <v>319.17872000000006</v>
      </c>
      <c r="NB319" s="5">
        <v>319.17872000000006</v>
      </c>
      <c r="NC319" s="5">
        <v>319.17872000000006</v>
      </c>
      <c r="ND319" s="5">
        <v>338.32944320000007</v>
      </c>
      <c r="NE319" s="5">
        <v>338.32944320000007</v>
      </c>
      <c r="NF319" s="5">
        <v>338.32944320000007</v>
      </c>
      <c r="NG319" s="5">
        <v>338.32944320000007</v>
      </c>
      <c r="NH319" s="5">
        <v>338.32944320000007</v>
      </c>
      <c r="NI319" s="5">
        <v>338.32944320000007</v>
      </c>
      <c r="NJ319" s="5">
        <v>338.32944320000007</v>
      </c>
      <c r="NK319" s="5">
        <v>338.32944320000007</v>
      </c>
      <c r="NL319" s="5">
        <v>338.32944320000007</v>
      </c>
      <c r="NM319" s="5">
        <v>338.32944320000007</v>
      </c>
      <c r="NN319" s="5">
        <v>338.32944320000007</v>
      </c>
      <c r="NO319" s="5">
        <v>338.32944320000007</v>
      </c>
      <c r="NP319" s="5">
        <v>358.62920979200004</v>
      </c>
      <c r="NQ319" s="5">
        <v>358.62920979200004</v>
      </c>
      <c r="NR319" s="5">
        <v>358.62920979200004</v>
      </c>
      <c r="NS319" s="5">
        <v>358.62920979200004</v>
      </c>
      <c r="NT319" s="5">
        <v>358.62920979200004</v>
      </c>
      <c r="NU319" s="5">
        <v>358.62920979200004</v>
      </c>
      <c r="NV319" s="5">
        <v>358.62920979200004</v>
      </c>
      <c r="NW319" s="5">
        <v>358.62920979200004</v>
      </c>
      <c r="NX319" s="5">
        <v>358.62920979200004</v>
      </c>
      <c r="NY319" s="5">
        <v>358.62920979200004</v>
      </c>
      <c r="NZ319" s="5">
        <v>358.62920979200004</v>
      </c>
      <c r="OA319" s="5">
        <v>358.62920979200004</v>
      </c>
      <c r="OB319" s="5">
        <v>380.14696237952006</v>
      </c>
      <c r="OC319" s="5">
        <v>380.14696237952006</v>
      </c>
      <c r="OD319" s="5">
        <v>380.14696237952006</v>
      </c>
      <c r="OE319" s="5">
        <v>380.14696237952006</v>
      </c>
      <c r="OF319" s="5">
        <v>380.14696237952006</v>
      </c>
      <c r="OG319" s="5">
        <v>380.14696237952006</v>
      </c>
      <c r="OH319" s="5">
        <v>380.14696237952006</v>
      </c>
      <c r="OI319" s="5">
        <v>380.14696237952006</v>
      </c>
      <c r="OJ319" s="5">
        <v>380.14696237952006</v>
      </c>
      <c r="OK319" s="5">
        <v>380.14696237952006</v>
      </c>
      <c r="OL319" s="5">
        <v>380.14696237952006</v>
      </c>
      <c r="OM319" s="5">
        <v>380.14696237952006</v>
      </c>
      <c r="ON319" s="5"/>
      <c r="OQ319" s="59">
        <v>0</v>
      </c>
      <c r="OR319" s="59">
        <v>0</v>
      </c>
      <c r="OS319" s="59">
        <v>0</v>
      </c>
      <c r="OT319" s="59">
        <v>0</v>
      </c>
      <c r="OU319" s="59">
        <v>0</v>
      </c>
      <c r="OV319" s="59">
        <v>0</v>
      </c>
      <c r="OW319" s="59">
        <v>0</v>
      </c>
      <c r="OX319" s="59">
        <v>0</v>
      </c>
      <c r="OY319" s="59">
        <v>0</v>
      </c>
      <c r="OZ319" s="59">
        <v>0</v>
      </c>
      <c r="PA319" s="59">
        <v>0</v>
      </c>
      <c r="PB319" s="59">
        <v>0</v>
      </c>
      <c r="PC319" s="59">
        <v>0</v>
      </c>
      <c r="PD319" s="59">
        <v>0</v>
      </c>
      <c r="PE319" s="59">
        <v>0</v>
      </c>
      <c r="PF319" s="59">
        <v>0</v>
      </c>
      <c r="PG319" s="59">
        <v>0</v>
      </c>
      <c r="PH319" s="59">
        <v>0</v>
      </c>
      <c r="PI319" s="59">
        <v>0</v>
      </c>
      <c r="PJ319" s="59">
        <v>0</v>
      </c>
      <c r="PK319" s="59">
        <v>0</v>
      </c>
      <c r="PL319" s="59">
        <v>0</v>
      </c>
      <c r="PM319" s="59">
        <v>0</v>
      </c>
      <c r="PN319" s="59">
        <v>0</v>
      </c>
      <c r="PO319" s="59">
        <v>0</v>
      </c>
      <c r="PP319" s="59">
        <v>0</v>
      </c>
      <c r="PQ319" s="59">
        <v>0</v>
      </c>
      <c r="PR319" s="59">
        <v>0</v>
      </c>
      <c r="PS319" s="59">
        <v>0</v>
      </c>
      <c r="PT319" s="59">
        <v>0</v>
      </c>
      <c r="PU319" s="59">
        <v>0</v>
      </c>
      <c r="PV319" s="59">
        <v>0</v>
      </c>
      <c r="PW319" s="59">
        <v>0</v>
      </c>
      <c r="PX319" s="59">
        <v>0</v>
      </c>
      <c r="PY319" s="59">
        <v>0</v>
      </c>
      <c r="PZ319" s="59">
        <v>0</v>
      </c>
      <c r="QA319" s="59">
        <v>0</v>
      </c>
      <c r="QB319" s="59">
        <v>0</v>
      </c>
      <c r="QC319" s="59">
        <v>0</v>
      </c>
      <c r="QD319" s="59">
        <v>0</v>
      </c>
      <c r="QE319" s="59">
        <v>0</v>
      </c>
      <c r="QF319" s="59">
        <v>0</v>
      </c>
      <c r="QG319" s="59">
        <v>0</v>
      </c>
      <c r="QH319" s="59">
        <v>0</v>
      </c>
      <c r="QI319" s="59">
        <v>0</v>
      </c>
      <c r="QJ319" s="59">
        <v>0</v>
      </c>
      <c r="QK319" s="59">
        <v>0</v>
      </c>
      <c r="QL319" s="59">
        <v>0</v>
      </c>
      <c r="QM319" s="59">
        <v>0</v>
      </c>
      <c r="QN319" s="59">
        <v>0</v>
      </c>
      <c r="QO319" s="59">
        <v>0</v>
      </c>
      <c r="QP319" s="59">
        <v>0</v>
      </c>
      <c r="QQ319" s="59">
        <v>0</v>
      </c>
      <c r="QR319" s="59">
        <v>0</v>
      </c>
      <c r="QS319" s="59">
        <v>0</v>
      </c>
      <c r="QT319" s="59">
        <v>0</v>
      </c>
      <c r="QU319" s="59">
        <v>0</v>
      </c>
      <c r="QV319" s="59">
        <v>0</v>
      </c>
      <c r="QW319" s="59">
        <v>0</v>
      </c>
      <c r="QX319" s="59">
        <v>0</v>
      </c>
      <c r="QY319" s="59">
        <v>0</v>
      </c>
      <c r="QZ319" s="59">
        <v>0</v>
      </c>
      <c r="RA319" s="59">
        <v>0</v>
      </c>
      <c r="RB319" s="59">
        <v>0</v>
      </c>
      <c r="RC319" s="59">
        <v>0</v>
      </c>
      <c r="RD319" s="59">
        <v>0</v>
      </c>
      <c r="RE319" s="59">
        <v>0</v>
      </c>
      <c r="RF319" s="59">
        <v>0</v>
      </c>
      <c r="RG319" s="59">
        <v>0</v>
      </c>
      <c r="RH319" s="59">
        <v>0</v>
      </c>
      <c r="RI319" s="59">
        <v>0</v>
      </c>
      <c r="RJ319" s="59">
        <v>0</v>
      </c>
      <c r="RK319" s="59"/>
      <c r="RN319" s="59">
        <v>0</v>
      </c>
      <c r="RO319" s="59">
        <v>0</v>
      </c>
      <c r="RP319" s="59">
        <v>0</v>
      </c>
      <c r="RQ319" s="59">
        <v>0</v>
      </c>
      <c r="RR319" s="59">
        <v>0</v>
      </c>
      <c r="RS319" s="59">
        <v>0</v>
      </c>
      <c r="RT319" s="59">
        <v>0</v>
      </c>
      <c r="RU319" s="59">
        <v>0</v>
      </c>
      <c r="RV319" s="59">
        <v>0</v>
      </c>
      <c r="RW319" s="59">
        <v>0</v>
      </c>
      <c r="RX319" s="59">
        <v>0</v>
      </c>
      <c r="RY319" s="59">
        <v>0</v>
      </c>
      <c r="RZ319" s="59">
        <v>0</v>
      </c>
      <c r="SA319" s="59">
        <v>0</v>
      </c>
      <c r="SB319" s="59">
        <v>0</v>
      </c>
      <c r="SC319" s="59">
        <v>0</v>
      </c>
      <c r="SD319" s="59">
        <v>0</v>
      </c>
      <c r="SE319" s="59">
        <v>0</v>
      </c>
      <c r="SF319" s="59">
        <v>585.38550000000009</v>
      </c>
      <c r="SG319" s="59">
        <v>585.38550000000009</v>
      </c>
      <c r="SH319" s="59">
        <v>585.38550000000009</v>
      </c>
      <c r="SI319" s="59">
        <v>585.38550000000009</v>
      </c>
      <c r="SJ319" s="59">
        <v>585.38550000000009</v>
      </c>
      <c r="SK319" s="59">
        <v>585.38550000000009</v>
      </c>
      <c r="SL319" s="59">
        <v>620.50863000000004</v>
      </c>
      <c r="SM319" s="59">
        <v>620.50863000000004</v>
      </c>
      <c r="SN319" s="59">
        <v>620.50863000000004</v>
      </c>
      <c r="SO319" s="59">
        <v>620.50863000000004</v>
      </c>
      <c r="SP319" s="59">
        <v>620.50863000000004</v>
      </c>
      <c r="SQ319" s="59">
        <v>620.50863000000004</v>
      </c>
      <c r="SR319" s="59">
        <v>620.50863000000004</v>
      </c>
      <c r="SS319" s="59">
        <v>620.50863000000004</v>
      </c>
      <c r="ST319" s="59">
        <v>620.50863000000004</v>
      </c>
      <c r="SU319" s="59">
        <v>620.50863000000004</v>
      </c>
      <c r="SV319" s="59">
        <v>620.50863000000004</v>
      </c>
      <c r="SW319" s="59">
        <v>620.50863000000004</v>
      </c>
      <c r="SX319" s="59">
        <v>657.73914780000018</v>
      </c>
      <c r="SY319" s="59">
        <v>657.73914780000018</v>
      </c>
      <c r="SZ319" s="59">
        <v>657.73914780000018</v>
      </c>
      <c r="TA319" s="59">
        <v>657.73914780000018</v>
      </c>
      <c r="TB319" s="59">
        <v>657.73914780000018</v>
      </c>
      <c r="TC319" s="59">
        <v>657.73914780000018</v>
      </c>
      <c r="TD319" s="59">
        <v>657.73914780000018</v>
      </c>
      <c r="TE319" s="59">
        <v>657.73914780000018</v>
      </c>
      <c r="TF319" s="59">
        <v>657.73914780000018</v>
      </c>
      <c r="TG319" s="59">
        <v>657.73914780000018</v>
      </c>
      <c r="TH319" s="59">
        <v>657.73914780000018</v>
      </c>
      <c r="TI319" s="59">
        <v>657.73914780000018</v>
      </c>
      <c r="TJ319" s="59">
        <v>697.20349666800007</v>
      </c>
      <c r="TK319" s="59">
        <v>697.20349666800007</v>
      </c>
      <c r="TL319" s="59">
        <v>697.20349666800007</v>
      </c>
      <c r="TM319" s="59">
        <v>697.20349666800007</v>
      </c>
      <c r="TN319" s="59">
        <v>697.20349666800007</v>
      </c>
      <c r="TO319" s="59">
        <v>697.20349666800007</v>
      </c>
      <c r="TP319" s="59">
        <v>697.20349666800007</v>
      </c>
      <c r="TQ319" s="59">
        <v>697.20349666800007</v>
      </c>
      <c r="TR319" s="59">
        <v>697.20349666800007</v>
      </c>
      <c r="TS319" s="59">
        <v>697.20349666800007</v>
      </c>
      <c r="TT319" s="59">
        <v>697.20349666800007</v>
      </c>
      <c r="TU319" s="59">
        <v>697.20349666800007</v>
      </c>
      <c r="TV319" s="59">
        <v>739.03570646808021</v>
      </c>
      <c r="TW319" s="59">
        <v>739.03570646808021</v>
      </c>
      <c r="TX319" s="59">
        <v>739.03570646808021</v>
      </c>
      <c r="TY319" s="59">
        <v>739.03570646808021</v>
      </c>
      <c r="TZ319" s="59">
        <v>739.03570646808021</v>
      </c>
      <c r="UA319" s="59">
        <v>739.03570646808021</v>
      </c>
      <c r="UB319" s="59">
        <v>739.03570646808021</v>
      </c>
      <c r="UC319" s="59">
        <v>739.03570646808021</v>
      </c>
      <c r="UD319" s="59">
        <v>739.03570646808021</v>
      </c>
      <c r="UE319" s="59">
        <v>739.03570646808021</v>
      </c>
      <c r="UF319" s="59">
        <v>739.03570646808021</v>
      </c>
      <c r="UG319" s="59">
        <v>739.03570646808021</v>
      </c>
      <c r="UH319" s="59"/>
      <c r="UK319" s="59">
        <v>0</v>
      </c>
      <c r="UL319" s="59">
        <v>1705.6410000000001</v>
      </c>
      <c r="UM319" s="59">
        <v>3615.9589199999996</v>
      </c>
      <c r="UN319" s="59">
        <v>3832.9164552000016</v>
      </c>
      <c r="UO319" s="59">
        <v>4062.8914425119997</v>
      </c>
      <c r="UP319" s="59">
        <v>4306.6649290627211</v>
      </c>
      <c r="UQ319" s="59"/>
      <c r="UT319" s="59">
        <v>0</v>
      </c>
      <c r="UU319" s="59">
        <v>1806.6720000000003</v>
      </c>
      <c r="UV319" s="59">
        <v>3830.14464</v>
      </c>
      <c r="UW319" s="59">
        <v>4059.9533184000015</v>
      </c>
      <c r="UX319" s="59">
        <v>4303.5505175040007</v>
      </c>
      <c r="UY319" s="59">
        <v>4561.7635485542405</v>
      </c>
      <c r="UZ319" s="59"/>
      <c r="VC319" s="59">
        <v>0</v>
      </c>
      <c r="VD319" s="59">
        <v>0</v>
      </c>
      <c r="VE319" s="59">
        <v>0</v>
      </c>
      <c r="VF319" s="59">
        <v>0</v>
      </c>
      <c r="VG319" s="59">
        <v>0</v>
      </c>
      <c r="VH319" s="59">
        <v>0</v>
      </c>
      <c r="VI319" s="59"/>
      <c r="VL319" s="59">
        <v>0</v>
      </c>
      <c r="VM319" s="59">
        <v>3512.3130000000001</v>
      </c>
      <c r="VN319" s="59">
        <v>7446.1035599999996</v>
      </c>
      <c r="VO319" s="59">
        <v>7892.8697736000031</v>
      </c>
      <c r="VP319" s="59">
        <v>8366.4419600159999</v>
      </c>
      <c r="VQ319" s="59">
        <v>8868.4284776169625</v>
      </c>
      <c r="VR319" s="59"/>
      <c r="VU319" s="59">
        <v>0</v>
      </c>
      <c r="VV319" s="59">
        <v>59430</v>
      </c>
      <c r="VW319" s="59">
        <v>125991.60000000002</v>
      </c>
      <c r="VX319" s="59">
        <v>133551.09600000002</v>
      </c>
      <c r="VY319" s="59">
        <v>141564.16175999999</v>
      </c>
      <c r="VZ319" s="59">
        <v>150058.01146560002</v>
      </c>
      <c r="WA319" s="59"/>
      <c r="WD319" s="59">
        <v>0</v>
      </c>
      <c r="WE319" s="59">
        <v>4952.5</v>
      </c>
      <c r="WF319" s="59">
        <v>10499.300000000001</v>
      </c>
      <c r="WG319" s="59">
        <v>11129.258000000002</v>
      </c>
      <c r="WH319" s="59">
        <v>11797.01348</v>
      </c>
      <c r="WI319" s="59">
        <v>12504.834288800002</v>
      </c>
      <c r="WJ319" s="59"/>
      <c r="WM319" s="59">
        <v>0</v>
      </c>
      <c r="WN319" s="59">
        <v>207.82626940830886</v>
      </c>
      <c r="WO319" s="59">
        <v>440.59169114561485</v>
      </c>
      <c r="WP319" s="59">
        <v>467.02719261435175</v>
      </c>
      <c r="WQ319" s="59">
        <v>495.0488241712128</v>
      </c>
      <c r="WR319" s="59">
        <v>524.7517536214857</v>
      </c>
      <c r="WS319" s="59"/>
      <c r="WV319" s="74">
        <v>-6</v>
      </c>
      <c r="WW319" s="74">
        <v>6</v>
      </c>
      <c r="WX319" s="74">
        <v>18</v>
      </c>
      <c r="WY319" s="74">
        <v>30</v>
      </c>
      <c r="WZ319" s="74">
        <v>42</v>
      </c>
      <c r="XA319" s="74">
        <v>54</v>
      </c>
      <c r="XB319" s="74"/>
      <c r="XE319" s="80">
        <v>0</v>
      </c>
      <c r="XF319" s="80">
        <v>0</v>
      </c>
      <c r="XG319" s="80">
        <v>1</v>
      </c>
      <c r="XH319" s="80">
        <v>2</v>
      </c>
      <c r="XI319" s="80">
        <v>3</v>
      </c>
      <c r="XJ319" s="80">
        <v>4</v>
      </c>
      <c r="XK319" s="80"/>
      <c r="XL319" s="75"/>
      <c r="XM319" s="75"/>
      <c r="XN319" s="80">
        <v>0</v>
      </c>
      <c r="XO319" s="80">
        <v>6</v>
      </c>
      <c r="XP319" s="80">
        <v>6</v>
      </c>
      <c r="XQ319" s="80">
        <v>6</v>
      </c>
      <c r="XR319" s="80">
        <v>6</v>
      </c>
      <c r="XS319" s="80">
        <v>6</v>
      </c>
      <c r="XT319" s="80"/>
      <c r="XW319" s="80">
        <v>0</v>
      </c>
      <c r="XX319" s="80">
        <v>0</v>
      </c>
      <c r="XY319" s="80">
        <v>0</v>
      </c>
      <c r="XZ319" s="80">
        <v>0</v>
      </c>
      <c r="YA319" s="80">
        <v>0</v>
      </c>
      <c r="YB319" s="80">
        <v>0</v>
      </c>
      <c r="YC319" s="80"/>
      <c r="YF319" s="5">
        <v>0</v>
      </c>
      <c r="YG319" s="5">
        <v>433.31777171632393</v>
      </c>
      <c r="YH319" s="5">
        <v>918.63367603860752</v>
      </c>
      <c r="YI319" s="5">
        <v>973.75169660092342</v>
      </c>
      <c r="YJ319" s="5">
        <v>1032.1767983969794</v>
      </c>
      <c r="YK319" s="5">
        <v>1094.1074063007991</v>
      </c>
      <c r="YL319" s="5"/>
      <c r="YO319" s="5">
        <v>0</v>
      </c>
      <c r="YP319" s="5">
        <v>9352.1821233738992</v>
      </c>
      <c r="YQ319" s="5">
        <v>19826.626101552669</v>
      </c>
      <c r="YR319" s="5">
        <v>21016.223667645827</v>
      </c>
      <c r="YS319" s="5">
        <v>29702.929450272768</v>
      </c>
      <c r="YT319" s="5">
        <v>31485.105217289143</v>
      </c>
      <c r="YU319" s="5"/>
      <c r="YX319" s="5">
        <v>0</v>
      </c>
      <c r="YY319" s="5">
        <v>9268.8065560138202</v>
      </c>
      <c r="YZ319" s="5">
        <v>19826.626101552669</v>
      </c>
      <c r="ZA319" s="5">
        <v>21016.223667645827</v>
      </c>
      <c r="ZB319" s="5">
        <v>29702.929450272768</v>
      </c>
      <c r="ZC319" s="5">
        <v>31485.105217289143</v>
      </c>
      <c r="ZD319" s="5"/>
      <c r="ZG319" s="5">
        <v>0</v>
      </c>
      <c r="ZH319" s="5">
        <v>207.82626940830886</v>
      </c>
      <c r="ZI319" s="5">
        <v>440.59169114561485</v>
      </c>
      <c r="ZJ319" s="5">
        <v>467.02719261435175</v>
      </c>
      <c r="ZK319" s="5">
        <v>495.0488241712128</v>
      </c>
      <c r="ZL319" s="5">
        <v>524.7517536214857</v>
      </c>
      <c r="ZM319" s="5"/>
      <c r="ZP319" s="60">
        <v>0</v>
      </c>
      <c r="ZQ319" s="60">
        <v>1454.783885858162</v>
      </c>
      <c r="ZR319" s="60">
        <v>12336.567352077216</v>
      </c>
      <c r="ZS319" s="60">
        <v>13076.761393201848</v>
      </c>
      <c r="ZT319" s="60">
        <v>13861.367076793958</v>
      </c>
      <c r="ZU319" s="60">
        <v>14693.049101401601</v>
      </c>
      <c r="ZV319" s="60"/>
      <c r="ZY319" s="60">
        <v>0</v>
      </c>
      <c r="ZZ319" s="60">
        <v>207.82626940830886</v>
      </c>
      <c r="AAA319" s="60">
        <v>440.59169114561485</v>
      </c>
      <c r="AAB319" s="60">
        <v>467.02719261435175</v>
      </c>
      <c r="AAC319" s="60">
        <v>495.0488241712128</v>
      </c>
      <c r="AAD319" s="60">
        <v>524.7517536214857</v>
      </c>
      <c r="AAE319" s="60"/>
      <c r="AAH319" s="60">
        <v>0</v>
      </c>
      <c r="AAI319" s="60">
        <v>2701.7415023080152</v>
      </c>
      <c r="AAJ319" s="60">
        <v>14980.117498950905</v>
      </c>
      <c r="AAK319" s="60">
        <v>25686.495593789346</v>
      </c>
      <c r="AAL319" s="60">
        <v>37623.710637012176</v>
      </c>
      <c r="AAM319" s="60">
        <v>50900.920101284115</v>
      </c>
      <c r="AAN319" s="60"/>
      <c r="AAQ319" s="5">
        <v>0</v>
      </c>
      <c r="AAR319" s="5">
        <v>4156.5253881661774</v>
      </c>
      <c r="AAS319" s="5">
        <v>27316.68485102812</v>
      </c>
      <c r="AAT319" s="5">
        <v>38763.256986991197</v>
      </c>
      <c r="AAU319" s="5">
        <v>51485.077713806138</v>
      </c>
      <c r="AAV319" s="5">
        <v>65593.969202685723</v>
      </c>
    </row>
    <row r="320" spans="2:724" ht="15" customHeight="1">
      <c r="B320" s="228">
        <v>47</v>
      </c>
      <c r="C320" s="228">
        <v>2</v>
      </c>
      <c r="D320" s="229" t="s">
        <v>482</v>
      </c>
      <c r="E320" s="73" t="b">
        <v>0</v>
      </c>
      <c r="F320" s="230">
        <v>42186</v>
      </c>
      <c r="G320" s="231" t="s">
        <v>426</v>
      </c>
      <c r="H320" s="57" t="s">
        <v>221</v>
      </c>
      <c r="I320" s="57" t="s">
        <v>199</v>
      </c>
      <c r="J320" s="229" t="s">
        <v>223</v>
      </c>
      <c r="K320" s="232">
        <v>0</v>
      </c>
      <c r="L320" s="232">
        <v>0</v>
      </c>
      <c r="M320" s="73" t="b">
        <v>1</v>
      </c>
      <c r="N320" s="73" t="b">
        <v>1</v>
      </c>
      <c r="O320" s="73" t="b">
        <v>1</v>
      </c>
      <c r="P320" s="27">
        <v>43282</v>
      </c>
      <c r="Q320" s="27" t="s">
        <v>426</v>
      </c>
      <c r="R320" s="69">
        <v>0</v>
      </c>
      <c r="S320" s="69">
        <v>0.06</v>
      </c>
      <c r="T320" s="69">
        <v>0.06</v>
      </c>
      <c r="U320" s="69">
        <v>0.06</v>
      </c>
      <c r="V320" s="69">
        <v>0.06</v>
      </c>
      <c r="W320" s="69">
        <v>0.06</v>
      </c>
      <c r="Z320" s="232">
        <v>0</v>
      </c>
      <c r="AA320" s="232">
        <v>0</v>
      </c>
      <c r="AB320" s="232">
        <v>0</v>
      </c>
      <c r="AC320" s="232">
        <v>0</v>
      </c>
      <c r="AD320" s="232">
        <v>0</v>
      </c>
      <c r="AE320" s="232">
        <v>0</v>
      </c>
      <c r="AF320" s="232">
        <v>0</v>
      </c>
      <c r="AG320" s="232">
        <v>0</v>
      </c>
      <c r="AH320" s="232">
        <v>0</v>
      </c>
      <c r="AI320" s="232">
        <v>0</v>
      </c>
      <c r="AJ320" s="232">
        <v>0</v>
      </c>
      <c r="AK320" s="232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233">
        <v>9905</v>
      </c>
      <c r="AS320" s="5">
        <v>9905</v>
      </c>
      <c r="AT320" s="5">
        <v>9905</v>
      </c>
      <c r="AU320" s="5">
        <v>9905</v>
      </c>
      <c r="AV320" s="5">
        <v>9905</v>
      </c>
      <c r="AW320" s="5">
        <v>9905</v>
      </c>
      <c r="AX320" s="5">
        <v>10499.300000000001</v>
      </c>
      <c r="AY320" s="5">
        <v>10499.300000000001</v>
      </c>
      <c r="AZ320" s="5">
        <v>10499.300000000001</v>
      </c>
      <c r="BA320" s="5">
        <v>10499.300000000001</v>
      </c>
      <c r="BB320" s="5">
        <v>10499.300000000001</v>
      </c>
      <c r="BC320" s="5">
        <v>10499.300000000001</v>
      </c>
      <c r="BD320" s="5">
        <v>10499.300000000001</v>
      </c>
      <c r="BE320" s="5">
        <v>10499.300000000001</v>
      </c>
      <c r="BF320" s="5">
        <v>10499.300000000001</v>
      </c>
      <c r="BG320" s="5">
        <v>10499.300000000001</v>
      </c>
      <c r="BH320" s="5">
        <v>10499.300000000001</v>
      </c>
      <c r="BI320" s="5">
        <v>10499.300000000001</v>
      </c>
      <c r="BJ320" s="5">
        <v>11129.258000000002</v>
      </c>
      <c r="BK320" s="5">
        <v>11129.258000000002</v>
      </c>
      <c r="BL320" s="5">
        <v>11129.258000000002</v>
      </c>
      <c r="BM320" s="5">
        <v>11129.258000000002</v>
      </c>
      <c r="BN320" s="5">
        <v>11129.258000000002</v>
      </c>
      <c r="BO320" s="5">
        <v>11129.258000000002</v>
      </c>
      <c r="BP320" s="5">
        <v>11129.258000000002</v>
      </c>
      <c r="BQ320" s="5">
        <v>11129.258000000002</v>
      </c>
      <c r="BR320" s="5">
        <v>11129.258000000002</v>
      </c>
      <c r="BS320" s="5">
        <v>11129.258000000002</v>
      </c>
      <c r="BT320" s="5">
        <v>11129.258000000002</v>
      </c>
      <c r="BU320" s="5">
        <v>11129.258000000002</v>
      </c>
      <c r="BV320" s="5">
        <v>11797.013480000001</v>
      </c>
      <c r="BW320" s="5">
        <v>11797.013480000001</v>
      </c>
      <c r="BX320" s="5">
        <v>11797.013480000001</v>
      </c>
      <c r="BY320" s="5">
        <v>11797.013480000001</v>
      </c>
      <c r="BZ320" s="5">
        <v>11797.013480000001</v>
      </c>
      <c r="CA320" s="5">
        <v>11797.013480000001</v>
      </c>
      <c r="CB320" s="5">
        <v>11797.013480000001</v>
      </c>
      <c r="CC320" s="5">
        <v>11797.013480000001</v>
      </c>
      <c r="CD320" s="5">
        <v>11797.013480000001</v>
      </c>
      <c r="CE320" s="5">
        <v>11797.013480000001</v>
      </c>
      <c r="CF320" s="5">
        <v>11797.013480000001</v>
      </c>
      <c r="CG320" s="5">
        <v>11797.013480000001</v>
      </c>
      <c r="CH320" s="5">
        <v>12504.834288800002</v>
      </c>
      <c r="CI320" s="5">
        <v>12504.834288800002</v>
      </c>
      <c r="CJ320" s="5">
        <v>12504.834288800002</v>
      </c>
      <c r="CK320" s="5">
        <v>12504.834288800002</v>
      </c>
      <c r="CL320" s="5">
        <v>12504.834288800002</v>
      </c>
      <c r="CM320" s="5">
        <v>12504.834288800002</v>
      </c>
      <c r="CN320" s="5">
        <v>12504.834288800002</v>
      </c>
      <c r="CO320" s="5">
        <v>12504.834288800002</v>
      </c>
      <c r="CP320" s="5">
        <v>12504.834288800002</v>
      </c>
      <c r="CQ320" s="5">
        <v>12504.834288800002</v>
      </c>
      <c r="CR320" s="5">
        <v>12504.834288800002</v>
      </c>
      <c r="CS320" s="5">
        <v>12504.834288800002</v>
      </c>
      <c r="CU320" s="69">
        <v>0</v>
      </c>
      <c r="CV320" s="69">
        <v>0</v>
      </c>
      <c r="CW320" s="69">
        <v>0</v>
      </c>
      <c r="CX320" s="69">
        <v>0</v>
      </c>
      <c r="CY320" s="69">
        <v>0</v>
      </c>
      <c r="CZ320" s="69">
        <v>0</v>
      </c>
      <c r="DC320" s="5">
        <v>0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0</v>
      </c>
      <c r="DO320" s="5">
        <v>0</v>
      </c>
      <c r="DP320" s="5">
        <v>0</v>
      </c>
      <c r="DQ320" s="5">
        <v>0</v>
      </c>
      <c r="DR320" s="5">
        <v>0</v>
      </c>
      <c r="DS320" s="5">
        <v>0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0</v>
      </c>
      <c r="EK320" s="5">
        <v>0</v>
      </c>
      <c r="EL320" s="5">
        <v>0</v>
      </c>
      <c r="EM320" s="5">
        <v>0</v>
      </c>
      <c r="EN320" s="5">
        <v>0</v>
      </c>
      <c r="EO320" s="5">
        <v>0</v>
      </c>
      <c r="EP320" s="5">
        <v>0</v>
      </c>
      <c r="EQ320" s="5">
        <v>0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0</v>
      </c>
      <c r="FD320" s="5">
        <v>0</v>
      </c>
      <c r="FE320" s="5">
        <v>0</v>
      </c>
      <c r="FF320" s="5">
        <v>0</v>
      </c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0</v>
      </c>
      <c r="FO320" s="5">
        <v>0</v>
      </c>
      <c r="FP320" s="5">
        <v>0</v>
      </c>
      <c r="FQ320" s="5">
        <v>0</v>
      </c>
      <c r="FR320" s="5">
        <v>0</v>
      </c>
      <c r="FS320" s="5">
        <v>0</v>
      </c>
      <c r="FT320" s="5">
        <v>0</v>
      </c>
      <c r="FU320" s="5">
        <v>0</v>
      </c>
      <c r="FV320" s="5">
        <v>0</v>
      </c>
      <c r="FW320" s="5"/>
      <c r="FZ320" s="5">
        <v>0</v>
      </c>
      <c r="GA320" s="5">
        <v>0</v>
      </c>
      <c r="GB320" s="5">
        <v>0</v>
      </c>
      <c r="GC320" s="5">
        <v>0</v>
      </c>
      <c r="GD320" s="5">
        <v>0</v>
      </c>
      <c r="GE320" s="5">
        <v>0</v>
      </c>
      <c r="GF320" s="5">
        <v>0</v>
      </c>
      <c r="GG320" s="5">
        <v>0</v>
      </c>
      <c r="GH320" s="5">
        <v>0</v>
      </c>
      <c r="GI320" s="5">
        <v>0</v>
      </c>
      <c r="GJ320" s="5">
        <v>0</v>
      </c>
      <c r="GK320" s="5">
        <v>0</v>
      </c>
      <c r="GL320" s="5">
        <v>0</v>
      </c>
      <c r="GM320" s="5">
        <v>0</v>
      </c>
      <c r="GN320" s="5">
        <v>0</v>
      </c>
      <c r="GO320" s="5">
        <v>0</v>
      </c>
      <c r="GP320" s="5">
        <v>0</v>
      </c>
      <c r="GQ320" s="5">
        <v>0</v>
      </c>
      <c r="GR320" s="5">
        <v>9905</v>
      </c>
      <c r="GS320" s="5">
        <v>9905</v>
      </c>
      <c r="GT320" s="5">
        <v>9905</v>
      </c>
      <c r="GU320" s="5">
        <v>9905</v>
      </c>
      <c r="GV320" s="5">
        <v>9905</v>
      </c>
      <c r="GW320" s="5">
        <v>9905</v>
      </c>
      <c r="GX320" s="5">
        <v>10499.300000000001</v>
      </c>
      <c r="GY320" s="5">
        <v>10499.300000000001</v>
      </c>
      <c r="GZ320" s="5">
        <v>10499.300000000001</v>
      </c>
      <c r="HA320" s="5">
        <v>10499.300000000001</v>
      </c>
      <c r="HB320" s="5">
        <v>10499.300000000001</v>
      </c>
      <c r="HC320" s="5">
        <v>10499.300000000001</v>
      </c>
      <c r="HD320" s="5">
        <v>10499.300000000001</v>
      </c>
      <c r="HE320" s="5">
        <v>10499.300000000001</v>
      </c>
      <c r="HF320" s="5">
        <v>10499.300000000001</v>
      </c>
      <c r="HG320" s="5">
        <v>10499.300000000001</v>
      </c>
      <c r="HH320" s="5">
        <v>10499.300000000001</v>
      </c>
      <c r="HI320" s="5">
        <v>10499.300000000001</v>
      </c>
      <c r="HJ320" s="5">
        <v>11129.258000000002</v>
      </c>
      <c r="HK320" s="5">
        <v>11129.258000000002</v>
      </c>
      <c r="HL320" s="5">
        <v>11129.258000000002</v>
      </c>
      <c r="HM320" s="5">
        <v>11129.258000000002</v>
      </c>
      <c r="HN320" s="5">
        <v>11129.258000000002</v>
      </c>
      <c r="HO320" s="5">
        <v>11129.258000000002</v>
      </c>
      <c r="HP320" s="5">
        <v>11129.258000000002</v>
      </c>
      <c r="HQ320" s="5">
        <v>11129.258000000002</v>
      </c>
      <c r="HR320" s="5">
        <v>11129.258000000002</v>
      </c>
      <c r="HS320" s="5">
        <v>11129.258000000002</v>
      </c>
      <c r="HT320" s="5">
        <v>11129.258000000002</v>
      </c>
      <c r="HU320" s="5">
        <v>11129.258000000002</v>
      </c>
      <c r="HV320" s="5">
        <v>11797.013480000001</v>
      </c>
      <c r="HW320" s="5">
        <v>11797.013480000001</v>
      </c>
      <c r="HX320" s="5">
        <v>11797.013480000001</v>
      </c>
      <c r="HY320" s="5">
        <v>11797.013480000001</v>
      </c>
      <c r="HZ320" s="5">
        <v>11797.013480000001</v>
      </c>
      <c r="IA320" s="5">
        <v>11797.013480000001</v>
      </c>
      <c r="IB320" s="5">
        <v>11797.013480000001</v>
      </c>
      <c r="IC320" s="5">
        <v>11797.013480000001</v>
      </c>
      <c r="ID320" s="5">
        <v>11797.013480000001</v>
      </c>
      <c r="IE320" s="5">
        <v>11797.013480000001</v>
      </c>
      <c r="IF320" s="5">
        <v>11797.013480000001</v>
      </c>
      <c r="IG320" s="5">
        <v>11797.013480000001</v>
      </c>
      <c r="IH320" s="5">
        <v>12504.834288800002</v>
      </c>
      <c r="II320" s="5">
        <v>12504.834288800002</v>
      </c>
      <c r="IJ320" s="5">
        <v>12504.834288800002</v>
      </c>
      <c r="IK320" s="5">
        <v>12504.834288800002</v>
      </c>
      <c r="IL320" s="5">
        <v>12504.834288800002</v>
      </c>
      <c r="IM320" s="5">
        <v>12504.834288800002</v>
      </c>
      <c r="IN320" s="5">
        <v>12504.834288800002</v>
      </c>
      <c r="IO320" s="5">
        <v>12504.834288800002</v>
      </c>
      <c r="IP320" s="5">
        <v>12504.834288800002</v>
      </c>
      <c r="IQ320" s="5">
        <v>12504.834288800002</v>
      </c>
      <c r="IR320" s="5">
        <v>12504.834288800002</v>
      </c>
      <c r="IS320" s="5">
        <v>12504.834288800002</v>
      </c>
      <c r="IT320" s="5"/>
      <c r="IW320" s="5">
        <v>0</v>
      </c>
      <c r="IX320" s="5">
        <v>0</v>
      </c>
      <c r="IY320" s="5">
        <v>0</v>
      </c>
      <c r="IZ320" s="5">
        <v>0</v>
      </c>
      <c r="JA320" s="5">
        <v>0</v>
      </c>
      <c r="JB320" s="5">
        <v>0</v>
      </c>
      <c r="JC320" s="5">
        <v>0</v>
      </c>
      <c r="JD320" s="5">
        <v>0</v>
      </c>
      <c r="JE320" s="5">
        <v>0</v>
      </c>
      <c r="JF320" s="5">
        <v>0</v>
      </c>
      <c r="JG320" s="5">
        <v>0</v>
      </c>
      <c r="JH320" s="5">
        <v>0</v>
      </c>
      <c r="JI320" s="5">
        <v>0</v>
      </c>
      <c r="JJ320" s="5">
        <v>0</v>
      </c>
      <c r="JK320" s="5">
        <v>0</v>
      </c>
      <c r="JL320" s="5">
        <v>0</v>
      </c>
      <c r="JM320" s="5">
        <v>0</v>
      </c>
      <c r="JN320" s="5">
        <v>0</v>
      </c>
      <c r="JO320" s="5">
        <v>284.27350000000001</v>
      </c>
      <c r="JP320" s="5">
        <v>284.27350000000001</v>
      </c>
      <c r="JQ320" s="5">
        <v>284.27350000000001</v>
      </c>
      <c r="JR320" s="5">
        <v>284.27350000000001</v>
      </c>
      <c r="JS320" s="5">
        <v>284.27350000000001</v>
      </c>
      <c r="JT320" s="5">
        <v>284.27350000000001</v>
      </c>
      <c r="JU320" s="5">
        <v>301.32991000000004</v>
      </c>
      <c r="JV320" s="5">
        <v>301.32991000000004</v>
      </c>
      <c r="JW320" s="5">
        <v>301.32991000000004</v>
      </c>
      <c r="JX320" s="5">
        <v>301.32991000000004</v>
      </c>
      <c r="JY320" s="5">
        <v>301.32991000000004</v>
      </c>
      <c r="JZ320" s="5">
        <v>301.32991000000004</v>
      </c>
      <c r="KA320" s="5">
        <v>301.32991000000004</v>
      </c>
      <c r="KB320" s="5">
        <v>301.32991000000004</v>
      </c>
      <c r="KC320" s="5">
        <v>301.32991000000004</v>
      </c>
      <c r="KD320" s="5">
        <v>301.32991000000004</v>
      </c>
      <c r="KE320" s="5">
        <v>301.32991000000004</v>
      </c>
      <c r="KF320" s="5">
        <v>301.32991000000004</v>
      </c>
      <c r="KG320" s="5">
        <v>319.40970460000005</v>
      </c>
      <c r="KH320" s="5">
        <v>319.40970460000005</v>
      </c>
      <c r="KI320" s="5">
        <v>319.40970460000005</v>
      </c>
      <c r="KJ320" s="5">
        <v>319.40970460000005</v>
      </c>
      <c r="KK320" s="5">
        <v>319.40970460000005</v>
      </c>
      <c r="KL320" s="5">
        <v>319.40970460000005</v>
      </c>
      <c r="KM320" s="5">
        <v>319.40970460000005</v>
      </c>
      <c r="KN320" s="5">
        <v>319.40970460000005</v>
      </c>
      <c r="KO320" s="5">
        <v>319.40970460000005</v>
      </c>
      <c r="KP320" s="5">
        <v>319.40970460000005</v>
      </c>
      <c r="KQ320" s="5">
        <v>319.40970460000005</v>
      </c>
      <c r="KR320" s="5">
        <v>319.40970460000005</v>
      </c>
      <c r="KS320" s="5">
        <v>338.57428687600003</v>
      </c>
      <c r="KT320" s="5">
        <v>338.57428687600003</v>
      </c>
      <c r="KU320" s="5">
        <v>338.57428687600003</v>
      </c>
      <c r="KV320" s="5">
        <v>338.57428687600003</v>
      </c>
      <c r="KW320" s="5">
        <v>338.57428687600003</v>
      </c>
      <c r="KX320" s="5">
        <v>338.57428687600003</v>
      </c>
      <c r="KY320" s="5">
        <v>338.57428687600003</v>
      </c>
      <c r="KZ320" s="5">
        <v>338.57428687600003</v>
      </c>
      <c r="LA320" s="5">
        <v>338.57428687600003</v>
      </c>
      <c r="LB320" s="5">
        <v>338.57428687600003</v>
      </c>
      <c r="LC320" s="5">
        <v>338.57428687600003</v>
      </c>
      <c r="LD320" s="5">
        <v>338.57428687600003</v>
      </c>
      <c r="LE320" s="5">
        <v>358.88874408856009</v>
      </c>
      <c r="LF320" s="5">
        <v>358.88874408856009</v>
      </c>
      <c r="LG320" s="5">
        <v>358.88874408856009</v>
      </c>
      <c r="LH320" s="5">
        <v>358.88874408856009</v>
      </c>
      <c r="LI320" s="5">
        <v>358.88874408856009</v>
      </c>
      <c r="LJ320" s="5">
        <v>358.88874408856009</v>
      </c>
      <c r="LK320" s="5">
        <v>358.88874408856009</v>
      </c>
      <c r="LL320" s="5">
        <v>358.88874408856009</v>
      </c>
      <c r="LM320" s="5">
        <v>358.88874408856009</v>
      </c>
      <c r="LN320" s="5">
        <v>358.88874408856009</v>
      </c>
      <c r="LO320" s="5">
        <v>358.88874408856009</v>
      </c>
      <c r="LP320" s="5">
        <v>358.88874408856009</v>
      </c>
      <c r="LQ320" s="5"/>
      <c r="LT320" s="5">
        <v>0</v>
      </c>
      <c r="LU320" s="5">
        <v>0</v>
      </c>
      <c r="LV320" s="5">
        <v>0</v>
      </c>
      <c r="LW320" s="5">
        <v>0</v>
      </c>
      <c r="LX320" s="5">
        <v>0</v>
      </c>
      <c r="LY320" s="5">
        <v>0</v>
      </c>
      <c r="LZ320" s="5">
        <v>0</v>
      </c>
      <c r="MA320" s="5">
        <v>0</v>
      </c>
      <c r="MB320" s="5">
        <v>0</v>
      </c>
      <c r="MC320" s="5">
        <v>0</v>
      </c>
      <c r="MD320" s="5">
        <v>0</v>
      </c>
      <c r="ME320" s="5">
        <v>0</v>
      </c>
      <c r="MF320" s="5">
        <v>0</v>
      </c>
      <c r="MG320" s="5">
        <v>0</v>
      </c>
      <c r="MH320" s="5">
        <v>0</v>
      </c>
      <c r="MI320" s="5">
        <v>0</v>
      </c>
      <c r="MJ320" s="5">
        <v>0</v>
      </c>
      <c r="MK320" s="5">
        <v>0</v>
      </c>
      <c r="ML320" s="5">
        <v>301.11200000000002</v>
      </c>
      <c r="MM320" s="5">
        <v>301.11200000000002</v>
      </c>
      <c r="MN320" s="5">
        <v>301.11200000000002</v>
      </c>
      <c r="MO320" s="5">
        <v>301.11200000000002</v>
      </c>
      <c r="MP320" s="5">
        <v>301.11200000000002</v>
      </c>
      <c r="MQ320" s="5">
        <v>301.11200000000002</v>
      </c>
      <c r="MR320" s="5">
        <v>319.17872000000006</v>
      </c>
      <c r="MS320" s="5">
        <v>319.17872000000006</v>
      </c>
      <c r="MT320" s="5">
        <v>319.17872000000006</v>
      </c>
      <c r="MU320" s="5">
        <v>319.17872000000006</v>
      </c>
      <c r="MV320" s="5">
        <v>319.17872000000006</v>
      </c>
      <c r="MW320" s="5">
        <v>319.17872000000006</v>
      </c>
      <c r="MX320" s="5">
        <v>319.17872000000006</v>
      </c>
      <c r="MY320" s="5">
        <v>319.17872000000006</v>
      </c>
      <c r="MZ320" s="5">
        <v>319.17872000000006</v>
      </c>
      <c r="NA320" s="5">
        <v>319.17872000000006</v>
      </c>
      <c r="NB320" s="5">
        <v>319.17872000000006</v>
      </c>
      <c r="NC320" s="5">
        <v>319.17872000000006</v>
      </c>
      <c r="ND320" s="5">
        <v>338.32944320000007</v>
      </c>
      <c r="NE320" s="5">
        <v>338.32944320000007</v>
      </c>
      <c r="NF320" s="5">
        <v>338.32944320000007</v>
      </c>
      <c r="NG320" s="5">
        <v>338.32944320000007</v>
      </c>
      <c r="NH320" s="5">
        <v>338.32944320000007</v>
      </c>
      <c r="NI320" s="5">
        <v>338.32944320000007</v>
      </c>
      <c r="NJ320" s="5">
        <v>338.32944320000007</v>
      </c>
      <c r="NK320" s="5">
        <v>338.32944320000007</v>
      </c>
      <c r="NL320" s="5">
        <v>338.32944320000007</v>
      </c>
      <c r="NM320" s="5">
        <v>338.32944320000007</v>
      </c>
      <c r="NN320" s="5">
        <v>338.32944320000007</v>
      </c>
      <c r="NO320" s="5">
        <v>338.32944320000007</v>
      </c>
      <c r="NP320" s="5">
        <v>358.62920979200004</v>
      </c>
      <c r="NQ320" s="5">
        <v>358.62920979200004</v>
      </c>
      <c r="NR320" s="5">
        <v>358.62920979200004</v>
      </c>
      <c r="NS320" s="5">
        <v>358.62920979200004</v>
      </c>
      <c r="NT320" s="5">
        <v>358.62920979200004</v>
      </c>
      <c r="NU320" s="5">
        <v>358.62920979200004</v>
      </c>
      <c r="NV320" s="5">
        <v>358.62920979200004</v>
      </c>
      <c r="NW320" s="5">
        <v>358.62920979200004</v>
      </c>
      <c r="NX320" s="5">
        <v>358.62920979200004</v>
      </c>
      <c r="NY320" s="5">
        <v>358.62920979200004</v>
      </c>
      <c r="NZ320" s="5">
        <v>358.62920979200004</v>
      </c>
      <c r="OA320" s="5">
        <v>358.62920979200004</v>
      </c>
      <c r="OB320" s="5">
        <v>380.14696237952006</v>
      </c>
      <c r="OC320" s="5">
        <v>380.14696237952006</v>
      </c>
      <c r="OD320" s="5">
        <v>380.14696237952006</v>
      </c>
      <c r="OE320" s="5">
        <v>380.14696237952006</v>
      </c>
      <c r="OF320" s="5">
        <v>380.14696237952006</v>
      </c>
      <c r="OG320" s="5">
        <v>380.14696237952006</v>
      </c>
      <c r="OH320" s="5">
        <v>380.14696237952006</v>
      </c>
      <c r="OI320" s="5">
        <v>380.14696237952006</v>
      </c>
      <c r="OJ320" s="5">
        <v>380.14696237952006</v>
      </c>
      <c r="OK320" s="5">
        <v>380.14696237952006</v>
      </c>
      <c r="OL320" s="5">
        <v>380.14696237952006</v>
      </c>
      <c r="OM320" s="5">
        <v>380.14696237952006</v>
      </c>
      <c r="ON320" s="5"/>
      <c r="OQ320" s="59">
        <v>0</v>
      </c>
      <c r="OR320" s="59">
        <v>0</v>
      </c>
      <c r="OS320" s="59">
        <v>0</v>
      </c>
      <c r="OT320" s="59">
        <v>0</v>
      </c>
      <c r="OU320" s="59">
        <v>0</v>
      </c>
      <c r="OV320" s="59">
        <v>0</v>
      </c>
      <c r="OW320" s="59">
        <v>0</v>
      </c>
      <c r="OX320" s="59">
        <v>0</v>
      </c>
      <c r="OY320" s="59">
        <v>0</v>
      </c>
      <c r="OZ320" s="59">
        <v>0</v>
      </c>
      <c r="PA320" s="59">
        <v>0</v>
      </c>
      <c r="PB320" s="59">
        <v>0</v>
      </c>
      <c r="PC320" s="59">
        <v>0</v>
      </c>
      <c r="PD320" s="59">
        <v>0</v>
      </c>
      <c r="PE320" s="59">
        <v>0</v>
      </c>
      <c r="PF320" s="59">
        <v>0</v>
      </c>
      <c r="PG320" s="59">
        <v>0</v>
      </c>
      <c r="PH320" s="59">
        <v>0</v>
      </c>
      <c r="PI320" s="59">
        <v>0</v>
      </c>
      <c r="PJ320" s="59">
        <v>0</v>
      </c>
      <c r="PK320" s="59">
        <v>0</v>
      </c>
      <c r="PL320" s="59">
        <v>0</v>
      </c>
      <c r="PM320" s="59">
        <v>0</v>
      </c>
      <c r="PN320" s="59">
        <v>0</v>
      </c>
      <c r="PO320" s="59">
        <v>0</v>
      </c>
      <c r="PP320" s="59">
        <v>0</v>
      </c>
      <c r="PQ320" s="59">
        <v>0</v>
      </c>
      <c r="PR320" s="59">
        <v>0</v>
      </c>
      <c r="PS320" s="59">
        <v>0</v>
      </c>
      <c r="PT320" s="59">
        <v>0</v>
      </c>
      <c r="PU320" s="59">
        <v>0</v>
      </c>
      <c r="PV320" s="59">
        <v>0</v>
      </c>
      <c r="PW320" s="59">
        <v>0</v>
      </c>
      <c r="PX320" s="59">
        <v>0</v>
      </c>
      <c r="PY320" s="59">
        <v>0</v>
      </c>
      <c r="PZ320" s="59">
        <v>0</v>
      </c>
      <c r="QA320" s="59">
        <v>0</v>
      </c>
      <c r="QB320" s="59">
        <v>0</v>
      </c>
      <c r="QC320" s="59">
        <v>0</v>
      </c>
      <c r="QD320" s="59">
        <v>0</v>
      </c>
      <c r="QE320" s="59">
        <v>0</v>
      </c>
      <c r="QF320" s="59">
        <v>0</v>
      </c>
      <c r="QG320" s="59">
        <v>0</v>
      </c>
      <c r="QH320" s="59">
        <v>0</v>
      </c>
      <c r="QI320" s="59">
        <v>0</v>
      </c>
      <c r="QJ320" s="59">
        <v>0</v>
      </c>
      <c r="QK320" s="59">
        <v>0</v>
      </c>
      <c r="QL320" s="59">
        <v>0</v>
      </c>
      <c r="QM320" s="59">
        <v>0</v>
      </c>
      <c r="QN320" s="59">
        <v>0</v>
      </c>
      <c r="QO320" s="59">
        <v>0</v>
      </c>
      <c r="QP320" s="59">
        <v>0</v>
      </c>
      <c r="QQ320" s="59">
        <v>0</v>
      </c>
      <c r="QR320" s="59">
        <v>0</v>
      </c>
      <c r="QS320" s="59">
        <v>0</v>
      </c>
      <c r="QT320" s="59">
        <v>0</v>
      </c>
      <c r="QU320" s="59">
        <v>0</v>
      </c>
      <c r="QV320" s="59">
        <v>0</v>
      </c>
      <c r="QW320" s="59">
        <v>0</v>
      </c>
      <c r="QX320" s="59">
        <v>0</v>
      </c>
      <c r="QY320" s="59">
        <v>0</v>
      </c>
      <c r="QZ320" s="59">
        <v>0</v>
      </c>
      <c r="RA320" s="59">
        <v>0</v>
      </c>
      <c r="RB320" s="59">
        <v>0</v>
      </c>
      <c r="RC320" s="59">
        <v>0</v>
      </c>
      <c r="RD320" s="59">
        <v>0</v>
      </c>
      <c r="RE320" s="59">
        <v>0</v>
      </c>
      <c r="RF320" s="59">
        <v>0</v>
      </c>
      <c r="RG320" s="59">
        <v>0</v>
      </c>
      <c r="RH320" s="59">
        <v>0</v>
      </c>
      <c r="RI320" s="59">
        <v>0</v>
      </c>
      <c r="RJ320" s="59">
        <v>0</v>
      </c>
      <c r="RK320" s="59"/>
      <c r="RN320" s="59">
        <v>0</v>
      </c>
      <c r="RO320" s="59">
        <v>0</v>
      </c>
      <c r="RP320" s="59">
        <v>0</v>
      </c>
      <c r="RQ320" s="59">
        <v>0</v>
      </c>
      <c r="RR320" s="59">
        <v>0</v>
      </c>
      <c r="RS320" s="59">
        <v>0</v>
      </c>
      <c r="RT320" s="59">
        <v>0</v>
      </c>
      <c r="RU320" s="59">
        <v>0</v>
      </c>
      <c r="RV320" s="59">
        <v>0</v>
      </c>
      <c r="RW320" s="59">
        <v>0</v>
      </c>
      <c r="RX320" s="59">
        <v>0</v>
      </c>
      <c r="RY320" s="59">
        <v>0</v>
      </c>
      <c r="RZ320" s="59">
        <v>0</v>
      </c>
      <c r="SA320" s="59">
        <v>0</v>
      </c>
      <c r="SB320" s="59">
        <v>0</v>
      </c>
      <c r="SC320" s="59">
        <v>0</v>
      </c>
      <c r="SD320" s="59">
        <v>0</v>
      </c>
      <c r="SE320" s="59">
        <v>0</v>
      </c>
      <c r="SF320" s="59">
        <v>585.38550000000009</v>
      </c>
      <c r="SG320" s="59">
        <v>585.38550000000009</v>
      </c>
      <c r="SH320" s="59">
        <v>585.38550000000009</v>
      </c>
      <c r="SI320" s="59">
        <v>585.38550000000009</v>
      </c>
      <c r="SJ320" s="59">
        <v>585.38550000000009</v>
      </c>
      <c r="SK320" s="59">
        <v>585.38550000000009</v>
      </c>
      <c r="SL320" s="59">
        <v>620.50863000000004</v>
      </c>
      <c r="SM320" s="59">
        <v>620.50863000000004</v>
      </c>
      <c r="SN320" s="59">
        <v>620.50863000000004</v>
      </c>
      <c r="SO320" s="59">
        <v>620.50863000000004</v>
      </c>
      <c r="SP320" s="59">
        <v>620.50863000000004</v>
      </c>
      <c r="SQ320" s="59">
        <v>620.50863000000004</v>
      </c>
      <c r="SR320" s="59">
        <v>620.50863000000004</v>
      </c>
      <c r="SS320" s="59">
        <v>620.50863000000004</v>
      </c>
      <c r="ST320" s="59">
        <v>620.50863000000004</v>
      </c>
      <c r="SU320" s="59">
        <v>620.50863000000004</v>
      </c>
      <c r="SV320" s="59">
        <v>620.50863000000004</v>
      </c>
      <c r="SW320" s="59">
        <v>620.50863000000004</v>
      </c>
      <c r="SX320" s="59">
        <v>657.73914780000018</v>
      </c>
      <c r="SY320" s="59">
        <v>657.73914780000018</v>
      </c>
      <c r="SZ320" s="59">
        <v>657.73914780000018</v>
      </c>
      <c r="TA320" s="59">
        <v>657.73914780000018</v>
      </c>
      <c r="TB320" s="59">
        <v>657.73914780000018</v>
      </c>
      <c r="TC320" s="59">
        <v>657.73914780000018</v>
      </c>
      <c r="TD320" s="59">
        <v>657.73914780000018</v>
      </c>
      <c r="TE320" s="59">
        <v>657.73914780000018</v>
      </c>
      <c r="TF320" s="59">
        <v>657.73914780000018</v>
      </c>
      <c r="TG320" s="59">
        <v>657.73914780000018</v>
      </c>
      <c r="TH320" s="59">
        <v>657.73914780000018</v>
      </c>
      <c r="TI320" s="59">
        <v>657.73914780000018</v>
      </c>
      <c r="TJ320" s="59">
        <v>697.20349666800007</v>
      </c>
      <c r="TK320" s="59">
        <v>697.20349666800007</v>
      </c>
      <c r="TL320" s="59">
        <v>697.20349666800007</v>
      </c>
      <c r="TM320" s="59">
        <v>697.20349666800007</v>
      </c>
      <c r="TN320" s="59">
        <v>697.20349666800007</v>
      </c>
      <c r="TO320" s="59">
        <v>697.20349666800007</v>
      </c>
      <c r="TP320" s="59">
        <v>697.20349666800007</v>
      </c>
      <c r="TQ320" s="59">
        <v>697.20349666800007</v>
      </c>
      <c r="TR320" s="59">
        <v>697.20349666800007</v>
      </c>
      <c r="TS320" s="59">
        <v>697.20349666800007</v>
      </c>
      <c r="TT320" s="59">
        <v>697.20349666800007</v>
      </c>
      <c r="TU320" s="59">
        <v>697.20349666800007</v>
      </c>
      <c r="TV320" s="59">
        <v>739.03570646808021</v>
      </c>
      <c r="TW320" s="59">
        <v>739.03570646808021</v>
      </c>
      <c r="TX320" s="59">
        <v>739.03570646808021</v>
      </c>
      <c r="TY320" s="59">
        <v>739.03570646808021</v>
      </c>
      <c r="TZ320" s="59">
        <v>739.03570646808021</v>
      </c>
      <c r="UA320" s="59">
        <v>739.03570646808021</v>
      </c>
      <c r="UB320" s="59">
        <v>739.03570646808021</v>
      </c>
      <c r="UC320" s="59">
        <v>739.03570646808021</v>
      </c>
      <c r="UD320" s="59">
        <v>739.03570646808021</v>
      </c>
      <c r="UE320" s="59">
        <v>739.03570646808021</v>
      </c>
      <c r="UF320" s="59">
        <v>739.03570646808021</v>
      </c>
      <c r="UG320" s="59">
        <v>739.03570646808021</v>
      </c>
      <c r="UH320" s="59"/>
      <c r="UK320" s="59">
        <v>0</v>
      </c>
      <c r="UL320" s="59">
        <v>1705.6410000000001</v>
      </c>
      <c r="UM320" s="59">
        <v>3615.9589199999996</v>
      </c>
      <c r="UN320" s="59">
        <v>3832.9164552000016</v>
      </c>
      <c r="UO320" s="59">
        <v>4062.8914425119997</v>
      </c>
      <c r="UP320" s="59">
        <v>4306.6649290627211</v>
      </c>
      <c r="UQ320" s="59"/>
      <c r="UT320" s="59">
        <v>0</v>
      </c>
      <c r="UU320" s="59">
        <v>1806.6720000000003</v>
      </c>
      <c r="UV320" s="59">
        <v>3830.14464</v>
      </c>
      <c r="UW320" s="59">
        <v>4059.9533184000015</v>
      </c>
      <c r="UX320" s="59">
        <v>4303.5505175040007</v>
      </c>
      <c r="UY320" s="59">
        <v>4561.7635485542405</v>
      </c>
      <c r="UZ320" s="59"/>
      <c r="VC320" s="59">
        <v>0</v>
      </c>
      <c r="VD320" s="59">
        <v>0</v>
      </c>
      <c r="VE320" s="59">
        <v>0</v>
      </c>
      <c r="VF320" s="59">
        <v>0</v>
      </c>
      <c r="VG320" s="59">
        <v>0</v>
      </c>
      <c r="VH320" s="59">
        <v>0</v>
      </c>
      <c r="VI320" s="59"/>
      <c r="VL320" s="59">
        <v>0</v>
      </c>
      <c r="VM320" s="59">
        <v>3512.3130000000001</v>
      </c>
      <c r="VN320" s="59">
        <v>7446.1035599999996</v>
      </c>
      <c r="VO320" s="59">
        <v>7892.8697736000031</v>
      </c>
      <c r="VP320" s="59">
        <v>8366.4419600159999</v>
      </c>
      <c r="VQ320" s="59">
        <v>8868.4284776169625</v>
      </c>
      <c r="VR320" s="59"/>
      <c r="VU320" s="59">
        <v>0</v>
      </c>
      <c r="VV320" s="59">
        <v>59430</v>
      </c>
      <c r="VW320" s="59">
        <v>125991.60000000002</v>
      </c>
      <c r="VX320" s="59">
        <v>133551.09600000002</v>
      </c>
      <c r="VY320" s="59">
        <v>141564.16175999999</v>
      </c>
      <c r="VZ320" s="59">
        <v>150058.01146560002</v>
      </c>
      <c r="WA320" s="59"/>
      <c r="WD320" s="59">
        <v>0</v>
      </c>
      <c r="WE320" s="59">
        <v>4952.5</v>
      </c>
      <c r="WF320" s="59">
        <v>10499.300000000001</v>
      </c>
      <c r="WG320" s="59">
        <v>11129.258000000002</v>
      </c>
      <c r="WH320" s="59">
        <v>11797.01348</v>
      </c>
      <c r="WI320" s="59">
        <v>12504.834288800002</v>
      </c>
      <c r="WJ320" s="59"/>
      <c r="WM320" s="59">
        <v>0</v>
      </c>
      <c r="WN320" s="59">
        <v>207.82626940830886</v>
      </c>
      <c r="WO320" s="59">
        <v>440.59169114561485</v>
      </c>
      <c r="WP320" s="59">
        <v>467.02719261435175</v>
      </c>
      <c r="WQ320" s="59">
        <v>495.0488241712128</v>
      </c>
      <c r="WR320" s="59">
        <v>524.7517536214857</v>
      </c>
      <c r="WS320" s="59"/>
      <c r="WV320" s="74">
        <v>-6</v>
      </c>
      <c r="WW320" s="74">
        <v>6</v>
      </c>
      <c r="WX320" s="74">
        <v>18</v>
      </c>
      <c r="WY320" s="74">
        <v>30</v>
      </c>
      <c r="WZ320" s="74">
        <v>42</v>
      </c>
      <c r="XA320" s="74">
        <v>54</v>
      </c>
      <c r="XB320" s="74"/>
      <c r="XE320" s="80">
        <v>0</v>
      </c>
      <c r="XF320" s="80">
        <v>0</v>
      </c>
      <c r="XG320" s="80">
        <v>1</v>
      </c>
      <c r="XH320" s="80">
        <v>2</v>
      </c>
      <c r="XI320" s="80">
        <v>3</v>
      </c>
      <c r="XJ320" s="80">
        <v>4</v>
      </c>
      <c r="XK320" s="80"/>
      <c r="XL320" s="75"/>
      <c r="XM320" s="75"/>
      <c r="XN320" s="80">
        <v>0</v>
      </c>
      <c r="XO320" s="80">
        <v>6</v>
      </c>
      <c r="XP320" s="80">
        <v>6</v>
      </c>
      <c r="XQ320" s="80">
        <v>6</v>
      </c>
      <c r="XR320" s="80">
        <v>6</v>
      </c>
      <c r="XS320" s="80">
        <v>6</v>
      </c>
      <c r="XT320" s="80"/>
      <c r="XW320" s="80">
        <v>0</v>
      </c>
      <c r="XX320" s="80">
        <v>0</v>
      </c>
      <c r="XY320" s="80">
        <v>0</v>
      </c>
      <c r="XZ320" s="80">
        <v>0</v>
      </c>
      <c r="YA320" s="80">
        <v>0</v>
      </c>
      <c r="YB320" s="80">
        <v>0</v>
      </c>
      <c r="YC320" s="80"/>
      <c r="YF320" s="5">
        <v>0</v>
      </c>
      <c r="YG320" s="5">
        <v>433.31777171632393</v>
      </c>
      <c r="YH320" s="5">
        <v>918.63367603860752</v>
      </c>
      <c r="YI320" s="5">
        <v>973.75169660092342</v>
      </c>
      <c r="YJ320" s="5">
        <v>1032.1767983969794</v>
      </c>
      <c r="YK320" s="5">
        <v>1094.1074063007991</v>
      </c>
      <c r="YL320" s="5"/>
      <c r="YO320" s="5">
        <v>0</v>
      </c>
      <c r="YP320" s="5">
        <v>9352.1821233738992</v>
      </c>
      <c r="YQ320" s="5">
        <v>19826.626101552669</v>
      </c>
      <c r="YR320" s="5">
        <v>21016.223667645827</v>
      </c>
      <c r="YS320" s="5">
        <v>29702.929450272768</v>
      </c>
      <c r="YT320" s="5">
        <v>31485.105217289143</v>
      </c>
      <c r="YU320" s="5"/>
      <c r="YX320" s="5">
        <v>0</v>
      </c>
      <c r="YY320" s="5">
        <v>9268.8065560138202</v>
      </c>
      <c r="YZ320" s="5">
        <v>19826.626101552669</v>
      </c>
      <c r="ZA320" s="5">
        <v>21016.223667645827</v>
      </c>
      <c r="ZB320" s="5">
        <v>29702.929450272768</v>
      </c>
      <c r="ZC320" s="5">
        <v>31485.105217289143</v>
      </c>
      <c r="ZD320" s="5"/>
      <c r="ZG320" s="5">
        <v>0</v>
      </c>
      <c r="ZH320" s="5">
        <v>207.82626940830886</v>
      </c>
      <c r="ZI320" s="5">
        <v>440.59169114561485</v>
      </c>
      <c r="ZJ320" s="5">
        <v>467.02719261435175</v>
      </c>
      <c r="ZK320" s="5">
        <v>495.0488241712128</v>
      </c>
      <c r="ZL320" s="5">
        <v>524.7517536214857</v>
      </c>
      <c r="ZM320" s="5"/>
      <c r="ZP320" s="60">
        <v>0</v>
      </c>
      <c r="ZQ320" s="60">
        <v>1454.783885858162</v>
      </c>
      <c r="ZR320" s="60">
        <v>12336.567352077216</v>
      </c>
      <c r="ZS320" s="60">
        <v>13076.761393201848</v>
      </c>
      <c r="ZT320" s="60">
        <v>13861.367076793958</v>
      </c>
      <c r="ZU320" s="60">
        <v>14693.049101401601</v>
      </c>
      <c r="ZV320" s="60"/>
      <c r="ZY320" s="60">
        <v>0</v>
      </c>
      <c r="ZZ320" s="60">
        <v>207.82626940830886</v>
      </c>
      <c r="AAA320" s="60">
        <v>440.59169114561485</v>
      </c>
      <c r="AAB320" s="60">
        <v>467.02719261435175</v>
      </c>
      <c r="AAC320" s="60">
        <v>495.0488241712128</v>
      </c>
      <c r="AAD320" s="60">
        <v>524.7517536214857</v>
      </c>
      <c r="AAE320" s="60"/>
      <c r="AAH320" s="60">
        <v>0</v>
      </c>
      <c r="AAI320" s="60">
        <v>2701.7415023080152</v>
      </c>
      <c r="AAJ320" s="60">
        <v>14980.117498950905</v>
      </c>
      <c r="AAK320" s="60">
        <v>25686.495593789346</v>
      </c>
      <c r="AAL320" s="60">
        <v>37623.710637012176</v>
      </c>
      <c r="AAM320" s="60">
        <v>50900.920101284115</v>
      </c>
      <c r="AAN320" s="60"/>
      <c r="AAQ320" s="5">
        <v>0</v>
      </c>
      <c r="AAR320" s="5">
        <v>4156.5253881661774</v>
      </c>
      <c r="AAS320" s="5">
        <v>27316.68485102812</v>
      </c>
      <c r="AAT320" s="5">
        <v>38763.256986991197</v>
      </c>
      <c r="AAU320" s="5">
        <v>51485.077713806138</v>
      </c>
      <c r="AAV320" s="5">
        <v>65593.969202685723</v>
      </c>
    </row>
    <row r="321" spans="2:724" ht="15" customHeight="1">
      <c r="B321" s="228">
        <v>48</v>
      </c>
      <c r="C321" s="228">
        <v>3</v>
      </c>
      <c r="D321" s="229" t="s">
        <v>483</v>
      </c>
      <c r="E321" s="73" t="b">
        <v>0</v>
      </c>
      <c r="F321" s="230">
        <v>42186</v>
      </c>
      <c r="G321" s="231" t="s">
        <v>426</v>
      </c>
      <c r="H321" s="57" t="s">
        <v>221</v>
      </c>
      <c r="I321" s="57" t="s">
        <v>199</v>
      </c>
      <c r="J321" s="229" t="s">
        <v>223</v>
      </c>
      <c r="K321" s="232">
        <v>0</v>
      </c>
      <c r="L321" s="232">
        <v>0</v>
      </c>
      <c r="M321" s="73" t="b">
        <v>1</v>
      </c>
      <c r="N321" s="73" t="b">
        <v>1</v>
      </c>
      <c r="O321" s="73" t="b">
        <v>1</v>
      </c>
      <c r="P321" s="27">
        <v>43282</v>
      </c>
      <c r="Q321" s="27" t="s">
        <v>426</v>
      </c>
      <c r="R321" s="69">
        <v>0</v>
      </c>
      <c r="S321" s="69">
        <v>0.06</v>
      </c>
      <c r="T321" s="69">
        <v>0.06</v>
      </c>
      <c r="U321" s="69">
        <v>0.06</v>
      </c>
      <c r="V321" s="69">
        <v>0.06</v>
      </c>
      <c r="W321" s="69">
        <v>0.06</v>
      </c>
      <c r="Z321" s="232">
        <v>0</v>
      </c>
      <c r="AA321" s="232">
        <v>0</v>
      </c>
      <c r="AB321" s="232">
        <v>0</v>
      </c>
      <c r="AC321" s="232">
        <v>0</v>
      </c>
      <c r="AD321" s="232">
        <v>0</v>
      </c>
      <c r="AE321" s="232">
        <v>0</v>
      </c>
      <c r="AF321" s="232">
        <v>0</v>
      </c>
      <c r="AG321" s="232">
        <v>0</v>
      </c>
      <c r="AH321" s="232">
        <v>0</v>
      </c>
      <c r="AI321" s="232">
        <v>0</v>
      </c>
      <c r="AJ321" s="232">
        <v>0</v>
      </c>
      <c r="AK321" s="232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233">
        <v>9905</v>
      </c>
      <c r="AS321" s="5">
        <v>9905</v>
      </c>
      <c r="AT321" s="5">
        <v>9905</v>
      </c>
      <c r="AU321" s="5">
        <v>9905</v>
      </c>
      <c r="AV321" s="5">
        <v>9905</v>
      </c>
      <c r="AW321" s="5">
        <v>9905</v>
      </c>
      <c r="AX321" s="5">
        <v>10499.300000000001</v>
      </c>
      <c r="AY321" s="5">
        <v>10499.300000000001</v>
      </c>
      <c r="AZ321" s="5">
        <v>10499.300000000001</v>
      </c>
      <c r="BA321" s="5">
        <v>10499.300000000001</v>
      </c>
      <c r="BB321" s="5">
        <v>10499.300000000001</v>
      </c>
      <c r="BC321" s="5">
        <v>10499.300000000001</v>
      </c>
      <c r="BD321" s="5">
        <v>10499.300000000001</v>
      </c>
      <c r="BE321" s="5">
        <v>10499.300000000001</v>
      </c>
      <c r="BF321" s="5">
        <v>10499.300000000001</v>
      </c>
      <c r="BG321" s="5">
        <v>10499.300000000001</v>
      </c>
      <c r="BH321" s="5">
        <v>10499.300000000001</v>
      </c>
      <c r="BI321" s="5">
        <v>10499.300000000001</v>
      </c>
      <c r="BJ321" s="5">
        <v>11129.258000000002</v>
      </c>
      <c r="BK321" s="5">
        <v>11129.258000000002</v>
      </c>
      <c r="BL321" s="5">
        <v>11129.258000000002</v>
      </c>
      <c r="BM321" s="5">
        <v>11129.258000000002</v>
      </c>
      <c r="BN321" s="5">
        <v>11129.258000000002</v>
      </c>
      <c r="BO321" s="5">
        <v>11129.258000000002</v>
      </c>
      <c r="BP321" s="5">
        <v>11129.258000000002</v>
      </c>
      <c r="BQ321" s="5">
        <v>11129.258000000002</v>
      </c>
      <c r="BR321" s="5">
        <v>11129.258000000002</v>
      </c>
      <c r="BS321" s="5">
        <v>11129.258000000002</v>
      </c>
      <c r="BT321" s="5">
        <v>11129.258000000002</v>
      </c>
      <c r="BU321" s="5">
        <v>11129.258000000002</v>
      </c>
      <c r="BV321" s="5">
        <v>11797.013480000001</v>
      </c>
      <c r="BW321" s="5">
        <v>11797.013480000001</v>
      </c>
      <c r="BX321" s="5">
        <v>11797.013480000001</v>
      </c>
      <c r="BY321" s="5">
        <v>11797.013480000001</v>
      </c>
      <c r="BZ321" s="5">
        <v>11797.013480000001</v>
      </c>
      <c r="CA321" s="5">
        <v>11797.013480000001</v>
      </c>
      <c r="CB321" s="5">
        <v>11797.013480000001</v>
      </c>
      <c r="CC321" s="5">
        <v>11797.013480000001</v>
      </c>
      <c r="CD321" s="5">
        <v>11797.013480000001</v>
      </c>
      <c r="CE321" s="5">
        <v>11797.013480000001</v>
      </c>
      <c r="CF321" s="5">
        <v>11797.013480000001</v>
      </c>
      <c r="CG321" s="5">
        <v>11797.013480000001</v>
      </c>
      <c r="CH321" s="5">
        <v>12504.834288800002</v>
      </c>
      <c r="CI321" s="5">
        <v>12504.834288800002</v>
      </c>
      <c r="CJ321" s="5">
        <v>12504.834288800002</v>
      </c>
      <c r="CK321" s="5">
        <v>12504.834288800002</v>
      </c>
      <c r="CL321" s="5">
        <v>12504.834288800002</v>
      </c>
      <c r="CM321" s="5">
        <v>12504.834288800002</v>
      </c>
      <c r="CN321" s="5">
        <v>12504.834288800002</v>
      </c>
      <c r="CO321" s="5">
        <v>12504.834288800002</v>
      </c>
      <c r="CP321" s="5">
        <v>12504.834288800002</v>
      </c>
      <c r="CQ321" s="5">
        <v>12504.834288800002</v>
      </c>
      <c r="CR321" s="5">
        <v>12504.834288800002</v>
      </c>
      <c r="CS321" s="5">
        <v>12504.834288800002</v>
      </c>
      <c r="CU321" s="69">
        <v>0</v>
      </c>
      <c r="CV321" s="69">
        <v>0</v>
      </c>
      <c r="CW321" s="69">
        <v>0</v>
      </c>
      <c r="CX321" s="69">
        <v>0</v>
      </c>
      <c r="CY321" s="69">
        <v>0</v>
      </c>
      <c r="CZ321" s="69">
        <v>0</v>
      </c>
      <c r="DC321" s="5">
        <v>0</v>
      </c>
      <c r="DD321" s="5">
        <v>0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</v>
      </c>
      <c r="DN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0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0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0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0</v>
      </c>
      <c r="FU321" s="5">
        <v>0</v>
      </c>
      <c r="FV321" s="5">
        <v>0</v>
      </c>
      <c r="FW321" s="5"/>
      <c r="FZ321" s="5">
        <v>0</v>
      </c>
      <c r="GA321" s="5">
        <v>0</v>
      </c>
      <c r="GB321" s="5">
        <v>0</v>
      </c>
      <c r="GC321" s="5">
        <v>0</v>
      </c>
      <c r="GD321" s="5">
        <v>0</v>
      </c>
      <c r="GE321" s="5">
        <v>0</v>
      </c>
      <c r="GF321" s="5">
        <v>0</v>
      </c>
      <c r="GG321" s="5">
        <v>0</v>
      </c>
      <c r="GH321" s="5">
        <v>0</v>
      </c>
      <c r="GI321" s="5">
        <v>0</v>
      </c>
      <c r="GJ321" s="5">
        <v>0</v>
      </c>
      <c r="GK321" s="5">
        <v>0</v>
      </c>
      <c r="GL321" s="5">
        <v>0</v>
      </c>
      <c r="GM321" s="5">
        <v>0</v>
      </c>
      <c r="GN321" s="5">
        <v>0</v>
      </c>
      <c r="GO321" s="5">
        <v>0</v>
      </c>
      <c r="GP321" s="5">
        <v>0</v>
      </c>
      <c r="GQ321" s="5">
        <v>0</v>
      </c>
      <c r="GR321" s="5">
        <v>9905</v>
      </c>
      <c r="GS321" s="5">
        <v>9905</v>
      </c>
      <c r="GT321" s="5">
        <v>9905</v>
      </c>
      <c r="GU321" s="5">
        <v>9905</v>
      </c>
      <c r="GV321" s="5">
        <v>9905</v>
      </c>
      <c r="GW321" s="5">
        <v>9905</v>
      </c>
      <c r="GX321" s="5">
        <v>10499.300000000001</v>
      </c>
      <c r="GY321" s="5">
        <v>10499.300000000001</v>
      </c>
      <c r="GZ321" s="5">
        <v>10499.300000000001</v>
      </c>
      <c r="HA321" s="5">
        <v>10499.300000000001</v>
      </c>
      <c r="HB321" s="5">
        <v>10499.300000000001</v>
      </c>
      <c r="HC321" s="5">
        <v>10499.300000000001</v>
      </c>
      <c r="HD321" s="5">
        <v>10499.300000000001</v>
      </c>
      <c r="HE321" s="5">
        <v>10499.300000000001</v>
      </c>
      <c r="HF321" s="5">
        <v>10499.300000000001</v>
      </c>
      <c r="HG321" s="5">
        <v>10499.300000000001</v>
      </c>
      <c r="HH321" s="5">
        <v>10499.300000000001</v>
      </c>
      <c r="HI321" s="5">
        <v>10499.300000000001</v>
      </c>
      <c r="HJ321" s="5">
        <v>11129.258000000002</v>
      </c>
      <c r="HK321" s="5">
        <v>11129.258000000002</v>
      </c>
      <c r="HL321" s="5">
        <v>11129.258000000002</v>
      </c>
      <c r="HM321" s="5">
        <v>11129.258000000002</v>
      </c>
      <c r="HN321" s="5">
        <v>11129.258000000002</v>
      </c>
      <c r="HO321" s="5">
        <v>11129.258000000002</v>
      </c>
      <c r="HP321" s="5">
        <v>11129.258000000002</v>
      </c>
      <c r="HQ321" s="5">
        <v>11129.258000000002</v>
      </c>
      <c r="HR321" s="5">
        <v>11129.258000000002</v>
      </c>
      <c r="HS321" s="5">
        <v>11129.258000000002</v>
      </c>
      <c r="HT321" s="5">
        <v>11129.258000000002</v>
      </c>
      <c r="HU321" s="5">
        <v>11129.258000000002</v>
      </c>
      <c r="HV321" s="5">
        <v>11797.013480000001</v>
      </c>
      <c r="HW321" s="5">
        <v>11797.013480000001</v>
      </c>
      <c r="HX321" s="5">
        <v>11797.013480000001</v>
      </c>
      <c r="HY321" s="5">
        <v>11797.013480000001</v>
      </c>
      <c r="HZ321" s="5">
        <v>11797.013480000001</v>
      </c>
      <c r="IA321" s="5">
        <v>11797.013480000001</v>
      </c>
      <c r="IB321" s="5">
        <v>11797.013480000001</v>
      </c>
      <c r="IC321" s="5">
        <v>11797.013480000001</v>
      </c>
      <c r="ID321" s="5">
        <v>11797.013480000001</v>
      </c>
      <c r="IE321" s="5">
        <v>11797.013480000001</v>
      </c>
      <c r="IF321" s="5">
        <v>11797.013480000001</v>
      </c>
      <c r="IG321" s="5">
        <v>11797.013480000001</v>
      </c>
      <c r="IH321" s="5">
        <v>12504.834288800002</v>
      </c>
      <c r="II321" s="5">
        <v>12504.834288800002</v>
      </c>
      <c r="IJ321" s="5">
        <v>12504.834288800002</v>
      </c>
      <c r="IK321" s="5">
        <v>12504.834288800002</v>
      </c>
      <c r="IL321" s="5">
        <v>12504.834288800002</v>
      </c>
      <c r="IM321" s="5">
        <v>12504.834288800002</v>
      </c>
      <c r="IN321" s="5">
        <v>12504.834288800002</v>
      </c>
      <c r="IO321" s="5">
        <v>12504.834288800002</v>
      </c>
      <c r="IP321" s="5">
        <v>12504.834288800002</v>
      </c>
      <c r="IQ321" s="5">
        <v>12504.834288800002</v>
      </c>
      <c r="IR321" s="5">
        <v>12504.834288800002</v>
      </c>
      <c r="IS321" s="5">
        <v>12504.834288800002</v>
      </c>
      <c r="IT321" s="5"/>
      <c r="IW321" s="5">
        <v>0</v>
      </c>
      <c r="IX321" s="5">
        <v>0</v>
      </c>
      <c r="IY321" s="5">
        <v>0</v>
      </c>
      <c r="IZ321" s="5">
        <v>0</v>
      </c>
      <c r="JA321" s="5">
        <v>0</v>
      </c>
      <c r="JB321" s="5">
        <v>0</v>
      </c>
      <c r="JC321" s="5">
        <v>0</v>
      </c>
      <c r="JD321" s="5">
        <v>0</v>
      </c>
      <c r="JE321" s="5">
        <v>0</v>
      </c>
      <c r="JF321" s="5">
        <v>0</v>
      </c>
      <c r="JG321" s="5">
        <v>0</v>
      </c>
      <c r="JH321" s="5">
        <v>0</v>
      </c>
      <c r="JI321" s="5">
        <v>0</v>
      </c>
      <c r="JJ321" s="5">
        <v>0</v>
      </c>
      <c r="JK321" s="5">
        <v>0</v>
      </c>
      <c r="JL321" s="5">
        <v>0</v>
      </c>
      <c r="JM321" s="5">
        <v>0</v>
      </c>
      <c r="JN321" s="5">
        <v>0</v>
      </c>
      <c r="JO321" s="5">
        <v>284.27350000000001</v>
      </c>
      <c r="JP321" s="5">
        <v>284.27350000000001</v>
      </c>
      <c r="JQ321" s="5">
        <v>284.27350000000001</v>
      </c>
      <c r="JR321" s="5">
        <v>284.27350000000001</v>
      </c>
      <c r="JS321" s="5">
        <v>284.27350000000001</v>
      </c>
      <c r="JT321" s="5">
        <v>284.27350000000001</v>
      </c>
      <c r="JU321" s="5">
        <v>301.32991000000004</v>
      </c>
      <c r="JV321" s="5">
        <v>301.32991000000004</v>
      </c>
      <c r="JW321" s="5">
        <v>301.32991000000004</v>
      </c>
      <c r="JX321" s="5">
        <v>301.32991000000004</v>
      </c>
      <c r="JY321" s="5">
        <v>301.32991000000004</v>
      </c>
      <c r="JZ321" s="5">
        <v>301.32991000000004</v>
      </c>
      <c r="KA321" s="5">
        <v>301.32991000000004</v>
      </c>
      <c r="KB321" s="5">
        <v>301.32991000000004</v>
      </c>
      <c r="KC321" s="5">
        <v>301.32991000000004</v>
      </c>
      <c r="KD321" s="5">
        <v>301.32991000000004</v>
      </c>
      <c r="KE321" s="5">
        <v>301.32991000000004</v>
      </c>
      <c r="KF321" s="5">
        <v>301.32991000000004</v>
      </c>
      <c r="KG321" s="5">
        <v>319.40970460000005</v>
      </c>
      <c r="KH321" s="5">
        <v>319.40970460000005</v>
      </c>
      <c r="KI321" s="5">
        <v>319.40970460000005</v>
      </c>
      <c r="KJ321" s="5">
        <v>319.40970460000005</v>
      </c>
      <c r="KK321" s="5">
        <v>319.40970460000005</v>
      </c>
      <c r="KL321" s="5">
        <v>319.40970460000005</v>
      </c>
      <c r="KM321" s="5">
        <v>319.40970460000005</v>
      </c>
      <c r="KN321" s="5">
        <v>319.40970460000005</v>
      </c>
      <c r="KO321" s="5">
        <v>319.40970460000005</v>
      </c>
      <c r="KP321" s="5">
        <v>319.40970460000005</v>
      </c>
      <c r="KQ321" s="5">
        <v>319.40970460000005</v>
      </c>
      <c r="KR321" s="5">
        <v>319.40970460000005</v>
      </c>
      <c r="KS321" s="5">
        <v>338.57428687600003</v>
      </c>
      <c r="KT321" s="5">
        <v>338.57428687600003</v>
      </c>
      <c r="KU321" s="5">
        <v>338.57428687600003</v>
      </c>
      <c r="KV321" s="5">
        <v>338.57428687600003</v>
      </c>
      <c r="KW321" s="5">
        <v>338.57428687600003</v>
      </c>
      <c r="KX321" s="5">
        <v>338.57428687600003</v>
      </c>
      <c r="KY321" s="5">
        <v>338.57428687600003</v>
      </c>
      <c r="KZ321" s="5">
        <v>338.57428687600003</v>
      </c>
      <c r="LA321" s="5">
        <v>338.57428687600003</v>
      </c>
      <c r="LB321" s="5">
        <v>338.57428687600003</v>
      </c>
      <c r="LC321" s="5">
        <v>338.57428687600003</v>
      </c>
      <c r="LD321" s="5">
        <v>338.57428687600003</v>
      </c>
      <c r="LE321" s="5">
        <v>358.88874408856009</v>
      </c>
      <c r="LF321" s="5">
        <v>358.88874408856009</v>
      </c>
      <c r="LG321" s="5">
        <v>358.88874408856009</v>
      </c>
      <c r="LH321" s="5">
        <v>358.88874408856009</v>
      </c>
      <c r="LI321" s="5">
        <v>358.88874408856009</v>
      </c>
      <c r="LJ321" s="5">
        <v>358.88874408856009</v>
      </c>
      <c r="LK321" s="5">
        <v>358.88874408856009</v>
      </c>
      <c r="LL321" s="5">
        <v>358.88874408856009</v>
      </c>
      <c r="LM321" s="5">
        <v>358.88874408856009</v>
      </c>
      <c r="LN321" s="5">
        <v>358.88874408856009</v>
      </c>
      <c r="LO321" s="5">
        <v>358.88874408856009</v>
      </c>
      <c r="LP321" s="5">
        <v>358.88874408856009</v>
      </c>
      <c r="LQ321" s="5"/>
      <c r="LT321" s="5">
        <v>0</v>
      </c>
      <c r="LU321" s="5">
        <v>0</v>
      </c>
      <c r="LV321" s="5">
        <v>0</v>
      </c>
      <c r="LW321" s="5">
        <v>0</v>
      </c>
      <c r="LX321" s="5">
        <v>0</v>
      </c>
      <c r="LY321" s="5">
        <v>0</v>
      </c>
      <c r="LZ321" s="5">
        <v>0</v>
      </c>
      <c r="MA321" s="5">
        <v>0</v>
      </c>
      <c r="MB321" s="5">
        <v>0</v>
      </c>
      <c r="MC321" s="5">
        <v>0</v>
      </c>
      <c r="MD321" s="5">
        <v>0</v>
      </c>
      <c r="ME321" s="5">
        <v>0</v>
      </c>
      <c r="MF321" s="5">
        <v>0</v>
      </c>
      <c r="MG321" s="5">
        <v>0</v>
      </c>
      <c r="MH321" s="5">
        <v>0</v>
      </c>
      <c r="MI321" s="5">
        <v>0</v>
      </c>
      <c r="MJ321" s="5">
        <v>0</v>
      </c>
      <c r="MK321" s="5">
        <v>0</v>
      </c>
      <c r="ML321" s="5">
        <v>301.11200000000002</v>
      </c>
      <c r="MM321" s="5">
        <v>301.11200000000002</v>
      </c>
      <c r="MN321" s="5">
        <v>301.11200000000002</v>
      </c>
      <c r="MO321" s="5">
        <v>301.11200000000002</v>
      </c>
      <c r="MP321" s="5">
        <v>301.11200000000002</v>
      </c>
      <c r="MQ321" s="5">
        <v>301.11200000000002</v>
      </c>
      <c r="MR321" s="5">
        <v>319.17872000000006</v>
      </c>
      <c r="MS321" s="5">
        <v>319.17872000000006</v>
      </c>
      <c r="MT321" s="5">
        <v>319.17872000000006</v>
      </c>
      <c r="MU321" s="5">
        <v>319.17872000000006</v>
      </c>
      <c r="MV321" s="5">
        <v>319.17872000000006</v>
      </c>
      <c r="MW321" s="5">
        <v>319.17872000000006</v>
      </c>
      <c r="MX321" s="5">
        <v>319.17872000000006</v>
      </c>
      <c r="MY321" s="5">
        <v>319.17872000000006</v>
      </c>
      <c r="MZ321" s="5">
        <v>319.17872000000006</v>
      </c>
      <c r="NA321" s="5">
        <v>319.17872000000006</v>
      </c>
      <c r="NB321" s="5">
        <v>319.17872000000006</v>
      </c>
      <c r="NC321" s="5">
        <v>319.17872000000006</v>
      </c>
      <c r="ND321" s="5">
        <v>338.32944320000007</v>
      </c>
      <c r="NE321" s="5">
        <v>338.32944320000007</v>
      </c>
      <c r="NF321" s="5">
        <v>338.32944320000007</v>
      </c>
      <c r="NG321" s="5">
        <v>338.32944320000007</v>
      </c>
      <c r="NH321" s="5">
        <v>338.32944320000007</v>
      </c>
      <c r="NI321" s="5">
        <v>338.32944320000007</v>
      </c>
      <c r="NJ321" s="5">
        <v>338.32944320000007</v>
      </c>
      <c r="NK321" s="5">
        <v>338.32944320000007</v>
      </c>
      <c r="NL321" s="5">
        <v>338.32944320000007</v>
      </c>
      <c r="NM321" s="5">
        <v>338.32944320000007</v>
      </c>
      <c r="NN321" s="5">
        <v>338.32944320000007</v>
      </c>
      <c r="NO321" s="5">
        <v>338.32944320000007</v>
      </c>
      <c r="NP321" s="5">
        <v>358.62920979200004</v>
      </c>
      <c r="NQ321" s="5">
        <v>358.62920979200004</v>
      </c>
      <c r="NR321" s="5">
        <v>358.62920979200004</v>
      </c>
      <c r="NS321" s="5">
        <v>358.62920979200004</v>
      </c>
      <c r="NT321" s="5">
        <v>358.62920979200004</v>
      </c>
      <c r="NU321" s="5">
        <v>358.62920979200004</v>
      </c>
      <c r="NV321" s="5">
        <v>358.62920979200004</v>
      </c>
      <c r="NW321" s="5">
        <v>358.62920979200004</v>
      </c>
      <c r="NX321" s="5">
        <v>358.62920979200004</v>
      </c>
      <c r="NY321" s="5">
        <v>358.62920979200004</v>
      </c>
      <c r="NZ321" s="5">
        <v>358.62920979200004</v>
      </c>
      <c r="OA321" s="5">
        <v>358.62920979200004</v>
      </c>
      <c r="OB321" s="5">
        <v>380.14696237952006</v>
      </c>
      <c r="OC321" s="5">
        <v>380.14696237952006</v>
      </c>
      <c r="OD321" s="5">
        <v>380.14696237952006</v>
      </c>
      <c r="OE321" s="5">
        <v>380.14696237952006</v>
      </c>
      <c r="OF321" s="5">
        <v>380.14696237952006</v>
      </c>
      <c r="OG321" s="5">
        <v>380.14696237952006</v>
      </c>
      <c r="OH321" s="5">
        <v>380.14696237952006</v>
      </c>
      <c r="OI321" s="5">
        <v>380.14696237952006</v>
      </c>
      <c r="OJ321" s="5">
        <v>380.14696237952006</v>
      </c>
      <c r="OK321" s="5">
        <v>380.14696237952006</v>
      </c>
      <c r="OL321" s="5">
        <v>380.14696237952006</v>
      </c>
      <c r="OM321" s="5">
        <v>380.14696237952006</v>
      </c>
      <c r="ON321" s="5"/>
      <c r="OQ321" s="59">
        <v>0</v>
      </c>
      <c r="OR321" s="59">
        <v>0</v>
      </c>
      <c r="OS321" s="59">
        <v>0</v>
      </c>
      <c r="OT321" s="59">
        <v>0</v>
      </c>
      <c r="OU321" s="59">
        <v>0</v>
      </c>
      <c r="OV321" s="59">
        <v>0</v>
      </c>
      <c r="OW321" s="59">
        <v>0</v>
      </c>
      <c r="OX321" s="59">
        <v>0</v>
      </c>
      <c r="OY321" s="59">
        <v>0</v>
      </c>
      <c r="OZ321" s="59">
        <v>0</v>
      </c>
      <c r="PA321" s="59">
        <v>0</v>
      </c>
      <c r="PB321" s="59">
        <v>0</v>
      </c>
      <c r="PC321" s="59">
        <v>0</v>
      </c>
      <c r="PD321" s="59">
        <v>0</v>
      </c>
      <c r="PE321" s="59">
        <v>0</v>
      </c>
      <c r="PF321" s="59">
        <v>0</v>
      </c>
      <c r="PG321" s="59">
        <v>0</v>
      </c>
      <c r="PH321" s="59">
        <v>0</v>
      </c>
      <c r="PI321" s="59">
        <v>0</v>
      </c>
      <c r="PJ321" s="59">
        <v>0</v>
      </c>
      <c r="PK321" s="59">
        <v>0</v>
      </c>
      <c r="PL321" s="59">
        <v>0</v>
      </c>
      <c r="PM321" s="59">
        <v>0</v>
      </c>
      <c r="PN321" s="59">
        <v>0</v>
      </c>
      <c r="PO321" s="59">
        <v>0</v>
      </c>
      <c r="PP321" s="59">
        <v>0</v>
      </c>
      <c r="PQ321" s="59">
        <v>0</v>
      </c>
      <c r="PR321" s="59">
        <v>0</v>
      </c>
      <c r="PS321" s="59">
        <v>0</v>
      </c>
      <c r="PT321" s="59">
        <v>0</v>
      </c>
      <c r="PU321" s="59">
        <v>0</v>
      </c>
      <c r="PV321" s="59">
        <v>0</v>
      </c>
      <c r="PW321" s="59">
        <v>0</v>
      </c>
      <c r="PX321" s="59">
        <v>0</v>
      </c>
      <c r="PY321" s="59">
        <v>0</v>
      </c>
      <c r="PZ321" s="59">
        <v>0</v>
      </c>
      <c r="QA321" s="59">
        <v>0</v>
      </c>
      <c r="QB321" s="59">
        <v>0</v>
      </c>
      <c r="QC321" s="59">
        <v>0</v>
      </c>
      <c r="QD321" s="59">
        <v>0</v>
      </c>
      <c r="QE321" s="59">
        <v>0</v>
      </c>
      <c r="QF321" s="59">
        <v>0</v>
      </c>
      <c r="QG321" s="59">
        <v>0</v>
      </c>
      <c r="QH321" s="59">
        <v>0</v>
      </c>
      <c r="QI321" s="59">
        <v>0</v>
      </c>
      <c r="QJ321" s="59">
        <v>0</v>
      </c>
      <c r="QK321" s="59">
        <v>0</v>
      </c>
      <c r="QL321" s="59">
        <v>0</v>
      </c>
      <c r="QM321" s="59">
        <v>0</v>
      </c>
      <c r="QN321" s="59">
        <v>0</v>
      </c>
      <c r="QO321" s="59">
        <v>0</v>
      </c>
      <c r="QP321" s="59">
        <v>0</v>
      </c>
      <c r="QQ321" s="59">
        <v>0</v>
      </c>
      <c r="QR321" s="59">
        <v>0</v>
      </c>
      <c r="QS321" s="59">
        <v>0</v>
      </c>
      <c r="QT321" s="59">
        <v>0</v>
      </c>
      <c r="QU321" s="59">
        <v>0</v>
      </c>
      <c r="QV321" s="59">
        <v>0</v>
      </c>
      <c r="QW321" s="59">
        <v>0</v>
      </c>
      <c r="QX321" s="59">
        <v>0</v>
      </c>
      <c r="QY321" s="59">
        <v>0</v>
      </c>
      <c r="QZ321" s="59">
        <v>0</v>
      </c>
      <c r="RA321" s="59">
        <v>0</v>
      </c>
      <c r="RB321" s="59">
        <v>0</v>
      </c>
      <c r="RC321" s="59">
        <v>0</v>
      </c>
      <c r="RD321" s="59">
        <v>0</v>
      </c>
      <c r="RE321" s="59">
        <v>0</v>
      </c>
      <c r="RF321" s="59">
        <v>0</v>
      </c>
      <c r="RG321" s="59">
        <v>0</v>
      </c>
      <c r="RH321" s="59">
        <v>0</v>
      </c>
      <c r="RI321" s="59">
        <v>0</v>
      </c>
      <c r="RJ321" s="59">
        <v>0</v>
      </c>
      <c r="RK321" s="59"/>
      <c r="RN321" s="59">
        <v>0</v>
      </c>
      <c r="RO321" s="59">
        <v>0</v>
      </c>
      <c r="RP321" s="59">
        <v>0</v>
      </c>
      <c r="RQ321" s="59">
        <v>0</v>
      </c>
      <c r="RR321" s="59">
        <v>0</v>
      </c>
      <c r="RS321" s="59">
        <v>0</v>
      </c>
      <c r="RT321" s="59">
        <v>0</v>
      </c>
      <c r="RU321" s="59">
        <v>0</v>
      </c>
      <c r="RV321" s="59">
        <v>0</v>
      </c>
      <c r="RW321" s="59">
        <v>0</v>
      </c>
      <c r="RX321" s="59">
        <v>0</v>
      </c>
      <c r="RY321" s="59">
        <v>0</v>
      </c>
      <c r="RZ321" s="59">
        <v>0</v>
      </c>
      <c r="SA321" s="59">
        <v>0</v>
      </c>
      <c r="SB321" s="59">
        <v>0</v>
      </c>
      <c r="SC321" s="59">
        <v>0</v>
      </c>
      <c r="SD321" s="59">
        <v>0</v>
      </c>
      <c r="SE321" s="59">
        <v>0</v>
      </c>
      <c r="SF321" s="59">
        <v>585.38550000000009</v>
      </c>
      <c r="SG321" s="59">
        <v>585.38550000000009</v>
      </c>
      <c r="SH321" s="59">
        <v>585.38550000000009</v>
      </c>
      <c r="SI321" s="59">
        <v>585.38550000000009</v>
      </c>
      <c r="SJ321" s="59">
        <v>585.38550000000009</v>
      </c>
      <c r="SK321" s="59">
        <v>585.38550000000009</v>
      </c>
      <c r="SL321" s="59">
        <v>620.50863000000004</v>
      </c>
      <c r="SM321" s="59">
        <v>620.50863000000004</v>
      </c>
      <c r="SN321" s="59">
        <v>620.50863000000004</v>
      </c>
      <c r="SO321" s="59">
        <v>620.50863000000004</v>
      </c>
      <c r="SP321" s="59">
        <v>620.50863000000004</v>
      </c>
      <c r="SQ321" s="59">
        <v>620.50863000000004</v>
      </c>
      <c r="SR321" s="59">
        <v>620.50863000000004</v>
      </c>
      <c r="SS321" s="59">
        <v>620.50863000000004</v>
      </c>
      <c r="ST321" s="59">
        <v>620.50863000000004</v>
      </c>
      <c r="SU321" s="59">
        <v>620.50863000000004</v>
      </c>
      <c r="SV321" s="59">
        <v>620.50863000000004</v>
      </c>
      <c r="SW321" s="59">
        <v>620.50863000000004</v>
      </c>
      <c r="SX321" s="59">
        <v>657.73914780000018</v>
      </c>
      <c r="SY321" s="59">
        <v>657.73914780000018</v>
      </c>
      <c r="SZ321" s="59">
        <v>657.73914780000018</v>
      </c>
      <c r="TA321" s="59">
        <v>657.73914780000018</v>
      </c>
      <c r="TB321" s="59">
        <v>657.73914780000018</v>
      </c>
      <c r="TC321" s="59">
        <v>657.73914780000018</v>
      </c>
      <c r="TD321" s="59">
        <v>657.73914780000018</v>
      </c>
      <c r="TE321" s="59">
        <v>657.73914780000018</v>
      </c>
      <c r="TF321" s="59">
        <v>657.73914780000018</v>
      </c>
      <c r="TG321" s="59">
        <v>657.73914780000018</v>
      </c>
      <c r="TH321" s="59">
        <v>657.73914780000018</v>
      </c>
      <c r="TI321" s="59">
        <v>657.73914780000018</v>
      </c>
      <c r="TJ321" s="59">
        <v>697.20349666800007</v>
      </c>
      <c r="TK321" s="59">
        <v>697.20349666800007</v>
      </c>
      <c r="TL321" s="59">
        <v>697.20349666800007</v>
      </c>
      <c r="TM321" s="59">
        <v>697.20349666800007</v>
      </c>
      <c r="TN321" s="59">
        <v>697.20349666800007</v>
      </c>
      <c r="TO321" s="59">
        <v>697.20349666800007</v>
      </c>
      <c r="TP321" s="59">
        <v>697.20349666800007</v>
      </c>
      <c r="TQ321" s="59">
        <v>697.20349666800007</v>
      </c>
      <c r="TR321" s="59">
        <v>697.20349666800007</v>
      </c>
      <c r="TS321" s="59">
        <v>697.20349666800007</v>
      </c>
      <c r="TT321" s="59">
        <v>697.20349666800007</v>
      </c>
      <c r="TU321" s="59">
        <v>697.20349666800007</v>
      </c>
      <c r="TV321" s="59">
        <v>739.03570646808021</v>
      </c>
      <c r="TW321" s="59">
        <v>739.03570646808021</v>
      </c>
      <c r="TX321" s="59">
        <v>739.03570646808021</v>
      </c>
      <c r="TY321" s="59">
        <v>739.03570646808021</v>
      </c>
      <c r="TZ321" s="59">
        <v>739.03570646808021</v>
      </c>
      <c r="UA321" s="59">
        <v>739.03570646808021</v>
      </c>
      <c r="UB321" s="59">
        <v>739.03570646808021</v>
      </c>
      <c r="UC321" s="59">
        <v>739.03570646808021</v>
      </c>
      <c r="UD321" s="59">
        <v>739.03570646808021</v>
      </c>
      <c r="UE321" s="59">
        <v>739.03570646808021</v>
      </c>
      <c r="UF321" s="59">
        <v>739.03570646808021</v>
      </c>
      <c r="UG321" s="59">
        <v>739.03570646808021</v>
      </c>
      <c r="UH321" s="59"/>
      <c r="UK321" s="59">
        <v>0</v>
      </c>
      <c r="UL321" s="59">
        <v>1705.6410000000001</v>
      </c>
      <c r="UM321" s="59">
        <v>3615.9589199999996</v>
      </c>
      <c r="UN321" s="59">
        <v>3832.9164552000016</v>
      </c>
      <c r="UO321" s="59">
        <v>4062.8914425119997</v>
      </c>
      <c r="UP321" s="59">
        <v>4306.6649290627211</v>
      </c>
      <c r="UQ321" s="59"/>
      <c r="UT321" s="59">
        <v>0</v>
      </c>
      <c r="UU321" s="59">
        <v>1806.6720000000003</v>
      </c>
      <c r="UV321" s="59">
        <v>3830.14464</v>
      </c>
      <c r="UW321" s="59">
        <v>4059.9533184000015</v>
      </c>
      <c r="UX321" s="59">
        <v>4303.5505175040007</v>
      </c>
      <c r="UY321" s="59">
        <v>4561.7635485542405</v>
      </c>
      <c r="UZ321" s="59"/>
      <c r="VC321" s="59">
        <v>0</v>
      </c>
      <c r="VD321" s="59">
        <v>0</v>
      </c>
      <c r="VE321" s="59">
        <v>0</v>
      </c>
      <c r="VF321" s="59">
        <v>0</v>
      </c>
      <c r="VG321" s="59">
        <v>0</v>
      </c>
      <c r="VH321" s="59">
        <v>0</v>
      </c>
      <c r="VI321" s="59"/>
      <c r="VL321" s="59">
        <v>0</v>
      </c>
      <c r="VM321" s="59">
        <v>3512.3130000000001</v>
      </c>
      <c r="VN321" s="59">
        <v>7446.1035599999996</v>
      </c>
      <c r="VO321" s="59">
        <v>7892.8697736000031</v>
      </c>
      <c r="VP321" s="59">
        <v>8366.4419600159999</v>
      </c>
      <c r="VQ321" s="59">
        <v>8868.4284776169625</v>
      </c>
      <c r="VR321" s="59"/>
      <c r="VU321" s="59">
        <v>0</v>
      </c>
      <c r="VV321" s="59">
        <v>59430</v>
      </c>
      <c r="VW321" s="59">
        <v>125991.60000000002</v>
      </c>
      <c r="VX321" s="59">
        <v>133551.09600000002</v>
      </c>
      <c r="VY321" s="59">
        <v>141564.16175999999</v>
      </c>
      <c r="VZ321" s="59">
        <v>150058.01146560002</v>
      </c>
      <c r="WA321" s="59"/>
      <c r="WD321" s="59">
        <v>0</v>
      </c>
      <c r="WE321" s="59">
        <v>4952.5</v>
      </c>
      <c r="WF321" s="59">
        <v>10499.300000000001</v>
      </c>
      <c r="WG321" s="59">
        <v>11129.258000000002</v>
      </c>
      <c r="WH321" s="59">
        <v>11797.01348</v>
      </c>
      <c r="WI321" s="59">
        <v>12504.834288800002</v>
      </c>
      <c r="WJ321" s="59"/>
      <c r="WM321" s="59">
        <v>0</v>
      </c>
      <c r="WN321" s="59">
        <v>207.82626940830886</v>
      </c>
      <c r="WO321" s="59">
        <v>440.59169114561485</v>
      </c>
      <c r="WP321" s="59">
        <v>467.02719261435175</v>
      </c>
      <c r="WQ321" s="59">
        <v>495.0488241712128</v>
      </c>
      <c r="WR321" s="59">
        <v>524.7517536214857</v>
      </c>
      <c r="WS321" s="59"/>
      <c r="WV321" s="74">
        <v>-6</v>
      </c>
      <c r="WW321" s="74">
        <v>6</v>
      </c>
      <c r="WX321" s="74">
        <v>18</v>
      </c>
      <c r="WY321" s="74">
        <v>30</v>
      </c>
      <c r="WZ321" s="74">
        <v>42</v>
      </c>
      <c r="XA321" s="74">
        <v>54</v>
      </c>
      <c r="XB321" s="74"/>
      <c r="XE321" s="80">
        <v>0</v>
      </c>
      <c r="XF321" s="80">
        <v>0</v>
      </c>
      <c r="XG321" s="80">
        <v>1</v>
      </c>
      <c r="XH321" s="80">
        <v>2</v>
      </c>
      <c r="XI321" s="80">
        <v>3</v>
      </c>
      <c r="XJ321" s="80">
        <v>4</v>
      </c>
      <c r="XK321" s="80"/>
      <c r="XL321" s="75"/>
      <c r="XM321" s="75"/>
      <c r="XN321" s="80">
        <v>0</v>
      </c>
      <c r="XO321" s="80">
        <v>6</v>
      </c>
      <c r="XP321" s="80">
        <v>6</v>
      </c>
      <c r="XQ321" s="80">
        <v>6</v>
      </c>
      <c r="XR321" s="80">
        <v>6</v>
      </c>
      <c r="XS321" s="80">
        <v>6</v>
      </c>
      <c r="XT321" s="80"/>
      <c r="XW321" s="80">
        <v>0</v>
      </c>
      <c r="XX321" s="80">
        <v>0</v>
      </c>
      <c r="XY321" s="80">
        <v>0</v>
      </c>
      <c r="XZ321" s="80">
        <v>0</v>
      </c>
      <c r="YA321" s="80">
        <v>0</v>
      </c>
      <c r="YB321" s="80">
        <v>0</v>
      </c>
      <c r="YC321" s="80"/>
      <c r="YF321" s="5">
        <v>0</v>
      </c>
      <c r="YG321" s="5">
        <v>433.31777171632393</v>
      </c>
      <c r="YH321" s="5">
        <v>918.63367603860752</v>
      </c>
      <c r="YI321" s="5">
        <v>973.75169660092342</v>
      </c>
      <c r="YJ321" s="5">
        <v>1032.1767983969794</v>
      </c>
      <c r="YK321" s="5">
        <v>1094.1074063007991</v>
      </c>
      <c r="YL321" s="5"/>
      <c r="YO321" s="5">
        <v>0</v>
      </c>
      <c r="YP321" s="5">
        <v>9352.1821233738992</v>
      </c>
      <c r="YQ321" s="5">
        <v>19826.626101552669</v>
      </c>
      <c r="YR321" s="5">
        <v>21016.223667645827</v>
      </c>
      <c r="YS321" s="5">
        <v>29702.929450272768</v>
      </c>
      <c r="YT321" s="5">
        <v>31485.105217289143</v>
      </c>
      <c r="YU321" s="5"/>
      <c r="YX321" s="5">
        <v>0</v>
      </c>
      <c r="YY321" s="5">
        <v>9268.8065560138202</v>
      </c>
      <c r="YZ321" s="5">
        <v>19826.626101552669</v>
      </c>
      <c r="ZA321" s="5">
        <v>21016.223667645827</v>
      </c>
      <c r="ZB321" s="5">
        <v>29702.929450272768</v>
      </c>
      <c r="ZC321" s="5">
        <v>31485.105217289143</v>
      </c>
      <c r="ZD321" s="5"/>
      <c r="ZG321" s="5">
        <v>0</v>
      </c>
      <c r="ZH321" s="5">
        <v>207.82626940830886</v>
      </c>
      <c r="ZI321" s="5">
        <v>440.59169114561485</v>
      </c>
      <c r="ZJ321" s="5">
        <v>467.02719261435175</v>
      </c>
      <c r="ZK321" s="5">
        <v>495.0488241712128</v>
      </c>
      <c r="ZL321" s="5">
        <v>524.7517536214857</v>
      </c>
      <c r="ZM321" s="5"/>
      <c r="ZP321" s="60">
        <v>0</v>
      </c>
      <c r="ZQ321" s="60">
        <v>1454.783885858162</v>
      </c>
      <c r="ZR321" s="60">
        <v>12336.567352077216</v>
      </c>
      <c r="ZS321" s="60">
        <v>13076.761393201848</v>
      </c>
      <c r="ZT321" s="60">
        <v>13861.367076793958</v>
      </c>
      <c r="ZU321" s="60">
        <v>14693.049101401601</v>
      </c>
      <c r="ZV321" s="60"/>
      <c r="ZY321" s="60">
        <v>0</v>
      </c>
      <c r="ZZ321" s="60">
        <v>207.82626940830886</v>
      </c>
      <c r="AAA321" s="60">
        <v>440.59169114561485</v>
      </c>
      <c r="AAB321" s="60">
        <v>467.02719261435175</v>
      </c>
      <c r="AAC321" s="60">
        <v>495.0488241712128</v>
      </c>
      <c r="AAD321" s="60">
        <v>524.7517536214857</v>
      </c>
      <c r="AAE321" s="60"/>
      <c r="AAH321" s="60">
        <v>0</v>
      </c>
      <c r="AAI321" s="60">
        <v>2701.7415023080152</v>
      </c>
      <c r="AAJ321" s="60">
        <v>14980.117498950905</v>
      </c>
      <c r="AAK321" s="60">
        <v>25686.495593789346</v>
      </c>
      <c r="AAL321" s="60">
        <v>37623.710637012176</v>
      </c>
      <c r="AAM321" s="60">
        <v>50900.920101284115</v>
      </c>
      <c r="AAN321" s="60"/>
      <c r="AAQ321" s="5">
        <v>0</v>
      </c>
      <c r="AAR321" s="5">
        <v>4156.5253881661774</v>
      </c>
      <c r="AAS321" s="5">
        <v>27316.68485102812</v>
      </c>
      <c r="AAT321" s="5">
        <v>38763.256986991197</v>
      </c>
      <c r="AAU321" s="5">
        <v>51485.077713806138</v>
      </c>
      <c r="AAV321" s="5">
        <v>65593.969202685723</v>
      </c>
    </row>
    <row r="322" spans="2:724" ht="15" customHeight="1">
      <c r="B322" s="228">
        <v>49</v>
      </c>
      <c r="C322" s="228">
        <v>4</v>
      </c>
      <c r="D322" s="229" t="s">
        <v>484</v>
      </c>
      <c r="E322" s="73" t="b">
        <v>0</v>
      </c>
      <c r="F322" s="230">
        <v>42186</v>
      </c>
      <c r="G322" s="231" t="s">
        <v>426</v>
      </c>
      <c r="H322" s="57" t="s">
        <v>221</v>
      </c>
      <c r="I322" s="57" t="s">
        <v>199</v>
      </c>
      <c r="J322" s="229" t="s">
        <v>223</v>
      </c>
      <c r="K322" s="232">
        <v>0</v>
      </c>
      <c r="L322" s="232">
        <v>0</v>
      </c>
      <c r="M322" s="73" t="b">
        <v>1</v>
      </c>
      <c r="N322" s="73" t="b">
        <v>1</v>
      </c>
      <c r="O322" s="73" t="b">
        <v>1</v>
      </c>
      <c r="P322" s="27">
        <v>43282</v>
      </c>
      <c r="Q322" s="27" t="s">
        <v>426</v>
      </c>
      <c r="R322" s="69">
        <v>0</v>
      </c>
      <c r="S322" s="69">
        <v>0.06</v>
      </c>
      <c r="T322" s="69">
        <v>0.06</v>
      </c>
      <c r="U322" s="69">
        <v>0.06</v>
      </c>
      <c r="V322" s="69">
        <v>0.06</v>
      </c>
      <c r="W322" s="69">
        <v>0.06</v>
      </c>
      <c r="Z322" s="232">
        <v>0</v>
      </c>
      <c r="AA322" s="232">
        <v>0</v>
      </c>
      <c r="AB322" s="232">
        <v>0</v>
      </c>
      <c r="AC322" s="232">
        <v>0</v>
      </c>
      <c r="AD322" s="232">
        <v>0</v>
      </c>
      <c r="AE322" s="232">
        <v>0</v>
      </c>
      <c r="AF322" s="232">
        <v>0</v>
      </c>
      <c r="AG322" s="232">
        <v>0</v>
      </c>
      <c r="AH322" s="232">
        <v>0</v>
      </c>
      <c r="AI322" s="232">
        <v>0</v>
      </c>
      <c r="AJ322" s="232">
        <v>0</v>
      </c>
      <c r="AK322" s="232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233">
        <v>9905</v>
      </c>
      <c r="AS322" s="5">
        <v>9905</v>
      </c>
      <c r="AT322" s="5">
        <v>9905</v>
      </c>
      <c r="AU322" s="5">
        <v>9905</v>
      </c>
      <c r="AV322" s="5">
        <v>9905</v>
      </c>
      <c r="AW322" s="5">
        <v>9905</v>
      </c>
      <c r="AX322" s="5">
        <v>10499.300000000001</v>
      </c>
      <c r="AY322" s="5">
        <v>10499.300000000001</v>
      </c>
      <c r="AZ322" s="5">
        <v>10499.300000000001</v>
      </c>
      <c r="BA322" s="5">
        <v>10499.300000000001</v>
      </c>
      <c r="BB322" s="5">
        <v>10499.300000000001</v>
      </c>
      <c r="BC322" s="5">
        <v>10499.300000000001</v>
      </c>
      <c r="BD322" s="5">
        <v>10499.300000000001</v>
      </c>
      <c r="BE322" s="5">
        <v>10499.300000000001</v>
      </c>
      <c r="BF322" s="5">
        <v>10499.300000000001</v>
      </c>
      <c r="BG322" s="5">
        <v>10499.300000000001</v>
      </c>
      <c r="BH322" s="5">
        <v>10499.300000000001</v>
      </c>
      <c r="BI322" s="5">
        <v>10499.300000000001</v>
      </c>
      <c r="BJ322" s="5">
        <v>11129.258000000002</v>
      </c>
      <c r="BK322" s="5">
        <v>11129.258000000002</v>
      </c>
      <c r="BL322" s="5">
        <v>11129.258000000002</v>
      </c>
      <c r="BM322" s="5">
        <v>11129.258000000002</v>
      </c>
      <c r="BN322" s="5">
        <v>11129.258000000002</v>
      </c>
      <c r="BO322" s="5">
        <v>11129.258000000002</v>
      </c>
      <c r="BP322" s="5">
        <v>11129.258000000002</v>
      </c>
      <c r="BQ322" s="5">
        <v>11129.258000000002</v>
      </c>
      <c r="BR322" s="5">
        <v>11129.258000000002</v>
      </c>
      <c r="BS322" s="5">
        <v>11129.258000000002</v>
      </c>
      <c r="BT322" s="5">
        <v>11129.258000000002</v>
      </c>
      <c r="BU322" s="5">
        <v>11129.258000000002</v>
      </c>
      <c r="BV322" s="5">
        <v>11797.013480000001</v>
      </c>
      <c r="BW322" s="5">
        <v>11797.013480000001</v>
      </c>
      <c r="BX322" s="5">
        <v>11797.013480000001</v>
      </c>
      <c r="BY322" s="5">
        <v>11797.013480000001</v>
      </c>
      <c r="BZ322" s="5">
        <v>11797.013480000001</v>
      </c>
      <c r="CA322" s="5">
        <v>11797.013480000001</v>
      </c>
      <c r="CB322" s="5">
        <v>11797.013480000001</v>
      </c>
      <c r="CC322" s="5">
        <v>11797.013480000001</v>
      </c>
      <c r="CD322" s="5">
        <v>11797.013480000001</v>
      </c>
      <c r="CE322" s="5">
        <v>11797.013480000001</v>
      </c>
      <c r="CF322" s="5">
        <v>11797.013480000001</v>
      </c>
      <c r="CG322" s="5">
        <v>11797.013480000001</v>
      </c>
      <c r="CH322" s="5">
        <v>12504.834288800002</v>
      </c>
      <c r="CI322" s="5">
        <v>12504.834288800002</v>
      </c>
      <c r="CJ322" s="5">
        <v>12504.834288800002</v>
      </c>
      <c r="CK322" s="5">
        <v>12504.834288800002</v>
      </c>
      <c r="CL322" s="5">
        <v>12504.834288800002</v>
      </c>
      <c r="CM322" s="5">
        <v>12504.834288800002</v>
      </c>
      <c r="CN322" s="5">
        <v>12504.834288800002</v>
      </c>
      <c r="CO322" s="5">
        <v>12504.834288800002</v>
      </c>
      <c r="CP322" s="5">
        <v>12504.834288800002</v>
      </c>
      <c r="CQ322" s="5">
        <v>12504.834288800002</v>
      </c>
      <c r="CR322" s="5">
        <v>12504.834288800002</v>
      </c>
      <c r="CS322" s="5">
        <v>12504.834288800002</v>
      </c>
      <c r="CU322" s="69">
        <v>0</v>
      </c>
      <c r="CV322" s="69">
        <v>0</v>
      </c>
      <c r="CW322" s="69">
        <v>0</v>
      </c>
      <c r="CX322" s="69">
        <v>0</v>
      </c>
      <c r="CY322" s="69">
        <v>0</v>
      </c>
      <c r="CZ322" s="69">
        <v>0</v>
      </c>
      <c r="DC322" s="5">
        <v>0</v>
      </c>
      <c r="DD322" s="5">
        <v>0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0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0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0</v>
      </c>
      <c r="EI322" s="5">
        <v>0</v>
      </c>
      <c r="EJ322" s="5">
        <v>0</v>
      </c>
      <c r="EK322" s="5">
        <v>0</v>
      </c>
      <c r="EL322" s="5">
        <v>0</v>
      </c>
      <c r="EM322" s="5">
        <v>0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0</v>
      </c>
      <c r="FC322" s="5">
        <v>0</v>
      </c>
      <c r="FD322" s="5">
        <v>0</v>
      </c>
      <c r="FE322" s="5">
        <v>0</v>
      </c>
      <c r="FF322" s="5">
        <v>0</v>
      </c>
      <c r="FG322" s="5">
        <v>0</v>
      </c>
      <c r="FH322" s="5">
        <v>0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/>
      <c r="FZ322" s="5">
        <v>0</v>
      </c>
      <c r="GA322" s="5">
        <v>0</v>
      </c>
      <c r="GB322" s="5">
        <v>0</v>
      </c>
      <c r="GC322" s="5">
        <v>0</v>
      </c>
      <c r="GD322" s="5">
        <v>0</v>
      </c>
      <c r="GE322" s="5">
        <v>0</v>
      </c>
      <c r="GF322" s="5">
        <v>0</v>
      </c>
      <c r="GG322" s="5">
        <v>0</v>
      </c>
      <c r="GH322" s="5">
        <v>0</v>
      </c>
      <c r="GI322" s="5">
        <v>0</v>
      </c>
      <c r="GJ322" s="5">
        <v>0</v>
      </c>
      <c r="GK322" s="5">
        <v>0</v>
      </c>
      <c r="GL322" s="5">
        <v>0</v>
      </c>
      <c r="GM322" s="5">
        <v>0</v>
      </c>
      <c r="GN322" s="5">
        <v>0</v>
      </c>
      <c r="GO322" s="5">
        <v>0</v>
      </c>
      <c r="GP322" s="5">
        <v>0</v>
      </c>
      <c r="GQ322" s="5">
        <v>0</v>
      </c>
      <c r="GR322" s="5">
        <v>9905</v>
      </c>
      <c r="GS322" s="5">
        <v>9905</v>
      </c>
      <c r="GT322" s="5">
        <v>9905</v>
      </c>
      <c r="GU322" s="5">
        <v>9905</v>
      </c>
      <c r="GV322" s="5">
        <v>9905</v>
      </c>
      <c r="GW322" s="5">
        <v>9905</v>
      </c>
      <c r="GX322" s="5">
        <v>10499.300000000001</v>
      </c>
      <c r="GY322" s="5">
        <v>10499.300000000001</v>
      </c>
      <c r="GZ322" s="5">
        <v>10499.300000000001</v>
      </c>
      <c r="HA322" s="5">
        <v>10499.300000000001</v>
      </c>
      <c r="HB322" s="5">
        <v>10499.300000000001</v>
      </c>
      <c r="HC322" s="5">
        <v>10499.300000000001</v>
      </c>
      <c r="HD322" s="5">
        <v>10499.300000000001</v>
      </c>
      <c r="HE322" s="5">
        <v>10499.300000000001</v>
      </c>
      <c r="HF322" s="5">
        <v>10499.300000000001</v>
      </c>
      <c r="HG322" s="5">
        <v>10499.300000000001</v>
      </c>
      <c r="HH322" s="5">
        <v>10499.300000000001</v>
      </c>
      <c r="HI322" s="5">
        <v>10499.300000000001</v>
      </c>
      <c r="HJ322" s="5">
        <v>11129.258000000002</v>
      </c>
      <c r="HK322" s="5">
        <v>11129.258000000002</v>
      </c>
      <c r="HL322" s="5">
        <v>11129.258000000002</v>
      </c>
      <c r="HM322" s="5">
        <v>11129.258000000002</v>
      </c>
      <c r="HN322" s="5">
        <v>11129.258000000002</v>
      </c>
      <c r="HO322" s="5">
        <v>11129.258000000002</v>
      </c>
      <c r="HP322" s="5">
        <v>11129.258000000002</v>
      </c>
      <c r="HQ322" s="5">
        <v>11129.258000000002</v>
      </c>
      <c r="HR322" s="5">
        <v>11129.258000000002</v>
      </c>
      <c r="HS322" s="5">
        <v>11129.258000000002</v>
      </c>
      <c r="HT322" s="5">
        <v>11129.258000000002</v>
      </c>
      <c r="HU322" s="5">
        <v>11129.258000000002</v>
      </c>
      <c r="HV322" s="5">
        <v>11797.013480000001</v>
      </c>
      <c r="HW322" s="5">
        <v>11797.013480000001</v>
      </c>
      <c r="HX322" s="5">
        <v>11797.013480000001</v>
      </c>
      <c r="HY322" s="5">
        <v>11797.013480000001</v>
      </c>
      <c r="HZ322" s="5">
        <v>11797.013480000001</v>
      </c>
      <c r="IA322" s="5">
        <v>11797.013480000001</v>
      </c>
      <c r="IB322" s="5">
        <v>11797.013480000001</v>
      </c>
      <c r="IC322" s="5">
        <v>11797.013480000001</v>
      </c>
      <c r="ID322" s="5">
        <v>11797.013480000001</v>
      </c>
      <c r="IE322" s="5">
        <v>11797.013480000001</v>
      </c>
      <c r="IF322" s="5">
        <v>11797.013480000001</v>
      </c>
      <c r="IG322" s="5">
        <v>11797.013480000001</v>
      </c>
      <c r="IH322" s="5">
        <v>12504.834288800002</v>
      </c>
      <c r="II322" s="5">
        <v>12504.834288800002</v>
      </c>
      <c r="IJ322" s="5">
        <v>12504.834288800002</v>
      </c>
      <c r="IK322" s="5">
        <v>12504.834288800002</v>
      </c>
      <c r="IL322" s="5">
        <v>12504.834288800002</v>
      </c>
      <c r="IM322" s="5">
        <v>12504.834288800002</v>
      </c>
      <c r="IN322" s="5">
        <v>12504.834288800002</v>
      </c>
      <c r="IO322" s="5">
        <v>12504.834288800002</v>
      </c>
      <c r="IP322" s="5">
        <v>12504.834288800002</v>
      </c>
      <c r="IQ322" s="5">
        <v>12504.834288800002</v>
      </c>
      <c r="IR322" s="5">
        <v>12504.834288800002</v>
      </c>
      <c r="IS322" s="5">
        <v>12504.834288800002</v>
      </c>
      <c r="IT322" s="5"/>
      <c r="IW322" s="5">
        <v>0</v>
      </c>
      <c r="IX322" s="5">
        <v>0</v>
      </c>
      <c r="IY322" s="5">
        <v>0</v>
      </c>
      <c r="IZ322" s="5">
        <v>0</v>
      </c>
      <c r="JA322" s="5">
        <v>0</v>
      </c>
      <c r="JB322" s="5">
        <v>0</v>
      </c>
      <c r="JC322" s="5">
        <v>0</v>
      </c>
      <c r="JD322" s="5">
        <v>0</v>
      </c>
      <c r="JE322" s="5">
        <v>0</v>
      </c>
      <c r="JF322" s="5">
        <v>0</v>
      </c>
      <c r="JG322" s="5">
        <v>0</v>
      </c>
      <c r="JH322" s="5">
        <v>0</v>
      </c>
      <c r="JI322" s="5">
        <v>0</v>
      </c>
      <c r="JJ322" s="5">
        <v>0</v>
      </c>
      <c r="JK322" s="5">
        <v>0</v>
      </c>
      <c r="JL322" s="5">
        <v>0</v>
      </c>
      <c r="JM322" s="5">
        <v>0</v>
      </c>
      <c r="JN322" s="5">
        <v>0</v>
      </c>
      <c r="JO322" s="5">
        <v>284.27350000000001</v>
      </c>
      <c r="JP322" s="5">
        <v>284.27350000000001</v>
      </c>
      <c r="JQ322" s="5">
        <v>284.27350000000001</v>
      </c>
      <c r="JR322" s="5">
        <v>284.27350000000001</v>
      </c>
      <c r="JS322" s="5">
        <v>284.27350000000001</v>
      </c>
      <c r="JT322" s="5">
        <v>284.27350000000001</v>
      </c>
      <c r="JU322" s="5">
        <v>301.32991000000004</v>
      </c>
      <c r="JV322" s="5">
        <v>301.32991000000004</v>
      </c>
      <c r="JW322" s="5">
        <v>301.32991000000004</v>
      </c>
      <c r="JX322" s="5">
        <v>301.32991000000004</v>
      </c>
      <c r="JY322" s="5">
        <v>301.32991000000004</v>
      </c>
      <c r="JZ322" s="5">
        <v>301.32991000000004</v>
      </c>
      <c r="KA322" s="5">
        <v>301.32991000000004</v>
      </c>
      <c r="KB322" s="5">
        <v>301.32991000000004</v>
      </c>
      <c r="KC322" s="5">
        <v>301.32991000000004</v>
      </c>
      <c r="KD322" s="5">
        <v>301.32991000000004</v>
      </c>
      <c r="KE322" s="5">
        <v>301.32991000000004</v>
      </c>
      <c r="KF322" s="5">
        <v>301.32991000000004</v>
      </c>
      <c r="KG322" s="5">
        <v>319.40970460000005</v>
      </c>
      <c r="KH322" s="5">
        <v>319.40970460000005</v>
      </c>
      <c r="KI322" s="5">
        <v>319.40970460000005</v>
      </c>
      <c r="KJ322" s="5">
        <v>319.40970460000005</v>
      </c>
      <c r="KK322" s="5">
        <v>319.40970460000005</v>
      </c>
      <c r="KL322" s="5">
        <v>319.40970460000005</v>
      </c>
      <c r="KM322" s="5">
        <v>319.40970460000005</v>
      </c>
      <c r="KN322" s="5">
        <v>319.40970460000005</v>
      </c>
      <c r="KO322" s="5">
        <v>319.40970460000005</v>
      </c>
      <c r="KP322" s="5">
        <v>319.40970460000005</v>
      </c>
      <c r="KQ322" s="5">
        <v>319.40970460000005</v>
      </c>
      <c r="KR322" s="5">
        <v>319.40970460000005</v>
      </c>
      <c r="KS322" s="5">
        <v>338.57428687600003</v>
      </c>
      <c r="KT322" s="5">
        <v>338.57428687600003</v>
      </c>
      <c r="KU322" s="5">
        <v>338.57428687600003</v>
      </c>
      <c r="KV322" s="5">
        <v>338.57428687600003</v>
      </c>
      <c r="KW322" s="5">
        <v>338.57428687600003</v>
      </c>
      <c r="KX322" s="5">
        <v>338.57428687600003</v>
      </c>
      <c r="KY322" s="5">
        <v>338.57428687600003</v>
      </c>
      <c r="KZ322" s="5">
        <v>338.57428687600003</v>
      </c>
      <c r="LA322" s="5">
        <v>338.57428687600003</v>
      </c>
      <c r="LB322" s="5">
        <v>338.57428687600003</v>
      </c>
      <c r="LC322" s="5">
        <v>338.57428687600003</v>
      </c>
      <c r="LD322" s="5">
        <v>338.57428687600003</v>
      </c>
      <c r="LE322" s="5">
        <v>358.88874408856009</v>
      </c>
      <c r="LF322" s="5">
        <v>358.88874408856009</v>
      </c>
      <c r="LG322" s="5">
        <v>358.88874408856009</v>
      </c>
      <c r="LH322" s="5">
        <v>358.88874408856009</v>
      </c>
      <c r="LI322" s="5">
        <v>358.88874408856009</v>
      </c>
      <c r="LJ322" s="5">
        <v>358.88874408856009</v>
      </c>
      <c r="LK322" s="5">
        <v>358.88874408856009</v>
      </c>
      <c r="LL322" s="5">
        <v>358.88874408856009</v>
      </c>
      <c r="LM322" s="5">
        <v>358.88874408856009</v>
      </c>
      <c r="LN322" s="5">
        <v>358.88874408856009</v>
      </c>
      <c r="LO322" s="5">
        <v>358.88874408856009</v>
      </c>
      <c r="LP322" s="5">
        <v>358.88874408856009</v>
      </c>
      <c r="LQ322" s="5"/>
      <c r="LT322" s="5">
        <v>0</v>
      </c>
      <c r="LU322" s="5">
        <v>0</v>
      </c>
      <c r="LV322" s="5">
        <v>0</v>
      </c>
      <c r="LW322" s="5">
        <v>0</v>
      </c>
      <c r="LX322" s="5">
        <v>0</v>
      </c>
      <c r="LY322" s="5">
        <v>0</v>
      </c>
      <c r="LZ322" s="5">
        <v>0</v>
      </c>
      <c r="MA322" s="5">
        <v>0</v>
      </c>
      <c r="MB322" s="5">
        <v>0</v>
      </c>
      <c r="MC322" s="5">
        <v>0</v>
      </c>
      <c r="MD322" s="5">
        <v>0</v>
      </c>
      <c r="ME322" s="5">
        <v>0</v>
      </c>
      <c r="MF322" s="5">
        <v>0</v>
      </c>
      <c r="MG322" s="5">
        <v>0</v>
      </c>
      <c r="MH322" s="5">
        <v>0</v>
      </c>
      <c r="MI322" s="5">
        <v>0</v>
      </c>
      <c r="MJ322" s="5">
        <v>0</v>
      </c>
      <c r="MK322" s="5">
        <v>0</v>
      </c>
      <c r="ML322" s="5">
        <v>301.11200000000002</v>
      </c>
      <c r="MM322" s="5">
        <v>301.11200000000002</v>
      </c>
      <c r="MN322" s="5">
        <v>301.11200000000002</v>
      </c>
      <c r="MO322" s="5">
        <v>301.11200000000002</v>
      </c>
      <c r="MP322" s="5">
        <v>301.11200000000002</v>
      </c>
      <c r="MQ322" s="5">
        <v>301.11200000000002</v>
      </c>
      <c r="MR322" s="5">
        <v>319.17872000000006</v>
      </c>
      <c r="MS322" s="5">
        <v>319.17872000000006</v>
      </c>
      <c r="MT322" s="5">
        <v>319.17872000000006</v>
      </c>
      <c r="MU322" s="5">
        <v>319.17872000000006</v>
      </c>
      <c r="MV322" s="5">
        <v>319.17872000000006</v>
      </c>
      <c r="MW322" s="5">
        <v>319.17872000000006</v>
      </c>
      <c r="MX322" s="5">
        <v>319.17872000000006</v>
      </c>
      <c r="MY322" s="5">
        <v>319.17872000000006</v>
      </c>
      <c r="MZ322" s="5">
        <v>319.17872000000006</v>
      </c>
      <c r="NA322" s="5">
        <v>319.17872000000006</v>
      </c>
      <c r="NB322" s="5">
        <v>319.17872000000006</v>
      </c>
      <c r="NC322" s="5">
        <v>319.17872000000006</v>
      </c>
      <c r="ND322" s="5">
        <v>338.32944320000007</v>
      </c>
      <c r="NE322" s="5">
        <v>338.32944320000007</v>
      </c>
      <c r="NF322" s="5">
        <v>338.32944320000007</v>
      </c>
      <c r="NG322" s="5">
        <v>338.32944320000007</v>
      </c>
      <c r="NH322" s="5">
        <v>338.32944320000007</v>
      </c>
      <c r="NI322" s="5">
        <v>338.32944320000007</v>
      </c>
      <c r="NJ322" s="5">
        <v>338.32944320000007</v>
      </c>
      <c r="NK322" s="5">
        <v>338.32944320000007</v>
      </c>
      <c r="NL322" s="5">
        <v>338.32944320000007</v>
      </c>
      <c r="NM322" s="5">
        <v>338.32944320000007</v>
      </c>
      <c r="NN322" s="5">
        <v>338.32944320000007</v>
      </c>
      <c r="NO322" s="5">
        <v>338.32944320000007</v>
      </c>
      <c r="NP322" s="5">
        <v>358.62920979200004</v>
      </c>
      <c r="NQ322" s="5">
        <v>358.62920979200004</v>
      </c>
      <c r="NR322" s="5">
        <v>358.62920979200004</v>
      </c>
      <c r="NS322" s="5">
        <v>358.62920979200004</v>
      </c>
      <c r="NT322" s="5">
        <v>358.62920979200004</v>
      </c>
      <c r="NU322" s="5">
        <v>358.62920979200004</v>
      </c>
      <c r="NV322" s="5">
        <v>358.62920979200004</v>
      </c>
      <c r="NW322" s="5">
        <v>358.62920979200004</v>
      </c>
      <c r="NX322" s="5">
        <v>358.62920979200004</v>
      </c>
      <c r="NY322" s="5">
        <v>358.62920979200004</v>
      </c>
      <c r="NZ322" s="5">
        <v>358.62920979200004</v>
      </c>
      <c r="OA322" s="5">
        <v>358.62920979200004</v>
      </c>
      <c r="OB322" s="5">
        <v>380.14696237952006</v>
      </c>
      <c r="OC322" s="5">
        <v>380.14696237952006</v>
      </c>
      <c r="OD322" s="5">
        <v>380.14696237952006</v>
      </c>
      <c r="OE322" s="5">
        <v>380.14696237952006</v>
      </c>
      <c r="OF322" s="5">
        <v>380.14696237952006</v>
      </c>
      <c r="OG322" s="5">
        <v>380.14696237952006</v>
      </c>
      <c r="OH322" s="5">
        <v>380.14696237952006</v>
      </c>
      <c r="OI322" s="5">
        <v>380.14696237952006</v>
      </c>
      <c r="OJ322" s="5">
        <v>380.14696237952006</v>
      </c>
      <c r="OK322" s="5">
        <v>380.14696237952006</v>
      </c>
      <c r="OL322" s="5">
        <v>380.14696237952006</v>
      </c>
      <c r="OM322" s="5">
        <v>380.14696237952006</v>
      </c>
      <c r="ON322" s="5"/>
      <c r="OQ322" s="59">
        <v>0</v>
      </c>
      <c r="OR322" s="59">
        <v>0</v>
      </c>
      <c r="OS322" s="59">
        <v>0</v>
      </c>
      <c r="OT322" s="59">
        <v>0</v>
      </c>
      <c r="OU322" s="59">
        <v>0</v>
      </c>
      <c r="OV322" s="59">
        <v>0</v>
      </c>
      <c r="OW322" s="59">
        <v>0</v>
      </c>
      <c r="OX322" s="59">
        <v>0</v>
      </c>
      <c r="OY322" s="59">
        <v>0</v>
      </c>
      <c r="OZ322" s="59">
        <v>0</v>
      </c>
      <c r="PA322" s="59">
        <v>0</v>
      </c>
      <c r="PB322" s="59">
        <v>0</v>
      </c>
      <c r="PC322" s="59">
        <v>0</v>
      </c>
      <c r="PD322" s="59">
        <v>0</v>
      </c>
      <c r="PE322" s="59">
        <v>0</v>
      </c>
      <c r="PF322" s="59">
        <v>0</v>
      </c>
      <c r="PG322" s="59">
        <v>0</v>
      </c>
      <c r="PH322" s="59">
        <v>0</v>
      </c>
      <c r="PI322" s="59">
        <v>0</v>
      </c>
      <c r="PJ322" s="59">
        <v>0</v>
      </c>
      <c r="PK322" s="59">
        <v>0</v>
      </c>
      <c r="PL322" s="59">
        <v>0</v>
      </c>
      <c r="PM322" s="59">
        <v>0</v>
      </c>
      <c r="PN322" s="59">
        <v>0</v>
      </c>
      <c r="PO322" s="59">
        <v>0</v>
      </c>
      <c r="PP322" s="59">
        <v>0</v>
      </c>
      <c r="PQ322" s="59">
        <v>0</v>
      </c>
      <c r="PR322" s="59">
        <v>0</v>
      </c>
      <c r="PS322" s="59">
        <v>0</v>
      </c>
      <c r="PT322" s="59">
        <v>0</v>
      </c>
      <c r="PU322" s="59">
        <v>0</v>
      </c>
      <c r="PV322" s="59">
        <v>0</v>
      </c>
      <c r="PW322" s="59">
        <v>0</v>
      </c>
      <c r="PX322" s="59">
        <v>0</v>
      </c>
      <c r="PY322" s="59">
        <v>0</v>
      </c>
      <c r="PZ322" s="59">
        <v>0</v>
      </c>
      <c r="QA322" s="59">
        <v>0</v>
      </c>
      <c r="QB322" s="59">
        <v>0</v>
      </c>
      <c r="QC322" s="59">
        <v>0</v>
      </c>
      <c r="QD322" s="59">
        <v>0</v>
      </c>
      <c r="QE322" s="59">
        <v>0</v>
      </c>
      <c r="QF322" s="59">
        <v>0</v>
      </c>
      <c r="QG322" s="59">
        <v>0</v>
      </c>
      <c r="QH322" s="59">
        <v>0</v>
      </c>
      <c r="QI322" s="59">
        <v>0</v>
      </c>
      <c r="QJ322" s="59">
        <v>0</v>
      </c>
      <c r="QK322" s="59">
        <v>0</v>
      </c>
      <c r="QL322" s="59">
        <v>0</v>
      </c>
      <c r="QM322" s="59">
        <v>0</v>
      </c>
      <c r="QN322" s="59">
        <v>0</v>
      </c>
      <c r="QO322" s="59">
        <v>0</v>
      </c>
      <c r="QP322" s="59">
        <v>0</v>
      </c>
      <c r="QQ322" s="59">
        <v>0</v>
      </c>
      <c r="QR322" s="59">
        <v>0</v>
      </c>
      <c r="QS322" s="59">
        <v>0</v>
      </c>
      <c r="QT322" s="59">
        <v>0</v>
      </c>
      <c r="QU322" s="59">
        <v>0</v>
      </c>
      <c r="QV322" s="59">
        <v>0</v>
      </c>
      <c r="QW322" s="59">
        <v>0</v>
      </c>
      <c r="QX322" s="59">
        <v>0</v>
      </c>
      <c r="QY322" s="59">
        <v>0</v>
      </c>
      <c r="QZ322" s="59">
        <v>0</v>
      </c>
      <c r="RA322" s="59">
        <v>0</v>
      </c>
      <c r="RB322" s="59">
        <v>0</v>
      </c>
      <c r="RC322" s="59">
        <v>0</v>
      </c>
      <c r="RD322" s="59">
        <v>0</v>
      </c>
      <c r="RE322" s="59">
        <v>0</v>
      </c>
      <c r="RF322" s="59">
        <v>0</v>
      </c>
      <c r="RG322" s="59">
        <v>0</v>
      </c>
      <c r="RH322" s="59">
        <v>0</v>
      </c>
      <c r="RI322" s="59">
        <v>0</v>
      </c>
      <c r="RJ322" s="59">
        <v>0</v>
      </c>
      <c r="RK322" s="59"/>
      <c r="RN322" s="59">
        <v>0</v>
      </c>
      <c r="RO322" s="59">
        <v>0</v>
      </c>
      <c r="RP322" s="59">
        <v>0</v>
      </c>
      <c r="RQ322" s="59">
        <v>0</v>
      </c>
      <c r="RR322" s="59">
        <v>0</v>
      </c>
      <c r="RS322" s="59">
        <v>0</v>
      </c>
      <c r="RT322" s="59">
        <v>0</v>
      </c>
      <c r="RU322" s="59">
        <v>0</v>
      </c>
      <c r="RV322" s="59">
        <v>0</v>
      </c>
      <c r="RW322" s="59">
        <v>0</v>
      </c>
      <c r="RX322" s="59">
        <v>0</v>
      </c>
      <c r="RY322" s="59">
        <v>0</v>
      </c>
      <c r="RZ322" s="59">
        <v>0</v>
      </c>
      <c r="SA322" s="59">
        <v>0</v>
      </c>
      <c r="SB322" s="59">
        <v>0</v>
      </c>
      <c r="SC322" s="59">
        <v>0</v>
      </c>
      <c r="SD322" s="59">
        <v>0</v>
      </c>
      <c r="SE322" s="59">
        <v>0</v>
      </c>
      <c r="SF322" s="59">
        <v>585.38550000000009</v>
      </c>
      <c r="SG322" s="59">
        <v>585.38550000000009</v>
      </c>
      <c r="SH322" s="59">
        <v>585.38550000000009</v>
      </c>
      <c r="SI322" s="59">
        <v>585.38550000000009</v>
      </c>
      <c r="SJ322" s="59">
        <v>585.38550000000009</v>
      </c>
      <c r="SK322" s="59">
        <v>585.38550000000009</v>
      </c>
      <c r="SL322" s="59">
        <v>620.50863000000004</v>
      </c>
      <c r="SM322" s="59">
        <v>620.50863000000004</v>
      </c>
      <c r="SN322" s="59">
        <v>620.50863000000004</v>
      </c>
      <c r="SO322" s="59">
        <v>620.50863000000004</v>
      </c>
      <c r="SP322" s="59">
        <v>620.50863000000004</v>
      </c>
      <c r="SQ322" s="59">
        <v>620.50863000000004</v>
      </c>
      <c r="SR322" s="59">
        <v>620.50863000000004</v>
      </c>
      <c r="SS322" s="59">
        <v>620.50863000000004</v>
      </c>
      <c r="ST322" s="59">
        <v>620.50863000000004</v>
      </c>
      <c r="SU322" s="59">
        <v>620.50863000000004</v>
      </c>
      <c r="SV322" s="59">
        <v>620.50863000000004</v>
      </c>
      <c r="SW322" s="59">
        <v>620.50863000000004</v>
      </c>
      <c r="SX322" s="59">
        <v>657.73914780000018</v>
      </c>
      <c r="SY322" s="59">
        <v>657.73914780000018</v>
      </c>
      <c r="SZ322" s="59">
        <v>657.73914780000018</v>
      </c>
      <c r="TA322" s="59">
        <v>657.73914780000018</v>
      </c>
      <c r="TB322" s="59">
        <v>657.73914780000018</v>
      </c>
      <c r="TC322" s="59">
        <v>657.73914780000018</v>
      </c>
      <c r="TD322" s="59">
        <v>657.73914780000018</v>
      </c>
      <c r="TE322" s="59">
        <v>657.73914780000018</v>
      </c>
      <c r="TF322" s="59">
        <v>657.73914780000018</v>
      </c>
      <c r="TG322" s="59">
        <v>657.73914780000018</v>
      </c>
      <c r="TH322" s="59">
        <v>657.73914780000018</v>
      </c>
      <c r="TI322" s="59">
        <v>657.73914780000018</v>
      </c>
      <c r="TJ322" s="59">
        <v>697.20349666800007</v>
      </c>
      <c r="TK322" s="59">
        <v>697.20349666800007</v>
      </c>
      <c r="TL322" s="59">
        <v>697.20349666800007</v>
      </c>
      <c r="TM322" s="59">
        <v>697.20349666800007</v>
      </c>
      <c r="TN322" s="59">
        <v>697.20349666800007</v>
      </c>
      <c r="TO322" s="59">
        <v>697.20349666800007</v>
      </c>
      <c r="TP322" s="59">
        <v>697.20349666800007</v>
      </c>
      <c r="TQ322" s="59">
        <v>697.20349666800007</v>
      </c>
      <c r="TR322" s="59">
        <v>697.20349666800007</v>
      </c>
      <c r="TS322" s="59">
        <v>697.20349666800007</v>
      </c>
      <c r="TT322" s="59">
        <v>697.20349666800007</v>
      </c>
      <c r="TU322" s="59">
        <v>697.20349666800007</v>
      </c>
      <c r="TV322" s="59">
        <v>739.03570646808021</v>
      </c>
      <c r="TW322" s="59">
        <v>739.03570646808021</v>
      </c>
      <c r="TX322" s="59">
        <v>739.03570646808021</v>
      </c>
      <c r="TY322" s="59">
        <v>739.03570646808021</v>
      </c>
      <c r="TZ322" s="59">
        <v>739.03570646808021</v>
      </c>
      <c r="UA322" s="59">
        <v>739.03570646808021</v>
      </c>
      <c r="UB322" s="59">
        <v>739.03570646808021</v>
      </c>
      <c r="UC322" s="59">
        <v>739.03570646808021</v>
      </c>
      <c r="UD322" s="59">
        <v>739.03570646808021</v>
      </c>
      <c r="UE322" s="59">
        <v>739.03570646808021</v>
      </c>
      <c r="UF322" s="59">
        <v>739.03570646808021</v>
      </c>
      <c r="UG322" s="59">
        <v>739.03570646808021</v>
      </c>
      <c r="UH322" s="59"/>
      <c r="UK322" s="59">
        <v>0</v>
      </c>
      <c r="UL322" s="59">
        <v>1705.6410000000001</v>
      </c>
      <c r="UM322" s="59">
        <v>3615.9589199999996</v>
      </c>
      <c r="UN322" s="59">
        <v>3832.9164552000016</v>
      </c>
      <c r="UO322" s="59">
        <v>4062.8914425119997</v>
      </c>
      <c r="UP322" s="59">
        <v>4306.6649290627211</v>
      </c>
      <c r="UQ322" s="59"/>
      <c r="UT322" s="59">
        <v>0</v>
      </c>
      <c r="UU322" s="59">
        <v>1806.6720000000003</v>
      </c>
      <c r="UV322" s="59">
        <v>3830.14464</v>
      </c>
      <c r="UW322" s="59">
        <v>4059.9533184000015</v>
      </c>
      <c r="UX322" s="59">
        <v>4303.5505175040007</v>
      </c>
      <c r="UY322" s="59">
        <v>4561.7635485542405</v>
      </c>
      <c r="UZ322" s="59"/>
      <c r="VC322" s="59">
        <v>0</v>
      </c>
      <c r="VD322" s="59">
        <v>0</v>
      </c>
      <c r="VE322" s="59">
        <v>0</v>
      </c>
      <c r="VF322" s="59">
        <v>0</v>
      </c>
      <c r="VG322" s="59">
        <v>0</v>
      </c>
      <c r="VH322" s="59">
        <v>0</v>
      </c>
      <c r="VI322" s="59"/>
      <c r="VL322" s="59">
        <v>0</v>
      </c>
      <c r="VM322" s="59">
        <v>3512.3130000000001</v>
      </c>
      <c r="VN322" s="59">
        <v>7446.1035599999996</v>
      </c>
      <c r="VO322" s="59">
        <v>7892.8697736000031</v>
      </c>
      <c r="VP322" s="59">
        <v>8366.4419600159999</v>
      </c>
      <c r="VQ322" s="59">
        <v>8868.4284776169625</v>
      </c>
      <c r="VR322" s="59"/>
      <c r="VU322" s="59">
        <v>0</v>
      </c>
      <c r="VV322" s="59">
        <v>59430</v>
      </c>
      <c r="VW322" s="59">
        <v>125991.60000000002</v>
      </c>
      <c r="VX322" s="59">
        <v>133551.09600000002</v>
      </c>
      <c r="VY322" s="59">
        <v>141564.16175999999</v>
      </c>
      <c r="VZ322" s="59">
        <v>150058.01146560002</v>
      </c>
      <c r="WA322" s="59"/>
      <c r="WD322" s="59">
        <v>0</v>
      </c>
      <c r="WE322" s="59">
        <v>4952.5</v>
      </c>
      <c r="WF322" s="59">
        <v>10499.300000000001</v>
      </c>
      <c r="WG322" s="59">
        <v>11129.258000000002</v>
      </c>
      <c r="WH322" s="59">
        <v>11797.01348</v>
      </c>
      <c r="WI322" s="59">
        <v>12504.834288800002</v>
      </c>
      <c r="WJ322" s="59"/>
      <c r="WM322" s="59">
        <v>0</v>
      </c>
      <c r="WN322" s="59">
        <v>207.82626940830886</v>
      </c>
      <c r="WO322" s="59">
        <v>440.59169114561485</v>
      </c>
      <c r="WP322" s="59">
        <v>467.02719261435175</v>
      </c>
      <c r="WQ322" s="59">
        <v>495.0488241712128</v>
      </c>
      <c r="WR322" s="59">
        <v>524.7517536214857</v>
      </c>
      <c r="WS322" s="59"/>
      <c r="WV322" s="74">
        <v>-6</v>
      </c>
      <c r="WW322" s="74">
        <v>6</v>
      </c>
      <c r="WX322" s="74">
        <v>18</v>
      </c>
      <c r="WY322" s="74">
        <v>30</v>
      </c>
      <c r="WZ322" s="74">
        <v>42</v>
      </c>
      <c r="XA322" s="74">
        <v>54</v>
      </c>
      <c r="XB322" s="74"/>
      <c r="XE322" s="80">
        <v>0</v>
      </c>
      <c r="XF322" s="80">
        <v>0</v>
      </c>
      <c r="XG322" s="80">
        <v>1</v>
      </c>
      <c r="XH322" s="80">
        <v>2</v>
      </c>
      <c r="XI322" s="80">
        <v>3</v>
      </c>
      <c r="XJ322" s="80">
        <v>4</v>
      </c>
      <c r="XK322" s="80"/>
      <c r="XL322" s="75"/>
      <c r="XM322" s="75"/>
      <c r="XN322" s="80">
        <v>0</v>
      </c>
      <c r="XO322" s="80">
        <v>6</v>
      </c>
      <c r="XP322" s="80">
        <v>6</v>
      </c>
      <c r="XQ322" s="80">
        <v>6</v>
      </c>
      <c r="XR322" s="80">
        <v>6</v>
      </c>
      <c r="XS322" s="80">
        <v>6</v>
      </c>
      <c r="XT322" s="80"/>
      <c r="XW322" s="80">
        <v>0</v>
      </c>
      <c r="XX322" s="80">
        <v>0</v>
      </c>
      <c r="XY322" s="80">
        <v>0</v>
      </c>
      <c r="XZ322" s="80">
        <v>0</v>
      </c>
      <c r="YA322" s="80">
        <v>0</v>
      </c>
      <c r="YB322" s="80">
        <v>0</v>
      </c>
      <c r="YC322" s="80"/>
      <c r="YF322" s="5">
        <v>0</v>
      </c>
      <c r="YG322" s="5">
        <v>433.31777171632393</v>
      </c>
      <c r="YH322" s="5">
        <v>918.63367603860752</v>
      </c>
      <c r="YI322" s="5">
        <v>973.75169660092342</v>
      </c>
      <c r="YJ322" s="5">
        <v>1032.1767983969794</v>
      </c>
      <c r="YK322" s="5">
        <v>1094.1074063007991</v>
      </c>
      <c r="YL322" s="5"/>
      <c r="YO322" s="5">
        <v>0</v>
      </c>
      <c r="YP322" s="5">
        <v>9352.1821233738992</v>
      </c>
      <c r="YQ322" s="5">
        <v>19826.626101552669</v>
      </c>
      <c r="YR322" s="5">
        <v>21016.223667645827</v>
      </c>
      <c r="YS322" s="5">
        <v>29702.929450272768</v>
      </c>
      <c r="YT322" s="5">
        <v>31485.105217289143</v>
      </c>
      <c r="YU322" s="5"/>
      <c r="YX322" s="5">
        <v>0</v>
      </c>
      <c r="YY322" s="5">
        <v>9268.8065560138202</v>
      </c>
      <c r="YZ322" s="5">
        <v>19826.626101552669</v>
      </c>
      <c r="ZA322" s="5">
        <v>21016.223667645827</v>
      </c>
      <c r="ZB322" s="5">
        <v>29702.929450272768</v>
      </c>
      <c r="ZC322" s="5">
        <v>31485.105217289143</v>
      </c>
      <c r="ZD322" s="5"/>
      <c r="ZG322" s="5">
        <v>0</v>
      </c>
      <c r="ZH322" s="5">
        <v>207.82626940830886</v>
      </c>
      <c r="ZI322" s="5">
        <v>440.59169114561485</v>
      </c>
      <c r="ZJ322" s="5">
        <v>467.02719261435175</v>
      </c>
      <c r="ZK322" s="5">
        <v>495.0488241712128</v>
      </c>
      <c r="ZL322" s="5">
        <v>524.7517536214857</v>
      </c>
      <c r="ZM322" s="5"/>
      <c r="ZP322" s="60">
        <v>0</v>
      </c>
      <c r="ZQ322" s="60">
        <v>1454.783885858162</v>
      </c>
      <c r="ZR322" s="60">
        <v>12336.567352077216</v>
      </c>
      <c r="ZS322" s="60">
        <v>13076.761393201848</v>
      </c>
      <c r="ZT322" s="60">
        <v>13861.367076793958</v>
      </c>
      <c r="ZU322" s="60">
        <v>14693.049101401601</v>
      </c>
      <c r="ZV322" s="60"/>
      <c r="ZY322" s="60">
        <v>0</v>
      </c>
      <c r="ZZ322" s="60">
        <v>207.82626940830886</v>
      </c>
      <c r="AAA322" s="60">
        <v>440.59169114561485</v>
      </c>
      <c r="AAB322" s="60">
        <v>467.02719261435175</v>
      </c>
      <c r="AAC322" s="60">
        <v>495.0488241712128</v>
      </c>
      <c r="AAD322" s="60">
        <v>524.7517536214857</v>
      </c>
      <c r="AAE322" s="60"/>
      <c r="AAH322" s="60">
        <v>0</v>
      </c>
      <c r="AAI322" s="60">
        <v>2701.7415023080152</v>
      </c>
      <c r="AAJ322" s="60">
        <v>14980.117498950905</v>
      </c>
      <c r="AAK322" s="60">
        <v>25686.495593789346</v>
      </c>
      <c r="AAL322" s="60">
        <v>37623.710637012176</v>
      </c>
      <c r="AAM322" s="60">
        <v>50900.920101284115</v>
      </c>
      <c r="AAN322" s="60"/>
      <c r="AAQ322" s="5">
        <v>0</v>
      </c>
      <c r="AAR322" s="5">
        <v>4156.5253881661774</v>
      </c>
      <c r="AAS322" s="5">
        <v>27316.68485102812</v>
      </c>
      <c r="AAT322" s="5">
        <v>38763.256986991197</v>
      </c>
      <c r="AAU322" s="5">
        <v>51485.077713806138</v>
      </c>
      <c r="AAV322" s="5">
        <v>65593.969202685723</v>
      </c>
    </row>
    <row r="323" spans="2:724" ht="15" customHeight="1">
      <c r="B323" s="228">
        <v>50</v>
      </c>
      <c r="C323" s="228">
        <v>5</v>
      </c>
      <c r="D323" s="229" t="s">
        <v>485</v>
      </c>
      <c r="E323" s="73" t="b">
        <v>0</v>
      </c>
      <c r="F323" s="230">
        <v>42186</v>
      </c>
      <c r="G323" s="231" t="s">
        <v>426</v>
      </c>
      <c r="H323" s="57" t="s">
        <v>221</v>
      </c>
      <c r="I323" s="57" t="s">
        <v>199</v>
      </c>
      <c r="J323" s="229" t="s">
        <v>223</v>
      </c>
      <c r="K323" s="232">
        <v>0</v>
      </c>
      <c r="L323" s="232">
        <v>0</v>
      </c>
      <c r="M323" s="73" t="b">
        <v>1</v>
      </c>
      <c r="N323" s="73" t="b">
        <v>1</v>
      </c>
      <c r="O323" s="73" t="b">
        <v>1</v>
      </c>
      <c r="P323" s="27">
        <v>43282</v>
      </c>
      <c r="Q323" s="27" t="s">
        <v>426</v>
      </c>
      <c r="R323" s="69">
        <v>0</v>
      </c>
      <c r="S323" s="69">
        <v>0.06</v>
      </c>
      <c r="T323" s="69">
        <v>0.06</v>
      </c>
      <c r="U323" s="69">
        <v>0.06</v>
      </c>
      <c r="V323" s="69">
        <v>0.06</v>
      </c>
      <c r="W323" s="69">
        <v>0.06</v>
      </c>
      <c r="Z323" s="232">
        <v>0</v>
      </c>
      <c r="AA323" s="232">
        <v>0</v>
      </c>
      <c r="AB323" s="232">
        <v>0</v>
      </c>
      <c r="AC323" s="232">
        <v>0</v>
      </c>
      <c r="AD323" s="232">
        <v>0</v>
      </c>
      <c r="AE323" s="232">
        <v>0</v>
      </c>
      <c r="AF323" s="232">
        <v>0</v>
      </c>
      <c r="AG323" s="232">
        <v>0</v>
      </c>
      <c r="AH323" s="232">
        <v>0</v>
      </c>
      <c r="AI323" s="232">
        <v>0</v>
      </c>
      <c r="AJ323" s="232">
        <v>0</v>
      </c>
      <c r="AK323" s="232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233">
        <v>9905</v>
      </c>
      <c r="AS323" s="5">
        <v>9905</v>
      </c>
      <c r="AT323" s="5">
        <v>9905</v>
      </c>
      <c r="AU323" s="5">
        <v>9905</v>
      </c>
      <c r="AV323" s="5">
        <v>9905</v>
      </c>
      <c r="AW323" s="5">
        <v>9905</v>
      </c>
      <c r="AX323" s="5">
        <v>10499.300000000001</v>
      </c>
      <c r="AY323" s="5">
        <v>10499.300000000001</v>
      </c>
      <c r="AZ323" s="5">
        <v>10499.300000000001</v>
      </c>
      <c r="BA323" s="5">
        <v>10499.300000000001</v>
      </c>
      <c r="BB323" s="5">
        <v>10499.300000000001</v>
      </c>
      <c r="BC323" s="5">
        <v>10499.300000000001</v>
      </c>
      <c r="BD323" s="5">
        <v>10499.300000000001</v>
      </c>
      <c r="BE323" s="5">
        <v>10499.300000000001</v>
      </c>
      <c r="BF323" s="5">
        <v>10499.300000000001</v>
      </c>
      <c r="BG323" s="5">
        <v>10499.300000000001</v>
      </c>
      <c r="BH323" s="5">
        <v>10499.300000000001</v>
      </c>
      <c r="BI323" s="5">
        <v>10499.300000000001</v>
      </c>
      <c r="BJ323" s="5">
        <v>11129.258000000002</v>
      </c>
      <c r="BK323" s="5">
        <v>11129.258000000002</v>
      </c>
      <c r="BL323" s="5">
        <v>11129.258000000002</v>
      </c>
      <c r="BM323" s="5">
        <v>11129.258000000002</v>
      </c>
      <c r="BN323" s="5">
        <v>11129.258000000002</v>
      </c>
      <c r="BO323" s="5">
        <v>11129.258000000002</v>
      </c>
      <c r="BP323" s="5">
        <v>11129.258000000002</v>
      </c>
      <c r="BQ323" s="5">
        <v>11129.258000000002</v>
      </c>
      <c r="BR323" s="5">
        <v>11129.258000000002</v>
      </c>
      <c r="BS323" s="5">
        <v>11129.258000000002</v>
      </c>
      <c r="BT323" s="5">
        <v>11129.258000000002</v>
      </c>
      <c r="BU323" s="5">
        <v>11129.258000000002</v>
      </c>
      <c r="BV323" s="5">
        <v>11797.013480000001</v>
      </c>
      <c r="BW323" s="5">
        <v>11797.013480000001</v>
      </c>
      <c r="BX323" s="5">
        <v>11797.013480000001</v>
      </c>
      <c r="BY323" s="5">
        <v>11797.013480000001</v>
      </c>
      <c r="BZ323" s="5">
        <v>11797.013480000001</v>
      </c>
      <c r="CA323" s="5">
        <v>11797.013480000001</v>
      </c>
      <c r="CB323" s="5">
        <v>11797.013480000001</v>
      </c>
      <c r="CC323" s="5">
        <v>11797.013480000001</v>
      </c>
      <c r="CD323" s="5">
        <v>11797.013480000001</v>
      </c>
      <c r="CE323" s="5">
        <v>11797.013480000001</v>
      </c>
      <c r="CF323" s="5">
        <v>11797.013480000001</v>
      </c>
      <c r="CG323" s="5">
        <v>11797.013480000001</v>
      </c>
      <c r="CH323" s="5">
        <v>12504.834288800002</v>
      </c>
      <c r="CI323" s="5">
        <v>12504.834288800002</v>
      </c>
      <c r="CJ323" s="5">
        <v>12504.834288800002</v>
      </c>
      <c r="CK323" s="5">
        <v>12504.834288800002</v>
      </c>
      <c r="CL323" s="5">
        <v>12504.834288800002</v>
      </c>
      <c r="CM323" s="5">
        <v>12504.834288800002</v>
      </c>
      <c r="CN323" s="5">
        <v>12504.834288800002</v>
      </c>
      <c r="CO323" s="5">
        <v>12504.834288800002</v>
      </c>
      <c r="CP323" s="5">
        <v>12504.834288800002</v>
      </c>
      <c r="CQ323" s="5">
        <v>12504.834288800002</v>
      </c>
      <c r="CR323" s="5">
        <v>12504.834288800002</v>
      </c>
      <c r="CS323" s="5">
        <v>12504.834288800002</v>
      </c>
      <c r="CU323" s="69">
        <v>0</v>
      </c>
      <c r="CV323" s="69">
        <v>0</v>
      </c>
      <c r="CW323" s="69">
        <v>0</v>
      </c>
      <c r="CX323" s="69">
        <v>0</v>
      </c>
      <c r="CY323" s="69">
        <v>0</v>
      </c>
      <c r="CZ323" s="69">
        <v>0</v>
      </c>
      <c r="DC323" s="5">
        <v>0</v>
      </c>
      <c r="DD323" s="5">
        <v>0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0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0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0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/>
      <c r="FZ323" s="5">
        <v>0</v>
      </c>
      <c r="GA323" s="5">
        <v>0</v>
      </c>
      <c r="GB323" s="5">
        <v>0</v>
      </c>
      <c r="GC323" s="5">
        <v>0</v>
      </c>
      <c r="GD323" s="5">
        <v>0</v>
      </c>
      <c r="GE323" s="5">
        <v>0</v>
      </c>
      <c r="GF323" s="5">
        <v>0</v>
      </c>
      <c r="GG323" s="5">
        <v>0</v>
      </c>
      <c r="GH323" s="5">
        <v>0</v>
      </c>
      <c r="GI323" s="5">
        <v>0</v>
      </c>
      <c r="GJ323" s="5">
        <v>0</v>
      </c>
      <c r="GK323" s="5">
        <v>0</v>
      </c>
      <c r="GL323" s="5">
        <v>0</v>
      </c>
      <c r="GM323" s="5">
        <v>0</v>
      </c>
      <c r="GN323" s="5">
        <v>0</v>
      </c>
      <c r="GO323" s="5">
        <v>0</v>
      </c>
      <c r="GP323" s="5">
        <v>0</v>
      </c>
      <c r="GQ323" s="5">
        <v>0</v>
      </c>
      <c r="GR323" s="5">
        <v>9905</v>
      </c>
      <c r="GS323" s="5">
        <v>9905</v>
      </c>
      <c r="GT323" s="5">
        <v>9905</v>
      </c>
      <c r="GU323" s="5">
        <v>9905</v>
      </c>
      <c r="GV323" s="5">
        <v>9905</v>
      </c>
      <c r="GW323" s="5">
        <v>9905</v>
      </c>
      <c r="GX323" s="5">
        <v>10499.300000000001</v>
      </c>
      <c r="GY323" s="5">
        <v>10499.300000000001</v>
      </c>
      <c r="GZ323" s="5">
        <v>10499.300000000001</v>
      </c>
      <c r="HA323" s="5">
        <v>10499.300000000001</v>
      </c>
      <c r="HB323" s="5">
        <v>10499.300000000001</v>
      </c>
      <c r="HC323" s="5">
        <v>10499.300000000001</v>
      </c>
      <c r="HD323" s="5">
        <v>10499.300000000001</v>
      </c>
      <c r="HE323" s="5">
        <v>10499.300000000001</v>
      </c>
      <c r="HF323" s="5">
        <v>10499.300000000001</v>
      </c>
      <c r="HG323" s="5">
        <v>10499.300000000001</v>
      </c>
      <c r="HH323" s="5">
        <v>10499.300000000001</v>
      </c>
      <c r="HI323" s="5">
        <v>10499.300000000001</v>
      </c>
      <c r="HJ323" s="5">
        <v>11129.258000000002</v>
      </c>
      <c r="HK323" s="5">
        <v>11129.258000000002</v>
      </c>
      <c r="HL323" s="5">
        <v>11129.258000000002</v>
      </c>
      <c r="HM323" s="5">
        <v>11129.258000000002</v>
      </c>
      <c r="HN323" s="5">
        <v>11129.258000000002</v>
      </c>
      <c r="HO323" s="5">
        <v>11129.258000000002</v>
      </c>
      <c r="HP323" s="5">
        <v>11129.258000000002</v>
      </c>
      <c r="HQ323" s="5">
        <v>11129.258000000002</v>
      </c>
      <c r="HR323" s="5">
        <v>11129.258000000002</v>
      </c>
      <c r="HS323" s="5">
        <v>11129.258000000002</v>
      </c>
      <c r="HT323" s="5">
        <v>11129.258000000002</v>
      </c>
      <c r="HU323" s="5">
        <v>11129.258000000002</v>
      </c>
      <c r="HV323" s="5">
        <v>11797.013480000001</v>
      </c>
      <c r="HW323" s="5">
        <v>11797.013480000001</v>
      </c>
      <c r="HX323" s="5">
        <v>11797.013480000001</v>
      </c>
      <c r="HY323" s="5">
        <v>11797.013480000001</v>
      </c>
      <c r="HZ323" s="5">
        <v>11797.013480000001</v>
      </c>
      <c r="IA323" s="5">
        <v>11797.013480000001</v>
      </c>
      <c r="IB323" s="5">
        <v>11797.013480000001</v>
      </c>
      <c r="IC323" s="5">
        <v>11797.013480000001</v>
      </c>
      <c r="ID323" s="5">
        <v>11797.013480000001</v>
      </c>
      <c r="IE323" s="5">
        <v>11797.013480000001</v>
      </c>
      <c r="IF323" s="5">
        <v>11797.013480000001</v>
      </c>
      <c r="IG323" s="5">
        <v>11797.013480000001</v>
      </c>
      <c r="IH323" s="5">
        <v>12504.834288800002</v>
      </c>
      <c r="II323" s="5">
        <v>12504.834288800002</v>
      </c>
      <c r="IJ323" s="5">
        <v>12504.834288800002</v>
      </c>
      <c r="IK323" s="5">
        <v>12504.834288800002</v>
      </c>
      <c r="IL323" s="5">
        <v>12504.834288800002</v>
      </c>
      <c r="IM323" s="5">
        <v>12504.834288800002</v>
      </c>
      <c r="IN323" s="5">
        <v>12504.834288800002</v>
      </c>
      <c r="IO323" s="5">
        <v>12504.834288800002</v>
      </c>
      <c r="IP323" s="5">
        <v>12504.834288800002</v>
      </c>
      <c r="IQ323" s="5">
        <v>12504.834288800002</v>
      </c>
      <c r="IR323" s="5">
        <v>12504.834288800002</v>
      </c>
      <c r="IS323" s="5">
        <v>12504.834288800002</v>
      </c>
      <c r="IT323" s="5"/>
      <c r="IW323" s="5">
        <v>0</v>
      </c>
      <c r="IX323" s="5">
        <v>0</v>
      </c>
      <c r="IY323" s="5">
        <v>0</v>
      </c>
      <c r="IZ323" s="5">
        <v>0</v>
      </c>
      <c r="JA323" s="5">
        <v>0</v>
      </c>
      <c r="JB323" s="5">
        <v>0</v>
      </c>
      <c r="JC323" s="5">
        <v>0</v>
      </c>
      <c r="JD323" s="5">
        <v>0</v>
      </c>
      <c r="JE323" s="5">
        <v>0</v>
      </c>
      <c r="JF323" s="5">
        <v>0</v>
      </c>
      <c r="JG323" s="5">
        <v>0</v>
      </c>
      <c r="JH323" s="5">
        <v>0</v>
      </c>
      <c r="JI323" s="5">
        <v>0</v>
      </c>
      <c r="JJ323" s="5">
        <v>0</v>
      </c>
      <c r="JK323" s="5">
        <v>0</v>
      </c>
      <c r="JL323" s="5">
        <v>0</v>
      </c>
      <c r="JM323" s="5">
        <v>0</v>
      </c>
      <c r="JN323" s="5">
        <v>0</v>
      </c>
      <c r="JO323" s="5">
        <v>284.27350000000001</v>
      </c>
      <c r="JP323" s="5">
        <v>284.27350000000001</v>
      </c>
      <c r="JQ323" s="5">
        <v>284.27350000000001</v>
      </c>
      <c r="JR323" s="5">
        <v>284.27350000000001</v>
      </c>
      <c r="JS323" s="5">
        <v>284.27350000000001</v>
      </c>
      <c r="JT323" s="5">
        <v>284.27350000000001</v>
      </c>
      <c r="JU323" s="5">
        <v>301.32991000000004</v>
      </c>
      <c r="JV323" s="5">
        <v>301.32991000000004</v>
      </c>
      <c r="JW323" s="5">
        <v>301.32991000000004</v>
      </c>
      <c r="JX323" s="5">
        <v>301.32991000000004</v>
      </c>
      <c r="JY323" s="5">
        <v>301.32991000000004</v>
      </c>
      <c r="JZ323" s="5">
        <v>301.32991000000004</v>
      </c>
      <c r="KA323" s="5">
        <v>301.32991000000004</v>
      </c>
      <c r="KB323" s="5">
        <v>301.32991000000004</v>
      </c>
      <c r="KC323" s="5">
        <v>301.32991000000004</v>
      </c>
      <c r="KD323" s="5">
        <v>301.32991000000004</v>
      </c>
      <c r="KE323" s="5">
        <v>301.32991000000004</v>
      </c>
      <c r="KF323" s="5">
        <v>301.32991000000004</v>
      </c>
      <c r="KG323" s="5">
        <v>319.40970460000005</v>
      </c>
      <c r="KH323" s="5">
        <v>319.40970460000005</v>
      </c>
      <c r="KI323" s="5">
        <v>319.40970460000005</v>
      </c>
      <c r="KJ323" s="5">
        <v>319.40970460000005</v>
      </c>
      <c r="KK323" s="5">
        <v>319.40970460000005</v>
      </c>
      <c r="KL323" s="5">
        <v>319.40970460000005</v>
      </c>
      <c r="KM323" s="5">
        <v>319.40970460000005</v>
      </c>
      <c r="KN323" s="5">
        <v>319.40970460000005</v>
      </c>
      <c r="KO323" s="5">
        <v>319.40970460000005</v>
      </c>
      <c r="KP323" s="5">
        <v>319.40970460000005</v>
      </c>
      <c r="KQ323" s="5">
        <v>319.40970460000005</v>
      </c>
      <c r="KR323" s="5">
        <v>319.40970460000005</v>
      </c>
      <c r="KS323" s="5">
        <v>338.57428687600003</v>
      </c>
      <c r="KT323" s="5">
        <v>338.57428687600003</v>
      </c>
      <c r="KU323" s="5">
        <v>338.57428687600003</v>
      </c>
      <c r="KV323" s="5">
        <v>338.57428687600003</v>
      </c>
      <c r="KW323" s="5">
        <v>338.57428687600003</v>
      </c>
      <c r="KX323" s="5">
        <v>338.57428687600003</v>
      </c>
      <c r="KY323" s="5">
        <v>338.57428687600003</v>
      </c>
      <c r="KZ323" s="5">
        <v>338.57428687600003</v>
      </c>
      <c r="LA323" s="5">
        <v>338.57428687600003</v>
      </c>
      <c r="LB323" s="5">
        <v>338.57428687600003</v>
      </c>
      <c r="LC323" s="5">
        <v>338.57428687600003</v>
      </c>
      <c r="LD323" s="5">
        <v>338.57428687600003</v>
      </c>
      <c r="LE323" s="5">
        <v>358.88874408856009</v>
      </c>
      <c r="LF323" s="5">
        <v>358.88874408856009</v>
      </c>
      <c r="LG323" s="5">
        <v>358.88874408856009</v>
      </c>
      <c r="LH323" s="5">
        <v>358.88874408856009</v>
      </c>
      <c r="LI323" s="5">
        <v>358.88874408856009</v>
      </c>
      <c r="LJ323" s="5">
        <v>358.88874408856009</v>
      </c>
      <c r="LK323" s="5">
        <v>358.88874408856009</v>
      </c>
      <c r="LL323" s="5">
        <v>358.88874408856009</v>
      </c>
      <c r="LM323" s="5">
        <v>358.88874408856009</v>
      </c>
      <c r="LN323" s="5">
        <v>358.88874408856009</v>
      </c>
      <c r="LO323" s="5">
        <v>358.88874408856009</v>
      </c>
      <c r="LP323" s="5">
        <v>358.88874408856009</v>
      </c>
      <c r="LQ323" s="5"/>
      <c r="LT323" s="5">
        <v>0</v>
      </c>
      <c r="LU323" s="5">
        <v>0</v>
      </c>
      <c r="LV323" s="5">
        <v>0</v>
      </c>
      <c r="LW323" s="5">
        <v>0</v>
      </c>
      <c r="LX323" s="5">
        <v>0</v>
      </c>
      <c r="LY323" s="5">
        <v>0</v>
      </c>
      <c r="LZ323" s="5">
        <v>0</v>
      </c>
      <c r="MA323" s="5">
        <v>0</v>
      </c>
      <c r="MB323" s="5">
        <v>0</v>
      </c>
      <c r="MC323" s="5">
        <v>0</v>
      </c>
      <c r="MD323" s="5">
        <v>0</v>
      </c>
      <c r="ME323" s="5">
        <v>0</v>
      </c>
      <c r="MF323" s="5">
        <v>0</v>
      </c>
      <c r="MG323" s="5">
        <v>0</v>
      </c>
      <c r="MH323" s="5">
        <v>0</v>
      </c>
      <c r="MI323" s="5">
        <v>0</v>
      </c>
      <c r="MJ323" s="5">
        <v>0</v>
      </c>
      <c r="MK323" s="5">
        <v>0</v>
      </c>
      <c r="ML323" s="5">
        <v>301.11200000000002</v>
      </c>
      <c r="MM323" s="5">
        <v>301.11200000000002</v>
      </c>
      <c r="MN323" s="5">
        <v>301.11200000000002</v>
      </c>
      <c r="MO323" s="5">
        <v>301.11200000000002</v>
      </c>
      <c r="MP323" s="5">
        <v>301.11200000000002</v>
      </c>
      <c r="MQ323" s="5">
        <v>301.11200000000002</v>
      </c>
      <c r="MR323" s="5">
        <v>319.17872000000006</v>
      </c>
      <c r="MS323" s="5">
        <v>319.17872000000006</v>
      </c>
      <c r="MT323" s="5">
        <v>319.17872000000006</v>
      </c>
      <c r="MU323" s="5">
        <v>319.17872000000006</v>
      </c>
      <c r="MV323" s="5">
        <v>319.17872000000006</v>
      </c>
      <c r="MW323" s="5">
        <v>319.17872000000006</v>
      </c>
      <c r="MX323" s="5">
        <v>319.17872000000006</v>
      </c>
      <c r="MY323" s="5">
        <v>319.17872000000006</v>
      </c>
      <c r="MZ323" s="5">
        <v>319.17872000000006</v>
      </c>
      <c r="NA323" s="5">
        <v>319.17872000000006</v>
      </c>
      <c r="NB323" s="5">
        <v>319.17872000000006</v>
      </c>
      <c r="NC323" s="5">
        <v>319.17872000000006</v>
      </c>
      <c r="ND323" s="5">
        <v>338.32944320000007</v>
      </c>
      <c r="NE323" s="5">
        <v>338.32944320000007</v>
      </c>
      <c r="NF323" s="5">
        <v>338.32944320000007</v>
      </c>
      <c r="NG323" s="5">
        <v>338.32944320000007</v>
      </c>
      <c r="NH323" s="5">
        <v>338.32944320000007</v>
      </c>
      <c r="NI323" s="5">
        <v>338.32944320000007</v>
      </c>
      <c r="NJ323" s="5">
        <v>338.32944320000007</v>
      </c>
      <c r="NK323" s="5">
        <v>338.32944320000007</v>
      </c>
      <c r="NL323" s="5">
        <v>338.32944320000007</v>
      </c>
      <c r="NM323" s="5">
        <v>338.32944320000007</v>
      </c>
      <c r="NN323" s="5">
        <v>338.32944320000007</v>
      </c>
      <c r="NO323" s="5">
        <v>338.32944320000007</v>
      </c>
      <c r="NP323" s="5">
        <v>358.62920979200004</v>
      </c>
      <c r="NQ323" s="5">
        <v>358.62920979200004</v>
      </c>
      <c r="NR323" s="5">
        <v>358.62920979200004</v>
      </c>
      <c r="NS323" s="5">
        <v>358.62920979200004</v>
      </c>
      <c r="NT323" s="5">
        <v>358.62920979200004</v>
      </c>
      <c r="NU323" s="5">
        <v>358.62920979200004</v>
      </c>
      <c r="NV323" s="5">
        <v>358.62920979200004</v>
      </c>
      <c r="NW323" s="5">
        <v>358.62920979200004</v>
      </c>
      <c r="NX323" s="5">
        <v>358.62920979200004</v>
      </c>
      <c r="NY323" s="5">
        <v>358.62920979200004</v>
      </c>
      <c r="NZ323" s="5">
        <v>358.62920979200004</v>
      </c>
      <c r="OA323" s="5">
        <v>358.62920979200004</v>
      </c>
      <c r="OB323" s="5">
        <v>380.14696237952006</v>
      </c>
      <c r="OC323" s="5">
        <v>380.14696237952006</v>
      </c>
      <c r="OD323" s="5">
        <v>380.14696237952006</v>
      </c>
      <c r="OE323" s="5">
        <v>380.14696237952006</v>
      </c>
      <c r="OF323" s="5">
        <v>380.14696237952006</v>
      </c>
      <c r="OG323" s="5">
        <v>380.14696237952006</v>
      </c>
      <c r="OH323" s="5">
        <v>380.14696237952006</v>
      </c>
      <c r="OI323" s="5">
        <v>380.14696237952006</v>
      </c>
      <c r="OJ323" s="5">
        <v>380.14696237952006</v>
      </c>
      <c r="OK323" s="5">
        <v>380.14696237952006</v>
      </c>
      <c r="OL323" s="5">
        <v>380.14696237952006</v>
      </c>
      <c r="OM323" s="5">
        <v>380.14696237952006</v>
      </c>
      <c r="ON323" s="5"/>
      <c r="OQ323" s="59">
        <v>0</v>
      </c>
      <c r="OR323" s="59">
        <v>0</v>
      </c>
      <c r="OS323" s="59">
        <v>0</v>
      </c>
      <c r="OT323" s="59">
        <v>0</v>
      </c>
      <c r="OU323" s="59">
        <v>0</v>
      </c>
      <c r="OV323" s="59">
        <v>0</v>
      </c>
      <c r="OW323" s="59">
        <v>0</v>
      </c>
      <c r="OX323" s="59">
        <v>0</v>
      </c>
      <c r="OY323" s="59">
        <v>0</v>
      </c>
      <c r="OZ323" s="59">
        <v>0</v>
      </c>
      <c r="PA323" s="59">
        <v>0</v>
      </c>
      <c r="PB323" s="59">
        <v>0</v>
      </c>
      <c r="PC323" s="59">
        <v>0</v>
      </c>
      <c r="PD323" s="59">
        <v>0</v>
      </c>
      <c r="PE323" s="59">
        <v>0</v>
      </c>
      <c r="PF323" s="59">
        <v>0</v>
      </c>
      <c r="PG323" s="59">
        <v>0</v>
      </c>
      <c r="PH323" s="59">
        <v>0</v>
      </c>
      <c r="PI323" s="59">
        <v>0</v>
      </c>
      <c r="PJ323" s="59">
        <v>0</v>
      </c>
      <c r="PK323" s="59">
        <v>0</v>
      </c>
      <c r="PL323" s="59">
        <v>0</v>
      </c>
      <c r="PM323" s="59">
        <v>0</v>
      </c>
      <c r="PN323" s="59">
        <v>0</v>
      </c>
      <c r="PO323" s="59">
        <v>0</v>
      </c>
      <c r="PP323" s="59">
        <v>0</v>
      </c>
      <c r="PQ323" s="59">
        <v>0</v>
      </c>
      <c r="PR323" s="59">
        <v>0</v>
      </c>
      <c r="PS323" s="59">
        <v>0</v>
      </c>
      <c r="PT323" s="59">
        <v>0</v>
      </c>
      <c r="PU323" s="59">
        <v>0</v>
      </c>
      <c r="PV323" s="59">
        <v>0</v>
      </c>
      <c r="PW323" s="59">
        <v>0</v>
      </c>
      <c r="PX323" s="59">
        <v>0</v>
      </c>
      <c r="PY323" s="59">
        <v>0</v>
      </c>
      <c r="PZ323" s="59">
        <v>0</v>
      </c>
      <c r="QA323" s="59">
        <v>0</v>
      </c>
      <c r="QB323" s="59">
        <v>0</v>
      </c>
      <c r="QC323" s="59">
        <v>0</v>
      </c>
      <c r="QD323" s="59">
        <v>0</v>
      </c>
      <c r="QE323" s="59">
        <v>0</v>
      </c>
      <c r="QF323" s="59">
        <v>0</v>
      </c>
      <c r="QG323" s="59">
        <v>0</v>
      </c>
      <c r="QH323" s="59">
        <v>0</v>
      </c>
      <c r="QI323" s="59">
        <v>0</v>
      </c>
      <c r="QJ323" s="59">
        <v>0</v>
      </c>
      <c r="QK323" s="59">
        <v>0</v>
      </c>
      <c r="QL323" s="59">
        <v>0</v>
      </c>
      <c r="QM323" s="59">
        <v>0</v>
      </c>
      <c r="QN323" s="59">
        <v>0</v>
      </c>
      <c r="QO323" s="59">
        <v>0</v>
      </c>
      <c r="QP323" s="59">
        <v>0</v>
      </c>
      <c r="QQ323" s="59">
        <v>0</v>
      </c>
      <c r="QR323" s="59">
        <v>0</v>
      </c>
      <c r="QS323" s="59">
        <v>0</v>
      </c>
      <c r="QT323" s="59">
        <v>0</v>
      </c>
      <c r="QU323" s="59">
        <v>0</v>
      </c>
      <c r="QV323" s="59">
        <v>0</v>
      </c>
      <c r="QW323" s="59">
        <v>0</v>
      </c>
      <c r="QX323" s="59">
        <v>0</v>
      </c>
      <c r="QY323" s="59">
        <v>0</v>
      </c>
      <c r="QZ323" s="59">
        <v>0</v>
      </c>
      <c r="RA323" s="59">
        <v>0</v>
      </c>
      <c r="RB323" s="59">
        <v>0</v>
      </c>
      <c r="RC323" s="59">
        <v>0</v>
      </c>
      <c r="RD323" s="59">
        <v>0</v>
      </c>
      <c r="RE323" s="59">
        <v>0</v>
      </c>
      <c r="RF323" s="59">
        <v>0</v>
      </c>
      <c r="RG323" s="59">
        <v>0</v>
      </c>
      <c r="RH323" s="59">
        <v>0</v>
      </c>
      <c r="RI323" s="59">
        <v>0</v>
      </c>
      <c r="RJ323" s="59">
        <v>0</v>
      </c>
      <c r="RK323" s="59"/>
      <c r="RN323" s="59">
        <v>0</v>
      </c>
      <c r="RO323" s="59">
        <v>0</v>
      </c>
      <c r="RP323" s="59">
        <v>0</v>
      </c>
      <c r="RQ323" s="59">
        <v>0</v>
      </c>
      <c r="RR323" s="59">
        <v>0</v>
      </c>
      <c r="RS323" s="59">
        <v>0</v>
      </c>
      <c r="RT323" s="59">
        <v>0</v>
      </c>
      <c r="RU323" s="59">
        <v>0</v>
      </c>
      <c r="RV323" s="59">
        <v>0</v>
      </c>
      <c r="RW323" s="59">
        <v>0</v>
      </c>
      <c r="RX323" s="59">
        <v>0</v>
      </c>
      <c r="RY323" s="59">
        <v>0</v>
      </c>
      <c r="RZ323" s="59">
        <v>0</v>
      </c>
      <c r="SA323" s="59">
        <v>0</v>
      </c>
      <c r="SB323" s="59">
        <v>0</v>
      </c>
      <c r="SC323" s="59">
        <v>0</v>
      </c>
      <c r="SD323" s="59">
        <v>0</v>
      </c>
      <c r="SE323" s="59">
        <v>0</v>
      </c>
      <c r="SF323" s="59">
        <v>585.38550000000009</v>
      </c>
      <c r="SG323" s="59">
        <v>585.38550000000009</v>
      </c>
      <c r="SH323" s="59">
        <v>585.38550000000009</v>
      </c>
      <c r="SI323" s="59">
        <v>585.38550000000009</v>
      </c>
      <c r="SJ323" s="59">
        <v>585.38550000000009</v>
      </c>
      <c r="SK323" s="59">
        <v>585.38550000000009</v>
      </c>
      <c r="SL323" s="59">
        <v>620.50863000000004</v>
      </c>
      <c r="SM323" s="59">
        <v>620.50863000000004</v>
      </c>
      <c r="SN323" s="59">
        <v>620.50863000000004</v>
      </c>
      <c r="SO323" s="59">
        <v>620.50863000000004</v>
      </c>
      <c r="SP323" s="59">
        <v>620.50863000000004</v>
      </c>
      <c r="SQ323" s="59">
        <v>620.50863000000004</v>
      </c>
      <c r="SR323" s="59">
        <v>620.50863000000004</v>
      </c>
      <c r="SS323" s="59">
        <v>620.50863000000004</v>
      </c>
      <c r="ST323" s="59">
        <v>620.50863000000004</v>
      </c>
      <c r="SU323" s="59">
        <v>620.50863000000004</v>
      </c>
      <c r="SV323" s="59">
        <v>620.50863000000004</v>
      </c>
      <c r="SW323" s="59">
        <v>620.50863000000004</v>
      </c>
      <c r="SX323" s="59">
        <v>657.73914780000018</v>
      </c>
      <c r="SY323" s="59">
        <v>657.73914780000018</v>
      </c>
      <c r="SZ323" s="59">
        <v>657.73914780000018</v>
      </c>
      <c r="TA323" s="59">
        <v>657.73914780000018</v>
      </c>
      <c r="TB323" s="59">
        <v>657.73914780000018</v>
      </c>
      <c r="TC323" s="59">
        <v>657.73914780000018</v>
      </c>
      <c r="TD323" s="59">
        <v>657.73914780000018</v>
      </c>
      <c r="TE323" s="59">
        <v>657.73914780000018</v>
      </c>
      <c r="TF323" s="59">
        <v>657.73914780000018</v>
      </c>
      <c r="TG323" s="59">
        <v>657.73914780000018</v>
      </c>
      <c r="TH323" s="59">
        <v>657.73914780000018</v>
      </c>
      <c r="TI323" s="59">
        <v>657.73914780000018</v>
      </c>
      <c r="TJ323" s="59">
        <v>697.20349666800007</v>
      </c>
      <c r="TK323" s="59">
        <v>697.20349666800007</v>
      </c>
      <c r="TL323" s="59">
        <v>697.20349666800007</v>
      </c>
      <c r="TM323" s="59">
        <v>697.20349666800007</v>
      </c>
      <c r="TN323" s="59">
        <v>697.20349666800007</v>
      </c>
      <c r="TO323" s="59">
        <v>697.20349666800007</v>
      </c>
      <c r="TP323" s="59">
        <v>697.20349666800007</v>
      </c>
      <c r="TQ323" s="59">
        <v>697.20349666800007</v>
      </c>
      <c r="TR323" s="59">
        <v>697.20349666800007</v>
      </c>
      <c r="TS323" s="59">
        <v>697.20349666800007</v>
      </c>
      <c r="TT323" s="59">
        <v>697.20349666800007</v>
      </c>
      <c r="TU323" s="59">
        <v>697.20349666800007</v>
      </c>
      <c r="TV323" s="59">
        <v>739.03570646808021</v>
      </c>
      <c r="TW323" s="59">
        <v>739.03570646808021</v>
      </c>
      <c r="TX323" s="59">
        <v>739.03570646808021</v>
      </c>
      <c r="TY323" s="59">
        <v>739.03570646808021</v>
      </c>
      <c r="TZ323" s="59">
        <v>739.03570646808021</v>
      </c>
      <c r="UA323" s="59">
        <v>739.03570646808021</v>
      </c>
      <c r="UB323" s="59">
        <v>739.03570646808021</v>
      </c>
      <c r="UC323" s="59">
        <v>739.03570646808021</v>
      </c>
      <c r="UD323" s="59">
        <v>739.03570646808021</v>
      </c>
      <c r="UE323" s="59">
        <v>739.03570646808021</v>
      </c>
      <c r="UF323" s="59">
        <v>739.03570646808021</v>
      </c>
      <c r="UG323" s="59">
        <v>739.03570646808021</v>
      </c>
      <c r="UH323" s="59"/>
      <c r="UK323" s="59">
        <v>0</v>
      </c>
      <c r="UL323" s="59">
        <v>1705.6410000000001</v>
      </c>
      <c r="UM323" s="59">
        <v>3615.9589199999996</v>
      </c>
      <c r="UN323" s="59">
        <v>3832.9164552000016</v>
      </c>
      <c r="UO323" s="59">
        <v>4062.8914425119997</v>
      </c>
      <c r="UP323" s="59">
        <v>4306.6649290627211</v>
      </c>
      <c r="UQ323" s="59"/>
      <c r="UT323" s="59">
        <v>0</v>
      </c>
      <c r="UU323" s="59">
        <v>1806.6720000000003</v>
      </c>
      <c r="UV323" s="59">
        <v>3830.14464</v>
      </c>
      <c r="UW323" s="59">
        <v>4059.9533184000015</v>
      </c>
      <c r="UX323" s="59">
        <v>4303.5505175040007</v>
      </c>
      <c r="UY323" s="59">
        <v>4561.7635485542405</v>
      </c>
      <c r="UZ323" s="59"/>
      <c r="VC323" s="59">
        <v>0</v>
      </c>
      <c r="VD323" s="59">
        <v>0</v>
      </c>
      <c r="VE323" s="59">
        <v>0</v>
      </c>
      <c r="VF323" s="59">
        <v>0</v>
      </c>
      <c r="VG323" s="59">
        <v>0</v>
      </c>
      <c r="VH323" s="59">
        <v>0</v>
      </c>
      <c r="VI323" s="59"/>
      <c r="VL323" s="59">
        <v>0</v>
      </c>
      <c r="VM323" s="59">
        <v>3512.3130000000001</v>
      </c>
      <c r="VN323" s="59">
        <v>7446.1035599999996</v>
      </c>
      <c r="VO323" s="59">
        <v>7892.8697736000031</v>
      </c>
      <c r="VP323" s="59">
        <v>8366.4419600159999</v>
      </c>
      <c r="VQ323" s="59">
        <v>8868.4284776169625</v>
      </c>
      <c r="VR323" s="59"/>
      <c r="VU323" s="59">
        <v>0</v>
      </c>
      <c r="VV323" s="59">
        <v>59430</v>
      </c>
      <c r="VW323" s="59">
        <v>125991.60000000002</v>
      </c>
      <c r="VX323" s="59">
        <v>133551.09600000002</v>
      </c>
      <c r="VY323" s="59">
        <v>141564.16175999999</v>
      </c>
      <c r="VZ323" s="59">
        <v>150058.01146560002</v>
      </c>
      <c r="WA323" s="59"/>
      <c r="WD323" s="59">
        <v>0</v>
      </c>
      <c r="WE323" s="59">
        <v>4952.5</v>
      </c>
      <c r="WF323" s="59">
        <v>10499.300000000001</v>
      </c>
      <c r="WG323" s="59">
        <v>11129.258000000002</v>
      </c>
      <c r="WH323" s="59">
        <v>11797.01348</v>
      </c>
      <c r="WI323" s="59">
        <v>12504.834288800002</v>
      </c>
      <c r="WJ323" s="59"/>
      <c r="WM323" s="59">
        <v>0</v>
      </c>
      <c r="WN323" s="59">
        <v>207.82626940830886</v>
      </c>
      <c r="WO323" s="59">
        <v>440.59169114561485</v>
      </c>
      <c r="WP323" s="59">
        <v>467.02719261435175</v>
      </c>
      <c r="WQ323" s="59">
        <v>495.0488241712128</v>
      </c>
      <c r="WR323" s="59">
        <v>524.7517536214857</v>
      </c>
      <c r="WS323" s="59"/>
      <c r="WV323" s="74">
        <v>-6</v>
      </c>
      <c r="WW323" s="74">
        <v>6</v>
      </c>
      <c r="WX323" s="74">
        <v>18</v>
      </c>
      <c r="WY323" s="74">
        <v>30</v>
      </c>
      <c r="WZ323" s="74">
        <v>42</v>
      </c>
      <c r="XA323" s="74">
        <v>54</v>
      </c>
      <c r="XB323" s="74"/>
      <c r="XE323" s="80">
        <v>0</v>
      </c>
      <c r="XF323" s="80">
        <v>0</v>
      </c>
      <c r="XG323" s="80">
        <v>1</v>
      </c>
      <c r="XH323" s="80">
        <v>2</v>
      </c>
      <c r="XI323" s="80">
        <v>3</v>
      </c>
      <c r="XJ323" s="80">
        <v>4</v>
      </c>
      <c r="XK323" s="80"/>
      <c r="XL323" s="75"/>
      <c r="XM323" s="75"/>
      <c r="XN323" s="80">
        <v>0</v>
      </c>
      <c r="XO323" s="80">
        <v>6</v>
      </c>
      <c r="XP323" s="80">
        <v>6</v>
      </c>
      <c r="XQ323" s="80">
        <v>6</v>
      </c>
      <c r="XR323" s="80">
        <v>6</v>
      </c>
      <c r="XS323" s="80">
        <v>6</v>
      </c>
      <c r="XT323" s="80"/>
      <c r="XW323" s="80">
        <v>0</v>
      </c>
      <c r="XX323" s="80">
        <v>0</v>
      </c>
      <c r="XY323" s="80">
        <v>0</v>
      </c>
      <c r="XZ323" s="80">
        <v>0</v>
      </c>
      <c r="YA323" s="80">
        <v>0</v>
      </c>
      <c r="YB323" s="80">
        <v>0</v>
      </c>
      <c r="YC323" s="80"/>
      <c r="YF323" s="5">
        <v>0</v>
      </c>
      <c r="YG323" s="5">
        <v>433.31777171632393</v>
      </c>
      <c r="YH323" s="5">
        <v>918.63367603860752</v>
      </c>
      <c r="YI323" s="5">
        <v>973.75169660092342</v>
      </c>
      <c r="YJ323" s="5">
        <v>1032.1767983969794</v>
      </c>
      <c r="YK323" s="5">
        <v>1094.1074063007991</v>
      </c>
      <c r="YL323" s="5"/>
      <c r="YO323" s="5">
        <v>0</v>
      </c>
      <c r="YP323" s="5">
        <v>9352.1821233738992</v>
      </c>
      <c r="YQ323" s="5">
        <v>19826.626101552669</v>
      </c>
      <c r="YR323" s="5">
        <v>21016.223667645827</v>
      </c>
      <c r="YS323" s="5">
        <v>29702.929450272768</v>
      </c>
      <c r="YT323" s="5">
        <v>31485.105217289143</v>
      </c>
      <c r="YU323" s="5"/>
      <c r="YX323" s="5">
        <v>0</v>
      </c>
      <c r="YY323" s="5">
        <v>9268.8065560138202</v>
      </c>
      <c r="YZ323" s="5">
        <v>19826.626101552669</v>
      </c>
      <c r="ZA323" s="5">
        <v>21016.223667645827</v>
      </c>
      <c r="ZB323" s="5">
        <v>29702.929450272768</v>
      </c>
      <c r="ZC323" s="5">
        <v>31485.105217289143</v>
      </c>
      <c r="ZD323" s="5"/>
      <c r="ZG323" s="5">
        <v>0</v>
      </c>
      <c r="ZH323" s="5">
        <v>207.82626940830886</v>
      </c>
      <c r="ZI323" s="5">
        <v>440.59169114561485</v>
      </c>
      <c r="ZJ323" s="5">
        <v>467.02719261435175</v>
      </c>
      <c r="ZK323" s="5">
        <v>495.0488241712128</v>
      </c>
      <c r="ZL323" s="5">
        <v>524.7517536214857</v>
      </c>
      <c r="ZM323" s="5"/>
      <c r="ZP323" s="60">
        <v>0</v>
      </c>
      <c r="ZQ323" s="60">
        <v>1454.783885858162</v>
      </c>
      <c r="ZR323" s="60">
        <v>12336.567352077216</v>
      </c>
      <c r="ZS323" s="60">
        <v>13076.761393201848</v>
      </c>
      <c r="ZT323" s="60">
        <v>13861.367076793958</v>
      </c>
      <c r="ZU323" s="60">
        <v>14693.049101401601</v>
      </c>
      <c r="ZV323" s="60"/>
      <c r="ZY323" s="60">
        <v>0</v>
      </c>
      <c r="ZZ323" s="60">
        <v>207.82626940830886</v>
      </c>
      <c r="AAA323" s="60">
        <v>440.59169114561485</v>
      </c>
      <c r="AAB323" s="60">
        <v>467.02719261435175</v>
      </c>
      <c r="AAC323" s="60">
        <v>495.0488241712128</v>
      </c>
      <c r="AAD323" s="60">
        <v>524.7517536214857</v>
      </c>
      <c r="AAE323" s="60"/>
      <c r="AAH323" s="60">
        <v>0</v>
      </c>
      <c r="AAI323" s="60">
        <v>2701.7415023080152</v>
      </c>
      <c r="AAJ323" s="60">
        <v>14980.117498950905</v>
      </c>
      <c r="AAK323" s="60">
        <v>25686.495593789346</v>
      </c>
      <c r="AAL323" s="60">
        <v>37623.710637012176</v>
      </c>
      <c r="AAM323" s="60">
        <v>50900.920101284115</v>
      </c>
      <c r="AAN323" s="60"/>
      <c r="AAQ323" s="5">
        <v>0</v>
      </c>
      <c r="AAR323" s="5">
        <v>4156.5253881661774</v>
      </c>
      <c r="AAS323" s="5">
        <v>27316.68485102812</v>
      </c>
      <c r="AAT323" s="5">
        <v>38763.256986991197</v>
      </c>
      <c r="AAU323" s="5">
        <v>51485.077713806138</v>
      </c>
      <c r="AAV323" s="5">
        <v>65593.969202685723</v>
      </c>
    </row>
    <row r="324" spans="2:724" ht="15" customHeight="1">
      <c r="B324" s="228">
        <v>51</v>
      </c>
      <c r="C324" s="228">
        <v>6</v>
      </c>
      <c r="D324" s="229" t="s">
        <v>486</v>
      </c>
      <c r="E324" s="73" t="b">
        <v>0</v>
      </c>
      <c r="F324" s="230">
        <v>42186</v>
      </c>
      <c r="G324" s="231" t="s">
        <v>426</v>
      </c>
      <c r="H324" s="57" t="s">
        <v>221</v>
      </c>
      <c r="I324" s="57" t="s">
        <v>199</v>
      </c>
      <c r="J324" s="229" t="s">
        <v>223</v>
      </c>
      <c r="K324" s="232">
        <v>0</v>
      </c>
      <c r="L324" s="232">
        <v>0</v>
      </c>
      <c r="M324" s="73" t="b">
        <v>1</v>
      </c>
      <c r="N324" s="73" t="b">
        <v>1</v>
      </c>
      <c r="O324" s="73" t="b">
        <v>1</v>
      </c>
      <c r="P324" s="27">
        <v>43282</v>
      </c>
      <c r="Q324" s="27" t="s">
        <v>426</v>
      </c>
      <c r="R324" s="69">
        <v>0</v>
      </c>
      <c r="S324" s="69">
        <v>0.06</v>
      </c>
      <c r="T324" s="69">
        <v>0.06</v>
      </c>
      <c r="U324" s="69">
        <v>0.06</v>
      </c>
      <c r="V324" s="69">
        <v>0.06</v>
      </c>
      <c r="W324" s="69">
        <v>0.06</v>
      </c>
      <c r="Z324" s="232">
        <v>0</v>
      </c>
      <c r="AA324" s="232">
        <v>0</v>
      </c>
      <c r="AB324" s="232">
        <v>0</v>
      </c>
      <c r="AC324" s="232">
        <v>0</v>
      </c>
      <c r="AD324" s="232">
        <v>0</v>
      </c>
      <c r="AE324" s="232">
        <v>0</v>
      </c>
      <c r="AF324" s="232">
        <v>0</v>
      </c>
      <c r="AG324" s="232">
        <v>0</v>
      </c>
      <c r="AH324" s="232">
        <v>0</v>
      </c>
      <c r="AI324" s="232">
        <v>0</v>
      </c>
      <c r="AJ324" s="232">
        <v>0</v>
      </c>
      <c r="AK324" s="232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233">
        <v>9905</v>
      </c>
      <c r="AS324" s="5">
        <v>9905</v>
      </c>
      <c r="AT324" s="5">
        <v>9905</v>
      </c>
      <c r="AU324" s="5">
        <v>9905</v>
      </c>
      <c r="AV324" s="5">
        <v>9905</v>
      </c>
      <c r="AW324" s="5">
        <v>9905</v>
      </c>
      <c r="AX324" s="5">
        <v>10499.300000000001</v>
      </c>
      <c r="AY324" s="5">
        <v>10499.300000000001</v>
      </c>
      <c r="AZ324" s="5">
        <v>10499.300000000001</v>
      </c>
      <c r="BA324" s="5">
        <v>10499.300000000001</v>
      </c>
      <c r="BB324" s="5">
        <v>10499.300000000001</v>
      </c>
      <c r="BC324" s="5">
        <v>10499.300000000001</v>
      </c>
      <c r="BD324" s="5">
        <v>10499.300000000001</v>
      </c>
      <c r="BE324" s="5">
        <v>10499.300000000001</v>
      </c>
      <c r="BF324" s="5">
        <v>10499.300000000001</v>
      </c>
      <c r="BG324" s="5">
        <v>10499.300000000001</v>
      </c>
      <c r="BH324" s="5">
        <v>10499.300000000001</v>
      </c>
      <c r="BI324" s="5">
        <v>10499.300000000001</v>
      </c>
      <c r="BJ324" s="5">
        <v>11129.258000000002</v>
      </c>
      <c r="BK324" s="5">
        <v>11129.258000000002</v>
      </c>
      <c r="BL324" s="5">
        <v>11129.258000000002</v>
      </c>
      <c r="BM324" s="5">
        <v>11129.258000000002</v>
      </c>
      <c r="BN324" s="5">
        <v>11129.258000000002</v>
      </c>
      <c r="BO324" s="5">
        <v>11129.258000000002</v>
      </c>
      <c r="BP324" s="5">
        <v>11129.258000000002</v>
      </c>
      <c r="BQ324" s="5">
        <v>11129.258000000002</v>
      </c>
      <c r="BR324" s="5">
        <v>11129.258000000002</v>
      </c>
      <c r="BS324" s="5">
        <v>11129.258000000002</v>
      </c>
      <c r="BT324" s="5">
        <v>11129.258000000002</v>
      </c>
      <c r="BU324" s="5">
        <v>11129.258000000002</v>
      </c>
      <c r="BV324" s="5">
        <v>11797.013480000001</v>
      </c>
      <c r="BW324" s="5">
        <v>11797.013480000001</v>
      </c>
      <c r="BX324" s="5">
        <v>11797.013480000001</v>
      </c>
      <c r="BY324" s="5">
        <v>11797.013480000001</v>
      </c>
      <c r="BZ324" s="5">
        <v>11797.013480000001</v>
      </c>
      <c r="CA324" s="5">
        <v>11797.013480000001</v>
      </c>
      <c r="CB324" s="5">
        <v>11797.013480000001</v>
      </c>
      <c r="CC324" s="5">
        <v>11797.013480000001</v>
      </c>
      <c r="CD324" s="5">
        <v>11797.013480000001</v>
      </c>
      <c r="CE324" s="5">
        <v>11797.013480000001</v>
      </c>
      <c r="CF324" s="5">
        <v>11797.013480000001</v>
      </c>
      <c r="CG324" s="5">
        <v>11797.013480000001</v>
      </c>
      <c r="CH324" s="5">
        <v>12504.834288800002</v>
      </c>
      <c r="CI324" s="5">
        <v>12504.834288800002</v>
      </c>
      <c r="CJ324" s="5">
        <v>12504.834288800002</v>
      </c>
      <c r="CK324" s="5">
        <v>12504.834288800002</v>
      </c>
      <c r="CL324" s="5">
        <v>12504.834288800002</v>
      </c>
      <c r="CM324" s="5">
        <v>12504.834288800002</v>
      </c>
      <c r="CN324" s="5">
        <v>12504.834288800002</v>
      </c>
      <c r="CO324" s="5">
        <v>12504.834288800002</v>
      </c>
      <c r="CP324" s="5">
        <v>12504.834288800002</v>
      </c>
      <c r="CQ324" s="5">
        <v>12504.834288800002</v>
      </c>
      <c r="CR324" s="5">
        <v>12504.834288800002</v>
      </c>
      <c r="CS324" s="5">
        <v>12504.834288800002</v>
      </c>
      <c r="CU324" s="69">
        <v>0</v>
      </c>
      <c r="CV324" s="69">
        <v>0</v>
      </c>
      <c r="CW324" s="69">
        <v>0</v>
      </c>
      <c r="CX324" s="69">
        <v>0</v>
      </c>
      <c r="CY324" s="69">
        <v>0</v>
      </c>
      <c r="CZ324" s="69">
        <v>0</v>
      </c>
      <c r="DC324" s="5">
        <v>0</v>
      </c>
      <c r="DD324" s="5">
        <v>0</v>
      </c>
      <c r="DE324" s="5">
        <v>0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0</v>
      </c>
      <c r="DR324" s="5">
        <v>0</v>
      </c>
      <c r="DS324" s="5">
        <v>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0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0</v>
      </c>
      <c r="EK324" s="5">
        <v>0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0</v>
      </c>
      <c r="ER324" s="5">
        <v>0</v>
      </c>
      <c r="ES324" s="5">
        <v>0</v>
      </c>
      <c r="ET324" s="5">
        <v>0</v>
      </c>
      <c r="EU324" s="5">
        <v>0</v>
      </c>
      <c r="EV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0</v>
      </c>
      <c r="FH324" s="5">
        <v>0</v>
      </c>
      <c r="FI324" s="5">
        <v>0</v>
      </c>
      <c r="FJ324" s="5">
        <v>0</v>
      </c>
      <c r="FK324" s="5">
        <v>0</v>
      </c>
      <c r="FL324" s="5">
        <v>0</v>
      </c>
      <c r="FM324" s="5">
        <v>0</v>
      </c>
      <c r="FN324" s="5">
        <v>0</v>
      </c>
      <c r="FO324" s="5">
        <v>0</v>
      </c>
      <c r="FP324" s="5">
        <v>0</v>
      </c>
      <c r="FQ324" s="5">
        <v>0</v>
      </c>
      <c r="FR324" s="5">
        <v>0</v>
      </c>
      <c r="FS324" s="5">
        <v>0</v>
      </c>
      <c r="FT324" s="5">
        <v>0</v>
      </c>
      <c r="FU324" s="5">
        <v>0</v>
      </c>
      <c r="FV324" s="5">
        <v>0</v>
      </c>
      <c r="FW324" s="5"/>
      <c r="FZ324" s="5">
        <v>0</v>
      </c>
      <c r="GA324" s="5">
        <v>0</v>
      </c>
      <c r="GB324" s="5">
        <v>0</v>
      </c>
      <c r="GC324" s="5">
        <v>0</v>
      </c>
      <c r="GD324" s="5">
        <v>0</v>
      </c>
      <c r="GE324" s="5">
        <v>0</v>
      </c>
      <c r="GF324" s="5">
        <v>0</v>
      </c>
      <c r="GG324" s="5">
        <v>0</v>
      </c>
      <c r="GH324" s="5">
        <v>0</v>
      </c>
      <c r="GI324" s="5">
        <v>0</v>
      </c>
      <c r="GJ324" s="5">
        <v>0</v>
      </c>
      <c r="GK324" s="5">
        <v>0</v>
      </c>
      <c r="GL324" s="5">
        <v>0</v>
      </c>
      <c r="GM324" s="5">
        <v>0</v>
      </c>
      <c r="GN324" s="5">
        <v>0</v>
      </c>
      <c r="GO324" s="5">
        <v>0</v>
      </c>
      <c r="GP324" s="5">
        <v>0</v>
      </c>
      <c r="GQ324" s="5">
        <v>0</v>
      </c>
      <c r="GR324" s="5">
        <v>9905</v>
      </c>
      <c r="GS324" s="5">
        <v>9905</v>
      </c>
      <c r="GT324" s="5">
        <v>9905</v>
      </c>
      <c r="GU324" s="5">
        <v>9905</v>
      </c>
      <c r="GV324" s="5">
        <v>9905</v>
      </c>
      <c r="GW324" s="5">
        <v>9905</v>
      </c>
      <c r="GX324" s="5">
        <v>10499.300000000001</v>
      </c>
      <c r="GY324" s="5">
        <v>10499.300000000001</v>
      </c>
      <c r="GZ324" s="5">
        <v>10499.300000000001</v>
      </c>
      <c r="HA324" s="5">
        <v>10499.300000000001</v>
      </c>
      <c r="HB324" s="5">
        <v>10499.300000000001</v>
      </c>
      <c r="HC324" s="5">
        <v>10499.300000000001</v>
      </c>
      <c r="HD324" s="5">
        <v>10499.300000000001</v>
      </c>
      <c r="HE324" s="5">
        <v>10499.300000000001</v>
      </c>
      <c r="HF324" s="5">
        <v>10499.300000000001</v>
      </c>
      <c r="HG324" s="5">
        <v>10499.300000000001</v>
      </c>
      <c r="HH324" s="5">
        <v>10499.300000000001</v>
      </c>
      <c r="HI324" s="5">
        <v>10499.300000000001</v>
      </c>
      <c r="HJ324" s="5">
        <v>11129.258000000002</v>
      </c>
      <c r="HK324" s="5">
        <v>11129.258000000002</v>
      </c>
      <c r="HL324" s="5">
        <v>11129.258000000002</v>
      </c>
      <c r="HM324" s="5">
        <v>11129.258000000002</v>
      </c>
      <c r="HN324" s="5">
        <v>11129.258000000002</v>
      </c>
      <c r="HO324" s="5">
        <v>11129.258000000002</v>
      </c>
      <c r="HP324" s="5">
        <v>11129.258000000002</v>
      </c>
      <c r="HQ324" s="5">
        <v>11129.258000000002</v>
      </c>
      <c r="HR324" s="5">
        <v>11129.258000000002</v>
      </c>
      <c r="HS324" s="5">
        <v>11129.258000000002</v>
      </c>
      <c r="HT324" s="5">
        <v>11129.258000000002</v>
      </c>
      <c r="HU324" s="5">
        <v>11129.258000000002</v>
      </c>
      <c r="HV324" s="5">
        <v>11797.013480000001</v>
      </c>
      <c r="HW324" s="5">
        <v>11797.013480000001</v>
      </c>
      <c r="HX324" s="5">
        <v>11797.013480000001</v>
      </c>
      <c r="HY324" s="5">
        <v>11797.013480000001</v>
      </c>
      <c r="HZ324" s="5">
        <v>11797.013480000001</v>
      </c>
      <c r="IA324" s="5">
        <v>11797.013480000001</v>
      </c>
      <c r="IB324" s="5">
        <v>11797.013480000001</v>
      </c>
      <c r="IC324" s="5">
        <v>11797.013480000001</v>
      </c>
      <c r="ID324" s="5">
        <v>11797.013480000001</v>
      </c>
      <c r="IE324" s="5">
        <v>11797.013480000001</v>
      </c>
      <c r="IF324" s="5">
        <v>11797.013480000001</v>
      </c>
      <c r="IG324" s="5">
        <v>11797.013480000001</v>
      </c>
      <c r="IH324" s="5">
        <v>12504.834288800002</v>
      </c>
      <c r="II324" s="5">
        <v>12504.834288800002</v>
      </c>
      <c r="IJ324" s="5">
        <v>12504.834288800002</v>
      </c>
      <c r="IK324" s="5">
        <v>12504.834288800002</v>
      </c>
      <c r="IL324" s="5">
        <v>12504.834288800002</v>
      </c>
      <c r="IM324" s="5">
        <v>12504.834288800002</v>
      </c>
      <c r="IN324" s="5">
        <v>12504.834288800002</v>
      </c>
      <c r="IO324" s="5">
        <v>12504.834288800002</v>
      </c>
      <c r="IP324" s="5">
        <v>12504.834288800002</v>
      </c>
      <c r="IQ324" s="5">
        <v>12504.834288800002</v>
      </c>
      <c r="IR324" s="5">
        <v>12504.834288800002</v>
      </c>
      <c r="IS324" s="5">
        <v>12504.834288800002</v>
      </c>
      <c r="IT324" s="5"/>
      <c r="IW324" s="5">
        <v>0</v>
      </c>
      <c r="IX324" s="5">
        <v>0</v>
      </c>
      <c r="IY324" s="5">
        <v>0</v>
      </c>
      <c r="IZ324" s="5">
        <v>0</v>
      </c>
      <c r="JA324" s="5">
        <v>0</v>
      </c>
      <c r="JB324" s="5">
        <v>0</v>
      </c>
      <c r="JC324" s="5">
        <v>0</v>
      </c>
      <c r="JD324" s="5">
        <v>0</v>
      </c>
      <c r="JE324" s="5">
        <v>0</v>
      </c>
      <c r="JF324" s="5">
        <v>0</v>
      </c>
      <c r="JG324" s="5">
        <v>0</v>
      </c>
      <c r="JH324" s="5">
        <v>0</v>
      </c>
      <c r="JI324" s="5">
        <v>0</v>
      </c>
      <c r="JJ324" s="5">
        <v>0</v>
      </c>
      <c r="JK324" s="5">
        <v>0</v>
      </c>
      <c r="JL324" s="5">
        <v>0</v>
      </c>
      <c r="JM324" s="5">
        <v>0</v>
      </c>
      <c r="JN324" s="5">
        <v>0</v>
      </c>
      <c r="JO324" s="5">
        <v>284.27350000000001</v>
      </c>
      <c r="JP324" s="5">
        <v>284.27350000000001</v>
      </c>
      <c r="JQ324" s="5">
        <v>284.27350000000001</v>
      </c>
      <c r="JR324" s="5">
        <v>284.27350000000001</v>
      </c>
      <c r="JS324" s="5">
        <v>284.27350000000001</v>
      </c>
      <c r="JT324" s="5">
        <v>284.27350000000001</v>
      </c>
      <c r="JU324" s="5">
        <v>301.32991000000004</v>
      </c>
      <c r="JV324" s="5">
        <v>301.32991000000004</v>
      </c>
      <c r="JW324" s="5">
        <v>301.32991000000004</v>
      </c>
      <c r="JX324" s="5">
        <v>301.32991000000004</v>
      </c>
      <c r="JY324" s="5">
        <v>301.32991000000004</v>
      </c>
      <c r="JZ324" s="5">
        <v>301.32991000000004</v>
      </c>
      <c r="KA324" s="5">
        <v>301.32991000000004</v>
      </c>
      <c r="KB324" s="5">
        <v>301.32991000000004</v>
      </c>
      <c r="KC324" s="5">
        <v>301.32991000000004</v>
      </c>
      <c r="KD324" s="5">
        <v>301.32991000000004</v>
      </c>
      <c r="KE324" s="5">
        <v>301.32991000000004</v>
      </c>
      <c r="KF324" s="5">
        <v>301.32991000000004</v>
      </c>
      <c r="KG324" s="5">
        <v>319.40970460000005</v>
      </c>
      <c r="KH324" s="5">
        <v>319.40970460000005</v>
      </c>
      <c r="KI324" s="5">
        <v>319.40970460000005</v>
      </c>
      <c r="KJ324" s="5">
        <v>319.40970460000005</v>
      </c>
      <c r="KK324" s="5">
        <v>319.40970460000005</v>
      </c>
      <c r="KL324" s="5">
        <v>319.40970460000005</v>
      </c>
      <c r="KM324" s="5">
        <v>319.40970460000005</v>
      </c>
      <c r="KN324" s="5">
        <v>319.40970460000005</v>
      </c>
      <c r="KO324" s="5">
        <v>319.40970460000005</v>
      </c>
      <c r="KP324" s="5">
        <v>319.40970460000005</v>
      </c>
      <c r="KQ324" s="5">
        <v>319.40970460000005</v>
      </c>
      <c r="KR324" s="5">
        <v>319.40970460000005</v>
      </c>
      <c r="KS324" s="5">
        <v>338.57428687600003</v>
      </c>
      <c r="KT324" s="5">
        <v>338.57428687600003</v>
      </c>
      <c r="KU324" s="5">
        <v>338.57428687600003</v>
      </c>
      <c r="KV324" s="5">
        <v>338.57428687600003</v>
      </c>
      <c r="KW324" s="5">
        <v>338.57428687600003</v>
      </c>
      <c r="KX324" s="5">
        <v>338.57428687600003</v>
      </c>
      <c r="KY324" s="5">
        <v>338.57428687600003</v>
      </c>
      <c r="KZ324" s="5">
        <v>338.57428687600003</v>
      </c>
      <c r="LA324" s="5">
        <v>338.57428687600003</v>
      </c>
      <c r="LB324" s="5">
        <v>338.57428687600003</v>
      </c>
      <c r="LC324" s="5">
        <v>338.57428687600003</v>
      </c>
      <c r="LD324" s="5">
        <v>338.57428687600003</v>
      </c>
      <c r="LE324" s="5">
        <v>358.88874408856009</v>
      </c>
      <c r="LF324" s="5">
        <v>358.88874408856009</v>
      </c>
      <c r="LG324" s="5">
        <v>358.88874408856009</v>
      </c>
      <c r="LH324" s="5">
        <v>358.88874408856009</v>
      </c>
      <c r="LI324" s="5">
        <v>358.88874408856009</v>
      </c>
      <c r="LJ324" s="5">
        <v>358.88874408856009</v>
      </c>
      <c r="LK324" s="5">
        <v>358.88874408856009</v>
      </c>
      <c r="LL324" s="5">
        <v>358.88874408856009</v>
      </c>
      <c r="LM324" s="5">
        <v>358.88874408856009</v>
      </c>
      <c r="LN324" s="5">
        <v>358.88874408856009</v>
      </c>
      <c r="LO324" s="5">
        <v>358.88874408856009</v>
      </c>
      <c r="LP324" s="5">
        <v>358.88874408856009</v>
      </c>
      <c r="LQ324" s="5"/>
      <c r="LT324" s="5">
        <v>0</v>
      </c>
      <c r="LU324" s="5">
        <v>0</v>
      </c>
      <c r="LV324" s="5">
        <v>0</v>
      </c>
      <c r="LW324" s="5">
        <v>0</v>
      </c>
      <c r="LX324" s="5">
        <v>0</v>
      </c>
      <c r="LY324" s="5">
        <v>0</v>
      </c>
      <c r="LZ324" s="5">
        <v>0</v>
      </c>
      <c r="MA324" s="5">
        <v>0</v>
      </c>
      <c r="MB324" s="5">
        <v>0</v>
      </c>
      <c r="MC324" s="5">
        <v>0</v>
      </c>
      <c r="MD324" s="5">
        <v>0</v>
      </c>
      <c r="ME324" s="5">
        <v>0</v>
      </c>
      <c r="MF324" s="5">
        <v>0</v>
      </c>
      <c r="MG324" s="5">
        <v>0</v>
      </c>
      <c r="MH324" s="5">
        <v>0</v>
      </c>
      <c r="MI324" s="5">
        <v>0</v>
      </c>
      <c r="MJ324" s="5">
        <v>0</v>
      </c>
      <c r="MK324" s="5">
        <v>0</v>
      </c>
      <c r="ML324" s="5">
        <v>301.11200000000002</v>
      </c>
      <c r="MM324" s="5">
        <v>301.11200000000002</v>
      </c>
      <c r="MN324" s="5">
        <v>301.11200000000002</v>
      </c>
      <c r="MO324" s="5">
        <v>301.11200000000002</v>
      </c>
      <c r="MP324" s="5">
        <v>301.11200000000002</v>
      </c>
      <c r="MQ324" s="5">
        <v>301.11200000000002</v>
      </c>
      <c r="MR324" s="5">
        <v>319.17872000000006</v>
      </c>
      <c r="MS324" s="5">
        <v>319.17872000000006</v>
      </c>
      <c r="MT324" s="5">
        <v>319.17872000000006</v>
      </c>
      <c r="MU324" s="5">
        <v>319.17872000000006</v>
      </c>
      <c r="MV324" s="5">
        <v>319.17872000000006</v>
      </c>
      <c r="MW324" s="5">
        <v>319.17872000000006</v>
      </c>
      <c r="MX324" s="5">
        <v>319.17872000000006</v>
      </c>
      <c r="MY324" s="5">
        <v>319.17872000000006</v>
      </c>
      <c r="MZ324" s="5">
        <v>319.17872000000006</v>
      </c>
      <c r="NA324" s="5">
        <v>319.17872000000006</v>
      </c>
      <c r="NB324" s="5">
        <v>319.17872000000006</v>
      </c>
      <c r="NC324" s="5">
        <v>319.17872000000006</v>
      </c>
      <c r="ND324" s="5">
        <v>338.32944320000007</v>
      </c>
      <c r="NE324" s="5">
        <v>338.32944320000007</v>
      </c>
      <c r="NF324" s="5">
        <v>338.32944320000007</v>
      </c>
      <c r="NG324" s="5">
        <v>338.32944320000007</v>
      </c>
      <c r="NH324" s="5">
        <v>338.32944320000007</v>
      </c>
      <c r="NI324" s="5">
        <v>338.32944320000007</v>
      </c>
      <c r="NJ324" s="5">
        <v>338.32944320000007</v>
      </c>
      <c r="NK324" s="5">
        <v>338.32944320000007</v>
      </c>
      <c r="NL324" s="5">
        <v>338.32944320000007</v>
      </c>
      <c r="NM324" s="5">
        <v>338.32944320000007</v>
      </c>
      <c r="NN324" s="5">
        <v>338.32944320000007</v>
      </c>
      <c r="NO324" s="5">
        <v>338.32944320000007</v>
      </c>
      <c r="NP324" s="5">
        <v>358.62920979200004</v>
      </c>
      <c r="NQ324" s="5">
        <v>358.62920979200004</v>
      </c>
      <c r="NR324" s="5">
        <v>358.62920979200004</v>
      </c>
      <c r="NS324" s="5">
        <v>358.62920979200004</v>
      </c>
      <c r="NT324" s="5">
        <v>358.62920979200004</v>
      </c>
      <c r="NU324" s="5">
        <v>358.62920979200004</v>
      </c>
      <c r="NV324" s="5">
        <v>358.62920979200004</v>
      </c>
      <c r="NW324" s="5">
        <v>358.62920979200004</v>
      </c>
      <c r="NX324" s="5">
        <v>358.62920979200004</v>
      </c>
      <c r="NY324" s="5">
        <v>358.62920979200004</v>
      </c>
      <c r="NZ324" s="5">
        <v>358.62920979200004</v>
      </c>
      <c r="OA324" s="5">
        <v>358.62920979200004</v>
      </c>
      <c r="OB324" s="5">
        <v>380.14696237952006</v>
      </c>
      <c r="OC324" s="5">
        <v>380.14696237952006</v>
      </c>
      <c r="OD324" s="5">
        <v>380.14696237952006</v>
      </c>
      <c r="OE324" s="5">
        <v>380.14696237952006</v>
      </c>
      <c r="OF324" s="5">
        <v>380.14696237952006</v>
      </c>
      <c r="OG324" s="5">
        <v>380.14696237952006</v>
      </c>
      <c r="OH324" s="5">
        <v>380.14696237952006</v>
      </c>
      <c r="OI324" s="5">
        <v>380.14696237952006</v>
      </c>
      <c r="OJ324" s="5">
        <v>380.14696237952006</v>
      </c>
      <c r="OK324" s="5">
        <v>380.14696237952006</v>
      </c>
      <c r="OL324" s="5">
        <v>380.14696237952006</v>
      </c>
      <c r="OM324" s="5">
        <v>380.14696237952006</v>
      </c>
      <c r="ON324" s="5"/>
      <c r="OQ324" s="59">
        <v>0</v>
      </c>
      <c r="OR324" s="59">
        <v>0</v>
      </c>
      <c r="OS324" s="59">
        <v>0</v>
      </c>
      <c r="OT324" s="59">
        <v>0</v>
      </c>
      <c r="OU324" s="59">
        <v>0</v>
      </c>
      <c r="OV324" s="59">
        <v>0</v>
      </c>
      <c r="OW324" s="59">
        <v>0</v>
      </c>
      <c r="OX324" s="59">
        <v>0</v>
      </c>
      <c r="OY324" s="59">
        <v>0</v>
      </c>
      <c r="OZ324" s="59">
        <v>0</v>
      </c>
      <c r="PA324" s="59">
        <v>0</v>
      </c>
      <c r="PB324" s="59">
        <v>0</v>
      </c>
      <c r="PC324" s="59">
        <v>0</v>
      </c>
      <c r="PD324" s="59">
        <v>0</v>
      </c>
      <c r="PE324" s="59">
        <v>0</v>
      </c>
      <c r="PF324" s="59">
        <v>0</v>
      </c>
      <c r="PG324" s="59">
        <v>0</v>
      </c>
      <c r="PH324" s="59">
        <v>0</v>
      </c>
      <c r="PI324" s="59">
        <v>0</v>
      </c>
      <c r="PJ324" s="59">
        <v>0</v>
      </c>
      <c r="PK324" s="59">
        <v>0</v>
      </c>
      <c r="PL324" s="59">
        <v>0</v>
      </c>
      <c r="PM324" s="59">
        <v>0</v>
      </c>
      <c r="PN324" s="59">
        <v>0</v>
      </c>
      <c r="PO324" s="59">
        <v>0</v>
      </c>
      <c r="PP324" s="59">
        <v>0</v>
      </c>
      <c r="PQ324" s="59">
        <v>0</v>
      </c>
      <c r="PR324" s="59">
        <v>0</v>
      </c>
      <c r="PS324" s="59">
        <v>0</v>
      </c>
      <c r="PT324" s="59">
        <v>0</v>
      </c>
      <c r="PU324" s="59">
        <v>0</v>
      </c>
      <c r="PV324" s="59">
        <v>0</v>
      </c>
      <c r="PW324" s="59">
        <v>0</v>
      </c>
      <c r="PX324" s="59">
        <v>0</v>
      </c>
      <c r="PY324" s="59">
        <v>0</v>
      </c>
      <c r="PZ324" s="59">
        <v>0</v>
      </c>
      <c r="QA324" s="59">
        <v>0</v>
      </c>
      <c r="QB324" s="59">
        <v>0</v>
      </c>
      <c r="QC324" s="59">
        <v>0</v>
      </c>
      <c r="QD324" s="59">
        <v>0</v>
      </c>
      <c r="QE324" s="59">
        <v>0</v>
      </c>
      <c r="QF324" s="59">
        <v>0</v>
      </c>
      <c r="QG324" s="59">
        <v>0</v>
      </c>
      <c r="QH324" s="59">
        <v>0</v>
      </c>
      <c r="QI324" s="59">
        <v>0</v>
      </c>
      <c r="QJ324" s="59">
        <v>0</v>
      </c>
      <c r="QK324" s="59">
        <v>0</v>
      </c>
      <c r="QL324" s="59">
        <v>0</v>
      </c>
      <c r="QM324" s="59">
        <v>0</v>
      </c>
      <c r="QN324" s="59">
        <v>0</v>
      </c>
      <c r="QO324" s="59">
        <v>0</v>
      </c>
      <c r="QP324" s="59">
        <v>0</v>
      </c>
      <c r="QQ324" s="59">
        <v>0</v>
      </c>
      <c r="QR324" s="59">
        <v>0</v>
      </c>
      <c r="QS324" s="59">
        <v>0</v>
      </c>
      <c r="QT324" s="59">
        <v>0</v>
      </c>
      <c r="QU324" s="59">
        <v>0</v>
      </c>
      <c r="QV324" s="59">
        <v>0</v>
      </c>
      <c r="QW324" s="59">
        <v>0</v>
      </c>
      <c r="QX324" s="59">
        <v>0</v>
      </c>
      <c r="QY324" s="59">
        <v>0</v>
      </c>
      <c r="QZ324" s="59">
        <v>0</v>
      </c>
      <c r="RA324" s="59">
        <v>0</v>
      </c>
      <c r="RB324" s="59">
        <v>0</v>
      </c>
      <c r="RC324" s="59">
        <v>0</v>
      </c>
      <c r="RD324" s="59">
        <v>0</v>
      </c>
      <c r="RE324" s="59">
        <v>0</v>
      </c>
      <c r="RF324" s="59">
        <v>0</v>
      </c>
      <c r="RG324" s="59">
        <v>0</v>
      </c>
      <c r="RH324" s="59">
        <v>0</v>
      </c>
      <c r="RI324" s="59">
        <v>0</v>
      </c>
      <c r="RJ324" s="59">
        <v>0</v>
      </c>
      <c r="RK324" s="59"/>
      <c r="RN324" s="59">
        <v>0</v>
      </c>
      <c r="RO324" s="59">
        <v>0</v>
      </c>
      <c r="RP324" s="59">
        <v>0</v>
      </c>
      <c r="RQ324" s="59">
        <v>0</v>
      </c>
      <c r="RR324" s="59">
        <v>0</v>
      </c>
      <c r="RS324" s="59">
        <v>0</v>
      </c>
      <c r="RT324" s="59">
        <v>0</v>
      </c>
      <c r="RU324" s="59">
        <v>0</v>
      </c>
      <c r="RV324" s="59">
        <v>0</v>
      </c>
      <c r="RW324" s="59">
        <v>0</v>
      </c>
      <c r="RX324" s="59">
        <v>0</v>
      </c>
      <c r="RY324" s="59">
        <v>0</v>
      </c>
      <c r="RZ324" s="59">
        <v>0</v>
      </c>
      <c r="SA324" s="59">
        <v>0</v>
      </c>
      <c r="SB324" s="59">
        <v>0</v>
      </c>
      <c r="SC324" s="59">
        <v>0</v>
      </c>
      <c r="SD324" s="59">
        <v>0</v>
      </c>
      <c r="SE324" s="59">
        <v>0</v>
      </c>
      <c r="SF324" s="59">
        <v>585.38550000000009</v>
      </c>
      <c r="SG324" s="59">
        <v>585.38550000000009</v>
      </c>
      <c r="SH324" s="59">
        <v>585.38550000000009</v>
      </c>
      <c r="SI324" s="59">
        <v>585.38550000000009</v>
      </c>
      <c r="SJ324" s="59">
        <v>585.38550000000009</v>
      </c>
      <c r="SK324" s="59">
        <v>585.38550000000009</v>
      </c>
      <c r="SL324" s="59">
        <v>620.50863000000004</v>
      </c>
      <c r="SM324" s="59">
        <v>620.50863000000004</v>
      </c>
      <c r="SN324" s="59">
        <v>620.50863000000004</v>
      </c>
      <c r="SO324" s="59">
        <v>620.50863000000004</v>
      </c>
      <c r="SP324" s="59">
        <v>620.50863000000004</v>
      </c>
      <c r="SQ324" s="59">
        <v>620.50863000000004</v>
      </c>
      <c r="SR324" s="59">
        <v>620.50863000000004</v>
      </c>
      <c r="SS324" s="59">
        <v>620.50863000000004</v>
      </c>
      <c r="ST324" s="59">
        <v>620.50863000000004</v>
      </c>
      <c r="SU324" s="59">
        <v>620.50863000000004</v>
      </c>
      <c r="SV324" s="59">
        <v>620.50863000000004</v>
      </c>
      <c r="SW324" s="59">
        <v>620.50863000000004</v>
      </c>
      <c r="SX324" s="59">
        <v>657.73914780000018</v>
      </c>
      <c r="SY324" s="59">
        <v>657.73914780000018</v>
      </c>
      <c r="SZ324" s="59">
        <v>657.73914780000018</v>
      </c>
      <c r="TA324" s="59">
        <v>657.73914780000018</v>
      </c>
      <c r="TB324" s="59">
        <v>657.73914780000018</v>
      </c>
      <c r="TC324" s="59">
        <v>657.73914780000018</v>
      </c>
      <c r="TD324" s="59">
        <v>657.73914780000018</v>
      </c>
      <c r="TE324" s="59">
        <v>657.73914780000018</v>
      </c>
      <c r="TF324" s="59">
        <v>657.73914780000018</v>
      </c>
      <c r="TG324" s="59">
        <v>657.73914780000018</v>
      </c>
      <c r="TH324" s="59">
        <v>657.73914780000018</v>
      </c>
      <c r="TI324" s="59">
        <v>657.73914780000018</v>
      </c>
      <c r="TJ324" s="59">
        <v>697.20349666800007</v>
      </c>
      <c r="TK324" s="59">
        <v>697.20349666800007</v>
      </c>
      <c r="TL324" s="59">
        <v>697.20349666800007</v>
      </c>
      <c r="TM324" s="59">
        <v>697.20349666800007</v>
      </c>
      <c r="TN324" s="59">
        <v>697.20349666800007</v>
      </c>
      <c r="TO324" s="59">
        <v>697.20349666800007</v>
      </c>
      <c r="TP324" s="59">
        <v>697.20349666800007</v>
      </c>
      <c r="TQ324" s="59">
        <v>697.20349666800007</v>
      </c>
      <c r="TR324" s="59">
        <v>697.20349666800007</v>
      </c>
      <c r="TS324" s="59">
        <v>697.20349666800007</v>
      </c>
      <c r="TT324" s="59">
        <v>697.20349666800007</v>
      </c>
      <c r="TU324" s="59">
        <v>697.20349666800007</v>
      </c>
      <c r="TV324" s="59">
        <v>739.03570646808021</v>
      </c>
      <c r="TW324" s="59">
        <v>739.03570646808021</v>
      </c>
      <c r="TX324" s="59">
        <v>739.03570646808021</v>
      </c>
      <c r="TY324" s="59">
        <v>739.03570646808021</v>
      </c>
      <c r="TZ324" s="59">
        <v>739.03570646808021</v>
      </c>
      <c r="UA324" s="59">
        <v>739.03570646808021</v>
      </c>
      <c r="UB324" s="59">
        <v>739.03570646808021</v>
      </c>
      <c r="UC324" s="59">
        <v>739.03570646808021</v>
      </c>
      <c r="UD324" s="59">
        <v>739.03570646808021</v>
      </c>
      <c r="UE324" s="59">
        <v>739.03570646808021</v>
      </c>
      <c r="UF324" s="59">
        <v>739.03570646808021</v>
      </c>
      <c r="UG324" s="59">
        <v>739.03570646808021</v>
      </c>
      <c r="UH324" s="59"/>
      <c r="UK324" s="59">
        <v>0</v>
      </c>
      <c r="UL324" s="59">
        <v>1705.6410000000001</v>
      </c>
      <c r="UM324" s="59">
        <v>3615.9589199999996</v>
      </c>
      <c r="UN324" s="59">
        <v>3832.9164552000016</v>
      </c>
      <c r="UO324" s="59">
        <v>4062.8914425119997</v>
      </c>
      <c r="UP324" s="59">
        <v>4306.6649290627211</v>
      </c>
      <c r="UQ324" s="59"/>
      <c r="UT324" s="59">
        <v>0</v>
      </c>
      <c r="UU324" s="59">
        <v>1806.6720000000003</v>
      </c>
      <c r="UV324" s="59">
        <v>3830.14464</v>
      </c>
      <c r="UW324" s="59">
        <v>4059.9533184000015</v>
      </c>
      <c r="UX324" s="59">
        <v>4303.5505175040007</v>
      </c>
      <c r="UY324" s="59">
        <v>4561.7635485542405</v>
      </c>
      <c r="UZ324" s="59"/>
      <c r="VC324" s="59">
        <v>0</v>
      </c>
      <c r="VD324" s="59">
        <v>0</v>
      </c>
      <c r="VE324" s="59">
        <v>0</v>
      </c>
      <c r="VF324" s="59">
        <v>0</v>
      </c>
      <c r="VG324" s="59">
        <v>0</v>
      </c>
      <c r="VH324" s="59">
        <v>0</v>
      </c>
      <c r="VI324" s="59"/>
      <c r="VL324" s="59">
        <v>0</v>
      </c>
      <c r="VM324" s="59">
        <v>3512.3130000000001</v>
      </c>
      <c r="VN324" s="59">
        <v>7446.1035599999996</v>
      </c>
      <c r="VO324" s="59">
        <v>7892.8697736000031</v>
      </c>
      <c r="VP324" s="59">
        <v>8366.4419600159999</v>
      </c>
      <c r="VQ324" s="59">
        <v>8868.4284776169625</v>
      </c>
      <c r="VR324" s="59"/>
      <c r="VU324" s="59">
        <v>0</v>
      </c>
      <c r="VV324" s="59">
        <v>59430</v>
      </c>
      <c r="VW324" s="59">
        <v>125991.60000000002</v>
      </c>
      <c r="VX324" s="59">
        <v>133551.09600000002</v>
      </c>
      <c r="VY324" s="59">
        <v>141564.16175999999</v>
      </c>
      <c r="VZ324" s="59">
        <v>150058.01146560002</v>
      </c>
      <c r="WA324" s="59"/>
      <c r="WD324" s="59">
        <v>0</v>
      </c>
      <c r="WE324" s="59">
        <v>4952.5</v>
      </c>
      <c r="WF324" s="59">
        <v>10499.300000000001</v>
      </c>
      <c r="WG324" s="59">
        <v>11129.258000000002</v>
      </c>
      <c r="WH324" s="59">
        <v>11797.01348</v>
      </c>
      <c r="WI324" s="59">
        <v>12504.834288800002</v>
      </c>
      <c r="WJ324" s="59"/>
      <c r="WM324" s="59">
        <v>0</v>
      </c>
      <c r="WN324" s="59">
        <v>207.82626940830886</v>
      </c>
      <c r="WO324" s="59">
        <v>440.59169114561485</v>
      </c>
      <c r="WP324" s="59">
        <v>467.02719261435175</v>
      </c>
      <c r="WQ324" s="59">
        <v>495.0488241712128</v>
      </c>
      <c r="WR324" s="59">
        <v>524.7517536214857</v>
      </c>
      <c r="WS324" s="59"/>
      <c r="WV324" s="74">
        <v>-6</v>
      </c>
      <c r="WW324" s="74">
        <v>6</v>
      </c>
      <c r="WX324" s="74">
        <v>18</v>
      </c>
      <c r="WY324" s="74">
        <v>30</v>
      </c>
      <c r="WZ324" s="74">
        <v>42</v>
      </c>
      <c r="XA324" s="74">
        <v>54</v>
      </c>
      <c r="XB324" s="74"/>
      <c r="XE324" s="80">
        <v>0</v>
      </c>
      <c r="XF324" s="80">
        <v>0</v>
      </c>
      <c r="XG324" s="80">
        <v>1</v>
      </c>
      <c r="XH324" s="80">
        <v>2</v>
      </c>
      <c r="XI324" s="80">
        <v>3</v>
      </c>
      <c r="XJ324" s="80">
        <v>4</v>
      </c>
      <c r="XK324" s="80"/>
      <c r="XL324" s="75"/>
      <c r="XM324" s="75"/>
      <c r="XN324" s="80">
        <v>0</v>
      </c>
      <c r="XO324" s="80">
        <v>6</v>
      </c>
      <c r="XP324" s="80">
        <v>6</v>
      </c>
      <c r="XQ324" s="80">
        <v>6</v>
      </c>
      <c r="XR324" s="80">
        <v>6</v>
      </c>
      <c r="XS324" s="80">
        <v>6</v>
      </c>
      <c r="XT324" s="80"/>
      <c r="XW324" s="80">
        <v>0</v>
      </c>
      <c r="XX324" s="80">
        <v>0</v>
      </c>
      <c r="XY324" s="80">
        <v>0</v>
      </c>
      <c r="XZ324" s="80">
        <v>0</v>
      </c>
      <c r="YA324" s="80">
        <v>0</v>
      </c>
      <c r="YB324" s="80">
        <v>0</v>
      </c>
      <c r="YC324" s="80"/>
      <c r="YF324" s="5">
        <v>0</v>
      </c>
      <c r="YG324" s="5">
        <v>433.31777171632393</v>
      </c>
      <c r="YH324" s="5">
        <v>918.63367603860752</v>
      </c>
      <c r="YI324" s="5">
        <v>973.75169660092342</v>
      </c>
      <c r="YJ324" s="5">
        <v>1032.1767983969794</v>
      </c>
      <c r="YK324" s="5">
        <v>1094.1074063007991</v>
      </c>
      <c r="YL324" s="5"/>
      <c r="YO324" s="5">
        <v>0</v>
      </c>
      <c r="YP324" s="5">
        <v>9352.1821233738992</v>
      </c>
      <c r="YQ324" s="5">
        <v>19826.626101552669</v>
      </c>
      <c r="YR324" s="5">
        <v>21016.223667645827</v>
      </c>
      <c r="YS324" s="5">
        <v>29702.929450272768</v>
      </c>
      <c r="YT324" s="5">
        <v>31485.105217289143</v>
      </c>
      <c r="YU324" s="5"/>
      <c r="YX324" s="5">
        <v>0</v>
      </c>
      <c r="YY324" s="5">
        <v>9268.8065560138202</v>
      </c>
      <c r="YZ324" s="5">
        <v>19826.626101552669</v>
      </c>
      <c r="ZA324" s="5">
        <v>21016.223667645827</v>
      </c>
      <c r="ZB324" s="5">
        <v>29702.929450272768</v>
      </c>
      <c r="ZC324" s="5">
        <v>31485.105217289143</v>
      </c>
      <c r="ZD324" s="5"/>
      <c r="ZG324" s="5">
        <v>0</v>
      </c>
      <c r="ZH324" s="5">
        <v>207.82626940830886</v>
      </c>
      <c r="ZI324" s="5">
        <v>440.59169114561485</v>
      </c>
      <c r="ZJ324" s="5">
        <v>467.02719261435175</v>
      </c>
      <c r="ZK324" s="5">
        <v>495.0488241712128</v>
      </c>
      <c r="ZL324" s="5">
        <v>524.7517536214857</v>
      </c>
      <c r="ZM324" s="5"/>
      <c r="ZP324" s="60">
        <v>0</v>
      </c>
      <c r="ZQ324" s="60">
        <v>1454.783885858162</v>
      </c>
      <c r="ZR324" s="60">
        <v>12336.567352077216</v>
      </c>
      <c r="ZS324" s="60">
        <v>13076.761393201848</v>
      </c>
      <c r="ZT324" s="60">
        <v>13861.367076793958</v>
      </c>
      <c r="ZU324" s="60">
        <v>14693.049101401601</v>
      </c>
      <c r="ZV324" s="60"/>
      <c r="ZY324" s="60">
        <v>0</v>
      </c>
      <c r="ZZ324" s="60">
        <v>207.82626940830886</v>
      </c>
      <c r="AAA324" s="60">
        <v>440.59169114561485</v>
      </c>
      <c r="AAB324" s="60">
        <v>467.02719261435175</v>
      </c>
      <c r="AAC324" s="60">
        <v>495.0488241712128</v>
      </c>
      <c r="AAD324" s="60">
        <v>524.7517536214857</v>
      </c>
      <c r="AAE324" s="60"/>
      <c r="AAH324" s="60">
        <v>0</v>
      </c>
      <c r="AAI324" s="60">
        <v>2701.7415023080152</v>
      </c>
      <c r="AAJ324" s="60">
        <v>14980.117498950905</v>
      </c>
      <c r="AAK324" s="60">
        <v>25686.495593789346</v>
      </c>
      <c r="AAL324" s="60">
        <v>37623.710637012176</v>
      </c>
      <c r="AAM324" s="60">
        <v>50900.920101284115</v>
      </c>
      <c r="AAN324" s="60"/>
      <c r="AAQ324" s="5">
        <v>0</v>
      </c>
      <c r="AAR324" s="5">
        <v>4156.5253881661774</v>
      </c>
      <c r="AAS324" s="5">
        <v>27316.68485102812</v>
      </c>
      <c r="AAT324" s="5">
        <v>38763.256986991197</v>
      </c>
      <c r="AAU324" s="5">
        <v>51485.077713806138</v>
      </c>
      <c r="AAV324" s="5">
        <v>65593.969202685723</v>
      </c>
    </row>
    <row r="325" spans="2:724" ht="15" customHeight="1">
      <c r="B325" s="228">
        <v>52</v>
      </c>
      <c r="C325" s="228">
        <v>7</v>
      </c>
      <c r="D325" s="229" t="s">
        <v>487</v>
      </c>
      <c r="E325" s="73" t="b">
        <v>0</v>
      </c>
      <c r="F325" s="230">
        <v>42186</v>
      </c>
      <c r="G325" s="231" t="s">
        <v>426</v>
      </c>
      <c r="H325" s="57" t="s">
        <v>221</v>
      </c>
      <c r="I325" s="57" t="s">
        <v>199</v>
      </c>
      <c r="J325" s="229" t="s">
        <v>223</v>
      </c>
      <c r="K325" s="232">
        <v>0</v>
      </c>
      <c r="L325" s="232">
        <v>0</v>
      </c>
      <c r="M325" s="73" t="b">
        <v>1</v>
      </c>
      <c r="N325" s="73" t="b">
        <v>1</v>
      </c>
      <c r="O325" s="73" t="b">
        <v>1</v>
      </c>
      <c r="P325" s="27">
        <v>43282</v>
      </c>
      <c r="Q325" s="27" t="s">
        <v>426</v>
      </c>
      <c r="R325" s="69">
        <v>0</v>
      </c>
      <c r="S325" s="69">
        <v>0.06</v>
      </c>
      <c r="T325" s="69">
        <v>0.06</v>
      </c>
      <c r="U325" s="69">
        <v>0.06</v>
      </c>
      <c r="V325" s="69">
        <v>0.06</v>
      </c>
      <c r="W325" s="69">
        <v>0.06</v>
      </c>
      <c r="Z325" s="232">
        <v>0</v>
      </c>
      <c r="AA325" s="232">
        <v>0</v>
      </c>
      <c r="AB325" s="232">
        <v>0</v>
      </c>
      <c r="AC325" s="232">
        <v>0</v>
      </c>
      <c r="AD325" s="232">
        <v>0</v>
      </c>
      <c r="AE325" s="232">
        <v>0</v>
      </c>
      <c r="AF325" s="232">
        <v>0</v>
      </c>
      <c r="AG325" s="232">
        <v>0</v>
      </c>
      <c r="AH325" s="232">
        <v>0</v>
      </c>
      <c r="AI325" s="232">
        <v>0</v>
      </c>
      <c r="AJ325" s="232">
        <v>0</v>
      </c>
      <c r="AK325" s="232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233">
        <v>9905</v>
      </c>
      <c r="AS325" s="5">
        <v>9905</v>
      </c>
      <c r="AT325" s="5">
        <v>9905</v>
      </c>
      <c r="AU325" s="5">
        <v>9905</v>
      </c>
      <c r="AV325" s="5">
        <v>9905</v>
      </c>
      <c r="AW325" s="5">
        <v>9905</v>
      </c>
      <c r="AX325" s="5">
        <v>10499.300000000001</v>
      </c>
      <c r="AY325" s="5">
        <v>10499.300000000001</v>
      </c>
      <c r="AZ325" s="5">
        <v>10499.300000000001</v>
      </c>
      <c r="BA325" s="5">
        <v>10499.300000000001</v>
      </c>
      <c r="BB325" s="5">
        <v>10499.300000000001</v>
      </c>
      <c r="BC325" s="5">
        <v>10499.300000000001</v>
      </c>
      <c r="BD325" s="5">
        <v>10499.300000000001</v>
      </c>
      <c r="BE325" s="5">
        <v>10499.300000000001</v>
      </c>
      <c r="BF325" s="5">
        <v>10499.300000000001</v>
      </c>
      <c r="BG325" s="5">
        <v>10499.300000000001</v>
      </c>
      <c r="BH325" s="5">
        <v>10499.300000000001</v>
      </c>
      <c r="BI325" s="5">
        <v>10499.300000000001</v>
      </c>
      <c r="BJ325" s="5">
        <v>11129.258000000002</v>
      </c>
      <c r="BK325" s="5">
        <v>11129.258000000002</v>
      </c>
      <c r="BL325" s="5">
        <v>11129.258000000002</v>
      </c>
      <c r="BM325" s="5">
        <v>11129.258000000002</v>
      </c>
      <c r="BN325" s="5">
        <v>11129.258000000002</v>
      </c>
      <c r="BO325" s="5">
        <v>11129.258000000002</v>
      </c>
      <c r="BP325" s="5">
        <v>11129.258000000002</v>
      </c>
      <c r="BQ325" s="5">
        <v>11129.258000000002</v>
      </c>
      <c r="BR325" s="5">
        <v>11129.258000000002</v>
      </c>
      <c r="BS325" s="5">
        <v>11129.258000000002</v>
      </c>
      <c r="BT325" s="5">
        <v>11129.258000000002</v>
      </c>
      <c r="BU325" s="5">
        <v>11129.258000000002</v>
      </c>
      <c r="BV325" s="5">
        <v>11797.013480000001</v>
      </c>
      <c r="BW325" s="5">
        <v>11797.013480000001</v>
      </c>
      <c r="BX325" s="5">
        <v>11797.013480000001</v>
      </c>
      <c r="BY325" s="5">
        <v>11797.013480000001</v>
      </c>
      <c r="BZ325" s="5">
        <v>11797.013480000001</v>
      </c>
      <c r="CA325" s="5">
        <v>11797.013480000001</v>
      </c>
      <c r="CB325" s="5">
        <v>11797.013480000001</v>
      </c>
      <c r="CC325" s="5">
        <v>11797.013480000001</v>
      </c>
      <c r="CD325" s="5">
        <v>11797.013480000001</v>
      </c>
      <c r="CE325" s="5">
        <v>11797.013480000001</v>
      </c>
      <c r="CF325" s="5">
        <v>11797.013480000001</v>
      </c>
      <c r="CG325" s="5">
        <v>11797.013480000001</v>
      </c>
      <c r="CH325" s="5">
        <v>12504.834288800002</v>
      </c>
      <c r="CI325" s="5">
        <v>12504.834288800002</v>
      </c>
      <c r="CJ325" s="5">
        <v>12504.834288800002</v>
      </c>
      <c r="CK325" s="5">
        <v>12504.834288800002</v>
      </c>
      <c r="CL325" s="5">
        <v>12504.834288800002</v>
      </c>
      <c r="CM325" s="5">
        <v>12504.834288800002</v>
      </c>
      <c r="CN325" s="5">
        <v>12504.834288800002</v>
      </c>
      <c r="CO325" s="5">
        <v>12504.834288800002</v>
      </c>
      <c r="CP325" s="5">
        <v>12504.834288800002</v>
      </c>
      <c r="CQ325" s="5">
        <v>12504.834288800002</v>
      </c>
      <c r="CR325" s="5">
        <v>12504.834288800002</v>
      </c>
      <c r="CS325" s="5">
        <v>12504.834288800002</v>
      </c>
      <c r="CU325" s="69">
        <v>0</v>
      </c>
      <c r="CV325" s="69">
        <v>0</v>
      </c>
      <c r="CW325" s="69">
        <v>0</v>
      </c>
      <c r="CX325" s="69">
        <v>0</v>
      </c>
      <c r="CY325" s="69">
        <v>0</v>
      </c>
      <c r="CZ325" s="69">
        <v>0</v>
      </c>
      <c r="DC325" s="5">
        <v>0</v>
      </c>
      <c r="DD325" s="5">
        <v>0</v>
      </c>
      <c r="DE325" s="5">
        <v>0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0</v>
      </c>
      <c r="DR325" s="5">
        <v>0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0</v>
      </c>
      <c r="EL325" s="5">
        <v>0</v>
      </c>
      <c r="EM325" s="5">
        <v>0</v>
      </c>
      <c r="EN325" s="5">
        <v>0</v>
      </c>
      <c r="EO325" s="5">
        <v>0</v>
      </c>
      <c r="EP325" s="5">
        <v>0</v>
      </c>
      <c r="EQ325" s="5">
        <v>0</v>
      </c>
      <c r="ER325" s="5">
        <v>0</v>
      </c>
      <c r="ES325" s="5">
        <v>0</v>
      </c>
      <c r="ET325" s="5">
        <v>0</v>
      </c>
      <c r="EU325" s="5">
        <v>0</v>
      </c>
      <c r="EV325" s="5">
        <v>0</v>
      </c>
      <c r="EW325" s="5">
        <v>0</v>
      </c>
      <c r="EX325" s="5">
        <v>0</v>
      </c>
      <c r="EY325" s="5">
        <v>0</v>
      </c>
      <c r="EZ325" s="5">
        <v>0</v>
      </c>
      <c r="FA325" s="5">
        <v>0</v>
      </c>
      <c r="FB325" s="5">
        <v>0</v>
      </c>
      <c r="FC325" s="5">
        <v>0</v>
      </c>
      <c r="FD325" s="5">
        <v>0</v>
      </c>
      <c r="FE325" s="5">
        <v>0</v>
      </c>
      <c r="FF325" s="5">
        <v>0</v>
      </c>
      <c r="FG325" s="5">
        <v>0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0</v>
      </c>
      <c r="FO325" s="5">
        <v>0</v>
      </c>
      <c r="FP325" s="5">
        <v>0</v>
      </c>
      <c r="FQ325" s="5">
        <v>0</v>
      </c>
      <c r="FR325" s="5">
        <v>0</v>
      </c>
      <c r="FS325" s="5">
        <v>0</v>
      </c>
      <c r="FT325" s="5">
        <v>0</v>
      </c>
      <c r="FU325" s="5">
        <v>0</v>
      </c>
      <c r="FV325" s="5">
        <v>0</v>
      </c>
      <c r="FW325" s="5"/>
      <c r="FZ325" s="5">
        <v>0</v>
      </c>
      <c r="GA325" s="5">
        <v>0</v>
      </c>
      <c r="GB325" s="5">
        <v>0</v>
      </c>
      <c r="GC325" s="5">
        <v>0</v>
      </c>
      <c r="GD325" s="5">
        <v>0</v>
      </c>
      <c r="GE325" s="5">
        <v>0</v>
      </c>
      <c r="GF325" s="5">
        <v>0</v>
      </c>
      <c r="GG325" s="5">
        <v>0</v>
      </c>
      <c r="GH325" s="5">
        <v>0</v>
      </c>
      <c r="GI325" s="5">
        <v>0</v>
      </c>
      <c r="GJ325" s="5">
        <v>0</v>
      </c>
      <c r="GK325" s="5">
        <v>0</v>
      </c>
      <c r="GL325" s="5">
        <v>0</v>
      </c>
      <c r="GM325" s="5">
        <v>0</v>
      </c>
      <c r="GN325" s="5">
        <v>0</v>
      </c>
      <c r="GO325" s="5">
        <v>0</v>
      </c>
      <c r="GP325" s="5">
        <v>0</v>
      </c>
      <c r="GQ325" s="5">
        <v>0</v>
      </c>
      <c r="GR325" s="5">
        <v>9905</v>
      </c>
      <c r="GS325" s="5">
        <v>9905</v>
      </c>
      <c r="GT325" s="5">
        <v>9905</v>
      </c>
      <c r="GU325" s="5">
        <v>9905</v>
      </c>
      <c r="GV325" s="5">
        <v>9905</v>
      </c>
      <c r="GW325" s="5">
        <v>9905</v>
      </c>
      <c r="GX325" s="5">
        <v>10499.300000000001</v>
      </c>
      <c r="GY325" s="5">
        <v>10499.300000000001</v>
      </c>
      <c r="GZ325" s="5">
        <v>10499.300000000001</v>
      </c>
      <c r="HA325" s="5">
        <v>10499.300000000001</v>
      </c>
      <c r="HB325" s="5">
        <v>10499.300000000001</v>
      </c>
      <c r="HC325" s="5">
        <v>10499.300000000001</v>
      </c>
      <c r="HD325" s="5">
        <v>10499.300000000001</v>
      </c>
      <c r="HE325" s="5">
        <v>10499.300000000001</v>
      </c>
      <c r="HF325" s="5">
        <v>10499.300000000001</v>
      </c>
      <c r="HG325" s="5">
        <v>10499.300000000001</v>
      </c>
      <c r="HH325" s="5">
        <v>10499.300000000001</v>
      </c>
      <c r="HI325" s="5">
        <v>10499.300000000001</v>
      </c>
      <c r="HJ325" s="5">
        <v>11129.258000000002</v>
      </c>
      <c r="HK325" s="5">
        <v>11129.258000000002</v>
      </c>
      <c r="HL325" s="5">
        <v>11129.258000000002</v>
      </c>
      <c r="HM325" s="5">
        <v>11129.258000000002</v>
      </c>
      <c r="HN325" s="5">
        <v>11129.258000000002</v>
      </c>
      <c r="HO325" s="5">
        <v>11129.258000000002</v>
      </c>
      <c r="HP325" s="5">
        <v>11129.258000000002</v>
      </c>
      <c r="HQ325" s="5">
        <v>11129.258000000002</v>
      </c>
      <c r="HR325" s="5">
        <v>11129.258000000002</v>
      </c>
      <c r="HS325" s="5">
        <v>11129.258000000002</v>
      </c>
      <c r="HT325" s="5">
        <v>11129.258000000002</v>
      </c>
      <c r="HU325" s="5">
        <v>11129.258000000002</v>
      </c>
      <c r="HV325" s="5">
        <v>11797.013480000001</v>
      </c>
      <c r="HW325" s="5">
        <v>11797.013480000001</v>
      </c>
      <c r="HX325" s="5">
        <v>11797.013480000001</v>
      </c>
      <c r="HY325" s="5">
        <v>11797.013480000001</v>
      </c>
      <c r="HZ325" s="5">
        <v>11797.013480000001</v>
      </c>
      <c r="IA325" s="5">
        <v>11797.013480000001</v>
      </c>
      <c r="IB325" s="5">
        <v>11797.013480000001</v>
      </c>
      <c r="IC325" s="5">
        <v>11797.013480000001</v>
      </c>
      <c r="ID325" s="5">
        <v>11797.013480000001</v>
      </c>
      <c r="IE325" s="5">
        <v>11797.013480000001</v>
      </c>
      <c r="IF325" s="5">
        <v>11797.013480000001</v>
      </c>
      <c r="IG325" s="5">
        <v>11797.013480000001</v>
      </c>
      <c r="IH325" s="5">
        <v>12504.834288800002</v>
      </c>
      <c r="II325" s="5">
        <v>12504.834288800002</v>
      </c>
      <c r="IJ325" s="5">
        <v>12504.834288800002</v>
      </c>
      <c r="IK325" s="5">
        <v>12504.834288800002</v>
      </c>
      <c r="IL325" s="5">
        <v>12504.834288800002</v>
      </c>
      <c r="IM325" s="5">
        <v>12504.834288800002</v>
      </c>
      <c r="IN325" s="5">
        <v>12504.834288800002</v>
      </c>
      <c r="IO325" s="5">
        <v>12504.834288800002</v>
      </c>
      <c r="IP325" s="5">
        <v>12504.834288800002</v>
      </c>
      <c r="IQ325" s="5">
        <v>12504.834288800002</v>
      </c>
      <c r="IR325" s="5">
        <v>12504.834288800002</v>
      </c>
      <c r="IS325" s="5">
        <v>12504.834288800002</v>
      </c>
      <c r="IT325" s="5"/>
      <c r="IW325" s="5">
        <v>0</v>
      </c>
      <c r="IX325" s="5">
        <v>0</v>
      </c>
      <c r="IY325" s="5">
        <v>0</v>
      </c>
      <c r="IZ325" s="5">
        <v>0</v>
      </c>
      <c r="JA325" s="5">
        <v>0</v>
      </c>
      <c r="JB325" s="5">
        <v>0</v>
      </c>
      <c r="JC325" s="5">
        <v>0</v>
      </c>
      <c r="JD325" s="5">
        <v>0</v>
      </c>
      <c r="JE325" s="5">
        <v>0</v>
      </c>
      <c r="JF325" s="5">
        <v>0</v>
      </c>
      <c r="JG325" s="5">
        <v>0</v>
      </c>
      <c r="JH325" s="5">
        <v>0</v>
      </c>
      <c r="JI325" s="5">
        <v>0</v>
      </c>
      <c r="JJ325" s="5">
        <v>0</v>
      </c>
      <c r="JK325" s="5">
        <v>0</v>
      </c>
      <c r="JL325" s="5">
        <v>0</v>
      </c>
      <c r="JM325" s="5">
        <v>0</v>
      </c>
      <c r="JN325" s="5">
        <v>0</v>
      </c>
      <c r="JO325" s="5">
        <v>284.27350000000001</v>
      </c>
      <c r="JP325" s="5">
        <v>284.27350000000001</v>
      </c>
      <c r="JQ325" s="5">
        <v>284.27350000000001</v>
      </c>
      <c r="JR325" s="5">
        <v>284.27350000000001</v>
      </c>
      <c r="JS325" s="5">
        <v>284.27350000000001</v>
      </c>
      <c r="JT325" s="5">
        <v>284.27350000000001</v>
      </c>
      <c r="JU325" s="5">
        <v>301.32991000000004</v>
      </c>
      <c r="JV325" s="5">
        <v>301.32991000000004</v>
      </c>
      <c r="JW325" s="5">
        <v>301.32991000000004</v>
      </c>
      <c r="JX325" s="5">
        <v>301.32991000000004</v>
      </c>
      <c r="JY325" s="5">
        <v>301.32991000000004</v>
      </c>
      <c r="JZ325" s="5">
        <v>301.32991000000004</v>
      </c>
      <c r="KA325" s="5">
        <v>301.32991000000004</v>
      </c>
      <c r="KB325" s="5">
        <v>301.32991000000004</v>
      </c>
      <c r="KC325" s="5">
        <v>301.32991000000004</v>
      </c>
      <c r="KD325" s="5">
        <v>301.32991000000004</v>
      </c>
      <c r="KE325" s="5">
        <v>301.32991000000004</v>
      </c>
      <c r="KF325" s="5">
        <v>301.32991000000004</v>
      </c>
      <c r="KG325" s="5">
        <v>319.40970460000005</v>
      </c>
      <c r="KH325" s="5">
        <v>319.40970460000005</v>
      </c>
      <c r="KI325" s="5">
        <v>319.40970460000005</v>
      </c>
      <c r="KJ325" s="5">
        <v>319.40970460000005</v>
      </c>
      <c r="KK325" s="5">
        <v>319.40970460000005</v>
      </c>
      <c r="KL325" s="5">
        <v>319.40970460000005</v>
      </c>
      <c r="KM325" s="5">
        <v>319.40970460000005</v>
      </c>
      <c r="KN325" s="5">
        <v>319.40970460000005</v>
      </c>
      <c r="KO325" s="5">
        <v>319.40970460000005</v>
      </c>
      <c r="KP325" s="5">
        <v>319.40970460000005</v>
      </c>
      <c r="KQ325" s="5">
        <v>319.40970460000005</v>
      </c>
      <c r="KR325" s="5">
        <v>319.40970460000005</v>
      </c>
      <c r="KS325" s="5">
        <v>338.57428687600003</v>
      </c>
      <c r="KT325" s="5">
        <v>338.57428687600003</v>
      </c>
      <c r="KU325" s="5">
        <v>338.57428687600003</v>
      </c>
      <c r="KV325" s="5">
        <v>338.57428687600003</v>
      </c>
      <c r="KW325" s="5">
        <v>338.57428687600003</v>
      </c>
      <c r="KX325" s="5">
        <v>338.57428687600003</v>
      </c>
      <c r="KY325" s="5">
        <v>338.57428687600003</v>
      </c>
      <c r="KZ325" s="5">
        <v>338.57428687600003</v>
      </c>
      <c r="LA325" s="5">
        <v>338.57428687600003</v>
      </c>
      <c r="LB325" s="5">
        <v>338.57428687600003</v>
      </c>
      <c r="LC325" s="5">
        <v>338.57428687600003</v>
      </c>
      <c r="LD325" s="5">
        <v>338.57428687600003</v>
      </c>
      <c r="LE325" s="5">
        <v>358.88874408856009</v>
      </c>
      <c r="LF325" s="5">
        <v>358.88874408856009</v>
      </c>
      <c r="LG325" s="5">
        <v>358.88874408856009</v>
      </c>
      <c r="LH325" s="5">
        <v>358.88874408856009</v>
      </c>
      <c r="LI325" s="5">
        <v>358.88874408856009</v>
      </c>
      <c r="LJ325" s="5">
        <v>358.88874408856009</v>
      </c>
      <c r="LK325" s="5">
        <v>358.88874408856009</v>
      </c>
      <c r="LL325" s="5">
        <v>358.88874408856009</v>
      </c>
      <c r="LM325" s="5">
        <v>358.88874408856009</v>
      </c>
      <c r="LN325" s="5">
        <v>358.88874408856009</v>
      </c>
      <c r="LO325" s="5">
        <v>358.88874408856009</v>
      </c>
      <c r="LP325" s="5">
        <v>358.88874408856009</v>
      </c>
      <c r="LQ325" s="5"/>
      <c r="LT325" s="5">
        <v>0</v>
      </c>
      <c r="LU325" s="5">
        <v>0</v>
      </c>
      <c r="LV325" s="5">
        <v>0</v>
      </c>
      <c r="LW325" s="5">
        <v>0</v>
      </c>
      <c r="LX325" s="5">
        <v>0</v>
      </c>
      <c r="LY325" s="5">
        <v>0</v>
      </c>
      <c r="LZ325" s="5">
        <v>0</v>
      </c>
      <c r="MA325" s="5">
        <v>0</v>
      </c>
      <c r="MB325" s="5">
        <v>0</v>
      </c>
      <c r="MC325" s="5">
        <v>0</v>
      </c>
      <c r="MD325" s="5">
        <v>0</v>
      </c>
      <c r="ME325" s="5">
        <v>0</v>
      </c>
      <c r="MF325" s="5">
        <v>0</v>
      </c>
      <c r="MG325" s="5">
        <v>0</v>
      </c>
      <c r="MH325" s="5">
        <v>0</v>
      </c>
      <c r="MI325" s="5">
        <v>0</v>
      </c>
      <c r="MJ325" s="5">
        <v>0</v>
      </c>
      <c r="MK325" s="5">
        <v>0</v>
      </c>
      <c r="ML325" s="5">
        <v>301.11200000000002</v>
      </c>
      <c r="MM325" s="5">
        <v>301.11200000000002</v>
      </c>
      <c r="MN325" s="5">
        <v>301.11200000000002</v>
      </c>
      <c r="MO325" s="5">
        <v>301.11200000000002</v>
      </c>
      <c r="MP325" s="5">
        <v>301.11200000000002</v>
      </c>
      <c r="MQ325" s="5">
        <v>301.11200000000002</v>
      </c>
      <c r="MR325" s="5">
        <v>319.17872000000006</v>
      </c>
      <c r="MS325" s="5">
        <v>319.17872000000006</v>
      </c>
      <c r="MT325" s="5">
        <v>319.17872000000006</v>
      </c>
      <c r="MU325" s="5">
        <v>319.17872000000006</v>
      </c>
      <c r="MV325" s="5">
        <v>319.17872000000006</v>
      </c>
      <c r="MW325" s="5">
        <v>319.17872000000006</v>
      </c>
      <c r="MX325" s="5">
        <v>319.17872000000006</v>
      </c>
      <c r="MY325" s="5">
        <v>319.17872000000006</v>
      </c>
      <c r="MZ325" s="5">
        <v>319.17872000000006</v>
      </c>
      <c r="NA325" s="5">
        <v>319.17872000000006</v>
      </c>
      <c r="NB325" s="5">
        <v>319.17872000000006</v>
      </c>
      <c r="NC325" s="5">
        <v>319.17872000000006</v>
      </c>
      <c r="ND325" s="5">
        <v>338.32944320000007</v>
      </c>
      <c r="NE325" s="5">
        <v>338.32944320000007</v>
      </c>
      <c r="NF325" s="5">
        <v>338.32944320000007</v>
      </c>
      <c r="NG325" s="5">
        <v>338.32944320000007</v>
      </c>
      <c r="NH325" s="5">
        <v>338.32944320000007</v>
      </c>
      <c r="NI325" s="5">
        <v>338.32944320000007</v>
      </c>
      <c r="NJ325" s="5">
        <v>338.32944320000007</v>
      </c>
      <c r="NK325" s="5">
        <v>338.32944320000007</v>
      </c>
      <c r="NL325" s="5">
        <v>338.32944320000007</v>
      </c>
      <c r="NM325" s="5">
        <v>338.32944320000007</v>
      </c>
      <c r="NN325" s="5">
        <v>338.32944320000007</v>
      </c>
      <c r="NO325" s="5">
        <v>338.32944320000007</v>
      </c>
      <c r="NP325" s="5">
        <v>358.62920979200004</v>
      </c>
      <c r="NQ325" s="5">
        <v>358.62920979200004</v>
      </c>
      <c r="NR325" s="5">
        <v>358.62920979200004</v>
      </c>
      <c r="NS325" s="5">
        <v>358.62920979200004</v>
      </c>
      <c r="NT325" s="5">
        <v>358.62920979200004</v>
      </c>
      <c r="NU325" s="5">
        <v>358.62920979200004</v>
      </c>
      <c r="NV325" s="5">
        <v>358.62920979200004</v>
      </c>
      <c r="NW325" s="5">
        <v>358.62920979200004</v>
      </c>
      <c r="NX325" s="5">
        <v>358.62920979200004</v>
      </c>
      <c r="NY325" s="5">
        <v>358.62920979200004</v>
      </c>
      <c r="NZ325" s="5">
        <v>358.62920979200004</v>
      </c>
      <c r="OA325" s="5">
        <v>358.62920979200004</v>
      </c>
      <c r="OB325" s="5">
        <v>380.14696237952006</v>
      </c>
      <c r="OC325" s="5">
        <v>380.14696237952006</v>
      </c>
      <c r="OD325" s="5">
        <v>380.14696237952006</v>
      </c>
      <c r="OE325" s="5">
        <v>380.14696237952006</v>
      </c>
      <c r="OF325" s="5">
        <v>380.14696237952006</v>
      </c>
      <c r="OG325" s="5">
        <v>380.14696237952006</v>
      </c>
      <c r="OH325" s="5">
        <v>380.14696237952006</v>
      </c>
      <c r="OI325" s="5">
        <v>380.14696237952006</v>
      </c>
      <c r="OJ325" s="5">
        <v>380.14696237952006</v>
      </c>
      <c r="OK325" s="5">
        <v>380.14696237952006</v>
      </c>
      <c r="OL325" s="5">
        <v>380.14696237952006</v>
      </c>
      <c r="OM325" s="5">
        <v>380.14696237952006</v>
      </c>
      <c r="ON325" s="5"/>
      <c r="OQ325" s="59">
        <v>0</v>
      </c>
      <c r="OR325" s="59">
        <v>0</v>
      </c>
      <c r="OS325" s="59">
        <v>0</v>
      </c>
      <c r="OT325" s="59">
        <v>0</v>
      </c>
      <c r="OU325" s="59">
        <v>0</v>
      </c>
      <c r="OV325" s="59">
        <v>0</v>
      </c>
      <c r="OW325" s="59">
        <v>0</v>
      </c>
      <c r="OX325" s="59">
        <v>0</v>
      </c>
      <c r="OY325" s="59">
        <v>0</v>
      </c>
      <c r="OZ325" s="59">
        <v>0</v>
      </c>
      <c r="PA325" s="59">
        <v>0</v>
      </c>
      <c r="PB325" s="59">
        <v>0</v>
      </c>
      <c r="PC325" s="59">
        <v>0</v>
      </c>
      <c r="PD325" s="59">
        <v>0</v>
      </c>
      <c r="PE325" s="59">
        <v>0</v>
      </c>
      <c r="PF325" s="59">
        <v>0</v>
      </c>
      <c r="PG325" s="59">
        <v>0</v>
      </c>
      <c r="PH325" s="59">
        <v>0</v>
      </c>
      <c r="PI325" s="59">
        <v>0</v>
      </c>
      <c r="PJ325" s="59">
        <v>0</v>
      </c>
      <c r="PK325" s="59">
        <v>0</v>
      </c>
      <c r="PL325" s="59">
        <v>0</v>
      </c>
      <c r="PM325" s="59">
        <v>0</v>
      </c>
      <c r="PN325" s="59">
        <v>0</v>
      </c>
      <c r="PO325" s="59">
        <v>0</v>
      </c>
      <c r="PP325" s="59">
        <v>0</v>
      </c>
      <c r="PQ325" s="59">
        <v>0</v>
      </c>
      <c r="PR325" s="59">
        <v>0</v>
      </c>
      <c r="PS325" s="59">
        <v>0</v>
      </c>
      <c r="PT325" s="59">
        <v>0</v>
      </c>
      <c r="PU325" s="59">
        <v>0</v>
      </c>
      <c r="PV325" s="59">
        <v>0</v>
      </c>
      <c r="PW325" s="59">
        <v>0</v>
      </c>
      <c r="PX325" s="59">
        <v>0</v>
      </c>
      <c r="PY325" s="59">
        <v>0</v>
      </c>
      <c r="PZ325" s="59">
        <v>0</v>
      </c>
      <c r="QA325" s="59">
        <v>0</v>
      </c>
      <c r="QB325" s="59">
        <v>0</v>
      </c>
      <c r="QC325" s="59">
        <v>0</v>
      </c>
      <c r="QD325" s="59">
        <v>0</v>
      </c>
      <c r="QE325" s="59">
        <v>0</v>
      </c>
      <c r="QF325" s="59">
        <v>0</v>
      </c>
      <c r="QG325" s="59">
        <v>0</v>
      </c>
      <c r="QH325" s="59">
        <v>0</v>
      </c>
      <c r="QI325" s="59">
        <v>0</v>
      </c>
      <c r="QJ325" s="59">
        <v>0</v>
      </c>
      <c r="QK325" s="59">
        <v>0</v>
      </c>
      <c r="QL325" s="59">
        <v>0</v>
      </c>
      <c r="QM325" s="59">
        <v>0</v>
      </c>
      <c r="QN325" s="59">
        <v>0</v>
      </c>
      <c r="QO325" s="59">
        <v>0</v>
      </c>
      <c r="QP325" s="59">
        <v>0</v>
      </c>
      <c r="QQ325" s="59">
        <v>0</v>
      </c>
      <c r="QR325" s="59">
        <v>0</v>
      </c>
      <c r="QS325" s="59">
        <v>0</v>
      </c>
      <c r="QT325" s="59">
        <v>0</v>
      </c>
      <c r="QU325" s="59">
        <v>0</v>
      </c>
      <c r="QV325" s="59">
        <v>0</v>
      </c>
      <c r="QW325" s="59">
        <v>0</v>
      </c>
      <c r="QX325" s="59">
        <v>0</v>
      </c>
      <c r="QY325" s="59">
        <v>0</v>
      </c>
      <c r="QZ325" s="59">
        <v>0</v>
      </c>
      <c r="RA325" s="59">
        <v>0</v>
      </c>
      <c r="RB325" s="59">
        <v>0</v>
      </c>
      <c r="RC325" s="59">
        <v>0</v>
      </c>
      <c r="RD325" s="59">
        <v>0</v>
      </c>
      <c r="RE325" s="59">
        <v>0</v>
      </c>
      <c r="RF325" s="59">
        <v>0</v>
      </c>
      <c r="RG325" s="59">
        <v>0</v>
      </c>
      <c r="RH325" s="59">
        <v>0</v>
      </c>
      <c r="RI325" s="59">
        <v>0</v>
      </c>
      <c r="RJ325" s="59">
        <v>0</v>
      </c>
      <c r="RK325" s="59"/>
      <c r="RN325" s="59">
        <v>0</v>
      </c>
      <c r="RO325" s="59">
        <v>0</v>
      </c>
      <c r="RP325" s="59">
        <v>0</v>
      </c>
      <c r="RQ325" s="59">
        <v>0</v>
      </c>
      <c r="RR325" s="59">
        <v>0</v>
      </c>
      <c r="RS325" s="59">
        <v>0</v>
      </c>
      <c r="RT325" s="59">
        <v>0</v>
      </c>
      <c r="RU325" s="59">
        <v>0</v>
      </c>
      <c r="RV325" s="59">
        <v>0</v>
      </c>
      <c r="RW325" s="59">
        <v>0</v>
      </c>
      <c r="RX325" s="59">
        <v>0</v>
      </c>
      <c r="RY325" s="59">
        <v>0</v>
      </c>
      <c r="RZ325" s="59">
        <v>0</v>
      </c>
      <c r="SA325" s="59">
        <v>0</v>
      </c>
      <c r="SB325" s="59">
        <v>0</v>
      </c>
      <c r="SC325" s="59">
        <v>0</v>
      </c>
      <c r="SD325" s="59">
        <v>0</v>
      </c>
      <c r="SE325" s="59">
        <v>0</v>
      </c>
      <c r="SF325" s="59">
        <v>585.38550000000009</v>
      </c>
      <c r="SG325" s="59">
        <v>585.38550000000009</v>
      </c>
      <c r="SH325" s="59">
        <v>585.38550000000009</v>
      </c>
      <c r="SI325" s="59">
        <v>585.38550000000009</v>
      </c>
      <c r="SJ325" s="59">
        <v>585.38550000000009</v>
      </c>
      <c r="SK325" s="59">
        <v>585.38550000000009</v>
      </c>
      <c r="SL325" s="59">
        <v>620.50863000000004</v>
      </c>
      <c r="SM325" s="59">
        <v>620.50863000000004</v>
      </c>
      <c r="SN325" s="59">
        <v>620.50863000000004</v>
      </c>
      <c r="SO325" s="59">
        <v>620.50863000000004</v>
      </c>
      <c r="SP325" s="59">
        <v>620.50863000000004</v>
      </c>
      <c r="SQ325" s="59">
        <v>620.50863000000004</v>
      </c>
      <c r="SR325" s="59">
        <v>620.50863000000004</v>
      </c>
      <c r="SS325" s="59">
        <v>620.50863000000004</v>
      </c>
      <c r="ST325" s="59">
        <v>620.50863000000004</v>
      </c>
      <c r="SU325" s="59">
        <v>620.50863000000004</v>
      </c>
      <c r="SV325" s="59">
        <v>620.50863000000004</v>
      </c>
      <c r="SW325" s="59">
        <v>620.50863000000004</v>
      </c>
      <c r="SX325" s="59">
        <v>657.73914780000018</v>
      </c>
      <c r="SY325" s="59">
        <v>657.73914780000018</v>
      </c>
      <c r="SZ325" s="59">
        <v>657.73914780000018</v>
      </c>
      <c r="TA325" s="59">
        <v>657.73914780000018</v>
      </c>
      <c r="TB325" s="59">
        <v>657.73914780000018</v>
      </c>
      <c r="TC325" s="59">
        <v>657.73914780000018</v>
      </c>
      <c r="TD325" s="59">
        <v>657.73914780000018</v>
      </c>
      <c r="TE325" s="59">
        <v>657.73914780000018</v>
      </c>
      <c r="TF325" s="59">
        <v>657.73914780000018</v>
      </c>
      <c r="TG325" s="59">
        <v>657.73914780000018</v>
      </c>
      <c r="TH325" s="59">
        <v>657.73914780000018</v>
      </c>
      <c r="TI325" s="59">
        <v>657.73914780000018</v>
      </c>
      <c r="TJ325" s="59">
        <v>697.20349666800007</v>
      </c>
      <c r="TK325" s="59">
        <v>697.20349666800007</v>
      </c>
      <c r="TL325" s="59">
        <v>697.20349666800007</v>
      </c>
      <c r="TM325" s="59">
        <v>697.20349666800007</v>
      </c>
      <c r="TN325" s="59">
        <v>697.20349666800007</v>
      </c>
      <c r="TO325" s="59">
        <v>697.20349666800007</v>
      </c>
      <c r="TP325" s="59">
        <v>697.20349666800007</v>
      </c>
      <c r="TQ325" s="59">
        <v>697.20349666800007</v>
      </c>
      <c r="TR325" s="59">
        <v>697.20349666800007</v>
      </c>
      <c r="TS325" s="59">
        <v>697.20349666800007</v>
      </c>
      <c r="TT325" s="59">
        <v>697.20349666800007</v>
      </c>
      <c r="TU325" s="59">
        <v>697.20349666800007</v>
      </c>
      <c r="TV325" s="59">
        <v>739.03570646808021</v>
      </c>
      <c r="TW325" s="59">
        <v>739.03570646808021</v>
      </c>
      <c r="TX325" s="59">
        <v>739.03570646808021</v>
      </c>
      <c r="TY325" s="59">
        <v>739.03570646808021</v>
      </c>
      <c r="TZ325" s="59">
        <v>739.03570646808021</v>
      </c>
      <c r="UA325" s="59">
        <v>739.03570646808021</v>
      </c>
      <c r="UB325" s="59">
        <v>739.03570646808021</v>
      </c>
      <c r="UC325" s="59">
        <v>739.03570646808021</v>
      </c>
      <c r="UD325" s="59">
        <v>739.03570646808021</v>
      </c>
      <c r="UE325" s="59">
        <v>739.03570646808021</v>
      </c>
      <c r="UF325" s="59">
        <v>739.03570646808021</v>
      </c>
      <c r="UG325" s="59">
        <v>739.03570646808021</v>
      </c>
      <c r="UH325" s="59"/>
      <c r="UK325" s="59">
        <v>0</v>
      </c>
      <c r="UL325" s="59">
        <v>1705.6410000000001</v>
      </c>
      <c r="UM325" s="59">
        <v>3615.9589199999996</v>
      </c>
      <c r="UN325" s="59">
        <v>3832.9164552000016</v>
      </c>
      <c r="UO325" s="59">
        <v>4062.8914425119997</v>
      </c>
      <c r="UP325" s="59">
        <v>4306.6649290627211</v>
      </c>
      <c r="UQ325" s="59"/>
      <c r="UT325" s="59">
        <v>0</v>
      </c>
      <c r="UU325" s="59">
        <v>1806.6720000000003</v>
      </c>
      <c r="UV325" s="59">
        <v>3830.14464</v>
      </c>
      <c r="UW325" s="59">
        <v>4059.9533184000015</v>
      </c>
      <c r="UX325" s="59">
        <v>4303.5505175040007</v>
      </c>
      <c r="UY325" s="59">
        <v>4561.7635485542405</v>
      </c>
      <c r="UZ325" s="59"/>
      <c r="VC325" s="59">
        <v>0</v>
      </c>
      <c r="VD325" s="59">
        <v>0</v>
      </c>
      <c r="VE325" s="59">
        <v>0</v>
      </c>
      <c r="VF325" s="59">
        <v>0</v>
      </c>
      <c r="VG325" s="59">
        <v>0</v>
      </c>
      <c r="VH325" s="59">
        <v>0</v>
      </c>
      <c r="VI325" s="59"/>
      <c r="VL325" s="59">
        <v>0</v>
      </c>
      <c r="VM325" s="59">
        <v>3512.3130000000001</v>
      </c>
      <c r="VN325" s="59">
        <v>7446.1035599999996</v>
      </c>
      <c r="VO325" s="59">
        <v>7892.8697736000031</v>
      </c>
      <c r="VP325" s="59">
        <v>8366.4419600159999</v>
      </c>
      <c r="VQ325" s="59">
        <v>8868.4284776169625</v>
      </c>
      <c r="VR325" s="59"/>
      <c r="VU325" s="59">
        <v>0</v>
      </c>
      <c r="VV325" s="59">
        <v>59430</v>
      </c>
      <c r="VW325" s="59">
        <v>125991.60000000002</v>
      </c>
      <c r="VX325" s="59">
        <v>133551.09600000002</v>
      </c>
      <c r="VY325" s="59">
        <v>141564.16175999999</v>
      </c>
      <c r="VZ325" s="59">
        <v>150058.01146560002</v>
      </c>
      <c r="WA325" s="59"/>
      <c r="WD325" s="59">
        <v>0</v>
      </c>
      <c r="WE325" s="59">
        <v>4952.5</v>
      </c>
      <c r="WF325" s="59">
        <v>10499.300000000001</v>
      </c>
      <c r="WG325" s="59">
        <v>11129.258000000002</v>
      </c>
      <c r="WH325" s="59">
        <v>11797.01348</v>
      </c>
      <c r="WI325" s="59">
        <v>12504.834288800002</v>
      </c>
      <c r="WJ325" s="59"/>
      <c r="WM325" s="59">
        <v>0</v>
      </c>
      <c r="WN325" s="59">
        <v>207.82626940830886</v>
      </c>
      <c r="WO325" s="59">
        <v>440.59169114561485</v>
      </c>
      <c r="WP325" s="59">
        <v>467.02719261435175</v>
      </c>
      <c r="WQ325" s="59">
        <v>495.0488241712128</v>
      </c>
      <c r="WR325" s="59">
        <v>524.7517536214857</v>
      </c>
      <c r="WS325" s="59"/>
      <c r="WV325" s="74">
        <v>-6</v>
      </c>
      <c r="WW325" s="74">
        <v>6</v>
      </c>
      <c r="WX325" s="74">
        <v>18</v>
      </c>
      <c r="WY325" s="74">
        <v>30</v>
      </c>
      <c r="WZ325" s="74">
        <v>42</v>
      </c>
      <c r="XA325" s="74">
        <v>54</v>
      </c>
      <c r="XB325" s="74"/>
      <c r="XE325" s="80">
        <v>0</v>
      </c>
      <c r="XF325" s="80">
        <v>0</v>
      </c>
      <c r="XG325" s="80">
        <v>1</v>
      </c>
      <c r="XH325" s="80">
        <v>2</v>
      </c>
      <c r="XI325" s="80">
        <v>3</v>
      </c>
      <c r="XJ325" s="80">
        <v>4</v>
      </c>
      <c r="XK325" s="80"/>
      <c r="XL325" s="75"/>
      <c r="XM325" s="75"/>
      <c r="XN325" s="80">
        <v>0</v>
      </c>
      <c r="XO325" s="80">
        <v>6</v>
      </c>
      <c r="XP325" s="80">
        <v>6</v>
      </c>
      <c r="XQ325" s="80">
        <v>6</v>
      </c>
      <c r="XR325" s="80">
        <v>6</v>
      </c>
      <c r="XS325" s="80">
        <v>6</v>
      </c>
      <c r="XT325" s="80"/>
      <c r="XW325" s="80">
        <v>0</v>
      </c>
      <c r="XX325" s="80">
        <v>0</v>
      </c>
      <c r="XY325" s="80">
        <v>0</v>
      </c>
      <c r="XZ325" s="80">
        <v>0</v>
      </c>
      <c r="YA325" s="80">
        <v>0</v>
      </c>
      <c r="YB325" s="80">
        <v>0</v>
      </c>
      <c r="YC325" s="80"/>
      <c r="YF325" s="5">
        <v>0</v>
      </c>
      <c r="YG325" s="5">
        <v>433.31777171632393</v>
      </c>
      <c r="YH325" s="5">
        <v>918.63367603860752</v>
      </c>
      <c r="YI325" s="5">
        <v>973.75169660092342</v>
      </c>
      <c r="YJ325" s="5">
        <v>1032.1767983969794</v>
      </c>
      <c r="YK325" s="5">
        <v>1094.1074063007991</v>
      </c>
      <c r="YL325" s="5"/>
      <c r="YO325" s="5">
        <v>0</v>
      </c>
      <c r="YP325" s="5">
        <v>9352.1821233738992</v>
      </c>
      <c r="YQ325" s="5">
        <v>19826.626101552669</v>
      </c>
      <c r="YR325" s="5">
        <v>21016.223667645827</v>
      </c>
      <c r="YS325" s="5">
        <v>29702.929450272768</v>
      </c>
      <c r="YT325" s="5">
        <v>31485.105217289143</v>
      </c>
      <c r="YU325" s="5"/>
      <c r="YX325" s="5">
        <v>0</v>
      </c>
      <c r="YY325" s="5">
        <v>9268.8065560138202</v>
      </c>
      <c r="YZ325" s="5">
        <v>19826.626101552669</v>
      </c>
      <c r="ZA325" s="5">
        <v>21016.223667645827</v>
      </c>
      <c r="ZB325" s="5">
        <v>29702.929450272768</v>
      </c>
      <c r="ZC325" s="5">
        <v>31485.105217289143</v>
      </c>
      <c r="ZD325" s="5"/>
      <c r="ZG325" s="5">
        <v>0</v>
      </c>
      <c r="ZH325" s="5">
        <v>207.82626940830886</v>
      </c>
      <c r="ZI325" s="5">
        <v>440.59169114561485</v>
      </c>
      <c r="ZJ325" s="5">
        <v>467.02719261435175</v>
      </c>
      <c r="ZK325" s="5">
        <v>495.0488241712128</v>
      </c>
      <c r="ZL325" s="5">
        <v>524.7517536214857</v>
      </c>
      <c r="ZM325" s="5"/>
      <c r="ZP325" s="60">
        <v>0</v>
      </c>
      <c r="ZQ325" s="60">
        <v>1454.783885858162</v>
      </c>
      <c r="ZR325" s="60">
        <v>12336.567352077216</v>
      </c>
      <c r="ZS325" s="60">
        <v>13076.761393201848</v>
      </c>
      <c r="ZT325" s="60">
        <v>13861.367076793958</v>
      </c>
      <c r="ZU325" s="60">
        <v>14693.049101401601</v>
      </c>
      <c r="ZV325" s="60"/>
      <c r="ZY325" s="60">
        <v>0</v>
      </c>
      <c r="ZZ325" s="60">
        <v>207.82626940830886</v>
      </c>
      <c r="AAA325" s="60">
        <v>440.59169114561485</v>
      </c>
      <c r="AAB325" s="60">
        <v>467.02719261435175</v>
      </c>
      <c r="AAC325" s="60">
        <v>495.0488241712128</v>
      </c>
      <c r="AAD325" s="60">
        <v>524.7517536214857</v>
      </c>
      <c r="AAE325" s="60"/>
      <c r="AAH325" s="60">
        <v>0</v>
      </c>
      <c r="AAI325" s="60">
        <v>2701.7415023080152</v>
      </c>
      <c r="AAJ325" s="60">
        <v>14980.117498950905</v>
      </c>
      <c r="AAK325" s="60">
        <v>25686.495593789346</v>
      </c>
      <c r="AAL325" s="60">
        <v>37623.710637012176</v>
      </c>
      <c r="AAM325" s="60">
        <v>50900.920101284115</v>
      </c>
      <c r="AAN325" s="60"/>
      <c r="AAQ325" s="5">
        <v>0</v>
      </c>
      <c r="AAR325" s="5">
        <v>4156.5253881661774</v>
      </c>
      <c r="AAS325" s="5">
        <v>27316.68485102812</v>
      </c>
      <c r="AAT325" s="5">
        <v>38763.256986991197</v>
      </c>
      <c r="AAU325" s="5">
        <v>51485.077713806138</v>
      </c>
      <c r="AAV325" s="5">
        <v>65593.969202685723</v>
      </c>
    </row>
    <row r="326" spans="2:724" ht="15" customHeight="1">
      <c r="B326" s="228">
        <v>53</v>
      </c>
      <c r="C326" s="228">
        <v>8</v>
      </c>
      <c r="D326" s="229" t="s">
        <v>488</v>
      </c>
      <c r="E326" s="73" t="b">
        <v>0</v>
      </c>
      <c r="F326" s="230">
        <v>42186</v>
      </c>
      <c r="G326" s="231" t="s">
        <v>426</v>
      </c>
      <c r="H326" s="57" t="s">
        <v>221</v>
      </c>
      <c r="I326" s="57" t="s">
        <v>199</v>
      </c>
      <c r="J326" s="229" t="s">
        <v>223</v>
      </c>
      <c r="K326" s="232">
        <v>0</v>
      </c>
      <c r="L326" s="232">
        <v>0</v>
      </c>
      <c r="M326" s="73" t="b">
        <v>1</v>
      </c>
      <c r="N326" s="73" t="b">
        <v>1</v>
      </c>
      <c r="O326" s="73" t="b">
        <v>1</v>
      </c>
      <c r="P326" s="27">
        <v>43282</v>
      </c>
      <c r="Q326" s="27" t="s">
        <v>426</v>
      </c>
      <c r="R326" s="69">
        <v>0</v>
      </c>
      <c r="S326" s="69">
        <v>0.06</v>
      </c>
      <c r="T326" s="69">
        <v>0.06</v>
      </c>
      <c r="U326" s="69">
        <v>0.06</v>
      </c>
      <c r="V326" s="69">
        <v>0.06</v>
      </c>
      <c r="W326" s="69">
        <v>0.06</v>
      </c>
      <c r="Z326" s="232">
        <v>0</v>
      </c>
      <c r="AA326" s="232">
        <v>0</v>
      </c>
      <c r="AB326" s="232">
        <v>0</v>
      </c>
      <c r="AC326" s="232">
        <v>0</v>
      </c>
      <c r="AD326" s="232">
        <v>0</v>
      </c>
      <c r="AE326" s="232">
        <v>0</v>
      </c>
      <c r="AF326" s="232">
        <v>0</v>
      </c>
      <c r="AG326" s="232">
        <v>0</v>
      </c>
      <c r="AH326" s="232">
        <v>0</v>
      </c>
      <c r="AI326" s="232">
        <v>0</v>
      </c>
      <c r="AJ326" s="232">
        <v>0</v>
      </c>
      <c r="AK326" s="232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233">
        <v>9905</v>
      </c>
      <c r="AS326" s="5">
        <v>9905</v>
      </c>
      <c r="AT326" s="5">
        <v>9905</v>
      </c>
      <c r="AU326" s="5">
        <v>9905</v>
      </c>
      <c r="AV326" s="5">
        <v>9905</v>
      </c>
      <c r="AW326" s="5">
        <v>9905</v>
      </c>
      <c r="AX326" s="5">
        <v>10499.300000000001</v>
      </c>
      <c r="AY326" s="5">
        <v>10499.300000000001</v>
      </c>
      <c r="AZ326" s="5">
        <v>10499.300000000001</v>
      </c>
      <c r="BA326" s="5">
        <v>10499.300000000001</v>
      </c>
      <c r="BB326" s="5">
        <v>10499.300000000001</v>
      </c>
      <c r="BC326" s="5">
        <v>10499.300000000001</v>
      </c>
      <c r="BD326" s="5">
        <v>10499.300000000001</v>
      </c>
      <c r="BE326" s="5">
        <v>10499.300000000001</v>
      </c>
      <c r="BF326" s="5">
        <v>10499.300000000001</v>
      </c>
      <c r="BG326" s="5">
        <v>10499.300000000001</v>
      </c>
      <c r="BH326" s="5">
        <v>10499.300000000001</v>
      </c>
      <c r="BI326" s="5">
        <v>10499.300000000001</v>
      </c>
      <c r="BJ326" s="5">
        <v>11129.258000000002</v>
      </c>
      <c r="BK326" s="5">
        <v>11129.258000000002</v>
      </c>
      <c r="BL326" s="5">
        <v>11129.258000000002</v>
      </c>
      <c r="BM326" s="5">
        <v>11129.258000000002</v>
      </c>
      <c r="BN326" s="5">
        <v>11129.258000000002</v>
      </c>
      <c r="BO326" s="5">
        <v>11129.258000000002</v>
      </c>
      <c r="BP326" s="5">
        <v>11129.258000000002</v>
      </c>
      <c r="BQ326" s="5">
        <v>11129.258000000002</v>
      </c>
      <c r="BR326" s="5">
        <v>11129.258000000002</v>
      </c>
      <c r="BS326" s="5">
        <v>11129.258000000002</v>
      </c>
      <c r="BT326" s="5">
        <v>11129.258000000002</v>
      </c>
      <c r="BU326" s="5">
        <v>11129.258000000002</v>
      </c>
      <c r="BV326" s="5">
        <v>11797.013480000001</v>
      </c>
      <c r="BW326" s="5">
        <v>11797.013480000001</v>
      </c>
      <c r="BX326" s="5">
        <v>11797.013480000001</v>
      </c>
      <c r="BY326" s="5">
        <v>11797.013480000001</v>
      </c>
      <c r="BZ326" s="5">
        <v>11797.013480000001</v>
      </c>
      <c r="CA326" s="5">
        <v>11797.013480000001</v>
      </c>
      <c r="CB326" s="5">
        <v>11797.013480000001</v>
      </c>
      <c r="CC326" s="5">
        <v>11797.013480000001</v>
      </c>
      <c r="CD326" s="5">
        <v>11797.013480000001</v>
      </c>
      <c r="CE326" s="5">
        <v>11797.013480000001</v>
      </c>
      <c r="CF326" s="5">
        <v>11797.013480000001</v>
      </c>
      <c r="CG326" s="5">
        <v>11797.013480000001</v>
      </c>
      <c r="CH326" s="5">
        <v>12504.834288800002</v>
      </c>
      <c r="CI326" s="5">
        <v>12504.834288800002</v>
      </c>
      <c r="CJ326" s="5">
        <v>12504.834288800002</v>
      </c>
      <c r="CK326" s="5">
        <v>12504.834288800002</v>
      </c>
      <c r="CL326" s="5">
        <v>12504.834288800002</v>
      </c>
      <c r="CM326" s="5">
        <v>12504.834288800002</v>
      </c>
      <c r="CN326" s="5">
        <v>12504.834288800002</v>
      </c>
      <c r="CO326" s="5">
        <v>12504.834288800002</v>
      </c>
      <c r="CP326" s="5">
        <v>12504.834288800002</v>
      </c>
      <c r="CQ326" s="5">
        <v>12504.834288800002</v>
      </c>
      <c r="CR326" s="5">
        <v>12504.834288800002</v>
      </c>
      <c r="CS326" s="5">
        <v>12504.834288800002</v>
      </c>
      <c r="CU326" s="69">
        <v>0</v>
      </c>
      <c r="CV326" s="69">
        <v>0</v>
      </c>
      <c r="CW326" s="69">
        <v>0</v>
      </c>
      <c r="CX326" s="69">
        <v>0</v>
      </c>
      <c r="CY326" s="69">
        <v>0</v>
      </c>
      <c r="CZ326" s="69">
        <v>0</v>
      </c>
      <c r="DC326" s="5">
        <v>0</v>
      </c>
      <c r="DD326" s="5">
        <v>0</v>
      </c>
      <c r="DE326" s="5">
        <v>0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0</v>
      </c>
      <c r="DN326" s="5">
        <v>0</v>
      </c>
      <c r="DO326" s="5">
        <v>0</v>
      </c>
      <c r="DP326" s="5">
        <v>0</v>
      </c>
      <c r="DQ326" s="5">
        <v>0</v>
      </c>
      <c r="DR326" s="5">
        <v>0</v>
      </c>
      <c r="DS326" s="5">
        <v>0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0</v>
      </c>
      <c r="EC326" s="5">
        <v>0</v>
      </c>
      <c r="ED326" s="5">
        <v>0</v>
      </c>
      <c r="EE326" s="5">
        <v>0</v>
      </c>
      <c r="EF326" s="5">
        <v>0</v>
      </c>
      <c r="EG326" s="5">
        <v>0</v>
      </c>
      <c r="EH326" s="5">
        <v>0</v>
      </c>
      <c r="EI326" s="5">
        <v>0</v>
      </c>
      <c r="EJ326" s="5">
        <v>0</v>
      </c>
      <c r="EK326" s="5">
        <v>0</v>
      </c>
      <c r="EL326" s="5">
        <v>0</v>
      </c>
      <c r="EM326" s="5">
        <v>0</v>
      </c>
      <c r="EN326" s="5">
        <v>0</v>
      </c>
      <c r="EO326" s="5">
        <v>0</v>
      </c>
      <c r="EP326" s="5">
        <v>0</v>
      </c>
      <c r="EQ326" s="5">
        <v>0</v>
      </c>
      <c r="ER326" s="5">
        <v>0</v>
      </c>
      <c r="ES326" s="5">
        <v>0</v>
      </c>
      <c r="ET326" s="5">
        <v>0</v>
      </c>
      <c r="EU326" s="5">
        <v>0</v>
      </c>
      <c r="EV326" s="5">
        <v>0</v>
      </c>
      <c r="EW326" s="5">
        <v>0</v>
      </c>
      <c r="EX326" s="5">
        <v>0</v>
      </c>
      <c r="EY326" s="5">
        <v>0</v>
      </c>
      <c r="EZ326" s="5">
        <v>0</v>
      </c>
      <c r="FA326" s="5">
        <v>0</v>
      </c>
      <c r="FB326" s="5">
        <v>0</v>
      </c>
      <c r="FC326" s="5">
        <v>0</v>
      </c>
      <c r="FD326" s="5">
        <v>0</v>
      </c>
      <c r="FE326" s="5">
        <v>0</v>
      </c>
      <c r="FF326" s="5">
        <v>0</v>
      </c>
      <c r="FG326" s="5">
        <v>0</v>
      </c>
      <c r="FH326" s="5">
        <v>0</v>
      </c>
      <c r="FI326" s="5">
        <v>0</v>
      </c>
      <c r="FJ326" s="5">
        <v>0</v>
      </c>
      <c r="FK326" s="5">
        <v>0</v>
      </c>
      <c r="FL326" s="5">
        <v>0</v>
      </c>
      <c r="FM326" s="5">
        <v>0</v>
      </c>
      <c r="FN326" s="5">
        <v>0</v>
      </c>
      <c r="FO326" s="5">
        <v>0</v>
      </c>
      <c r="FP326" s="5">
        <v>0</v>
      </c>
      <c r="FQ326" s="5">
        <v>0</v>
      </c>
      <c r="FR326" s="5">
        <v>0</v>
      </c>
      <c r="FS326" s="5">
        <v>0</v>
      </c>
      <c r="FT326" s="5">
        <v>0</v>
      </c>
      <c r="FU326" s="5">
        <v>0</v>
      </c>
      <c r="FV326" s="5">
        <v>0</v>
      </c>
      <c r="FW326" s="5"/>
      <c r="FZ326" s="5">
        <v>0</v>
      </c>
      <c r="GA326" s="5">
        <v>0</v>
      </c>
      <c r="GB326" s="5">
        <v>0</v>
      </c>
      <c r="GC326" s="5">
        <v>0</v>
      </c>
      <c r="GD326" s="5">
        <v>0</v>
      </c>
      <c r="GE326" s="5">
        <v>0</v>
      </c>
      <c r="GF326" s="5">
        <v>0</v>
      </c>
      <c r="GG326" s="5">
        <v>0</v>
      </c>
      <c r="GH326" s="5">
        <v>0</v>
      </c>
      <c r="GI326" s="5">
        <v>0</v>
      </c>
      <c r="GJ326" s="5">
        <v>0</v>
      </c>
      <c r="GK326" s="5">
        <v>0</v>
      </c>
      <c r="GL326" s="5">
        <v>0</v>
      </c>
      <c r="GM326" s="5">
        <v>0</v>
      </c>
      <c r="GN326" s="5">
        <v>0</v>
      </c>
      <c r="GO326" s="5">
        <v>0</v>
      </c>
      <c r="GP326" s="5">
        <v>0</v>
      </c>
      <c r="GQ326" s="5">
        <v>0</v>
      </c>
      <c r="GR326" s="5">
        <v>9905</v>
      </c>
      <c r="GS326" s="5">
        <v>9905</v>
      </c>
      <c r="GT326" s="5">
        <v>9905</v>
      </c>
      <c r="GU326" s="5">
        <v>9905</v>
      </c>
      <c r="GV326" s="5">
        <v>9905</v>
      </c>
      <c r="GW326" s="5">
        <v>9905</v>
      </c>
      <c r="GX326" s="5">
        <v>10499.300000000001</v>
      </c>
      <c r="GY326" s="5">
        <v>10499.300000000001</v>
      </c>
      <c r="GZ326" s="5">
        <v>10499.300000000001</v>
      </c>
      <c r="HA326" s="5">
        <v>10499.300000000001</v>
      </c>
      <c r="HB326" s="5">
        <v>10499.300000000001</v>
      </c>
      <c r="HC326" s="5">
        <v>10499.300000000001</v>
      </c>
      <c r="HD326" s="5">
        <v>10499.300000000001</v>
      </c>
      <c r="HE326" s="5">
        <v>10499.300000000001</v>
      </c>
      <c r="HF326" s="5">
        <v>10499.300000000001</v>
      </c>
      <c r="HG326" s="5">
        <v>10499.300000000001</v>
      </c>
      <c r="HH326" s="5">
        <v>10499.300000000001</v>
      </c>
      <c r="HI326" s="5">
        <v>10499.300000000001</v>
      </c>
      <c r="HJ326" s="5">
        <v>11129.258000000002</v>
      </c>
      <c r="HK326" s="5">
        <v>11129.258000000002</v>
      </c>
      <c r="HL326" s="5">
        <v>11129.258000000002</v>
      </c>
      <c r="HM326" s="5">
        <v>11129.258000000002</v>
      </c>
      <c r="HN326" s="5">
        <v>11129.258000000002</v>
      </c>
      <c r="HO326" s="5">
        <v>11129.258000000002</v>
      </c>
      <c r="HP326" s="5">
        <v>11129.258000000002</v>
      </c>
      <c r="HQ326" s="5">
        <v>11129.258000000002</v>
      </c>
      <c r="HR326" s="5">
        <v>11129.258000000002</v>
      </c>
      <c r="HS326" s="5">
        <v>11129.258000000002</v>
      </c>
      <c r="HT326" s="5">
        <v>11129.258000000002</v>
      </c>
      <c r="HU326" s="5">
        <v>11129.258000000002</v>
      </c>
      <c r="HV326" s="5">
        <v>11797.013480000001</v>
      </c>
      <c r="HW326" s="5">
        <v>11797.013480000001</v>
      </c>
      <c r="HX326" s="5">
        <v>11797.013480000001</v>
      </c>
      <c r="HY326" s="5">
        <v>11797.013480000001</v>
      </c>
      <c r="HZ326" s="5">
        <v>11797.013480000001</v>
      </c>
      <c r="IA326" s="5">
        <v>11797.013480000001</v>
      </c>
      <c r="IB326" s="5">
        <v>11797.013480000001</v>
      </c>
      <c r="IC326" s="5">
        <v>11797.013480000001</v>
      </c>
      <c r="ID326" s="5">
        <v>11797.013480000001</v>
      </c>
      <c r="IE326" s="5">
        <v>11797.013480000001</v>
      </c>
      <c r="IF326" s="5">
        <v>11797.013480000001</v>
      </c>
      <c r="IG326" s="5">
        <v>11797.013480000001</v>
      </c>
      <c r="IH326" s="5">
        <v>12504.834288800002</v>
      </c>
      <c r="II326" s="5">
        <v>12504.834288800002</v>
      </c>
      <c r="IJ326" s="5">
        <v>12504.834288800002</v>
      </c>
      <c r="IK326" s="5">
        <v>12504.834288800002</v>
      </c>
      <c r="IL326" s="5">
        <v>12504.834288800002</v>
      </c>
      <c r="IM326" s="5">
        <v>12504.834288800002</v>
      </c>
      <c r="IN326" s="5">
        <v>12504.834288800002</v>
      </c>
      <c r="IO326" s="5">
        <v>12504.834288800002</v>
      </c>
      <c r="IP326" s="5">
        <v>12504.834288800002</v>
      </c>
      <c r="IQ326" s="5">
        <v>12504.834288800002</v>
      </c>
      <c r="IR326" s="5">
        <v>12504.834288800002</v>
      </c>
      <c r="IS326" s="5">
        <v>12504.834288800002</v>
      </c>
      <c r="IT326" s="5"/>
      <c r="IW326" s="5">
        <v>0</v>
      </c>
      <c r="IX326" s="5">
        <v>0</v>
      </c>
      <c r="IY326" s="5">
        <v>0</v>
      </c>
      <c r="IZ326" s="5">
        <v>0</v>
      </c>
      <c r="JA326" s="5">
        <v>0</v>
      </c>
      <c r="JB326" s="5">
        <v>0</v>
      </c>
      <c r="JC326" s="5">
        <v>0</v>
      </c>
      <c r="JD326" s="5">
        <v>0</v>
      </c>
      <c r="JE326" s="5">
        <v>0</v>
      </c>
      <c r="JF326" s="5">
        <v>0</v>
      </c>
      <c r="JG326" s="5">
        <v>0</v>
      </c>
      <c r="JH326" s="5">
        <v>0</v>
      </c>
      <c r="JI326" s="5">
        <v>0</v>
      </c>
      <c r="JJ326" s="5">
        <v>0</v>
      </c>
      <c r="JK326" s="5">
        <v>0</v>
      </c>
      <c r="JL326" s="5">
        <v>0</v>
      </c>
      <c r="JM326" s="5">
        <v>0</v>
      </c>
      <c r="JN326" s="5">
        <v>0</v>
      </c>
      <c r="JO326" s="5">
        <v>284.27350000000001</v>
      </c>
      <c r="JP326" s="5">
        <v>284.27350000000001</v>
      </c>
      <c r="JQ326" s="5">
        <v>284.27350000000001</v>
      </c>
      <c r="JR326" s="5">
        <v>284.27350000000001</v>
      </c>
      <c r="JS326" s="5">
        <v>284.27350000000001</v>
      </c>
      <c r="JT326" s="5">
        <v>284.27350000000001</v>
      </c>
      <c r="JU326" s="5">
        <v>301.32991000000004</v>
      </c>
      <c r="JV326" s="5">
        <v>301.32991000000004</v>
      </c>
      <c r="JW326" s="5">
        <v>301.32991000000004</v>
      </c>
      <c r="JX326" s="5">
        <v>301.32991000000004</v>
      </c>
      <c r="JY326" s="5">
        <v>301.32991000000004</v>
      </c>
      <c r="JZ326" s="5">
        <v>301.32991000000004</v>
      </c>
      <c r="KA326" s="5">
        <v>301.32991000000004</v>
      </c>
      <c r="KB326" s="5">
        <v>301.32991000000004</v>
      </c>
      <c r="KC326" s="5">
        <v>301.32991000000004</v>
      </c>
      <c r="KD326" s="5">
        <v>301.32991000000004</v>
      </c>
      <c r="KE326" s="5">
        <v>301.32991000000004</v>
      </c>
      <c r="KF326" s="5">
        <v>301.32991000000004</v>
      </c>
      <c r="KG326" s="5">
        <v>319.40970460000005</v>
      </c>
      <c r="KH326" s="5">
        <v>319.40970460000005</v>
      </c>
      <c r="KI326" s="5">
        <v>319.40970460000005</v>
      </c>
      <c r="KJ326" s="5">
        <v>319.40970460000005</v>
      </c>
      <c r="KK326" s="5">
        <v>319.40970460000005</v>
      </c>
      <c r="KL326" s="5">
        <v>319.40970460000005</v>
      </c>
      <c r="KM326" s="5">
        <v>319.40970460000005</v>
      </c>
      <c r="KN326" s="5">
        <v>319.40970460000005</v>
      </c>
      <c r="KO326" s="5">
        <v>319.40970460000005</v>
      </c>
      <c r="KP326" s="5">
        <v>319.40970460000005</v>
      </c>
      <c r="KQ326" s="5">
        <v>319.40970460000005</v>
      </c>
      <c r="KR326" s="5">
        <v>319.40970460000005</v>
      </c>
      <c r="KS326" s="5">
        <v>338.57428687600003</v>
      </c>
      <c r="KT326" s="5">
        <v>338.57428687600003</v>
      </c>
      <c r="KU326" s="5">
        <v>338.57428687600003</v>
      </c>
      <c r="KV326" s="5">
        <v>338.57428687600003</v>
      </c>
      <c r="KW326" s="5">
        <v>338.57428687600003</v>
      </c>
      <c r="KX326" s="5">
        <v>338.57428687600003</v>
      </c>
      <c r="KY326" s="5">
        <v>338.57428687600003</v>
      </c>
      <c r="KZ326" s="5">
        <v>338.57428687600003</v>
      </c>
      <c r="LA326" s="5">
        <v>338.57428687600003</v>
      </c>
      <c r="LB326" s="5">
        <v>338.57428687600003</v>
      </c>
      <c r="LC326" s="5">
        <v>338.57428687600003</v>
      </c>
      <c r="LD326" s="5">
        <v>338.57428687600003</v>
      </c>
      <c r="LE326" s="5">
        <v>358.88874408856009</v>
      </c>
      <c r="LF326" s="5">
        <v>358.88874408856009</v>
      </c>
      <c r="LG326" s="5">
        <v>358.88874408856009</v>
      </c>
      <c r="LH326" s="5">
        <v>358.88874408856009</v>
      </c>
      <c r="LI326" s="5">
        <v>358.88874408856009</v>
      </c>
      <c r="LJ326" s="5">
        <v>358.88874408856009</v>
      </c>
      <c r="LK326" s="5">
        <v>358.88874408856009</v>
      </c>
      <c r="LL326" s="5">
        <v>358.88874408856009</v>
      </c>
      <c r="LM326" s="5">
        <v>358.88874408856009</v>
      </c>
      <c r="LN326" s="5">
        <v>358.88874408856009</v>
      </c>
      <c r="LO326" s="5">
        <v>358.88874408856009</v>
      </c>
      <c r="LP326" s="5">
        <v>358.88874408856009</v>
      </c>
      <c r="LQ326" s="5"/>
      <c r="LT326" s="5">
        <v>0</v>
      </c>
      <c r="LU326" s="5">
        <v>0</v>
      </c>
      <c r="LV326" s="5">
        <v>0</v>
      </c>
      <c r="LW326" s="5">
        <v>0</v>
      </c>
      <c r="LX326" s="5">
        <v>0</v>
      </c>
      <c r="LY326" s="5">
        <v>0</v>
      </c>
      <c r="LZ326" s="5">
        <v>0</v>
      </c>
      <c r="MA326" s="5">
        <v>0</v>
      </c>
      <c r="MB326" s="5">
        <v>0</v>
      </c>
      <c r="MC326" s="5">
        <v>0</v>
      </c>
      <c r="MD326" s="5">
        <v>0</v>
      </c>
      <c r="ME326" s="5">
        <v>0</v>
      </c>
      <c r="MF326" s="5">
        <v>0</v>
      </c>
      <c r="MG326" s="5">
        <v>0</v>
      </c>
      <c r="MH326" s="5">
        <v>0</v>
      </c>
      <c r="MI326" s="5">
        <v>0</v>
      </c>
      <c r="MJ326" s="5">
        <v>0</v>
      </c>
      <c r="MK326" s="5">
        <v>0</v>
      </c>
      <c r="ML326" s="5">
        <v>301.11200000000002</v>
      </c>
      <c r="MM326" s="5">
        <v>301.11200000000002</v>
      </c>
      <c r="MN326" s="5">
        <v>301.11200000000002</v>
      </c>
      <c r="MO326" s="5">
        <v>301.11200000000002</v>
      </c>
      <c r="MP326" s="5">
        <v>301.11200000000002</v>
      </c>
      <c r="MQ326" s="5">
        <v>301.11200000000002</v>
      </c>
      <c r="MR326" s="5">
        <v>319.17872000000006</v>
      </c>
      <c r="MS326" s="5">
        <v>319.17872000000006</v>
      </c>
      <c r="MT326" s="5">
        <v>319.17872000000006</v>
      </c>
      <c r="MU326" s="5">
        <v>319.17872000000006</v>
      </c>
      <c r="MV326" s="5">
        <v>319.17872000000006</v>
      </c>
      <c r="MW326" s="5">
        <v>319.17872000000006</v>
      </c>
      <c r="MX326" s="5">
        <v>319.17872000000006</v>
      </c>
      <c r="MY326" s="5">
        <v>319.17872000000006</v>
      </c>
      <c r="MZ326" s="5">
        <v>319.17872000000006</v>
      </c>
      <c r="NA326" s="5">
        <v>319.17872000000006</v>
      </c>
      <c r="NB326" s="5">
        <v>319.17872000000006</v>
      </c>
      <c r="NC326" s="5">
        <v>319.17872000000006</v>
      </c>
      <c r="ND326" s="5">
        <v>338.32944320000007</v>
      </c>
      <c r="NE326" s="5">
        <v>338.32944320000007</v>
      </c>
      <c r="NF326" s="5">
        <v>338.32944320000007</v>
      </c>
      <c r="NG326" s="5">
        <v>338.32944320000007</v>
      </c>
      <c r="NH326" s="5">
        <v>338.32944320000007</v>
      </c>
      <c r="NI326" s="5">
        <v>338.32944320000007</v>
      </c>
      <c r="NJ326" s="5">
        <v>338.32944320000007</v>
      </c>
      <c r="NK326" s="5">
        <v>338.32944320000007</v>
      </c>
      <c r="NL326" s="5">
        <v>338.32944320000007</v>
      </c>
      <c r="NM326" s="5">
        <v>338.32944320000007</v>
      </c>
      <c r="NN326" s="5">
        <v>338.32944320000007</v>
      </c>
      <c r="NO326" s="5">
        <v>338.32944320000007</v>
      </c>
      <c r="NP326" s="5">
        <v>358.62920979200004</v>
      </c>
      <c r="NQ326" s="5">
        <v>358.62920979200004</v>
      </c>
      <c r="NR326" s="5">
        <v>358.62920979200004</v>
      </c>
      <c r="NS326" s="5">
        <v>358.62920979200004</v>
      </c>
      <c r="NT326" s="5">
        <v>358.62920979200004</v>
      </c>
      <c r="NU326" s="5">
        <v>358.62920979200004</v>
      </c>
      <c r="NV326" s="5">
        <v>358.62920979200004</v>
      </c>
      <c r="NW326" s="5">
        <v>358.62920979200004</v>
      </c>
      <c r="NX326" s="5">
        <v>358.62920979200004</v>
      </c>
      <c r="NY326" s="5">
        <v>358.62920979200004</v>
      </c>
      <c r="NZ326" s="5">
        <v>358.62920979200004</v>
      </c>
      <c r="OA326" s="5">
        <v>358.62920979200004</v>
      </c>
      <c r="OB326" s="5">
        <v>380.14696237952006</v>
      </c>
      <c r="OC326" s="5">
        <v>380.14696237952006</v>
      </c>
      <c r="OD326" s="5">
        <v>380.14696237952006</v>
      </c>
      <c r="OE326" s="5">
        <v>380.14696237952006</v>
      </c>
      <c r="OF326" s="5">
        <v>380.14696237952006</v>
      </c>
      <c r="OG326" s="5">
        <v>380.14696237952006</v>
      </c>
      <c r="OH326" s="5">
        <v>380.14696237952006</v>
      </c>
      <c r="OI326" s="5">
        <v>380.14696237952006</v>
      </c>
      <c r="OJ326" s="5">
        <v>380.14696237952006</v>
      </c>
      <c r="OK326" s="5">
        <v>380.14696237952006</v>
      </c>
      <c r="OL326" s="5">
        <v>380.14696237952006</v>
      </c>
      <c r="OM326" s="5">
        <v>380.14696237952006</v>
      </c>
      <c r="ON326" s="5"/>
      <c r="OQ326" s="59">
        <v>0</v>
      </c>
      <c r="OR326" s="59">
        <v>0</v>
      </c>
      <c r="OS326" s="59">
        <v>0</v>
      </c>
      <c r="OT326" s="59">
        <v>0</v>
      </c>
      <c r="OU326" s="59">
        <v>0</v>
      </c>
      <c r="OV326" s="59">
        <v>0</v>
      </c>
      <c r="OW326" s="59">
        <v>0</v>
      </c>
      <c r="OX326" s="59">
        <v>0</v>
      </c>
      <c r="OY326" s="59">
        <v>0</v>
      </c>
      <c r="OZ326" s="59">
        <v>0</v>
      </c>
      <c r="PA326" s="59">
        <v>0</v>
      </c>
      <c r="PB326" s="59">
        <v>0</v>
      </c>
      <c r="PC326" s="59">
        <v>0</v>
      </c>
      <c r="PD326" s="59">
        <v>0</v>
      </c>
      <c r="PE326" s="59">
        <v>0</v>
      </c>
      <c r="PF326" s="59">
        <v>0</v>
      </c>
      <c r="PG326" s="59">
        <v>0</v>
      </c>
      <c r="PH326" s="59">
        <v>0</v>
      </c>
      <c r="PI326" s="59">
        <v>0</v>
      </c>
      <c r="PJ326" s="59">
        <v>0</v>
      </c>
      <c r="PK326" s="59">
        <v>0</v>
      </c>
      <c r="PL326" s="59">
        <v>0</v>
      </c>
      <c r="PM326" s="59">
        <v>0</v>
      </c>
      <c r="PN326" s="59">
        <v>0</v>
      </c>
      <c r="PO326" s="59">
        <v>0</v>
      </c>
      <c r="PP326" s="59">
        <v>0</v>
      </c>
      <c r="PQ326" s="59">
        <v>0</v>
      </c>
      <c r="PR326" s="59">
        <v>0</v>
      </c>
      <c r="PS326" s="59">
        <v>0</v>
      </c>
      <c r="PT326" s="59">
        <v>0</v>
      </c>
      <c r="PU326" s="59">
        <v>0</v>
      </c>
      <c r="PV326" s="59">
        <v>0</v>
      </c>
      <c r="PW326" s="59">
        <v>0</v>
      </c>
      <c r="PX326" s="59">
        <v>0</v>
      </c>
      <c r="PY326" s="59">
        <v>0</v>
      </c>
      <c r="PZ326" s="59">
        <v>0</v>
      </c>
      <c r="QA326" s="59">
        <v>0</v>
      </c>
      <c r="QB326" s="59">
        <v>0</v>
      </c>
      <c r="QC326" s="59">
        <v>0</v>
      </c>
      <c r="QD326" s="59">
        <v>0</v>
      </c>
      <c r="QE326" s="59">
        <v>0</v>
      </c>
      <c r="QF326" s="59">
        <v>0</v>
      </c>
      <c r="QG326" s="59">
        <v>0</v>
      </c>
      <c r="QH326" s="59">
        <v>0</v>
      </c>
      <c r="QI326" s="59">
        <v>0</v>
      </c>
      <c r="QJ326" s="59">
        <v>0</v>
      </c>
      <c r="QK326" s="59">
        <v>0</v>
      </c>
      <c r="QL326" s="59">
        <v>0</v>
      </c>
      <c r="QM326" s="59">
        <v>0</v>
      </c>
      <c r="QN326" s="59">
        <v>0</v>
      </c>
      <c r="QO326" s="59">
        <v>0</v>
      </c>
      <c r="QP326" s="59">
        <v>0</v>
      </c>
      <c r="QQ326" s="59">
        <v>0</v>
      </c>
      <c r="QR326" s="59">
        <v>0</v>
      </c>
      <c r="QS326" s="59">
        <v>0</v>
      </c>
      <c r="QT326" s="59">
        <v>0</v>
      </c>
      <c r="QU326" s="59">
        <v>0</v>
      </c>
      <c r="QV326" s="59">
        <v>0</v>
      </c>
      <c r="QW326" s="59">
        <v>0</v>
      </c>
      <c r="QX326" s="59">
        <v>0</v>
      </c>
      <c r="QY326" s="59">
        <v>0</v>
      </c>
      <c r="QZ326" s="59">
        <v>0</v>
      </c>
      <c r="RA326" s="59">
        <v>0</v>
      </c>
      <c r="RB326" s="59">
        <v>0</v>
      </c>
      <c r="RC326" s="59">
        <v>0</v>
      </c>
      <c r="RD326" s="59">
        <v>0</v>
      </c>
      <c r="RE326" s="59">
        <v>0</v>
      </c>
      <c r="RF326" s="59">
        <v>0</v>
      </c>
      <c r="RG326" s="59">
        <v>0</v>
      </c>
      <c r="RH326" s="59">
        <v>0</v>
      </c>
      <c r="RI326" s="59">
        <v>0</v>
      </c>
      <c r="RJ326" s="59">
        <v>0</v>
      </c>
      <c r="RK326" s="59"/>
      <c r="RN326" s="59">
        <v>0</v>
      </c>
      <c r="RO326" s="59">
        <v>0</v>
      </c>
      <c r="RP326" s="59">
        <v>0</v>
      </c>
      <c r="RQ326" s="59">
        <v>0</v>
      </c>
      <c r="RR326" s="59">
        <v>0</v>
      </c>
      <c r="RS326" s="59">
        <v>0</v>
      </c>
      <c r="RT326" s="59">
        <v>0</v>
      </c>
      <c r="RU326" s="59">
        <v>0</v>
      </c>
      <c r="RV326" s="59">
        <v>0</v>
      </c>
      <c r="RW326" s="59">
        <v>0</v>
      </c>
      <c r="RX326" s="59">
        <v>0</v>
      </c>
      <c r="RY326" s="59">
        <v>0</v>
      </c>
      <c r="RZ326" s="59">
        <v>0</v>
      </c>
      <c r="SA326" s="59">
        <v>0</v>
      </c>
      <c r="SB326" s="59">
        <v>0</v>
      </c>
      <c r="SC326" s="59">
        <v>0</v>
      </c>
      <c r="SD326" s="59">
        <v>0</v>
      </c>
      <c r="SE326" s="59">
        <v>0</v>
      </c>
      <c r="SF326" s="59">
        <v>585.38550000000009</v>
      </c>
      <c r="SG326" s="59">
        <v>585.38550000000009</v>
      </c>
      <c r="SH326" s="59">
        <v>585.38550000000009</v>
      </c>
      <c r="SI326" s="59">
        <v>585.38550000000009</v>
      </c>
      <c r="SJ326" s="59">
        <v>585.38550000000009</v>
      </c>
      <c r="SK326" s="59">
        <v>585.38550000000009</v>
      </c>
      <c r="SL326" s="59">
        <v>620.50863000000004</v>
      </c>
      <c r="SM326" s="59">
        <v>620.50863000000004</v>
      </c>
      <c r="SN326" s="59">
        <v>620.50863000000004</v>
      </c>
      <c r="SO326" s="59">
        <v>620.50863000000004</v>
      </c>
      <c r="SP326" s="59">
        <v>620.50863000000004</v>
      </c>
      <c r="SQ326" s="59">
        <v>620.50863000000004</v>
      </c>
      <c r="SR326" s="59">
        <v>620.50863000000004</v>
      </c>
      <c r="SS326" s="59">
        <v>620.50863000000004</v>
      </c>
      <c r="ST326" s="59">
        <v>620.50863000000004</v>
      </c>
      <c r="SU326" s="59">
        <v>620.50863000000004</v>
      </c>
      <c r="SV326" s="59">
        <v>620.50863000000004</v>
      </c>
      <c r="SW326" s="59">
        <v>620.50863000000004</v>
      </c>
      <c r="SX326" s="59">
        <v>657.73914780000018</v>
      </c>
      <c r="SY326" s="59">
        <v>657.73914780000018</v>
      </c>
      <c r="SZ326" s="59">
        <v>657.73914780000018</v>
      </c>
      <c r="TA326" s="59">
        <v>657.73914780000018</v>
      </c>
      <c r="TB326" s="59">
        <v>657.73914780000018</v>
      </c>
      <c r="TC326" s="59">
        <v>657.73914780000018</v>
      </c>
      <c r="TD326" s="59">
        <v>657.73914780000018</v>
      </c>
      <c r="TE326" s="59">
        <v>657.73914780000018</v>
      </c>
      <c r="TF326" s="59">
        <v>657.73914780000018</v>
      </c>
      <c r="TG326" s="59">
        <v>657.73914780000018</v>
      </c>
      <c r="TH326" s="59">
        <v>657.73914780000018</v>
      </c>
      <c r="TI326" s="59">
        <v>657.73914780000018</v>
      </c>
      <c r="TJ326" s="59">
        <v>697.20349666800007</v>
      </c>
      <c r="TK326" s="59">
        <v>697.20349666800007</v>
      </c>
      <c r="TL326" s="59">
        <v>697.20349666800007</v>
      </c>
      <c r="TM326" s="59">
        <v>697.20349666800007</v>
      </c>
      <c r="TN326" s="59">
        <v>697.20349666800007</v>
      </c>
      <c r="TO326" s="59">
        <v>697.20349666800007</v>
      </c>
      <c r="TP326" s="59">
        <v>697.20349666800007</v>
      </c>
      <c r="TQ326" s="59">
        <v>697.20349666800007</v>
      </c>
      <c r="TR326" s="59">
        <v>697.20349666800007</v>
      </c>
      <c r="TS326" s="59">
        <v>697.20349666800007</v>
      </c>
      <c r="TT326" s="59">
        <v>697.20349666800007</v>
      </c>
      <c r="TU326" s="59">
        <v>697.20349666800007</v>
      </c>
      <c r="TV326" s="59">
        <v>739.03570646808021</v>
      </c>
      <c r="TW326" s="59">
        <v>739.03570646808021</v>
      </c>
      <c r="TX326" s="59">
        <v>739.03570646808021</v>
      </c>
      <c r="TY326" s="59">
        <v>739.03570646808021</v>
      </c>
      <c r="TZ326" s="59">
        <v>739.03570646808021</v>
      </c>
      <c r="UA326" s="59">
        <v>739.03570646808021</v>
      </c>
      <c r="UB326" s="59">
        <v>739.03570646808021</v>
      </c>
      <c r="UC326" s="59">
        <v>739.03570646808021</v>
      </c>
      <c r="UD326" s="59">
        <v>739.03570646808021</v>
      </c>
      <c r="UE326" s="59">
        <v>739.03570646808021</v>
      </c>
      <c r="UF326" s="59">
        <v>739.03570646808021</v>
      </c>
      <c r="UG326" s="59">
        <v>739.03570646808021</v>
      </c>
      <c r="UH326" s="59"/>
      <c r="UK326" s="59">
        <v>0</v>
      </c>
      <c r="UL326" s="59">
        <v>1705.6410000000001</v>
      </c>
      <c r="UM326" s="59">
        <v>3615.9589199999996</v>
      </c>
      <c r="UN326" s="59">
        <v>3832.9164552000016</v>
      </c>
      <c r="UO326" s="59">
        <v>4062.8914425119997</v>
      </c>
      <c r="UP326" s="59">
        <v>4306.6649290627211</v>
      </c>
      <c r="UQ326" s="59"/>
      <c r="UT326" s="59">
        <v>0</v>
      </c>
      <c r="UU326" s="59">
        <v>1806.6720000000003</v>
      </c>
      <c r="UV326" s="59">
        <v>3830.14464</v>
      </c>
      <c r="UW326" s="59">
        <v>4059.9533184000015</v>
      </c>
      <c r="UX326" s="59">
        <v>4303.5505175040007</v>
      </c>
      <c r="UY326" s="59">
        <v>4561.7635485542405</v>
      </c>
      <c r="UZ326" s="59"/>
      <c r="VC326" s="59">
        <v>0</v>
      </c>
      <c r="VD326" s="59">
        <v>0</v>
      </c>
      <c r="VE326" s="59">
        <v>0</v>
      </c>
      <c r="VF326" s="59">
        <v>0</v>
      </c>
      <c r="VG326" s="59">
        <v>0</v>
      </c>
      <c r="VH326" s="59">
        <v>0</v>
      </c>
      <c r="VI326" s="59"/>
      <c r="VL326" s="59">
        <v>0</v>
      </c>
      <c r="VM326" s="59">
        <v>3512.3130000000001</v>
      </c>
      <c r="VN326" s="59">
        <v>7446.1035599999996</v>
      </c>
      <c r="VO326" s="59">
        <v>7892.8697736000031</v>
      </c>
      <c r="VP326" s="59">
        <v>8366.4419600159999</v>
      </c>
      <c r="VQ326" s="59">
        <v>8868.4284776169625</v>
      </c>
      <c r="VR326" s="59"/>
      <c r="VU326" s="59">
        <v>0</v>
      </c>
      <c r="VV326" s="59">
        <v>59430</v>
      </c>
      <c r="VW326" s="59">
        <v>125991.60000000002</v>
      </c>
      <c r="VX326" s="59">
        <v>133551.09600000002</v>
      </c>
      <c r="VY326" s="59">
        <v>141564.16175999999</v>
      </c>
      <c r="VZ326" s="59">
        <v>150058.01146560002</v>
      </c>
      <c r="WA326" s="59"/>
      <c r="WD326" s="59">
        <v>0</v>
      </c>
      <c r="WE326" s="59">
        <v>4952.5</v>
      </c>
      <c r="WF326" s="59">
        <v>10499.300000000001</v>
      </c>
      <c r="WG326" s="59">
        <v>11129.258000000002</v>
      </c>
      <c r="WH326" s="59">
        <v>11797.01348</v>
      </c>
      <c r="WI326" s="59">
        <v>12504.834288800002</v>
      </c>
      <c r="WJ326" s="59"/>
      <c r="WM326" s="59">
        <v>0</v>
      </c>
      <c r="WN326" s="59">
        <v>207.82626940830886</v>
      </c>
      <c r="WO326" s="59">
        <v>440.59169114561485</v>
      </c>
      <c r="WP326" s="59">
        <v>467.02719261435175</v>
      </c>
      <c r="WQ326" s="59">
        <v>495.0488241712128</v>
      </c>
      <c r="WR326" s="59">
        <v>524.7517536214857</v>
      </c>
      <c r="WS326" s="59"/>
      <c r="WV326" s="74">
        <v>-6</v>
      </c>
      <c r="WW326" s="74">
        <v>6</v>
      </c>
      <c r="WX326" s="74">
        <v>18</v>
      </c>
      <c r="WY326" s="74">
        <v>30</v>
      </c>
      <c r="WZ326" s="74">
        <v>42</v>
      </c>
      <c r="XA326" s="74">
        <v>54</v>
      </c>
      <c r="XB326" s="74"/>
      <c r="XE326" s="80">
        <v>0</v>
      </c>
      <c r="XF326" s="80">
        <v>0</v>
      </c>
      <c r="XG326" s="80">
        <v>1</v>
      </c>
      <c r="XH326" s="80">
        <v>2</v>
      </c>
      <c r="XI326" s="80">
        <v>3</v>
      </c>
      <c r="XJ326" s="80">
        <v>4</v>
      </c>
      <c r="XK326" s="80"/>
      <c r="XL326" s="75"/>
      <c r="XM326" s="75"/>
      <c r="XN326" s="80">
        <v>0</v>
      </c>
      <c r="XO326" s="80">
        <v>6</v>
      </c>
      <c r="XP326" s="80">
        <v>6</v>
      </c>
      <c r="XQ326" s="80">
        <v>6</v>
      </c>
      <c r="XR326" s="80">
        <v>6</v>
      </c>
      <c r="XS326" s="80">
        <v>6</v>
      </c>
      <c r="XT326" s="80"/>
      <c r="XW326" s="80">
        <v>0</v>
      </c>
      <c r="XX326" s="80">
        <v>0</v>
      </c>
      <c r="XY326" s="80">
        <v>0</v>
      </c>
      <c r="XZ326" s="80">
        <v>0</v>
      </c>
      <c r="YA326" s="80">
        <v>0</v>
      </c>
      <c r="YB326" s="80">
        <v>0</v>
      </c>
      <c r="YC326" s="80"/>
      <c r="YF326" s="5">
        <v>0</v>
      </c>
      <c r="YG326" s="5">
        <v>433.31777171632393</v>
      </c>
      <c r="YH326" s="5">
        <v>918.63367603860752</v>
      </c>
      <c r="YI326" s="5">
        <v>973.75169660092342</v>
      </c>
      <c r="YJ326" s="5">
        <v>1032.1767983969794</v>
      </c>
      <c r="YK326" s="5">
        <v>1094.1074063007991</v>
      </c>
      <c r="YL326" s="5"/>
      <c r="YO326" s="5">
        <v>0</v>
      </c>
      <c r="YP326" s="5">
        <v>9352.1821233738992</v>
      </c>
      <c r="YQ326" s="5">
        <v>19826.626101552669</v>
      </c>
      <c r="YR326" s="5">
        <v>21016.223667645827</v>
      </c>
      <c r="YS326" s="5">
        <v>29702.929450272768</v>
      </c>
      <c r="YT326" s="5">
        <v>31485.105217289143</v>
      </c>
      <c r="YU326" s="5"/>
      <c r="YX326" s="5">
        <v>0</v>
      </c>
      <c r="YY326" s="5">
        <v>9268.8065560138202</v>
      </c>
      <c r="YZ326" s="5">
        <v>19826.626101552669</v>
      </c>
      <c r="ZA326" s="5">
        <v>21016.223667645827</v>
      </c>
      <c r="ZB326" s="5">
        <v>29702.929450272768</v>
      </c>
      <c r="ZC326" s="5">
        <v>31485.105217289143</v>
      </c>
      <c r="ZD326" s="5"/>
      <c r="ZG326" s="5">
        <v>0</v>
      </c>
      <c r="ZH326" s="5">
        <v>207.82626940830886</v>
      </c>
      <c r="ZI326" s="5">
        <v>440.59169114561485</v>
      </c>
      <c r="ZJ326" s="5">
        <v>467.02719261435175</v>
      </c>
      <c r="ZK326" s="5">
        <v>495.0488241712128</v>
      </c>
      <c r="ZL326" s="5">
        <v>524.7517536214857</v>
      </c>
      <c r="ZM326" s="5"/>
      <c r="ZP326" s="60">
        <v>0</v>
      </c>
      <c r="ZQ326" s="60">
        <v>1454.783885858162</v>
      </c>
      <c r="ZR326" s="60">
        <v>12336.567352077216</v>
      </c>
      <c r="ZS326" s="60">
        <v>13076.761393201848</v>
      </c>
      <c r="ZT326" s="60">
        <v>13861.367076793958</v>
      </c>
      <c r="ZU326" s="60">
        <v>14693.049101401601</v>
      </c>
      <c r="ZV326" s="60"/>
      <c r="ZY326" s="60">
        <v>0</v>
      </c>
      <c r="ZZ326" s="60">
        <v>207.82626940830886</v>
      </c>
      <c r="AAA326" s="60">
        <v>440.59169114561485</v>
      </c>
      <c r="AAB326" s="60">
        <v>467.02719261435175</v>
      </c>
      <c r="AAC326" s="60">
        <v>495.0488241712128</v>
      </c>
      <c r="AAD326" s="60">
        <v>524.7517536214857</v>
      </c>
      <c r="AAE326" s="60"/>
      <c r="AAH326" s="60">
        <v>0</v>
      </c>
      <c r="AAI326" s="60">
        <v>2701.7415023080152</v>
      </c>
      <c r="AAJ326" s="60">
        <v>14980.117498950905</v>
      </c>
      <c r="AAK326" s="60">
        <v>25686.495593789346</v>
      </c>
      <c r="AAL326" s="60">
        <v>37623.710637012176</v>
      </c>
      <c r="AAM326" s="60">
        <v>50900.920101284115</v>
      </c>
      <c r="AAN326" s="60"/>
      <c r="AAQ326" s="5">
        <v>0</v>
      </c>
      <c r="AAR326" s="5">
        <v>4156.5253881661774</v>
      </c>
      <c r="AAS326" s="5">
        <v>27316.68485102812</v>
      </c>
      <c r="AAT326" s="5">
        <v>38763.256986991197</v>
      </c>
      <c r="AAU326" s="5">
        <v>51485.077713806138</v>
      </c>
      <c r="AAV326" s="5">
        <v>65593.969202685723</v>
      </c>
    </row>
    <row r="327" spans="2:724" ht="15" customHeight="1">
      <c r="B327" s="228">
        <v>54</v>
      </c>
      <c r="C327" s="228">
        <v>9</v>
      </c>
      <c r="D327" s="229" t="s">
        <v>489</v>
      </c>
      <c r="E327" s="73" t="b">
        <v>0</v>
      </c>
      <c r="F327" s="230">
        <v>42186</v>
      </c>
      <c r="G327" s="231" t="s">
        <v>426</v>
      </c>
      <c r="H327" s="57" t="s">
        <v>221</v>
      </c>
      <c r="I327" s="57" t="s">
        <v>199</v>
      </c>
      <c r="J327" s="229" t="s">
        <v>223</v>
      </c>
      <c r="K327" s="232">
        <v>0</v>
      </c>
      <c r="L327" s="232">
        <v>0</v>
      </c>
      <c r="M327" s="73" t="b">
        <v>1</v>
      </c>
      <c r="N327" s="73" t="b">
        <v>1</v>
      </c>
      <c r="O327" s="73" t="b">
        <v>1</v>
      </c>
      <c r="P327" s="27">
        <v>43282</v>
      </c>
      <c r="Q327" s="27" t="s">
        <v>426</v>
      </c>
      <c r="R327" s="69">
        <v>0</v>
      </c>
      <c r="S327" s="69">
        <v>0.06</v>
      </c>
      <c r="T327" s="69">
        <v>0.06</v>
      </c>
      <c r="U327" s="69">
        <v>0.06</v>
      </c>
      <c r="V327" s="69">
        <v>0.06</v>
      </c>
      <c r="W327" s="69">
        <v>0.06</v>
      </c>
      <c r="Z327" s="232">
        <v>0</v>
      </c>
      <c r="AA327" s="232">
        <v>0</v>
      </c>
      <c r="AB327" s="232">
        <v>0</v>
      </c>
      <c r="AC327" s="232">
        <v>0</v>
      </c>
      <c r="AD327" s="232">
        <v>0</v>
      </c>
      <c r="AE327" s="232">
        <v>0</v>
      </c>
      <c r="AF327" s="232">
        <v>0</v>
      </c>
      <c r="AG327" s="232">
        <v>0</v>
      </c>
      <c r="AH327" s="232">
        <v>0</v>
      </c>
      <c r="AI327" s="232">
        <v>0</v>
      </c>
      <c r="AJ327" s="232">
        <v>0</v>
      </c>
      <c r="AK327" s="232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233">
        <v>9905</v>
      </c>
      <c r="AS327" s="5">
        <v>9905</v>
      </c>
      <c r="AT327" s="5">
        <v>9905</v>
      </c>
      <c r="AU327" s="5">
        <v>9905</v>
      </c>
      <c r="AV327" s="5">
        <v>9905</v>
      </c>
      <c r="AW327" s="5">
        <v>9905</v>
      </c>
      <c r="AX327" s="5">
        <v>10499.300000000001</v>
      </c>
      <c r="AY327" s="5">
        <v>10499.300000000001</v>
      </c>
      <c r="AZ327" s="5">
        <v>10499.300000000001</v>
      </c>
      <c r="BA327" s="5">
        <v>10499.300000000001</v>
      </c>
      <c r="BB327" s="5">
        <v>10499.300000000001</v>
      </c>
      <c r="BC327" s="5">
        <v>10499.300000000001</v>
      </c>
      <c r="BD327" s="5">
        <v>10499.300000000001</v>
      </c>
      <c r="BE327" s="5">
        <v>10499.300000000001</v>
      </c>
      <c r="BF327" s="5">
        <v>10499.300000000001</v>
      </c>
      <c r="BG327" s="5">
        <v>10499.300000000001</v>
      </c>
      <c r="BH327" s="5">
        <v>10499.300000000001</v>
      </c>
      <c r="BI327" s="5">
        <v>10499.300000000001</v>
      </c>
      <c r="BJ327" s="5">
        <v>11129.258000000002</v>
      </c>
      <c r="BK327" s="5">
        <v>11129.258000000002</v>
      </c>
      <c r="BL327" s="5">
        <v>11129.258000000002</v>
      </c>
      <c r="BM327" s="5">
        <v>11129.258000000002</v>
      </c>
      <c r="BN327" s="5">
        <v>11129.258000000002</v>
      </c>
      <c r="BO327" s="5">
        <v>11129.258000000002</v>
      </c>
      <c r="BP327" s="5">
        <v>11129.258000000002</v>
      </c>
      <c r="BQ327" s="5">
        <v>11129.258000000002</v>
      </c>
      <c r="BR327" s="5">
        <v>11129.258000000002</v>
      </c>
      <c r="BS327" s="5">
        <v>11129.258000000002</v>
      </c>
      <c r="BT327" s="5">
        <v>11129.258000000002</v>
      </c>
      <c r="BU327" s="5">
        <v>11129.258000000002</v>
      </c>
      <c r="BV327" s="5">
        <v>11797.013480000001</v>
      </c>
      <c r="BW327" s="5">
        <v>11797.013480000001</v>
      </c>
      <c r="BX327" s="5">
        <v>11797.013480000001</v>
      </c>
      <c r="BY327" s="5">
        <v>11797.013480000001</v>
      </c>
      <c r="BZ327" s="5">
        <v>11797.013480000001</v>
      </c>
      <c r="CA327" s="5">
        <v>11797.013480000001</v>
      </c>
      <c r="CB327" s="5">
        <v>11797.013480000001</v>
      </c>
      <c r="CC327" s="5">
        <v>11797.013480000001</v>
      </c>
      <c r="CD327" s="5">
        <v>11797.013480000001</v>
      </c>
      <c r="CE327" s="5">
        <v>11797.013480000001</v>
      </c>
      <c r="CF327" s="5">
        <v>11797.013480000001</v>
      </c>
      <c r="CG327" s="5">
        <v>11797.013480000001</v>
      </c>
      <c r="CH327" s="5">
        <v>12504.834288800002</v>
      </c>
      <c r="CI327" s="5">
        <v>12504.834288800002</v>
      </c>
      <c r="CJ327" s="5">
        <v>12504.834288800002</v>
      </c>
      <c r="CK327" s="5">
        <v>12504.834288800002</v>
      </c>
      <c r="CL327" s="5">
        <v>12504.834288800002</v>
      </c>
      <c r="CM327" s="5">
        <v>12504.834288800002</v>
      </c>
      <c r="CN327" s="5">
        <v>12504.834288800002</v>
      </c>
      <c r="CO327" s="5">
        <v>12504.834288800002</v>
      </c>
      <c r="CP327" s="5">
        <v>12504.834288800002</v>
      </c>
      <c r="CQ327" s="5">
        <v>12504.834288800002</v>
      </c>
      <c r="CR327" s="5">
        <v>12504.834288800002</v>
      </c>
      <c r="CS327" s="5">
        <v>12504.834288800002</v>
      </c>
      <c r="CU327" s="69">
        <v>0</v>
      </c>
      <c r="CV327" s="69">
        <v>0</v>
      </c>
      <c r="CW327" s="69">
        <v>0</v>
      </c>
      <c r="CX327" s="69">
        <v>0</v>
      </c>
      <c r="CY327" s="69">
        <v>0</v>
      </c>
      <c r="CZ327" s="69">
        <v>0</v>
      </c>
      <c r="DC327" s="5">
        <v>0</v>
      </c>
      <c r="DD327" s="5">
        <v>0</v>
      </c>
      <c r="DE327" s="5">
        <v>0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0</v>
      </c>
      <c r="DO327" s="5">
        <v>0</v>
      </c>
      <c r="DP327" s="5">
        <v>0</v>
      </c>
      <c r="DQ327" s="5">
        <v>0</v>
      </c>
      <c r="DR327" s="5">
        <v>0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0</v>
      </c>
      <c r="EK327" s="5">
        <v>0</v>
      </c>
      <c r="EL327" s="5">
        <v>0</v>
      </c>
      <c r="EM327" s="5">
        <v>0</v>
      </c>
      <c r="EN327" s="5">
        <v>0</v>
      </c>
      <c r="EO327" s="5">
        <v>0</v>
      </c>
      <c r="EP327" s="5">
        <v>0</v>
      </c>
      <c r="EQ327" s="5">
        <v>0</v>
      </c>
      <c r="ER327" s="5">
        <v>0</v>
      </c>
      <c r="ES327" s="5">
        <v>0</v>
      </c>
      <c r="ET327" s="5">
        <v>0</v>
      </c>
      <c r="EU327" s="5">
        <v>0</v>
      </c>
      <c r="EV327" s="5">
        <v>0</v>
      </c>
      <c r="EW327" s="5">
        <v>0</v>
      </c>
      <c r="EX327" s="5">
        <v>0</v>
      </c>
      <c r="EY327" s="5">
        <v>0</v>
      </c>
      <c r="EZ327" s="5">
        <v>0</v>
      </c>
      <c r="FA327" s="5">
        <v>0</v>
      </c>
      <c r="FB327" s="5">
        <v>0</v>
      </c>
      <c r="FC327" s="5">
        <v>0</v>
      </c>
      <c r="FD327" s="5">
        <v>0</v>
      </c>
      <c r="FE327" s="5">
        <v>0</v>
      </c>
      <c r="FF327" s="5">
        <v>0</v>
      </c>
      <c r="FG327" s="5">
        <v>0</v>
      </c>
      <c r="FH327" s="5">
        <v>0</v>
      </c>
      <c r="FI327" s="5">
        <v>0</v>
      </c>
      <c r="FJ327" s="5">
        <v>0</v>
      </c>
      <c r="FK327" s="5">
        <v>0</v>
      </c>
      <c r="FL327" s="5">
        <v>0</v>
      </c>
      <c r="FM327" s="5">
        <v>0</v>
      </c>
      <c r="FN327" s="5">
        <v>0</v>
      </c>
      <c r="FO327" s="5">
        <v>0</v>
      </c>
      <c r="FP327" s="5">
        <v>0</v>
      </c>
      <c r="FQ327" s="5">
        <v>0</v>
      </c>
      <c r="FR327" s="5">
        <v>0</v>
      </c>
      <c r="FS327" s="5">
        <v>0</v>
      </c>
      <c r="FT327" s="5">
        <v>0</v>
      </c>
      <c r="FU327" s="5">
        <v>0</v>
      </c>
      <c r="FV327" s="5">
        <v>0</v>
      </c>
      <c r="FW327" s="5"/>
      <c r="FZ327" s="5">
        <v>0</v>
      </c>
      <c r="GA327" s="5">
        <v>0</v>
      </c>
      <c r="GB327" s="5">
        <v>0</v>
      </c>
      <c r="GC327" s="5">
        <v>0</v>
      </c>
      <c r="GD327" s="5">
        <v>0</v>
      </c>
      <c r="GE327" s="5">
        <v>0</v>
      </c>
      <c r="GF327" s="5">
        <v>0</v>
      </c>
      <c r="GG327" s="5">
        <v>0</v>
      </c>
      <c r="GH327" s="5">
        <v>0</v>
      </c>
      <c r="GI327" s="5">
        <v>0</v>
      </c>
      <c r="GJ327" s="5">
        <v>0</v>
      </c>
      <c r="GK327" s="5">
        <v>0</v>
      </c>
      <c r="GL327" s="5">
        <v>0</v>
      </c>
      <c r="GM327" s="5">
        <v>0</v>
      </c>
      <c r="GN327" s="5">
        <v>0</v>
      </c>
      <c r="GO327" s="5">
        <v>0</v>
      </c>
      <c r="GP327" s="5">
        <v>0</v>
      </c>
      <c r="GQ327" s="5">
        <v>0</v>
      </c>
      <c r="GR327" s="5">
        <v>9905</v>
      </c>
      <c r="GS327" s="5">
        <v>9905</v>
      </c>
      <c r="GT327" s="5">
        <v>9905</v>
      </c>
      <c r="GU327" s="5">
        <v>9905</v>
      </c>
      <c r="GV327" s="5">
        <v>9905</v>
      </c>
      <c r="GW327" s="5">
        <v>9905</v>
      </c>
      <c r="GX327" s="5">
        <v>10499.300000000001</v>
      </c>
      <c r="GY327" s="5">
        <v>10499.300000000001</v>
      </c>
      <c r="GZ327" s="5">
        <v>10499.300000000001</v>
      </c>
      <c r="HA327" s="5">
        <v>10499.300000000001</v>
      </c>
      <c r="HB327" s="5">
        <v>10499.300000000001</v>
      </c>
      <c r="HC327" s="5">
        <v>10499.300000000001</v>
      </c>
      <c r="HD327" s="5">
        <v>10499.300000000001</v>
      </c>
      <c r="HE327" s="5">
        <v>10499.300000000001</v>
      </c>
      <c r="HF327" s="5">
        <v>10499.300000000001</v>
      </c>
      <c r="HG327" s="5">
        <v>10499.300000000001</v>
      </c>
      <c r="HH327" s="5">
        <v>10499.300000000001</v>
      </c>
      <c r="HI327" s="5">
        <v>10499.300000000001</v>
      </c>
      <c r="HJ327" s="5">
        <v>11129.258000000002</v>
      </c>
      <c r="HK327" s="5">
        <v>11129.258000000002</v>
      </c>
      <c r="HL327" s="5">
        <v>11129.258000000002</v>
      </c>
      <c r="HM327" s="5">
        <v>11129.258000000002</v>
      </c>
      <c r="HN327" s="5">
        <v>11129.258000000002</v>
      </c>
      <c r="HO327" s="5">
        <v>11129.258000000002</v>
      </c>
      <c r="HP327" s="5">
        <v>11129.258000000002</v>
      </c>
      <c r="HQ327" s="5">
        <v>11129.258000000002</v>
      </c>
      <c r="HR327" s="5">
        <v>11129.258000000002</v>
      </c>
      <c r="HS327" s="5">
        <v>11129.258000000002</v>
      </c>
      <c r="HT327" s="5">
        <v>11129.258000000002</v>
      </c>
      <c r="HU327" s="5">
        <v>11129.258000000002</v>
      </c>
      <c r="HV327" s="5">
        <v>11797.013480000001</v>
      </c>
      <c r="HW327" s="5">
        <v>11797.013480000001</v>
      </c>
      <c r="HX327" s="5">
        <v>11797.013480000001</v>
      </c>
      <c r="HY327" s="5">
        <v>11797.013480000001</v>
      </c>
      <c r="HZ327" s="5">
        <v>11797.013480000001</v>
      </c>
      <c r="IA327" s="5">
        <v>11797.013480000001</v>
      </c>
      <c r="IB327" s="5">
        <v>11797.013480000001</v>
      </c>
      <c r="IC327" s="5">
        <v>11797.013480000001</v>
      </c>
      <c r="ID327" s="5">
        <v>11797.013480000001</v>
      </c>
      <c r="IE327" s="5">
        <v>11797.013480000001</v>
      </c>
      <c r="IF327" s="5">
        <v>11797.013480000001</v>
      </c>
      <c r="IG327" s="5">
        <v>11797.013480000001</v>
      </c>
      <c r="IH327" s="5">
        <v>12504.834288800002</v>
      </c>
      <c r="II327" s="5">
        <v>12504.834288800002</v>
      </c>
      <c r="IJ327" s="5">
        <v>12504.834288800002</v>
      </c>
      <c r="IK327" s="5">
        <v>12504.834288800002</v>
      </c>
      <c r="IL327" s="5">
        <v>12504.834288800002</v>
      </c>
      <c r="IM327" s="5">
        <v>12504.834288800002</v>
      </c>
      <c r="IN327" s="5">
        <v>12504.834288800002</v>
      </c>
      <c r="IO327" s="5">
        <v>12504.834288800002</v>
      </c>
      <c r="IP327" s="5">
        <v>12504.834288800002</v>
      </c>
      <c r="IQ327" s="5">
        <v>12504.834288800002</v>
      </c>
      <c r="IR327" s="5">
        <v>12504.834288800002</v>
      </c>
      <c r="IS327" s="5">
        <v>12504.834288800002</v>
      </c>
      <c r="IT327" s="5"/>
      <c r="IW327" s="5">
        <v>0</v>
      </c>
      <c r="IX327" s="5">
        <v>0</v>
      </c>
      <c r="IY327" s="5">
        <v>0</v>
      </c>
      <c r="IZ327" s="5">
        <v>0</v>
      </c>
      <c r="JA327" s="5">
        <v>0</v>
      </c>
      <c r="JB327" s="5">
        <v>0</v>
      </c>
      <c r="JC327" s="5">
        <v>0</v>
      </c>
      <c r="JD327" s="5">
        <v>0</v>
      </c>
      <c r="JE327" s="5">
        <v>0</v>
      </c>
      <c r="JF327" s="5">
        <v>0</v>
      </c>
      <c r="JG327" s="5">
        <v>0</v>
      </c>
      <c r="JH327" s="5">
        <v>0</v>
      </c>
      <c r="JI327" s="5">
        <v>0</v>
      </c>
      <c r="JJ327" s="5">
        <v>0</v>
      </c>
      <c r="JK327" s="5">
        <v>0</v>
      </c>
      <c r="JL327" s="5">
        <v>0</v>
      </c>
      <c r="JM327" s="5">
        <v>0</v>
      </c>
      <c r="JN327" s="5">
        <v>0</v>
      </c>
      <c r="JO327" s="5">
        <v>284.27350000000001</v>
      </c>
      <c r="JP327" s="5">
        <v>284.27350000000001</v>
      </c>
      <c r="JQ327" s="5">
        <v>284.27350000000001</v>
      </c>
      <c r="JR327" s="5">
        <v>284.27350000000001</v>
      </c>
      <c r="JS327" s="5">
        <v>284.27350000000001</v>
      </c>
      <c r="JT327" s="5">
        <v>284.27350000000001</v>
      </c>
      <c r="JU327" s="5">
        <v>301.32991000000004</v>
      </c>
      <c r="JV327" s="5">
        <v>301.32991000000004</v>
      </c>
      <c r="JW327" s="5">
        <v>301.32991000000004</v>
      </c>
      <c r="JX327" s="5">
        <v>301.32991000000004</v>
      </c>
      <c r="JY327" s="5">
        <v>301.32991000000004</v>
      </c>
      <c r="JZ327" s="5">
        <v>301.32991000000004</v>
      </c>
      <c r="KA327" s="5">
        <v>301.32991000000004</v>
      </c>
      <c r="KB327" s="5">
        <v>301.32991000000004</v>
      </c>
      <c r="KC327" s="5">
        <v>301.32991000000004</v>
      </c>
      <c r="KD327" s="5">
        <v>301.32991000000004</v>
      </c>
      <c r="KE327" s="5">
        <v>301.32991000000004</v>
      </c>
      <c r="KF327" s="5">
        <v>301.32991000000004</v>
      </c>
      <c r="KG327" s="5">
        <v>319.40970460000005</v>
      </c>
      <c r="KH327" s="5">
        <v>319.40970460000005</v>
      </c>
      <c r="KI327" s="5">
        <v>319.40970460000005</v>
      </c>
      <c r="KJ327" s="5">
        <v>319.40970460000005</v>
      </c>
      <c r="KK327" s="5">
        <v>319.40970460000005</v>
      </c>
      <c r="KL327" s="5">
        <v>319.40970460000005</v>
      </c>
      <c r="KM327" s="5">
        <v>319.40970460000005</v>
      </c>
      <c r="KN327" s="5">
        <v>319.40970460000005</v>
      </c>
      <c r="KO327" s="5">
        <v>319.40970460000005</v>
      </c>
      <c r="KP327" s="5">
        <v>319.40970460000005</v>
      </c>
      <c r="KQ327" s="5">
        <v>319.40970460000005</v>
      </c>
      <c r="KR327" s="5">
        <v>319.40970460000005</v>
      </c>
      <c r="KS327" s="5">
        <v>338.57428687600003</v>
      </c>
      <c r="KT327" s="5">
        <v>338.57428687600003</v>
      </c>
      <c r="KU327" s="5">
        <v>338.57428687600003</v>
      </c>
      <c r="KV327" s="5">
        <v>338.57428687600003</v>
      </c>
      <c r="KW327" s="5">
        <v>338.57428687600003</v>
      </c>
      <c r="KX327" s="5">
        <v>338.57428687600003</v>
      </c>
      <c r="KY327" s="5">
        <v>338.57428687600003</v>
      </c>
      <c r="KZ327" s="5">
        <v>338.57428687600003</v>
      </c>
      <c r="LA327" s="5">
        <v>338.57428687600003</v>
      </c>
      <c r="LB327" s="5">
        <v>338.57428687600003</v>
      </c>
      <c r="LC327" s="5">
        <v>338.57428687600003</v>
      </c>
      <c r="LD327" s="5">
        <v>338.57428687600003</v>
      </c>
      <c r="LE327" s="5">
        <v>358.88874408856009</v>
      </c>
      <c r="LF327" s="5">
        <v>358.88874408856009</v>
      </c>
      <c r="LG327" s="5">
        <v>358.88874408856009</v>
      </c>
      <c r="LH327" s="5">
        <v>358.88874408856009</v>
      </c>
      <c r="LI327" s="5">
        <v>358.88874408856009</v>
      </c>
      <c r="LJ327" s="5">
        <v>358.88874408856009</v>
      </c>
      <c r="LK327" s="5">
        <v>358.88874408856009</v>
      </c>
      <c r="LL327" s="5">
        <v>358.88874408856009</v>
      </c>
      <c r="LM327" s="5">
        <v>358.88874408856009</v>
      </c>
      <c r="LN327" s="5">
        <v>358.88874408856009</v>
      </c>
      <c r="LO327" s="5">
        <v>358.88874408856009</v>
      </c>
      <c r="LP327" s="5">
        <v>358.88874408856009</v>
      </c>
      <c r="LQ327" s="5"/>
      <c r="LT327" s="5">
        <v>0</v>
      </c>
      <c r="LU327" s="5">
        <v>0</v>
      </c>
      <c r="LV327" s="5">
        <v>0</v>
      </c>
      <c r="LW327" s="5">
        <v>0</v>
      </c>
      <c r="LX327" s="5">
        <v>0</v>
      </c>
      <c r="LY327" s="5">
        <v>0</v>
      </c>
      <c r="LZ327" s="5">
        <v>0</v>
      </c>
      <c r="MA327" s="5">
        <v>0</v>
      </c>
      <c r="MB327" s="5">
        <v>0</v>
      </c>
      <c r="MC327" s="5">
        <v>0</v>
      </c>
      <c r="MD327" s="5">
        <v>0</v>
      </c>
      <c r="ME327" s="5">
        <v>0</v>
      </c>
      <c r="MF327" s="5">
        <v>0</v>
      </c>
      <c r="MG327" s="5">
        <v>0</v>
      </c>
      <c r="MH327" s="5">
        <v>0</v>
      </c>
      <c r="MI327" s="5">
        <v>0</v>
      </c>
      <c r="MJ327" s="5">
        <v>0</v>
      </c>
      <c r="MK327" s="5">
        <v>0</v>
      </c>
      <c r="ML327" s="5">
        <v>301.11200000000002</v>
      </c>
      <c r="MM327" s="5">
        <v>301.11200000000002</v>
      </c>
      <c r="MN327" s="5">
        <v>301.11200000000002</v>
      </c>
      <c r="MO327" s="5">
        <v>301.11200000000002</v>
      </c>
      <c r="MP327" s="5">
        <v>301.11200000000002</v>
      </c>
      <c r="MQ327" s="5">
        <v>301.11200000000002</v>
      </c>
      <c r="MR327" s="5">
        <v>319.17872000000006</v>
      </c>
      <c r="MS327" s="5">
        <v>319.17872000000006</v>
      </c>
      <c r="MT327" s="5">
        <v>319.17872000000006</v>
      </c>
      <c r="MU327" s="5">
        <v>319.17872000000006</v>
      </c>
      <c r="MV327" s="5">
        <v>319.17872000000006</v>
      </c>
      <c r="MW327" s="5">
        <v>319.17872000000006</v>
      </c>
      <c r="MX327" s="5">
        <v>319.17872000000006</v>
      </c>
      <c r="MY327" s="5">
        <v>319.17872000000006</v>
      </c>
      <c r="MZ327" s="5">
        <v>319.17872000000006</v>
      </c>
      <c r="NA327" s="5">
        <v>319.17872000000006</v>
      </c>
      <c r="NB327" s="5">
        <v>319.17872000000006</v>
      </c>
      <c r="NC327" s="5">
        <v>319.17872000000006</v>
      </c>
      <c r="ND327" s="5">
        <v>338.32944320000007</v>
      </c>
      <c r="NE327" s="5">
        <v>338.32944320000007</v>
      </c>
      <c r="NF327" s="5">
        <v>338.32944320000007</v>
      </c>
      <c r="NG327" s="5">
        <v>338.32944320000007</v>
      </c>
      <c r="NH327" s="5">
        <v>338.32944320000007</v>
      </c>
      <c r="NI327" s="5">
        <v>338.32944320000007</v>
      </c>
      <c r="NJ327" s="5">
        <v>338.32944320000007</v>
      </c>
      <c r="NK327" s="5">
        <v>338.32944320000007</v>
      </c>
      <c r="NL327" s="5">
        <v>338.32944320000007</v>
      </c>
      <c r="NM327" s="5">
        <v>338.32944320000007</v>
      </c>
      <c r="NN327" s="5">
        <v>338.32944320000007</v>
      </c>
      <c r="NO327" s="5">
        <v>338.32944320000007</v>
      </c>
      <c r="NP327" s="5">
        <v>358.62920979200004</v>
      </c>
      <c r="NQ327" s="5">
        <v>358.62920979200004</v>
      </c>
      <c r="NR327" s="5">
        <v>358.62920979200004</v>
      </c>
      <c r="NS327" s="5">
        <v>358.62920979200004</v>
      </c>
      <c r="NT327" s="5">
        <v>358.62920979200004</v>
      </c>
      <c r="NU327" s="5">
        <v>358.62920979200004</v>
      </c>
      <c r="NV327" s="5">
        <v>358.62920979200004</v>
      </c>
      <c r="NW327" s="5">
        <v>358.62920979200004</v>
      </c>
      <c r="NX327" s="5">
        <v>358.62920979200004</v>
      </c>
      <c r="NY327" s="5">
        <v>358.62920979200004</v>
      </c>
      <c r="NZ327" s="5">
        <v>358.62920979200004</v>
      </c>
      <c r="OA327" s="5">
        <v>358.62920979200004</v>
      </c>
      <c r="OB327" s="5">
        <v>380.14696237952006</v>
      </c>
      <c r="OC327" s="5">
        <v>380.14696237952006</v>
      </c>
      <c r="OD327" s="5">
        <v>380.14696237952006</v>
      </c>
      <c r="OE327" s="5">
        <v>380.14696237952006</v>
      </c>
      <c r="OF327" s="5">
        <v>380.14696237952006</v>
      </c>
      <c r="OG327" s="5">
        <v>380.14696237952006</v>
      </c>
      <c r="OH327" s="5">
        <v>380.14696237952006</v>
      </c>
      <c r="OI327" s="5">
        <v>380.14696237952006</v>
      </c>
      <c r="OJ327" s="5">
        <v>380.14696237952006</v>
      </c>
      <c r="OK327" s="5">
        <v>380.14696237952006</v>
      </c>
      <c r="OL327" s="5">
        <v>380.14696237952006</v>
      </c>
      <c r="OM327" s="5">
        <v>380.14696237952006</v>
      </c>
      <c r="ON327" s="5"/>
      <c r="OQ327" s="59">
        <v>0</v>
      </c>
      <c r="OR327" s="59">
        <v>0</v>
      </c>
      <c r="OS327" s="59">
        <v>0</v>
      </c>
      <c r="OT327" s="59">
        <v>0</v>
      </c>
      <c r="OU327" s="59">
        <v>0</v>
      </c>
      <c r="OV327" s="59">
        <v>0</v>
      </c>
      <c r="OW327" s="59">
        <v>0</v>
      </c>
      <c r="OX327" s="59">
        <v>0</v>
      </c>
      <c r="OY327" s="59">
        <v>0</v>
      </c>
      <c r="OZ327" s="59">
        <v>0</v>
      </c>
      <c r="PA327" s="59">
        <v>0</v>
      </c>
      <c r="PB327" s="59">
        <v>0</v>
      </c>
      <c r="PC327" s="59">
        <v>0</v>
      </c>
      <c r="PD327" s="59">
        <v>0</v>
      </c>
      <c r="PE327" s="59">
        <v>0</v>
      </c>
      <c r="PF327" s="59">
        <v>0</v>
      </c>
      <c r="PG327" s="59">
        <v>0</v>
      </c>
      <c r="PH327" s="59">
        <v>0</v>
      </c>
      <c r="PI327" s="59">
        <v>0</v>
      </c>
      <c r="PJ327" s="59">
        <v>0</v>
      </c>
      <c r="PK327" s="59">
        <v>0</v>
      </c>
      <c r="PL327" s="59">
        <v>0</v>
      </c>
      <c r="PM327" s="59">
        <v>0</v>
      </c>
      <c r="PN327" s="59">
        <v>0</v>
      </c>
      <c r="PO327" s="59">
        <v>0</v>
      </c>
      <c r="PP327" s="59">
        <v>0</v>
      </c>
      <c r="PQ327" s="59">
        <v>0</v>
      </c>
      <c r="PR327" s="59">
        <v>0</v>
      </c>
      <c r="PS327" s="59">
        <v>0</v>
      </c>
      <c r="PT327" s="59">
        <v>0</v>
      </c>
      <c r="PU327" s="59">
        <v>0</v>
      </c>
      <c r="PV327" s="59">
        <v>0</v>
      </c>
      <c r="PW327" s="59">
        <v>0</v>
      </c>
      <c r="PX327" s="59">
        <v>0</v>
      </c>
      <c r="PY327" s="59">
        <v>0</v>
      </c>
      <c r="PZ327" s="59">
        <v>0</v>
      </c>
      <c r="QA327" s="59">
        <v>0</v>
      </c>
      <c r="QB327" s="59">
        <v>0</v>
      </c>
      <c r="QC327" s="59">
        <v>0</v>
      </c>
      <c r="QD327" s="59">
        <v>0</v>
      </c>
      <c r="QE327" s="59">
        <v>0</v>
      </c>
      <c r="QF327" s="59">
        <v>0</v>
      </c>
      <c r="QG327" s="59">
        <v>0</v>
      </c>
      <c r="QH327" s="59">
        <v>0</v>
      </c>
      <c r="QI327" s="59">
        <v>0</v>
      </c>
      <c r="QJ327" s="59">
        <v>0</v>
      </c>
      <c r="QK327" s="59">
        <v>0</v>
      </c>
      <c r="QL327" s="59">
        <v>0</v>
      </c>
      <c r="QM327" s="59">
        <v>0</v>
      </c>
      <c r="QN327" s="59">
        <v>0</v>
      </c>
      <c r="QO327" s="59">
        <v>0</v>
      </c>
      <c r="QP327" s="59">
        <v>0</v>
      </c>
      <c r="QQ327" s="59">
        <v>0</v>
      </c>
      <c r="QR327" s="59">
        <v>0</v>
      </c>
      <c r="QS327" s="59">
        <v>0</v>
      </c>
      <c r="QT327" s="59">
        <v>0</v>
      </c>
      <c r="QU327" s="59">
        <v>0</v>
      </c>
      <c r="QV327" s="59">
        <v>0</v>
      </c>
      <c r="QW327" s="59">
        <v>0</v>
      </c>
      <c r="QX327" s="59">
        <v>0</v>
      </c>
      <c r="QY327" s="59">
        <v>0</v>
      </c>
      <c r="QZ327" s="59">
        <v>0</v>
      </c>
      <c r="RA327" s="59">
        <v>0</v>
      </c>
      <c r="RB327" s="59">
        <v>0</v>
      </c>
      <c r="RC327" s="59">
        <v>0</v>
      </c>
      <c r="RD327" s="59">
        <v>0</v>
      </c>
      <c r="RE327" s="59">
        <v>0</v>
      </c>
      <c r="RF327" s="59">
        <v>0</v>
      </c>
      <c r="RG327" s="59">
        <v>0</v>
      </c>
      <c r="RH327" s="59">
        <v>0</v>
      </c>
      <c r="RI327" s="59">
        <v>0</v>
      </c>
      <c r="RJ327" s="59">
        <v>0</v>
      </c>
      <c r="RK327" s="59"/>
      <c r="RN327" s="59">
        <v>0</v>
      </c>
      <c r="RO327" s="59">
        <v>0</v>
      </c>
      <c r="RP327" s="59">
        <v>0</v>
      </c>
      <c r="RQ327" s="59">
        <v>0</v>
      </c>
      <c r="RR327" s="59">
        <v>0</v>
      </c>
      <c r="RS327" s="59">
        <v>0</v>
      </c>
      <c r="RT327" s="59">
        <v>0</v>
      </c>
      <c r="RU327" s="59">
        <v>0</v>
      </c>
      <c r="RV327" s="59">
        <v>0</v>
      </c>
      <c r="RW327" s="59">
        <v>0</v>
      </c>
      <c r="RX327" s="59">
        <v>0</v>
      </c>
      <c r="RY327" s="59">
        <v>0</v>
      </c>
      <c r="RZ327" s="59">
        <v>0</v>
      </c>
      <c r="SA327" s="59">
        <v>0</v>
      </c>
      <c r="SB327" s="59">
        <v>0</v>
      </c>
      <c r="SC327" s="59">
        <v>0</v>
      </c>
      <c r="SD327" s="59">
        <v>0</v>
      </c>
      <c r="SE327" s="59">
        <v>0</v>
      </c>
      <c r="SF327" s="59">
        <v>585.38550000000009</v>
      </c>
      <c r="SG327" s="59">
        <v>585.38550000000009</v>
      </c>
      <c r="SH327" s="59">
        <v>585.38550000000009</v>
      </c>
      <c r="SI327" s="59">
        <v>585.38550000000009</v>
      </c>
      <c r="SJ327" s="59">
        <v>585.38550000000009</v>
      </c>
      <c r="SK327" s="59">
        <v>585.38550000000009</v>
      </c>
      <c r="SL327" s="59">
        <v>620.50863000000004</v>
      </c>
      <c r="SM327" s="59">
        <v>620.50863000000004</v>
      </c>
      <c r="SN327" s="59">
        <v>620.50863000000004</v>
      </c>
      <c r="SO327" s="59">
        <v>620.50863000000004</v>
      </c>
      <c r="SP327" s="59">
        <v>620.50863000000004</v>
      </c>
      <c r="SQ327" s="59">
        <v>620.50863000000004</v>
      </c>
      <c r="SR327" s="59">
        <v>620.50863000000004</v>
      </c>
      <c r="SS327" s="59">
        <v>620.50863000000004</v>
      </c>
      <c r="ST327" s="59">
        <v>620.50863000000004</v>
      </c>
      <c r="SU327" s="59">
        <v>620.50863000000004</v>
      </c>
      <c r="SV327" s="59">
        <v>620.50863000000004</v>
      </c>
      <c r="SW327" s="59">
        <v>620.50863000000004</v>
      </c>
      <c r="SX327" s="59">
        <v>657.73914780000018</v>
      </c>
      <c r="SY327" s="59">
        <v>657.73914780000018</v>
      </c>
      <c r="SZ327" s="59">
        <v>657.73914780000018</v>
      </c>
      <c r="TA327" s="59">
        <v>657.73914780000018</v>
      </c>
      <c r="TB327" s="59">
        <v>657.73914780000018</v>
      </c>
      <c r="TC327" s="59">
        <v>657.73914780000018</v>
      </c>
      <c r="TD327" s="59">
        <v>657.73914780000018</v>
      </c>
      <c r="TE327" s="59">
        <v>657.73914780000018</v>
      </c>
      <c r="TF327" s="59">
        <v>657.73914780000018</v>
      </c>
      <c r="TG327" s="59">
        <v>657.73914780000018</v>
      </c>
      <c r="TH327" s="59">
        <v>657.73914780000018</v>
      </c>
      <c r="TI327" s="59">
        <v>657.73914780000018</v>
      </c>
      <c r="TJ327" s="59">
        <v>697.20349666800007</v>
      </c>
      <c r="TK327" s="59">
        <v>697.20349666800007</v>
      </c>
      <c r="TL327" s="59">
        <v>697.20349666800007</v>
      </c>
      <c r="TM327" s="59">
        <v>697.20349666800007</v>
      </c>
      <c r="TN327" s="59">
        <v>697.20349666800007</v>
      </c>
      <c r="TO327" s="59">
        <v>697.20349666800007</v>
      </c>
      <c r="TP327" s="59">
        <v>697.20349666800007</v>
      </c>
      <c r="TQ327" s="59">
        <v>697.20349666800007</v>
      </c>
      <c r="TR327" s="59">
        <v>697.20349666800007</v>
      </c>
      <c r="TS327" s="59">
        <v>697.20349666800007</v>
      </c>
      <c r="TT327" s="59">
        <v>697.20349666800007</v>
      </c>
      <c r="TU327" s="59">
        <v>697.20349666800007</v>
      </c>
      <c r="TV327" s="59">
        <v>739.03570646808021</v>
      </c>
      <c r="TW327" s="59">
        <v>739.03570646808021</v>
      </c>
      <c r="TX327" s="59">
        <v>739.03570646808021</v>
      </c>
      <c r="TY327" s="59">
        <v>739.03570646808021</v>
      </c>
      <c r="TZ327" s="59">
        <v>739.03570646808021</v>
      </c>
      <c r="UA327" s="59">
        <v>739.03570646808021</v>
      </c>
      <c r="UB327" s="59">
        <v>739.03570646808021</v>
      </c>
      <c r="UC327" s="59">
        <v>739.03570646808021</v>
      </c>
      <c r="UD327" s="59">
        <v>739.03570646808021</v>
      </c>
      <c r="UE327" s="59">
        <v>739.03570646808021</v>
      </c>
      <c r="UF327" s="59">
        <v>739.03570646808021</v>
      </c>
      <c r="UG327" s="59">
        <v>739.03570646808021</v>
      </c>
      <c r="UH327" s="59"/>
      <c r="UK327" s="59">
        <v>0</v>
      </c>
      <c r="UL327" s="59">
        <v>1705.6410000000001</v>
      </c>
      <c r="UM327" s="59">
        <v>3615.9589199999996</v>
      </c>
      <c r="UN327" s="59">
        <v>3832.9164552000016</v>
      </c>
      <c r="UO327" s="59">
        <v>4062.8914425119997</v>
      </c>
      <c r="UP327" s="59">
        <v>4306.6649290627211</v>
      </c>
      <c r="UQ327" s="59"/>
      <c r="UT327" s="59">
        <v>0</v>
      </c>
      <c r="UU327" s="59">
        <v>1806.6720000000003</v>
      </c>
      <c r="UV327" s="59">
        <v>3830.14464</v>
      </c>
      <c r="UW327" s="59">
        <v>4059.9533184000015</v>
      </c>
      <c r="UX327" s="59">
        <v>4303.5505175040007</v>
      </c>
      <c r="UY327" s="59">
        <v>4561.7635485542405</v>
      </c>
      <c r="UZ327" s="59"/>
      <c r="VC327" s="59">
        <v>0</v>
      </c>
      <c r="VD327" s="59">
        <v>0</v>
      </c>
      <c r="VE327" s="59">
        <v>0</v>
      </c>
      <c r="VF327" s="59">
        <v>0</v>
      </c>
      <c r="VG327" s="59">
        <v>0</v>
      </c>
      <c r="VH327" s="59">
        <v>0</v>
      </c>
      <c r="VI327" s="59"/>
      <c r="VL327" s="59">
        <v>0</v>
      </c>
      <c r="VM327" s="59">
        <v>3512.3130000000001</v>
      </c>
      <c r="VN327" s="59">
        <v>7446.1035599999996</v>
      </c>
      <c r="VO327" s="59">
        <v>7892.8697736000031</v>
      </c>
      <c r="VP327" s="59">
        <v>8366.4419600159999</v>
      </c>
      <c r="VQ327" s="59">
        <v>8868.4284776169625</v>
      </c>
      <c r="VR327" s="59"/>
      <c r="VU327" s="59">
        <v>0</v>
      </c>
      <c r="VV327" s="59">
        <v>59430</v>
      </c>
      <c r="VW327" s="59">
        <v>125991.60000000002</v>
      </c>
      <c r="VX327" s="59">
        <v>133551.09600000002</v>
      </c>
      <c r="VY327" s="59">
        <v>141564.16175999999</v>
      </c>
      <c r="VZ327" s="59">
        <v>150058.01146560002</v>
      </c>
      <c r="WA327" s="59"/>
      <c r="WD327" s="59">
        <v>0</v>
      </c>
      <c r="WE327" s="59">
        <v>4952.5</v>
      </c>
      <c r="WF327" s="59">
        <v>10499.300000000001</v>
      </c>
      <c r="WG327" s="59">
        <v>11129.258000000002</v>
      </c>
      <c r="WH327" s="59">
        <v>11797.01348</v>
      </c>
      <c r="WI327" s="59">
        <v>12504.834288800002</v>
      </c>
      <c r="WJ327" s="59"/>
      <c r="WM327" s="59">
        <v>0</v>
      </c>
      <c r="WN327" s="59">
        <v>207.82626940830886</v>
      </c>
      <c r="WO327" s="59">
        <v>440.59169114561485</v>
      </c>
      <c r="WP327" s="59">
        <v>467.02719261435175</v>
      </c>
      <c r="WQ327" s="59">
        <v>495.0488241712128</v>
      </c>
      <c r="WR327" s="59">
        <v>524.7517536214857</v>
      </c>
      <c r="WS327" s="59"/>
      <c r="WV327" s="74">
        <v>-6</v>
      </c>
      <c r="WW327" s="74">
        <v>6</v>
      </c>
      <c r="WX327" s="74">
        <v>18</v>
      </c>
      <c r="WY327" s="74">
        <v>30</v>
      </c>
      <c r="WZ327" s="74">
        <v>42</v>
      </c>
      <c r="XA327" s="74">
        <v>54</v>
      </c>
      <c r="XB327" s="74"/>
      <c r="XE327" s="80">
        <v>0</v>
      </c>
      <c r="XF327" s="80">
        <v>0</v>
      </c>
      <c r="XG327" s="80">
        <v>1</v>
      </c>
      <c r="XH327" s="80">
        <v>2</v>
      </c>
      <c r="XI327" s="80">
        <v>3</v>
      </c>
      <c r="XJ327" s="80">
        <v>4</v>
      </c>
      <c r="XK327" s="80"/>
      <c r="XL327" s="75"/>
      <c r="XM327" s="75"/>
      <c r="XN327" s="80">
        <v>0</v>
      </c>
      <c r="XO327" s="80">
        <v>6</v>
      </c>
      <c r="XP327" s="80">
        <v>6</v>
      </c>
      <c r="XQ327" s="80">
        <v>6</v>
      </c>
      <c r="XR327" s="80">
        <v>6</v>
      </c>
      <c r="XS327" s="80">
        <v>6</v>
      </c>
      <c r="XT327" s="80"/>
      <c r="XW327" s="80">
        <v>0</v>
      </c>
      <c r="XX327" s="80">
        <v>0</v>
      </c>
      <c r="XY327" s="80">
        <v>0</v>
      </c>
      <c r="XZ327" s="80">
        <v>0</v>
      </c>
      <c r="YA327" s="80">
        <v>0</v>
      </c>
      <c r="YB327" s="80">
        <v>0</v>
      </c>
      <c r="YC327" s="80"/>
      <c r="YF327" s="5">
        <v>0</v>
      </c>
      <c r="YG327" s="5">
        <v>433.31777171632393</v>
      </c>
      <c r="YH327" s="5">
        <v>918.63367603860752</v>
      </c>
      <c r="YI327" s="5">
        <v>973.75169660092342</v>
      </c>
      <c r="YJ327" s="5">
        <v>1032.1767983969794</v>
      </c>
      <c r="YK327" s="5">
        <v>1094.1074063007991</v>
      </c>
      <c r="YL327" s="5"/>
      <c r="YO327" s="5">
        <v>0</v>
      </c>
      <c r="YP327" s="5">
        <v>9352.1821233738992</v>
      </c>
      <c r="YQ327" s="5">
        <v>19826.626101552669</v>
      </c>
      <c r="YR327" s="5">
        <v>21016.223667645827</v>
      </c>
      <c r="YS327" s="5">
        <v>29702.929450272768</v>
      </c>
      <c r="YT327" s="5">
        <v>31485.105217289143</v>
      </c>
      <c r="YU327" s="5"/>
      <c r="YX327" s="5">
        <v>0</v>
      </c>
      <c r="YY327" s="5">
        <v>9268.8065560138202</v>
      </c>
      <c r="YZ327" s="5">
        <v>19826.626101552669</v>
      </c>
      <c r="ZA327" s="5">
        <v>21016.223667645827</v>
      </c>
      <c r="ZB327" s="5">
        <v>29702.929450272768</v>
      </c>
      <c r="ZC327" s="5">
        <v>31485.105217289143</v>
      </c>
      <c r="ZD327" s="5"/>
      <c r="ZG327" s="5">
        <v>0</v>
      </c>
      <c r="ZH327" s="5">
        <v>207.82626940830886</v>
      </c>
      <c r="ZI327" s="5">
        <v>440.59169114561485</v>
      </c>
      <c r="ZJ327" s="5">
        <v>467.02719261435175</v>
      </c>
      <c r="ZK327" s="5">
        <v>495.0488241712128</v>
      </c>
      <c r="ZL327" s="5">
        <v>524.7517536214857</v>
      </c>
      <c r="ZM327" s="5"/>
      <c r="ZP327" s="60">
        <v>0</v>
      </c>
      <c r="ZQ327" s="60">
        <v>1454.783885858162</v>
      </c>
      <c r="ZR327" s="60">
        <v>12336.567352077216</v>
      </c>
      <c r="ZS327" s="60">
        <v>13076.761393201848</v>
      </c>
      <c r="ZT327" s="60">
        <v>13861.367076793958</v>
      </c>
      <c r="ZU327" s="60">
        <v>14693.049101401601</v>
      </c>
      <c r="ZV327" s="60"/>
      <c r="ZY327" s="60">
        <v>0</v>
      </c>
      <c r="ZZ327" s="60">
        <v>207.82626940830886</v>
      </c>
      <c r="AAA327" s="60">
        <v>440.59169114561485</v>
      </c>
      <c r="AAB327" s="60">
        <v>467.02719261435175</v>
      </c>
      <c r="AAC327" s="60">
        <v>495.0488241712128</v>
      </c>
      <c r="AAD327" s="60">
        <v>524.7517536214857</v>
      </c>
      <c r="AAE327" s="60"/>
      <c r="AAH327" s="60">
        <v>0</v>
      </c>
      <c r="AAI327" s="60">
        <v>2701.7415023080152</v>
      </c>
      <c r="AAJ327" s="60">
        <v>14980.117498950905</v>
      </c>
      <c r="AAK327" s="60">
        <v>25686.495593789346</v>
      </c>
      <c r="AAL327" s="60">
        <v>37623.710637012176</v>
      </c>
      <c r="AAM327" s="60">
        <v>50900.920101284115</v>
      </c>
      <c r="AAN327" s="60"/>
      <c r="AAQ327" s="5">
        <v>0</v>
      </c>
      <c r="AAR327" s="5">
        <v>4156.5253881661774</v>
      </c>
      <c r="AAS327" s="5">
        <v>27316.68485102812</v>
      </c>
      <c r="AAT327" s="5">
        <v>38763.256986991197</v>
      </c>
      <c r="AAU327" s="5">
        <v>51485.077713806138</v>
      </c>
      <c r="AAV327" s="5">
        <v>65593.969202685723</v>
      </c>
    </row>
    <row r="328" spans="2:724" ht="15" customHeight="1">
      <c r="B328" s="228">
        <v>55</v>
      </c>
      <c r="C328" s="228">
        <v>10</v>
      </c>
      <c r="D328" s="229" t="s">
        <v>490</v>
      </c>
      <c r="E328" s="73" t="b">
        <v>0</v>
      </c>
      <c r="F328" s="230">
        <v>42186</v>
      </c>
      <c r="G328" s="231" t="s">
        <v>426</v>
      </c>
      <c r="H328" s="57" t="s">
        <v>221</v>
      </c>
      <c r="I328" s="57" t="s">
        <v>199</v>
      </c>
      <c r="J328" s="229" t="s">
        <v>223</v>
      </c>
      <c r="K328" s="232">
        <v>0</v>
      </c>
      <c r="L328" s="232">
        <v>0</v>
      </c>
      <c r="M328" s="73" t="b">
        <v>1</v>
      </c>
      <c r="N328" s="73" t="b">
        <v>1</v>
      </c>
      <c r="O328" s="73" t="b">
        <v>1</v>
      </c>
      <c r="P328" s="27">
        <v>43282</v>
      </c>
      <c r="Q328" s="27" t="s">
        <v>426</v>
      </c>
      <c r="R328" s="69">
        <v>0</v>
      </c>
      <c r="S328" s="69">
        <v>0.06</v>
      </c>
      <c r="T328" s="69">
        <v>0.06</v>
      </c>
      <c r="U328" s="69">
        <v>0.06</v>
      </c>
      <c r="V328" s="69">
        <v>0.06</v>
      </c>
      <c r="W328" s="69">
        <v>0.06</v>
      </c>
      <c r="Z328" s="232">
        <v>0</v>
      </c>
      <c r="AA328" s="232">
        <v>0</v>
      </c>
      <c r="AB328" s="232">
        <v>0</v>
      </c>
      <c r="AC328" s="232">
        <v>0</v>
      </c>
      <c r="AD328" s="232">
        <v>0</v>
      </c>
      <c r="AE328" s="232">
        <v>0</v>
      </c>
      <c r="AF328" s="232">
        <v>0</v>
      </c>
      <c r="AG328" s="232">
        <v>0</v>
      </c>
      <c r="AH328" s="232">
        <v>0</v>
      </c>
      <c r="AI328" s="232">
        <v>0</v>
      </c>
      <c r="AJ328" s="232">
        <v>0</v>
      </c>
      <c r="AK328" s="232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233">
        <v>9905</v>
      </c>
      <c r="AS328" s="5">
        <v>9905</v>
      </c>
      <c r="AT328" s="5">
        <v>9905</v>
      </c>
      <c r="AU328" s="5">
        <v>9905</v>
      </c>
      <c r="AV328" s="5">
        <v>9905</v>
      </c>
      <c r="AW328" s="5">
        <v>9905</v>
      </c>
      <c r="AX328" s="5">
        <v>10499.300000000001</v>
      </c>
      <c r="AY328" s="5">
        <v>10499.300000000001</v>
      </c>
      <c r="AZ328" s="5">
        <v>10499.300000000001</v>
      </c>
      <c r="BA328" s="5">
        <v>10499.300000000001</v>
      </c>
      <c r="BB328" s="5">
        <v>10499.300000000001</v>
      </c>
      <c r="BC328" s="5">
        <v>10499.300000000001</v>
      </c>
      <c r="BD328" s="5">
        <v>10499.300000000001</v>
      </c>
      <c r="BE328" s="5">
        <v>10499.300000000001</v>
      </c>
      <c r="BF328" s="5">
        <v>10499.300000000001</v>
      </c>
      <c r="BG328" s="5">
        <v>10499.300000000001</v>
      </c>
      <c r="BH328" s="5">
        <v>10499.300000000001</v>
      </c>
      <c r="BI328" s="5">
        <v>10499.300000000001</v>
      </c>
      <c r="BJ328" s="5">
        <v>11129.258000000002</v>
      </c>
      <c r="BK328" s="5">
        <v>11129.258000000002</v>
      </c>
      <c r="BL328" s="5">
        <v>11129.258000000002</v>
      </c>
      <c r="BM328" s="5">
        <v>11129.258000000002</v>
      </c>
      <c r="BN328" s="5">
        <v>11129.258000000002</v>
      </c>
      <c r="BO328" s="5">
        <v>11129.258000000002</v>
      </c>
      <c r="BP328" s="5">
        <v>11129.258000000002</v>
      </c>
      <c r="BQ328" s="5">
        <v>11129.258000000002</v>
      </c>
      <c r="BR328" s="5">
        <v>11129.258000000002</v>
      </c>
      <c r="BS328" s="5">
        <v>11129.258000000002</v>
      </c>
      <c r="BT328" s="5">
        <v>11129.258000000002</v>
      </c>
      <c r="BU328" s="5">
        <v>11129.258000000002</v>
      </c>
      <c r="BV328" s="5">
        <v>11797.013480000001</v>
      </c>
      <c r="BW328" s="5">
        <v>11797.013480000001</v>
      </c>
      <c r="BX328" s="5">
        <v>11797.013480000001</v>
      </c>
      <c r="BY328" s="5">
        <v>11797.013480000001</v>
      </c>
      <c r="BZ328" s="5">
        <v>11797.013480000001</v>
      </c>
      <c r="CA328" s="5">
        <v>11797.013480000001</v>
      </c>
      <c r="CB328" s="5">
        <v>11797.013480000001</v>
      </c>
      <c r="CC328" s="5">
        <v>11797.013480000001</v>
      </c>
      <c r="CD328" s="5">
        <v>11797.013480000001</v>
      </c>
      <c r="CE328" s="5">
        <v>11797.013480000001</v>
      </c>
      <c r="CF328" s="5">
        <v>11797.013480000001</v>
      </c>
      <c r="CG328" s="5">
        <v>11797.013480000001</v>
      </c>
      <c r="CH328" s="5">
        <v>12504.834288800002</v>
      </c>
      <c r="CI328" s="5">
        <v>12504.834288800002</v>
      </c>
      <c r="CJ328" s="5">
        <v>12504.834288800002</v>
      </c>
      <c r="CK328" s="5">
        <v>12504.834288800002</v>
      </c>
      <c r="CL328" s="5">
        <v>12504.834288800002</v>
      </c>
      <c r="CM328" s="5">
        <v>12504.834288800002</v>
      </c>
      <c r="CN328" s="5">
        <v>12504.834288800002</v>
      </c>
      <c r="CO328" s="5">
        <v>12504.834288800002</v>
      </c>
      <c r="CP328" s="5">
        <v>12504.834288800002</v>
      </c>
      <c r="CQ328" s="5">
        <v>12504.834288800002</v>
      </c>
      <c r="CR328" s="5">
        <v>12504.834288800002</v>
      </c>
      <c r="CS328" s="5">
        <v>12504.834288800002</v>
      </c>
      <c r="CU328" s="69">
        <v>0</v>
      </c>
      <c r="CV328" s="69">
        <v>0</v>
      </c>
      <c r="CW328" s="69">
        <v>0</v>
      </c>
      <c r="CX328" s="69">
        <v>0</v>
      </c>
      <c r="CY328" s="69">
        <v>0</v>
      </c>
      <c r="CZ328" s="69">
        <v>0</v>
      </c>
      <c r="DC328" s="5">
        <v>0</v>
      </c>
      <c r="DD328" s="5">
        <v>0</v>
      </c>
      <c r="DE328" s="5">
        <v>0</v>
      </c>
      <c r="DF328" s="5">
        <v>0</v>
      </c>
      <c r="DG328" s="5">
        <v>0</v>
      </c>
      <c r="DH328" s="5">
        <v>0</v>
      </c>
      <c r="DI328" s="5">
        <v>0</v>
      </c>
      <c r="DJ328" s="5">
        <v>0</v>
      </c>
      <c r="DK328" s="5">
        <v>0</v>
      </c>
      <c r="DL328" s="5">
        <v>0</v>
      </c>
      <c r="DM328" s="5">
        <v>0</v>
      </c>
      <c r="DN328" s="5">
        <v>0</v>
      </c>
      <c r="DO328" s="5">
        <v>0</v>
      </c>
      <c r="DP328" s="5">
        <v>0</v>
      </c>
      <c r="DQ328" s="5">
        <v>0</v>
      </c>
      <c r="DR328" s="5">
        <v>0</v>
      </c>
      <c r="DS328" s="5">
        <v>0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0</v>
      </c>
      <c r="EB328" s="5">
        <v>0</v>
      </c>
      <c r="EC328" s="5">
        <v>0</v>
      </c>
      <c r="ED328" s="5">
        <v>0</v>
      </c>
      <c r="EE328" s="5">
        <v>0</v>
      </c>
      <c r="EF328" s="5">
        <v>0</v>
      </c>
      <c r="EG328" s="5">
        <v>0</v>
      </c>
      <c r="EH328" s="5">
        <v>0</v>
      </c>
      <c r="EI328" s="5">
        <v>0</v>
      </c>
      <c r="EJ328" s="5">
        <v>0</v>
      </c>
      <c r="EK328" s="5">
        <v>0</v>
      </c>
      <c r="EL328" s="5">
        <v>0</v>
      </c>
      <c r="EM328" s="5">
        <v>0</v>
      </c>
      <c r="EN328" s="5">
        <v>0</v>
      </c>
      <c r="EO328" s="5">
        <v>0</v>
      </c>
      <c r="EP328" s="5">
        <v>0</v>
      </c>
      <c r="EQ328" s="5">
        <v>0</v>
      </c>
      <c r="ER328" s="5">
        <v>0</v>
      </c>
      <c r="ES328" s="5">
        <v>0</v>
      </c>
      <c r="ET328" s="5">
        <v>0</v>
      </c>
      <c r="EU328" s="5">
        <v>0</v>
      </c>
      <c r="EV328" s="5">
        <v>0</v>
      </c>
      <c r="EW328" s="5">
        <v>0</v>
      </c>
      <c r="EX328" s="5">
        <v>0</v>
      </c>
      <c r="EY328" s="5">
        <v>0</v>
      </c>
      <c r="EZ328" s="5">
        <v>0</v>
      </c>
      <c r="FA328" s="5">
        <v>0</v>
      </c>
      <c r="FB328" s="5">
        <v>0</v>
      </c>
      <c r="FC328" s="5">
        <v>0</v>
      </c>
      <c r="FD328" s="5">
        <v>0</v>
      </c>
      <c r="FE328" s="5">
        <v>0</v>
      </c>
      <c r="FF328" s="5">
        <v>0</v>
      </c>
      <c r="FG328" s="5">
        <v>0</v>
      </c>
      <c r="FH328" s="5">
        <v>0</v>
      </c>
      <c r="FI328" s="5">
        <v>0</v>
      </c>
      <c r="FJ328" s="5">
        <v>0</v>
      </c>
      <c r="FK328" s="5">
        <v>0</v>
      </c>
      <c r="FL328" s="5">
        <v>0</v>
      </c>
      <c r="FM328" s="5">
        <v>0</v>
      </c>
      <c r="FN328" s="5">
        <v>0</v>
      </c>
      <c r="FO328" s="5">
        <v>0</v>
      </c>
      <c r="FP328" s="5">
        <v>0</v>
      </c>
      <c r="FQ328" s="5">
        <v>0</v>
      </c>
      <c r="FR328" s="5">
        <v>0</v>
      </c>
      <c r="FS328" s="5">
        <v>0</v>
      </c>
      <c r="FT328" s="5">
        <v>0</v>
      </c>
      <c r="FU328" s="5">
        <v>0</v>
      </c>
      <c r="FV328" s="5">
        <v>0</v>
      </c>
      <c r="FW328" s="5"/>
      <c r="FZ328" s="5">
        <v>0</v>
      </c>
      <c r="GA328" s="5">
        <v>0</v>
      </c>
      <c r="GB328" s="5">
        <v>0</v>
      </c>
      <c r="GC328" s="5">
        <v>0</v>
      </c>
      <c r="GD328" s="5">
        <v>0</v>
      </c>
      <c r="GE328" s="5">
        <v>0</v>
      </c>
      <c r="GF328" s="5">
        <v>0</v>
      </c>
      <c r="GG328" s="5">
        <v>0</v>
      </c>
      <c r="GH328" s="5">
        <v>0</v>
      </c>
      <c r="GI328" s="5">
        <v>0</v>
      </c>
      <c r="GJ328" s="5">
        <v>0</v>
      </c>
      <c r="GK328" s="5">
        <v>0</v>
      </c>
      <c r="GL328" s="5">
        <v>0</v>
      </c>
      <c r="GM328" s="5">
        <v>0</v>
      </c>
      <c r="GN328" s="5">
        <v>0</v>
      </c>
      <c r="GO328" s="5">
        <v>0</v>
      </c>
      <c r="GP328" s="5">
        <v>0</v>
      </c>
      <c r="GQ328" s="5">
        <v>0</v>
      </c>
      <c r="GR328" s="5">
        <v>9905</v>
      </c>
      <c r="GS328" s="5">
        <v>9905</v>
      </c>
      <c r="GT328" s="5">
        <v>9905</v>
      </c>
      <c r="GU328" s="5">
        <v>9905</v>
      </c>
      <c r="GV328" s="5">
        <v>9905</v>
      </c>
      <c r="GW328" s="5">
        <v>9905</v>
      </c>
      <c r="GX328" s="5">
        <v>10499.300000000001</v>
      </c>
      <c r="GY328" s="5">
        <v>10499.300000000001</v>
      </c>
      <c r="GZ328" s="5">
        <v>10499.300000000001</v>
      </c>
      <c r="HA328" s="5">
        <v>10499.300000000001</v>
      </c>
      <c r="HB328" s="5">
        <v>10499.300000000001</v>
      </c>
      <c r="HC328" s="5">
        <v>10499.300000000001</v>
      </c>
      <c r="HD328" s="5">
        <v>10499.300000000001</v>
      </c>
      <c r="HE328" s="5">
        <v>10499.300000000001</v>
      </c>
      <c r="HF328" s="5">
        <v>10499.300000000001</v>
      </c>
      <c r="HG328" s="5">
        <v>10499.300000000001</v>
      </c>
      <c r="HH328" s="5">
        <v>10499.300000000001</v>
      </c>
      <c r="HI328" s="5">
        <v>10499.300000000001</v>
      </c>
      <c r="HJ328" s="5">
        <v>11129.258000000002</v>
      </c>
      <c r="HK328" s="5">
        <v>11129.258000000002</v>
      </c>
      <c r="HL328" s="5">
        <v>11129.258000000002</v>
      </c>
      <c r="HM328" s="5">
        <v>11129.258000000002</v>
      </c>
      <c r="HN328" s="5">
        <v>11129.258000000002</v>
      </c>
      <c r="HO328" s="5">
        <v>11129.258000000002</v>
      </c>
      <c r="HP328" s="5">
        <v>11129.258000000002</v>
      </c>
      <c r="HQ328" s="5">
        <v>11129.258000000002</v>
      </c>
      <c r="HR328" s="5">
        <v>11129.258000000002</v>
      </c>
      <c r="HS328" s="5">
        <v>11129.258000000002</v>
      </c>
      <c r="HT328" s="5">
        <v>11129.258000000002</v>
      </c>
      <c r="HU328" s="5">
        <v>11129.258000000002</v>
      </c>
      <c r="HV328" s="5">
        <v>11797.013480000001</v>
      </c>
      <c r="HW328" s="5">
        <v>11797.013480000001</v>
      </c>
      <c r="HX328" s="5">
        <v>11797.013480000001</v>
      </c>
      <c r="HY328" s="5">
        <v>11797.013480000001</v>
      </c>
      <c r="HZ328" s="5">
        <v>11797.013480000001</v>
      </c>
      <c r="IA328" s="5">
        <v>11797.013480000001</v>
      </c>
      <c r="IB328" s="5">
        <v>11797.013480000001</v>
      </c>
      <c r="IC328" s="5">
        <v>11797.013480000001</v>
      </c>
      <c r="ID328" s="5">
        <v>11797.013480000001</v>
      </c>
      <c r="IE328" s="5">
        <v>11797.013480000001</v>
      </c>
      <c r="IF328" s="5">
        <v>11797.013480000001</v>
      </c>
      <c r="IG328" s="5">
        <v>11797.013480000001</v>
      </c>
      <c r="IH328" s="5">
        <v>12504.834288800002</v>
      </c>
      <c r="II328" s="5">
        <v>12504.834288800002</v>
      </c>
      <c r="IJ328" s="5">
        <v>12504.834288800002</v>
      </c>
      <c r="IK328" s="5">
        <v>12504.834288800002</v>
      </c>
      <c r="IL328" s="5">
        <v>12504.834288800002</v>
      </c>
      <c r="IM328" s="5">
        <v>12504.834288800002</v>
      </c>
      <c r="IN328" s="5">
        <v>12504.834288800002</v>
      </c>
      <c r="IO328" s="5">
        <v>12504.834288800002</v>
      </c>
      <c r="IP328" s="5">
        <v>12504.834288800002</v>
      </c>
      <c r="IQ328" s="5">
        <v>12504.834288800002</v>
      </c>
      <c r="IR328" s="5">
        <v>12504.834288800002</v>
      </c>
      <c r="IS328" s="5">
        <v>12504.834288800002</v>
      </c>
      <c r="IT328" s="5"/>
      <c r="IW328" s="5">
        <v>0</v>
      </c>
      <c r="IX328" s="5">
        <v>0</v>
      </c>
      <c r="IY328" s="5">
        <v>0</v>
      </c>
      <c r="IZ328" s="5">
        <v>0</v>
      </c>
      <c r="JA328" s="5">
        <v>0</v>
      </c>
      <c r="JB328" s="5">
        <v>0</v>
      </c>
      <c r="JC328" s="5">
        <v>0</v>
      </c>
      <c r="JD328" s="5">
        <v>0</v>
      </c>
      <c r="JE328" s="5">
        <v>0</v>
      </c>
      <c r="JF328" s="5">
        <v>0</v>
      </c>
      <c r="JG328" s="5">
        <v>0</v>
      </c>
      <c r="JH328" s="5">
        <v>0</v>
      </c>
      <c r="JI328" s="5">
        <v>0</v>
      </c>
      <c r="JJ328" s="5">
        <v>0</v>
      </c>
      <c r="JK328" s="5">
        <v>0</v>
      </c>
      <c r="JL328" s="5">
        <v>0</v>
      </c>
      <c r="JM328" s="5">
        <v>0</v>
      </c>
      <c r="JN328" s="5">
        <v>0</v>
      </c>
      <c r="JO328" s="5">
        <v>284.27350000000001</v>
      </c>
      <c r="JP328" s="5">
        <v>284.27350000000001</v>
      </c>
      <c r="JQ328" s="5">
        <v>284.27350000000001</v>
      </c>
      <c r="JR328" s="5">
        <v>284.27350000000001</v>
      </c>
      <c r="JS328" s="5">
        <v>284.27350000000001</v>
      </c>
      <c r="JT328" s="5">
        <v>284.27350000000001</v>
      </c>
      <c r="JU328" s="5">
        <v>301.32991000000004</v>
      </c>
      <c r="JV328" s="5">
        <v>301.32991000000004</v>
      </c>
      <c r="JW328" s="5">
        <v>301.32991000000004</v>
      </c>
      <c r="JX328" s="5">
        <v>301.32991000000004</v>
      </c>
      <c r="JY328" s="5">
        <v>301.32991000000004</v>
      </c>
      <c r="JZ328" s="5">
        <v>301.32991000000004</v>
      </c>
      <c r="KA328" s="5">
        <v>301.32991000000004</v>
      </c>
      <c r="KB328" s="5">
        <v>301.32991000000004</v>
      </c>
      <c r="KC328" s="5">
        <v>301.32991000000004</v>
      </c>
      <c r="KD328" s="5">
        <v>301.32991000000004</v>
      </c>
      <c r="KE328" s="5">
        <v>301.32991000000004</v>
      </c>
      <c r="KF328" s="5">
        <v>301.32991000000004</v>
      </c>
      <c r="KG328" s="5">
        <v>319.40970460000005</v>
      </c>
      <c r="KH328" s="5">
        <v>319.40970460000005</v>
      </c>
      <c r="KI328" s="5">
        <v>319.40970460000005</v>
      </c>
      <c r="KJ328" s="5">
        <v>319.40970460000005</v>
      </c>
      <c r="KK328" s="5">
        <v>319.40970460000005</v>
      </c>
      <c r="KL328" s="5">
        <v>319.40970460000005</v>
      </c>
      <c r="KM328" s="5">
        <v>319.40970460000005</v>
      </c>
      <c r="KN328" s="5">
        <v>319.40970460000005</v>
      </c>
      <c r="KO328" s="5">
        <v>319.40970460000005</v>
      </c>
      <c r="KP328" s="5">
        <v>319.40970460000005</v>
      </c>
      <c r="KQ328" s="5">
        <v>319.40970460000005</v>
      </c>
      <c r="KR328" s="5">
        <v>319.40970460000005</v>
      </c>
      <c r="KS328" s="5">
        <v>338.57428687600003</v>
      </c>
      <c r="KT328" s="5">
        <v>338.57428687600003</v>
      </c>
      <c r="KU328" s="5">
        <v>338.57428687600003</v>
      </c>
      <c r="KV328" s="5">
        <v>338.57428687600003</v>
      </c>
      <c r="KW328" s="5">
        <v>338.57428687600003</v>
      </c>
      <c r="KX328" s="5">
        <v>338.57428687600003</v>
      </c>
      <c r="KY328" s="5">
        <v>338.57428687600003</v>
      </c>
      <c r="KZ328" s="5">
        <v>338.57428687600003</v>
      </c>
      <c r="LA328" s="5">
        <v>338.57428687600003</v>
      </c>
      <c r="LB328" s="5">
        <v>338.57428687600003</v>
      </c>
      <c r="LC328" s="5">
        <v>338.57428687600003</v>
      </c>
      <c r="LD328" s="5">
        <v>338.57428687600003</v>
      </c>
      <c r="LE328" s="5">
        <v>358.88874408856009</v>
      </c>
      <c r="LF328" s="5">
        <v>358.88874408856009</v>
      </c>
      <c r="LG328" s="5">
        <v>358.88874408856009</v>
      </c>
      <c r="LH328" s="5">
        <v>358.88874408856009</v>
      </c>
      <c r="LI328" s="5">
        <v>358.88874408856009</v>
      </c>
      <c r="LJ328" s="5">
        <v>358.88874408856009</v>
      </c>
      <c r="LK328" s="5">
        <v>358.88874408856009</v>
      </c>
      <c r="LL328" s="5">
        <v>358.88874408856009</v>
      </c>
      <c r="LM328" s="5">
        <v>358.88874408856009</v>
      </c>
      <c r="LN328" s="5">
        <v>358.88874408856009</v>
      </c>
      <c r="LO328" s="5">
        <v>358.88874408856009</v>
      </c>
      <c r="LP328" s="5">
        <v>358.88874408856009</v>
      </c>
      <c r="LQ328" s="5"/>
      <c r="LT328" s="5">
        <v>0</v>
      </c>
      <c r="LU328" s="5">
        <v>0</v>
      </c>
      <c r="LV328" s="5">
        <v>0</v>
      </c>
      <c r="LW328" s="5">
        <v>0</v>
      </c>
      <c r="LX328" s="5">
        <v>0</v>
      </c>
      <c r="LY328" s="5">
        <v>0</v>
      </c>
      <c r="LZ328" s="5">
        <v>0</v>
      </c>
      <c r="MA328" s="5">
        <v>0</v>
      </c>
      <c r="MB328" s="5">
        <v>0</v>
      </c>
      <c r="MC328" s="5">
        <v>0</v>
      </c>
      <c r="MD328" s="5">
        <v>0</v>
      </c>
      <c r="ME328" s="5">
        <v>0</v>
      </c>
      <c r="MF328" s="5">
        <v>0</v>
      </c>
      <c r="MG328" s="5">
        <v>0</v>
      </c>
      <c r="MH328" s="5">
        <v>0</v>
      </c>
      <c r="MI328" s="5">
        <v>0</v>
      </c>
      <c r="MJ328" s="5">
        <v>0</v>
      </c>
      <c r="MK328" s="5">
        <v>0</v>
      </c>
      <c r="ML328" s="5">
        <v>301.11200000000002</v>
      </c>
      <c r="MM328" s="5">
        <v>301.11200000000002</v>
      </c>
      <c r="MN328" s="5">
        <v>301.11200000000002</v>
      </c>
      <c r="MO328" s="5">
        <v>301.11200000000002</v>
      </c>
      <c r="MP328" s="5">
        <v>301.11200000000002</v>
      </c>
      <c r="MQ328" s="5">
        <v>301.11200000000002</v>
      </c>
      <c r="MR328" s="5">
        <v>319.17872000000006</v>
      </c>
      <c r="MS328" s="5">
        <v>319.17872000000006</v>
      </c>
      <c r="MT328" s="5">
        <v>319.17872000000006</v>
      </c>
      <c r="MU328" s="5">
        <v>319.17872000000006</v>
      </c>
      <c r="MV328" s="5">
        <v>319.17872000000006</v>
      </c>
      <c r="MW328" s="5">
        <v>319.17872000000006</v>
      </c>
      <c r="MX328" s="5">
        <v>319.17872000000006</v>
      </c>
      <c r="MY328" s="5">
        <v>319.17872000000006</v>
      </c>
      <c r="MZ328" s="5">
        <v>319.17872000000006</v>
      </c>
      <c r="NA328" s="5">
        <v>319.17872000000006</v>
      </c>
      <c r="NB328" s="5">
        <v>319.17872000000006</v>
      </c>
      <c r="NC328" s="5">
        <v>319.17872000000006</v>
      </c>
      <c r="ND328" s="5">
        <v>338.32944320000007</v>
      </c>
      <c r="NE328" s="5">
        <v>338.32944320000007</v>
      </c>
      <c r="NF328" s="5">
        <v>338.32944320000007</v>
      </c>
      <c r="NG328" s="5">
        <v>338.32944320000007</v>
      </c>
      <c r="NH328" s="5">
        <v>338.32944320000007</v>
      </c>
      <c r="NI328" s="5">
        <v>338.32944320000007</v>
      </c>
      <c r="NJ328" s="5">
        <v>338.32944320000007</v>
      </c>
      <c r="NK328" s="5">
        <v>338.32944320000007</v>
      </c>
      <c r="NL328" s="5">
        <v>338.32944320000007</v>
      </c>
      <c r="NM328" s="5">
        <v>338.32944320000007</v>
      </c>
      <c r="NN328" s="5">
        <v>338.32944320000007</v>
      </c>
      <c r="NO328" s="5">
        <v>338.32944320000007</v>
      </c>
      <c r="NP328" s="5">
        <v>358.62920979200004</v>
      </c>
      <c r="NQ328" s="5">
        <v>358.62920979200004</v>
      </c>
      <c r="NR328" s="5">
        <v>358.62920979200004</v>
      </c>
      <c r="NS328" s="5">
        <v>358.62920979200004</v>
      </c>
      <c r="NT328" s="5">
        <v>358.62920979200004</v>
      </c>
      <c r="NU328" s="5">
        <v>358.62920979200004</v>
      </c>
      <c r="NV328" s="5">
        <v>358.62920979200004</v>
      </c>
      <c r="NW328" s="5">
        <v>358.62920979200004</v>
      </c>
      <c r="NX328" s="5">
        <v>358.62920979200004</v>
      </c>
      <c r="NY328" s="5">
        <v>358.62920979200004</v>
      </c>
      <c r="NZ328" s="5">
        <v>358.62920979200004</v>
      </c>
      <c r="OA328" s="5">
        <v>358.62920979200004</v>
      </c>
      <c r="OB328" s="5">
        <v>380.14696237952006</v>
      </c>
      <c r="OC328" s="5">
        <v>380.14696237952006</v>
      </c>
      <c r="OD328" s="5">
        <v>380.14696237952006</v>
      </c>
      <c r="OE328" s="5">
        <v>380.14696237952006</v>
      </c>
      <c r="OF328" s="5">
        <v>380.14696237952006</v>
      </c>
      <c r="OG328" s="5">
        <v>380.14696237952006</v>
      </c>
      <c r="OH328" s="5">
        <v>380.14696237952006</v>
      </c>
      <c r="OI328" s="5">
        <v>380.14696237952006</v>
      </c>
      <c r="OJ328" s="5">
        <v>380.14696237952006</v>
      </c>
      <c r="OK328" s="5">
        <v>380.14696237952006</v>
      </c>
      <c r="OL328" s="5">
        <v>380.14696237952006</v>
      </c>
      <c r="OM328" s="5">
        <v>380.14696237952006</v>
      </c>
      <c r="ON328" s="5"/>
      <c r="OQ328" s="59">
        <v>0</v>
      </c>
      <c r="OR328" s="59">
        <v>0</v>
      </c>
      <c r="OS328" s="59">
        <v>0</v>
      </c>
      <c r="OT328" s="59">
        <v>0</v>
      </c>
      <c r="OU328" s="59">
        <v>0</v>
      </c>
      <c r="OV328" s="59">
        <v>0</v>
      </c>
      <c r="OW328" s="59">
        <v>0</v>
      </c>
      <c r="OX328" s="59">
        <v>0</v>
      </c>
      <c r="OY328" s="59">
        <v>0</v>
      </c>
      <c r="OZ328" s="59">
        <v>0</v>
      </c>
      <c r="PA328" s="59">
        <v>0</v>
      </c>
      <c r="PB328" s="59">
        <v>0</v>
      </c>
      <c r="PC328" s="59">
        <v>0</v>
      </c>
      <c r="PD328" s="59">
        <v>0</v>
      </c>
      <c r="PE328" s="59">
        <v>0</v>
      </c>
      <c r="PF328" s="59">
        <v>0</v>
      </c>
      <c r="PG328" s="59">
        <v>0</v>
      </c>
      <c r="PH328" s="59">
        <v>0</v>
      </c>
      <c r="PI328" s="59">
        <v>0</v>
      </c>
      <c r="PJ328" s="59">
        <v>0</v>
      </c>
      <c r="PK328" s="59">
        <v>0</v>
      </c>
      <c r="PL328" s="59">
        <v>0</v>
      </c>
      <c r="PM328" s="59">
        <v>0</v>
      </c>
      <c r="PN328" s="59">
        <v>0</v>
      </c>
      <c r="PO328" s="59">
        <v>0</v>
      </c>
      <c r="PP328" s="59">
        <v>0</v>
      </c>
      <c r="PQ328" s="59">
        <v>0</v>
      </c>
      <c r="PR328" s="59">
        <v>0</v>
      </c>
      <c r="PS328" s="59">
        <v>0</v>
      </c>
      <c r="PT328" s="59">
        <v>0</v>
      </c>
      <c r="PU328" s="59">
        <v>0</v>
      </c>
      <c r="PV328" s="59">
        <v>0</v>
      </c>
      <c r="PW328" s="59">
        <v>0</v>
      </c>
      <c r="PX328" s="59">
        <v>0</v>
      </c>
      <c r="PY328" s="59">
        <v>0</v>
      </c>
      <c r="PZ328" s="59">
        <v>0</v>
      </c>
      <c r="QA328" s="59">
        <v>0</v>
      </c>
      <c r="QB328" s="59">
        <v>0</v>
      </c>
      <c r="QC328" s="59">
        <v>0</v>
      </c>
      <c r="QD328" s="59">
        <v>0</v>
      </c>
      <c r="QE328" s="59">
        <v>0</v>
      </c>
      <c r="QF328" s="59">
        <v>0</v>
      </c>
      <c r="QG328" s="59">
        <v>0</v>
      </c>
      <c r="QH328" s="59">
        <v>0</v>
      </c>
      <c r="QI328" s="59">
        <v>0</v>
      </c>
      <c r="QJ328" s="59">
        <v>0</v>
      </c>
      <c r="QK328" s="59">
        <v>0</v>
      </c>
      <c r="QL328" s="59">
        <v>0</v>
      </c>
      <c r="QM328" s="59">
        <v>0</v>
      </c>
      <c r="QN328" s="59">
        <v>0</v>
      </c>
      <c r="QO328" s="59">
        <v>0</v>
      </c>
      <c r="QP328" s="59">
        <v>0</v>
      </c>
      <c r="QQ328" s="59">
        <v>0</v>
      </c>
      <c r="QR328" s="59">
        <v>0</v>
      </c>
      <c r="QS328" s="59">
        <v>0</v>
      </c>
      <c r="QT328" s="59">
        <v>0</v>
      </c>
      <c r="QU328" s="59">
        <v>0</v>
      </c>
      <c r="QV328" s="59">
        <v>0</v>
      </c>
      <c r="QW328" s="59">
        <v>0</v>
      </c>
      <c r="QX328" s="59">
        <v>0</v>
      </c>
      <c r="QY328" s="59">
        <v>0</v>
      </c>
      <c r="QZ328" s="59">
        <v>0</v>
      </c>
      <c r="RA328" s="59">
        <v>0</v>
      </c>
      <c r="RB328" s="59">
        <v>0</v>
      </c>
      <c r="RC328" s="59">
        <v>0</v>
      </c>
      <c r="RD328" s="59">
        <v>0</v>
      </c>
      <c r="RE328" s="59">
        <v>0</v>
      </c>
      <c r="RF328" s="59">
        <v>0</v>
      </c>
      <c r="RG328" s="59">
        <v>0</v>
      </c>
      <c r="RH328" s="59">
        <v>0</v>
      </c>
      <c r="RI328" s="59">
        <v>0</v>
      </c>
      <c r="RJ328" s="59">
        <v>0</v>
      </c>
      <c r="RK328" s="59"/>
      <c r="RN328" s="59">
        <v>0</v>
      </c>
      <c r="RO328" s="59">
        <v>0</v>
      </c>
      <c r="RP328" s="59">
        <v>0</v>
      </c>
      <c r="RQ328" s="59">
        <v>0</v>
      </c>
      <c r="RR328" s="59">
        <v>0</v>
      </c>
      <c r="RS328" s="59">
        <v>0</v>
      </c>
      <c r="RT328" s="59">
        <v>0</v>
      </c>
      <c r="RU328" s="59">
        <v>0</v>
      </c>
      <c r="RV328" s="59">
        <v>0</v>
      </c>
      <c r="RW328" s="59">
        <v>0</v>
      </c>
      <c r="RX328" s="59">
        <v>0</v>
      </c>
      <c r="RY328" s="59">
        <v>0</v>
      </c>
      <c r="RZ328" s="59">
        <v>0</v>
      </c>
      <c r="SA328" s="59">
        <v>0</v>
      </c>
      <c r="SB328" s="59">
        <v>0</v>
      </c>
      <c r="SC328" s="59">
        <v>0</v>
      </c>
      <c r="SD328" s="59">
        <v>0</v>
      </c>
      <c r="SE328" s="59">
        <v>0</v>
      </c>
      <c r="SF328" s="59">
        <v>585.38550000000009</v>
      </c>
      <c r="SG328" s="59">
        <v>585.38550000000009</v>
      </c>
      <c r="SH328" s="59">
        <v>585.38550000000009</v>
      </c>
      <c r="SI328" s="59">
        <v>585.38550000000009</v>
      </c>
      <c r="SJ328" s="59">
        <v>585.38550000000009</v>
      </c>
      <c r="SK328" s="59">
        <v>585.38550000000009</v>
      </c>
      <c r="SL328" s="59">
        <v>620.50863000000004</v>
      </c>
      <c r="SM328" s="59">
        <v>620.50863000000004</v>
      </c>
      <c r="SN328" s="59">
        <v>620.50863000000004</v>
      </c>
      <c r="SO328" s="59">
        <v>620.50863000000004</v>
      </c>
      <c r="SP328" s="59">
        <v>620.50863000000004</v>
      </c>
      <c r="SQ328" s="59">
        <v>620.50863000000004</v>
      </c>
      <c r="SR328" s="59">
        <v>620.50863000000004</v>
      </c>
      <c r="SS328" s="59">
        <v>620.50863000000004</v>
      </c>
      <c r="ST328" s="59">
        <v>620.50863000000004</v>
      </c>
      <c r="SU328" s="59">
        <v>620.50863000000004</v>
      </c>
      <c r="SV328" s="59">
        <v>620.50863000000004</v>
      </c>
      <c r="SW328" s="59">
        <v>620.50863000000004</v>
      </c>
      <c r="SX328" s="59">
        <v>657.73914780000018</v>
      </c>
      <c r="SY328" s="59">
        <v>657.73914780000018</v>
      </c>
      <c r="SZ328" s="59">
        <v>657.73914780000018</v>
      </c>
      <c r="TA328" s="59">
        <v>657.73914780000018</v>
      </c>
      <c r="TB328" s="59">
        <v>657.73914780000018</v>
      </c>
      <c r="TC328" s="59">
        <v>657.73914780000018</v>
      </c>
      <c r="TD328" s="59">
        <v>657.73914780000018</v>
      </c>
      <c r="TE328" s="59">
        <v>657.73914780000018</v>
      </c>
      <c r="TF328" s="59">
        <v>657.73914780000018</v>
      </c>
      <c r="TG328" s="59">
        <v>657.73914780000018</v>
      </c>
      <c r="TH328" s="59">
        <v>657.73914780000018</v>
      </c>
      <c r="TI328" s="59">
        <v>657.73914780000018</v>
      </c>
      <c r="TJ328" s="59">
        <v>697.20349666800007</v>
      </c>
      <c r="TK328" s="59">
        <v>697.20349666800007</v>
      </c>
      <c r="TL328" s="59">
        <v>697.20349666800007</v>
      </c>
      <c r="TM328" s="59">
        <v>697.20349666800007</v>
      </c>
      <c r="TN328" s="59">
        <v>697.20349666800007</v>
      </c>
      <c r="TO328" s="59">
        <v>697.20349666800007</v>
      </c>
      <c r="TP328" s="59">
        <v>697.20349666800007</v>
      </c>
      <c r="TQ328" s="59">
        <v>697.20349666800007</v>
      </c>
      <c r="TR328" s="59">
        <v>697.20349666800007</v>
      </c>
      <c r="TS328" s="59">
        <v>697.20349666800007</v>
      </c>
      <c r="TT328" s="59">
        <v>697.20349666800007</v>
      </c>
      <c r="TU328" s="59">
        <v>697.20349666800007</v>
      </c>
      <c r="TV328" s="59">
        <v>739.03570646808021</v>
      </c>
      <c r="TW328" s="59">
        <v>739.03570646808021</v>
      </c>
      <c r="TX328" s="59">
        <v>739.03570646808021</v>
      </c>
      <c r="TY328" s="59">
        <v>739.03570646808021</v>
      </c>
      <c r="TZ328" s="59">
        <v>739.03570646808021</v>
      </c>
      <c r="UA328" s="59">
        <v>739.03570646808021</v>
      </c>
      <c r="UB328" s="59">
        <v>739.03570646808021</v>
      </c>
      <c r="UC328" s="59">
        <v>739.03570646808021</v>
      </c>
      <c r="UD328" s="59">
        <v>739.03570646808021</v>
      </c>
      <c r="UE328" s="59">
        <v>739.03570646808021</v>
      </c>
      <c r="UF328" s="59">
        <v>739.03570646808021</v>
      </c>
      <c r="UG328" s="59">
        <v>739.03570646808021</v>
      </c>
      <c r="UH328" s="59"/>
      <c r="UK328" s="59">
        <v>0</v>
      </c>
      <c r="UL328" s="59">
        <v>1705.6410000000001</v>
      </c>
      <c r="UM328" s="59">
        <v>3615.9589199999996</v>
      </c>
      <c r="UN328" s="59">
        <v>3832.9164552000016</v>
      </c>
      <c r="UO328" s="59">
        <v>4062.8914425119997</v>
      </c>
      <c r="UP328" s="59">
        <v>4306.6649290627211</v>
      </c>
      <c r="UQ328" s="59"/>
      <c r="UT328" s="59">
        <v>0</v>
      </c>
      <c r="UU328" s="59">
        <v>1806.6720000000003</v>
      </c>
      <c r="UV328" s="59">
        <v>3830.14464</v>
      </c>
      <c r="UW328" s="59">
        <v>4059.9533184000015</v>
      </c>
      <c r="UX328" s="59">
        <v>4303.5505175040007</v>
      </c>
      <c r="UY328" s="59">
        <v>4561.7635485542405</v>
      </c>
      <c r="UZ328" s="59"/>
      <c r="VC328" s="59">
        <v>0</v>
      </c>
      <c r="VD328" s="59">
        <v>0</v>
      </c>
      <c r="VE328" s="59">
        <v>0</v>
      </c>
      <c r="VF328" s="59">
        <v>0</v>
      </c>
      <c r="VG328" s="59">
        <v>0</v>
      </c>
      <c r="VH328" s="59">
        <v>0</v>
      </c>
      <c r="VI328" s="59"/>
      <c r="VL328" s="59">
        <v>0</v>
      </c>
      <c r="VM328" s="59">
        <v>3512.3130000000001</v>
      </c>
      <c r="VN328" s="59">
        <v>7446.1035599999996</v>
      </c>
      <c r="VO328" s="59">
        <v>7892.8697736000031</v>
      </c>
      <c r="VP328" s="59">
        <v>8366.4419600159999</v>
      </c>
      <c r="VQ328" s="59">
        <v>8868.4284776169625</v>
      </c>
      <c r="VR328" s="59"/>
      <c r="VU328" s="59">
        <v>0</v>
      </c>
      <c r="VV328" s="59">
        <v>59430</v>
      </c>
      <c r="VW328" s="59">
        <v>125991.60000000002</v>
      </c>
      <c r="VX328" s="59">
        <v>133551.09600000002</v>
      </c>
      <c r="VY328" s="59">
        <v>141564.16175999999</v>
      </c>
      <c r="VZ328" s="59">
        <v>150058.01146560002</v>
      </c>
      <c r="WA328" s="59"/>
      <c r="WD328" s="59">
        <v>0</v>
      </c>
      <c r="WE328" s="59">
        <v>4952.5</v>
      </c>
      <c r="WF328" s="59">
        <v>10499.300000000001</v>
      </c>
      <c r="WG328" s="59">
        <v>11129.258000000002</v>
      </c>
      <c r="WH328" s="59">
        <v>11797.01348</v>
      </c>
      <c r="WI328" s="59">
        <v>12504.834288800002</v>
      </c>
      <c r="WJ328" s="59"/>
      <c r="WM328" s="59">
        <v>0</v>
      </c>
      <c r="WN328" s="59">
        <v>207.82626940830886</v>
      </c>
      <c r="WO328" s="59">
        <v>440.59169114561485</v>
      </c>
      <c r="WP328" s="59">
        <v>467.02719261435175</v>
      </c>
      <c r="WQ328" s="59">
        <v>495.0488241712128</v>
      </c>
      <c r="WR328" s="59">
        <v>524.7517536214857</v>
      </c>
      <c r="WS328" s="59"/>
      <c r="WV328" s="74">
        <v>-6</v>
      </c>
      <c r="WW328" s="74">
        <v>6</v>
      </c>
      <c r="WX328" s="74">
        <v>18</v>
      </c>
      <c r="WY328" s="74">
        <v>30</v>
      </c>
      <c r="WZ328" s="74">
        <v>42</v>
      </c>
      <c r="XA328" s="74">
        <v>54</v>
      </c>
      <c r="XB328" s="74"/>
      <c r="XE328" s="80">
        <v>0</v>
      </c>
      <c r="XF328" s="80">
        <v>0</v>
      </c>
      <c r="XG328" s="80">
        <v>1</v>
      </c>
      <c r="XH328" s="80">
        <v>2</v>
      </c>
      <c r="XI328" s="80">
        <v>3</v>
      </c>
      <c r="XJ328" s="80">
        <v>4</v>
      </c>
      <c r="XK328" s="80"/>
      <c r="XL328" s="75"/>
      <c r="XM328" s="75"/>
      <c r="XN328" s="80">
        <v>0</v>
      </c>
      <c r="XO328" s="80">
        <v>6</v>
      </c>
      <c r="XP328" s="80">
        <v>6</v>
      </c>
      <c r="XQ328" s="80">
        <v>6</v>
      </c>
      <c r="XR328" s="80">
        <v>6</v>
      </c>
      <c r="XS328" s="80">
        <v>6</v>
      </c>
      <c r="XT328" s="80"/>
      <c r="XW328" s="80">
        <v>0</v>
      </c>
      <c r="XX328" s="80">
        <v>0</v>
      </c>
      <c r="XY328" s="80">
        <v>0</v>
      </c>
      <c r="XZ328" s="80">
        <v>0</v>
      </c>
      <c r="YA328" s="80">
        <v>0</v>
      </c>
      <c r="YB328" s="80">
        <v>0</v>
      </c>
      <c r="YC328" s="80"/>
      <c r="YF328" s="5">
        <v>0</v>
      </c>
      <c r="YG328" s="5">
        <v>433.31777171632393</v>
      </c>
      <c r="YH328" s="5">
        <v>918.63367603860752</v>
      </c>
      <c r="YI328" s="5">
        <v>973.75169660092342</v>
      </c>
      <c r="YJ328" s="5">
        <v>1032.1767983969794</v>
      </c>
      <c r="YK328" s="5">
        <v>1094.1074063007991</v>
      </c>
      <c r="YL328" s="5"/>
      <c r="YO328" s="5">
        <v>0</v>
      </c>
      <c r="YP328" s="5">
        <v>9352.1821233738992</v>
      </c>
      <c r="YQ328" s="5">
        <v>19826.626101552669</v>
      </c>
      <c r="YR328" s="5">
        <v>21016.223667645827</v>
      </c>
      <c r="YS328" s="5">
        <v>29702.929450272768</v>
      </c>
      <c r="YT328" s="5">
        <v>31485.105217289143</v>
      </c>
      <c r="YU328" s="5"/>
      <c r="YX328" s="5">
        <v>0</v>
      </c>
      <c r="YY328" s="5">
        <v>9268.8065560138202</v>
      </c>
      <c r="YZ328" s="5">
        <v>19826.626101552669</v>
      </c>
      <c r="ZA328" s="5">
        <v>21016.223667645827</v>
      </c>
      <c r="ZB328" s="5">
        <v>29702.929450272768</v>
      </c>
      <c r="ZC328" s="5">
        <v>31485.105217289143</v>
      </c>
      <c r="ZD328" s="5"/>
      <c r="ZG328" s="5">
        <v>0</v>
      </c>
      <c r="ZH328" s="5">
        <v>207.82626940830886</v>
      </c>
      <c r="ZI328" s="5">
        <v>440.59169114561485</v>
      </c>
      <c r="ZJ328" s="5">
        <v>467.02719261435175</v>
      </c>
      <c r="ZK328" s="5">
        <v>495.0488241712128</v>
      </c>
      <c r="ZL328" s="5">
        <v>524.7517536214857</v>
      </c>
      <c r="ZM328" s="5"/>
      <c r="ZP328" s="60">
        <v>0</v>
      </c>
      <c r="ZQ328" s="60">
        <v>1454.783885858162</v>
      </c>
      <c r="ZR328" s="60">
        <v>12336.567352077216</v>
      </c>
      <c r="ZS328" s="60">
        <v>13076.761393201848</v>
      </c>
      <c r="ZT328" s="60">
        <v>13861.367076793958</v>
      </c>
      <c r="ZU328" s="60">
        <v>14693.049101401601</v>
      </c>
      <c r="ZV328" s="60"/>
      <c r="ZY328" s="60">
        <v>0</v>
      </c>
      <c r="ZZ328" s="60">
        <v>207.82626940830886</v>
      </c>
      <c r="AAA328" s="60">
        <v>440.59169114561485</v>
      </c>
      <c r="AAB328" s="60">
        <v>467.02719261435175</v>
      </c>
      <c r="AAC328" s="60">
        <v>495.0488241712128</v>
      </c>
      <c r="AAD328" s="60">
        <v>524.7517536214857</v>
      </c>
      <c r="AAE328" s="60"/>
      <c r="AAH328" s="60">
        <v>0</v>
      </c>
      <c r="AAI328" s="60">
        <v>2701.7415023080152</v>
      </c>
      <c r="AAJ328" s="60">
        <v>14980.117498950905</v>
      </c>
      <c r="AAK328" s="60">
        <v>25686.495593789346</v>
      </c>
      <c r="AAL328" s="60">
        <v>37623.710637012176</v>
      </c>
      <c r="AAM328" s="60">
        <v>50900.920101284115</v>
      </c>
      <c r="AAN328" s="60"/>
      <c r="AAQ328" s="5">
        <v>0</v>
      </c>
      <c r="AAR328" s="5">
        <v>4156.5253881661774</v>
      </c>
      <c r="AAS328" s="5">
        <v>27316.68485102812</v>
      </c>
      <c r="AAT328" s="5">
        <v>38763.256986991197</v>
      </c>
      <c r="AAU328" s="5">
        <v>51485.077713806138</v>
      </c>
      <c r="AAV328" s="5">
        <v>65593.969202685723</v>
      </c>
    </row>
    <row r="329" spans="2:724" ht="15" customHeight="1">
      <c r="B329" s="228">
        <v>56</v>
      </c>
      <c r="C329" s="228">
        <v>11</v>
      </c>
      <c r="D329" s="229" t="s">
        <v>491</v>
      </c>
      <c r="E329" s="73" t="b">
        <v>0</v>
      </c>
      <c r="F329" s="230">
        <v>42186</v>
      </c>
      <c r="G329" s="231" t="s">
        <v>426</v>
      </c>
      <c r="H329" s="57" t="s">
        <v>221</v>
      </c>
      <c r="I329" s="57" t="s">
        <v>199</v>
      </c>
      <c r="J329" s="229" t="s">
        <v>223</v>
      </c>
      <c r="K329" s="232">
        <v>0</v>
      </c>
      <c r="L329" s="232">
        <v>0</v>
      </c>
      <c r="M329" s="73" t="b">
        <v>1</v>
      </c>
      <c r="N329" s="73" t="b">
        <v>1</v>
      </c>
      <c r="O329" s="73" t="b">
        <v>1</v>
      </c>
      <c r="P329" s="27">
        <v>43282</v>
      </c>
      <c r="Q329" s="27" t="s">
        <v>426</v>
      </c>
      <c r="R329" s="69">
        <v>0</v>
      </c>
      <c r="S329" s="69">
        <v>0.06</v>
      </c>
      <c r="T329" s="69">
        <v>0.06</v>
      </c>
      <c r="U329" s="69">
        <v>0.06</v>
      </c>
      <c r="V329" s="69">
        <v>0.06</v>
      </c>
      <c r="W329" s="69">
        <v>0.06</v>
      </c>
      <c r="Z329" s="232">
        <v>0</v>
      </c>
      <c r="AA329" s="232">
        <v>0</v>
      </c>
      <c r="AB329" s="232">
        <v>0</v>
      </c>
      <c r="AC329" s="232">
        <v>0</v>
      </c>
      <c r="AD329" s="232">
        <v>0</v>
      </c>
      <c r="AE329" s="232">
        <v>0</v>
      </c>
      <c r="AF329" s="232">
        <v>0</v>
      </c>
      <c r="AG329" s="232">
        <v>0</v>
      </c>
      <c r="AH329" s="232">
        <v>0</v>
      </c>
      <c r="AI329" s="232">
        <v>0</v>
      </c>
      <c r="AJ329" s="232">
        <v>0</v>
      </c>
      <c r="AK329" s="232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233">
        <v>9905</v>
      </c>
      <c r="AS329" s="5">
        <v>9905</v>
      </c>
      <c r="AT329" s="5">
        <v>9905</v>
      </c>
      <c r="AU329" s="5">
        <v>9905</v>
      </c>
      <c r="AV329" s="5">
        <v>9905</v>
      </c>
      <c r="AW329" s="5">
        <v>9905</v>
      </c>
      <c r="AX329" s="5">
        <v>10499.300000000001</v>
      </c>
      <c r="AY329" s="5">
        <v>10499.300000000001</v>
      </c>
      <c r="AZ329" s="5">
        <v>10499.300000000001</v>
      </c>
      <c r="BA329" s="5">
        <v>10499.300000000001</v>
      </c>
      <c r="BB329" s="5">
        <v>10499.300000000001</v>
      </c>
      <c r="BC329" s="5">
        <v>10499.300000000001</v>
      </c>
      <c r="BD329" s="5">
        <v>10499.300000000001</v>
      </c>
      <c r="BE329" s="5">
        <v>10499.300000000001</v>
      </c>
      <c r="BF329" s="5">
        <v>10499.300000000001</v>
      </c>
      <c r="BG329" s="5">
        <v>10499.300000000001</v>
      </c>
      <c r="BH329" s="5">
        <v>10499.300000000001</v>
      </c>
      <c r="BI329" s="5">
        <v>10499.300000000001</v>
      </c>
      <c r="BJ329" s="5">
        <v>11129.258000000002</v>
      </c>
      <c r="BK329" s="5">
        <v>11129.258000000002</v>
      </c>
      <c r="BL329" s="5">
        <v>11129.258000000002</v>
      </c>
      <c r="BM329" s="5">
        <v>11129.258000000002</v>
      </c>
      <c r="BN329" s="5">
        <v>11129.258000000002</v>
      </c>
      <c r="BO329" s="5">
        <v>11129.258000000002</v>
      </c>
      <c r="BP329" s="5">
        <v>11129.258000000002</v>
      </c>
      <c r="BQ329" s="5">
        <v>11129.258000000002</v>
      </c>
      <c r="BR329" s="5">
        <v>11129.258000000002</v>
      </c>
      <c r="BS329" s="5">
        <v>11129.258000000002</v>
      </c>
      <c r="BT329" s="5">
        <v>11129.258000000002</v>
      </c>
      <c r="BU329" s="5">
        <v>11129.258000000002</v>
      </c>
      <c r="BV329" s="5">
        <v>11797.013480000001</v>
      </c>
      <c r="BW329" s="5">
        <v>11797.013480000001</v>
      </c>
      <c r="BX329" s="5">
        <v>11797.013480000001</v>
      </c>
      <c r="BY329" s="5">
        <v>11797.013480000001</v>
      </c>
      <c r="BZ329" s="5">
        <v>11797.013480000001</v>
      </c>
      <c r="CA329" s="5">
        <v>11797.013480000001</v>
      </c>
      <c r="CB329" s="5">
        <v>11797.013480000001</v>
      </c>
      <c r="CC329" s="5">
        <v>11797.013480000001</v>
      </c>
      <c r="CD329" s="5">
        <v>11797.013480000001</v>
      </c>
      <c r="CE329" s="5">
        <v>11797.013480000001</v>
      </c>
      <c r="CF329" s="5">
        <v>11797.013480000001</v>
      </c>
      <c r="CG329" s="5">
        <v>11797.013480000001</v>
      </c>
      <c r="CH329" s="5">
        <v>12504.834288800002</v>
      </c>
      <c r="CI329" s="5">
        <v>12504.834288800002</v>
      </c>
      <c r="CJ329" s="5">
        <v>12504.834288800002</v>
      </c>
      <c r="CK329" s="5">
        <v>12504.834288800002</v>
      </c>
      <c r="CL329" s="5">
        <v>12504.834288800002</v>
      </c>
      <c r="CM329" s="5">
        <v>12504.834288800002</v>
      </c>
      <c r="CN329" s="5">
        <v>12504.834288800002</v>
      </c>
      <c r="CO329" s="5">
        <v>12504.834288800002</v>
      </c>
      <c r="CP329" s="5">
        <v>12504.834288800002</v>
      </c>
      <c r="CQ329" s="5">
        <v>12504.834288800002</v>
      </c>
      <c r="CR329" s="5">
        <v>12504.834288800002</v>
      </c>
      <c r="CS329" s="5">
        <v>12504.834288800002</v>
      </c>
      <c r="CU329" s="69">
        <v>0</v>
      </c>
      <c r="CV329" s="69">
        <v>0</v>
      </c>
      <c r="CW329" s="69">
        <v>0</v>
      </c>
      <c r="CX329" s="69">
        <v>0</v>
      </c>
      <c r="CY329" s="69">
        <v>0</v>
      </c>
      <c r="CZ329" s="69">
        <v>0</v>
      </c>
      <c r="DC329" s="5">
        <v>0</v>
      </c>
      <c r="DD329" s="5">
        <v>0</v>
      </c>
      <c r="DE329" s="5">
        <v>0</v>
      </c>
      <c r="DF329" s="5">
        <v>0</v>
      </c>
      <c r="DG329" s="5">
        <v>0</v>
      </c>
      <c r="DH329" s="5">
        <v>0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0</v>
      </c>
      <c r="DO329" s="5">
        <v>0</v>
      </c>
      <c r="DP329" s="5">
        <v>0</v>
      </c>
      <c r="DQ329" s="5">
        <v>0</v>
      </c>
      <c r="DR329" s="5">
        <v>0</v>
      </c>
      <c r="DS329" s="5">
        <v>0</v>
      </c>
      <c r="DT329" s="5">
        <v>0</v>
      </c>
      <c r="DU329" s="5">
        <v>0</v>
      </c>
      <c r="DV329" s="5">
        <v>0</v>
      </c>
      <c r="DW329" s="5">
        <v>0</v>
      </c>
      <c r="DX329" s="5">
        <v>0</v>
      </c>
      <c r="DY329" s="5">
        <v>0</v>
      </c>
      <c r="DZ329" s="5">
        <v>0</v>
      </c>
      <c r="EA329" s="5">
        <v>0</v>
      </c>
      <c r="EB329" s="5">
        <v>0</v>
      </c>
      <c r="EC329" s="5">
        <v>0</v>
      </c>
      <c r="ED329" s="5">
        <v>0</v>
      </c>
      <c r="EE329" s="5">
        <v>0</v>
      </c>
      <c r="EF329" s="5">
        <v>0</v>
      </c>
      <c r="EG329" s="5">
        <v>0</v>
      </c>
      <c r="EH329" s="5">
        <v>0</v>
      </c>
      <c r="EI329" s="5">
        <v>0</v>
      </c>
      <c r="EJ329" s="5">
        <v>0</v>
      </c>
      <c r="EK329" s="5">
        <v>0</v>
      </c>
      <c r="EL329" s="5">
        <v>0</v>
      </c>
      <c r="EM329" s="5">
        <v>0</v>
      </c>
      <c r="EN329" s="5">
        <v>0</v>
      </c>
      <c r="EO329" s="5">
        <v>0</v>
      </c>
      <c r="EP329" s="5">
        <v>0</v>
      </c>
      <c r="EQ329" s="5">
        <v>0</v>
      </c>
      <c r="ER329" s="5">
        <v>0</v>
      </c>
      <c r="ES329" s="5">
        <v>0</v>
      </c>
      <c r="ET329" s="5">
        <v>0</v>
      </c>
      <c r="EU329" s="5">
        <v>0</v>
      </c>
      <c r="EV329" s="5">
        <v>0</v>
      </c>
      <c r="EW329" s="5">
        <v>0</v>
      </c>
      <c r="EX329" s="5">
        <v>0</v>
      </c>
      <c r="EY329" s="5">
        <v>0</v>
      </c>
      <c r="EZ329" s="5">
        <v>0</v>
      </c>
      <c r="FA329" s="5">
        <v>0</v>
      </c>
      <c r="FB329" s="5">
        <v>0</v>
      </c>
      <c r="FC329" s="5">
        <v>0</v>
      </c>
      <c r="FD329" s="5">
        <v>0</v>
      </c>
      <c r="FE329" s="5">
        <v>0</v>
      </c>
      <c r="FF329" s="5">
        <v>0</v>
      </c>
      <c r="FG329" s="5">
        <v>0</v>
      </c>
      <c r="FH329" s="5">
        <v>0</v>
      </c>
      <c r="FI329" s="5">
        <v>0</v>
      </c>
      <c r="FJ329" s="5">
        <v>0</v>
      </c>
      <c r="FK329" s="5">
        <v>0</v>
      </c>
      <c r="FL329" s="5">
        <v>0</v>
      </c>
      <c r="FM329" s="5">
        <v>0</v>
      </c>
      <c r="FN329" s="5">
        <v>0</v>
      </c>
      <c r="FO329" s="5">
        <v>0</v>
      </c>
      <c r="FP329" s="5">
        <v>0</v>
      </c>
      <c r="FQ329" s="5">
        <v>0</v>
      </c>
      <c r="FR329" s="5">
        <v>0</v>
      </c>
      <c r="FS329" s="5">
        <v>0</v>
      </c>
      <c r="FT329" s="5">
        <v>0</v>
      </c>
      <c r="FU329" s="5">
        <v>0</v>
      </c>
      <c r="FV329" s="5">
        <v>0</v>
      </c>
      <c r="FW329" s="5"/>
      <c r="FZ329" s="5">
        <v>0</v>
      </c>
      <c r="GA329" s="5">
        <v>0</v>
      </c>
      <c r="GB329" s="5">
        <v>0</v>
      </c>
      <c r="GC329" s="5">
        <v>0</v>
      </c>
      <c r="GD329" s="5">
        <v>0</v>
      </c>
      <c r="GE329" s="5">
        <v>0</v>
      </c>
      <c r="GF329" s="5">
        <v>0</v>
      </c>
      <c r="GG329" s="5">
        <v>0</v>
      </c>
      <c r="GH329" s="5">
        <v>0</v>
      </c>
      <c r="GI329" s="5">
        <v>0</v>
      </c>
      <c r="GJ329" s="5">
        <v>0</v>
      </c>
      <c r="GK329" s="5">
        <v>0</v>
      </c>
      <c r="GL329" s="5">
        <v>0</v>
      </c>
      <c r="GM329" s="5">
        <v>0</v>
      </c>
      <c r="GN329" s="5">
        <v>0</v>
      </c>
      <c r="GO329" s="5">
        <v>0</v>
      </c>
      <c r="GP329" s="5">
        <v>0</v>
      </c>
      <c r="GQ329" s="5">
        <v>0</v>
      </c>
      <c r="GR329" s="5">
        <v>9905</v>
      </c>
      <c r="GS329" s="5">
        <v>9905</v>
      </c>
      <c r="GT329" s="5">
        <v>9905</v>
      </c>
      <c r="GU329" s="5">
        <v>9905</v>
      </c>
      <c r="GV329" s="5">
        <v>9905</v>
      </c>
      <c r="GW329" s="5">
        <v>9905</v>
      </c>
      <c r="GX329" s="5">
        <v>10499.300000000001</v>
      </c>
      <c r="GY329" s="5">
        <v>10499.300000000001</v>
      </c>
      <c r="GZ329" s="5">
        <v>10499.300000000001</v>
      </c>
      <c r="HA329" s="5">
        <v>10499.300000000001</v>
      </c>
      <c r="HB329" s="5">
        <v>10499.300000000001</v>
      </c>
      <c r="HC329" s="5">
        <v>10499.300000000001</v>
      </c>
      <c r="HD329" s="5">
        <v>10499.300000000001</v>
      </c>
      <c r="HE329" s="5">
        <v>10499.300000000001</v>
      </c>
      <c r="HF329" s="5">
        <v>10499.300000000001</v>
      </c>
      <c r="HG329" s="5">
        <v>10499.300000000001</v>
      </c>
      <c r="HH329" s="5">
        <v>10499.300000000001</v>
      </c>
      <c r="HI329" s="5">
        <v>10499.300000000001</v>
      </c>
      <c r="HJ329" s="5">
        <v>11129.258000000002</v>
      </c>
      <c r="HK329" s="5">
        <v>11129.258000000002</v>
      </c>
      <c r="HL329" s="5">
        <v>11129.258000000002</v>
      </c>
      <c r="HM329" s="5">
        <v>11129.258000000002</v>
      </c>
      <c r="HN329" s="5">
        <v>11129.258000000002</v>
      </c>
      <c r="HO329" s="5">
        <v>11129.258000000002</v>
      </c>
      <c r="HP329" s="5">
        <v>11129.258000000002</v>
      </c>
      <c r="HQ329" s="5">
        <v>11129.258000000002</v>
      </c>
      <c r="HR329" s="5">
        <v>11129.258000000002</v>
      </c>
      <c r="HS329" s="5">
        <v>11129.258000000002</v>
      </c>
      <c r="HT329" s="5">
        <v>11129.258000000002</v>
      </c>
      <c r="HU329" s="5">
        <v>11129.258000000002</v>
      </c>
      <c r="HV329" s="5">
        <v>11797.013480000001</v>
      </c>
      <c r="HW329" s="5">
        <v>11797.013480000001</v>
      </c>
      <c r="HX329" s="5">
        <v>11797.013480000001</v>
      </c>
      <c r="HY329" s="5">
        <v>11797.013480000001</v>
      </c>
      <c r="HZ329" s="5">
        <v>11797.013480000001</v>
      </c>
      <c r="IA329" s="5">
        <v>11797.013480000001</v>
      </c>
      <c r="IB329" s="5">
        <v>11797.013480000001</v>
      </c>
      <c r="IC329" s="5">
        <v>11797.013480000001</v>
      </c>
      <c r="ID329" s="5">
        <v>11797.013480000001</v>
      </c>
      <c r="IE329" s="5">
        <v>11797.013480000001</v>
      </c>
      <c r="IF329" s="5">
        <v>11797.013480000001</v>
      </c>
      <c r="IG329" s="5">
        <v>11797.013480000001</v>
      </c>
      <c r="IH329" s="5">
        <v>12504.834288800002</v>
      </c>
      <c r="II329" s="5">
        <v>12504.834288800002</v>
      </c>
      <c r="IJ329" s="5">
        <v>12504.834288800002</v>
      </c>
      <c r="IK329" s="5">
        <v>12504.834288800002</v>
      </c>
      <c r="IL329" s="5">
        <v>12504.834288800002</v>
      </c>
      <c r="IM329" s="5">
        <v>12504.834288800002</v>
      </c>
      <c r="IN329" s="5">
        <v>12504.834288800002</v>
      </c>
      <c r="IO329" s="5">
        <v>12504.834288800002</v>
      </c>
      <c r="IP329" s="5">
        <v>12504.834288800002</v>
      </c>
      <c r="IQ329" s="5">
        <v>12504.834288800002</v>
      </c>
      <c r="IR329" s="5">
        <v>12504.834288800002</v>
      </c>
      <c r="IS329" s="5">
        <v>12504.834288800002</v>
      </c>
      <c r="IT329" s="5"/>
      <c r="IW329" s="5">
        <v>0</v>
      </c>
      <c r="IX329" s="5">
        <v>0</v>
      </c>
      <c r="IY329" s="5">
        <v>0</v>
      </c>
      <c r="IZ329" s="5">
        <v>0</v>
      </c>
      <c r="JA329" s="5">
        <v>0</v>
      </c>
      <c r="JB329" s="5">
        <v>0</v>
      </c>
      <c r="JC329" s="5">
        <v>0</v>
      </c>
      <c r="JD329" s="5">
        <v>0</v>
      </c>
      <c r="JE329" s="5">
        <v>0</v>
      </c>
      <c r="JF329" s="5">
        <v>0</v>
      </c>
      <c r="JG329" s="5">
        <v>0</v>
      </c>
      <c r="JH329" s="5">
        <v>0</v>
      </c>
      <c r="JI329" s="5">
        <v>0</v>
      </c>
      <c r="JJ329" s="5">
        <v>0</v>
      </c>
      <c r="JK329" s="5">
        <v>0</v>
      </c>
      <c r="JL329" s="5">
        <v>0</v>
      </c>
      <c r="JM329" s="5">
        <v>0</v>
      </c>
      <c r="JN329" s="5">
        <v>0</v>
      </c>
      <c r="JO329" s="5">
        <v>284.27350000000001</v>
      </c>
      <c r="JP329" s="5">
        <v>284.27350000000001</v>
      </c>
      <c r="JQ329" s="5">
        <v>284.27350000000001</v>
      </c>
      <c r="JR329" s="5">
        <v>284.27350000000001</v>
      </c>
      <c r="JS329" s="5">
        <v>284.27350000000001</v>
      </c>
      <c r="JT329" s="5">
        <v>284.27350000000001</v>
      </c>
      <c r="JU329" s="5">
        <v>301.32991000000004</v>
      </c>
      <c r="JV329" s="5">
        <v>301.32991000000004</v>
      </c>
      <c r="JW329" s="5">
        <v>301.32991000000004</v>
      </c>
      <c r="JX329" s="5">
        <v>301.32991000000004</v>
      </c>
      <c r="JY329" s="5">
        <v>301.32991000000004</v>
      </c>
      <c r="JZ329" s="5">
        <v>301.32991000000004</v>
      </c>
      <c r="KA329" s="5">
        <v>301.32991000000004</v>
      </c>
      <c r="KB329" s="5">
        <v>301.32991000000004</v>
      </c>
      <c r="KC329" s="5">
        <v>301.32991000000004</v>
      </c>
      <c r="KD329" s="5">
        <v>301.32991000000004</v>
      </c>
      <c r="KE329" s="5">
        <v>301.32991000000004</v>
      </c>
      <c r="KF329" s="5">
        <v>301.32991000000004</v>
      </c>
      <c r="KG329" s="5">
        <v>319.40970460000005</v>
      </c>
      <c r="KH329" s="5">
        <v>319.40970460000005</v>
      </c>
      <c r="KI329" s="5">
        <v>319.40970460000005</v>
      </c>
      <c r="KJ329" s="5">
        <v>319.40970460000005</v>
      </c>
      <c r="KK329" s="5">
        <v>319.40970460000005</v>
      </c>
      <c r="KL329" s="5">
        <v>319.40970460000005</v>
      </c>
      <c r="KM329" s="5">
        <v>319.40970460000005</v>
      </c>
      <c r="KN329" s="5">
        <v>319.40970460000005</v>
      </c>
      <c r="KO329" s="5">
        <v>319.40970460000005</v>
      </c>
      <c r="KP329" s="5">
        <v>319.40970460000005</v>
      </c>
      <c r="KQ329" s="5">
        <v>319.40970460000005</v>
      </c>
      <c r="KR329" s="5">
        <v>319.40970460000005</v>
      </c>
      <c r="KS329" s="5">
        <v>338.57428687600003</v>
      </c>
      <c r="KT329" s="5">
        <v>338.57428687600003</v>
      </c>
      <c r="KU329" s="5">
        <v>338.57428687600003</v>
      </c>
      <c r="KV329" s="5">
        <v>338.57428687600003</v>
      </c>
      <c r="KW329" s="5">
        <v>338.57428687600003</v>
      </c>
      <c r="KX329" s="5">
        <v>338.57428687600003</v>
      </c>
      <c r="KY329" s="5">
        <v>338.57428687600003</v>
      </c>
      <c r="KZ329" s="5">
        <v>338.57428687600003</v>
      </c>
      <c r="LA329" s="5">
        <v>338.57428687600003</v>
      </c>
      <c r="LB329" s="5">
        <v>338.57428687600003</v>
      </c>
      <c r="LC329" s="5">
        <v>338.57428687600003</v>
      </c>
      <c r="LD329" s="5">
        <v>338.57428687600003</v>
      </c>
      <c r="LE329" s="5">
        <v>358.88874408856009</v>
      </c>
      <c r="LF329" s="5">
        <v>358.88874408856009</v>
      </c>
      <c r="LG329" s="5">
        <v>358.88874408856009</v>
      </c>
      <c r="LH329" s="5">
        <v>358.88874408856009</v>
      </c>
      <c r="LI329" s="5">
        <v>358.88874408856009</v>
      </c>
      <c r="LJ329" s="5">
        <v>358.88874408856009</v>
      </c>
      <c r="LK329" s="5">
        <v>358.88874408856009</v>
      </c>
      <c r="LL329" s="5">
        <v>358.88874408856009</v>
      </c>
      <c r="LM329" s="5">
        <v>358.88874408856009</v>
      </c>
      <c r="LN329" s="5">
        <v>358.88874408856009</v>
      </c>
      <c r="LO329" s="5">
        <v>358.88874408856009</v>
      </c>
      <c r="LP329" s="5">
        <v>358.88874408856009</v>
      </c>
      <c r="LQ329" s="5"/>
      <c r="LT329" s="5">
        <v>0</v>
      </c>
      <c r="LU329" s="5">
        <v>0</v>
      </c>
      <c r="LV329" s="5">
        <v>0</v>
      </c>
      <c r="LW329" s="5">
        <v>0</v>
      </c>
      <c r="LX329" s="5">
        <v>0</v>
      </c>
      <c r="LY329" s="5">
        <v>0</v>
      </c>
      <c r="LZ329" s="5">
        <v>0</v>
      </c>
      <c r="MA329" s="5">
        <v>0</v>
      </c>
      <c r="MB329" s="5">
        <v>0</v>
      </c>
      <c r="MC329" s="5">
        <v>0</v>
      </c>
      <c r="MD329" s="5">
        <v>0</v>
      </c>
      <c r="ME329" s="5">
        <v>0</v>
      </c>
      <c r="MF329" s="5">
        <v>0</v>
      </c>
      <c r="MG329" s="5">
        <v>0</v>
      </c>
      <c r="MH329" s="5">
        <v>0</v>
      </c>
      <c r="MI329" s="5">
        <v>0</v>
      </c>
      <c r="MJ329" s="5">
        <v>0</v>
      </c>
      <c r="MK329" s="5">
        <v>0</v>
      </c>
      <c r="ML329" s="5">
        <v>301.11200000000002</v>
      </c>
      <c r="MM329" s="5">
        <v>301.11200000000002</v>
      </c>
      <c r="MN329" s="5">
        <v>301.11200000000002</v>
      </c>
      <c r="MO329" s="5">
        <v>301.11200000000002</v>
      </c>
      <c r="MP329" s="5">
        <v>301.11200000000002</v>
      </c>
      <c r="MQ329" s="5">
        <v>301.11200000000002</v>
      </c>
      <c r="MR329" s="5">
        <v>319.17872000000006</v>
      </c>
      <c r="MS329" s="5">
        <v>319.17872000000006</v>
      </c>
      <c r="MT329" s="5">
        <v>319.17872000000006</v>
      </c>
      <c r="MU329" s="5">
        <v>319.17872000000006</v>
      </c>
      <c r="MV329" s="5">
        <v>319.17872000000006</v>
      </c>
      <c r="MW329" s="5">
        <v>319.17872000000006</v>
      </c>
      <c r="MX329" s="5">
        <v>319.17872000000006</v>
      </c>
      <c r="MY329" s="5">
        <v>319.17872000000006</v>
      </c>
      <c r="MZ329" s="5">
        <v>319.17872000000006</v>
      </c>
      <c r="NA329" s="5">
        <v>319.17872000000006</v>
      </c>
      <c r="NB329" s="5">
        <v>319.17872000000006</v>
      </c>
      <c r="NC329" s="5">
        <v>319.17872000000006</v>
      </c>
      <c r="ND329" s="5">
        <v>338.32944320000007</v>
      </c>
      <c r="NE329" s="5">
        <v>338.32944320000007</v>
      </c>
      <c r="NF329" s="5">
        <v>338.32944320000007</v>
      </c>
      <c r="NG329" s="5">
        <v>338.32944320000007</v>
      </c>
      <c r="NH329" s="5">
        <v>338.32944320000007</v>
      </c>
      <c r="NI329" s="5">
        <v>338.32944320000007</v>
      </c>
      <c r="NJ329" s="5">
        <v>338.32944320000007</v>
      </c>
      <c r="NK329" s="5">
        <v>338.32944320000007</v>
      </c>
      <c r="NL329" s="5">
        <v>338.32944320000007</v>
      </c>
      <c r="NM329" s="5">
        <v>338.32944320000007</v>
      </c>
      <c r="NN329" s="5">
        <v>338.32944320000007</v>
      </c>
      <c r="NO329" s="5">
        <v>338.32944320000007</v>
      </c>
      <c r="NP329" s="5">
        <v>358.62920979200004</v>
      </c>
      <c r="NQ329" s="5">
        <v>358.62920979200004</v>
      </c>
      <c r="NR329" s="5">
        <v>358.62920979200004</v>
      </c>
      <c r="NS329" s="5">
        <v>358.62920979200004</v>
      </c>
      <c r="NT329" s="5">
        <v>358.62920979200004</v>
      </c>
      <c r="NU329" s="5">
        <v>358.62920979200004</v>
      </c>
      <c r="NV329" s="5">
        <v>358.62920979200004</v>
      </c>
      <c r="NW329" s="5">
        <v>358.62920979200004</v>
      </c>
      <c r="NX329" s="5">
        <v>358.62920979200004</v>
      </c>
      <c r="NY329" s="5">
        <v>358.62920979200004</v>
      </c>
      <c r="NZ329" s="5">
        <v>358.62920979200004</v>
      </c>
      <c r="OA329" s="5">
        <v>358.62920979200004</v>
      </c>
      <c r="OB329" s="5">
        <v>380.14696237952006</v>
      </c>
      <c r="OC329" s="5">
        <v>380.14696237952006</v>
      </c>
      <c r="OD329" s="5">
        <v>380.14696237952006</v>
      </c>
      <c r="OE329" s="5">
        <v>380.14696237952006</v>
      </c>
      <c r="OF329" s="5">
        <v>380.14696237952006</v>
      </c>
      <c r="OG329" s="5">
        <v>380.14696237952006</v>
      </c>
      <c r="OH329" s="5">
        <v>380.14696237952006</v>
      </c>
      <c r="OI329" s="5">
        <v>380.14696237952006</v>
      </c>
      <c r="OJ329" s="5">
        <v>380.14696237952006</v>
      </c>
      <c r="OK329" s="5">
        <v>380.14696237952006</v>
      </c>
      <c r="OL329" s="5">
        <v>380.14696237952006</v>
      </c>
      <c r="OM329" s="5">
        <v>380.14696237952006</v>
      </c>
      <c r="ON329" s="5"/>
      <c r="OQ329" s="59">
        <v>0</v>
      </c>
      <c r="OR329" s="59">
        <v>0</v>
      </c>
      <c r="OS329" s="59">
        <v>0</v>
      </c>
      <c r="OT329" s="59">
        <v>0</v>
      </c>
      <c r="OU329" s="59">
        <v>0</v>
      </c>
      <c r="OV329" s="59">
        <v>0</v>
      </c>
      <c r="OW329" s="59">
        <v>0</v>
      </c>
      <c r="OX329" s="59">
        <v>0</v>
      </c>
      <c r="OY329" s="59">
        <v>0</v>
      </c>
      <c r="OZ329" s="59">
        <v>0</v>
      </c>
      <c r="PA329" s="59">
        <v>0</v>
      </c>
      <c r="PB329" s="59">
        <v>0</v>
      </c>
      <c r="PC329" s="59">
        <v>0</v>
      </c>
      <c r="PD329" s="59">
        <v>0</v>
      </c>
      <c r="PE329" s="59">
        <v>0</v>
      </c>
      <c r="PF329" s="59">
        <v>0</v>
      </c>
      <c r="PG329" s="59">
        <v>0</v>
      </c>
      <c r="PH329" s="59">
        <v>0</v>
      </c>
      <c r="PI329" s="59">
        <v>0</v>
      </c>
      <c r="PJ329" s="59">
        <v>0</v>
      </c>
      <c r="PK329" s="59">
        <v>0</v>
      </c>
      <c r="PL329" s="59">
        <v>0</v>
      </c>
      <c r="PM329" s="59">
        <v>0</v>
      </c>
      <c r="PN329" s="59">
        <v>0</v>
      </c>
      <c r="PO329" s="59">
        <v>0</v>
      </c>
      <c r="PP329" s="59">
        <v>0</v>
      </c>
      <c r="PQ329" s="59">
        <v>0</v>
      </c>
      <c r="PR329" s="59">
        <v>0</v>
      </c>
      <c r="PS329" s="59">
        <v>0</v>
      </c>
      <c r="PT329" s="59">
        <v>0</v>
      </c>
      <c r="PU329" s="59">
        <v>0</v>
      </c>
      <c r="PV329" s="59">
        <v>0</v>
      </c>
      <c r="PW329" s="59">
        <v>0</v>
      </c>
      <c r="PX329" s="59">
        <v>0</v>
      </c>
      <c r="PY329" s="59">
        <v>0</v>
      </c>
      <c r="PZ329" s="59">
        <v>0</v>
      </c>
      <c r="QA329" s="59">
        <v>0</v>
      </c>
      <c r="QB329" s="59">
        <v>0</v>
      </c>
      <c r="QC329" s="59">
        <v>0</v>
      </c>
      <c r="QD329" s="59">
        <v>0</v>
      </c>
      <c r="QE329" s="59">
        <v>0</v>
      </c>
      <c r="QF329" s="59">
        <v>0</v>
      </c>
      <c r="QG329" s="59">
        <v>0</v>
      </c>
      <c r="QH329" s="59">
        <v>0</v>
      </c>
      <c r="QI329" s="59">
        <v>0</v>
      </c>
      <c r="QJ329" s="59">
        <v>0</v>
      </c>
      <c r="QK329" s="59">
        <v>0</v>
      </c>
      <c r="QL329" s="59">
        <v>0</v>
      </c>
      <c r="QM329" s="59">
        <v>0</v>
      </c>
      <c r="QN329" s="59">
        <v>0</v>
      </c>
      <c r="QO329" s="59">
        <v>0</v>
      </c>
      <c r="QP329" s="59">
        <v>0</v>
      </c>
      <c r="QQ329" s="59">
        <v>0</v>
      </c>
      <c r="QR329" s="59">
        <v>0</v>
      </c>
      <c r="QS329" s="59">
        <v>0</v>
      </c>
      <c r="QT329" s="59">
        <v>0</v>
      </c>
      <c r="QU329" s="59">
        <v>0</v>
      </c>
      <c r="QV329" s="59">
        <v>0</v>
      </c>
      <c r="QW329" s="59">
        <v>0</v>
      </c>
      <c r="QX329" s="59">
        <v>0</v>
      </c>
      <c r="QY329" s="59">
        <v>0</v>
      </c>
      <c r="QZ329" s="59">
        <v>0</v>
      </c>
      <c r="RA329" s="59">
        <v>0</v>
      </c>
      <c r="RB329" s="59">
        <v>0</v>
      </c>
      <c r="RC329" s="59">
        <v>0</v>
      </c>
      <c r="RD329" s="59">
        <v>0</v>
      </c>
      <c r="RE329" s="59">
        <v>0</v>
      </c>
      <c r="RF329" s="59">
        <v>0</v>
      </c>
      <c r="RG329" s="59">
        <v>0</v>
      </c>
      <c r="RH329" s="59">
        <v>0</v>
      </c>
      <c r="RI329" s="59">
        <v>0</v>
      </c>
      <c r="RJ329" s="59">
        <v>0</v>
      </c>
      <c r="RK329" s="59"/>
      <c r="RN329" s="59">
        <v>0</v>
      </c>
      <c r="RO329" s="59">
        <v>0</v>
      </c>
      <c r="RP329" s="59">
        <v>0</v>
      </c>
      <c r="RQ329" s="59">
        <v>0</v>
      </c>
      <c r="RR329" s="59">
        <v>0</v>
      </c>
      <c r="RS329" s="59">
        <v>0</v>
      </c>
      <c r="RT329" s="59">
        <v>0</v>
      </c>
      <c r="RU329" s="59">
        <v>0</v>
      </c>
      <c r="RV329" s="59">
        <v>0</v>
      </c>
      <c r="RW329" s="59">
        <v>0</v>
      </c>
      <c r="RX329" s="59">
        <v>0</v>
      </c>
      <c r="RY329" s="59">
        <v>0</v>
      </c>
      <c r="RZ329" s="59">
        <v>0</v>
      </c>
      <c r="SA329" s="59">
        <v>0</v>
      </c>
      <c r="SB329" s="59">
        <v>0</v>
      </c>
      <c r="SC329" s="59">
        <v>0</v>
      </c>
      <c r="SD329" s="59">
        <v>0</v>
      </c>
      <c r="SE329" s="59">
        <v>0</v>
      </c>
      <c r="SF329" s="59">
        <v>585.38550000000009</v>
      </c>
      <c r="SG329" s="59">
        <v>585.38550000000009</v>
      </c>
      <c r="SH329" s="59">
        <v>585.38550000000009</v>
      </c>
      <c r="SI329" s="59">
        <v>585.38550000000009</v>
      </c>
      <c r="SJ329" s="59">
        <v>585.38550000000009</v>
      </c>
      <c r="SK329" s="59">
        <v>585.38550000000009</v>
      </c>
      <c r="SL329" s="59">
        <v>620.50863000000004</v>
      </c>
      <c r="SM329" s="59">
        <v>620.50863000000004</v>
      </c>
      <c r="SN329" s="59">
        <v>620.50863000000004</v>
      </c>
      <c r="SO329" s="59">
        <v>620.50863000000004</v>
      </c>
      <c r="SP329" s="59">
        <v>620.50863000000004</v>
      </c>
      <c r="SQ329" s="59">
        <v>620.50863000000004</v>
      </c>
      <c r="SR329" s="59">
        <v>620.50863000000004</v>
      </c>
      <c r="SS329" s="59">
        <v>620.50863000000004</v>
      </c>
      <c r="ST329" s="59">
        <v>620.50863000000004</v>
      </c>
      <c r="SU329" s="59">
        <v>620.50863000000004</v>
      </c>
      <c r="SV329" s="59">
        <v>620.50863000000004</v>
      </c>
      <c r="SW329" s="59">
        <v>620.50863000000004</v>
      </c>
      <c r="SX329" s="59">
        <v>657.73914780000018</v>
      </c>
      <c r="SY329" s="59">
        <v>657.73914780000018</v>
      </c>
      <c r="SZ329" s="59">
        <v>657.73914780000018</v>
      </c>
      <c r="TA329" s="59">
        <v>657.73914780000018</v>
      </c>
      <c r="TB329" s="59">
        <v>657.73914780000018</v>
      </c>
      <c r="TC329" s="59">
        <v>657.73914780000018</v>
      </c>
      <c r="TD329" s="59">
        <v>657.73914780000018</v>
      </c>
      <c r="TE329" s="59">
        <v>657.73914780000018</v>
      </c>
      <c r="TF329" s="59">
        <v>657.73914780000018</v>
      </c>
      <c r="TG329" s="59">
        <v>657.73914780000018</v>
      </c>
      <c r="TH329" s="59">
        <v>657.73914780000018</v>
      </c>
      <c r="TI329" s="59">
        <v>657.73914780000018</v>
      </c>
      <c r="TJ329" s="59">
        <v>697.20349666800007</v>
      </c>
      <c r="TK329" s="59">
        <v>697.20349666800007</v>
      </c>
      <c r="TL329" s="59">
        <v>697.20349666800007</v>
      </c>
      <c r="TM329" s="59">
        <v>697.20349666800007</v>
      </c>
      <c r="TN329" s="59">
        <v>697.20349666800007</v>
      </c>
      <c r="TO329" s="59">
        <v>697.20349666800007</v>
      </c>
      <c r="TP329" s="59">
        <v>697.20349666800007</v>
      </c>
      <c r="TQ329" s="59">
        <v>697.20349666800007</v>
      </c>
      <c r="TR329" s="59">
        <v>697.20349666800007</v>
      </c>
      <c r="TS329" s="59">
        <v>697.20349666800007</v>
      </c>
      <c r="TT329" s="59">
        <v>697.20349666800007</v>
      </c>
      <c r="TU329" s="59">
        <v>697.20349666800007</v>
      </c>
      <c r="TV329" s="59">
        <v>739.03570646808021</v>
      </c>
      <c r="TW329" s="59">
        <v>739.03570646808021</v>
      </c>
      <c r="TX329" s="59">
        <v>739.03570646808021</v>
      </c>
      <c r="TY329" s="59">
        <v>739.03570646808021</v>
      </c>
      <c r="TZ329" s="59">
        <v>739.03570646808021</v>
      </c>
      <c r="UA329" s="59">
        <v>739.03570646808021</v>
      </c>
      <c r="UB329" s="59">
        <v>739.03570646808021</v>
      </c>
      <c r="UC329" s="59">
        <v>739.03570646808021</v>
      </c>
      <c r="UD329" s="59">
        <v>739.03570646808021</v>
      </c>
      <c r="UE329" s="59">
        <v>739.03570646808021</v>
      </c>
      <c r="UF329" s="59">
        <v>739.03570646808021</v>
      </c>
      <c r="UG329" s="59">
        <v>739.03570646808021</v>
      </c>
      <c r="UH329" s="59"/>
      <c r="UK329" s="59">
        <v>0</v>
      </c>
      <c r="UL329" s="59">
        <v>1705.6410000000001</v>
      </c>
      <c r="UM329" s="59">
        <v>3615.9589199999996</v>
      </c>
      <c r="UN329" s="59">
        <v>3832.9164552000016</v>
      </c>
      <c r="UO329" s="59">
        <v>4062.8914425119997</v>
      </c>
      <c r="UP329" s="59">
        <v>4306.6649290627211</v>
      </c>
      <c r="UQ329" s="59"/>
      <c r="UT329" s="59">
        <v>0</v>
      </c>
      <c r="UU329" s="59">
        <v>1806.6720000000003</v>
      </c>
      <c r="UV329" s="59">
        <v>3830.14464</v>
      </c>
      <c r="UW329" s="59">
        <v>4059.9533184000015</v>
      </c>
      <c r="UX329" s="59">
        <v>4303.5505175040007</v>
      </c>
      <c r="UY329" s="59">
        <v>4561.7635485542405</v>
      </c>
      <c r="UZ329" s="59"/>
      <c r="VC329" s="59">
        <v>0</v>
      </c>
      <c r="VD329" s="59">
        <v>0</v>
      </c>
      <c r="VE329" s="59">
        <v>0</v>
      </c>
      <c r="VF329" s="59">
        <v>0</v>
      </c>
      <c r="VG329" s="59">
        <v>0</v>
      </c>
      <c r="VH329" s="59">
        <v>0</v>
      </c>
      <c r="VI329" s="59"/>
      <c r="VL329" s="59">
        <v>0</v>
      </c>
      <c r="VM329" s="59">
        <v>3512.3130000000001</v>
      </c>
      <c r="VN329" s="59">
        <v>7446.1035599999996</v>
      </c>
      <c r="VO329" s="59">
        <v>7892.8697736000031</v>
      </c>
      <c r="VP329" s="59">
        <v>8366.4419600159999</v>
      </c>
      <c r="VQ329" s="59">
        <v>8868.4284776169625</v>
      </c>
      <c r="VR329" s="59"/>
      <c r="VU329" s="59">
        <v>0</v>
      </c>
      <c r="VV329" s="59">
        <v>59430</v>
      </c>
      <c r="VW329" s="59">
        <v>125991.60000000002</v>
      </c>
      <c r="VX329" s="59">
        <v>133551.09600000002</v>
      </c>
      <c r="VY329" s="59">
        <v>141564.16175999999</v>
      </c>
      <c r="VZ329" s="59">
        <v>150058.01146560002</v>
      </c>
      <c r="WA329" s="59"/>
      <c r="WD329" s="59">
        <v>0</v>
      </c>
      <c r="WE329" s="59">
        <v>4952.5</v>
      </c>
      <c r="WF329" s="59">
        <v>10499.300000000001</v>
      </c>
      <c r="WG329" s="59">
        <v>11129.258000000002</v>
      </c>
      <c r="WH329" s="59">
        <v>11797.01348</v>
      </c>
      <c r="WI329" s="59">
        <v>12504.834288800002</v>
      </c>
      <c r="WJ329" s="59"/>
      <c r="WM329" s="59">
        <v>0</v>
      </c>
      <c r="WN329" s="59">
        <v>207.82626940830886</v>
      </c>
      <c r="WO329" s="59">
        <v>440.59169114561485</v>
      </c>
      <c r="WP329" s="59">
        <v>467.02719261435175</v>
      </c>
      <c r="WQ329" s="59">
        <v>495.0488241712128</v>
      </c>
      <c r="WR329" s="59">
        <v>524.7517536214857</v>
      </c>
      <c r="WS329" s="59"/>
      <c r="WV329" s="74">
        <v>-6</v>
      </c>
      <c r="WW329" s="74">
        <v>6</v>
      </c>
      <c r="WX329" s="74">
        <v>18</v>
      </c>
      <c r="WY329" s="74">
        <v>30</v>
      </c>
      <c r="WZ329" s="74">
        <v>42</v>
      </c>
      <c r="XA329" s="74">
        <v>54</v>
      </c>
      <c r="XB329" s="74"/>
      <c r="XE329" s="80">
        <v>0</v>
      </c>
      <c r="XF329" s="80">
        <v>0</v>
      </c>
      <c r="XG329" s="80">
        <v>1</v>
      </c>
      <c r="XH329" s="80">
        <v>2</v>
      </c>
      <c r="XI329" s="80">
        <v>3</v>
      </c>
      <c r="XJ329" s="80">
        <v>4</v>
      </c>
      <c r="XK329" s="80"/>
      <c r="XL329" s="75"/>
      <c r="XM329" s="75"/>
      <c r="XN329" s="80">
        <v>0</v>
      </c>
      <c r="XO329" s="80">
        <v>6</v>
      </c>
      <c r="XP329" s="80">
        <v>6</v>
      </c>
      <c r="XQ329" s="80">
        <v>6</v>
      </c>
      <c r="XR329" s="80">
        <v>6</v>
      </c>
      <c r="XS329" s="80">
        <v>6</v>
      </c>
      <c r="XT329" s="80"/>
      <c r="XW329" s="80">
        <v>0</v>
      </c>
      <c r="XX329" s="80">
        <v>0</v>
      </c>
      <c r="XY329" s="80">
        <v>0</v>
      </c>
      <c r="XZ329" s="80">
        <v>0</v>
      </c>
      <c r="YA329" s="80">
        <v>0</v>
      </c>
      <c r="YB329" s="80">
        <v>0</v>
      </c>
      <c r="YC329" s="80"/>
      <c r="YF329" s="5">
        <v>0</v>
      </c>
      <c r="YG329" s="5">
        <v>433.31777171632393</v>
      </c>
      <c r="YH329" s="5">
        <v>918.63367603860752</v>
      </c>
      <c r="YI329" s="5">
        <v>973.75169660092342</v>
      </c>
      <c r="YJ329" s="5">
        <v>1032.1767983969794</v>
      </c>
      <c r="YK329" s="5">
        <v>1094.1074063007991</v>
      </c>
      <c r="YL329" s="5"/>
      <c r="YO329" s="5">
        <v>0</v>
      </c>
      <c r="YP329" s="5">
        <v>9352.1821233738992</v>
      </c>
      <c r="YQ329" s="5">
        <v>19826.626101552669</v>
      </c>
      <c r="YR329" s="5">
        <v>21016.223667645827</v>
      </c>
      <c r="YS329" s="5">
        <v>29702.929450272768</v>
      </c>
      <c r="YT329" s="5">
        <v>31485.105217289143</v>
      </c>
      <c r="YU329" s="5"/>
      <c r="YX329" s="5">
        <v>0</v>
      </c>
      <c r="YY329" s="5">
        <v>9268.8065560138202</v>
      </c>
      <c r="YZ329" s="5">
        <v>19826.626101552669</v>
      </c>
      <c r="ZA329" s="5">
        <v>21016.223667645827</v>
      </c>
      <c r="ZB329" s="5">
        <v>29702.929450272768</v>
      </c>
      <c r="ZC329" s="5">
        <v>31485.105217289143</v>
      </c>
      <c r="ZD329" s="5"/>
      <c r="ZG329" s="5">
        <v>0</v>
      </c>
      <c r="ZH329" s="5">
        <v>207.82626940830886</v>
      </c>
      <c r="ZI329" s="5">
        <v>440.59169114561485</v>
      </c>
      <c r="ZJ329" s="5">
        <v>467.02719261435175</v>
      </c>
      <c r="ZK329" s="5">
        <v>495.0488241712128</v>
      </c>
      <c r="ZL329" s="5">
        <v>524.7517536214857</v>
      </c>
      <c r="ZM329" s="5"/>
      <c r="ZP329" s="60">
        <v>0</v>
      </c>
      <c r="ZQ329" s="60">
        <v>1454.783885858162</v>
      </c>
      <c r="ZR329" s="60">
        <v>12336.567352077216</v>
      </c>
      <c r="ZS329" s="60">
        <v>13076.761393201848</v>
      </c>
      <c r="ZT329" s="60">
        <v>13861.367076793958</v>
      </c>
      <c r="ZU329" s="60">
        <v>14693.049101401601</v>
      </c>
      <c r="ZV329" s="60"/>
      <c r="ZY329" s="60">
        <v>0</v>
      </c>
      <c r="ZZ329" s="60">
        <v>207.82626940830886</v>
      </c>
      <c r="AAA329" s="60">
        <v>440.59169114561485</v>
      </c>
      <c r="AAB329" s="60">
        <v>467.02719261435175</v>
      </c>
      <c r="AAC329" s="60">
        <v>495.0488241712128</v>
      </c>
      <c r="AAD329" s="60">
        <v>524.7517536214857</v>
      </c>
      <c r="AAE329" s="60"/>
      <c r="AAH329" s="60">
        <v>0</v>
      </c>
      <c r="AAI329" s="60">
        <v>2701.7415023080152</v>
      </c>
      <c r="AAJ329" s="60">
        <v>14980.117498950905</v>
      </c>
      <c r="AAK329" s="60">
        <v>25686.495593789346</v>
      </c>
      <c r="AAL329" s="60">
        <v>37623.710637012176</v>
      </c>
      <c r="AAM329" s="60">
        <v>50900.920101284115</v>
      </c>
      <c r="AAN329" s="60"/>
      <c r="AAQ329" s="5">
        <v>0</v>
      </c>
      <c r="AAR329" s="5">
        <v>4156.5253881661774</v>
      </c>
      <c r="AAS329" s="5">
        <v>27316.68485102812</v>
      </c>
      <c r="AAT329" s="5">
        <v>38763.256986991197</v>
      </c>
      <c r="AAU329" s="5">
        <v>51485.077713806138</v>
      </c>
      <c r="AAV329" s="5">
        <v>65593.969202685723</v>
      </c>
    </row>
    <row r="330" spans="2:724" ht="15" customHeight="1">
      <c r="B330" s="228">
        <v>57</v>
      </c>
      <c r="C330" s="228">
        <v>12</v>
      </c>
      <c r="D330" s="229" t="s">
        <v>492</v>
      </c>
      <c r="E330" s="73" t="b">
        <v>0</v>
      </c>
      <c r="F330" s="230">
        <v>42186</v>
      </c>
      <c r="G330" s="231" t="s">
        <v>426</v>
      </c>
      <c r="H330" s="57" t="s">
        <v>221</v>
      </c>
      <c r="I330" s="57" t="s">
        <v>199</v>
      </c>
      <c r="J330" s="229" t="s">
        <v>223</v>
      </c>
      <c r="K330" s="232">
        <v>0</v>
      </c>
      <c r="L330" s="232">
        <v>0</v>
      </c>
      <c r="M330" s="73" t="b">
        <v>1</v>
      </c>
      <c r="N330" s="73" t="b">
        <v>1</v>
      </c>
      <c r="O330" s="73" t="b">
        <v>1</v>
      </c>
      <c r="P330" s="27">
        <v>43282</v>
      </c>
      <c r="Q330" s="27" t="s">
        <v>426</v>
      </c>
      <c r="R330" s="69">
        <v>0</v>
      </c>
      <c r="S330" s="69">
        <v>0.06</v>
      </c>
      <c r="T330" s="69">
        <v>0.06</v>
      </c>
      <c r="U330" s="69">
        <v>0.06</v>
      </c>
      <c r="V330" s="69">
        <v>0.06</v>
      </c>
      <c r="W330" s="69">
        <v>0.06</v>
      </c>
      <c r="Z330" s="232">
        <v>0</v>
      </c>
      <c r="AA330" s="232">
        <v>0</v>
      </c>
      <c r="AB330" s="232">
        <v>0</v>
      </c>
      <c r="AC330" s="232">
        <v>0</v>
      </c>
      <c r="AD330" s="232">
        <v>0</v>
      </c>
      <c r="AE330" s="232">
        <v>0</v>
      </c>
      <c r="AF330" s="232">
        <v>0</v>
      </c>
      <c r="AG330" s="232">
        <v>0</v>
      </c>
      <c r="AH330" s="232">
        <v>0</v>
      </c>
      <c r="AI330" s="232">
        <v>0</v>
      </c>
      <c r="AJ330" s="232">
        <v>0</v>
      </c>
      <c r="AK330" s="232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233">
        <v>9905</v>
      </c>
      <c r="AS330" s="5">
        <v>9905</v>
      </c>
      <c r="AT330" s="5">
        <v>9905</v>
      </c>
      <c r="AU330" s="5">
        <v>9905</v>
      </c>
      <c r="AV330" s="5">
        <v>9905</v>
      </c>
      <c r="AW330" s="5">
        <v>9905</v>
      </c>
      <c r="AX330" s="5">
        <v>10499.300000000001</v>
      </c>
      <c r="AY330" s="5">
        <v>10499.300000000001</v>
      </c>
      <c r="AZ330" s="5">
        <v>10499.300000000001</v>
      </c>
      <c r="BA330" s="5">
        <v>10499.300000000001</v>
      </c>
      <c r="BB330" s="5">
        <v>10499.300000000001</v>
      </c>
      <c r="BC330" s="5">
        <v>10499.300000000001</v>
      </c>
      <c r="BD330" s="5">
        <v>10499.300000000001</v>
      </c>
      <c r="BE330" s="5">
        <v>10499.300000000001</v>
      </c>
      <c r="BF330" s="5">
        <v>10499.300000000001</v>
      </c>
      <c r="BG330" s="5">
        <v>10499.300000000001</v>
      </c>
      <c r="BH330" s="5">
        <v>10499.300000000001</v>
      </c>
      <c r="BI330" s="5">
        <v>10499.300000000001</v>
      </c>
      <c r="BJ330" s="5">
        <v>11129.258000000002</v>
      </c>
      <c r="BK330" s="5">
        <v>11129.258000000002</v>
      </c>
      <c r="BL330" s="5">
        <v>11129.258000000002</v>
      </c>
      <c r="BM330" s="5">
        <v>11129.258000000002</v>
      </c>
      <c r="BN330" s="5">
        <v>11129.258000000002</v>
      </c>
      <c r="BO330" s="5">
        <v>11129.258000000002</v>
      </c>
      <c r="BP330" s="5">
        <v>11129.258000000002</v>
      </c>
      <c r="BQ330" s="5">
        <v>11129.258000000002</v>
      </c>
      <c r="BR330" s="5">
        <v>11129.258000000002</v>
      </c>
      <c r="BS330" s="5">
        <v>11129.258000000002</v>
      </c>
      <c r="BT330" s="5">
        <v>11129.258000000002</v>
      </c>
      <c r="BU330" s="5">
        <v>11129.258000000002</v>
      </c>
      <c r="BV330" s="5">
        <v>11797.013480000001</v>
      </c>
      <c r="BW330" s="5">
        <v>11797.013480000001</v>
      </c>
      <c r="BX330" s="5">
        <v>11797.013480000001</v>
      </c>
      <c r="BY330" s="5">
        <v>11797.013480000001</v>
      </c>
      <c r="BZ330" s="5">
        <v>11797.013480000001</v>
      </c>
      <c r="CA330" s="5">
        <v>11797.013480000001</v>
      </c>
      <c r="CB330" s="5">
        <v>11797.013480000001</v>
      </c>
      <c r="CC330" s="5">
        <v>11797.013480000001</v>
      </c>
      <c r="CD330" s="5">
        <v>11797.013480000001</v>
      </c>
      <c r="CE330" s="5">
        <v>11797.013480000001</v>
      </c>
      <c r="CF330" s="5">
        <v>11797.013480000001</v>
      </c>
      <c r="CG330" s="5">
        <v>11797.013480000001</v>
      </c>
      <c r="CH330" s="5">
        <v>12504.834288800002</v>
      </c>
      <c r="CI330" s="5">
        <v>12504.834288800002</v>
      </c>
      <c r="CJ330" s="5">
        <v>12504.834288800002</v>
      </c>
      <c r="CK330" s="5">
        <v>12504.834288800002</v>
      </c>
      <c r="CL330" s="5">
        <v>12504.834288800002</v>
      </c>
      <c r="CM330" s="5">
        <v>12504.834288800002</v>
      </c>
      <c r="CN330" s="5">
        <v>12504.834288800002</v>
      </c>
      <c r="CO330" s="5">
        <v>12504.834288800002</v>
      </c>
      <c r="CP330" s="5">
        <v>12504.834288800002</v>
      </c>
      <c r="CQ330" s="5">
        <v>12504.834288800002</v>
      </c>
      <c r="CR330" s="5">
        <v>12504.834288800002</v>
      </c>
      <c r="CS330" s="5">
        <v>12504.834288800002</v>
      </c>
      <c r="CU330" s="69">
        <v>0</v>
      </c>
      <c r="CV330" s="69">
        <v>0</v>
      </c>
      <c r="CW330" s="69">
        <v>0</v>
      </c>
      <c r="CX330" s="69">
        <v>0</v>
      </c>
      <c r="CY330" s="69">
        <v>0</v>
      </c>
      <c r="CZ330" s="69">
        <v>0</v>
      </c>
      <c r="DC330" s="5">
        <v>0</v>
      </c>
      <c r="DD330" s="5">
        <v>0</v>
      </c>
      <c r="DE330" s="5">
        <v>0</v>
      </c>
      <c r="DF330" s="5">
        <v>0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0</v>
      </c>
      <c r="DO330" s="5">
        <v>0</v>
      </c>
      <c r="DP330" s="5">
        <v>0</v>
      </c>
      <c r="DQ330" s="5">
        <v>0</v>
      </c>
      <c r="DR330" s="5">
        <v>0</v>
      </c>
      <c r="DS330" s="5">
        <v>0</v>
      </c>
      <c r="DT330" s="5">
        <v>0</v>
      </c>
      <c r="DU330" s="5">
        <v>0</v>
      </c>
      <c r="DV330" s="5">
        <v>0</v>
      </c>
      <c r="DW330" s="5">
        <v>0</v>
      </c>
      <c r="DX330" s="5">
        <v>0</v>
      </c>
      <c r="DY330" s="5">
        <v>0</v>
      </c>
      <c r="DZ330" s="5">
        <v>0</v>
      </c>
      <c r="EA330" s="5">
        <v>0</v>
      </c>
      <c r="EB330" s="5">
        <v>0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0</v>
      </c>
      <c r="EI330" s="5">
        <v>0</v>
      </c>
      <c r="EJ330" s="5">
        <v>0</v>
      </c>
      <c r="EK330" s="5">
        <v>0</v>
      </c>
      <c r="EL330" s="5">
        <v>0</v>
      </c>
      <c r="EM330" s="5">
        <v>0</v>
      </c>
      <c r="EN330" s="5">
        <v>0</v>
      </c>
      <c r="EO330" s="5">
        <v>0</v>
      </c>
      <c r="EP330" s="5">
        <v>0</v>
      </c>
      <c r="EQ330" s="5">
        <v>0</v>
      </c>
      <c r="ER330" s="5">
        <v>0</v>
      </c>
      <c r="ES330" s="5">
        <v>0</v>
      </c>
      <c r="ET330" s="5">
        <v>0</v>
      </c>
      <c r="EU330" s="5">
        <v>0</v>
      </c>
      <c r="EV330" s="5">
        <v>0</v>
      </c>
      <c r="EW330" s="5">
        <v>0</v>
      </c>
      <c r="EX330" s="5">
        <v>0</v>
      </c>
      <c r="EY330" s="5">
        <v>0</v>
      </c>
      <c r="EZ330" s="5">
        <v>0</v>
      </c>
      <c r="FA330" s="5">
        <v>0</v>
      </c>
      <c r="FB330" s="5">
        <v>0</v>
      </c>
      <c r="FC330" s="5">
        <v>0</v>
      </c>
      <c r="FD330" s="5">
        <v>0</v>
      </c>
      <c r="FE330" s="5">
        <v>0</v>
      </c>
      <c r="FF330" s="5">
        <v>0</v>
      </c>
      <c r="FG330" s="5">
        <v>0</v>
      </c>
      <c r="FH330" s="5">
        <v>0</v>
      </c>
      <c r="FI330" s="5">
        <v>0</v>
      </c>
      <c r="FJ330" s="5">
        <v>0</v>
      </c>
      <c r="FK330" s="5">
        <v>0</v>
      </c>
      <c r="FL330" s="5">
        <v>0</v>
      </c>
      <c r="FM330" s="5">
        <v>0</v>
      </c>
      <c r="FN330" s="5">
        <v>0</v>
      </c>
      <c r="FO330" s="5">
        <v>0</v>
      </c>
      <c r="FP330" s="5">
        <v>0</v>
      </c>
      <c r="FQ330" s="5">
        <v>0</v>
      </c>
      <c r="FR330" s="5">
        <v>0</v>
      </c>
      <c r="FS330" s="5">
        <v>0</v>
      </c>
      <c r="FT330" s="5">
        <v>0</v>
      </c>
      <c r="FU330" s="5">
        <v>0</v>
      </c>
      <c r="FV330" s="5">
        <v>0</v>
      </c>
      <c r="FW330" s="5"/>
      <c r="FZ330" s="5">
        <v>0</v>
      </c>
      <c r="GA330" s="5">
        <v>0</v>
      </c>
      <c r="GB330" s="5">
        <v>0</v>
      </c>
      <c r="GC330" s="5">
        <v>0</v>
      </c>
      <c r="GD330" s="5">
        <v>0</v>
      </c>
      <c r="GE330" s="5">
        <v>0</v>
      </c>
      <c r="GF330" s="5">
        <v>0</v>
      </c>
      <c r="GG330" s="5">
        <v>0</v>
      </c>
      <c r="GH330" s="5">
        <v>0</v>
      </c>
      <c r="GI330" s="5">
        <v>0</v>
      </c>
      <c r="GJ330" s="5">
        <v>0</v>
      </c>
      <c r="GK330" s="5">
        <v>0</v>
      </c>
      <c r="GL330" s="5">
        <v>0</v>
      </c>
      <c r="GM330" s="5">
        <v>0</v>
      </c>
      <c r="GN330" s="5">
        <v>0</v>
      </c>
      <c r="GO330" s="5">
        <v>0</v>
      </c>
      <c r="GP330" s="5">
        <v>0</v>
      </c>
      <c r="GQ330" s="5">
        <v>0</v>
      </c>
      <c r="GR330" s="5">
        <v>9905</v>
      </c>
      <c r="GS330" s="5">
        <v>9905</v>
      </c>
      <c r="GT330" s="5">
        <v>9905</v>
      </c>
      <c r="GU330" s="5">
        <v>9905</v>
      </c>
      <c r="GV330" s="5">
        <v>9905</v>
      </c>
      <c r="GW330" s="5">
        <v>9905</v>
      </c>
      <c r="GX330" s="5">
        <v>10499.300000000001</v>
      </c>
      <c r="GY330" s="5">
        <v>10499.300000000001</v>
      </c>
      <c r="GZ330" s="5">
        <v>10499.300000000001</v>
      </c>
      <c r="HA330" s="5">
        <v>10499.300000000001</v>
      </c>
      <c r="HB330" s="5">
        <v>10499.300000000001</v>
      </c>
      <c r="HC330" s="5">
        <v>10499.300000000001</v>
      </c>
      <c r="HD330" s="5">
        <v>10499.300000000001</v>
      </c>
      <c r="HE330" s="5">
        <v>10499.300000000001</v>
      </c>
      <c r="HF330" s="5">
        <v>10499.300000000001</v>
      </c>
      <c r="HG330" s="5">
        <v>10499.300000000001</v>
      </c>
      <c r="HH330" s="5">
        <v>10499.300000000001</v>
      </c>
      <c r="HI330" s="5">
        <v>10499.300000000001</v>
      </c>
      <c r="HJ330" s="5">
        <v>11129.258000000002</v>
      </c>
      <c r="HK330" s="5">
        <v>11129.258000000002</v>
      </c>
      <c r="HL330" s="5">
        <v>11129.258000000002</v>
      </c>
      <c r="HM330" s="5">
        <v>11129.258000000002</v>
      </c>
      <c r="HN330" s="5">
        <v>11129.258000000002</v>
      </c>
      <c r="HO330" s="5">
        <v>11129.258000000002</v>
      </c>
      <c r="HP330" s="5">
        <v>11129.258000000002</v>
      </c>
      <c r="HQ330" s="5">
        <v>11129.258000000002</v>
      </c>
      <c r="HR330" s="5">
        <v>11129.258000000002</v>
      </c>
      <c r="HS330" s="5">
        <v>11129.258000000002</v>
      </c>
      <c r="HT330" s="5">
        <v>11129.258000000002</v>
      </c>
      <c r="HU330" s="5">
        <v>11129.258000000002</v>
      </c>
      <c r="HV330" s="5">
        <v>11797.013480000001</v>
      </c>
      <c r="HW330" s="5">
        <v>11797.013480000001</v>
      </c>
      <c r="HX330" s="5">
        <v>11797.013480000001</v>
      </c>
      <c r="HY330" s="5">
        <v>11797.013480000001</v>
      </c>
      <c r="HZ330" s="5">
        <v>11797.013480000001</v>
      </c>
      <c r="IA330" s="5">
        <v>11797.013480000001</v>
      </c>
      <c r="IB330" s="5">
        <v>11797.013480000001</v>
      </c>
      <c r="IC330" s="5">
        <v>11797.013480000001</v>
      </c>
      <c r="ID330" s="5">
        <v>11797.013480000001</v>
      </c>
      <c r="IE330" s="5">
        <v>11797.013480000001</v>
      </c>
      <c r="IF330" s="5">
        <v>11797.013480000001</v>
      </c>
      <c r="IG330" s="5">
        <v>11797.013480000001</v>
      </c>
      <c r="IH330" s="5">
        <v>12504.834288800002</v>
      </c>
      <c r="II330" s="5">
        <v>12504.834288800002</v>
      </c>
      <c r="IJ330" s="5">
        <v>12504.834288800002</v>
      </c>
      <c r="IK330" s="5">
        <v>12504.834288800002</v>
      </c>
      <c r="IL330" s="5">
        <v>12504.834288800002</v>
      </c>
      <c r="IM330" s="5">
        <v>12504.834288800002</v>
      </c>
      <c r="IN330" s="5">
        <v>12504.834288800002</v>
      </c>
      <c r="IO330" s="5">
        <v>12504.834288800002</v>
      </c>
      <c r="IP330" s="5">
        <v>12504.834288800002</v>
      </c>
      <c r="IQ330" s="5">
        <v>12504.834288800002</v>
      </c>
      <c r="IR330" s="5">
        <v>12504.834288800002</v>
      </c>
      <c r="IS330" s="5">
        <v>12504.834288800002</v>
      </c>
      <c r="IT330" s="5"/>
      <c r="IW330" s="5">
        <v>0</v>
      </c>
      <c r="IX330" s="5">
        <v>0</v>
      </c>
      <c r="IY330" s="5">
        <v>0</v>
      </c>
      <c r="IZ330" s="5">
        <v>0</v>
      </c>
      <c r="JA330" s="5">
        <v>0</v>
      </c>
      <c r="JB330" s="5">
        <v>0</v>
      </c>
      <c r="JC330" s="5">
        <v>0</v>
      </c>
      <c r="JD330" s="5">
        <v>0</v>
      </c>
      <c r="JE330" s="5">
        <v>0</v>
      </c>
      <c r="JF330" s="5">
        <v>0</v>
      </c>
      <c r="JG330" s="5">
        <v>0</v>
      </c>
      <c r="JH330" s="5">
        <v>0</v>
      </c>
      <c r="JI330" s="5">
        <v>0</v>
      </c>
      <c r="JJ330" s="5">
        <v>0</v>
      </c>
      <c r="JK330" s="5">
        <v>0</v>
      </c>
      <c r="JL330" s="5">
        <v>0</v>
      </c>
      <c r="JM330" s="5">
        <v>0</v>
      </c>
      <c r="JN330" s="5">
        <v>0</v>
      </c>
      <c r="JO330" s="5">
        <v>284.27350000000001</v>
      </c>
      <c r="JP330" s="5">
        <v>284.27350000000001</v>
      </c>
      <c r="JQ330" s="5">
        <v>284.27350000000001</v>
      </c>
      <c r="JR330" s="5">
        <v>284.27350000000001</v>
      </c>
      <c r="JS330" s="5">
        <v>284.27350000000001</v>
      </c>
      <c r="JT330" s="5">
        <v>284.27350000000001</v>
      </c>
      <c r="JU330" s="5">
        <v>301.32991000000004</v>
      </c>
      <c r="JV330" s="5">
        <v>301.32991000000004</v>
      </c>
      <c r="JW330" s="5">
        <v>301.32991000000004</v>
      </c>
      <c r="JX330" s="5">
        <v>301.32991000000004</v>
      </c>
      <c r="JY330" s="5">
        <v>301.32991000000004</v>
      </c>
      <c r="JZ330" s="5">
        <v>301.32991000000004</v>
      </c>
      <c r="KA330" s="5">
        <v>301.32991000000004</v>
      </c>
      <c r="KB330" s="5">
        <v>301.32991000000004</v>
      </c>
      <c r="KC330" s="5">
        <v>301.32991000000004</v>
      </c>
      <c r="KD330" s="5">
        <v>301.32991000000004</v>
      </c>
      <c r="KE330" s="5">
        <v>301.32991000000004</v>
      </c>
      <c r="KF330" s="5">
        <v>301.32991000000004</v>
      </c>
      <c r="KG330" s="5">
        <v>319.40970460000005</v>
      </c>
      <c r="KH330" s="5">
        <v>319.40970460000005</v>
      </c>
      <c r="KI330" s="5">
        <v>319.40970460000005</v>
      </c>
      <c r="KJ330" s="5">
        <v>319.40970460000005</v>
      </c>
      <c r="KK330" s="5">
        <v>319.40970460000005</v>
      </c>
      <c r="KL330" s="5">
        <v>319.40970460000005</v>
      </c>
      <c r="KM330" s="5">
        <v>319.40970460000005</v>
      </c>
      <c r="KN330" s="5">
        <v>319.40970460000005</v>
      </c>
      <c r="KO330" s="5">
        <v>319.40970460000005</v>
      </c>
      <c r="KP330" s="5">
        <v>319.40970460000005</v>
      </c>
      <c r="KQ330" s="5">
        <v>319.40970460000005</v>
      </c>
      <c r="KR330" s="5">
        <v>319.40970460000005</v>
      </c>
      <c r="KS330" s="5">
        <v>338.57428687600003</v>
      </c>
      <c r="KT330" s="5">
        <v>338.57428687600003</v>
      </c>
      <c r="KU330" s="5">
        <v>338.57428687600003</v>
      </c>
      <c r="KV330" s="5">
        <v>338.57428687600003</v>
      </c>
      <c r="KW330" s="5">
        <v>338.57428687600003</v>
      </c>
      <c r="KX330" s="5">
        <v>338.57428687600003</v>
      </c>
      <c r="KY330" s="5">
        <v>338.57428687600003</v>
      </c>
      <c r="KZ330" s="5">
        <v>338.57428687600003</v>
      </c>
      <c r="LA330" s="5">
        <v>338.57428687600003</v>
      </c>
      <c r="LB330" s="5">
        <v>338.57428687600003</v>
      </c>
      <c r="LC330" s="5">
        <v>338.57428687600003</v>
      </c>
      <c r="LD330" s="5">
        <v>338.57428687600003</v>
      </c>
      <c r="LE330" s="5">
        <v>358.88874408856009</v>
      </c>
      <c r="LF330" s="5">
        <v>358.88874408856009</v>
      </c>
      <c r="LG330" s="5">
        <v>358.88874408856009</v>
      </c>
      <c r="LH330" s="5">
        <v>358.88874408856009</v>
      </c>
      <c r="LI330" s="5">
        <v>358.88874408856009</v>
      </c>
      <c r="LJ330" s="5">
        <v>358.88874408856009</v>
      </c>
      <c r="LK330" s="5">
        <v>358.88874408856009</v>
      </c>
      <c r="LL330" s="5">
        <v>358.88874408856009</v>
      </c>
      <c r="LM330" s="5">
        <v>358.88874408856009</v>
      </c>
      <c r="LN330" s="5">
        <v>358.88874408856009</v>
      </c>
      <c r="LO330" s="5">
        <v>358.88874408856009</v>
      </c>
      <c r="LP330" s="5">
        <v>358.88874408856009</v>
      </c>
      <c r="LQ330" s="5"/>
      <c r="LT330" s="5">
        <v>0</v>
      </c>
      <c r="LU330" s="5">
        <v>0</v>
      </c>
      <c r="LV330" s="5">
        <v>0</v>
      </c>
      <c r="LW330" s="5">
        <v>0</v>
      </c>
      <c r="LX330" s="5">
        <v>0</v>
      </c>
      <c r="LY330" s="5">
        <v>0</v>
      </c>
      <c r="LZ330" s="5">
        <v>0</v>
      </c>
      <c r="MA330" s="5">
        <v>0</v>
      </c>
      <c r="MB330" s="5">
        <v>0</v>
      </c>
      <c r="MC330" s="5">
        <v>0</v>
      </c>
      <c r="MD330" s="5">
        <v>0</v>
      </c>
      <c r="ME330" s="5">
        <v>0</v>
      </c>
      <c r="MF330" s="5">
        <v>0</v>
      </c>
      <c r="MG330" s="5">
        <v>0</v>
      </c>
      <c r="MH330" s="5">
        <v>0</v>
      </c>
      <c r="MI330" s="5">
        <v>0</v>
      </c>
      <c r="MJ330" s="5">
        <v>0</v>
      </c>
      <c r="MK330" s="5">
        <v>0</v>
      </c>
      <c r="ML330" s="5">
        <v>301.11200000000002</v>
      </c>
      <c r="MM330" s="5">
        <v>301.11200000000002</v>
      </c>
      <c r="MN330" s="5">
        <v>301.11200000000002</v>
      </c>
      <c r="MO330" s="5">
        <v>301.11200000000002</v>
      </c>
      <c r="MP330" s="5">
        <v>301.11200000000002</v>
      </c>
      <c r="MQ330" s="5">
        <v>301.11200000000002</v>
      </c>
      <c r="MR330" s="5">
        <v>319.17872000000006</v>
      </c>
      <c r="MS330" s="5">
        <v>319.17872000000006</v>
      </c>
      <c r="MT330" s="5">
        <v>319.17872000000006</v>
      </c>
      <c r="MU330" s="5">
        <v>319.17872000000006</v>
      </c>
      <c r="MV330" s="5">
        <v>319.17872000000006</v>
      </c>
      <c r="MW330" s="5">
        <v>319.17872000000006</v>
      </c>
      <c r="MX330" s="5">
        <v>319.17872000000006</v>
      </c>
      <c r="MY330" s="5">
        <v>319.17872000000006</v>
      </c>
      <c r="MZ330" s="5">
        <v>319.17872000000006</v>
      </c>
      <c r="NA330" s="5">
        <v>319.17872000000006</v>
      </c>
      <c r="NB330" s="5">
        <v>319.17872000000006</v>
      </c>
      <c r="NC330" s="5">
        <v>319.17872000000006</v>
      </c>
      <c r="ND330" s="5">
        <v>338.32944320000007</v>
      </c>
      <c r="NE330" s="5">
        <v>338.32944320000007</v>
      </c>
      <c r="NF330" s="5">
        <v>338.32944320000007</v>
      </c>
      <c r="NG330" s="5">
        <v>338.32944320000007</v>
      </c>
      <c r="NH330" s="5">
        <v>338.32944320000007</v>
      </c>
      <c r="NI330" s="5">
        <v>338.32944320000007</v>
      </c>
      <c r="NJ330" s="5">
        <v>338.32944320000007</v>
      </c>
      <c r="NK330" s="5">
        <v>338.32944320000007</v>
      </c>
      <c r="NL330" s="5">
        <v>338.32944320000007</v>
      </c>
      <c r="NM330" s="5">
        <v>338.32944320000007</v>
      </c>
      <c r="NN330" s="5">
        <v>338.32944320000007</v>
      </c>
      <c r="NO330" s="5">
        <v>338.32944320000007</v>
      </c>
      <c r="NP330" s="5">
        <v>358.62920979200004</v>
      </c>
      <c r="NQ330" s="5">
        <v>358.62920979200004</v>
      </c>
      <c r="NR330" s="5">
        <v>358.62920979200004</v>
      </c>
      <c r="NS330" s="5">
        <v>358.62920979200004</v>
      </c>
      <c r="NT330" s="5">
        <v>358.62920979200004</v>
      </c>
      <c r="NU330" s="5">
        <v>358.62920979200004</v>
      </c>
      <c r="NV330" s="5">
        <v>358.62920979200004</v>
      </c>
      <c r="NW330" s="5">
        <v>358.62920979200004</v>
      </c>
      <c r="NX330" s="5">
        <v>358.62920979200004</v>
      </c>
      <c r="NY330" s="5">
        <v>358.62920979200004</v>
      </c>
      <c r="NZ330" s="5">
        <v>358.62920979200004</v>
      </c>
      <c r="OA330" s="5">
        <v>358.62920979200004</v>
      </c>
      <c r="OB330" s="5">
        <v>380.14696237952006</v>
      </c>
      <c r="OC330" s="5">
        <v>380.14696237952006</v>
      </c>
      <c r="OD330" s="5">
        <v>380.14696237952006</v>
      </c>
      <c r="OE330" s="5">
        <v>380.14696237952006</v>
      </c>
      <c r="OF330" s="5">
        <v>380.14696237952006</v>
      </c>
      <c r="OG330" s="5">
        <v>380.14696237952006</v>
      </c>
      <c r="OH330" s="5">
        <v>380.14696237952006</v>
      </c>
      <c r="OI330" s="5">
        <v>380.14696237952006</v>
      </c>
      <c r="OJ330" s="5">
        <v>380.14696237952006</v>
      </c>
      <c r="OK330" s="5">
        <v>380.14696237952006</v>
      </c>
      <c r="OL330" s="5">
        <v>380.14696237952006</v>
      </c>
      <c r="OM330" s="5">
        <v>380.14696237952006</v>
      </c>
      <c r="ON330" s="5"/>
      <c r="OQ330" s="59">
        <v>0</v>
      </c>
      <c r="OR330" s="59">
        <v>0</v>
      </c>
      <c r="OS330" s="59">
        <v>0</v>
      </c>
      <c r="OT330" s="59">
        <v>0</v>
      </c>
      <c r="OU330" s="59">
        <v>0</v>
      </c>
      <c r="OV330" s="59">
        <v>0</v>
      </c>
      <c r="OW330" s="59">
        <v>0</v>
      </c>
      <c r="OX330" s="59">
        <v>0</v>
      </c>
      <c r="OY330" s="59">
        <v>0</v>
      </c>
      <c r="OZ330" s="59">
        <v>0</v>
      </c>
      <c r="PA330" s="59">
        <v>0</v>
      </c>
      <c r="PB330" s="59">
        <v>0</v>
      </c>
      <c r="PC330" s="59">
        <v>0</v>
      </c>
      <c r="PD330" s="59">
        <v>0</v>
      </c>
      <c r="PE330" s="59">
        <v>0</v>
      </c>
      <c r="PF330" s="59">
        <v>0</v>
      </c>
      <c r="PG330" s="59">
        <v>0</v>
      </c>
      <c r="PH330" s="59">
        <v>0</v>
      </c>
      <c r="PI330" s="59">
        <v>0</v>
      </c>
      <c r="PJ330" s="59">
        <v>0</v>
      </c>
      <c r="PK330" s="59">
        <v>0</v>
      </c>
      <c r="PL330" s="59">
        <v>0</v>
      </c>
      <c r="PM330" s="59">
        <v>0</v>
      </c>
      <c r="PN330" s="59">
        <v>0</v>
      </c>
      <c r="PO330" s="59">
        <v>0</v>
      </c>
      <c r="PP330" s="59">
        <v>0</v>
      </c>
      <c r="PQ330" s="59">
        <v>0</v>
      </c>
      <c r="PR330" s="59">
        <v>0</v>
      </c>
      <c r="PS330" s="59">
        <v>0</v>
      </c>
      <c r="PT330" s="59">
        <v>0</v>
      </c>
      <c r="PU330" s="59">
        <v>0</v>
      </c>
      <c r="PV330" s="59">
        <v>0</v>
      </c>
      <c r="PW330" s="59">
        <v>0</v>
      </c>
      <c r="PX330" s="59">
        <v>0</v>
      </c>
      <c r="PY330" s="59">
        <v>0</v>
      </c>
      <c r="PZ330" s="59">
        <v>0</v>
      </c>
      <c r="QA330" s="59">
        <v>0</v>
      </c>
      <c r="QB330" s="59">
        <v>0</v>
      </c>
      <c r="QC330" s="59">
        <v>0</v>
      </c>
      <c r="QD330" s="59">
        <v>0</v>
      </c>
      <c r="QE330" s="59">
        <v>0</v>
      </c>
      <c r="QF330" s="59">
        <v>0</v>
      </c>
      <c r="QG330" s="59">
        <v>0</v>
      </c>
      <c r="QH330" s="59">
        <v>0</v>
      </c>
      <c r="QI330" s="59">
        <v>0</v>
      </c>
      <c r="QJ330" s="59">
        <v>0</v>
      </c>
      <c r="QK330" s="59">
        <v>0</v>
      </c>
      <c r="QL330" s="59">
        <v>0</v>
      </c>
      <c r="QM330" s="59">
        <v>0</v>
      </c>
      <c r="QN330" s="59">
        <v>0</v>
      </c>
      <c r="QO330" s="59">
        <v>0</v>
      </c>
      <c r="QP330" s="59">
        <v>0</v>
      </c>
      <c r="QQ330" s="59">
        <v>0</v>
      </c>
      <c r="QR330" s="59">
        <v>0</v>
      </c>
      <c r="QS330" s="59">
        <v>0</v>
      </c>
      <c r="QT330" s="59">
        <v>0</v>
      </c>
      <c r="QU330" s="59">
        <v>0</v>
      </c>
      <c r="QV330" s="59">
        <v>0</v>
      </c>
      <c r="QW330" s="59">
        <v>0</v>
      </c>
      <c r="QX330" s="59">
        <v>0</v>
      </c>
      <c r="QY330" s="59">
        <v>0</v>
      </c>
      <c r="QZ330" s="59">
        <v>0</v>
      </c>
      <c r="RA330" s="59">
        <v>0</v>
      </c>
      <c r="RB330" s="59">
        <v>0</v>
      </c>
      <c r="RC330" s="59">
        <v>0</v>
      </c>
      <c r="RD330" s="59">
        <v>0</v>
      </c>
      <c r="RE330" s="59">
        <v>0</v>
      </c>
      <c r="RF330" s="59">
        <v>0</v>
      </c>
      <c r="RG330" s="59">
        <v>0</v>
      </c>
      <c r="RH330" s="59">
        <v>0</v>
      </c>
      <c r="RI330" s="59">
        <v>0</v>
      </c>
      <c r="RJ330" s="59">
        <v>0</v>
      </c>
      <c r="RK330" s="59"/>
      <c r="RN330" s="59">
        <v>0</v>
      </c>
      <c r="RO330" s="59">
        <v>0</v>
      </c>
      <c r="RP330" s="59">
        <v>0</v>
      </c>
      <c r="RQ330" s="59">
        <v>0</v>
      </c>
      <c r="RR330" s="59">
        <v>0</v>
      </c>
      <c r="RS330" s="59">
        <v>0</v>
      </c>
      <c r="RT330" s="59">
        <v>0</v>
      </c>
      <c r="RU330" s="59">
        <v>0</v>
      </c>
      <c r="RV330" s="59">
        <v>0</v>
      </c>
      <c r="RW330" s="59">
        <v>0</v>
      </c>
      <c r="RX330" s="59">
        <v>0</v>
      </c>
      <c r="RY330" s="59">
        <v>0</v>
      </c>
      <c r="RZ330" s="59">
        <v>0</v>
      </c>
      <c r="SA330" s="59">
        <v>0</v>
      </c>
      <c r="SB330" s="59">
        <v>0</v>
      </c>
      <c r="SC330" s="59">
        <v>0</v>
      </c>
      <c r="SD330" s="59">
        <v>0</v>
      </c>
      <c r="SE330" s="59">
        <v>0</v>
      </c>
      <c r="SF330" s="59">
        <v>585.38550000000009</v>
      </c>
      <c r="SG330" s="59">
        <v>585.38550000000009</v>
      </c>
      <c r="SH330" s="59">
        <v>585.38550000000009</v>
      </c>
      <c r="SI330" s="59">
        <v>585.38550000000009</v>
      </c>
      <c r="SJ330" s="59">
        <v>585.38550000000009</v>
      </c>
      <c r="SK330" s="59">
        <v>585.38550000000009</v>
      </c>
      <c r="SL330" s="59">
        <v>620.50863000000004</v>
      </c>
      <c r="SM330" s="59">
        <v>620.50863000000004</v>
      </c>
      <c r="SN330" s="59">
        <v>620.50863000000004</v>
      </c>
      <c r="SO330" s="59">
        <v>620.50863000000004</v>
      </c>
      <c r="SP330" s="59">
        <v>620.50863000000004</v>
      </c>
      <c r="SQ330" s="59">
        <v>620.50863000000004</v>
      </c>
      <c r="SR330" s="59">
        <v>620.50863000000004</v>
      </c>
      <c r="SS330" s="59">
        <v>620.50863000000004</v>
      </c>
      <c r="ST330" s="59">
        <v>620.50863000000004</v>
      </c>
      <c r="SU330" s="59">
        <v>620.50863000000004</v>
      </c>
      <c r="SV330" s="59">
        <v>620.50863000000004</v>
      </c>
      <c r="SW330" s="59">
        <v>620.50863000000004</v>
      </c>
      <c r="SX330" s="59">
        <v>657.73914780000018</v>
      </c>
      <c r="SY330" s="59">
        <v>657.73914780000018</v>
      </c>
      <c r="SZ330" s="59">
        <v>657.73914780000018</v>
      </c>
      <c r="TA330" s="59">
        <v>657.73914780000018</v>
      </c>
      <c r="TB330" s="59">
        <v>657.73914780000018</v>
      </c>
      <c r="TC330" s="59">
        <v>657.73914780000018</v>
      </c>
      <c r="TD330" s="59">
        <v>657.73914780000018</v>
      </c>
      <c r="TE330" s="59">
        <v>657.73914780000018</v>
      </c>
      <c r="TF330" s="59">
        <v>657.73914780000018</v>
      </c>
      <c r="TG330" s="59">
        <v>657.73914780000018</v>
      </c>
      <c r="TH330" s="59">
        <v>657.73914780000018</v>
      </c>
      <c r="TI330" s="59">
        <v>657.73914780000018</v>
      </c>
      <c r="TJ330" s="59">
        <v>697.20349666800007</v>
      </c>
      <c r="TK330" s="59">
        <v>697.20349666800007</v>
      </c>
      <c r="TL330" s="59">
        <v>697.20349666800007</v>
      </c>
      <c r="TM330" s="59">
        <v>697.20349666800007</v>
      </c>
      <c r="TN330" s="59">
        <v>697.20349666800007</v>
      </c>
      <c r="TO330" s="59">
        <v>697.20349666800007</v>
      </c>
      <c r="TP330" s="59">
        <v>697.20349666800007</v>
      </c>
      <c r="TQ330" s="59">
        <v>697.20349666800007</v>
      </c>
      <c r="TR330" s="59">
        <v>697.20349666800007</v>
      </c>
      <c r="TS330" s="59">
        <v>697.20349666800007</v>
      </c>
      <c r="TT330" s="59">
        <v>697.20349666800007</v>
      </c>
      <c r="TU330" s="59">
        <v>697.20349666800007</v>
      </c>
      <c r="TV330" s="59">
        <v>739.03570646808021</v>
      </c>
      <c r="TW330" s="59">
        <v>739.03570646808021</v>
      </c>
      <c r="TX330" s="59">
        <v>739.03570646808021</v>
      </c>
      <c r="TY330" s="59">
        <v>739.03570646808021</v>
      </c>
      <c r="TZ330" s="59">
        <v>739.03570646808021</v>
      </c>
      <c r="UA330" s="59">
        <v>739.03570646808021</v>
      </c>
      <c r="UB330" s="59">
        <v>739.03570646808021</v>
      </c>
      <c r="UC330" s="59">
        <v>739.03570646808021</v>
      </c>
      <c r="UD330" s="59">
        <v>739.03570646808021</v>
      </c>
      <c r="UE330" s="59">
        <v>739.03570646808021</v>
      </c>
      <c r="UF330" s="59">
        <v>739.03570646808021</v>
      </c>
      <c r="UG330" s="59">
        <v>739.03570646808021</v>
      </c>
      <c r="UH330" s="59"/>
      <c r="UK330" s="59">
        <v>0</v>
      </c>
      <c r="UL330" s="59">
        <v>1705.6410000000001</v>
      </c>
      <c r="UM330" s="59">
        <v>3615.9589199999996</v>
      </c>
      <c r="UN330" s="59">
        <v>3832.9164552000016</v>
      </c>
      <c r="UO330" s="59">
        <v>4062.8914425119997</v>
      </c>
      <c r="UP330" s="59">
        <v>4306.6649290627211</v>
      </c>
      <c r="UQ330" s="59"/>
      <c r="UT330" s="59">
        <v>0</v>
      </c>
      <c r="UU330" s="59">
        <v>1806.6720000000003</v>
      </c>
      <c r="UV330" s="59">
        <v>3830.14464</v>
      </c>
      <c r="UW330" s="59">
        <v>4059.9533184000015</v>
      </c>
      <c r="UX330" s="59">
        <v>4303.5505175040007</v>
      </c>
      <c r="UY330" s="59">
        <v>4561.7635485542405</v>
      </c>
      <c r="UZ330" s="59"/>
      <c r="VC330" s="59">
        <v>0</v>
      </c>
      <c r="VD330" s="59">
        <v>0</v>
      </c>
      <c r="VE330" s="59">
        <v>0</v>
      </c>
      <c r="VF330" s="59">
        <v>0</v>
      </c>
      <c r="VG330" s="59">
        <v>0</v>
      </c>
      <c r="VH330" s="59">
        <v>0</v>
      </c>
      <c r="VI330" s="59"/>
      <c r="VL330" s="59">
        <v>0</v>
      </c>
      <c r="VM330" s="59">
        <v>3512.3130000000001</v>
      </c>
      <c r="VN330" s="59">
        <v>7446.1035599999996</v>
      </c>
      <c r="VO330" s="59">
        <v>7892.8697736000031</v>
      </c>
      <c r="VP330" s="59">
        <v>8366.4419600159999</v>
      </c>
      <c r="VQ330" s="59">
        <v>8868.4284776169625</v>
      </c>
      <c r="VR330" s="59"/>
      <c r="VU330" s="59">
        <v>0</v>
      </c>
      <c r="VV330" s="59">
        <v>59430</v>
      </c>
      <c r="VW330" s="59">
        <v>125991.60000000002</v>
      </c>
      <c r="VX330" s="59">
        <v>133551.09600000002</v>
      </c>
      <c r="VY330" s="59">
        <v>141564.16175999999</v>
      </c>
      <c r="VZ330" s="59">
        <v>150058.01146560002</v>
      </c>
      <c r="WA330" s="59"/>
      <c r="WD330" s="59">
        <v>0</v>
      </c>
      <c r="WE330" s="59">
        <v>4952.5</v>
      </c>
      <c r="WF330" s="59">
        <v>10499.300000000001</v>
      </c>
      <c r="WG330" s="59">
        <v>11129.258000000002</v>
      </c>
      <c r="WH330" s="59">
        <v>11797.01348</v>
      </c>
      <c r="WI330" s="59">
        <v>12504.834288800002</v>
      </c>
      <c r="WJ330" s="59"/>
      <c r="WM330" s="59">
        <v>0</v>
      </c>
      <c r="WN330" s="59">
        <v>207.82626940830886</v>
      </c>
      <c r="WO330" s="59">
        <v>440.59169114561485</v>
      </c>
      <c r="WP330" s="59">
        <v>467.02719261435175</v>
      </c>
      <c r="WQ330" s="59">
        <v>495.0488241712128</v>
      </c>
      <c r="WR330" s="59">
        <v>524.7517536214857</v>
      </c>
      <c r="WS330" s="59"/>
      <c r="WV330" s="74">
        <v>-6</v>
      </c>
      <c r="WW330" s="74">
        <v>6</v>
      </c>
      <c r="WX330" s="74">
        <v>18</v>
      </c>
      <c r="WY330" s="74">
        <v>30</v>
      </c>
      <c r="WZ330" s="74">
        <v>42</v>
      </c>
      <c r="XA330" s="74">
        <v>54</v>
      </c>
      <c r="XB330" s="74"/>
      <c r="XE330" s="80">
        <v>0</v>
      </c>
      <c r="XF330" s="80">
        <v>0</v>
      </c>
      <c r="XG330" s="80">
        <v>1</v>
      </c>
      <c r="XH330" s="80">
        <v>2</v>
      </c>
      <c r="XI330" s="80">
        <v>3</v>
      </c>
      <c r="XJ330" s="80">
        <v>4</v>
      </c>
      <c r="XK330" s="80"/>
      <c r="XL330" s="75"/>
      <c r="XM330" s="75"/>
      <c r="XN330" s="80">
        <v>0</v>
      </c>
      <c r="XO330" s="80">
        <v>6</v>
      </c>
      <c r="XP330" s="80">
        <v>6</v>
      </c>
      <c r="XQ330" s="80">
        <v>6</v>
      </c>
      <c r="XR330" s="80">
        <v>6</v>
      </c>
      <c r="XS330" s="80">
        <v>6</v>
      </c>
      <c r="XT330" s="80"/>
      <c r="XW330" s="80">
        <v>0</v>
      </c>
      <c r="XX330" s="80">
        <v>0</v>
      </c>
      <c r="XY330" s="80">
        <v>0</v>
      </c>
      <c r="XZ330" s="80">
        <v>0</v>
      </c>
      <c r="YA330" s="80">
        <v>0</v>
      </c>
      <c r="YB330" s="80">
        <v>0</v>
      </c>
      <c r="YC330" s="80"/>
      <c r="YF330" s="5">
        <v>0</v>
      </c>
      <c r="YG330" s="5">
        <v>433.31777171632393</v>
      </c>
      <c r="YH330" s="5">
        <v>918.63367603860752</v>
      </c>
      <c r="YI330" s="5">
        <v>973.75169660092342</v>
      </c>
      <c r="YJ330" s="5">
        <v>1032.1767983969794</v>
      </c>
      <c r="YK330" s="5">
        <v>1094.1074063007991</v>
      </c>
      <c r="YL330" s="5"/>
      <c r="YO330" s="5">
        <v>0</v>
      </c>
      <c r="YP330" s="5">
        <v>9352.1821233738992</v>
      </c>
      <c r="YQ330" s="5">
        <v>19826.626101552669</v>
      </c>
      <c r="YR330" s="5">
        <v>21016.223667645827</v>
      </c>
      <c r="YS330" s="5">
        <v>29702.929450272768</v>
      </c>
      <c r="YT330" s="5">
        <v>31485.105217289143</v>
      </c>
      <c r="YU330" s="5"/>
      <c r="YX330" s="5">
        <v>0</v>
      </c>
      <c r="YY330" s="5">
        <v>9268.8065560138202</v>
      </c>
      <c r="YZ330" s="5">
        <v>19826.626101552669</v>
      </c>
      <c r="ZA330" s="5">
        <v>21016.223667645827</v>
      </c>
      <c r="ZB330" s="5">
        <v>29702.929450272768</v>
      </c>
      <c r="ZC330" s="5">
        <v>31485.105217289143</v>
      </c>
      <c r="ZD330" s="5"/>
      <c r="ZG330" s="5">
        <v>0</v>
      </c>
      <c r="ZH330" s="5">
        <v>207.82626940830886</v>
      </c>
      <c r="ZI330" s="5">
        <v>440.59169114561485</v>
      </c>
      <c r="ZJ330" s="5">
        <v>467.02719261435175</v>
      </c>
      <c r="ZK330" s="5">
        <v>495.0488241712128</v>
      </c>
      <c r="ZL330" s="5">
        <v>524.7517536214857</v>
      </c>
      <c r="ZM330" s="5"/>
      <c r="ZP330" s="60">
        <v>0</v>
      </c>
      <c r="ZQ330" s="60">
        <v>1454.783885858162</v>
      </c>
      <c r="ZR330" s="60">
        <v>12336.567352077216</v>
      </c>
      <c r="ZS330" s="60">
        <v>13076.761393201848</v>
      </c>
      <c r="ZT330" s="60">
        <v>13861.367076793958</v>
      </c>
      <c r="ZU330" s="60">
        <v>14693.049101401601</v>
      </c>
      <c r="ZV330" s="60"/>
      <c r="ZY330" s="60">
        <v>0</v>
      </c>
      <c r="ZZ330" s="60">
        <v>207.82626940830886</v>
      </c>
      <c r="AAA330" s="60">
        <v>440.59169114561485</v>
      </c>
      <c r="AAB330" s="60">
        <v>467.02719261435175</v>
      </c>
      <c r="AAC330" s="60">
        <v>495.0488241712128</v>
      </c>
      <c r="AAD330" s="60">
        <v>524.7517536214857</v>
      </c>
      <c r="AAE330" s="60"/>
      <c r="AAH330" s="60">
        <v>0</v>
      </c>
      <c r="AAI330" s="60">
        <v>2701.7415023080152</v>
      </c>
      <c r="AAJ330" s="60">
        <v>14980.117498950905</v>
      </c>
      <c r="AAK330" s="60">
        <v>25686.495593789346</v>
      </c>
      <c r="AAL330" s="60">
        <v>37623.710637012176</v>
      </c>
      <c r="AAM330" s="60">
        <v>50900.920101284115</v>
      </c>
      <c r="AAN330" s="60"/>
      <c r="AAQ330" s="5">
        <v>0</v>
      </c>
      <c r="AAR330" s="5">
        <v>4156.5253881661774</v>
      </c>
      <c r="AAS330" s="5">
        <v>27316.68485102812</v>
      </c>
      <c r="AAT330" s="5">
        <v>38763.256986991197</v>
      </c>
      <c r="AAU330" s="5">
        <v>51485.077713806138</v>
      </c>
      <c r="AAV330" s="5">
        <v>65593.969202685723</v>
      </c>
    </row>
    <row r="331" spans="2:724" ht="15" customHeight="1">
      <c r="B331" s="228">
        <v>58</v>
      </c>
      <c r="C331" s="228">
        <v>13</v>
      </c>
      <c r="D331" s="229" t="s">
        <v>493</v>
      </c>
      <c r="E331" s="73" t="b">
        <v>0</v>
      </c>
      <c r="F331" s="230">
        <v>42186</v>
      </c>
      <c r="G331" s="231" t="s">
        <v>426</v>
      </c>
      <c r="H331" s="57" t="s">
        <v>221</v>
      </c>
      <c r="I331" s="57" t="s">
        <v>199</v>
      </c>
      <c r="J331" s="229" t="s">
        <v>223</v>
      </c>
      <c r="K331" s="232">
        <v>0</v>
      </c>
      <c r="L331" s="232">
        <v>0</v>
      </c>
      <c r="M331" s="73" t="b">
        <v>1</v>
      </c>
      <c r="N331" s="73" t="b">
        <v>1</v>
      </c>
      <c r="O331" s="73" t="b">
        <v>1</v>
      </c>
      <c r="P331" s="27">
        <v>43282</v>
      </c>
      <c r="Q331" s="27" t="s">
        <v>426</v>
      </c>
      <c r="R331" s="69">
        <v>0</v>
      </c>
      <c r="S331" s="69">
        <v>0.06</v>
      </c>
      <c r="T331" s="69">
        <v>0.06</v>
      </c>
      <c r="U331" s="69">
        <v>0.06</v>
      </c>
      <c r="V331" s="69">
        <v>0.06</v>
      </c>
      <c r="W331" s="69">
        <v>0.06</v>
      </c>
      <c r="Z331" s="232">
        <v>0</v>
      </c>
      <c r="AA331" s="232">
        <v>0</v>
      </c>
      <c r="AB331" s="232">
        <v>0</v>
      </c>
      <c r="AC331" s="232">
        <v>0</v>
      </c>
      <c r="AD331" s="232">
        <v>0</v>
      </c>
      <c r="AE331" s="232">
        <v>0</v>
      </c>
      <c r="AF331" s="232">
        <v>0</v>
      </c>
      <c r="AG331" s="232">
        <v>0</v>
      </c>
      <c r="AH331" s="232">
        <v>0</v>
      </c>
      <c r="AI331" s="232">
        <v>0</v>
      </c>
      <c r="AJ331" s="232">
        <v>0</v>
      </c>
      <c r="AK331" s="232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233">
        <v>9905</v>
      </c>
      <c r="AS331" s="5">
        <v>9905</v>
      </c>
      <c r="AT331" s="5">
        <v>9905</v>
      </c>
      <c r="AU331" s="5">
        <v>9905</v>
      </c>
      <c r="AV331" s="5">
        <v>9905</v>
      </c>
      <c r="AW331" s="5">
        <v>9905</v>
      </c>
      <c r="AX331" s="5">
        <v>10499.300000000001</v>
      </c>
      <c r="AY331" s="5">
        <v>10499.300000000001</v>
      </c>
      <c r="AZ331" s="5">
        <v>10499.300000000001</v>
      </c>
      <c r="BA331" s="5">
        <v>10499.300000000001</v>
      </c>
      <c r="BB331" s="5">
        <v>10499.300000000001</v>
      </c>
      <c r="BC331" s="5">
        <v>10499.300000000001</v>
      </c>
      <c r="BD331" s="5">
        <v>10499.300000000001</v>
      </c>
      <c r="BE331" s="5">
        <v>10499.300000000001</v>
      </c>
      <c r="BF331" s="5">
        <v>10499.300000000001</v>
      </c>
      <c r="BG331" s="5">
        <v>10499.300000000001</v>
      </c>
      <c r="BH331" s="5">
        <v>10499.300000000001</v>
      </c>
      <c r="BI331" s="5">
        <v>10499.300000000001</v>
      </c>
      <c r="BJ331" s="5">
        <v>11129.258000000002</v>
      </c>
      <c r="BK331" s="5">
        <v>11129.258000000002</v>
      </c>
      <c r="BL331" s="5">
        <v>11129.258000000002</v>
      </c>
      <c r="BM331" s="5">
        <v>11129.258000000002</v>
      </c>
      <c r="BN331" s="5">
        <v>11129.258000000002</v>
      </c>
      <c r="BO331" s="5">
        <v>11129.258000000002</v>
      </c>
      <c r="BP331" s="5">
        <v>11129.258000000002</v>
      </c>
      <c r="BQ331" s="5">
        <v>11129.258000000002</v>
      </c>
      <c r="BR331" s="5">
        <v>11129.258000000002</v>
      </c>
      <c r="BS331" s="5">
        <v>11129.258000000002</v>
      </c>
      <c r="BT331" s="5">
        <v>11129.258000000002</v>
      </c>
      <c r="BU331" s="5">
        <v>11129.258000000002</v>
      </c>
      <c r="BV331" s="5">
        <v>11797.013480000001</v>
      </c>
      <c r="BW331" s="5">
        <v>11797.013480000001</v>
      </c>
      <c r="BX331" s="5">
        <v>11797.013480000001</v>
      </c>
      <c r="BY331" s="5">
        <v>11797.013480000001</v>
      </c>
      <c r="BZ331" s="5">
        <v>11797.013480000001</v>
      </c>
      <c r="CA331" s="5">
        <v>11797.013480000001</v>
      </c>
      <c r="CB331" s="5">
        <v>11797.013480000001</v>
      </c>
      <c r="CC331" s="5">
        <v>11797.013480000001</v>
      </c>
      <c r="CD331" s="5">
        <v>11797.013480000001</v>
      </c>
      <c r="CE331" s="5">
        <v>11797.013480000001</v>
      </c>
      <c r="CF331" s="5">
        <v>11797.013480000001</v>
      </c>
      <c r="CG331" s="5">
        <v>11797.013480000001</v>
      </c>
      <c r="CH331" s="5">
        <v>12504.834288800002</v>
      </c>
      <c r="CI331" s="5">
        <v>12504.834288800002</v>
      </c>
      <c r="CJ331" s="5">
        <v>12504.834288800002</v>
      </c>
      <c r="CK331" s="5">
        <v>12504.834288800002</v>
      </c>
      <c r="CL331" s="5">
        <v>12504.834288800002</v>
      </c>
      <c r="CM331" s="5">
        <v>12504.834288800002</v>
      </c>
      <c r="CN331" s="5">
        <v>12504.834288800002</v>
      </c>
      <c r="CO331" s="5">
        <v>12504.834288800002</v>
      </c>
      <c r="CP331" s="5">
        <v>12504.834288800002</v>
      </c>
      <c r="CQ331" s="5">
        <v>12504.834288800002</v>
      </c>
      <c r="CR331" s="5">
        <v>12504.834288800002</v>
      </c>
      <c r="CS331" s="5">
        <v>12504.834288800002</v>
      </c>
      <c r="CU331" s="69">
        <v>0</v>
      </c>
      <c r="CV331" s="69">
        <v>0</v>
      </c>
      <c r="CW331" s="69">
        <v>0</v>
      </c>
      <c r="CX331" s="69">
        <v>0</v>
      </c>
      <c r="CY331" s="69">
        <v>0</v>
      </c>
      <c r="CZ331" s="69">
        <v>0</v>
      </c>
      <c r="DC331" s="5">
        <v>0</v>
      </c>
      <c r="DD331" s="5">
        <v>0</v>
      </c>
      <c r="DE331" s="5">
        <v>0</v>
      </c>
      <c r="DF331" s="5">
        <v>0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0</v>
      </c>
      <c r="DO331" s="5">
        <v>0</v>
      </c>
      <c r="DP331" s="5">
        <v>0</v>
      </c>
      <c r="DQ331" s="5">
        <v>0</v>
      </c>
      <c r="DR331" s="5">
        <v>0</v>
      </c>
      <c r="DS331" s="5">
        <v>0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0</v>
      </c>
      <c r="EK331" s="5">
        <v>0</v>
      </c>
      <c r="EL331" s="5">
        <v>0</v>
      </c>
      <c r="EM331" s="5">
        <v>0</v>
      </c>
      <c r="EN331" s="5">
        <v>0</v>
      </c>
      <c r="EO331" s="5">
        <v>0</v>
      </c>
      <c r="EP331" s="5">
        <v>0</v>
      </c>
      <c r="EQ331" s="5">
        <v>0</v>
      </c>
      <c r="ER331" s="5">
        <v>0</v>
      </c>
      <c r="ES331" s="5">
        <v>0</v>
      </c>
      <c r="ET331" s="5">
        <v>0</v>
      </c>
      <c r="EU331" s="5">
        <v>0</v>
      </c>
      <c r="EV331" s="5">
        <v>0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0</v>
      </c>
      <c r="FC331" s="5">
        <v>0</v>
      </c>
      <c r="FD331" s="5">
        <v>0</v>
      </c>
      <c r="FE331" s="5">
        <v>0</v>
      </c>
      <c r="FF331" s="5">
        <v>0</v>
      </c>
      <c r="FG331" s="5">
        <v>0</v>
      </c>
      <c r="FH331" s="5">
        <v>0</v>
      </c>
      <c r="FI331" s="5">
        <v>0</v>
      </c>
      <c r="FJ331" s="5">
        <v>0</v>
      </c>
      <c r="FK331" s="5">
        <v>0</v>
      </c>
      <c r="FL331" s="5">
        <v>0</v>
      </c>
      <c r="FM331" s="5">
        <v>0</v>
      </c>
      <c r="FN331" s="5">
        <v>0</v>
      </c>
      <c r="FO331" s="5">
        <v>0</v>
      </c>
      <c r="FP331" s="5">
        <v>0</v>
      </c>
      <c r="FQ331" s="5">
        <v>0</v>
      </c>
      <c r="FR331" s="5">
        <v>0</v>
      </c>
      <c r="FS331" s="5">
        <v>0</v>
      </c>
      <c r="FT331" s="5">
        <v>0</v>
      </c>
      <c r="FU331" s="5">
        <v>0</v>
      </c>
      <c r="FV331" s="5">
        <v>0</v>
      </c>
      <c r="FW331" s="5"/>
      <c r="FZ331" s="5">
        <v>0</v>
      </c>
      <c r="GA331" s="5">
        <v>0</v>
      </c>
      <c r="GB331" s="5">
        <v>0</v>
      </c>
      <c r="GC331" s="5">
        <v>0</v>
      </c>
      <c r="GD331" s="5">
        <v>0</v>
      </c>
      <c r="GE331" s="5">
        <v>0</v>
      </c>
      <c r="GF331" s="5">
        <v>0</v>
      </c>
      <c r="GG331" s="5">
        <v>0</v>
      </c>
      <c r="GH331" s="5">
        <v>0</v>
      </c>
      <c r="GI331" s="5">
        <v>0</v>
      </c>
      <c r="GJ331" s="5">
        <v>0</v>
      </c>
      <c r="GK331" s="5">
        <v>0</v>
      </c>
      <c r="GL331" s="5">
        <v>0</v>
      </c>
      <c r="GM331" s="5">
        <v>0</v>
      </c>
      <c r="GN331" s="5">
        <v>0</v>
      </c>
      <c r="GO331" s="5">
        <v>0</v>
      </c>
      <c r="GP331" s="5">
        <v>0</v>
      </c>
      <c r="GQ331" s="5">
        <v>0</v>
      </c>
      <c r="GR331" s="5">
        <v>9905</v>
      </c>
      <c r="GS331" s="5">
        <v>9905</v>
      </c>
      <c r="GT331" s="5">
        <v>9905</v>
      </c>
      <c r="GU331" s="5">
        <v>9905</v>
      </c>
      <c r="GV331" s="5">
        <v>9905</v>
      </c>
      <c r="GW331" s="5">
        <v>9905</v>
      </c>
      <c r="GX331" s="5">
        <v>10499.300000000001</v>
      </c>
      <c r="GY331" s="5">
        <v>10499.300000000001</v>
      </c>
      <c r="GZ331" s="5">
        <v>10499.300000000001</v>
      </c>
      <c r="HA331" s="5">
        <v>10499.300000000001</v>
      </c>
      <c r="HB331" s="5">
        <v>10499.300000000001</v>
      </c>
      <c r="HC331" s="5">
        <v>10499.300000000001</v>
      </c>
      <c r="HD331" s="5">
        <v>10499.300000000001</v>
      </c>
      <c r="HE331" s="5">
        <v>10499.300000000001</v>
      </c>
      <c r="HF331" s="5">
        <v>10499.300000000001</v>
      </c>
      <c r="HG331" s="5">
        <v>10499.300000000001</v>
      </c>
      <c r="HH331" s="5">
        <v>10499.300000000001</v>
      </c>
      <c r="HI331" s="5">
        <v>10499.300000000001</v>
      </c>
      <c r="HJ331" s="5">
        <v>11129.258000000002</v>
      </c>
      <c r="HK331" s="5">
        <v>11129.258000000002</v>
      </c>
      <c r="HL331" s="5">
        <v>11129.258000000002</v>
      </c>
      <c r="HM331" s="5">
        <v>11129.258000000002</v>
      </c>
      <c r="HN331" s="5">
        <v>11129.258000000002</v>
      </c>
      <c r="HO331" s="5">
        <v>11129.258000000002</v>
      </c>
      <c r="HP331" s="5">
        <v>11129.258000000002</v>
      </c>
      <c r="HQ331" s="5">
        <v>11129.258000000002</v>
      </c>
      <c r="HR331" s="5">
        <v>11129.258000000002</v>
      </c>
      <c r="HS331" s="5">
        <v>11129.258000000002</v>
      </c>
      <c r="HT331" s="5">
        <v>11129.258000000002</v>
      </c>
      <c r="HU331" s="5">
        <v>11129.258000000002</v>
      </c>
      <c r="HV331" s="5">
        <v>11797.013480000001</v>
      </c>
      <c r="HW331" s="5">
        <v>11797.013480000001</v>
      </c>
      <c r="HX331" s="5">
        <v>11797.013480000001</v>
      </c>
      <c r="HY331" s="5">
        <v>11797.013480000001</v>
      </c>
      <c r="HZ331" s="5">
        <v>11797.013480000001</v>
      </c>
      <c r="IA331" s="5">
        <v>11797.013480000001</v>
      </c>
      <c r="IB331" s="5">
        <v>11797.013480000001</v>
      </c>
      <c r="IC331" s="5">
        <v>11797.013480000001</v>
      </c>
      <c r="ID331" s="5">
        <v>11797.013480000001</v>
      </c>
      <c r="IE331" s="5">
        <v>11797.013480000001</v>
      </c>
      <c r="IF331" s="5">
        <v>11797.013480000001</v>
      </c>
      <c r="IG331" s="5">
        <v>11797.013480000001</v>
      </c>
      <c r="IH331" s="5">
        <v>12504.834288800002</v>
      </c>
      <c r="II331" s="5">
        <v>12504.834288800002</v>
      </c>
      <c r="IJ331" s="5">
        <v>12504.834288800002</v>
      </c>
      <c r="IK331" s="5">
        <v>12504.834288800002</v>
      </c>
      <c r="IL331" s="5">
        <v>12504.834288800002</v>
      </c>
      <c r="IM331" s="5">
        <v>12504.834288800002</v>
      </c>
      <c r="IN331" s="5">
        <v>12504.834288800002</v>
      </c>
      <c r="IO331" s="5">
        <v>12504.834288800002</v>
      </c>
      <c r="IP331" s="5">
        <v>12504.834288800002</v>
      </c>
      <c r="IQ331" s="5">
        <v>12504.834288800002</v>
      </c>
      <c r="IR331" s="5">
        <v>12504.834288800002</v>
      </c>
      <c r="IS331" s="5">
        <v>12504.834288800002</v>
      </c>
      <c r="IT331" s="5"/>
      <c r="IW331" s="5">
        <v>0</v>
      </c>
      <c r="IX331" s="5">
        <v>0</v>
      </c>
      <c r="IY331" s="5">
        <v>0</v>
      </c>
      <c r="IZ331" s="5">
        <v>0</v>
      </c>
      <c r="JA331" s="5">
        <v>0</v>
      </c>
      <c r="JB331" s="5">
        <v>0</v>
      </c>
      <c r="JC331" s="5">
        <v>0</v>
      </c>
      <c r="JD331" s="5">
        <v>0</v>
      </c>
      <c r="JE331" s="5">
        <v>0</v>
      </c>
      <c r="JF331" s="5">
        <v>0</v>
      </c>
      <c r="JG331" s="5">
        <v>0</v>
      </c>
      <c r="JH331" s="5">
        <v>0</v>
      </c>
      <c r="JI331" s="5">
        <v>0</v>
      </c>
      <c r="JJ331" s="5">
        <v>0</v>
      </c>
      <c r="JK331" s="5">
        <v>0</v>
      </c>
      <c r="JL331" s="5">
        <v>0</v>
      </c>
      <c r="JM331" s="5">
        <v>0</v>
      </c>
      <c r="JN331" s="5">
        <v>0</v>
      </c>
      <c r="JO331" s="5">
        <v>284.27350000000001</v>
      </c>
      <c r="JP331" s="5">
        <v>284.27350000000001</v>
      </c>
      <c r="JQ331" s="5">
        <v>284.27350000000001</v>
      </c>
      <c r="JR331" s="5">
        <v>284.27350000000001</v>
      </c>
      <c r="JS331" s="5">
        <v>284.27350000000001</v>
      </c>
      <c r="JT331" s="5">
        <v>284.27350000000001</v>
      </c>
      <c r="JU331" s="5">
        <v>301.32991000000004</v>
      </c>
      <c r="JV331" s="5">
        <v>301.32991000000004</v>
      </c>
      <c r="JW331" s="5">
        <v>301.32991000000004</v>
      </c>
      <c r="JX331" s="5">
        <v>301.32991000000004</v>
      </c>
      <c r="JY331" s="5">
        <v>301.32991000000004</v>
      </c>
      <c r="JZ331" s="5">
        <v>301.32991000000004</v>
      </c>
      <c r="KA331" s="5">
        <v>301.32991000000004</v>
      </c>
      <c r="KB331" s="5">
        <v>301.32991000000004</v>
      </c>
      <c r="KC331" s="5">
        <v>301.32991000000004</v>
      </c>
      <c r="KD331" s="5">
        <v>301.32991000000004</v>
      </c>
      <c r="KE331" s="5">
        <v>301.32991000000004</v>
      </c>
      <c r="KF331" s="5">
        <v>301.32991000000004</v>
      </c>
      <c r="KG331" s="5">
        <v>319.40970460000005</v>
      </c>
      <c r="KH331" s="5">
        <v>319.40970460000005</v>
      </c>
      <c r="KI331" s="5">
        <v>319.40970460000005</v>
      </c>
      <c r="KJ331" s="5">
        <v>319.40970460000005</v>
      </c>
      <c r="KK331" s="5">
        <v>319.40970460000005</v>
      </c>
      <c r="KL331" s="5">
        <v>319.40970460000005</v>
      </c>
      <c r="KM331" s="5">
        <v>319.40970460000005</v>
      </c>
      <c r="KN331" s="5">
        <v>319.40970460000005</v>
      </c>
      <c r="KO331" s="5">
        <v>319.40970460000005</v>
      </c>
      <c r="KP331" s="5">
        <v>319.40970460000005</v>
      </c>
      <c r="KQ331" s="5">
        <v>319.40970460000005</v>
      </c>
      <c r="KR331" s="5">
        <v>319.40970460000005</v>
      </c>
      <c r="KS331" s="5">
        <v>338.57428687600003</v>
      </c>
      <c r="KT331" s="5">
        <v>338.57428687600003</v>
      </c>
      <c r="KU331" s="5">
        <v>338.57428687600003</v>
      </c>
      <c r="KV331" s="5">
        <v>338.57428687600003</v>
      </c>
      <c r="KW331" s="5">
        <v>338.57428687600003</v>
      </c>
      <c r="KX331" s="5">
        <v>338.57428687600003</v>
      </c>
      <c r="KY331" s="5">
        <v>338.57428687600003</v>
      </c>
      <c r="KZ331" s="5">
        <v>338.57428687600003</v>
      </c>
      <c r="LA331" s="5">
        <v>338.57428687600003</v>
      </c>
      <c r="LB331" s="5">
        <v>338.57428687600003</v>
      </c>
      <c r="LC331" s="5">
        <v>338.57428687600003</v>
      </c>
      <c r="LD331" s="5">
        <v>338.57428687600003</v>
      </c>
      <c r="LE331" s="5">
        <v>358.88874408856009</v>
      </c>
      <c r="LF331" s="5">
        <v>358.88874408856009</v>
      </c>
      <c r="LG331" s="5">
        <v>358.88874408856009</v>
      </c>
      <c r="LH331" s="5">
        <v>358.88874408856009</v>
      </c>
      <c r="LI331" s="5">
        <v>358.88874408856009</v>
      </c>
      <c r="LJ331" s="5">
        <v>358.88874408856009</v>
      </c>
      <c r="LK331" s="5">
        <v>358.88874408856009</v>
      </c>
      <c r="LL331" s="5">
        <v>358.88874408856009</v>
      </c>
      <c r="LM331" s="5">
        <v>358.88874408856009</v>
      </c>
      <c r="LN331" s="5">
        <v>358.88874408856009</v>
      </c>
      <c r="LO331" s="5">
        <v>358.88874408856009</v>
      </c>
      <c r="LP331" s="5">
        <v>358.88874408856009</v>
      </c>
      <c r="LQ331" s="5"/>
      <c r="LT331" s="5">
        <v>0</v>
      </c>
      <c r="LU331" s="5">
        <v>0</v>
      </c>
      <c r="LV331" s="5">
        <v>0</v>
      </c>
      <c r="LW331" s="5">
        <v>0</v>
      </c>
      <c r="LX331" s="5">
        <v>0</v>
      </c>
      <c r="LY331" s="5">
        <v>0</v>
      </c>
      <c r="LZ331" s="5">
        <v>0</v>
      </c>
      <c r="MA331" s="5">
        <v>0</v>
      </c>
      <c r="MB331" s="5">
        <v>0</v>
      </c>
      <c r="MC331" s="5">
        <v>0</v>
      </c>
      <c r="MD331" s="5">
        <v>0</v>
      </c>
      <c r="ME331" s="5">
        <v>0</v>
      </c>
      <c r="MF331" s="5">
        <v>0</v>
      </c>
      <c r="MG331" s="5">
        <v>0</v>
      </c>
      <c r="MH331" s="5">
        <v>0</v>
      </c>
      <c r="MI331" s="5">
        <v>0</v>
      </c>
      <c r="MJ331" s="5">
        <v>0</v>
      </c>
      <c r="MK331" s="5">
        <v>0</v>
      </c>
      <c r="ML331" s="5">
        <v>301.11200000000002</v>
      </c>
      <c r="MM331" s="5">
        <v>301.11200000000002</v>
      </c>
      <c r="MN331" s="5">
        <v>301.11200000000002</v>
      </c>
      <c r="MO331" s="5">
        <v>301.11200000000002</v>
      </c>
      <c r="MP331" s="5">
        <v>301.11200000000002</v>
      </c>
      <c r="MQ331" s="5">
        <v>301.11200000000002</v>
      </c>
      <c r="MR331" s="5">
        <v>319.17872000000006</v>
      </c>
      <c r="MS331" s="5">
        <v>319.17872000000006</v>
      </c>
      <c r="MT331" s="5">
        <v>319.17872000000006</v>
      </c>
      <c r="MU331" s="5">
        <v>319.17872000000006</v>
      </c>
      <c r="MV331" s="5">
        <v>319.17872000000006</v>
      </c>
      <c r="MW331" s="5">
        <v>319.17872000000006</v>
      </c>
      <c r="MX331" s="5">
        <v>319.17872000000006</v>
      </c>
      <c r="MY331" s="5">
        <v>319.17872000000006</v>
      </c>
      <c r="MZ331" s="5">
        <v>319.17872000000006</v>
      </c>
      <c r="NA331" s="5">
        <v>319.17872000000006</v>
      </c>
      <c r="NB331" s="5">
        <v>319.17872000000006</v>
      </c>
      <c r="NC331" s="5">
        <v>319.17872000000006</v>
      </c>
      <c r="ND331" s="5">
        <v>338.32944320000007</v>
      </c>
      <c r="NE331" s="5">
        <v>338.32944320000007</v>
      </c>
      <c r="NF331" s="5">
        <v>338.32944320000007</v>
      </c>
      <c r="NG331" s="5">
        <v>338.32944320000007</v>
      </c>
      <c r="NH331" s="5">
        <v>338.32944320000007</v>
      </c>
      <c r="NI331" s="5">
        <v>338.32944320000007</v>
      </c>
      <c r="NJ331" s="5">
        <v>338.32944320000007</v>
      </c>
      <c r="NK331" s="5">
        <v>338.32944320000007</v>
      </c>
      <c r="NL331" s="5">
        <v>338.32944320000007</v>
      </c>
      <c r="NM331" s="5">
        <v>338.32944320000007</v>
      </c>
      <c r="NN331" s="5">
        <v>338.32944320000007</v>
      </c>
      <c r="NO331" s="5">
        <v>338.32944320000007</v>
      </c>
      <c r="NP331" s="5">
        <v>358.62920979200004</v>
      </c>
      <c r="NQ331" s="5">
        <v>358.62920979200004</v>
      </c>
      <c r="NR331" s="5">
        <v>358.62920979200004</v>
      </c>
      <c r="NS331" s="5">
        <v>358.62920979200004</v>
      </c>
      <c r="NT331" s="5">
        <v>358.62920979200004</v>
      </c>
      <c r="NU331" s="5">
        <v>358.62920979200004</v>
      </c>
      <c r="NV331" s="5">
        <v>358.62920979200004</v>
      </c>
      <c r="NW331" s="5">
        <v>358.62920979200004</v>
      </c>
      <c r="NX331" s="5">
        <v>358.62920979200004</v>
      </c>
      <c r="NY331" s="5">
        <v>358.62920979200004</v>
      </c>
      <c r="NZ331" s="5">
        <v>358.62920979200004</v>
      </c>
      <c r="OA331" s="5">
        <v>358.62920979200004</v>
      </c>
      <c r="OB331" s="5">
        <v>380.14696237952006</v>
      </c>
      <c r="OC331" s="5">
        <v>380.14696237952006</v>
      </c>
      <c r="OD331" s="5">
        <v>380.14696237952006</v>
      </c>
      <c r="OE331" s="5">
        <v>380.14696237952006</v>
      </c>
      <c r="OF331" s="5">
        <v>380.14696237952006</v>
      </c>
      <c r="OG331" s="5">
        <v>380.14696237952006</v>
      </c>
      <c r="OH331" s="5">
        <v>380.14696237952006</v>
      </c>
      <c r="OI331" s="5">
        <v>380.14696237952006</v>
      </c>
      <c r="OJ331" s="5">
        <v>380.14696237952006</v>
      </c>
      <c r="OK331" s="5">
        <v>380.14696237952006</v>
      </c>
      <c r="OL331" s="5">
        <v>380.14696237952006</v>
      </c>
      <c r="OM331" s="5">
        <v>380.14696237952006</v>
      </c>
      <c r="ON331" s="5"/>
      <c r="OQ331" s="59">
        <v>0</v>
      </c>
      <c r="OR331" s="59">
        <v>0</v>
      </c>
      <c r="OS331" s="59">
        <v>0</v>
      </c>
      <c r="OT331" s="59">
        <v>0</v>
      </c>
      <c r="OU331" s="59">
        <v>0</v>
      </c>
      <c r="OV331" s="59">
        <v>0</v>
      </c>
      <c r="OW331" s="59">
        <v>0</v>
      </c>
      <c r="OX331" s="59">
        <v>0</v>
      </c>
      <c r="OY331" s="59">
        <v>0</v>
      </c>
      <c r="OZ331" s="59">
        <v>0</v>
      </c>
      <c r="PA331" s="59">
        <v>0</v>
      </c>
      <c r="PB331" s="59">
        <v>0</v>
      </c>
      <c r="PC331" s="59">
        <v>0</v>
      </c>
      <c r="PD331" s="59">
        <v>0</v>
      </c>
      <c r="PE331" s="59">
        <v>0</v>
      </c>
      <c r="PF331" s="59">
        <v>0</v>
      </c>
      <c r="PG331" s="59">
        <v>0</v>
      </c>
      <c r="PH331" s="59">
        <v>0</v>
      </c>
      <c r="PI331" s="59">
        <v>0</v>
      </c>
      <c r="PJ331" s="59">
        <v>0</v>
      </c>
      <c r="PK331" s="59">
        <v>0</v>
      </c>
      <c r="PL331" s="59">
        <v>0</v>
      </c>
      <c r="PM331" s="59">
        <v>0</v>
      </c>
      <c r="PN331" s="59">
        <v>0</v>
      </c>
      <c r="PO331" s="59">
        <v>0</v>
      </c>
      <c r="PP331" s="59">
        <v>0</v>
      </c>
      <c r="PQ331" s="59">
        <v>0</v>
      </c>
      <c r="PR331" s="59">
        <v>0</v>
      </c>
      <c r="PS331" s="59">
        <v>0</v>
      </c>
      <c r="PT331" s="59">
        <v>0</v>
      </c>
      <c r="PU331" s="59">
        <v>0</v>
      </c>
      <c r="PV331" s="59">
        <v>0</v>
      </c>
      <c r="PW331" s="59">
        <v>0</v>
      </c>
      <c r="PX331" s="59">
        <v>0</v>
      </c>
      <c r="PY331" s="59">
        <v>0</v>
      </c>
      <c r="PZ331" s="59">
        <v>0</v>
      </c>
      <c r="QA331" s="59">
        <v>0</v>
      </c>
      <c r="QB331" s="59">
        <v>0</v>
      </c>
      <c r="QC331" s="59">
        <v>0</v>
      </c>
      <c r="QD331" s="59">
        <v>0</v>
      </c>
      <c r="QE331" s="59">
        <v>0</v>
      </c>
      <c r="QF331" s="59">
        <v>0</v>
      </c>
      <c r="QG331" s="59">
        <v>0</v>
      </c>
      <c r="QH331" s="59">
        <v>0</v>
      </c>
      <c r="QI331" s="59">
        <v>0</v>
      </c>
      <c r="QJ331" s="59">
        <v>0</v>
      </c>
      <c r="QK331" s="59">
        <v>0</v>
      </c>
      <c r="QL331" s="59">
        <v>0</v>
      </c>
      <c r="QM331" s="59">
        <v>0</v>
      </c>
      <c r="QN331" s="59">
        <v>0</v>
      </c>
      <c r="QO331" s="59">
        <v>0</v>
      </c>
      <c r="QP331" s="59">
        <v>0</v>
      </c>
      <c r="QQ331" s="59">
        <v>0</v>
      </c>
      <c r="QR331" s="59">
        <v>0</v>
      </c>
      <c r="QS331" s="59">
        <v>0</v>
      </c>
      <c r="QT331" s="59">
        <v>0</v>
      </c>
      <c r="QU331" s="59">
        <v>0</v>
      </c>
      <c r="QV331" s="59">
        <v>0</v>
      </c>
      <c r="QW331" s="59">
        <v>0</v>
      </c>
      <c r="QX331" s="59">
        <v>0</v>
      </c>
      <c r="QY331" s="59">
        <v>0</v>
      </c>
      <c r="QZ331" s="59">
        <v>0</v>
      </c>
      <c r="RA331" s="59">
        <v>0</v>
      </c>
      <c r="RB331" s="59">
        <v>0</v>
      </c>
      <c r="RC331" s="59">
        <v>0</v>
      </c>
      <c r="RD331" s="59">
        <v>0</v>
      </c>
      <c r="RE331" s="59">
        <v>0</v>
      </c>
      <c r="RF331" s="59">
        <v>0</v>
      </c>
      <c r="RG331" s="59">
        <v>0</v>
      </c>
      <c r="RH331" s="59">
        <v>0</v>
      </c>
      <c r="RI331" s="59">
        <v>0</v>
      </c>
      <c r="RJ331" s="59">
        <v>0</v>
      </c>
      <c r="RK331" s="59"/>
      <c r="RN331" s="59">
        <v>0</v>
      </c>
      <c r="RO331" s="59">
        <v>0</v>
      </c>
      <c r="RP331" s="59">
        <v>0</v>
      </c>
      <c r="RQ331" s="59">
        <v>0</v>
      </c>
      <c r="RR331" s="59">
        <v>0</v>
      </c>
      <c r="RS331" s="59">
        <v>0</v>
      </c>
      <c r="RT331" s="59">
        <v>0</v>
      </c>
      <c r="RU331" s="59">
        <v>0</v>
      </c>
      <c r="RV331" s="59">
        <v>0</v>
      </c>
      <c r="RW331" s="59">
        <v>0</v>
      </c>
      <c r="RX331" s="59">
        <v>0</v>
      </c>
      <c r="RY331" s="59">
        <v>0</v>
      </c>
      <c r="RZ331" s="59">
        <v>0</v>
      </c>
      <c r="SA331" s="59">
        <v>0</v>
      </c>
      <c r="SB331" s="59">
        <v>0</v>
      </c>
      <c r="SC331" s="59">
        <v>0</v>
      </c>
      <c r="SD331" s="59">
        <v>0</v>
      </c>
      <c r="SE331" s="59">
        <v>0</v>
      </c>
      <c r="SF331" s="59">
        <v>585.38550000000009</v>
      </c>
      <c r="SG331" s="59">
        <v>585.38550000000009</v>
      </c>
      <c r="SH331" s="59">
        <v>585.38550000000009</v>
      </c>
      <c r="SI331" s="59">
        <v>585.38550000000009</v>
      </c>
      <c r="SJ331" s="59">
        <v>585.38550000000009</v>
      </c>
      <c r="SK331" s="59">
        <v>585.38550000000009</v>
      </c>
      <c r="SL331" s="59">
        <v>620.50863000000004</v>
      </c>
      <c r="SM331" s="59">
        <v>620.50863000000004</v>
      </c>
      <c r="SN331" s="59">
        <v>620.50863000000004</v>
      </c>
      <c r="SO331" s="59">
        <v>620.50863000000004</v>
      </c>
      <c r="SP331" s="59">
        <v>620.50863000000004</v>
      </c>
      <c r="SQ331" s="59">
        <v>620.50863000000004</v>
      </c>
      <c r="SR331" s="59">
        <v>620.50863000000004</v>
      </c>
      <c r="SS331" s="59">
        <v>620.50863000000004</v>
      </c>
      <c r="ST331" s="59">
        <v>620.50863000000004</v>
      </c>
      <c r="SU331" s="59">
        <v>620.50863000000004</v>
      </c>
      <c r="SV331" s="59">
        <v>620.50863000000004</v>
      </c>
      <c r="SW331" s="59">
        <v>620.50863000000004</v>
      </c>
      <c r="SX331" s="59">
        <v>657.73914780000018</v>
      </c>
      <c r="SY331" s="59">
        <v>657.73914780000018</v>
      </c>
      <c r="SZ331" s="59">
        <v>657.73914780000018</v>
      </c>
      <c r="TA331" s="59">
        <v>657.73914780000018</v>
      </c>
      <c r="TB331" s="59">
        <v>657.73914780000018</v>
      </c>
      <c r="TC331" s="59">
        <v>657.73914780000018</v>
      </c>
      <c r="TD331" s="59">
        <v>657.73914780000018</v>
      </c>
      <c r="TE331" s="59">
        <v>657.73914780000018</v>
      </c>
      <c r="TF331" s="59">
        <v>657.73914780000018</v>
      </c>
      <c r="TG331" s="59">
        <v>657.73914780000018</v>
      </c>
      <c r="TH331" s="59">
        <v>657.73914780000018</v>
      </c>
      <c r="TI331" s="59">
        <v>657.73914780000018</v>
      </c>
      <c r="TJ331" s="59">
        <v>697.20349666800007</v>
      </c>
      <c r="TK331" s="59">
        <v>697.20349666800007</v>
      </c>
      <c r="TL331" s="59">
        <v>697.20349666800007</v>
      </c>
      <c r="TM331" s="59">
        <v>697.20349666800007</v>
      </c>
      <c r="TN331" s="59">
        <v>697.20349666800007</v>
      </c>
      <c r="TO331" s="59">
        <v>697.20349666800007</v>
      </c>
      <c r="TP331" s="59">
        <v>697.20349666800007</v>
      </c>
      <c r="TQ331" s="59">
        <v>697.20349666800007</v>
      </c>
      <c r="TR331" s="59">
        <v>697.20349666800007</v>
      </c>
      <c r="TS331" s="59">
        <v>697.20349666800007</v>
      </c>
      <c r="TT331" s="59">
        <v>697.20349666800007</v>
      </c>
      <c r="TU331" s="59">
        <v>697.20349666800007</v>
      </c>
      <c r="TV331" s="59">
        <v>739.03570646808021</v>
      </c>
      <c r="TW331" s="59">
        <v>739.03570646808021</v>
      </c>
      <c r="TX331" s="59">
        <v>739.03570646808021</v>
      </c>
      <c r="TY331" s="59">
        <v>739.03570646808021</v>
      </c>
      <c r="TZ331" s="59">
        <v>739.03570646808021</v>
      </c>
      <c r="UA331" s="59">
        <v>739.03570646808021</v>
      </c>
      <c r="UB331" s="59">
        <v>739.03570646808021</v>
      </c>
      <c r="UC331" s="59">
        <v>739.03570646808021</v>
      </c>
      <c r="UD331" s="59">
        <v>739.03570646808021</v>
      </c>
      <c r="UE331" s="59">
        <v>739.03570646808021</v>
      </c>
      <c r="UF331" s="59">
        <v>739.03570646808021</v>
      </c>
      <c r="UG331" s="59">
        <v>739.03570646808021</v>
      </c>
      <c r="UH331" s="59"/>
      <c r="UK331" s="59">
        <v>0</v>
      </c>
      <c r="UL331" s="59">
        <v>1705.6410000000001</v>
      </c>
      <c r="UM331" s="59">
        <v>3615.9589199999996</v>
      </c>
      <c r="UN331" s="59">
        <v>3832.9164552000016</v>
      </c>
      <c r="UO331" s="59">
        <v>4062.8914425119997</v>
      </c>
      <c r="UP331" s="59">
        <v>4306.6649290627211</v>
      </c>
      <c r="UQ331" s="59"/>
      <c r="UT331" s="59">
        <v>0</v>
      </c>
      <c r="UU331" s="59">
        <v>1806.6720000000003</v>
      </c>
      <c r="UV331" s="59">
        <v>3830.14464</v>
      </c>
      <c r="UW331" s="59">
        <v>4059.9533184000015</v>
      </c>
      <c r="UX331" s="59">
        <v>4303.5505175040007</v>
      </c>
      <c r="UY331" s="59">
        <v>4561.7635485542405</v>
      </c>
      <c r="UZ331" s="59"/>
      <c r="VC331" s="59">
        <v>0</v>
      </c>
      <c r="VD331" s="59">
        <v>0</v>
      </c>
      <c r="VE331" s="59">
        <v>0</v>
      </c>
      <c r="VF331" s="59">
        <v>0</v>
      </c>
      <c r="VG331" s="59">
        <v>0</v>
      </c>
      <c r="VH331" s="59">
        <v>0</v>
      </c>
      <c r="VI331" s="59"/>
      <c r="VL331" s="59">
        <v>0</v>
      </c>
      <c r="VM331" s="59">
        <v>3512.3130000000001</v>
      </c>
      <c r="VN331" s="59">
        <v>7446.1035599999996</v>
      </c>
      <c r="VO331" s="59">
        <v>7892.8697736000031</v>
      </c>
      <c r="VP331" s="59">
        <v>8366.4419600159999</v>
      </c>
      <c r="VQ331" s="59">
        <v>8868.4284776169625</v>
      </c>
      <c r="VR331" s="59"/>
      <c r="VU331" s="59">
        <v>0</v>
      </c>
      <c r="VV331" s="59">
        <v>59430</v>
      </c>
      <c r="VW331" s="59">
        <v>125991.60000000002</v>
      </c>
      <c r="VX331" s="59">
        <v>133551.09600000002</v>
      </c>
      <c r="VY331" s="59">
        <v>141564.16175999999</v>
      </c>
      <c r="VZ331" s="59">
        <v>150058.01146560002</v>
      </c>
      <c r="WA331" s="59"/>
      <c r="WD331" s="59">
        <v>0</v>
      </c>
      <c r="WE331" s="59">
        <v>4952.5</v>
      </c>
      <c r="WF331" s="59">
        <v>10499.300000000001</v>
      </c>
      <c r="WG331" s="59">
        <v>11129.258000000002</v>
      </c>
      <c r="WH331" s="59">
        <v>11797.01348</v>
      </c>
      <c r="WI331" s="59">
        <v>12504.834288800002</v>
      </c>
      <c r="WJ331" s="59"/>
      <c r="WM331" s="59">
        <v>0</v>
      </c>
      <c r="WN331" s="59">
        <v>207.82626940830886</v>
      </c>
      <c r="WO331" s="59">
        <v>440.59169114561485</v>
      </c>
      <c r="WP331" s="59">
        <v>467.02719261435175</v>
      </c>
      <c r="WQ331" s="59">
        <v>495.0488241712128</v>
      </c>
      <c r="WR331" s="59">
        <v>524.7517536214857</v>
      </c>
      <c r="WS331" s="59"/>
      <c r="WV331" s="74">
        <v>-6</v>
      </c>
      <c r="WW331" s="74">
        <v>6</v>
      </c>
      <c r="WX331" s="74">
        <v>18</v>
      </c>
      <c r="WY331" s="74">
        <v>30</v>
      </c>
      <c r="WZ331" s="74">
        <v>42</v>
      </c>
      <c r="XA331" s="74">
        <v>54</v>
      </c>
      <c r="XB331" s="74"/>
      <c r="XE331" s="80">
        <v>0</v>
      </c>
      <c r="XF331" s="80">
        <v>0</v>
      </c>
      <c r="XG331" s="80">
        <v>1</v>
      </c>
      <c r="XH331" s="80">
        <v>2</v>
      </c>
      <c r="XI331" s="80">
        <v>3</v>
      </c>
      <c r="XJ331" s="80">
        <v>4</v>
      </c>
      <c r="XK331" s="80"/>
      <c r="XL331" s="75"/>
      <c r="XM331" s="75"/>
      <c r="XN331" s="80">
        <v>0</v>
      </c>
      <c r="XO331" s="80">
        <v>6</v>
      </c>
      <c r="XP331" s="80">
        <v>6</v>
      </c>
      <c r="XQ331" s="80">
        <v>6</v>
      </c>
      <c r="XR331" s="80">
        <v>6</v>
      </c>
      <c r="XS331" s="80">
        <v>6</v>
      </c>
      <c r="XT331" s="80"/>
      <c r="XW331" s="80">
        <v>0</v>
      </c>
      <c r="XX331" s="80">
        <v>0</v>
      </c>
      <c r="XY331" s="80">
        <v>0</v>
      </c>
      <c r="XZ331" s="80">
        <v>0</v>
      </c>
      <c r="YA331" s="80">
        <v>0</v>
      </c>
      <c r="YB331" s="80">
        <v>0</v>
      </c>
      <c r="YC331" s="80"/>
      <c r="YF331" s="5">
        <v>0</v>
      </c>
      <c r="YG331" s="5">
        <v>433.31777171632393</v>
      </c>
      <c r="YH331" s="5">
        <v>918.63367603860752</v>
      </c>
      <c r="YI331" s="5">
        <v>973.75169660092342</v>
      </c>
      <c r="YJ331" s="5">
        <v>1032.1767983969794</v>
      </c>
      <c r="YK331" s="5">
        <v>1094.1074063007991</v>
      </c>
      <c r="YL331" s="5"/>
      <c r="YO331" s="5">
        <v>0</v>
      </c>
      <c r="YP331" s="5">
        <v>9352.1821233738992</v>
      </c>
      <c r="YQ331" s="5">
        <v>19826.626101552669</v>
      </c>
      <c r="YR331" s="5">
        <v>21016.223667645827</v>
      </c>
      <c r="YS331" s="5">
        <v>29702.929450272768</v>
      </c>
      <c r="YT331" s="5">
        <v>31485.105217289143</v>
      </c>
      <c r="YU331" s="5"/>
      <c r="YX331" s="5">
        <v>0</v>
      </c>
      <c r="YY331" s="5">
        <v>9268.8065560138202</v>
      </c>
      <c r="YZ331" s="5">
        <v>19826.626101552669</v>
      </c>
      <c r="ZA331" s="5">
        <v>21016.223667645827</v>
      </c>
      <c r="ZB331" s="5">
        <v>29702.929450272768</v>
      </c>
      <c r="ZC331" s="5">
        <v>31485.105217289143</v>
      </c>
      <c r="ZD331" s="5"/>
      <c r="ZG331" s="5">
        <v>0</v>
      </c>
      <c r="ZH331" s="5">
        <v>207.82626940830886</v>
      </c>
      <c r="ZI331" s="5">
        <v>440.59169114561485</v>
      </c>
      <c r="ZJ331" s="5">
        <v>467.02719261435175</v>
      </c>
      <c r="ZK331" s="5">
        <v>495.0488241712128</v>
      </c>
      <c r="ZL331" s="5">
        <v>524.7517536214857</v>
      </c>
      <c r="ZM331" s="5"/>
      <c r="ZP331" s="60">
        <v>0</v>
      </c>
      <c r="ZQ331" s="60">
        <v>1454.783885858162</v>
      </c>
      <c r="ZR331" s="60">
        <v>12336.567352077216</v>
      </c>
      <c r="ZS331" s="60">
        <v>13076.761393201848</v>
      </c>
      <c r="ZT331" s="60">
        <v>13861.367076793958</v>
      </c>
      <c r="ZU331" s="60">
        <v>14693.049101401601</v>
      </c>
      <c r="ZV331" s="60"/>
      <c r="ZY331" s="60">
        <v>0</v>
      </c>
      <c r="ZZ331" s="60">
        <v>207.82626940830886</v>
      </c>
      <c r="AAA331" s="60">
        <v>440.59169114561485</v>
      </c>
      <c r="AAB331" s="60">
        <v>467.02719261435175</v>
      </c>
      <c r="AAC331" s="60">
        <v>495.0488241712128</v>
      </c>
      <c r="AAD331" s="60">
        <v>524.7517536214857</v>
      </c>
      <c r="AAE331" s="60"/>
      <c r="AAH331" s="60">
        <v>0</v>
      </c>
      <c r="AAI331" s="60">
        <v>2701.7415023080152</v>
      </c>
      <c r="AAJ331" s="60">
        <v>14980.117498950905</v>
      </c>
      <c r="AAK331" s="60">
        <v>25686.495593789346</v>
      </c>
      <c r="AAL331" s="60">
        <v>37623.710637012176</v>
      </c>
      <c r="AAM331" s="60">
        <v>50900.920101284115</v>
      </c>
      <c r="AAN331" s="60"/>
      <c r="AAQ331" s="5">
        <v>0</v>
      </c>
      <c r="AAR331" s="5">
        <v>4156.5253881661774</v>
      </c>
      <c r="AAS331" s="5">
        <v>27316.68485102812</v>
      </c>
      <c r="AAT331" s="5">
        <v>38763.256986991197</v>
      </c>
      <c r="AAU331" s="5">
        <v>51485.077713806138</v>
      </c>
      <c r="AAV331" s="5">
        <v>65593.969202685723</v>
      </c>
    </row>
    <row r="332" spans="2:724" ht="15" customHeight="1">
      <c r="B332" s="228">
        <v>59</v>
      </c>
      <c r="C332" s="228">
        <v>14</v>
      </c>
      <c r="D332" s="229" t="s">
        <v>494</v>
      </c>
      <c r="E332" s="73" t="b">
        <v>0</v>
      </c>
      <c r="F332" s="230">
        <v>42186</v>
      </c>
      <c r="G332" s="231" t="s">
        <v>426</v>
      </c>
      <c r="H332" s="57" t="s">
        <v>221</v>
      </c>
      <c r="I332" s="57" t="s">
        <v>199</v>
      </c>
      <c r="J332" s="229" t="s">
        <v>223</v>
      </c>
      <c r="K332" s="232">
        <v>0</v>
      </c>
      <c r="L332" s="232">
        <v>0</v>
      </c>
      <c r="M332" s="73" t="b">
        <v>1</v>
      </c>
      <c r="N332" s="73" t="b">
        <v>1</v>
      </c>
      <c r="O332" s="73" t="b">
        <v>1</v>
      </c>
      <c r="P332" s="27">
        <v>43282</v>
      </c>
      <c r="Q332" s="27" t="s">
        <v>426</v>
      </c>
      <c r="R332" s="69">
        <v>0</v>
      </c>
      <c r="S332" s="69">
        <v>0.06</v>
      </c>
      <c r="T332" s="69">
        <v>0.06</v>
      </c>
      <c r="U332" s="69">
        <v>0.06</v>
      </c>
      <c r="V332" s="69">
        <v>0.06</v>
      </c>
      <c r="W332" s="69">
        <v>0.06</v>
      </c>
      <c r="Z332" s="232">
        <v>0</v>
      </c>
      <c r="AA332" s="232">
        <v>0</v>
      </c>
      <c r="AB332" s="232">
        <v>0</v>
      </c>
      <c r="AC332" s="232">
        <v>0</v>
      </c>
      <c r="AD332" s="232">
        <v>0</v>
      </c>
      <c r="AE332" s="232">
        <v>0</v>
      </c>
      <c r="AF332" s="232">
        <v>0</v>
      </c>
      <c r="AG332" s="232">
        <v>0</v>
      </c>
      <c r="AH332" s="232">
        <v>0</v>
      </c>
      <c r="AI332" s="232">
        <v>0</v>
      </c>
      <c r="AJ332" s="232">
        <v>0</v>
      </c>
      <c r="AK332" s="232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233">
        <v>9905</v>
      </c>
      <c r="AS332" s="5">
        <v>9905</v>
      </c>
      <c r="AT332" s="5">
        <v>9905</v>
      </c>
      <c r="AU332" s="5">
        <v>9905</v>
      </c>
      <c r="AV332" s="5">
        <v>9905</v>
      </c>
      <c r="AW332" s="5">
        <v>9905</v>
      </c>
      <c r="AX332" s="5">
        <v>10499.300000000001</v>
      </c>
      <c r="AY332" s="5">
        <v>10499.300000000001</v>
      </c>
      <c r="AZ332" s="5">
        <v>10499.300000000001</v>
      </c>
      <c r="BA332" s="5">
        <v>10499.300000000001</v>
      </c>
      <c r="BB332" s="5">
        <v>10499.300000000001</v>
      </c>
      <c r="BC332" s="5">
        <v>10499.300000000001</v>
      </c>
      <c r="BD332" s="5">
        <v>10499.300000000001</v>
      </c>
      <c r="BE332" s="5">
        <v>10499.300000000001</v>
      </c>
      <c r="BF332" s="5">
        <v>10499.300000000001</v>
      </c>
      <c r="BG332" s="5">
        <v>10499.300000000001</v>
      </c>
      <c r="BH332" s="5">
        <v>10499.300000000001</v>
      </c>
      <c r="BI332" s="5">
        <v>10499.300000000001</v>
      </c>
      <c r="BJ332" s="5">
        <v>11129.258000000002</v>
      </c>
      <c r="BK332" s="5">
        <v>11129.258000000002</v>
      </c>
      <c r="BL332" s="5">
        <v>11129.258000000002</v>
      </c>
      <c r="BM332" s="5">
        <v>11129.258000000002</v>
      </c>
      <c r="BN332" s="5">
        <v>11129.258000000002</v>
      </c>
      <c r="BO332" s="5">
        <v>11129.258000000002</v>
      </c>
      <c r="BP332" s="5">
        <v>11129.258000000002</v>
      </c>
      <c r="BQ332" s="5">
        <v>11129.258000000002</v>
      </c>
      <c r="BR332" s="5">
        <v>11129.258000000002</v>
      </c>
      <c r="BS332" s="5">
        <v>11129.258000000002</v>
      </c>
      <c r="BT332" s="5">
        <v>11129.258000000002</v>
      </c>
      <c r="BU332" s="5">
        <v>11129.258000000002</v>
      </c>
      <c r="BV332" s="5">
        <v>11797.013480000001</v>
      </c>
      <c r="BW332" s="5">
        <v>11797.013480000001</v>
      </c>
      <c r="BX332" s="5">
        <v>11797.013480000001</v>
      </c>
      <c r="BY332" s="5">
        <v>11797.013480000001</v>
      </c>
      <c r="BZ332" s="5">
        <v>11797.013480000001</v>
      </c>
      <c r="CA332" s="5">
        <v>11797.013480000001</v>
      </c>
      <c r="CB332" s="5">
        <v>11797.013480000001</v>
      </c>
      <c r="CC332" s="5">
        <v>11797.013480000001</v>
      </c>
      <c r="CD332" s="5">
        <v>11797.013480000001</v>
      </c>
      <c r="CE332" s="5">
        <v>11797.013480000001</v>
      </c>
      <c r="CF332" s="5">
        <v>11797.013480000001</v>
      </c>
      <c r="CG332" s="5">
        <v>11797.013480000001</v>
      </c>
      <c r="CH332" s="5">
        <v>12504.834288800002</v>
      </c>
      <c r="CI332" s="5">
        <v>12504.834288800002</v>
      </c>
      <c r="CJ332" s="5">
        <v>12504.834288800002</v>
      </c>
      <c r="CK332" s="5">
        <v>12504.834288800002</v>
      </c>
      <c r="CL332" s="5">
        <v>12504.834288800002</v>
      </c>
      <c r="CM332" s="5">
        <v>12504.834288800002</v>
      </c>
      <c r="CN332" s="5">
        <v>12504.834288800002</v>
      </c>
      <c r="CO332" s="5">
        <v>12504.834288800002</v>
      </c>
      <c r="CP332" s="5">
        <v>12504.834288800002</v>
      </c>
      <c r="CQ332" s="5">
        <v>12504.834288800002</v>
      </c>
      <c r="CR332" s="5">
        <v>12504.834288800002</v>
      </c>
      <c r="CS332" s="5">
        <v>12504.834288800002</v>
      </c>
      <c r="CU332" s="69">
        <v>0</v>
      </c>
      <c r="CV332" s="69">
        <v>0</v>
      </c>
      <c r="CW332" s="69">
        <v>0</v>
      </c>
      <c r="CX332" s="69">
        <v>0</v>
      </c>
      <c r="CY332" s="69">
        <v>0</v>
      </c>
      <c r="CZ332" s="69">
        <v>0</v>
      </c>
      <c r="DC332" s="5">
        <v>0</v>
      </c>
      <c r="DD332" s="5">
        <v>0</v>
      </c>
      <c r="DE332" s="5">
        <v>0</v>
      </c>
      <c r="DF332" s="5">
        <v>0</v>
      </c>
      <c r="DG332" s="5">
        <v>0</v>
      </c>
      <c r="DH332" s="5">
        <v>0</v>
      </c>
      <c r="DI332" s="5">
        <v>0</v>
      </c>
      <c r="DJ332" s="5">
        <v>0</v>
      </c>
      <c r="DK332" s="5">
        <v>0</v>
      </c>
      <c r="DL332" s="5">
        <v>0</v>
      </c>
      <c r="DM332" s="5">
        <v>0</v>
      </c>
      <c r="DN332" s="5">
        <v>0</v>
      </c>
      <c r="DO332" s="5">
        <v>0</v>
      </c>
      <c r="DP332" s="5">
        <v>0</v>
      </c>
      <c r="DQ332" s="5">
        <v>0</v>
      </c>
      <c r="DR332" s="5">
        <v>0</v>
      </c>
      <c r="DS332" s="5">
        <v>0</v>
      </c>
      <c r="DT332" s="5">
        <v>0</v>
      </c>
      <c r="DU332" s="5">
        <v>0</v>
      </c>
      <c r="DV332" s="5">
        <v>0</v>
      </c>
      <c r="DW332" s="5">
        <v>0</v>
      </c>
      <c r="DX332" s="5">
        <v>0</v>
      </c>
      <c r="DY332" s="5">
        <v>0</v>
      </c>
      <c r="DZ332" s="5">
        <v>0</v>
      </c>
      <c r="EA332" s="5">
        <v>0</v>
      </c>
      <c r="EB332" s="5">
        <v>0</v>
      </c>
      <c r="EC332" s="5">
        <v>0</v>
      </c>
      <c r="ED332" s="5">
        <v>0</v>
      </c>
      <c r="EE332" s="5">
        <v>0</v>
      </c>
      <c r="EF332" s="5">
        <v>0</v>
      </c>
      <c r="EG332" s="5">
        <v>0</v>
      </c>
      <c r="EH332" s="5">
        <v>0</v>
      </c>
      <c r="EI332" s="5">
        <v>0</v>
      </c>
      <c r="EJ332" s="5">
        <v>0</v>
      </c>
      <c r="EK332" s="5">
        <v>0</v>
      </c>
      <c r="EL332" s="5">
        <v>0</v>
      </c>
      <c r="EM332" s="5">
        <v>0</v>
      </c>
      <c r="EN332" s="5">
        <v>0</v>
      </c>
      <c r="EO332" s="5">
        <v>0</v>
      </c>
      <c r="EP332" s="5">
        <v>0</v>
      </c>
      <c r="EQ332" s="5">
        <v>0</v>
      </c>
      <c r="ER332" s="5">
        <v>0</v>
      </c>
      <c r="ES332" s="5">
        <v>0</v>
      </c>
      <c r="ET332" s="5">
        <v>0</v>
      </c>
      <c r="EU332" s="5">
        <v>0</v>
      </c>
      <c r="EV332" s="5">
        <v>0</v>
      </c>
      <c r="EW332" s="5">
        <v>0</v>
      </c>
      <c r="EX332" s="5">
        <v>0</v>
      </c>
      <c r="EY332" s="5">
        <v>0</v>
      </c>
      <c r="EZ332" s="5">
        <v>0</v>
      </c>
      <c r="FA332" s="5">
        <v>0</v>
      </c>
      <c r="FB332" s="5">
        <v>0</v>
      </c>
      <c r="FC332" s="5">
        <v>0</v>
      </c>
      <c r="FD332" s="5">
        <v>0</v>
      </c>
      <c r="FE332" s="5">
        <v>0</v>
      </c>
      <c r="FF332" s="5">
        <v>0</v>
      </c>
      <c r="FG332" s="5">
        <v>0</v>
      </c>
      <c r="FH332" s="5">
        <v>0</v>
      </c>
      <c r="FI332" s="5">
        <v>0</v>
      </c>
      <c r="FJ332" s="5">
        <v>0</v>
      </c>
      <c r="FK332" s="5">
        <v>0</v>
      </c>
      <c r="FL332" s="5">
        <v>0</v>
      </c>
      <c r="FM332" s="5">
        <v>0</v>
      </c>
      <c r="FN332" s="5">
        <v>0</v>
      </c>
      <c r="FO332" s="5">
        <v>0</v>
      </c>
      <c r="FP332" s="5">
        <v>0</v>
      </c>
      <c r="FQ332" s="5">
        <v>0</v>
      </c>
      <c r="FR332" s="5">
        <v>0</v>
      </c>
      <c r="FS332" s="5">
        <v>0</v>
      </c>
      <c r="FT332" s="5">
        <v>0</v>
      </c>
      <c r="FU332" s="5">
        <v>0</v>
      </c>
      <c r="FV332" s="5">
        <v>0</v>
      </c>
      <c r="FW332" s="5"/>
      <c r="FZ332" s="5">
        <v>0</v>
      </c>
      <c r="GA332" s="5">
        <v>0</v>
      </c>
      <c r="GB332" s="5">
        <v>0</v>
      </c>
      <c r="GC332" s="5">
        <v>0</v>
      </c>
      <c r="GD332" s="5">
        <v>0</v>
      </c>
      <c r="GE332" s="5">
        <v>0</v>
      </c>
      <c r="GF332" s="5">
        <v>0</v>
      </c>
      <c r="GG332" s="5">
        <v>0</v>
      </c>
      <c r="GH332" s="5">
        <v>0</v>
      </c>
      <c r="GI332" s="5">
        <v>0</v>
      </c>
      <c r="GJ332" s="5">
        <v>0</v>
      </c>
      <c r="GK332" s="5">
        <v>0</v>
      </c>
      <c r="GL332" s="5">
        <v>0</v>
      </c>
      <c r="GM332" s="5">
        <v>0</v>
      </c>
      <c r="GN332" s="5">
        <v>0</v>
      </c>
      <c r="GO332" s="5">
        <v>0</v>
      </c>
      <c r="GP332" s="5">
        <v>0</v>
      </c>
      <c r="GQ332" s="5">
        <v>0</v>
      </c>
      <c r="GR332" s="5">
        <v>9905</v>
      </c>
      <c r="GS332" s="5">
        <v>9905</v>
      </c>
      <c r="GT332" s="5">
        <v>9905</v>
      </c>
      <c r="GU332" s="5">
        <v>9905</v>
      </c>
      <c r="GV332" s="5">
        <v>9905</v>
      </c>
      <c r="GW332" s="5">
        <v>9905</v>
      </c>
      <c r="GX332" s="5">
        <v>10499.300000000001</v>
      </c>
      <c r="GY332" s="5">
        <v>10499.300000000001</v>
      </c>
      <c r="GZ332" s="5">
        <v>10499.300000000001</v>
      </c>
      <c r="HA332" s="5">
        <v>10499.300000000001</v>
      </c>
      <c r="HB332" s="5">
        <v>10499.300000000001</v>
      </c>
      <c r="HC332" s="5">
        <v>10499.300000000001</v>
      </c>
      <c r="HD332" s="5">
        <v>10499.300000000001</v>
      </c>
      <c r="HE332" s="5">
        <v>10499.300000000001</v>
      </c>
      <c r="HF332" s="5">
        <v>10499.300000000001</v>
      </c>
      <c r="HG332" s="5">
        <v>10499.300000000001</v>
      </c>
      <c r="HH332" s="5">
        <v>10499.300000000001</v>
      </c>
      <c r="HI332" s="5">
        <v>10499.300000000001</v>
      </c>
      <c r="HJ332" s="5">
        <v>11129.258000000002</v>
      </c>
      <c r="HK332" s="5">
        <v>11129.258000000002</v>
      </c>
      <c r="HL332" s="5">
        <v>11129.258000000002</v>
      </c>
      <c r="HM332" s="5">
        <v>11129.258000000002</v>
      </c>
      <c r="HN332" s="5">
        <v>11129.258000000002</v>
      </c>
      <c r="HO332" s="5">
        <v>11129.258000000002</v>
      </c>
      <c r="HP332" s="5">
        <v>11129.258000000002</v>
      </c>
      <c r="HQ332" s="5">
        <v>11129.258000000002</v>
      </c>
      <c r="HR332" s="5">
        <v>11129.258000000002</v>
      </c>
      <c r="HS332" s="5">
        <v>11129.258000000002</v>
      </c>
      <c r="HT332" s="5">
        <v>11129.258000000002</v>
      </c>
      <c r="HU332" s="5">
        <v>11129.258000000002</v>
      </c>
      <c r="HV332" s="5">
        <v>11797.013480000001</v>
      </c>
      <c r="HW332" s="5">
        <v>11797.013480000001</v>
      </c>
      <c r="HX332" s="5">
        <v>11797.013480000001</v>
      </c>
      <c r="HY332" s="5">
        <v>11797.013480000001</v>
      </c>
      <c r="HZ332" s="5">
        <v>11797.013480000001</v>
      </c>
      <c r="IA332" s="5">
        <v>11797.013480000001</v>
      </c>
      <c r="IB332" s="5">
        <v>11797.013480000001</v>
      </c>
      <c r="IC332" s="5">
        <v>11797.013480000001</v>
      </c>
      <c r="ID332" s="5">
        <v>11797.013480000001</v>
      </c>
      <c r="IE332" s="5">
        <v>11797.013480000001</v>
      </c>
      <c r="IF332" s="5">
        <v>11797.013480000001</v>
      </c>
      <c r="IG332" s="5">
        <v>11797.013480000001</v>
      </c>
      <c r="IH332" s="5">
        <v>12504.834288800002</v>
      </c>
      <c r="II332" s="5">
        <v>12504.834288800002</v>
      </c>
      <c r="IJ332" s="5">
        <v>12504.834288800002</v>
      </c>
      <c r="IK332" s="5">
        <v>12504.834288800002</v>
      </c>
      <c r="IL332" s="5">
        <v>12504.834288800002</v>
      </c>
      <c r="IM332" s="5">
        <v>12504.834288800002</v>
      </c>
      <c r="IN332" s="5">
        <v>12504.834288800002</v>
      </c>
      <c r="IO332" s="5">
        <v>12504.834288800002</v>
      </c>
      <c r="IP332" s="5">
        <v>12504.834288800002</v>
      </c>
      <c r="IQ332" s="5">
        <v>12504.834288800002</v>
      </c>
      <c r="IR332" s="5">
        <v>12504.834288800002</v>
      </c>
      <c r="IS332" s="5">
        <v>12504.834288800002</v>
      </c>
      <c r="IT332" s="5"/>
      <c r="IW332" s="5">
        <v>0</v>
      </c>
      <c r="IX332" s="5">
        <v>0</v>
      </c>
      <c r="IY332" s="5">
        <v>0</v>
      </c>
      <c r="IZ332" s="5">
        <v>0</v>
      </c>
      <c r="JA332" s="5">
        <v>0</v>
      </c>
      <c r="JB332" s="5">
        <v>0</v>
      </c>
      <c r="JC332" s="5">
        <v>0</v>
      </c>
      <c r="JD332" s="5">
        <v>0</v>
      </c>
      <c r="JE332" s="5">
        <v>0</v>
      </c>
      <c r="JF332" s="5">
        <v>0</v>
      </c>
      <c r="JG332" s="5">
        <v>0</v>
      </c>
      <c r="JH332" s="5">
        <v>0</v>
      </c>
      <c r="JI332" s="5">
        <v>0</v>
      </c>
      <c r="JJ332" s="5">
        <v>0</v>
      </c>
      <c r="JK332" s="5">
        <v>0</v>
      </c>
      <c r="JL332" s="5">
        <v>0</v>
      </c>
      <c r="JM332" s="5">
        <v>0</v>
      </c>
      <c r="JN332" s="5">
        <v>0</v>
      </c>
      <c r="JO332" s="5">
        <v>284.27350000000001</v>
      </c>
      <c r="JP332" s="5">
        <v>284.27350000000001</v>
      </c>
      <c r="JQ332" s="5">
        <v>284.27350000000001</v>
      </c>
      <c r="JR332" s="5">
        <v>284.27350000000001</v>
      </c>
      <c r="JS332" s="5">
        <v>284.27350000000001</v>
      </c>
      <c r="JT332" s="5">
        <v>284.27350000000001</v>
      </c>
      <c r="JU332" s="5">
        <v>301.32991000000004</v>
      </c>
      <c r="JV332" s="5">
        <v>301.32991000000004</v>
      </c>
      <c r="JW332" s="5">
        <v>301.32991000000004</v>
      </c>
      <c r="JX332" s="5">
        <v>301.32991000000004</v>
      </c>
      <c r="JY332" s="5">
        <v>301.32991000000004</v>
      </c>
      <c r="JZ332" s="5">
        <v>301.32991000000004</v>
      </c>
      <c r="KA332" s="5">
        <v>301.32991000000004</v>
      </c>
      <c r="KB332" s="5">
        <v>301.32991000000004</v>
      </c>
      <c r="KC332" s="5">
        <v>301.32991000000004</v>
      </c>
      <c r="KD332" s="5">
        <v>301.32991000000004</v>
      </c>
      <c r="KE332" s="5">
        <v>301.32991000000004</v>
      </c>
      <c r="KF332" s="5">
        <v>301.32991000000004</v>
      </c>
      <c r="KG332" s="5">
        <v>319.40970460000005</v>
      </c>
      <c r="KH332" s="5">
        <v>319.40970460000005</v>
      </c>
      <c r="KI332" s="5">
        <v>319.40970460000005</v>
      </c>
      <c r="KJ332" s="5">
        <v>319.40970460000005</v>
      </c>
      <c r="KK332" s="5">
        <v>319.40970460000005</v>
      </c>
      <c r="KL332" s="5">
        <v>319.40970460000005</v>
      </c>
      <c r="KM332" s="5">
        <v>319.40970460000005</v>
      </c>
      <c r="KN332" s="5">
        <v>319.40970460000005</v>
      </c>
      <c r="KO332" s="5">
        <v>319.40970460000005</v>
      </c>
      <c r="KP332" s="5">
        <v>319.40970460000005</v>
      </c>
      <c r="KQ332" s="5">
        <v>319.40970460000005</v>
      </c>
      <c r="KR332" s="5">
        <v>319.40970460000005</v>
      </c>
      <c r="KS332" s="5">
        <v>338.57428687600003</v>
      </c>
      <c r="KT332" s="5">
        <v>338.57428687600003</v>
      </c>
      <c r="KU332" s="5">
        <v>338.57428687600003</v>
      </c>
      <c r="KV332" s="5">
        <v>338.57428687600003</v>
      </c>
      <c r="KW332" s="5">
        <v>338.57428687600003</v>
      </c>
      <c r="KX332" s="5">
        <v>338.57428687600003</v>
      </c>
      <c r="KY332" s="5">
        <v>338.57428687600003</v>
      </c>
      <c r="KZ332" s="5">
        <v>338.57428687600003</v>
      </c>
      <c r="LA332" s="5">
        <v>338.57428687600003</v>
      </c>
      <c r="LB332" s="5">
        <v>338.57428687600003</v>
      </c>
      <c r="LC332" s="5">
        <v>338.57428687600003</v>
      </c>
      <c r="LD332" s="5">
        <v>338.57428687600003</v>
      </c>
      <c r="LE332" s="5">
        <v>358.88874408856009</v>
      </c>
      <c r="LF332" s="5">
        <v>358.88874408856009</v>
      </c>
      <c r="LG332" s="5">
        <v>358.88874408856009</v>
      </c>
      <c r="LH332" s="5">
        <v>358.88874408856009</v>
      </c>
      <c r="LI332" s="5">
        <v>358.88874408856009</v>
      </c>
      <c r="LJ332" s="5">
        <v>358.88874408856009</v>
      </c>
      <c r="LK332" s="5">
        <v>358.88874408856009</v>
      </c>
      <c r="LL332" s="5">
        <v>358.88874408856009</v>
      </c>
      <c r="LM332" s="5">
        <v>358.88874408856009</v>
      </c>
      <c r="LN332" s="5">
        <v>358.88874408856009</v>
      </c>
      <c r="LO332" s="5">
        <v>358.88874408856009</v>
      </c>
      <c r="LP332" s="5">
        <v>358.88874408856009</v>
      </c>
      <c r="LQ332" s="5"/>
      <c r="LT332" s="5">
        <v>0</v>
      </c>
      <c r="LU332" s="5">
        <v>0</v>
      </c>
      <c r="LV332" s="5">
        <v>0</v>
      </c>
      <c r="LW332" s="5">
        <v>0</v>
      </c>
      <c r="LX332" s="5">
        <v>0</v>
      </c>
      <c r="LY332" s="5">
        <v>0</v>
      </c>
      <c r="LZ332" s="5">
        <v>0</v>
      </c>
      <c r="MA332" s="5">
        <v>0</v>
      </c>
      <c r="MB332" s="5">
        <v>0</v>
      </c>
      <c r="MC332" s="5">
        <v>0</v>
      </c>
      <c r="MD332" s="5">
        <v>0</v>
      </c>
      <c r="ME332" s="5">
        <v>0</v>
      </c>
      <c r="MF332" s="5">
        <v>0</v>
      </c>
      <c r="MG332" s="5">
        <v>0</v>
      </c>
      <c r="MH332" s="5">
        <v>0</v>
      </c>
      <c r="MI332" s="5">
        <v>0</v>
      </c>
      <c r="MJ332" s="5">
        <v>0</v>
      </c>
      <c r="MK332" s="5">
        <v>0</v>
      </c>
      <c r="ML332" s="5">
        <v>301.11200000000002</v>
      </c>
      <c r="MM332" s="5">
        <v>301.11200000000002</v>
      </c>
      <c r="MN332" s="5">
        <v>301.11200000000002</v>
      </c>
      <c r="MO332" s="5">
        <v>301.11200000000002</v>
      </c>
      <c r="MP332" s="5">
        <v>301.11200000000002</v>
      </c>
      <c r="MQ332" s="5">
        <v>301.11200000000002</v>
      </c>
      <c r="MR332" s="5">
        <v>319.17872000000006</v>
      </c>
      <c r="MS332" s="5">
        <v>319.17872000000006</v>
      </c>
      <c r="MT332" s="5">
        <v>319.17872000000006</v>
      </c>
      <c r="MU332" s="5">
        <v>319.17872000000006</v>
      </c>
      <c r="MV332" s="5">
        <v>319.17872000000006</v>
      </c>
      <c r="MW332" s="5">
        <v>319.17872000000006</v>
      </c>
      <c r="MX332" s="5">
        <v>319.17872000000006</v>
      </c>
      <c r="MY332" s="5">
        <v>319.17872000000006</v>
      </c>
      <c r="MZ332" s="5">
        <v>319.17872000000006</v>
      </c>
      <c r="NA332" s="5">
        <v>319.17872000000006</v>
      </c>
      <c r="NB332" s="5">
        <v>319.17872000000006</v>
      </c>
      <c r="NC332" s="5">
        <v>319.17872000000006</v>
      </c>
      <c r="ND332" s="5">
        <v>338.32944320000007</v>
      </c>
      <c r="NE332" s="5">
        <v>338.32944320000007</v>
      </c>
      <c r="NF332" s="5">
        <v>338.32944320000007</v>
      </c>
      <c r="NG332" s="5">
        <v>338.32944320000007</v>
      </c>
      <c r="NH332" s="5">
        <v>338.32944320000007</v>
      </c>
      <c r="NI332" s="5">
        <v>338.32944320000007</v>
      </c>
      <c r="NJ332" s="5">
        <v>338.32944320000007</v>
      </c>
      <c r="NK332" s="5">
        <v>338.32944320000007</v>
      </c>
      <c r="NL332" s="5">
        <v>338.32944320000007</v>
      </c>
      <c r="NM332" s="5">
        <v>338.32944320000007</v>
      </c>
      <c r="NN332" s="5">
        <v>338.32944320000007</v>
      </c>
      <c r="NO332" s="5">
        <v>338.32944320000007</v>
      </c>
      <c r="NP332" s="5">
        <v>358.62920979200004</v>
      </c>
      <c r="NQ332" s="5">
        <v>358.62920979200004</v>
      </c>
      <c r="NR332" s="5">
        <v>358.62920979200004</v>
      </c>
      <c r="NS332" s="5">
        <v>358.62920979200004</v>
      </c>
      <c r="NT332" s="5">
        <v>358.62920979200004</v>
      </c>
      <c r="NU332" s="5">
        <v>358.62920979200004</v>
      </c>
      <c r="NV332" s="5">
        <v>358.62920979200004</v>
      </c>
      <c r="NW332" s="5">
        <v>358.62920979200004</v>
      </c>
      <c r="NX332" s="5">
        <v>358.62920979200004</v>
      </c>
      <c r="NY332" s="5">
        <v>358.62920979200004</v>
      </c>
      <c r="NZ332" s="5">
        <v>358.62920979200004</v>
      </c>
      <c r="OA332" s="5">
        <v>358.62920979200004</v>
      </c>
      <c r="OB332" s="5">
        <v>380.14696237952006</v>
      </c>
      <c r="OC332" s="5">
        <v>380.14696237952006</v>
      </c>
      <c r="OD332" s="5">
        <v>380.14696237952006</v>
      </c>
      <c r="OE332" s="5">
        <v>380.14696237952006</v>
      </c>
      <c r="OF332" s="5">
        <v>380.14696237952006</v>
      </c>
      <c r="OG332" s="5">
        <v>380.14696237952006</v>
      </c>
      <c r="OH332" s="5">
        <v>380.14696237952006</v>
      </c>
      <c r="OI332" s="5">
        <v>380.14696237952006</v>
      </c>
      <c r="OJ332" s="5">
        <v>380.14696237952006</v>
      </c>
      <c r="OK332" s="5">
        <v>380.14696237952006</v>
      </c>
      <c r="OL332" s="5">
        <v>380.14696237952006</v>
      </c>
      <c r="OM332" s="5">
        <v>380.14696237952006</v>
      </c>
      <c r="ON332" s="5"/>
      <c r="OQ332" s="59">
        <v>0</v>
      </c>
      <c r="OR332" s="59">
        <v>0</v>
      </c>
      <c r="OS332" s="59">
        <v>0</v>
      </c>
      <c r="OT332" s="59">
        <v>0</v>
      </c>
      <c r="OU332" s="59">
        <v>0</v>
      </c>
      <c r="OV332" s="59">
        <v>0</v>
      </c>
      <c r="OW332" s="59">
        <v>0</v>
      </c>
      <c r="OX332" s="59">
        <v>0</v>
      </c>
      <c r="OY332" s="59">
        <v>0</v>
      </c>
      <c r="OZ332" s="59">
        <v>0</v>
      </c>
      <c r="PA332" s="59">
        <v>0</v>
      </c>
      <c r="PB332" s="59">
        <v>0</v>
      </c>
      <c r="PC332" s="59">
        <v>0</v>
      </c>
      <c r="PD332" s="59">
        <v>0</v>
      </c>
      <c r="PE332" s="59">
        <v>0</v>
      </c>
      <c r="PF332" s="59">
        <v>0</v>
      </c>
      <c r="PG332" s="59">
        <v>0</v>
      </c>
      <c r="PH332" s="59">
        <v>0</v>
      </c>
      <c r="PI332" s="59">
        <v>0</v>
      </c>
      <c r="PJ332" s="59">
        <v>0</v>
      </c>
      <c r="PK332" s="59">
        <v>0</v>
      </c>
      <c r="PL332" s="59">
        <v>0</v>
      </c>
      <c r="PM332" s="59">
        <v>0</v>
      </c>
      <c r="PN332" s="59">
        <v>0</v>
      </c>
      <c r="PO332" s="59">
        <v>0</v>
      </c>
      <c r="PP332" s="59">
        <v>0</v>
      </c>
      <c r="PQ332" s="59">
        <v>0</v>
      </c>
      <c r="PR332" s="59">
        <v>0</v>
      </c>
      <c r="PS332" s="59">
        <v>0</v>
      </c>
      <c r="PT332" s="59">
        <v>0</v>
      </c>
      <c r="PU332" s="59">
        <v>0</v>
      </c>
      <c r="PV332" s="59">
        <v>0</v>
      </c>
      <c r="PW332" s="59">
        <v>0</v>
      </c>
      <c r="PX332" s="59">
        <v>0</v>
      </c>
      <c r="PY332" s="59">
        <v>0</v>
      </c>
      <c r="PZ332" s="59">
        <v>0</v>
      </c>
      <c r="QA332" s="59">
        <v>0</v>
      </c>
      <c r="QB332" s="59">
        <v>0</v>
      </c>
      <c r="QC332" s="59">
        <v>0</v>
      </c>
      <c r="QD332" s="59">
        <v>0</v>
      </c>
      <c r="QE332" s="59">
        <v>0</v>
      </c>
      <c r="QF332" s="59">
        <v>0</v>
      </c>
      <c r="QG332" s="59">
        <v>0</v>
      </c>
      <c r="QH332" s="59">
        <v>0</v>
      </c>
      <c r="QI332" s="59">
        <v>0</v>
      </c>
      <c r="QJ332" s="59">
        <v>0</v>
      </c>
      <c r="QK332" s="59">
        <v>0</v>
      </c>
      <c r="QL332" s="59">
        <v>0</v>
      </c>
      <c r="QM332" s="59">
        <v>0</v>
      </c>
      <c r="QN332" s="59">
        <v>0</v>
      </c>
      <c r="QO332" s="59">
        <v>0</v>
      </c>
      <c r="QP332" s="59">
        <v>0</v>
      </c>
      <c r="QQ332" s="59">
        <v>0</v>
      </c>
      <c r="QR332" s="59">
        <v>0</v>
      </c>
      <c r="QS332" s="59">
        <v>0</v>
      </c>
      <c r="QT332" s="59">
        <v>0</v>
      </c>
      <c r="QU332" s="59">
        <v>0</v>
      </c>
      <c r="QV332" s="59">
        <v>0</v>
      </c>
      <c r="QW332" s="59">
        <v>0</v>
      </c>
      <c r="QX332" s="59">
        <v>0</v>
      </c>
      <c r="QY332" s="59">
        <v>0</v>
      </c>
      <c r="QZ332" s="59">
        <v>0</v>
      </c>
      <c r="RA332" s="59">
        <v>0</v>
      </c>
      <c r="RB332" s="59">
        <v>0</v>
      </c>
      <c r="RC332" s="59">
        <v>0</v>
      </c>
      <c r="RD332" s="59">
        <v>0</v>
      </c>
      <c r="RE332" s="59">
        <v>0</v>
      </c>
      <c r="RF332" s="59">
        <v>0</v>
      </c>
      <c r="RG332" s="59">
        <v>0</v>
      </c>
      <c r="RH332" s="59">
        <v>0</v>
      </c>
      <c r="RI332" s="59">
        <v>0</v>
      </c>
      <c r="RJ332" s="59">
        <v>0</v>
      </c>
      <c r="RK332" s="59"/>
      <c r="RN332" s="59">
        <v>0</v>
      </c>
      <c r="RO332" s="59">
        <v>0</v>
      </c>
      <c r="RP332" s="59">
        <v>0</v>
      </c>
      <c r="RQ332" s="59">
        <v>0</v>
      </c>
      <c r="RR332" s="59">
        <v>0</v>
      </c>
      <c r="RS332" s="59">
        <v>0</v>
      </c>
      <c r="RT332" s="59">
        <v>0</v>
      </c>
      <c r="RU332" s="59">
        <v>0</v>
      </c>
      <c r="RV332" s="59">
        <v>0</v>
      </c>
      <c r="RW332" s="59">
        <v>0</v>
      </c>
      <c r="RX332" s="59">
        <v>0</v>
      </c>
      <c r="RY332" s="59">
        <v>0</v>
      </c>
      <c r="RZ332" s="59">
        <v>0</v>
      </c>
      <c r="SA332" s="59">
        <v>0</v>
      </c>
      <c r="SB332" s="59">
        <v>0</v>
      </c>
      <c r="SC332" s="59">
        <v>0</v>
      </c>
      <c r="SD332" s="59">
        <v>0</v>
      </c>
      <c r="SE332" s="59">
        <v>0</v>
      </c>
      <c r="SF332" s="59">
        <v>585.38550000000009</v>
      </c>
      <c r="SG332" s="59">
        <v>585.38550000000009</v>
      </c>
      <c r="SH332" s="59">
        <v>585.38550000000009</v>
      </c>
      <c r="SI332" s="59">
        <v>585.38550000000009</v>
      </c>
      <c r="SJ332" s="59">
        <v>585.38550000000009</v>
      </c>
      <c r="SK332" s="59">
        <v>585.38550000000009</v>
      </c>
      <c r="SL332" s="59">
        <v>620.50863000000004</v>
      </c>
      <c r="SM332" s="59">
        <v>620.50863000000004</v>
      </c>
      <c r="SN332" s="59">
        <v>620.50863000000004</v>
      </c>
      <c r="SO332" s="59">
        <v>620.50863000000004</v>
      </c>
      <c r="SP332" s="59">
        <v>620.50863000000004</v>
      </c>
      <c r="SQ332" s="59">
        <v>620.50863000000004</v>
      </c>
      <c r="SR332" s="59">
        <v>620.50863000000004</v>
      </c>
      <c r="SS332" s="59">
        <v>620.50863000000004</v>
      </c>
      <c r="ST332" s="59">
        <v>620.50863000000004</v>
      </c>
      <c r="SU332" s="59">
        <v>620.50863000000004</v>
      </c>
      <c r="SV332" s="59">
        <v>620.50863000000004</v>
      </c>
      <c r="SW332" s="59">
        <v>620.50863000000004</v>
      </c>
      <c r="SX332" s="59">
        <v>657.73914780000018</v>
      </c>
      <c r="SY332" s="59">
        <v>657.73914780000018</v>
      </c>
      <c r="SZ332" s="59">
        <v>657.73914780000018</v>
      </c>
      <c r="TA332" s="59">
        <v>657.73914780000018</v>
      </c>
      <c r="TB332" s="59">
        <v>657.73914780000018</v>
      </c>
      <c r="TC332" s="59">
        <v>657.73914780000018</v>
      </c>
      <c r="TD332" s="59">
        <v>657.73914780000018</v>
      </c>
      <c r="TE332" s="59">
        <v>657.73914780000018</v>
      </c>
      <c r="TF332" s="59">
        <v>657.73914780000018</v>
      </c>
      <c r="TG332" s="59">
        <v>657.73914780000018</v>
      </c>
      <c r="TH332" s="59">
        <v>657.73914780000018</v>
      </c>
      <c r="TI332" s="59">
        <v>657.73914780000018</v>
      </c>
      <c r="TJ332" s="59">
        <v>697.20349666800007</v>
      </c>
      <c r="TK332" s="59">
        <v>697.20349666800007</v>
      </c>
      <c r="TL332" s="59">
        <v>697.20349666800007</v>
      </c>
      <c r="TM332" s="59">
        <v>697.20349666800007</v>
      </c>
      <c r="TN332" s="59">
        <v>697.20349666800007</v>
      </c>
      <c r="TO332" s="59">
        <v>697.20349666800007</v>
      </c>
      <c r="TP332" s="59">
        <v>697.20349666800007</v>
      </c>
      <c r="TQ332" s="59">
        <v>697.20349666800007</v>
      </c>
      <c r="TR332" s="59">
        <v>697.20349666800007</v>
      </c>
      <c r="TS332" s="59">
        <v>697.20349666800007</v>
      </c>
      <c r="TT332" s="59">
        <v>697.20349666800007</v>
      </c>
      <c r="TU332" s="59">
        <v>697.20349666800007</v>
      </c>
      <c r="TV332" s="59">
        <v>739.03570646808021</v>
      </c>
      <c r="TW332" s="59">
        <v>739.03570646808021</v>
      </c>
      <c r="TX332" s="59">
        <v>739.03570646808021</v>
      </c>
      <c r="TY332" s="59">
        <v>739.03570646808021</v>
      </c>
      <c r="TZ332" s="59">
        <v>739.03570646808021</v>
      </c>
      <c r="UA332" s="59">
        <v>739.03570646808021</v>
      </c>
      <c r="UB332" s="59">
        <v>739.03570646808021</v>
      </c>
      <c r="UC332" s="59">
        <v>739.03570646808021</v>
      </c>
      <c r="UD332" s="59">
        <v>739.03570646808021</v>
      </c>
      <c r="UE332" s="59">
        <v>739.03570646808021</v>
      </c>
      <c r="UF332" s="59">
        <v>739.03570646808021</v>
      </c>
      <c r="UG332" s="59">
        <v>739.03570646808021</v>
      </c>
      <c r="UH332" s="59"/>
      <c r="UK332" s="59">
        <v>0</v>
      </c>
      <c r="UL332" s="59">
        <v>1705.6410000000001</v>
      </c>
      <c r="UM332" s="59">
        <v>3615.9589199999996</v>
      </c>
      <c r="UN332" s="59">
        <v>3832.9164552000016</v>
      </c>
      <c r="UO332" s="59">
        <v>4062.8914425119997</v>
      </c>
      <c r="UP332" s="59">
        <v>4306.6649290627211</v>
      </c>
      <c r="UQ332" s="59"/>
      <c r="UT332" s="59">
        <v>0</v>
      </c>
      <c r="UU332" s="59">
        <v>1806.6720000000003</v>
      </c>
      <c r="UV332" s="59">
        <v>3830.14464</v>
      </c>
      <c r="UW332" s="59">
        <v>4059.9533184000015</v>
      </c>
      <c r="UX332" s="59">
        <v>4303.5505175040007</v>
      </c>
      <c r="UY332" s="59">
        <v>4561.7635485542405</v>
      </c>
      <c r="UZ332" s="59"/>
      <c r="VC332" s="59">
        <v>0</v>
      </c>
      <c r="VD332" s="59">
        <v>0</v>
      </c>
      <c r="VE332" s="59">
        <v>0</v>
      </c>
      <c r="VF332" s="59">
        <v>0</v>
      </c>
      <c r="VG332" s="59">
        <v>0</v>
      </c>
      <c r="VH332" s="59">
        <v>0</v>
      </c>
      <c r="VI332" s="59"/>
      <c r="VL332" s="59">
        <v>0</v>
      </c>
      <c r="VM332" s="59">
        <v>3512.3130000000001</v>
      </c>
      <c r="VN332" s="59">
        <v>7446.1035599999996</v>
      </c>
      <c r="VO332" s="59">
        <v>7892.8697736000031</v>
      </c>
      <c r="VP332" s="59">
        <v>8366.4419600159999</v>
      </c>
      <c r="VQ332" s="59">
        <v>8868.4284776169625</v>
      </c>
      <c r="VR332" s="59"/>
      <c r="VU332" s="59">
        <v>0</v>
      </c>
      <c r="VV332" s="59">
        <v>59430</v>
      </c>
      <c r="VW332" s="59">
        <v>125991.60000000002</v>
      </c>
      <c r="VX332" s="59">
        <v>133551.09600000002</v>
      </c>
      <c r="VY332" s="59">
        <v>141564.16175999999</v>
      </c>
      <c r="VZ332" s="59">
        <v>150058.01146560002</v>
      </c>
      <c r="WA332" s="59"/>
      <c r="WD332" s="59">
        <v>0</v>
      </c>
      <c r="WE332" s="59">
        <v>4952.5</v>
      </c>
      <c r="WF332" s="59">
        <v>10499.300000000001</v>
      </c>
      <c r="WG332" s="59">
        <v>11129.258000000002</v>
      </c>
      <c r="WH332" s="59">
        <v>11797.01348</v>
      </c>
      <c r="WI332" s="59">
        <v>12504.834288800002</v>
      </c>
      <c r="WJ332" s="59"/>
      <c r="WM332" s="59">
        <v>0</v>
      </c>
      <c r="WN332" s="59">
        <v>207.82626940830886</v>
      </c>
      <c r="WO332" s="59">
        <v>440.59169114561485</v>
      </c>
      <c r="WP332" s="59">
        <v>467.02719261435175</v>
      </c>
      <c r="WQ332" s="59">
        <v>495.0488241712128</v>
      </c>
      <c r="WR332" s="59">
        <v>524.7517536214857</v>
      </c>
      <c r="WS332" s="59"/>
      <c r="WV332" s="74">
        <v>-6</v>
      </c>
      <c r="WW332" s="74">
        <v>6</v>
      </c>
      <c r="WX332" s="74">
        <v>18</v>
      </c>
      <c r="WY332" s="74">
        <v>30</v>
      </c>
      <c r="WZ332" s="74">
        <v>42</v>
      </c>
      <c r="XA332" s="74">
        <v>54</v>
      </c>
      <c r="XB332" s="74"/>
      <c r="XE332" s="80">
        <v>0</v>
      </c>
      <c r="XF332" s="80">
        <v>0</v>
      </c>
      <c r="XG332" s="80">
        <v>1</v>
      </c>
      <c r="XH332" s="80">
        <v>2</v>
      </c>
      <c r="XI332" s="80">
        <v>3</v>
      </c>
      <c r="XJ332" s="80">
        <v>4</v>
      </c>
      <c r="XK332" s="80"/>
      <c r="XL332" s="75"/>
      <c r="XM332" s="75"/>
      <c r="XN332" s="80">
        <v>0</v>
      </c>
      <c r="XO332" s="80">
        <v>6</v>
      </c>
      <c r="XP332" s="80">
        <v>6</v>
      </c>
      <c r="XQ332" s="80">
        <v>6</v>
      </c>
      <c r="XR332" s="80">
        <v>6</v>
      </c>
      <c r="XS332" s="80">
        <v>6</v>
      </c>
      <c r="XT332" s="80"/>
      <c r="XW332" s="80">
        <v>0</v>
      </c>
      <c r="XX332" s="80">
        <v>0</v>
      </c>
      <c r="XY332" s="80">
        <v>0</v>
      </c>
      <c r="XZ332" s="80">
        <v>0</v>
      </c>
      <c r="YA332" s="80">
        <v>0</v>
      </c>
      <c r="YB332" s="80">
        <v>0</v>
      </c>
      <c r="YC332" s="80"/>
      <c r="YF332" s="5">
        <v>0</v>
      </c>
      <c r="YG332" s="5">
        <v>433.31777171632393</v>
      </c>
      <c r="YH332" s="5">
        <v>918.63367603860752</v>
      </c>
      <c r="YI332" s="5">
        <v>973.75169660092342</v>
      </c>
      <c r="YJ332" s="5">
        <v>1032.1767983969794</v>
      </c>
      <c r="YK332" s="5">
        <v>1094.1074063007991</v>
      </c>
      <c r="YL332" s="5"/>
      <c r="YO332" s="5">
        <v>0</v>
      </c>
      <c r="YP332" s="5">
        <v>9352.1821233738992</v>
      </c>
      <c r="YQ332" s="5">
        <v>19826.626101552669</v>
      </c>
      <c r="YR332" s="5">
        <v>21016.223667645827</v>
      </c>
      <c r="YS332" s="5">
        <v>29702.929450272768</v>
      </c>
      <c r="YT332" s="5">
        <v>31485.105217289143</v>
      </c>
      <c r="YU332" s="5"/>
      <c r="YX332" s="5">
        <v>0</v>
      </c>
      <c r="YY332" s="5">
        <v>9268.8065560138202</v>
      </c>
      <c r="YZ332" s="5">
        <v>19826.626101552669</v>
      </c>
      <c r="ZA332" s="5">
        <v>21016.223667645827</v>
      </c>
      <c r="ZB332" s="5">
        <v>29702.929450272768</v>
      </c>
      <c r="ZC332" s="5">
        <v>31485.105217289143</v>
      </c>
      <c r="ZD332" s="5"/>
      <c r="ZG332" s="5">
        <v>0</v>
      </c>
      <c r="ZH332" s="5">
        <v>207.82626940830886</v>
      </c>
      <c r="ZI332" s="5">
        <v>440.59169114561485</v>
      </c>
      <c r="ZJ332" s="5">
        <v>467.02719261435175</v>
      </c>
      <c r="ZK332" s="5">
        <v>495.0488241712128</v>
      </c>
      <c r="ZL332" s="5">
        <v>524.7517536214857</v>
      </c>
      <c r="ZM332" s="5"/>
      <c r="ZP332" s="60">
        <v>0</v>
      </c>
      <c r="ZQ332" s="60">
        <v>1454.783885858162</v>
      </c>
      <c r="ZR332" s="60">
        <v>12336.567352077216</v>
      </c>
      <c r="ZS332" s="60">
        <v>13076.761393201848</v>
      </c>
      <c r="ZT332" s="60">
        <v>13861.367076793958</v>
      </c>
      <c r="ZU332" s="60">
        <v>14693.049101401601</v>
      </c>
      <c r="ZV332" s="60"/>
      <c r="ZY332" s="60">
        <v>0</v>
      </c>
      <c r="ZZ332" s="60">
        <v>207.82626940830886</v>
      </c>
      <c r="AAA332" s="60">
        <v>440.59169114561485</v>
      </c>
      <c r="AAB332" s="60">
        <v>467.02719261435175</v>
      </c>
      <c r="AAC332" s="60">
        <v>495.0488241712128</v>
      </c>
      <c r="AAD332" s="60">
        <v>524.7517536214857</v>
      </c>
      <c r="AAE332" s="60"/>
      <c r="AAH332" s="60">
        <v>0</v>
      </c>
      <c r="AAI332" s="60">
        <v>2701.7415023080152</v>
      </c>
      <c r="AAJ332" s="60">
        <v>14980.117498950905</v>
      </c>
      <c r="AAK332" s="60">
        <v>25686.495593789346</v>
      </c>
      <c r="AAL332" s="60">
        <v>37623.710637012176</v>
      </c>
      <c r="AAM332" s="60">
        <v>50900.920101284115</v>
      </c>
      <c r="AAN332" s="60"/>
      <c r="AAQ332" s="5">
        <v>0</v>
      </c>
      <c r="AAR332" s="5">
        <v>4156.5253881661774</v>
      </c>
      <c r="AAS332" s="5">
        <v>27316.68485102812</v>
      </c>
      <c r="AAT332" s="5">
        <v>38763.256986991197</v>
      </c>
      <c r="AAU332" s="5">
        <v>51485.077713806138</v>
      </c>
      <c r="AAV332" s="5">
        <v>65593.969202685723</v>
      </c>
    </row>
    <row r="333" spans="2:724" ht="15" customHeight="1">
      <c r="B333" s="228">
        <v>60</v>
      </c>
      <c r="C333" s="228">
        <v>15</v>
      </c>
      <c r="D333" s="229" t="s">
        <v>495</v>
      </c>
      <c r="E333" s="73" t="b">
        <v>0</v>
      </c>
      <c r="F333" s="230">
        <v>42186</v>
      </c>
      <c r="G333" s="231" t="s">
        <v>426</v>
      </c>
      <c r="H333" s="57" t="s">
        <v>221</v>
      </c>
      <c r="I333" s="57" t="s">
        <v>199</v>
      </c>
      <c r="J333" s="229" t="s">
        <v>223</v>
      </c>
      <c r="K333" s="232">
        <v>0</v>
      </c>
      <c r="L333" s="232">
        <v>0</v>
      </c>
      <c r="M333" s="73" t="b">
        <v>1</v>
      </c>
      <c r="N333" s="73" t="b">
        <v>1</v>
      </c>
      <c r="O333" s="73" t="b">
        <v>1</v>
      </c>
      <c r="P333" s="27">
        <v>43282</v>
      </c>
      <c r="Q333" s="27" t="s">
        <v>426</v>
      </c>
      <c r="R333" s="69">
        <v>0</v>
      </c>
      <c r="S333" s="69">
        <v>0.06</v>
      </c>
      <c r="T333" s="69">
        <v>0.06</v>
      </c>
      <c r="U333" s="69">
        <v>0.06</v>
      </c>
      <c r="V333" s="69">
        <v>0.06</v>
      </c>
      <c r="W333" s="69">
        <v>0.06</v>
      </c>
      <c r="Z333" s="232">
        <v>0</v>
      </c>
      <c r="AA333" s="232">
        <v>0</v>
      </c>
      <c r="AB333" s="232">
        <v>0</v>
      </c>
      <c r="AC333" s="232">
        <v>0</v>
      </c>
      <c r="AD333" s="232">
        <v>0</v>
      </c>
      <c r="AE333" s="232">
        <v>0</v>
      </c>
      <c r="AF333" s="232">
        <v>0</v>
      </c>
      <c r="AG333" s="232">
        <v>0</v>
      </c>
      <c r="AH333" s="232">
        <v>0</v>
      </c>
      <c r="AI333" s="232">
        <v>0</v>
      </c>
      <c r="AJ333" s="232">
        <v>0</v>
      </c>
      <c r="AK333" s="232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233">
        <v>9905</v>
      </c>
      <c r="AS333" s="5">
        <v>9905</v>
      </c>
      <c r="AT333" s="5">
        <v>9905</v>
      </c>
      <c r="AU333" s="5">
        <v>9905</v>
      </c>
      <c r="AV333" s="5">
        <v>9905</v>
      </c>
      <c r="AW333" s="5">
        <v>9905</v>
      </c>
      <c r="AX333" s="5">
        <v>10499.300000000001</v>
      </c>
      <c r="AY333" s="5">
        <v>10499.300000000001</v>
      </c>
      <c r="AZ333" s="5">
        <v>10499.300000000001</v>
      </c>
      <c r="BA333" s="5">
        <v>10499.300000000001</v>
      </c>
      <c r="BB333" s="5">
        <v>10499.300000000001</v>
      </c>
      <c r="BC333" s="5">
        <v>10499.300000000001</v>
      </c>
      <c r="BD333" s="5">
        <v>10499.300000000001</v>
      </c>
      <c r="BE333" s="5">
        <v>10499.300000000001</v>
      </c>
      <c r="BF333" s="5">
        <v>10499.300000000001</v>
      </c>
      <c r="BG333" s="5">
        <v>10499.300000000001</v>
      </c>
      <c r="BH333" s="5">
        <v>10499.300000000001</v>
      </c>
      <c r="BI333" s="5">
        <v>10499.300000000001</v>
      </c>
      <c r="BJ333" s="5">
        <v>11129.258000000002</v>
      </c>
      <c r="BK333" s="5">
        <v>11129.258000000002</v>
      </c>
      <c r="BL333" s="5">
        <v>11129.258000000002</v>
      </c>
      <c r="BM333" s="5">
        <v>11129.258000000002</v>
      </c>
      <c r="BN333" s="5">
        <v>11129.258000000002</v>
      </c>
      <c r="BO333" s="5">
        <v>11129.258000000002</v>
      </c>
      <c r="BP333" s="5">
        <v>11129.258000000002</v>
      </c>
      <c r="BQ333" s="5">
        <v>11129.258000000002</v>
      </c>
      <c r="BR333" s="5">
        <v>11129.258000000002</v>
      </c>
      <c r="BS333" s="5">
        <v>11129.258000000002</v>
      </c>
      <c r="BT333" s="5">
        <v>11129.258000000002</v>
      </c>
      <c r="BU333" s="5">
        <v>11129.258000000002</v>
      </c>
      <c r="BV333" s="5">
        <v>11797.013480000001</v>
      </c>
      <c r="BW333" s="5">
        <v>11797.013480000001</v>
      </c>
      <c r="BX333" s="5">
        <v>11797.013480000001</v>
      </c>
      <c r="BY333" s="5">
        <v>11797.013480000001</v>
      </c>
      <c r="BZ333" s="5">
        <v>11797.013480000001</v>
      </c>
      <c r="CA333" s="5">
        <v>11797.013480000001</v>
      </c>
      <c r="CB333" s="5">
        <v>11797.013480000001</v>
      </c>
      <c r="CC333" s="5">
        <v>11797.013480000001</v>
      </c>
      <c r="CD333" s="5">
        <v>11797.013480000001</v>
      </c>
      <c r="CE333" s="5">
        <v>11797.013480000001</v>
      </c>
      <c r="CF333" s="5">
        <v>11797.013480000001</v>
      </c>
      <c r="CG333" s="5">
        <v>11797.013480000001</v>
      </c>
      <c r="CH333" s="5">
        <v>12504.834288800002</v>
      </c>
      <c r="CI333" s="5">
        <v>12504.834288800002</v>
      </c>
      <c r="CJ333" s="5">
        <v>12504.834288800002</v>
      </c>
      <c r="CK333" s="5">
        <v>12504.834288800002</v>
      </c>
      <c r="CL333" s="5">
        <v>12504.834288800002</v>
      </c>
      <c r="CM333" s="5">
        <v>12504.834288800002</v>
      </c>
      <c r="CN333" s="5">
        <v>12504.834288800002</v>
      </c>
      <c r="CO333" s="5">
        <v>12504.834288800002</v>
      </c>
      <c r="CP333" s="5">
        <v>12504.834288800002</v>
      </c>
      <c r="CQ333" s="5">
        <v>12504.834288800002</v>
      </c>
      <c r="CR333" s="5">
        <v>12504.834288800002</v>
      </c>
      <c r="CS333" s="5">
        <v>12504.834288800002</v>
      </c>
      <c r="CU333" s="69">
        <v>0</v>
      </c>
      <c r="CV333" s="69">
        <v>0</v>
      </c>
      <c r="CW333" s="69">
        <v>0</v>
      </c>
      <c r="CX333" s="69">
        <v>0</v>
      </c>
      <c r="CY333" s="69">
        <v>0</v>
      </c>
      <c r="CZ333" s="69">
        <v>0</v>
      </c>
      <c r="DC333" s="5">
        <v>0</v>
      </c>
      <c r="DD333" s="5">
        <v>0</v>
      </c>
      <c r="DE333" s="5">
        <v>0</v>
      </c>
      <c r="DF333" s="5">
        <v>0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0</v>
      </c>
      <c r="DQ333" s="5">
        <v>0</v>
      </c>
      <c r="DR333" s="5">
        <v>0</v>
      </c>
      <c r="DS333" s="5">
        <v>0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0</v>
      </c>
      <c r="EK333" s="5">
        <v>0</v>
      </c>
      <c r="EL333" s="5">
        <v>0</v>
      </c>
      <c r="EM333" s="5">
        <v>0</v>
      </c>
      <c r="EN333" s="5">
        <v>0</v>
      </c>
      <c r="EO333" s="5">
        <v>0</v>
      </c>
      <c r="EP333" s="5">
        <v>0</v>
      </c>
      <c r="EQ333" s="5">
        <v>0</v>
      </c>
      <c r="ER333" s="5">
        <v>0</v>
      </c>
      <c r="ES333" s="5">
        <v>0</v>
      </c>
      <c r="ET333" s="5">
        <v>0</v>
      </c>
      <c r="EU333" s="5">
        <v>0</v>
      </c>
      <c r="EV333" s="5">
        <v>0</v>
      </c>
      <c r="EW333" s="5">
        <v>0</v>
      </c>
      <c r="EX333" s="5">
        <v>0</v>
      </c>
      <c r="EY333" s="5">
        <v>0</v>
      </c>
      <c r="EZ333" s="5">
        <v>0</v>
      </c>
      <c r="FA333" s="5">
        <v>0</v>
      </c>
      <c r="FB333" s="5">
        <v>0</v>
      </c>
      <c r="FC333" s="5">
        <v>0</v>
      </c>
      <c r="FD333" s="5">
        <v>0</v>
      </c>
      <c r="FE333" s="5">
        <v>0</v>
      </c>
      <c r="FF333" s="5">
        <v>0</v>
      </c>
      <c r="FG333" s="5">
        <v>0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0</v>
      </c>
      <c r="FO333" s="5">
        <v>0</v>
      </c>
      <c r="FP333" s="5">
        <v>0</v>
      </c>
      <c r="FQ333" s="5">
        <v>0</v>
      </c>
      <c r="FR333" s="5">
        <v>0</v>
      </c>
      <c r="FS333" s="5">
        <v>0</v>
      </c>
      <c r="FT333" s="5">
        <v>0</v>
      </c>
      <c r="FU333" s="5">
        <v>0</v>
      </c>
      <c r="FV333" s="5">
        <v>0</v>
      </c>
      <c r="FW333" s="5"/>
      <c r="FZ333" s="5">
        <v>0</v>
      </c>
      <c r="GA333" s="5">
        <v>0</v>
      </c>
      <c r="GB333" s="5">
        <v>0</v>
      </c>
      <c r="GC333" s="5">
        <v>0</v>
      </c>
      <c r="GD333" s="5">
        <v>0</v>
      </c>
      <c r="GE333" s="5">
        <v>0</v>
      </c>
      <c r="GF333" s="5">
        <v>0</v>
      </c>
      <c r="GG333" s="5">
        <v>0</v>
      </c>
      <c r="GH333" s="5">
        <v>0</v>
      </c>
      <c r="GI333" s="5">
        <v>0</v>
      </c>
      <c r="GJ333" s="5">
        <v>0</v>
      </c>
      <c r="GK333" s="5">
        <v>0</v>
      </c>
      <c r="GL333" s="5">
        <v>0</v>
      </c>
      <c r="GM333" s="5">
        <v>0</v>
      </c>
      <c r="GN333" s="5">
        <v>0</v>
      </c>
      <c r="GO333" s="5">
        <v>0</v>
      </c>
      <c r="GP333" s="5">
        <v>0</v>
      </c>
      <c r="GQ333" s="5">
        <v>0</v>
      </c>
      <c r="GR333" s="5">
        <v>9905</v>
      </c>
      <c r="GS333" s="5">
        <v>9905</v>
      </c>
      <c r="GT333" s="5">
        <v>9905</v>
      </c>
      <c r="GU333" s="5">
        <v>9905</v>
      </c>
      <c r="GV333" s="5">
        <v>9905</v>
      </c>
      <c r="GW333" s="5">
        <v>9905</v>
      </c>
      <c r="GX333" s="5">
        <v>10499.300000000001</v>
      </c>
      <c r="GY333" s="5">
        <v>10499.300000000001</v>
      </c>
      <c r="GZ333" s="5">
        <v>10499.300000000001</v>
      </c>
      <c r="HA333" s="5">
        <v>10499.300000000001</v>
      </c>
      <c r="HB333" s="5">
        <v>10499.300000000001</v>
      </c>
      <c r="HC333" s="5">
        <v>10499.300000000001</v>
      </c>
      <c r="HD333" s="5">
        <v>10499.300000000001</v>
      </c>
      <c r="HE333" s="5">
        <v>10499.300000000001</v>
      </c>
      <c r="HF333" s="5">
        <v>10499.300000000001</v>
      </c>
      <c r="HG333" s="5">
        <v>10499.300000000001</v>
      </c>
      <c r="HH333" s="5">
        <v>10499.300000000001</v>
      </c>
      <c r="HI333" s="5">
        <v>10499.300000000001</v>
      </c>
      <c r="HJ333" s="5">
        <v>11129.258000000002</v>
      </c>
      <c r="HK333" s="5">
        <v>11129.258000000002</v>
      </c>
      <c r="HL333" s="5">
        <v>11129.258000000002</v>
      </c>
      <c r="HM333" s="5">
        <v>11129.258000000002</v>
      </c>
      <c r="HN333" s="5">
        <v>11129.258000000002</v>
      </c>
      <c r="HO333" s="5">
        <v>11129.258000000002</v>
      </c>
      <c r="HP333" s="5">
        <v>11129.258000000002</v>
      </c>
      <c r="HQ333" s="5">
        <v>11129.258000000002</v>
      </c>
      <c r="HR333" s="5">
        <v>11129.258000000002</v>
      </c>
      <c r="HS333" s="5">
        <v>11129.258000000002</v>
      </c>
      <c r="HT333" s="5">
        <v>11129.258000000002</v>
      </c>
      <c r="HU333" s="5">
        <v>11129.258000000002</v>
      </c>
      <c r="HV333" s="5">
        <v>11797.013480000001</v>
      </c>
      <c r="HW333" s="5">
        <v>11797.013480000001</v>
      </c>
      <c r="HX333" s="5">
        <v>11797.013480000001</v>
      </c>
      <c r="HY333" s="5">
        <v>11797.013480000001</v>
      </c>
      <c r="HZ333" s="5">
        <v>11797.013480000001</v>
      </c>
      <c r="IA333" s="5">
        <v>11797.013480000001</v>
      </c>
      <c r="IB333" s="5">
        <v>11797.013480000001</v>
      </c>
      <c r="IC333" s="5">
        <v>11797.013480000001</v>
      </c>
      <c r="ID333" s="5">
        <v>11797.013480000001</v>
      </c>
      <c r="IE333" s="5">
        <v>11797.013480000001</v>
      </c>
      <c r="IF333" s="5">
        <v>11797.013480000001</v>
      </c>
      <c r="IG333" s="5">
        <v>11797.013480000001</v>
      </c>
      <c r="IH333" s="5">
        <v>12504.834288800002</v>
      </c>
      <c r="II333" s="5">
        <v>12504.834288800002</v>
      </c>
      <c r="IJ333" s="5">
        <v>12504.834288800002</v>
      </c>
      <c r="IK333" s="5">
        <v>12504.834288800002</v>
      </c>
      <c r="IL333" s="5">
        <v>12504.834288800002</v>
      </c>
      <c r="IM333" s="5">
        <v>12504.834288800002</v>
      </c>
      <c r="IN333" s="5">
        <v>12504.834288800002</v>
      </c>
      <c r="IO333" s="5">
        <v>12504.834288800002</v>
      </c>
      <c r="IP333" s="5">
        <v>12504.834288800002</v>
      </c>
      <c r="IQ333" s="5">
        <v>12504.834288800002</v>
      </c>
      <c r="IR333" s="5">
        <v>12504.834288800002</v>
      </c>
      <c r="IS333" s="5">
        <v>12504.834288800002</v>
      </c>
      <c r="IT333" s="5"/>
      <c r="IW333" s="5">
        <v>0</v>
      </c>
      <c r="IX333" s="5">
        <v>0</v>
      </c>
      <c r="IY333" s="5">
        <v>0</v>
      </c>
      <c r="IZ333" s="5">
        <v>0</v>
      </c>
      <c r="JA333" s="5">
        <v>0</v>
      </c>
      <c r="JB333" s="5">
        <v>0</v>
      </c>
      <c r="JC333" s="5">
        <v>0</v>
      </c>
      <c r="JD333" s="5">
        <v>0</v>
      </c>
      <c r="JE333" s="5">
        <v>0</v>
      </c>
      <c r="JF333" s="5">
        <v>0</v>
      </c>
      <c r="JG333" s="5">
        <v>0</v>
      </c>
      <c r="JH333" s="5">
        <v>0</v>
      </c>
      <c r="JI333" s="5">
        <v>0</v>
      </c>
      <c r="JJ333" s="5">
        <v>0</v>
      </c>
      <c r="JK333" s="5">
        <v>0</v>
      </c>
      <c r="JL333" s="5">
        <v>0</v>
      </c>
      <c r="JM333" s="5">
        <v>0</v>
      </c>
      <c r="JN333" s="5">
        <v>0</v>
      </c>
      <c r="JO333" s="5">
        <v>284.27350000000001</v>
      </c>
      <c r="JP333" s="5">
        <v>284.27350000000001</v>
      </c>
      <c r="JQ333" s="5">
        <v>284.27350000000001</v>
      </c>
      <c r="JR333" s="5">
        <v>284.27350000000001</v>
      </c>
      <c r="JS333" s="5">
        <v>284.27350000000001</v>
      </c>
      <c r="JT333" s="5">
        <v>284.27350000000001</v>
      </c>
      <c r="JU333" s="5">
        <v>301.32991000000004</v>
      </c>
      <c r="JV333" s="5">
        <v>301.32991000000004</v>
      </c>
      <c r="JW333" s="5">
        <v>301.32991000000004</v>
      </c>
      <c r="JX333" s="5">
        <v>301.32991000000004</v>
      </c>
      <c r="JY333" s="5">
        <v>301.32991000000004</v>
      </c>
      <c r="JZ333" s="5">
        <v>301.32991000000004</v>
      </c>
      <c r="KA333" s="5">
        <v>301.32991000000004</v>
      </c>
      <c r="KB333" s="5">
        <v>301.32991000000004</v>
      </c>
      <c r="KC333" s="5">
        <v>301.32991000000004</v>
      </c>
      <c r="KD333" s="5">
        <v>301.32991000000004</v>
      </c>
      <c r="KE333" s="5">
        <v>301.32991000000004</v>
      </c>
      <c r="KF333" s="5">
        <v>301.32991000000004</v>
      </c>
      <c r="KG333" s="5">
        <v>319.40970460000005</v>
      </c>
      <c r="KH333" s="5">
        <v>319.40970460000005</v>
      </c>
      <c r="KI333" s="5">
        <v>319.40970460000005</v>
      </c>
      <c r="KJ333" s="5">
        <v>319.40970460000005</v>
      </c>
      <c r="KK333" s="5">
        <v>319.40970460000005</v>
      </c>
      <c r="KL333" s="5">
        <v>319.40970460000005</v>
      </c>
      <c r="KM333" s="5">
        <v>319.40970460000005</v>
      </c>
      <c r="KN333" s="5">
        <v>319.40970460000005</v>
      </c>
      <c r="KO333" s="5">
        <v>319.40970460000005</v>
      </c>
      <c r="KP333" s="5">
        <v>319.40970460000005</v>
      </c>
      <c r="KQ333" s="5">
        <v>319.40970460000005</v>
      </c>
      <c r="KR333" s="5">
        <v>319.40970460000005</v>
      </c>
      <c r="KS333" s="5">
        <v>338.57428687600003</v>
      </c>
      <c r="KT333" s="5">
        <v>338.57428687600003</v>
      </c>
      <c r="KU333" s="5">
        <v>338.57428687600003</v>
      </c>
      <c r="KV333" s="5">
        <v>338.57428687600003</v>
      </c>
      <c r="KW333" s="5">
        <v>338.57428687600003</v>
      </c>
      <c r="KX333" s="5">
        <v>338.57428687600003</v>
      </c>
      <c r="KY333" s="5">
        <v>338.57428687600003</v>
      </c>
      <c r="KZ333" s="5">
        <v>338.57428687600003</v>
      </c>
      <c r="LA333" s="5">
        <v>338.57428687600003</v>
      </c>
      <c r="LB333" s="5">
        <v>338.57428687600003</v>
      </c>
      <c r="LC333" s="5">
        <v>338.57428687600003</v>
      </c>
      <c r="LD333" s="5">
        <v>338.57428687600003</v>
      </c>
      <c r="LE333" s="5">
        <v>358.88874408856009</v>
      </c>
      <c r="LF333" s="5">
        <v>358.88874408856009</v>
      </c>
      <c r="LG333" s="5">
        <v>358.88874408856009</v>
      </c>
      <c r="LH333" s="5">
        <v>358.88874408856009</v>
      </c>
      <c r="LI333" s="5">
        <v>358.88874408856009</v>
      </c>
      <c r="LJ333" s="5">
        <v>358.88874408856009</v>
      </c>
      <c r="LK333" s="5">
        <v>358.88874408856009</v>
      </c>
      <c r="LL333" s="5">
        <v>358.88874408856009</v>
      </c>
      <c r="LM333" s="5">
        <v>358.88874408856009</v>
      </c>
      <c r="LN333" s="5">
        <v>358.88874408856009</v>
      </c>
      <c r="LO333" s="5">
        <v>358.88874408856009</v>
      </c>
      <c r="LP333" s="5">
        <v>358.88874408856009</v>
      </c>
      <c r="LQ333" s="5"/>
      <c r="LT333" s="5">
        <v>0</v>
      </c>
      <c r="LU333" s="5">
        <v>0</v>
      </c>
      <c r="LV333" s="5">
        <v>0</v>
      </c>
      <c r="LW333" s="5">
        <v>0</v>
      </c>
      <c r="LX333" s="5">
        <v>0</v>
      </c>
      <c r="LY333" s="5">
        <v>0</v>
      </c>
      <c r="LZ333" s="5">
        <v>0</v>
      </c>
      <c r="MA333" s="5">
        <v>0</v>
      </c>
      <c r="MB333" s="5">
        <v>0</v>
      </c>
      <c r="MC333" s="5">
        <v>0</v>
      </c>
      <c r="MD333" s="5">
        <v>0</v>
      </c>
      <c r="ME333" s="5">
        <v>0</v>
      </c>
      <c r="MF333" s="5">
        <v>0</v>
      </c>
      <c r="MG333" s="5">
        <v>0</v>
      </c>
      <c r="MH333" s="5">
        <v>0</v>
      </c>
      <c r="MI333" s="5">
        <v>0</v>
      </c>
      <c r="MJ333" s="5">
        <v>0</v>
      </c>
      <c r="MK333" s="5">
        <v>0</v>
      </c>
      <c r="ML333" s="5">
        <v>301.11200000000002</v>
      </c>
      <c r="MM333" s="5">
        <v>301.11200000000002</v>
      </c>
      <c r="MN333" s="5">
        <v>301.11200000000002</v>
      </c>
      <c r="MO333" s="5">
        <v>301.11200000000002</v>
      </c>
      <c r="MP333" s="5">
        <v>301.11200000000002</v>
      </c>
      <c r="MQ333" s="5">
        <v>301.11200000000002</v>
      </c>
      <c r="MR333" s="5">
        <v>319.17872000000006</v>
      </c>
      <c r="MS333" s="5">
        <v>319.17872000000006</v>
      </c>
      <c r="MT333" s="5">
        <v>319.17872000000006</v>
      </c>
      <c r="MU333" s="5">
        <v>319.17872000000006</v>
      </c>
      <c r="MV333" s="5">
        <v>319.17872000000006</v>
      </c>
      <c r="MW333" s="5">
        <v>319.17872000000006</v>
      </c>
      <c r="MX333" s="5">
        <v>319.17872000000006</v>
      </c>
      <c r="MY333" s="5">
        <v>319.17872000000006</v>
      </c>
      <c r="MZ333" s="5">
        <v>319.17872000000006</v>
      </c>
      <c r="NA333" s="5">
        <v>319.17872000000006</v>
      </c>
      <c r="NB333" s="5">
        <v>319.17872000000006</v>
      </c>
      <c r="NC333" s="5">
        <v>319.17872000000006</v>
      </c>
      <c r="ND333" s="5">
        <v>338.32944320000007</v>
      </c>
      <c r="NE333" s="5">
        <v>338.32944320000007</v>
      </c>
      <c r="NF333" s="5">
        <v>338.32944320000007</v>
      </c>
      <c r="NG333" s="5">
        <v>338.32944320000007</v>
      </c>
      <c r="NH333" s="5">
        <v>338.32944320000007</v>
      </c>
      <c r="NI333" s="5">
        <v>338.32944320000007</v>
      </c>
      <c r="NJ333" s="5">
        <v>338.32944320000007</v>
      </c>
      <c r="NK333" s="5">
        <v>338.32944320000007</v>
      </c>
      <c r="NL333" s="5">
        <v>338.32944320000007</v>
      </c>
      <c r="NM333" s="5">
        <v>338.32944320000007</v>
      </c>
      <c r="NN333" s="5">
        <v>338.32944320000007</v>
      </c>
      <c r="NO333" s="5">
        <v>338.32944320000007</v>
      </c>
      <c r="NP333" s="5">
        <v>358.62920979200004</v>
      </c>
      <c r="NQ333" s="5">
        <v>358.62920979200004</v>
      </c>
      <c r="NR333" s="5">
        <v>358.62920979200004</v>
      </c>
      <c r="NS333" s="5">
        <v>358.62920979200004</v>
      </c>
      <c r="NT333" s="5">
        <v>358.62920979200004</v>
      </c>
      <c r="NU333" s="5">
        <v>358.62920979200004</v>
      </c>
      <c r="NV333" s="5">
        <v>358.62920979200004</v>
      </c>
      <c r="NW333" s="5">
        <v>358.62920979200004</v>
      </c>
      <c r="NX333" s="5">
        <v>358.62920979200004</v>
      </c>
      <c r="NY333" s="5">
        <v>358.62920979200004</v>
      </c>
      <c r="NZ333" s="5">
        <v>358.62920979200004</v>
      </c>
      <c r="OA333" s="5">
        <v>358.62920979200004</v>
      </c>
      <c r="OB333" s="5">
        <v>380.14696237952006</v>
      </c>
      <c r="OC333" s="5">
        <v>380.14696237952006</v>
      </c>
      <c r="OD333" s="5">
        <v>380.14696237952006</v>
      </c>
      <c r="OE333" s="5">
        <v>380.14696237952006</v>
      </c>
      <c r="OF333" s="5">
        <v>380.14696237952006</v>
      </c>
      <c r="OG333" s="5">
        <v>380.14696237952006</v>
      </c>
      <c r="OH333" s="5">
        <v>380.14696237952006</v>
      </c>
      <c r="OI333" s="5">
        <v>380.14696237952006</v>
      </c>
      <c r="OJ333" s="5">
        <v>380.14696237952006</v>
      </c>
      <c r="OK333" s="5">
        <v>380.14696237952006</v>
      </c>
      <c r="OL333" s="5">
        <v>380.14696237952006</v>
      </c>
      <c r="OM333" s="5">
        <v>380.14696237952006</v>
      </c>
      <c r="ON333" s="5"/>
      <c r="OQ333" s="59">
        <v>0</v>
      </c>
      <c r="OR333" s="59">
        <v>0</v>
      </c>
      <c r="OS333" s="59">
        <v>0</v>
      </c>
      <c r="OT333" s="59">
        <v>0</v>
      </c>
      <c r="OU333" s="59">
        <v>0</v>
      </c>
      <c r="OV333" s="59">
        <v>0</v>
      </c>
      <c r="OW333" s="59">
        <v>0</v>
      </c>
      <c r="OX333" s="59">
        <v>0</v>
      </c>
      <c r="OY333" s="59">
        <v>0</v>
      </c>
      <c r="OZ333" s="59">
        <v>0</v>
      </c>
      <c r="PA333" s="59">
        <v>0</v>
      </c>
      <c r="PB333" s="59">
        <v>0</v>
      </c>
      <c r="PC333" s="59">
        <v>0</v>
      </c>
      <c r="PD333" s="59">
        <v>0</v>
      </c>
      <c r="PE333" s="59">
        <v>0</v>
      </c>
      <c r="PF333" s="59">
        <v>0</v>
      </c>
      <c r="PG333" s="59">
        <v>0</v>
      </c>
      <c r="PH333" s="59">
        <v>0</v>
      </c>
      <c r="PI333" s="59">
        <v>0</v>
      </c>
      <c r="PJ333" s="59">
        <v>0</v>
      </c>
      <c r="PK333" s="59">
        <v>0</v>
      </c>
      <c r="PL333" s="59">
        <v>0</v>
      </c>
      <c r="PM333" s="59">
        <v>0</v>
      </c>
      <c r="PN333" s="59">
        <v>0</v>
      </c>
      <c r="PO333" s="59">
        <v>0</v>
      </c>
      <c r="PP333" s="59">
        <v>0</v>
      </c>
      <c r="PQ333" s="59">
        <v>0</v>
      </c>
      <c r="PR333" s="59">
        <v>0</v>
      </c>
      <c r="PS333" s="59">
        <v>0</v>
      </c>
      <c r="PT333" s="59">
        <v>0</v>
      </c>
      <c r="PU333" s="59">
        <v>0</v>
      </c>
      <c r="PV333" s="59">
        <v>0</v>
      </c>
      <c r="PW333" s="59">
        <v>0</v>
      </c>
      <c r="PX333" s="59">
        <v>0</v>
      </c>
      <c r="PY333" s="59">
        <v>0</v>
      </c>
      <c r="PZ333" s="59">
        <v>0</v>
      </c>
      <c r="QA333" s="59">
        <v>0</v>
      </c>
      <c r="QB333" s="59">
        <v>0</v>
      </c>
      <c r="QC333" s="59">
        <v>0</v>
      </c>
      <c r="QD333" s="59">
        <v>0</v>
      </c>
      <c r="QE333" s="59">
        <v>0</v>
      </c>
      <c r="QF333" s="59">
        <v>0</v>
      </c>
      <c r="QG333" s="59">
        <v>0</v>
      </c>
      <c r="QH333" s="59">
        <v>0</v>
      </c>
      <c r="QI333" s="59">
        <v>0</v>
      </c>
      <c r="QJ333" s="59">
        <v>0</v>
      </c>
      <c r="QK333" s="59">
        <v>0</v>
      </c>
      <c r="QL333" s="59">
        <v>0</v>
      </c>
      <c r="QM333" s="59">
        <v>0</v>
      </c>
      <c r="QN333" s="59">
        <v>0</v>
      </c>
      <c r="QO333" s="59">
        <v>0</v>
      </c>
      <c r="QP333" s="59">
        <v>0</v>
      </c>
      <c r="QQ333" s="59">
        <v>0</v>
      </c>
      <c r="QR333" s="59">
        <v>0</v>
      </c>
      <c r="QS333" s="59">
        <v>0</v>
      </c>
      <c r="QT333" s="59">
        <v>0</v>
      </c>
      <c r="QU333" s="59">
        <v>0</v>
      </c>
      <c r="QV333" s="59">
        <v>0</v>
      </c>
      <c r="QW333" s="59">
        <v>0</v>
      </c>
      <c r="QX333" s="59">
        <v>0</v>
      </c>
      <c r="QY333" s="59">
        <v>0</v>
      </c>
      <c r="QZ333" s="59">
        <v>0</v>
      </c>
      <c r="RA333" s="59">
        <v>0</v>
      </c>
      <c r="RB333" s="59">
        <v>0</v>
      </c>
      <c r="RC333" s="59">
        <v>0</v>
      </c>
      <c r="RD333" s="59">
        <v>0</v>
      </c>
      <c r="RE333" s="59">
        <v>0</v>
      </c>
      <c r="RF333" s="59">
        <v>0</v>
      </c>
      <c r="RG333" s="59">
        <v>0</v>
      </c>
      <c r="RH333" s="59">
        <v>0</v>
      </c>
      <c r="RI333" s="59">
        <v>0</v>
      </c>
      <c r="RJ333" s="59">
        <v>0</v>
      </c>
      <c r="RK333" s="59"/>
      <c r="RN333" s="59">
        <v>0</v>
      </c>
      <c r="RO333" s="59">
        <v>0</v>
      </c>
      <c r="RP333" s="59">
        <v>0</v>
      </c>
      <c r="RQ333" s="59">
        <v>0</v>
      </c>
      <c r="RR333" s="59">
        <v>0</v>
      </c>
      <c r="RS333" s="59">
        <v>0</v>
      </c>
      <c r="RT333" s="59">
        <v>0</v>
      </c>
      <c r="RU333" s="59">
        <v>0</v>
      </c>
      <c r="RV333" s="59">
        <v>0</v>
      </c>
      <c r="RW333" s="59">
        <v>0</v>
      </c>
      <c r="RX333" s="59">
        <v>0</v>
      </c>
      <c r="RY333" s="59">
        <v>0</v>
      </c>
      <c r="RZ333" s="59">
        <v>0</v>
      </c>
      <c r="SA333" s="59">
        <v>0</v>
      </c>
      <c r="SB333" s="59">
        <v>0</v>
      </c>
      <c r="SC333" s="59">
        <v>0</v>
      </c>
      <c r="SD333" s="59">
        <v>0</v>
      </c>
      <c r="SE333" s="59">
        <v>0</v>
      </c>
      <c r="SF333" s="59">
        <v>585.38550000000009</v>
      </c>
      <c r="SG333" s="59">
        <v>585.38550000000009</v>
      </c>
      <c r="SH333" s="59">
        <v>585.38550000000009</v>
      </c>
      <c r="SI333" s="59">
        <v>585.38550000000009</v>
      </c>
      <c r="SJ333" s="59">
        <v>585.38550000000009</v>
      </c>
      <c r="SK333" s="59">
        <v>585.38550000000009</v>
      </c>
      <c r="SL333" s="59">
        <v>620.50863000000004</v>
      </c>
      <c r="SM333" s="59">
        <v>620.50863000000004</v>
      </c>
      <c r="SN333" s="59">
        <v>620.50863000000004</v>
      </c>
      <c r="SO333" s="59">
        <v>620.50863000000004</v>
      </c>
      <c r="SP333" s="59">
        <v>620.50863000000004</v>
      </c>
      <c r="SQ333" s="59">
        <v>620.50863000000004</v>
      </c>
      <c r="SR333" s="59">
        <v>620.50863000000004</v>
      </c>
      <c r="SS333" s="59">
        <v>620.50863000000004</v>
      </c>
      <c r="ST333" s="59">
        <v>620.50863000000004</v>
      </c>
      <c r="SU333" s="59">
        <v>620.50863000000004</v>
      </c>
      <c r="SV333" s="59">
        <v>620.50863000000004</v>
      </c>
      <c r="SW333" s="59">
        <v>620.50863000000004</v>
      </c>
      <c r="SX333" s="59">
        <v>657.73914780000018</v>
      </c>
      <c r="SY333" s="59">
        <v>657.73914780000018</v>
      </c>
      <c r="SZ333" s="59">
        <v>657.73914780000018</v>
      </c>
      <c r="TA333" s="59">
        <v>657.73914780000018</v>
      </c>
      <c r="TB333" s="59">
        <v>657.73914780000018</v>
      </c>
      <c r="TC333" s="59">
        <v>657.73914780000018</v>
      </c>
      <c r="TD333" s="59">
        <v>657.73914780000018</v>
      </c>
      <c r="TE333" s="59">
        <v>657.73914780000018</v>
      </c>
      <c r="TF333" s="59">
        <v>657.73914780000018</v>
      </c>
      <c r="TG333" s="59">
        <v>657.73914780000018</v>
      </c>
      <c r="TH333" s="59">
        <v>657.73914780000018</v>
      </c>
      <c r="TI333" s="59">
        <v>657.73914780000018</v>
      </c>
      <c r="TJ333" s="59">
        <v>697.20349666800007</v>
      </c>
      <c r="TK333" s="59">
        <v>697.20349666800007</v>
      </c>
      <c r="TL333" s="59">
        <v>697.20349666800007</v>
      </c>
      <c r="TM333" s="59">
        <v>697.20349666800007</v>
      </c>
      <c r="TN333" s="59">
        <v>697.20349666800007</v>
      </c>
      <c r="TO333" s="59">
        <v>697.20349666800007</v>
      </c>
      <c r="TP333" s="59">
        <v>697.20349666800007</v>
      </c>
      <c r="TQ333" s="59">
        <v>697.20349666800007</v>
      </c>
      <c r="TR333" s="59">
        <v>697.20349666800007</v>
      </c>
      <c r="TS333" s="59">
        <v>697.20349666800007</v>
      </c>
      <c r="TT333" s="59">
        <v>697.20349666800007</v>
      </c>
      <c r="TU333" s="59">
        <v>697.20349666800007</v>
      </c>
      <c r="TV333" s="59">
        <v>739.03570646808021</v>
      </c>
      <c r="TW333" s="59">
        <v>739.03570646808021</v>
      </c>
      <c r="TX333" s="59">
        <v>739.03570646808021</v>
      </c>
      <c r="TY333" s="59">
        <v>739.03570646808021</v>
      </c>
      <c r="TZ333" s="59">
        <v>739.03570646808021</v>
      </c>
      <c r="UA333" s="59">
        <v>739.03570646808021</v>
      </c>
      <c r="UB333" s="59">
        <v>739.03570646808021</v>
      </c>
      <c r="UC333" s="59">
        <v>739.03570646808021</v>
      </c>
      <c r="UD333" s="59">
        <v>739.03570646808021</v>
      </c>
      <c r="UE333" s="59">
        <v>739.03570646808021</v>
      </c>
      <c r="UF333" s="59">
        <v>739.03570646808021</v>
      </c>
      <c r="UG333" s="59">
        <v>739.03570646808021</v>
      </c>
      <c r="UH333" s="59"/>
      <c r="UK333" s="59">
        <v>0</v>
      </c>
      <c r="UL333" s="59">
        <v>1705.6410000000001</v>
      </c>
      <c r="UM333" s="59">
        <v>3615.9589199999996</v>
      </c>
      <c r="UN333" s="59">
        <v>3832.9164552000016</v>
      </c>
      <c r="UO333" s="59">
        <v>4062.8914425119997</v>
      </c>
      <c r="UP333" s="59">
        <v>4306.6649290627211</v>
      </c>
      <c r="UQ333" s="59"/>
      <c r="UT333" s="59">
        <v>0</v>
      </c>
      <c r="UU333" s="59">
        <v>1806.6720000000003</v>
      </c>
      <c r="UV333" s="59">
        <v>3830.14464</v>
      </c>
      <c r="UW333" s="59">
        <v>4059.9533184000015</v>
      </c>
      <c r="UX333" s="59">
        <v>4303.5505175040007</v>
      </c>
      <c r="UY333" s="59">
        <v>4561.7635485542405</v>
      </c>
      <c r="UZ333" s="59"/>
      <c r="VC333" s="59">
        <v>0</v>
      </c>
      <c r="VD333" s="59">
        <v>0</v>
      </c>
      <c r="VE333" s="59">
        <v>0</v>
      </c>
      <c r="VF333" s="59">
        <v>0</v>
      </c>
      <c r="VG333" s="59">
        <v>0</v>
      </c>
      <c r="VH333" s="59">
        <v>0</v>
      </c>
      <c r="VI333" s="59"/>
      <c r="VL333" s="59">
        <v>0</v>
      </c>
      <c r="VM333" s="59">
        <v>3512.3130000000001</v>
      </c>
      <c r="VN333" s="59">
        <v>7446.1035599999996</v>
      </c>
      <c r="VO333" s="59">
        <v>7892.8697736000031</v>
      </c>
      <c r="VP333" s="59">
        <v>8366.4419600159999</v>
      </c>
      <c r="VQ333" s="59">
        <v>8868.4284776169625</v>
      </c>
      <c r="VR333" s="59"/>
      <c r="VU333" s="59">
        <v>0</v>
      </c>
      <c r="VV333" s="59">
        <v>59430</v>
      </c>
      <c r="VW333" s="59">
        <v>125991.60000000002</v>
      </c>
      <c r="VX333" s="59">
        <v>133551.09600000002</v>
      </c>
      <c r="VY333" s="59">
        <v>141564.16175999999</v>
      </c>
      <c r="VZ333" s="59">
        <v>150058.01146560002</v>
      </c>
      <c r="WA333" s="59"/>
      <c r="WD333" s="59">
        <v>0</v>
      </c>
      <c r="WE333" s="59">
        <v>4952.5</v>
      </c>
      <c r="WF333" s="59">
        <v>10499.300000000001</v>
      </c>
      <c r="WG333" s="59">
        <v>11129.258000000002</v>
      </c>
      <c r="WH333" s="59">
        <v>11797.01348</v>
      </c>
      <c r="WI333" s="59">
        <v>12504.834288800002</v>
      </c>
      <c r="WJ333" s="59"/>
      <c r="WM333" s="59">
        <v>0</v>
      </c>
      <c r="WN333" s="59">
        <v>207.82626940830886</v>
      </c>
      <c r="WO333" s="59">
        <v>440.59169114561485</v>
      </c>
      <c r="WP333" s="59">
        <v>467.02719261435175</v>
      </c>
      <c r="WQ333" s="59">
        <v>495.0488241712128</v>
      </c>
      <c r="WR333" s="59">
        <v>524.7517536214857</v>
      </c>
      <c r="WS333" s="59"/>
      <c r="WV333" s="74">
        <v>-6</v>
      </c>
      <c r="WW333" s="74">
        <v>6</v>
      </c>
      <c r="WX333" s="74">
        <v>18</v>
      </c>
      <c r="WY333" s="74">
        <v>30</v>
      </c>
      <c r="WZ333" s="74">
        <v>42</v>
      </c>
      <c r="XA333" s="74">
        <v>54</v>
      </c>
      <c r="XB333" s="74"/>
      <c r="XE333" s="80">
        <v>0</v>
      </c>
      <c r="XF333" s="80">
        <v>0</v>
      </c>
      <c r="XG333" s="80">
        <v>1</v>
      </c>
      <c r="XH333" s="80">
        <v>2</v>
      </c>
      <c r="XI333" s="80">
        <v>3</v>
      </c>
      <c r="XJ333" s="80">
        <v>4</v>
      </c>
      <c r="XK333" s="80"/>
      <c r="XL333" s="75"/>
      <c r="XM333" s="75"/>
      <c r="XN333" s="80">
        <v>0</v>
      </c>
      <c r="XO333" s="80">
        <v>6</v>
      </c>
      <c r="XP333" s="80">
        <v>6</v>
      </c>
      <c r="XQ333" s="80">
        <v>6</v>
      </c>
      <c r="XR333" s="80">
        <v>6</v>
      </c>
      <c r="XS333" s="80">
        <v>6</v>
      </c>
      <c r="XT333" s="80"/>
      <c r="XW333" s="80">
        <v>0</v>
      </c>
      <c r="XX333" s="80">
        <v>0</v>
      </c>
      <c r="XY333" s="80">
        <v>0</v>
      </c>
      <c r="XZ333" s="80">
        <v>0</v>
      </c>
      <c r="YA333" s="80">
        <v>0</v>
      </c>
      <c r="YB333" s="80">
        <v>0</v>
      </c>
      <c r="YC333" s="80"/>
      <c r="YF333" s="5">
        <v>0</v>
      </c>
      <c r="YG333" s="5">
        <v>433.31777171632393</v>
      </c>
      <c r="YH333" s="5">
        <v>918.63367603860752</v>
      </c>
      <c r="YI333" s="5">
        <v>973.75169660092342</v>
      </c>
      <c r="YJ333" s="5">
        <v>1032.1767983969794</v>
      </c>
      <c r="YK333" s="5">
        <v>1094.1074063007991</v>
      </c>
      <c r="YL333" s="5"/>
      <c r="YO333" s="5">
        <v>0</v>
      </c>
      <c r="YP333" s="5">
        <v>9352.1821233738992</v>
      </c>
      <c r="YQ333" s="5">
        <v>19826.626101552669</v>
      </c>
      <c r="YR333" s="5">
        <v>21016.223667645827</v>
      </c>
      <c r="YS333" s="5">
        <v>29702.929450272768</v>
      </c>
      <c r="YT333" s="5">
        <v>31485.105217289143</v>
      </c>
      <c r="YU333" s="5"/>
      <c r="YX333" s="5">
        <v>0</v>
      </c>
      <c r="YY333" s="5">
        <v>9268.8065560138202</v>
      </c>
      <c r="YZ333" s="5">
        <v>19826.626101552669</v>
      </c>
      <c r="ZA333" s="5">
        <v>21016.223667645827</v>
      </c>
      <c r="ZB333" s="5">
        <v>29702.929450272768</v>
      </c>
      <c r="ZC333" s="5">
        <v>31485.105217289143</v>
      </c>
      <c r="ZD333" s="5"/>
      <c r="ZG333" s="5">
        <v>0</v>
      </c>
      <c r="ZH333" s="5">
        <v>207.82626940830886</v>
      </c>
      <c r="ZI333" s="5">
        <v>440.59169114561485</v>
      </c>
      <c r="ZJ333" s="5">
        <v>467.02719261435175</v>
      </c>
      <c r="ZK333" s="5">
        <v>495.0488241712128</v>
      </c>
      <c r="ZL333" s="5">
        <v>524.7517536214857</v>
      </c>
      <c r="ZM333" s="5"/>
      <c r="ZP333" s="60">
        <v>0</v>
      </c>
      <c r="ZQ333" s="60">
        <v>1454.783885858162</v>
      </c>
      <c r="ZR333" s="60">
        <v>12336.567352077216</v>
      </c>
      <c r="ZS333" s="60">
        <v>13076.761393201848</v>
      </c>
      <c r="ZT333" s="60">
        <v>13861.367076793958</v>
      </c>
      <c r="ZU333" s="60">
        <v>14693.049101401601</v>
      </c>
      <c r="ZV333" s="60"/>
      <c r="ZY333" s="60">
        <v>0</v>
      </c>
      <c r="ZZ333" s="60">
        <v>207.82626940830886</v>
      </c>
      <c r="AAA333" s="60">
        <v>440.59169114561485</v>
      </c>
      <c r="AAB333" s="60">
        <v>467.02719261435175</v>
      </c>
      <c r="AAC333" s="60">
        <v>495.0488241712128</v>
      </c>
      <c r="AAD333" s="60">
        <v>524.7517536214857</v>
      </c>
      <c r="AAE333" s="60"/>
      <c r="AAH333" s="60">
        <v>0</v>
      </c>
      <c r="AAI333" s="60">
        <v>2701.7415023080152</v>
      </c>
      <c r="AAJ333" s="60">
        <v>14980.117498950905</v>
      </c>
      <c r="AAK333" s="60">
        <v>25686.495593789346</v>
      </c>
      <c r="AAL333" s="60">
        <v>37623.710637012176</v>
      </c>
      <c r="AAM333" s="60">
        <v>50900.920101284115</v>
      </c>
      <c r="AAN333" s="60"/>
      <c r="AAQ333" s="5">
        <v>0</v>
      </c>
      <c r="AAR333" s="5">
        <v>4156.5253881661774</v>
      </c>
      <c r="AAS333" s="5">
        <v>27316.68485102812</v>
      </c>
      <c r="AAT333" s="5">
        <v>38763.256986991197</v>
      </c>
      <c r="AAU333" s="5">
        <v>51485.077713806138</v>
      </c>
      <c r="AAV333" s="5">
        <v>65593.969202685723</v>
      </c>
    </row>
    <row r="334" spans="2:724" ht="15" customHeight="1">
      <c r="B334" s="228">
        <v>61</v>
      </c>
      <c r="C334" s="228">
        <v>16</v>
      </c>
      <c r="D334" s="229" t="s">
        <v>496</v>
      </c>
      <c r="E334" s="73" t="b">
        <v>0</v>
      </c>
      <c r="F334" s="230">
        <v>42186</v>
      </c>
      <c r="G334" s="231" t="s">
        <v>426</v>
      </c>
      <c r="H334" s="57" t="s">
        <v>221</v>
      </c>
      <c r="I334" s="57" t="s">
        <v>199</v>
      </c>
      <c r="J334" s="229" t="s">
        <v>223</v>
      </c>
      <c r="K334" s="232">
        <v>0</v>
      </c>
      <c r="L334" s="232">
        <v>0</v>
      </c>
      <c r="M334" s="73" t="b">
        <v>1</v>
      </c>
      <c r="N334" s="73" t="b">
        <v>1</v>
      </c>
      <c r="O334" s="73" t="b">
        <v>1</v>
      </c>
      <c r="P334" s="27">
        <v>43282</v>
      </c>
      <c r="Q334" s="27" t="s">
        <v>426</v>
      </c>
      <c r="R334" s="69">
        <v>0</v>
      </c>
      <c r="S334" s="69">
        <v>0.06</v>
      </c>
      <c r="T334" s="69">
        <v>0.06</v>
      </c>
      <c r="U334" s="69">
        <v>0.06</v>
      </c>
      <c r="V334" s="69">
        <v>0.06</v>
      </c>
      <c r="W334" s="69">
        <v>0.06</v>
      </c>
      <c r="Z334" s="232">
        <v>0</v>
      </c>
      <c r="AA334" s="232">
        <v>0</v>
      </c>
      <c r="AB334" s="232">
        <v>0</v>
      </c>
      <c r="AC334" s="232">
        <v>0</v>
      </c>
      <c r="AD334" s="232">
        <v>0</v>
      </c>
      <c r="AE334" s="232">
        <v>0</v>
      </c>
      <c r="AF334" s="232">
        <v>0</v>
      </c>
      <c r="AG334" s="232">
        <v>0</v>
      </c>
      <c r="AH334" s="232">
        <v>0</v>
      </c>
      <c r="AI334" s="232">
        <v>0</v>
      </c>
      <c r="AJ334" s="232">
        <v>0</v>
      </c>
      <c r="AK334" s="232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233">
        <v>9905</v>
      </c>
      <c r="AS334" s="5">
        <v>9905</v>
      </c>
      <c r="AT334" s="5">
        <v>9905</v>
      </c>
      <c r="AU334" s="5">
        <v>9905</v>
      </c>
      <c r="AV334" s="5">
        <v>9905</v>
      </c>
      <c r="AW334" s="5">
        <v>9905</v>
      </c>
      <c r="AX334" s="5">
        <v>10499.300000000001</v>
      </c>
      <c r="AY334" s="5">
        <v>10499.300000000001</v>
      </c>
      <c r="AZ334" s="5">
        <v>10499.300000000001</v>
      </c>
      <c r="BA334" s="5">
        <v>10499.300000000001</v>
      </c>
      <c r="BB334" s="5">
        <v>10499.300000000001</v>
      </c>
      <c r="BC334" s="5">
        <v>10499.300000000001</v>
      </c>
      <c r="BD334" s="5">
        <v>10499.300000000001</v>
      </c>
      <c r="BE334" s="5">
        <v>10499.300000000001</v>
      </c>
      <c r="BF334" s="5">
        <v>10499.300000000001</v>
      </c>
      <c r="BG334" s="5">
        <v>10499.300000000001</v>
      </c>
      <c r="BH334" s="5">
        <v>10499.300000000001</v>
      </c>
      <c r="BI334" s="5">
        <v>10499.300000000001</v>
      </c>
      <c r="BJ334" s="5">
        <v>11129.258000000002</v>
      </c>
      <c r="BK334" s="5">
        <v>11129.258000000002</v>
      </c>
      <c r="BL334" s="5">
        <v>11129.258000000002</v>
      </c>
      <c r="BM334" s="5">
        <v>11129.258000000002</v>
      </c>
      <c r="BN334" s="5">
        <v>11129.258000000002</v>
      </c>
      <c r="BO334" s="5">
        <v>11129.258000000002</v>
      </c>
      <c r="BP334" s="5">
        <v>11129.258000000002</v>
      </c>
      <c r="BQ334" s="5">
        <v>11129.258000000002</v>
      </c>
      <c r="BR334" s="5">
        <v>11129.258000000002</v>
      </c>
      <c r="BS334" s="5">
        <v>11129.258000000002</v>
      </c>
      <c r="BT334" s="5">
        <v>11129.258000000002</v>
      </c>
      <c r="BU334" s="5">
        <v>11129.258000000002</v>
      </c>
      <c r="BV334" s="5">
        <v>11797.013480000001</v>
      </c>
      <c r="BW334" s="5">
        <v>11797.013480000001</v>
      </c>
      <c r="BX334" s="5">
        <v>11797.013480000001</v>
      </c>
      <c r="BY334" s="5">
        <v>11797.013480000001</v>
      </c>
      <c r="BZ334" s="5">
        <v>11797.013480000001</v>
      </c>
      <c r="CA334" s="5">
        <v>11797.013480000001</v>
      </c>
      <c r="CB334" s="5">
        <v>11797.013480000001</v>
      </c>
      <c r="CC334" s="5">
        <v>11797.013480000001</v>
      </c>
      <c r="CD334" s="5">
        <v>11797.013480000001</v>
      </c>
      <c r="CE334" s="5">
        <v>11797.013480000001</v>
      </c>
      <c r="CF334" s="5">
        <v>11797.013480000001</v>
      </c>
      <c r="CG334" s="5">
        <v>11797.013480000001</v>
      </c>
      <c r="CH334" s="5">
        <v>12504.834288800002</v>
      </c>
      <c r="CI334" s="5">
        <v>12504.834288800002</v>
      </c>
      <c r="CJ334" s="5">
        <v>12504.834288800002</v>
      </c>
      <c r="CK334" s="5">
        <v>12504.834288800002</v>
      </c>
      <c r="CL334" s="5">
        <v>12504.834288800002</v>
      </c>
      <c r="CM334" s="5">
        <v>12504.834288800002</v>
      </c>
      <c r="CN334" s="5">
        <v>12504.834288800002</v>
      </c>
      <c r="CO334" s="5">
        <v>12504.834288800002</v>
      </c>
      <c r="CP334" s="5">
        <v>12504.834288800002</v>
      </c>
      <c r="CQ334" s="5">
        <v>12504.834288800002</v>
      </c>
      <c r="CR334" s="5">
        <v>12504.834288800002</v>
      </c>
      <c r="CS334" s="5">
        <v>12504.834288800002</v>
      </c>
      <c r="CU334" s="69">
        <v>0</v>
      </c>
      <c r="CV334" s="69">
        <v>0</v>
      </c>
      <c r="CW334" s="69">
        <v>0</v>
      </c>
      <c r="CX334" s="69">
        <v>0</v>
      </c>
      <c r="CY334" s="69">
        <v>0</v>
      </c>
      <c r="CZ334" s="69">
        <v>0</v>
      </c>
      <c r="DC334" s="5">
        <v>0</v>
      </c>
      <c r="DD334" s="5">
        <v>0</v>
      </c>
      <c r="DE334" s="5">
        <v>0</v>
      </c>
      <c r="DF334" s="5">
        <v>0</v>
      </c>
      <c r="DG334" s="5">
        <v>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0</v>
      </c>
      <c r="DQ334" s="5">
        <v>0</v>
      </c>
      <c r="DR334" s="5">
        <v>0</v>
      </c>
      <c r="DS334" s="5">
        <v>0</v>
      </c>
      <c r="DT334" s="5">
        <v>0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0</v>
      </c>
      <c r="EC334" s="5">
        <v>0</v>
      </c>
      <c r="ED334" s="5">
        <v>0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0</v>
      </c>
      <c r="EL334" s="5">
        <v>0</v>
      </c>
      <c r="EM334" s="5">
        <v>0</v>
      </c>
      <c r="EN334" s="5">
        <v>0</v>
      </c>
      <c r="EO334" s="5">
        <v>0</v>
      </c>
      <c r="EP334" s="5">
        <v>0</v>
      </c>
      <c r="EQ334" s="5">
        <v>0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0</v>
      </c>
      <c r="FC334" s="5">
        <v>0</v>
      </c>
      <c r="FD334" s="5">
        <v>0</v>
      </c>
      <c r="FE334" s="5">
        <v>0</v>
      </c>
      <c r="FF334" s="5">
        <v>0</v>
      </c>
      <c r="FG334" s="5">
        <v>0</v>
      </c>
      <c r="FH334" s="5">
        <v>0</v>
      </c>
      <c r="FI334" s="5">
        <v>0</v>
      </c>
      <c r="FJ334" s="5">
        <v>0</v>
      </c>
      <c r="FK334" s="5">
        <v>0</v>
      </c>
      <c r="FL334" s="5">
        <v>0</v>
      </c>
      <c r="FM334" s="5">
        <v>0</v>
      </c>
      <c r="FN334" s="5">
        <v>0</v>
      </c>
      <c r="FO334" s="5">
        <v>0</v>
      </c>
      <c r="FP334" s="5">
        <v>0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/>
      <c r="FZ334" s="5">
        <v>0</v>
      </c>
      <c r="GA334" s="5">
        <v>0</v>
      </c>
      <c r="GB334" s="5">
        <v>0</v>
      </c>
      <c r="GC334" s="5">
        <v>0</v>
      </c>
      <c r="GD334" s="5">
        <v>0</v>
      </c>
      <c r="GE334" s="5">
        <v>0</v>
      </c>
      <c r="GF334" s="5">
        <v>0</v>
      </c>
      <c r="GG334" s="5">
        <v>0</v>
      </c>
      <c r="GH334" s="5">
        <v>0</v>
      </c>
      <c r="GI334" s="5">
        <v>0</v>
      </c>
      <c r="GJ334" s="5">
        <v>0</v>
      </c>
      <c r="GK334" s="5">
        <v>0</v>
      </c>
      <c r="GL334" s="5">
        <v>0</v>
      </c>
      <c r="GM334" s="5">
        <v>0</v>
      </c>
      <c r="GN334" s="5">
        <v>0</v>
      </c>
      <c r="GO334" s="5">
        <v>0</v>
      </c>
      <c r="GP334" s="5">
        <v>0</v>
      </c>
      <c r="GQ334" s="5">
        <v>0</v>
      </c>
      <c r="GR334" s="5">
        <v>9905</v>
      </c>
      <c r="GS334" s="5">
        <v>9905</v>
      </c>
      <c r="GT334" s="5">
        <v>9905</v>
      </c>
      <c r="GU334" s="5">
        <v>9905</v>
      </c>
      <c r="GV334" s="5">
        <v>9905</v>
      </c>
      <c r="GW334" s="5">
        <v>9905</v>
      </c>
      <c r="GX334" s="5">
        <v>10499.300000000001</v>
      </c>
      <c r="GY334" s="5">
        <v>10499.300000000001</v>
      </c>
      <c r="GZ334" s="5">
        <v>10499.300000000001</v>
      </c>
      <c r="HA334" s="5">
        <v>10499.300000000001</v>
      </c>
      <c r="HB334" s="5">
        <v>10499.300000000001</v>
      </c>
      <c r="HC334" s="5">
        <v>10499.300000000001</v>
      </c>
      <c r="HD334" s="5">
        <v>10499.300000000001</v>
      </c>
      <c r="HE334" s="5">
        <v>10499.300000000001</v>
      </c>
      <c r="HF334" s="5">
        <v>10499.300000000001</v>
      </c>
      <c r="HG334" s="5">
        <v>10499.300000000001</v>
      </c>
      <c r="HH334" s="5">
        <v>10499.300000000001</v>
      </c>
      <c r="HI334" s="5">
        <v>10499.300000000001</v>
      </c>
      <c r="HJ334" s="5">
        <v>11129.258000000002</v>
      </c>
      <c r="HK334" s="5">
        <v>11129.258000000002</v>
      </c>
      <c r="HL334" s="5">
        <v>11129.258000000002</v>
      </c>
      <c r="HM334" s="5">
        <v>11129.258000000002</v>
      </c>
      <c r="HN334" s="5">
        <v>11129.258000000002</v>
      </c>
      <c r="HO334" s="5">
        <v>11129.258000000002</v>
      </c>
      <c r="HP334" s="5">
        <v>11129.258000000002</v>
      </c>
      <c r="HQ334" s="5">
        <v>11129.258000000002</v>
      </c>
      <c r="HR334" s="5">
        <v>11129.258000000002</v>
      </c>
      <c r="HS334" s="5">
        <v>11129.258000000002</v>
      </c>
      <c r="HT334" s="5">
        <v>11129.258000000002</v>
      </c>
      <c r="HU334" s="5">
        <v>11129.258000000002</v>
      </c>
      <c r="HV334" s="5">
        <v>11797.013480000001</v>
      </c>
      <c r="HW334" s="5">
        <v>11797.013480000001</v>
      </c>
      <c r="HX334" s="5">
        <v>11797.013480000001</v>
      </c>
      <c r="HY334" s="5">
        <v>11797.013480000001</v>
      </c>
      <c r="HZ334" s="5">
        <v>11797.013480000001</v>
      </c>
      <c r="IA334" s="5">
        <v>11797.013480000001</v>
      </c>
      <c r="IB334" s="5">
        <v>11797.013480000001</v>
      </c>
      <c r="IC334" s="5">
        <v>11797.013480000001</v>
      </c>
      <c r="ID334" s="5">
        <v>11797.013480000001</v>
      </c>
      <c r="IE334" s="5">
        <v>11797.013480000001</v>
      </c>
      <c r="IF334" s="5">
        <v>11797.013480000001</v>
      </c>
      <c r="IG334" s="5">
        <v>11797.013480000001</v>
      </c>
      <c r="IH334" s="5">
        <v>12504.834288800002</v>
      </c>
      <c r="II334" s="5">
        <v>12504.834288800002</v>
      </c>
      <c r="IJ334" s="5">
        <v>12504.834288800002</v>
      </c>
      <c r="IK334" s="5">
        <v>12504.834288800002</v>
      </c>
      <c r="IL334" s="5">
        <v>12504.834288800002</v>
      </c>
      <c r="IM334" s="5">
        <v>12504.834288800002</v>
      </c>
      <c r="IN334" s="5">
        <v>12504.834288800002</v>
      </c>
      <c r="IO334" s="5">
        <v>12504.834288800002</v>
      </c>
      <c r="IP334" s="5">
        <v>12504.834288800002</v>
      </c>
      <c r="IQ334" s="5">
        <v>12504.834288800002</v>
      </c>
      <c r="IR334" s="5">
        <v>12504.834288800002</v>
      </c>
      <c r="IS334" s="5">
        <v>12504.834288800002</v>
      </c>
      <c r="IT334" s="5"/>
      <c r="IW334" s="5">
        <v>0</v>
      </c>
      <c r="IX334" s="5">
        <v>0</v>
      </c>
      <c r="IY334" s="5">
        <v>0</v>
      </c>
      <c r="IZ334" s="5">
        <v>0</v>
      </c>
      <c r="JA334" s="5">
        <v>0</v>
      </c>
      <c r="JB334" s="5">
        <v>0</v>
      </c>
      <c r="JC334" s="5">
        <v>0</v>
      </c>
      <c r="JD334" s="5">
        <v>0</v>
      </c>
      <c r="JE334" s="5">
        <v>0</v>
      </c>
      <c r="JF334" s="5">
        <v>0</v>
      </c>
      <c r="JG334" s="5">
        <v>0</v>
      </c>
      <c r="JH334" s="5">
        <v>0</v>
      </c>
      <c r="JI334" s="5">
        <v>0</v>
      </c>
      <c r="JJ334" s="5">
        <v>0</v>
      </c>
      <c r="JK334" s="5">
        <v>0</v>
      </c>
      <c r="JL334" s="5">
        <v>0</v>
      </c>
      <c r="JM334" s="5">
        <v>0</v>
      </c>
      <c r="JN334" s="5">
        <v>0</v>
      </c>
      <c r="JO334" s="5">
        <v>284.27350000000001</v>
      </c>
      <c r="JP334" s="5">
        <v>284.27350000000001</v>
      </c>
      <c r="JQ334" s="5">
        <v>284.27350000000001</v>
      </c>
      <c r="JR334" s="5">
        <v>284.27350000000001</v>
      </c>
      <c r="JS334" s="5">
        <v>284.27350000000001</v>
      </c>
      <c r="JT334" s="5">
        <v>284.27350000000001</v>
      </c>
      <c r="JU334" s="5">
        <v>301.32991000000004</v>
      </c>
      <c r="JV334" s="5">
        <v>301.32991000000004</v>
      </c>
      <c r="JW334" s="5">
        <v>301.32991000000004</v>
      </c>
      <c r="JX334" s="5">
        <v>301.32991000000004</v>
      </c>
      <c r="JY334" s="5">
        <v>301.32991000000004</v>
      </c>
      <c r="JZ334" s="5">
        <v>301.32991000000004</v>
      </c>
      <c r="KA334" s="5">
        <v>301.32991000000004</v>
      </c>
      <c r="KB334" s="5">
        <v>301.32991000000004</v>
      </c>
      <c r="KC334" s="5">
        <v>301.32991000000004</v>
      </c>
      <c r="KD334" s="5">
        <v>301.32991000000004</v>
      </c>
      <c r="KE334" s="5">
        <v>301.32991000000004</v>
      </c>
      <c r="KF334" s="5">
        <v>301.32991000000004</v>
      </c>
      <c r="KG334" s="5">
        <v>319.40970460000005</v>
      </c>
      <c r="KH334" s="5">
        <v>319.40970460000005</v>
      </c>
      <c r="KI334" s="5">
        <v>319.40970460000005</v>
      </c>
      <c r="KJ334" s="5">
        <v>319.40970460000005</v>
      </c>
      <c r="KK334" s="5">
        <v>319.40970460000005</v>
      </c>
      <c r="KL334" s="5">
        <v>319.40970460000005</v>
      </c>
      <c r="KM334" s="5">
        <v>319.40970460000005</v>
      </c>
      <c r="KN334" s="5">
        <v>319.40970460000005</v>
      </c>
      <c r="KO334" s="5">
        <v>319.40970460000005</v>
      </c>
      <c r="KP334" s="5">
        <v>319.40970460000005</v>
      </c>
      <c r="KQ334" s="5">
        <v>319.40970460000005</v>
      </c>
      <c r="KR334" s="5">
        <v>319.40970460000005</v>
      </c>
      <c r="KS334" s="5">
        <v>338.57428687600003</v>
      </c>
      <c r="KT334" s="5">
        <v>338.57428687600003</v>
      </c>
      <c r="KU334" s="5">
        <v>338.57428687600003</v>
      </c>
      <c r="KV334" s="5">
        <v>338.57428687600003</v>
      </c>
      <c r="KW334" s="5">
        <v>338.57428687600003</v>
      </c>
      <c r="KX334" s="5">
        <v>338.57428687600003</v>
      </c>
      <c r="KY334" s="5">
        <v>338.57428687600003</v>
      </c>
      <c r="KZ334" s="5">
        <v>338.57428687600003</v>
      </c>
      <c r="LA334" s="5">
        <v>338.57428687600003</v>
      </c>
      <c r="LB334" s="5">
        <v>338.57428687600003</v>
      </c>
      <c r="LC334" s="5">
        <v>338.57428687600003</v>
      </c>
      <c r="LD334" s="5">
        <v>338.57428687600003</v>
      </c>
      <c r="LE334" s="5">
        <v>358.88874408856009</v>
      </c>
      <c r="LF334" s="5">
        <v>358.88874408856009</v>
      </c>
      <c r="LG334" s="5">
        <v>358.88874408856009</v>
      </c>
      <c r="LH334" s="5">
        <v>358.88874408856009</v>
      </c>
      <c r="LI334" s="5">
        <v>358.88874408856009</v>
      </c>
      <c r="LJ334" s="5">
        <v>358.88874408856009</v>
      </c>
      <c r="LK334" s="5">
        <v>358.88874408856009</v>
      </c>
      <c r="LL334" s="5">
        <v>358.88874408856009</v>
      </c>
      <c r="LM334" s="5">
        <v>358.88874408856009</v>
      </c>
      <c r="LN334" s="5">
        <v>358.88874408856009</v>
      </c>
      <c r="LO334" s="5">
        <v>358.88874408856009</v>
      </c>
      <c r="LP334" s="5">
        <v>358.88874408856009</v>
      </c>
      <c r="LQ334" s="5"/>
      <c r="LT334" s="5">
        <v>0</v>
      </c>
      <c r="LU334" s="5">
        <v>0</v>
      </c>
      <c r="LV334" s="5">
        <v>0</v>
      </c>
      <c r="LW334" s="5">
        <v>0</v>
      </c>
      <c r="LX334" s="5">
        <v>0</v>
      </c>
      <c r="LY334" s="5">
        <v>0</v>
      </c>
      <c r="LZ334" s="5">
        <v>0</v>
      </c>
      <c r="MA334" s="5">
        <v>0</v>
      </c>
      <c r="MB334" s="5">
        <v>0</v>
      </c>
      <c r="MC334" s="5">
        <v>0</v>
      </c>
      <c r="MD334" s="5">
        <v>0</v>
      </c>
      <c r="ME334" s="5">
        <v>0</v>
      </c>
      <c r="MF334" s="5">
        <v>0</v>
      </c>
      <c r="MG334" s="5">
        <v>0</v>
      </c>
      <c r="MH334" s="5">
        <v>0</v>
      </c>
      <c r="MI334" s="5">
        <v>0</v>
      </c>
      <c r="MJ334" s="5">
        <v>0</v>
      </c>
      <c r="MK334" s="5">
        <v>0</v>
      </c>
      <c r="ML334" s="5">
        <v>301.11200000000002</v>
      </c>
      <c r="MM334" s="5">
        <v>301.11200000000002</v>
      </c>
      <c r="MN334" s="5">
        <v>301.11200000000002</v>
      </c>
      <c r="MO334" s="5">
        <v>301.11200000000002</v>
      </c>
      <c r="MP334" s="5">
        <v>301.11200000000002</v>
      </c>
      <c r="MQ334" s="5">
        <v>301.11200000000002</v>
      </c>
      <c r="MR334" s="5">
        <v>319.17872000000006</v>
      </c>
      <c r="MS334" s="5">
        <v>319.17872000000006</v>
      </c>
      <c r="MT334" s="5">
        <v>319.17872000000006</v>
      </c>
      <c r="MU334" s="5">
        <v>319.17872000000006</v>
      </c>
      <c r="MV334" s="5">
        <v>319.17872000000006</v>
      </c>
      <c r="MW334" s="5">
        <v>319.17872000000006</v>
      </c>
      <c r="MX334" s="5">
        <v>319.17872000000006</v>
      </c>
      <c r="MY334" s="5">
        <v>319.17872000000006</v>
      </c>
      <c r="MZ334" s="5">
        <v>319.17872000000006</v>
      </c>
      <c r="NA334" s="5">
        <v>319.17872000000006</v>
      </c>
      <c r="NB334" s="5">
        <v>319.17872000000006</v>
      </c>
      <c r="NC334" s="5">
        <v>319.17872000000006</v>
      </c>
      <c r="ND334" s="5">
        <v>338.32944320000007</v>
      </c>
      <c r="NE334" s="5">
        <v>338.32944320000007</v>
      </c>
      <c r="NF334" s="5">
        <v>338.32944320000007</v>
      </c>
      <c r="NG334" s="5">
        <v>338.32944320000007</v>
      </c>
      <c r="NH334" s="5">
        <v>338.32944320000007</v>
      </c>
      <c r="NI334" s="5">
        <v>338.32944320000007</v>
      </c>
      <c r="NJ334" s="5">
        <v>338.32944320000007</v>
      </c>
      <c r="NK334" s="5">
        <v>338.32944320000007</v>
      </c>
      <c r="NL334" s="5">
        <v>338.32944320000007</v>
      </c>
      <c r="NM334" s="5">
        <v>338.32944320000007</v>
      </c>
      <c r="NN334" s="5">
        <v>338.32944320000007</v>
      </c>
      <c r="NO334" s="5">
        <v>338.32944320000007</v>
      </c>
      <c r="NP334" s="5">
        <v>358.62920979200004</v>
      </c>
      <c r="NQ334" s="5">
        <v>358.62920979200004</v>
      </c>
      <c r="NR334" s="5">
        <v>358.62920979200004</v>
      </c>
      <c r="NS334" s="5">
        <v>358.62920979200004</v>
      </c>
      <c r="NT334" s="5">
        <v>358.62920979200004</v>
      </c>
      <c r="NU334" s="5">
        <v>358.62920979200004</v>
      </c>
      <c r="NV334" s="5">
        <v>358.62920979200004</v>
      </c>
      <c r="NW334" s="5">
        <v>358.62920979200004</v>
      </c>
      <c r="NX334" s="5">
        <v>358.62920979200004</v>
      </c>
      <c r="NY334" s="5">
        <v>358.62920979200004</v>
      </c>
      <c r="NZ334" s="5">
        <v>358.62920979200004</v>
      </c>
      <c r="OA334" s="5">
        <v>358.62920979200004</v>
      </c>
      <c r="OB334" s="5">
        <v>380.14696237952006</v>
      </c>
      <c r="OC334" s="5">
        <v>380.14696237952006</v>
      </c>
      <c r="OD334" s="5">
        <v>380.14696237952006</v>
      </c>
      <c r="OE334" s="5">
        <v>380.14696237952006</v>
      </c>
      <c r="OF334" s="5">
        <v>380.14696237952006</v>
      </c>
      <c r="OG334" s="5">
        <v>380.14696237952006</v>
      </c>
      <c r="OH334" s="5">
        <v>380.14696237952006</v>
      </c>
      <c r="OI334" s="5">
        <v>380.14696237952006</v>
      </c>
      <c r="OJ334" s="5">
        <v>380.14696237952006</v>
      </c>
      <c r="OK334" s="5">
        <v>380.14696237952006</v>
      </c>
      <c r="OL334" s="5">
        <v>380.14696237952006</v>
      </c>
      <c r="OM334" s="5">
        <v>380.14696237952006</v>
      </c>
      <c r="ON334" s="5"/>
      <c r="OQ334" s="59">
        <v>0</v>
      </c>
      <c r="OR334" s="59">
        <v>0</v>
      </c>
      <c r="OS334" s="59">
        <v>0</v>
      </c>
      <c r="OT334" s="59">
        <v>0</v>
      </c>
      <c r="OU334" s="59">
        <v>0</v>
      </c>
      <c r="OV334" s="59">
        <v>0</v>
      </c>
      <c r="OW334" s="59">
        <v>0</v>
      </c>
      <c r="OX334" s="59">
        <v>0</v>
      </c>
      <c r="OY334" s="59">
        <v>0</v>
      </c>
      <c r="OZ334" s="59">
        <v>0</v>
      </c>
      <c r="PA334" s="59">
        <v>0</v>
      </c>
      <c r="PB334" s="59">
        <v>0</v>
      </c>
      <c r="PC334" s="59">
        <v>0</v>
      </c>
      <c r="PD334" s="59">
        <v>0</v>
      </c>
      <c r="PE334" s="59">
        <v>0</v>
      </c>
      <c r="PF334" s="59">
        <v>0</v>
      </c>
      <c r="PG334" s="59">
        <v>0</v>
      </c>
      <c r="PH334" s="59">
        <v>0</v>
      </c>
      <c r="PI334" s="59">
        <v>0</v>
      </c>
      <c r="PJ334" s="59">
        <v>0</v>
      </c>
      <c r="PK334" s="59">
        <v>0</v>
      </c>
      <c r="PL334" s="59">
        <v>0</v>
      </c>
      <c r="PM334" s="59">
        <v>0</v>
      </c>
      <c r="PN334" s="59">
        <v>0</v>
      </c>
      <c r="PO334" s="59">
        <v>0</v>
      </c>
      <c r="PP334" s="59">
        <v>0</v>
      </c>
      <c r="PQ334" s="59">
        <v>0</v>
      </c>
      <c r="PR334" s="59">
        <v>0</v>
      </c>
      <c r="PS334" s="59">
        <v>0</v>
      </c>
      <c r="PT334" s="59">
        <v>0</v>
      </c>
      <c r="PU334" s="59">
        <v>0</v>
      </c>
      <c r="PV334" s="59">
        <v>0</v>
      </c>
      <c r="PW334" s="59">
        <v>0</v>
      </c>
      <c r="PX334" s="59">
        <v>0</v>
      </c>
      <c r="PY334" s="59">
        <v>0</v>
      </c>
      <c r="PZ334" s="59">
        <v>0</v>
      </c>
      <c r="QA334" s="59">
        <v>0</v>
      </c>
      <c r="QB334" s="59">
        <v>0</v>
      </c>
      <c r="QC334" s="59">
        <v>0</v>
      </c>
      <c r="QD334" s="59">
        <v>0</v>
      </c>
      <c r="QE334" s="59">
        <v>0</v>
      </c>
      <c r="QF334" s="59">
        <v>0</v>
      </c>
      <c r="QG334" s="59">
        <v>0</v>
      </c>
      <c r="QH334" s="59">
        <v>0</v>
      </c>
      <c r="QI334" s="59">
        <v>0</v>
      </c>
      <c r="QJ334" s="59">
        <v>0</v>
      </c>
      <c r="QK334" s="59">
        <v>0</v>
      </c>
      <c r="QL334" s="59">
        <v>0</v>
      </c>
      <c r="QM334" s="59">
        <v>0</v>
      </c>
      <c r="QN334" s="59">
        <v>0</v>
      </c>
      <c r="QO334" s="59">
        <v>0</v>
      </c>
      <c r="QP334" s="59">
        <v>0</v>
      </c>
      <c r="QQ334" s="59">
        <v>0</v>
      </c>
      <c r="QR334" s="59">
        <v>0</v>
      </c>
      <c r="QS334" s="59">
        <v>0</v>
      </c>
      <c r="QT334" s="59">
        <v>0</v>
      </c>
      <c r="QU334" s="59">
        <v>0</v>
      </c>
      <c r="QV334" s="59">
        <v>0</v>
      </c>
      <c r="QW334" s="59">
        <v>0</v>
      </c>
      <c r="QX334" s="59">
        <v>0</v>
      </c>
      <c r="QY334" s="59">
        <v>0</v>
      </c>
      <c r="QZ334" s="59">
        <v>0</v>
      </c>
      <c r="RA334" s="59">
        <v>0</v>
      </c>
      <c r="RB334" s="59">
        <v>0</v>
      </c>
      <c r="RC334" s="59">
        <v>0</v>
      </c>
      <c r="RD334" s="59">
        <v>0</v>
      </c>
      <c r="RE334" s="59">
        <v>0</v>
      </c>
      <c r="RF334" s="59">
        <v>0</v>
      </c>
      <c r="RG334" s="59">
        <v>0</v>
      </c>
      <c r="RH334" s="59">
        <v>0</v>
      </c>
      <c r="RI334" s="59">
        <v>0</v>
      </c>
      <c r="RJ334" s="59">
        <v>0</v>
      </c>
      <c r="RK334" s="59"/>
      <c r="RN334" s="59">
        <v>0</v>
      </c>
      <c r="RO334" s="59">
        <v>0</v>
      </c>
      <c r="RP334" s="59">
        <v>0</v>
      </c>
      <c r="RQ334" s="59">
        <v>0</v>
      </c>
      <c r="RR334" s="59">
        <v>0</v>
      </c>
      <c r="RS334" s="59">
        <v>0</v>
      </c>
      <c r="RT334" s="59">
        <v>0</v>
      </c>
      <c r="RU334" s="59">
        <v>0</v>
      </c>
      <c r="RV334" s="59">
        <v>0</v>
      </c>
      <c r="RW334" s="59">
        <v>0</v>
      </c>
      <c r="RX334" s="59">
        <v>0</v>
      </c>
      <c r="RY334" s="59">
        <v>0</v>
      </c>
      <c r="RZ334" s="59">
        <v>0</v>
      </c>
      <c r="SA334" s="59">
        <v>0</v>
      </c>
      <c r="SB334" s="59">
        <v>0</v>
      </c>
      <c r="SC334" s="59">
        <v>0</v>
      </c>
      <c r="SD334" s="59">
        <v>0</v>
      </c>
      <c r="SE334" s="59">
        <v>0</v>
      </c>
      <c r="SF334" s="59">
        <v>585.38550000000009</v>
      </c>
      <c r="SG334" s="59">
        <v>585.38550000000009</v>
      </c>
      <c r="SH334" s="59">
        <v>585.38550000000009</v>
      </c>
      <c r="SI334" s="59">
        <v>585.38550000000009</v>
      </c>
      <c r="SJ334" s="59">
        <v>585.38550000000009</v>
      </c>
      <c r="SK334" s="59">
        <v>585.38550000000009</v>
      </c>
      <c r="SL334" s="59">
        <v>620.50863000000004</v>
      </c>
      <c r="SM334" s="59">
        <v>620.50863000000004</v>
      </c>
      <c r="SN334" s="59">
        <v>620.50863000000004</v>
      </c>
      <c r="SO334" s="59">
        <v>620.50863000000004</v>
      </c>
      <c r="SP334" s="59">
        <v>620.50863000000004</v>
      </c>
      <c r="SQ334" s="59">
        <v>620.50863000000004</v>
      </c>
      <c r="SR334" s="59">
        <v>620.50863000000004</v>
      </c>
      <c r="SS334" s="59">
        <v>620.50863000000004</v>
      </c>
      <c r="ST334" s="59">
        <v>620.50863000000004</v>
      </c>
      <c r="SU334" s="59">
        <v>620.50863000000004</v>
      </c>
      <c r="SV334" s="59">
        <v>620.50863000000004</v>
      </c>
      <c r="SW334" s="59">
        <v>620.50863000000004</v>
      </c>
      <c r="SX334" s="59">
        <v>657.73914780000018</v>
      </c>
      <c r="SY334" s="59">
        <v>657.73914780000018</v>
      </c>
      <c r="SZ334" s="59">
        <v>657.73914780000018</v>
      </c>
      <c r="TA334" s="59">
        <v>657.73914780000018</v>
      </c>
      <c r="TB334" s="59">
        <v>657.73914780000018</v>
      </c>
      <c r="TC334" s="59">
        <v>657.73914780000018</v>
      </c>
      <c r="TD334" s="59">
        <v>657.73914780000018</v>
      </c>
      <c r="TE334" s="59">
        <v>657.73914780000018</v>
      </c>
      <c r="TF334" s="59">
        <v>657.73914780000018</v>
      </c>
      <c r="TG334" s="59">
        <v>657.73914780000018</v>
      </c>
      <c r="TH334" s="59">
        <v>657.73914780000018</v>
      </c>
      <c r="TI334" s="59">
        <v>657.73914780000018</v>
      </c>
      <c r="TJ334" s="59">
        <v>697.20349666800007</v>
      </c>
      <c r="TK334" s="59">
        <v>697.20349666800007</v>
      </c>
      <c r="TL334" s="59">
        <v>697.20349666800007</v>
      </c>
      <c r="TM334" s="59">
        <v>697.20349666800007</v>
      </c>
      <c r="TN334" s="59">
        <v>697.20349666800007</v>
      </c>
      <c r="TO334" s="59">
        <v>697.20349666800007</v>
      </c>
      <c r="TP334" s="59">
        <v>697.20349666800007</v>
      </c>
      <c r="TQ334" s="59">
        <v>697.20349666800007</v>
      </c>
      <c r="TR334" s="59">
        <v>697.20349666800007</v>
      </c>
      <c r="TS334" s="59">
        <v>697.20349666800007</v>
      </c>
      <c r="TT334" s="59">
        <v>697.20349666800007</v>
      </c>
      <c r="TU334" s="59">
        <v>697.20349666800007</v>
      </c>
      <c r="TV334" s="59">
        <v>739.03570646808021</v>
      </c>
      <c r="TW334" s="59">
        <v>739.03570646808021</v>
      </c>
      <c r="TX334" s="59">
        <v>739.03570646808021</v>
      </c>
      <c r="TY334" s="59">
        <v>739.03570646808021</v>
      </c>
      <c r="TZ334" s="59">
        <v>739.03570646808021</v>
      </c>
      <c r="UA334" s="59">
        <v>739.03570646808021</v>
      </c>
      <c r="UB334" s="59">
        <v>739.03570646808021</v>
      </c>
      <c r="UC334" s="59">
        <v>739.03570646808021</v>
      </c>
      <c r="UD334" s="59">
        <v>739.03570646808021</v>
      </c>
      <c r="UE334" s="59">
        <v>739.03570646808021</v>
      </c>
      <c r="UF334" s="59">
        <v>739.03570646808021</v>
      </c>
      <c r="UG334" s="59">
        <v>739.03570646808021</v>
      </c>
      <c r="UH334" s="59"/>
      <c r="UK334" s="59">
        <v>0</v>
      </c>
      <c r="UL334" s="59">
        <v>1705.6410000000001</v>
      </c>
      <c r="UM334" s="59">
        <v>3615.9589199999996</v>
      </c>
      <c r="UN334" s="59">
        <v>3832.9164552000016</v>
      </c>
      <c r="UO334" s="59">
        <v>4062.8914425119997</v>
      </c>
      <c r="UP334" s="59">
        <v>4306.6649290627211</v>
      </c>
      <c r="UQ334" s="59"/>
      <c r="UT334" s="59">
        <v>0</v>
      </c>
      <c r="UU334" s="59">
        <v>1806.6720000000003</v>
      </c>
      <c r="UV334" s="59">
        <v>3830.14464</v>
      </c>
      <c r="UW334" s="59">
        <v>4059.9533184000015</v>
      </c>
      <c r="UX334" s="59">
        <v>4303.5505175040007</v>
      </c>
      <c r="UY334" s="59">
        <v>4561.7635485542405</v>
      </c>
      <c r="UZ334" s="59"/>
      <c r="VC334" s="59">
        <v>0</v>
      </c>
      <c r="VD334" s="59">
        <v>0</v>
      </c>
      <c r="VE334" s="59">
        <v>0</v>
      </c>
      <c r="VF334" s="59">
        <v>0</v>
      </c>
      <c r="VG334" s="59">
        <v>0</v>
      </c>
      <c r="VH334" s="59">
        <v>0</v>
      </c>
      <c r="VI334" s="59"/>
      <c r="VL334" s="59">
        <v>0</v>
      </c>
      <c r="VM334" s="59">
        <v>3512.3130000000001</v>
      </c>
      <c r="VN334" s="59">
        <v>7446.1035599999996</v>
      </c>
      <c r="VO334" s="59">
        <v>7892.8697736000031</v>
      </c>
      <c r="VP334" s="59">
        <v>8366.4419600159999</v>
      </c>
      <c r="VQ334" s="59">
        <v>8868.4284776169625</v>
      </c>
      <c r="VR334" s="59"/>
      <c r="VU334" s="59">
        <v>0</v>
      </c>
      <c r="VV334" s="59">
        <v>59430</v>
      </c>
      <c r="VW334" s="59">
        <v>125991.60000000002</v>
      </c>
      <c r="VX334" s="59">
        <v>133551.09600000002</v>
      </c>
      <c r="VY334" s="59">
        <v>141564.16175999999</v>
      </c>
      <c r="VZ334" s="59">
        <v>150058.01146560002</v>
      </c>
      <c r="WA334" s="59"/>
      <c r="WD334" s="59">
        <v>0</v>
      </c>
      <c r="WE334" s="59">
        <v>4952.5</v>
      </c>
      <c r="WF334" s="59">
        <v>10499.300000000001</v>
      </c>
      <c r="WG334" s="59">
        <v>11129.258000000002</v>
      </c>
      <c r="WH334" s="59">
        <v>11797.01348</v>
      </c>
      <c r="WI334" s="59">
        <v>12504.834288800002</v>
      </c>
      <c r="WJ334" s="59"/>
      <c r="WM334" s="59">
        <v>0</v>
      </c>
      <c r="WN334" s="59">
        <v>207.82626940830886</v>
      </c>
      <c r="WO334" s="59">
        <v>440.59169114561485</v>
      </c>
      <c r="WP334" s="59">
        <v>467.02719261435175</v>
      </c>
      <c r="WQ334" s="59">
        <v>495.0488241712128</v>
      </c>
      <c r="WR334" s="59">
        <v>524.7517536214857</v>
      </c>
      <c r="WS334" s="59"/>
      <c r="WV334" s="74">
        <v>-6</v>
      </c>
      <c r="WW334" s="74">
        <v>6</v>
      </c>
      <c r="WX334" s="74">
        <v>18</v>
      </c>
      <c r="WY334" s="74">
        <v>30</v>
      </c>
      <c r="WZ334" s="74">
        <v>42</v>
      </c>
      <c r="XA334" s="74">
        <v>54</v>
      </c>
      <c r="XB334" s="74"/>
      <c r="XE334" s="80">
        <v>0</v>
      </c>
      <c r="XF334" s="80">
        <v>0</v>
      </c>
      <c r="XG334" s="80">
        <v>1</v>
      </c>
      <c r="XH334" s="80">
        <v>2</v>
      </c>
      <c r="XI334" s="80">
        <v>3</v>
      </c>
      <c r="XJ334" s="80">
        <v>4</v>
      </c>
      <c r="XK334" s="80"/>
      <c r="XL334" s="75"/>
      <c r="XM334" s="75"/>
      <c r="XN334" s="80">
        <v>0</v>
      </c>
      <c r="XO334" s="80">
        <v>6</v>
      </c>
      <c r="XP334" s="80">
        <v>6</v>
      </c>
      <c r="XQ334" s="80">
        <v>6</v>
      </c>
      <c r="XR334" s="80">
        <v>6</v>
      </c>
      <c r="XS334" s="80">
        <v>6</v>
      </c>
      <c r="XT334" s="80"/>
      <c r="XW334" s="80">
        <v>0</v>
      </c>
      <c r="XX334" s="80">
        <v>0</v>
      </c>
      <c r="XY334" s="80">
        <v>0</v>
      </c>
      <c r="XZ334" s="80">
        <v>0</v>
      </c>
      <c r="YA334" s="80">
        <v>0</v>
      </c>
      <c r="YB334" s="80">
        <v>0</v>
      </c>
      <c r="YC334" s="80"/>
      <c r="YF334" s="5">
        <v>0</v>
      </c>
      <c r="YG334" s="5">
        <v>433.31777171632393</v>
      </c>
      <c r="YH334" s="5">
        <v>918.63367603860752</v>
      </c>
      <c r="YI334" s="5">
        <v>973.75169660092342</v>
      </c>
      <c r="YJ334" s="5">
        <v>1032.1767983969794</v>
      </c>
      <c r="YK334" s="5">
        <v>1094.1074063007991</v>
      </c>
      <c r="YL334" s="5"/>
      <c r="YO334" s="5">
        <v>0</v>
      </c>
      <c r="YP334" s="5">
        <v>9352.1821233738992</v>
      </c>
      <c r="YQ334" s="5">
        <v>19826.626101552669</v>
      </c>
      <c r="YR334" s="5">
        <v>21016.223667645827</v>
      </c>
      <c r="YS334" s="5">
        <v>29702.929450272768</v>
      </c>
      <c r="YT334" s="5">
        <v>31485.105217289143</v>
      </c>
      <c r="YU334" s="5"/>
      <c r="YX334" s="5">
        <v>0</v>
      </c>
      <c r="YY334" s="5">
        <v>9268.8065560138202</v>
      </c>
      <c r="YZ334" s="5">
        <v>19826.626101552669</v>
      </c>
      <c r="ZA334" s="5">
        <v>21016.223667645827</v>
      </c>
      <c r="ZB334" s="5">
        <v>29702.929450272768</v>
      </c>
      <c r="ZC334" s="5">
        <v>31485.105217289143</v>
      </c>
      <c r="ZD334" s="5"/>
      <c r="ZG334" s="5">
        <v>0</v>
      </c>
      <c r="ZH334" s="5">
        <v>207.82626940830886</v>
      </c>
      <c r="ZI334" s="5">
        <v>440.59169114561485</v>
      </c>
      <c r="ZJ334" s="5">
        <v>467.02719261435175</v>
      </c>
      <c r="ZK334" s="5">
        <v>495.0488241712128</v>
      </c>
      <c r="ZL334" s="5">
        <v>524.7517536214857</v>
      </c>
      <c r="ZM334" s="5"/>
      <c r="ZP334" s="60">
        <v>0</v>
      </c>
      <c r="ZQ334" s="60">
        <v>1454.783885858162</v>
      </c>
      <c r="ZR334" s="60">
        <v>12336.567352077216</v>
      </c>
      <c r="ZS334" s="60">
        <v>13076.761393201848</v>
      </c>
      <c r="ZT334" s="60">
        <v>13861.367076793958</v>
      </c>
      <c r="ZU334" s="60">
        <v>14693.049101401601</v>
      </c>
      <c r="ZV334" s="60"/>
      <c r="ZY334" s="60">
        <v>0</v>
      </c>
      <c r="ZZ334" s="60">
        <v>207.82626940830886</v>
      </c>
      <c r="AAA334" s="60">
        <v>440.59169114561485</v>
      </c>
      <c r="AAB334" s="60">
        <v>467.02719261435175</v>
      </c>
      <c r="AAC334" s="60">
        <v>495.0488241712128</v>
      </c>
      <c r="AAD334" s="60">
        <v>524.7517536214857</v>
      </c>
      <c r="AAE334" s="60"/>
      <c r="AAH334" s="60">
        <v>0</v>
      </c>
      <c r="AAI334" s="60">
        <v>2701.7415023080152</v>
      </c>
      <c r="AAJ334" s="60">
        <v>14980.117498950905</v>
      </c>
      <c r="AAK334" s="60">
        <v>25686.495593789346</v>
      </c>
      <c r="AAL334" s="60">
        <v>37623.710637012176</v>
      </c>
      <c r="AAM334" s="60">
        <v>50900.920101284115</v>
      </c>
      <c r="AAN334" s="60"/>
      <c r="AAQ334" s="5">
        <v>0</v>
      </c>
      <c r="AAR334" s="5">
        <v>4156.5253881661774</v>
      </c>
      <c r="AAS334" s="5">
        <v>27316.68485102812</v>
      </c>
      <c r="AAT334" s="5">
        <v>38763.256986991197</v>
      </c>
      <c r="AAU334" s="5">
        <v>51485.077713806138</v>
      </c>
      <c r="AAV334" s="5">
        <v>65593.969202685723</v>
      </c>
    </row>
    <row r="335" spans="2:724" ht="15" customHeight="1">
      <c r="B335" s="228">
        <v>62</v>
      </c>
      <c r="C335" s="228">
        <v>17</v>
      </c>
      <c r="D335" s="229" t="s">
        <v>497</v>
      </c>
      <c r="E335" s="73" t="b">
        <v>0</v>
      </c>
      <c r="F335" s="230">
        <v>42186</v>
      </c>
      <c r="G335" s="231" t="s">
        <v>426</v>
      </c>
      <c r="H335" s="57" t="s">
        <v>221</v>
      </c>
      <c r="I335" s="57" t="s">
        <v>199</v>
      </c>
      <c r="J335" s="229" t="s">
        <v>223</v>
      </c>
      <c r="K335" s="232">
        <v>0</v>
      </c>
      <c r="L335" s="232">
        <v>0</v>
      </c>
      <c r="M335" s="73" t="b">
        <v>1</v>
      </c>
      <c r="N335" s="73" t="b">
        <v>1</v>
      </c>
      <c r="O335" s="73" t="b">
        <v>1</v>
      </c>
      <c r="P335" s="27">
        <v>43282</v>
      </c>
      <c r="Q335" s="27" t="s">
        <v>426</v>
      </c>
      <c r="R335" s="69">
        <v>0</v>
      </c>
      <c r="S335" s="69">
        <v>0.06</v>
      </c>
      <c r="T335" s="69">
        <v>0.06</v>
      </c>
      <c r="U335" s="69">
        <v>0.06</v>
      </c>
      <c r="V335" s="69">
        <v>0.06</v>
      </c>
      <c r="W335" s="69">
        <v>0.06</v>
      </c>
      <c r="Z335" s="232">
        <v>0</v>
      </c>
      <c r="AA335" s="232">
        <v>0</v>
      </c>
      <c r="AB335" s="232">
        <v>0</v>
      </c>
      <c r="AC335" s="232">
        <v>0</v>
      </c>
      <c r="AD335" s="232">
        <v>0</v>
      </c>
      <c r="AE335" s="232">
        <v>0</v>
      </c>
      <c r="AF335" s="232">
        <v>0</v>
      </c>
      <c r="AG335" s="232">
        <v>0</v>
      </c>
      <c r="AH335" s="232">
        <v>0</v>
      </c>
      <c r="AI335" s="232">
        <v>0</v>
      </c>
      <c r="AJ335" s="232">
        <v>0</v>
      </c>
      <c r="AK335" s="232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233">
        <v>9905</v>
      </c>
      <c r="AS335" s="5">
        <v>9905</v>
      </c>
      <c r="AT335" s="5">
        <v>9905</v>
      </c>
      <c r="AU335" s="5">
        <v>9905</v>
      </c>
      <c r="AV335" s="5">
        <v>9905</v>
      </c>
      <c r="AW335" s="5">
        <v>9905</v>
      </c>
      <c r="AX335" s="5">
        <v>10499.300000000001</v>
      </c>
      <c r="AY335" s="5">
        <v>10499.300000000001</v>
      </c>
      <c r="AZ335" s="5">
        <v>10499.300000000001</v>
      </c>
      <c r="BA335" s="5">
        <v>10499.300000000001</v>
      </c>
      <c r="BB335" s="5">
        <v>10499.300000000001</v>
      </c>
      <c r="BC335" s="5">
        <v>10499.300000000001</v>
      </c>
      <c r="BD335" s="5">
        <v>10499.300000000001</v>
      </c>
      <c r="BE335" s="5">
        <v>10499.300000000001</v>
      </c>
      <c r="BF335" s="5">
        <v>10499.300000000001</v>
      </c>
      <c r="BG335" s="5">
        <v>10499.300000000001</v>
      </c>
      <c r="BH335" s="5">
        <v>10499.300000000001</v>
      </c>
      <c r="BI335" s="5">
        <v>10499.300000000001</v>
      </c>
      <c r="BJ335" s="5">
        <v>11129.258000000002</v>
      </c>
      <c r="BK335" s="5">
        <v>11129.258000000002</v>
      </c>
      <c r="BL335" s="5">
        <v>11129.258000000002</v>
      </c>
      <c r="BM335" s="5">
        <v>11129.258000000002</v>
      </c>
      <c r="BN335" s="5">
        <v>11129.258000000002</v>
      </c>
      <c r="BO335" s="5">
        <v>11129.258000000002</v>
      </c>
      <c r="BP335" s="5">
        <v>11129.258000000002</v>
      </c>
      <c r="BQ335" s="5">
        <v>11129.258000000002</v>
      </c>
      <c r="BR335" s="5">
        <v>11129.258000000002</v>
      </c>
      <c r="BS335" s="5">
        <v>11129.258000000002</v>
      </c>
      <c r="BT335" s="5">
        <v>11129.258000000002</v>
      </c>
      <c r="BU335" s="5">
        <v>11129.258000000002</v>
      </c>
      <c r="BV335" s="5">
        <v>11797.013480000001</v>
      </c>
      <c r="BW335" s="5">
        <v>11797.013480000001</v>
      </c>
      <c r="BX335" s="5">
        <v>11797.013480000001</v>
      </c>
      <c r="BY335" s="5">
        <v>11797.013480000001</v>
      </c>
      <c r="BZ335" s="5">
        <v>11797.013480000001</v>
      </c>
      <c r="CA335" s="5">
        <v>11797.013480000001</v>
      </c>
      <c r="CB335" s="5">
        <v>11797.013480000001</v>
      </c>
      <c r="CC335" s="5">
        <v>11797.013480000001</v>
      </c>
      <c r="CD335" s="5">
        <v>11797.013480000001</v>
      </c>
      <c r="CE335" s="5">
        <v>11797.013480000001</v>
      </c>
      <c r="CF335" s="5">
        <v>11797.013480000001</v>
      </c>
      <c r="CG335" s="5">
        <v>11797.013480000001</v>
      </c>
      <c r="CH335" s="5">
        <v>12504.834288800002</v>
      </c>
      <c r="CI335" s="5">
        <v>12504.834288800002</v>
      </c>
      <c r="CJ335" s="5">
        <v>12504.834288800002</v>
      </c>
      <c r="CK335" s="5">
        <v>12504.834288800002</v>
      </c>
      <c r="CL335" s="5">
        <v>12504.834288800002</v>
      </c>
      <c r="CM335" s="5">
        <v>12504.834288800002</v>
      </c>
      <c r="CN335" s="5">
        <v>12504.834288800002</v>
      </c>
      <c r="CO335" s="5">
        <v>12504.834288800002</v>
      </c>
      <c r="CP335" s="5">
        <v>12504.834288800002</v>
      </c>
      <c r="CQ335" s="5">
        <v>12504.834288800002</v>
      </c>
      <c r="CR335" s="5">
        <v>12504.834288800002</v>
      </c>
      <c r="CS335" s="5">
        <v>12504.834288800002</v>
      </c>
      <c r="CU335" s="69">
        <v>0</v>
      </c>
      <c r="CV335" s="69">
        <v>0</v>
      </c>
      <c r="CW335" s="69">
        <v>0</v>
      </c>
      <c r="CX335" s="69">
        <v>0</v>
      </c>
      <c r="CY335" s="69">
        <v>0</v>
      </c>
      <c r="CZ335" s="69">
        <v>0</v>
      </c>
      <c r="DC335" s="5">
        <v>0</v>
      </c>
      <c r="DD335" s="5">
        <v>0</v>
      </c>
      <c r="DE335" s="5">
        <v>0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0</v>
      </c>
      <c r="DO335" s="5">
        <v>0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0</v>
      </c>
      <c r="DV335" s="5">
        <v>0</v>
      </c>
      <c r="DW335" s="5">
        <v>0</v>
      </c>
      <c r="DX335" s="5">
        <v>0</v>
      </c>
      <c r="DY335" s="5">
        <v>0</v>
      </c>
      <c r="DZ335" s="5">
        <v>0</v>
      </c>
      <c r="EA335" s="5">
        <v>0</v>
      </c>
      <c r="EB335" s="5">
        <v>0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  <c r="EN335" s="5">
        <v>0</v>
      </c>
      <c r="EO335" s="5">
        <v>0</v>
      </c>
      <c r="EP335" s="5">
        <v>0</v>
      </c>
      <c r="EQ335" s="5">
        <v>0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0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/>
      <c r="FZ335" s="5">
        <v>0</v>
      </c>
      <c r="GA335" s="5">
        <v>0</v>
      </c>
      <c r="GB335" s="5">
        <v>0</v>
      </c>
      <c r="GC335" s="5">
        <v>0</v>
      </c>
      <c r="GD335" s="5">
        <v>0</v>
      </c>
      <c r="GE335" s="5">
        <v>0</v>
      </c>
      <c r="GF335" s="5">
        <v>0</v>
      </c>
      <c r="GG335" s="5">
        <v>0</v>
      </c>
      <c r="GH335" s="5">
        <v>0</v>
      </c>
      <c r="GI335" s="5">
        <v>0</v>
      </c>
      <c r="GJ335" s="5">
        <v>0</v>
      </c>
      <c r="GK335" s="5">
        <v>0</v>
      </c>
      <c r="GL335" s="5">
        <v>0</v>
      </c>
      <c r="GM335" s="5">
        <v>0</v>
      </c>
      <c r="GN335" s="5">
        <v>0</v>
      </c>
      <c r="GO335" s="5">
        <v>0</v>
      </c>
      <c r="GP335" s="5">
        <v>0</v>
      </c>
      <c r="GQ335" s="5">
        <v>0</v>
      </c>
      <c r="GR335" s="5">
        <v>9905</v>
      </c>
      <c r="GS335" s="5">
        <v>9905</v>
      </c>
      <c r="GT335" s="5">
        <v>9905</v>
      </c>
      <c r="GU335" s="5">
        <v>9905</v>
      </c>
      <c r="GV335" s="5">
        <v>9905</v>
      </c>
      <c r="GW335" s="5">
        <v>9905</v>
      </c>
      <c r="GX335" s="5">
        <v>10499.300000000001</v>
      </c>
      <c r="GY335" s="5">
        <v>10499.300000000001</v>
      </c>
      <c r="GZ335" s="5">
        <v>10499.300000000001</v>
      </c>
      <c r="HA335" s="5">
        <v>10499.300000000001</v>
      </c>
      <c r="HB335" s="5">
        <v>10499.300000000001</v>
      </c>
      <c r="HC335" s="5">
        <v>10499.300000000001</v>
      </c>
      <c r="HD335" s="5">
        <v>10499.300000000001</v>
      </c>
      <c r="HE335" s="5">
        <v>10499.300000000001</v>
      </c>
      <c r="HF335" s="5">
        <v>10499.300000000001</v>
      </c>
      <c r="HG335" s="5">
        <v>10499.300000000001</v>
      </c>
      <c r="HH335" s="5">
        <v>10499.300000000001</v>
      </c>
      <c r="HI335" s="5">
        <v>10499.300000000001</v>
      </c>
      <c r="HJ335" s="5">
        <v>11129.258000000002</v>
      </c>
      <c r="HK335" s="5">
        <v>11129.258000000002</v>
      </c>
      <c r="HL335" s="5">
        <v>11129.258000000002</v>
      </c>
      <c r="HM335" s="5">
        <v>11129.258000000002</v>
      </c>
      <c r="HN335" s="5">
        <v>11129.258000000002</v>
      </c>
      <c r="HO335" s="5">
        <v>11129.258000000002</v>
      </c>
      <c r="HP335" s="5">
        <v>11129.258000000002</v>
      </c>
      <c r="HQ335" s="5">
        <v>11129.258000000002</v>
      </c>
      <c r="HR335" s="5">
        <v>11129.258000000002</v>
      </c>
      <c r="HS335" s="5">
        <v>11129.258000000002</v>
      </c>
      <c r="HT335" s="5">
        <v>11129.258000000002</v>
      </c>
      <c r="HU335" s="5">
        <v>11129.258000000002</v>
      </c>
      <c r="HV335" s="5">
        <v>11797.013480000001</v>
      </c>
      <c r="HW335" s="5">
        <v>11797.013480000001</v>
      </c>
      <c r="HX335" s="5">
        <v>11797.013480000001</v>
      </c>
      <c r="HY335" s="5">
        <v>11797.013480000001</v>
      </c>
      <c r="HZ335" s="5">
        <v>11797.013480000001</v>
      </c>
      <c r="IA335" s="5">
        <v>11797.013480000001</v>
      </c>
      <c r="IB335" s="5">
        <v>11797.013480000001</v>
      </c>
      <c r="IC335" s="5">
        <v>11797.013480000001</v>
      </c>
      <c r="ID335" s="5">
        <v>11797.013480000001</v>
      </c>
      <c r="IE335" s="5">
        <v>11797.013480000001</v>
      </c>
      <c r="IF335" s="5">
        <v>11797.013480000001</v>
      </c>
      <c r="IG335" s="5">
        <v>11797.013480000001</v>
      </c>
      <c r="IH335" s="5">
        <v>12504.834288800002</v>
      </c>
      <c r="II335" s="5">
        <v>12504.834288800002</v>
      </c>
      <c r="IJ335" s="5">
        <v>12504.834288800002</v>
      </c>
      <c r="IK335" s="5">
        <v>12504.834288800002</v>
      </c>
      <c r="IL335" s="5">
        <v>12504.834288800002</v>
      </c>
      <c r="IM335" s="5">
        <v>12504.834288800002</v>
      </c>
      <c r="IN335" s="5">
        <v>12504.834288800002</v>
      </c>
      <c r="IO335" s="5">
        <v>12504.834288800002</v>
      </c>
      <c r="IP335" s="5">
        <v>12504.834288800002</v>
      </c>
      <c r="IQ335" s="5">
        <v>12504.834288800002</v>
      </c>
      <c r="IR335" s="5">
        <v>12504.834288800002</v>
      </c>
      <c r="IS335" s="5">
        <v>12504.834288800002</v>
      </c>
      <c r="IT335" s="5"/>
      <c r="IW335" s="5">
        <v>0</v>
      </c>
      <c r="IX335" s="5">
        <v>0</v>
      </c>
      <c r="IY335" s="5">
        <v>0</v>
      </c>
      <c r="IZ335" s="5">
        <v>0</v>
      </c>
      <c r="JA335" s="5">
        <v>0</v>
      </c>
      <c r="JB335" s="5">
        <v>0</v>
      </c>
      <c r="JC335" s="5">
        <v>0</v>
      </c>
      <c r="JD335" s="5">
        <v>0</v>
      </c>
      <c r="JE335" s="5">
        <v>0</v>
      </c>
      <c r="JF335" s="5">
        <v>0</v>
      </c>
      <c r="JG335" s="5">
        <v>0</v>
      </c>
      <c r="JH335" s="5">
        <v>0</v>
      </c>
      <c r="JI335" s="5">
        <v>0</v>
      </c>
      <c r="JJ335" s="5">
        <v>0</v>
      </c>
      <c r="JK335" s="5">
        <v>0</v>
      </c>
      <c r="JL335" s="5">
        <v>0</v>
      </c>
      <c r="JM335" s="5">
        <v>0</v>
      </c>
      <c r="JN335" s="5">
        <v>0</v>
      </c>
      <c r="JO335" s="5">
        <v>284.27350000000001</v>
      </c>
      <c r="JP335" s="5">
        <v>284.27350000000001</v>
      </c>
      <c r="JQ335" s="5">
        <v>284.27350000000001</v>
      </c>
      <c r="JR335" s="5">
        <v>284.27350000000001</v>
      </c>
      <c r="JS335" s="5">
        <v>284.27350000000001</v>
      </c>
      <c r="JT335" s="5">
        <v>284.27350000000001</v>
      </c>
      <c r="JU335" s="5">
        <v>301.32991000000004</v>
      </c>
      <c r="JV335" s="5">
        <v>301.32991000000004</v>
      </c>
      <c r="JW335" s="5">
        <v>301.32991000000004</v>
      </c>
      <c r="JX335" s="5">
        <v>301.32991000000004</v>
      </c>
      <c r="JY335" s="5">
        <v>301.32991000000004</v>
      </c>
      <c r="JZ335" s="5">
        <v>301.32991000000004</v>
      </c>
      <c r="KA335" s="5">
        <v>301.32991000000004</v>
      </c>
      <c r="KB335" s="5">
        <v>301.32991000000004</v>
      </c>
      <c r="KC335" s="5">
        <v>301.32991000000004</v>
      </c>
      <c r="KD335" s="5">
        <v>301.32991000000004</v>
      </c>
      <c r="KE335" s="5">
        <v>301.32991000000004</v>
      </c>
      <c r="KF335" s="5">
        <v>301.32991000000004</v>
      </c>
      <c r="KG335" s="5">
        <v>319.40970460000005</v>
      </c>
      <c r="KH335" s="5">
        <v>319.40970460000005</v>
      </c>
      <c r="KI335" s="5">
        <v>319.40970460000005</v>
      </c>
      <c r="KJ335" s="5">
        <v>319.40970460000005</v>
      </c>
      <c r="KK335" s="5">
        <v>319.40970460000005</v>
      </c>
      <c r="KL335" s="5">
        <v>319.40970460000005</v>
      </c>
      <c r="KM335" s="5">
        <v>319.40970460000005</v>
      </c>
      <c r="KN335" s="5">
        <v>319.40970460000005</v>
      </c>
      <c r="KO335" s="5">
        <v>319.40970460000005</v>
      </c>
      <c r="KP335" s="5">
        <v>319.40970460000005</v>
      </c>
      <c r="KQ335" s="5">
        <v>319.40970460000005</v>
      </c>
      <c r="KR335" s="5">
        <v>319.40970460000005</v>
      </c>
      <c r="KS335" s="5">
        <v>338.57428687600003</v>
      </c>
      <c r="KT335" s="5">
        <v>338.57428687600003</v>
      </c>
      <c r="KU335" s="5">
        <v>338.57428687600003</v>
      </c>
      <c r="KV335" s="5">
        <v>338.57428687600003</v>
      </c>
      <c r="KW335" s="5">
        <v>338.57428687600003</v>
      </c>
      <c r="KX335" s="5">
        <v>338.57428687600003</v>
      </c>
      <c r="KY335" s="5">
        <v>338.57428687600003</v>
      </c>
      <c r="KZ335" s="5">
        <v>338.57428687600003</v>
      </c>
      <c r="LA335" s="5">
        <v>338.57428687600003</v>
      </c>
      <c r="LB335" s="5">
        <v>338.57428687600003</v>
      </c>
      <c r="LC335" s="5">
        <v>338.57428687600003</v>
      </c>
      <c r="LD335" s="5">
        <v>338.57428687600003</v>
      </c>
      <c r="LE335" s="5">
        <v>358.88874408856009</v>
      </c>
      <c r="LF335" s="5">
        <v>358.88874408856009</v>
      </c>
      <c r="LG335" s="5">
        <v>358.88874408856009</v>
      </c>
      <c r="LH335" s="5">
        <v>358.88874408856009</v>
      </c>
      <c r="LI335" s="5">
        <v>358.88874408856009</v>
      </c>
      <c r="LJ335" s="5">
        <v>358.88874408856009</v>
      </c>
      <c r="LK335" s="5">
        <v>358.88874408856009</v>
      </c>
      <c r="LL335" s="5">
        <v>358.88874408856009</v>
      </c>
      <c r="LM335" s="5">
        <v>358.88874408856009</v>
      </c>
      <c r="LN335" s="5">
        <v>358.88874408856009</v>
      </c>
      <c r="LO335" s="5">
        <v>358.88874408856009</v>
      </c>
      <c r="LP335" s="5">
        <v>358.88874408856009</v>
      </c>
      <c r="LQ335" s="5"/>
      <c r="LT335" s="5">
        <v>0</v>
      </c>
      <c r="LU335" s="5">
        <v>0</v>
      </c>
      <c r="LV335" s="5">
        <v>0</v>
      </c>
      <c r="LW335" s="5">
        <v>0</v>
      </c>
      <c r="LX335" s="5">
        <v>0</v>
      </c>
      <c r="LY335" s="5">
        <v>0</v>
      </c>
      <c r="LZ335" s="5">
        <v>0</v>
      </c>
      <c r="MA335" s="5">
        <v>0</v>
      </c>
      <c r="MB335" s="5">
        <v>0</v>
      </c>
      <c r="MC335" s="5">
        <v>0</v>
      </c>
      <c r="MD335" s="5">
        <v>0</v>
      </c>
      <c r="ME335" s="5">
        <v>0</v>
      </c>
      <c r="MF335" s="5">
        <v>0</v>
      </c>
      <c r="MG335" s="5">
        <v>0</v>
      </c>
      <c r="MH335" s="5">
        <v>0</v>
      </c>
      <c r="MI335" s="5">
        <v>0</v>
      </c>
      <c r="MJ335" s="5">
        <v>0</v>
      </c>
      <c r="MK335" s="5">
        <v>0</v>
      </c>
      <c r="ML335" s="5">
        <v>301.11200000000002</v>
      </c>
      <c r="MM335" s="5">
        <v>301.11200000000002</v>
      </c>
      <c r="MN335" s="5">
        <v>301.11200000000002</v>
      </c>
      <c r="MO335" s="5">
        <v>301.11200000000002</v>
      </c>
      <c r="MP335" s="5">
        <v>301.11200000000002</v>
      </c>
      <c r="MQ335" s="5">
        <v>301.11200000000002</v>
      </c>
      <c r="MR335" s="5">
        <v>319.17872000000006</v>
      </c>
      <c r="MS335" s="5">
        <v>319.17872000000006</v>
      </c>
      <c r="MT335" s="5">
        <v>319.17872000000006</v>
      </c>
      <c r="MU335" s="5">
        <v>319.17872000000006</v>
      </c>
      <c r="MV335" s="5">
        <v>319.17872000000006</v>
      </c>
      <c r="MW335" s="5">
        <v>319.17872000000006</v>
      </c>
      <c r="MX335" s="5">
        <v>319.17872000000006</v>
      </c>
      <c r="MY335" s="5">
        <v>319.17872000000006</v>
      </c>
      <c r="MZ335" s="5">
        <v>319.17872000000006</v>
      </c>
      <c r="NA335" s="5">
        <v>319.17872000000006</v>
      </c>
      <c r="NB335" s="5">
        <v>319.17872000000006</v>
      </c>
      <c r="NC335" s="5">
        <v>319.17872000000006</v>
      </c>
      <c r="ND335" s="5">
        <v>338.32944320000007</v>
      </c>
      <c r="NE335" s="5">
        <v>338.32944320000007</v>
      </c>
      <c r="NF335" s="5">
        <v>338.32944320000007</v>
      </c>
      <c r="NG335" s="5">
        <v>338.32944320000007</v>
      </c>
      <c r="NH335" s="5">
        <v>338.32944320000007</v>
      </c>
      <c r="NI335" s="5">
        <v>338.32944320000007</v>
      </c>
      <c r="NJ335" s="5">
        <v>338.32944320000007</v>
      </c>
      <c r="NK335" s="5">
        <v>338.32944320000007</v>
      </c>
      <c r="NL335" s="5">
        <v>338.32944320000007</v>
      </c>
      <c r="NM335" s="5">
        <v>338.32944320000007</v>
      </c>
      <c r="NN335" s="5">
        <v>338.32944320000007</v>
      </c>
      <c r="NO335" s="5">
        <v>338.32944320000007</v>
      </c>
      <c r="NP335" s="5">
        <v>358.62920979200004</v>
      </c>
      <c r="NQ335" s="5">
        <v>358.62920979200004</v>
      </c>
      <c r="NR335" s="5">
        <v>358.62920979200004</v>
      </c>
      <c r="NS335" s="5">
        <v>358.62920979200004</v>
      </c>
      <c r="NT335" s="5">
        <v>358.62920979200004</v>
      </c>
      <c r="NU335" s="5">
        <v>358.62920979200004</v>
      </c>
      <c r="NV335" s="5">
        <v>358.62920979200004</v>
      </c>
      <c r="NW335" s="5">
        <v>358.62920979200004</v>
      </c>
      <c r="NX335" s="5">
        <v>358.62920979200004</v>
      </c>
      <c r="NY335" s="5">
        <v>358.62920979200004</v>
      </c>
      <c r="NZ335" s="5">
        <v>358.62920979200004</v>
      </c>
      <c r="OA335" s="5">
        <v>358.62920979200004</v>
      </c>
      <c r="OB335" s="5">
        <v>380.14696237952006</v>
      </c>
      <c r="OC335" s="5">
        <v>380.14696237952006</v>
      </c>
      <c r="OD335" s="5">
        <v>380.14696237952006</v>
      </c>
      <c r="OE335" s="5">
        <v>380.14696237952006</v>
      </c>
      <c r="OF335" s="5">
        <v>380.14696237952006</v>
      </c>
      <c r="OG335" s="5">
        <v>380.14696237952006</v>
      </c>
      <c r="OH335" s="5">
        <v>380.14696237952006</v>
      </c>
      <c r="OI335" s="5">
        <v>380.14696237952006</v>
      </c>
      <c r="OJ335" s="5">
        <v>380.14696237952006</v>
      </c>
      <c r="OK335" s="5">
        <v>380.14696237952006</v>
      </c>
      <c r="OL335" s="5">
        <v>380.14696237952006</v>
      </c>
      <c r="OM335" s="5">
        <v>380.14696237952006</v>
      </c>
      <c r="ON335" s="5"/>
      <c r="OQ335" s="59">
        <v>0</v>
      </c>
      <c r="OR335" s="59">
        <v>0</v>
      </c>
      <c r="OS335" s="59">
        <v>0</v>
      </c>
      <c r="OT335" s="59">
        <v>0</v>
      </c>
      <c r="OU335" s="59">
        <v>0</v>
      </c>
      <c r="OV335" s="59">
        <v>0</v>
      </c>
      <c r="OW335" s="59">
        <v>0</v>
      </c>
      <c r="OX335" s="59">
        <v>0</v>
      </c>
      <c r="OY335" s="59">
        <v>0</v>
      </c>
      <c r="OZ335" s="59">
        <v>0</v>
      </c>
      <c r="PA335" s="59">
        <v>0</v>
      </c>
      <c r="PB335" s="59">
        <v>0</v>
      </c>
      <c r="PC335" s="59">
        <v>0</v>
      </c>
      <c r="PD335" s="59">
        <v>0</v>
      </c>
      <c r="PE335" s="59">
        <v>0</v>
      </c>
      <c r="PF335" s="59">
        <v>0</v>
      </c>
      <c r="PG335" s="59">
        <v>0</v>
      </c>
      <c r="PH335" s="59">
        <v>0</v>
      </c>
      <c r="PI335" s="59">
        <v>0</v>
      </c>
      <c r="PJ335" s="59">
        <v>0</v>
      </c>
      <c r="PK335" s="59">
        <v>0</v>
      </c>
      <c r="PL335" s="59">
        <v>0</v>
      </c>
      <c r="PM335" s="59">
        <v>0</v>
      </c>
      <c r="PN335" s="59">
        <v>0</v>
      </c>
      <c r="PO335" s="59">
        <v>0</v>
      </c>
      <c r="PP335" s="59">
        <v>0</v>
      </c>
      <c r="PQ335" s="59">
        <v>0</v>
      </c>
      <c r="PR335" s="59">
        <v>0</v>
      </c>
      <c r="PS335" s="59">
        <v>0</v>
      </c>
      <c r="PT335" s="59">
        <v>0</v>
      </c>
      <c r="PU335" s="59">
        <v>0</v>
      </c>
      <c r="PV335" s="59">
        <v>0</v>
      </c>
      <c r="PW335" s="59">
        <v>0</v>
      </c>
      <c r="PX335" s="59">
        <v>0</v>
      </c>
      <c r="PY335" s="59">
        <v>0</v>
      </c>
      <c r="PZ335" s="59">
        <v>0</v>
      </c>
      <c r="QA335" s="59">
        <v>0</v>
      </c>
      <c r="QB335" s="59">
        <v>0</v>
      </c>
      <c r="QC335" s="59">
        <v>0</v>
      </c>
      <c r="QD335" s="59">
        <v>0</v>
      </c>
      <c r="QE335" s="59">
        <v>0</v>
      </c>
      <c r="QF335" s="59">
        <v>0</v>
      </c>
      <c r="QG335" s="59">
        <v>0</v>
      </c>
      <c r="QH335" s="59">
        <v>0</v>
      </c>
      <c r="QI335" s="59">
        <v>0</v>
      </c>
      <c r="QJ335" s="59">
        <v>0</v>
      </c>
      <c r="QK335" s="59">
        <v>0</v>
      </c>
      <c r="QL335" s="59">
        <v>0</v>
      </c>
      <c r="QM335" s="59">
        <v>0</v>
      </c>
      <c r="QN335" s="59">
        <v>0</v>
      </c>
      <c r="QO335" s="59">
        <v>0</v>
      </c>
      <c r="QP335" s="59">
        <v>0</v>
      </c>
      <c r="QQ335" s="59">
        <v>0</v>
      </c>
      <c r="QR335" s="59">
        <v>0</v>
      </c>
      <c r="QS335" s="59">
        <v>0</v>
      </c>
      <c r="QT335" s="59">
        <v>0</v>
      </c>
      <c r="QU335" s="59">
        <v>0</v>
      </c>
      <c r="QV335" s="59">
        <v>0</v>
      </c>
      <c r="QW335" s="59">
        <v>0</v>
      </c>
      <c r="QX335" s="59">
        <v>0</v>
      </c>
      <c r="QY335" s="59">
        <v>0</v>
      </c>
      <c r="QZ335" s="59">
        <v>0</v>
      </c>
      <c r="RA335" s="59">
        <v>0</v>
      </c>
      <c r="RB335" s="59">
        <v>0</v>
      </c>
      <c r="RC335" s="59">
        <v>0</v>
      </c>
      <c r="RD335" s="59">
        <v>0</v>
      </c>
      <c r="RE335" s="59">
        <v>0</v>
      </c>
      <c r="RF335" s="59">
        <v>0</v>
      </c>
      <c r="RG335" s="59">
        <v>0</v>
      </c>
      <c r="RH335" s="59">
        <v>0</v>
      </c>
      <c r="RI335" s="59">
        <v>0</v>
      </c>
      <c r="RJ335" s="59">
        <v>0</v>
      </c>
      <c r="RK335" s="59"/>
      <c r="RN335" s="59">
        <v>0</v>
      </c>
      <c r="RO335" s="59">
        <v>0</v>
      </c>
      <c r="RP335" s="59">
        <v>0</v>
      </c>
      <c r="RQ335" s="59">
        <v>0</v>
      </c>
      <c r="RR335" s="59">
        <v>0</v>
      </c>
      <c r="RS335" s="59">
        <v>0</v>
      </c>
      <c r="RT335" s="59">
        <v>0</v>
      </c>
      <c r="RU335" s="59">
        <v>0</v>
      </c>
      <c r="RV335" s="59">
        <v>0</v>
      </c>
      <c r="RW335" s="59">
        <v>0</v>
      </c>
      <c r="RX335" s="59">
        <v>0</v>
      </c>
      <c r="RY335" s="59">
        <v>0</v>
      </c>
      <c r="RZ335" s="59">
        <v>0</v>
      </c>
      <c r="SA335" s="59">
        <v>0</v>
      </c>
      <c r="SB335" s="59">
        <v>0</v>
      </c>
      <c r="SC335" s="59">
        <v>0</v>
      </c>
      <c r="SD335" s="59">
        <v>0</v>
      </c>
      <c r="SE335" s="59">
        <v>0</v>
      </c>
      <c r="SF335" s="59">
        <v>585.38550000000009</v>
      </c>
      <c r="SG335" s="59">
        <v>585.38550000000009</v>
      </c>
      <c r="SH335" s="59">
        <v>585.38550000000009</v>
      </c>
      <c r="SI335" s="59">
        <v>585.38550000000009</v>
      </c>
      <c r="SJ335" s="59">
        <v>585.38550000000009</v>
      </c>
      <c r="SK335" s="59">
        <v>585.38550000000009</v>
      </c>
      <c r="SL335" s="59">
        <v>620.50863000000004</v>
      </c>
      <c r="SM335" s="59">
        <v>620.50863000000004</v>
      </c>
      <c r="SN335" s="59">
        <v>620.50863000000004</v>
      </c>
      <c r="SO335" s="59">
        <v>620.50863000000004</v>
      </c>
      <c r="SP335" s="59">
        <v>620.50863000000004</v>
      </c>
      <c r="SQ335" s="59">
        <v>620.50863000000004</v>
      </c>
      <c r="SR335" s="59">
        <v>620.50863000000004</v>
      </c>
      <c r="SS335" s="59">
        <v>620.50863000000004</v>
      </c>
      <c r="ST335" s="59">
        <v>620.50863000000004</v>
      </c>
      <c r="SU335" s="59">
        <v>620.50863000000004</v>
      </c>
      <c r="SV335" s="59">
        <v>620.50863000000004</v>
      </c>
      <c r="SW335" s="59">
        <v>620.50863000000004</v>
      </c>
      <c r="SX335" s="59">
        <v>657.73914780000018</v>
      </c>
      <c r="SY335" s="59">
        <v>657.73914780000018</v>
      </c>
      <c r="SZ335" s="59">
        <v>657.73914780000018</v>
      </c>
      <c r="TA335" s="59">
        <v>657.73914780000018</v>
      </c>
      <c r="TB335" s="59">
        <v>657.73914780000018</v>
      </c>
      <c r="TC335" s="59">
        <v>657.73914780000018</v>
      </c>
      <c r="TD335" s="59">
        <v>657.73914780000018</v>
      </c>
      <c r="TE335" s="59">
        <v>657.73914780000018</v>
      </c>
      <c r="TF335" s="59">
        <v>657.73914780000018</v>
      </c>
      <c r="TG335" s="59">
        <v>657.73914780000018</v>
      </c>
      <c r="TH335" s="59">
        <v>657.73914780000018</v>
      </c>
      <c r="TI335" s="59">
        <v>657.73914780000018</v>
      </c>
      <c r="TJ335" s="59">
        <v>697.20349666800007</v>
      </c>
      <c r="TK335" s="59">
        <v>697.20349666800007</v>
      </c>
      <c r="TL335" s="59">
        <v>697.20349666800007</v>
      </c>
      <c r="TM335" s="59">
        <v>697.20349666800007</v>
      </c>
      <c r="TN335" s="59">
        <v>697.20349666800007</v>
      </c>
      <c r="TO335" s="59">
        <v>697.20349666800007</v>
      </c>
      <c r="TP335" s="59">
        <v>697.20349666800007</v>
      </c>
      <c r="TQ335" s="59">
        <v>697.20349666800007</v>
      </c>
      <c r="TR335" s="59">
        <v>697.20349666800007</v>
      </c>
      <c r="TS335" s="59">
        <v>697.20349666800007</v>
      </c>
      <c r="TT335" s="59">
        <v>697.20349666800007</v>
      </c>
      <c r="TU335" s="59">
        <v>697.20349666800007</v>
      </c>
      <c r="TV335" s="59">
        <v>739.03570646808021</v>
      </c>
      <c r="TW335" s="59">
        <v>739.03570646808021</v>
      </c>
      <c r="TX335" s="59">
        <v>739.03570646808021</v>
      </c>
      <c r="TY335" s="59">
        <v>739.03570646808021</v>
      </c>
      <c r="TZ335" s="59">
        <v>739.03570646808021</v>
      </c>
      <c r="UA335" s="59">
        <v>739.03570646808021</v>
      </c>
      <c r="UB335" s="59">
        <v>739.03570646808021</v>
      </c>
      <c r="UC335" s="59">
        <v>739.03570646808021</v>
      </c>
      <c r="UD335" s="59">
        <v>739.03570646808021</v>
      </c>
      <c r="UE335" s="59">
        <v>739.03570646808021</v>
      </c>
      <c r="UF335" s="59">
        <v>739.03570646808021</v>
      </c>
      <c r="UG335" s="59">
        <v>739.03570646808021</v>
      </c>
      <c r="UH335" s="59"/>
      <c r="UK335" s="59">
        <v>0</v>
      </c>
      <c r="UL335" s="59">
        <v>1705.6410000000001</v>
      </c>
      <c r="UM335" s="59">
        <v>3615.9589199999996</v>
      </c>
      <c r="UN335" s="59">
        <v>3832.9164552000016</v>
      </c>
      <c r="UO335" s="59">
        <v>4062.8914425119997</v>
      </c>
      <c r="UP335" s="59">
        <v>4306.6649290627211</v>
      </c>
      <c r="UQ335" s="59"/>
      <c r="UT335" s="59">
        <v>0</v>
      </c>
      <c r="UU335" s="59">
        <v>1806.6720000000003</v>
      </c>
      <c r="UV335" s="59">
        <v>3830.14464</v>
      </c>
      <c r="UW335" s="59">
        <v>4059.9533184000015</v>
      </c>
      <c r="UX335" s="59">
        <v>4303.5505175040007</v>
      </c>
      <c r="UY335" s="59">
        <v>4561.7635485542405</v>
      </c>
      <c r="UZ335" s="59"/>
      <c r="VC335" s="59">
        <v>0</v>
      </c>
      <c r="VD335" s="59">
        <v>0</v>
      </c>
      <c r="VE335" s="59">
        <v>0</v>
      </c>
      <c r="VF335" s="59">
        <v>0</v>
      </c>
      <c r="VG335" s="59">
        <v>0</v>
      </c>
      <c r="VH335" s="59">
        <v>0</v>
      </c>
      <c r="VI335" s="59"/>
      <c r="VL335" s="59">
        <v>0</v>
      </c>
      <c r="VM335" s="59">
        <v>3512.3130000000001</v>
      </c>
      <c r="VN335" s="59">
        <v>7446.1035599999996</v>
      </c>
      <c r="VO335" s="59">
        <v>7892.8697736000031</v>
      </c>
      <c r="VP335" s="59">
        <v>8366.4419600159999</v>
      </c>
      <c r="VQ335" s="59">
        <v>8868.4284776169625</v>
      </c>
      <c r="VR335" s="59"/>
      <c r="VU335" s="59">
        <v>0</v>
      </c>
      <c r="VV335" s="59">
        <v>59430</v>
      </c>
      <c r="VW335" s="59">
        <v>125991.60000000002</v>
      </c>
      <c r="VX335" s="59">
        <v>133551.09600000002</v>
      </c>
      <c r="VY335" s="59">
        <v>141564.16175999999</v>
      </c>
      <c r="VZ335" s="59">
        <v>150058.01146560002</v>
      </c>
      <c r="WA335" s="59"/>
      <c r="WD335" s="59">
        <v>0</v>
      </c>
      <c r="WE335" s="59">
        <v>4952.5</v>
      </c>
      <c r="WF335" s="59">
        <v>10499.300000000001</v>
      </c>
      <c r="WG335" s="59">
        <v>11129.258000000002</v>
      </c>
      <c r="WH335" s="59">
        <v>11797.01348</v>
      </c>
      <c r="WI335" s="59">
        <v>12504.834288800002</v>
      </c>
      <c r="WJ335" s="59"/>
      <c r="WM335" s="59">
        <v>0</v>
      </c>
      <c r="WN335" s="59">
        <v>207.82626940830886</v>
      </c>
      <c r="WO335" s="59">
        <v>440.59169114561485</v>
      </c>
      <c r="WP335" s="59">
        <v>467.02719261435175</v>
      </c>
      <c r="WQ335" s="59">
        <v>495.0488241712128</v>
      </c>
      <c r="WR335" s="59">
        <v>524.7517536214857</v>
      </c>
      <c r="WS335" s="59"/>
      <c r="WV335" s="74">
        <v>-6</v>
      </c>
      <c r="WW335" s="74">
        <v>6</v>
      </c>
      <c r="WX335" s="74">
        <v>18</v>
      </c>
      <c r="WY335" s="74">
        <v>30</v>
      </c>
      <c r="WZ335" s="74">
        <v>42</v>
      </c>
      <c r="XA335" s="74">
        <v>54</v>
      </c>
      <c r="XB335" s="74"/>
      <c r="XE335" s="80">
        <v>0</v>
      </c>
      <c r="XF335" s="80">
        <v>0</v>
      </c>
      <c r="XG335" s="80">
        <v>1</v>
      </c>
      <c r="XH335" s="80">
        <v>2</v>
      </c>
      <c r="XI335" s="80">
        <v>3</v>
      </c>
      <c r="XJ335" s="80">
        <v>4</v>
      </c>
      <c r="XK335" s="80"/>
      <c r="XL335" s="75"/>
      <c r="XM335" s="75"/>
      <c r="XN335" s="80">
        <v>0</v>
      </c>
      <c r="XO335" s="80">
        <v>6</v>
      </c>
      <c r="XP335" s="80">
        <v>6</v>
      </c>
      <c r="XQ335" s="80">
        <v>6</v>
      </c>
      <c r="XR335" s="80">
        <v>6</v>
      </c>
      <c r="XS335" s="80">
        <v>6</v>
      </c>
      <c r="XT335" s="80"/>
      <c r="XW335" s="80">
        <v>0</v>
      </c>
      <c r="XX335" s="80">
        <v>0</v>
      </c>
      <c r="XY335" s="80">
        <v>0</v>
      </c>
      <c r="XZ335" s="80">
        <v>0</v>
      </c>
      <c r="YA335" s="80">
        <v>0</v>
      </c>
      <c r="YB335" s="80">
        <v>0</v>
      </c>
      <c r="YC335" s="80"/>
      <c r="YF335" s="5">
        <v>0</v>
      </c>
      <c r="YG335" s="5">
        <v>433.31777171632393</v>
      </c>
      <c r="YH335" s="5">
        <v>918.63367603860752</v>
      </c>
      <c r="YI335" s="5">
        <v>973.75169660092342</v>
      </c>
      <c r="YJ335" s="5">
        <v>1032.1767983969794</v>
      </c>
      <c r="YK335" s="5">
        <v>1094.1074063007991</v>
      </c>
      <c r="YL335" s="5"/>
      <c r="YO335" s="5">
        <v>0</v>
      </c>
      <c r="YP335" s="5">
        <v>9352.1821233738992</v>
      </c>
      <c r="YQ335" s="5">
        <v>19826.626101552669</v>
      </c>
      <c r="YR335" s="5">
        <v>21016.223667645827</v>
      </c>
      <c r="YS335" s="5">
        <v>29702.929450272768</v>
      </c>
      <c r="YT335" s="5">
        <v>31485.105217289143</v>
      </c>
      <c r="YU335" s="5"/>
      <c r="YX335" s="5">
        <v>0</v>
      </c>
      <c r="YY335" s="5">
        <v>9268.8065560138202</v>
      </c>
      <c r="YZ335" s="5">
        <v>19826.626101552669</v>
      </c>
      <c r="ZA335" s="5">
        <v>21016.223667645827</v>
      </c>
      <c r="ZB335" s="5">
        <v>29702.929450272768</v>
      </c>
      <c r="ZC335" s="5">
        <v>31485.105217289143</v>
      </c>
      <c r="ZD335" s="5"/>
      <c r="ZG335" s="5">
        <v>0</v>
      </c>
      <c r="ZH335" s="5">
        <v>207.82626940830886</v>
      </c>
      <c r="ZI335" s="5">
        <v>440.59169114561485</v>
      </c>
      <c r="ZJ335" s="5">
        <v>467.02719261435175</v>
      </c>
      <c r="ZK335" s="5">
        <v>495.0488241712128</v>
      </c>
      <c r="ZL335" s="5">
        <v>524.7517536214857</v>
      </c>
      <c r="ZM335" s="5"/>
      <c r="ZP335" s="60">
        <v>0</v>
      </c>
      <c r="ZQ335" s="60">
        <v>1454.783885858162</v>
      </c>
      <c r="ZR335" s="60">
        <v>12336.567352077216</v>
      </c>
      <c r="ZS335" s="60">
        <v>13076.761393201848</v>
      </c>
      <c r="ZT335" s="60">
        <v>13861.367076793958</v>
      </c>
      <c r="ZU335" s="60">
        <v>14693.049101401601</v>
      </c>
      <c r="ZV335" s="60"/>
      <c r="ZY335" s="60">
        <v>0</v>
      </c>
      <c r="ZZ335" s="60">
        <v>207.82626940830886</v>
      </c>
      <c r="AAA335" s="60">
        <v>440.59169114561485</v>
      </c>
      <c r="AAB335" s="60">
        <v>467.02719261435175</v>
      </c>
      <c r="AAC335" s="60">
        <v>495.0488241712128</v>
      </c>
      <c r="AAD335" s="60">
        <v>524.7517536214857</v>
      </c>
      <c r="AAE335" s="60"/>
      <c r="AAH335" s="60">
        <v>0</v>
      </c>
      <c r="AAI335" s="60">
        <v>2701.7415023080152</v>
      </c>
      <c r="AAJ335" s="60">
        <v>14980.117498950905</v>
      </c>
      <c r="AAK335" s="60">
        <v>25686.495593789346</v>
      </c>
      <c r="AAL335" s="60">
        <v>37623.710637012176</v>
      </c>
      <c r="AAM335" s="60">
        <v>50900.920101284115</v>
      </c>
      <c r="AAN335" s="60"/>
      <c r="AAQ335" s="5">
        <v>0</v>
      </c>
      <c r="AAR335" s="5">
        <v>4156.5253881661774</v>
      </c>
      <c r="AAS335" s="5">
        <v>27316.68485102812</v>
      </c>
      <c r="AAT335" s="5">
        <v>38763.256986991197</v>
      </c>
      <c r="AAU335" s="5">
        <v>51485.077713806138</v>
      </c>
      <c r="AAV335" s="5">
        <v>65593.969202685723</v>
      </c>
    </row>
    <row r="336" spans="2:724" ht="15" customHeight="1">
      <c r="B336" s="228">
        <v>63</v>
      </c>
      <c r="C336" s="228">
        <v>18</v>
      </c>
      <c r="D336" s="229" t="s">
        <v>498</v>
      </c>
      <c r="E336" s="73" t="b">
        <v>0</v>
      </c>
      <c r="F336" s="230">
        <v>42186</v>
      </c>
      <c r="G336" s="231" t="s">
        <v>426</v>
      </c>
      <c r="H336" s="57" t="s">
        <v>221</v>
      </c>
      <c r="I336" s="57" t="s">
        <v>199</v>
      </c>
      <c r="J336" s="229" t="s">
        <v>223</v>
      </c>
      <c r="K336" s="232">
        <v>0</v>
      </c>
      <c r="L336" s="232">
        <v>0</v>
      </c>
      <c r="M336" s="73" t="b">
        <v>1</v>
      </c>
      <c r="N336" s="73" t="b">
        <v>1</v>
      </c>
      <c r="O336" s="73" t="b">
        <v>1</v>
      </c>
      <c r="P336" s="27">
        <v>43282</v>
      </c>
      <c r="Q336" s="27" t="s">
        <v>426</v>
      </c>
      <c r="R336" s="69">
        <v>0</v>
      </c>
      <c r="S336" s="69">
        <v>0.06</v>
      </c>
      <c r="T336" s="69">
        <v>0.06</v>
      </c>
      <c r="U336" s="69">
        <v>0.06</v>
      </c>
      <c r="V336" s="69">
        <v>0.06</v>
      </c>
      <c r="W336" s="69">
        <v>0.06</v>
      </c>
      <c r="Z336" s="232">
        <v>0</v>
      </c>
      <c r="AA336" s="232">
        <v>0</v>
      </c>
      <c r="AB336" s="232">
        <v>0</v>
      </c>
      <c r="AC336" s="232">
        <v>0</v>
      </c>
      <c r="AD336" s="232">
        <v>0</v>
      </c>
      <c r="AE336" s="232">
        <v>0</v>
      </c>
      <c r="AF336" s="232">
        <v>0</v>
      </c>
      <c r="AG336" s="232">
        <v>0</v>
      </c>
      <c r="AH336" s="232">
        <v>0</v>
      </c>
      <c r="AI336" s="232">
        <v>0</v>
      </c>
      <c r="AJ336" s="232">
        <v>0</v>
      </c>
      <c r="AK336" s="232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233">
        <v>9905</v>
      </c>
      <c r="AS336" s="5">
        <v>9905</v>
      </c>
      <c r="AT336" s="5">
        <v>9905</v>
      </c>
      <c r="AU336" s="5">
        <v>9905</v>
      </c>
      <c r="AV336" s="5">
        <v>9905</v>
      </c>
      <c r="AW336" s="5">
        <v>9905</v>
      </c>
      <c r="AX336" s="5">
        <v>10499.300000000001</v>
      </c>
      <c r="AY336" s="5">
        <v>10499.300000000001</v>
      </c>
      <c r="AZ336" s="5">
        <v>10499.300000000001</v>
      </c>
      <c r="BA336" s="5">
        <v>10499.300000000001</v>
      </c>
      <c r="BB336" s="5">
        <v>10499.300000000001</v>
      </c>
      <c r="BC336" s="5">
        <v>10499.300000000001</v>
      </c>
      <c r="BD336" s="5">
        <v>10499.300000000001</v>
      </c>
      <c r="BE336" s="5">
        <v>10499.300000000001</v>
      </c>
      <c r="BF336" s="5">
        <v>10499.300000000001</v>
      </c>
      <c r="BG336" s="5">
        <v>10499.300000000001</v>
      </c>
      <c r="BH336" s="5">
        <v>10499.300000000001</v>
      </c>
      <c r="BI336" s="5">
        <v>10499.300000000001</v>
      </c>
      <c r="BJ336" s="5">
        <v>11129.258000000002</v>
      </c>
      <c r="BK336" s="5">
        <v>11129.258000000002</v>
      </c>
      <c r="BL336" s="5">
        <v>11129.258000000002</v>
      </c>
      <c r="BM336" s="5">
        <v>11129.258000000002</v>
      </c>
      <c r="BN336" s="5">
        <v>11129.258000000002</v>
      </c>
      <c r="BO336" s="5">
        <v>11129.258000000002</v>
      </c>
      <c r="BP336" s="5">
        <v>11129.258000000002</v>
      </c>
      <c r="BQ336" s="5">
        <v>11129.258000000002</v>
      </c>
      <c r="BR336" s="5">
        <v>11129.258000000002</v>
      </c>
      <c r="BS336" s="5">
        <v>11129.258000000002</v>
      </c>
      <c r="BT336" s="5">
        <v>11129.258000000002</v>
      </c>
      <c r="BU336" s="5">
        <v>11129.258000000002</v>
      </c>
      <c r="BV336" s="5">
        <v>11797.013480000001</v>
      </c>
      <c r="BW336" s="5">
        <v>11797.013480000001</v>
      </c>
      <c r="BX336" s="5">
        <v>11797.013480000001</v>
      </c>
      <c r="BY336" s="5">
        <v>11797.013480000001</v>
      </c>
      <c r="BZ336" s="5">
        <v>11797.013480000001</v>
      </c>
      <c r="CA336" s="5">
        <v>11797.013480000001</v>
      </c>
      <c r="CB336" s="5">
        <v>11797.013480000001</v>
      </c>
      <c r="CC336" s="5">
        <v>11797.013480000001</v>
      </c>
      <c r="CD336" s="5">
        <v>11797.013480000001</v>
      </c>
      <c r="CE336" s="5">
        <v>11797.013480000001</v>
      </c>
      <c r="CF336" s="5">
        <v>11797.013480000001</v>
      </c>
      <c r="CG336" s="5">
        <v>11797.013480000001</v>
      </c>
      <c r="CH336" s="5">
        <v>12504.834288800002</v>
      </c>
      <c r="CI336" s="5">
        <v>12504.834288800002</v>
      </c>
      <c r="CJ336" s="5">
        <v>12504.834288800002</v>
      </c>
      <c r="CK336" s="5">
        <v>12504.834288800002</v>
      </c>
      <c r="CL336" s="5">
        <v>12504.834288800002</v>
      </c>
      <c r="CM336" s="5">
        <v>12504.834288800002</v>
      </c>
      <c r="CN336" s="5">
        <v>12504.834288800002</v>
      </c>
      <c r="CO336" s="5">
        <v>12504.834288800002</v>
      </c>
      <c r="CP336" s="5">
        <v>12504.834288800002</v>
      </c>
      <c r="CQ336" s="5">
        <v>12504.834288800002</v>
      </c>
      <c r="CR336" s="5">
        <v>12504.834288800002</v>
      </c>
      <c r="CS336" s="5">
        <v>12504.834288800002</v>
      </c>
      <c r="CU336" s="69">
        <v>0</v>
      </c>
      <c r="CV336" s="69">
        <v>0</v>
      </c>
      <c r="CW336" s="69">
        <v>0</v>
      </c>
      <c r="CX336" s="69">
        <v>0</v>
      </c>
      <c r="CY336" s="69">
        <v>0</v>
      </c>
      <c r="CZ336" s="69">
        <v>0</v>
      </c>
      <c r="DC336" s="5">
        <v>0</v>
      </c>
      <c r="DD336" s="5">
        <v>0</v>
      </c>
      <c r="DE336" s="5">
        <v>0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0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/>
      <c r="FZ336" s="5">
        <v>0</v>
      </c>
      <c r="GA336" s="5">
        <v>0</v>
      </c>
      <c r="GB336" s="5">
        <v>0</v>
      </c>
      <c r="GC336" s="5">
        <v>0</v>
      </c>
      <c r="GD336" s="5">
        <v>0</v>
      </c>
      <c r="GE336" s="5">
        <v>0</v>
      </c>
      <c r="GF336" s="5">
        <v>0</v>
      </c>
      <c r="GG336" s="5">
        <v>0</v>
      </c>
      <c r="GH336" s="5">
        <v>0</v>
      </c>
      <c r="GI336" s="5">
        <v>0</v>
      </c>
      <c r="GJ336" s="5">
        <v>0</v>
      </c>
      <c r="GK336" s="5">
        <v>0</v>
      </c>
      <c r="GL336" s="5">
        <v>0</v>
      </c>
      <c r="GM336" s="5">
        <v>0</v>
      </c>
      <c r="GN336" s="5">
        <v>0</v>
      </c>
      <c r="GO336" s="5">
        <v>0</v>
      </c>
      <c r="GP336" s="5">
        <v>0</v>
      </c>
      <c r="GQ336" s="5">
        <v>0</v>
      </c>
      <c r="GR336" s="5">
        <v>9905</v>
      </c>
      <c r="GS336" s="5">
        <v>9905</v>
      </c>
      <c r="GT336" s="5">
        <v>9905</v>
      </c>
      <c r="GU336" s="5">
        <v>9905</v>
      </c>
      <c r="GV336" s="5">
        <v>9905</v>
      </c>
      <c r="GW336" s="5">
        <v>9905</v>
      </c>
      <c r="GX336" s="5">
        <v>10499.300000000001</v>
      </c>
      <c r="GY336" s="5">
        <v>10499.300000000001</v>
      </c>
      <c r="GZ336" s="5">
        <v>10499.300000000001</v>
      </c>
      <c r="HA336" s="5">
        <v>10499.300000000001</v>
      </c>
      <c r="HB336" s="5">
        <v>10499.300000000001</v>
      </c>
      <c r="HC336" s="5">
        <v>10499.300000000001</v>
      </c>
      <c r="HD336" s="5">
        <v>10499.300000000001</v>
      </c>
      <c r="HE336" s="5">
        <v>10499.300000000001</v>
      </c>
      <c r="HF336" s="5">
        <v>10499.300000000001</v>
      </c>
      <c r="HG336" s="5">
        <v>10499.300000000001</v>
      </c>
      <c r="HH336" s="5">
        <v>10499.300000000001</v>
      </c>
      <c r="HI336" s="5">
        <v>10499.300000000001</v>
      </c>
      <c r="HJ336" s="5">
        <v>11129.258000000002</v>
      </c>
      <c r="HK336" s="5">
        <v>11129.258000000002</v>
      </c>
      <c r="HL336" s="5">
        <v>11129.258000000002</v>
      </c>
      <c r="HM336" s="5">
        <v>11129.258000000002</v>
      </c>
      <c r="HN336" s="5">
        <v>11129.258000000002</v>
      </c>
      <c r="HO336" s="5">
        <v>11129.258000000002</v>
      </c>
      <c r="HP336" s="5">
        <v>11129.258000000002</v>
      </c>
      <c r="HQ336" s="5">
        <v>11129.258000000002</v>
      </c>
      <c r="HR336" s="5">
        <v>11129.258000000002</v>
      </c>
      <c r="HS336" s="5">
        <v>11129.258000000002</v>
      </c>
      <c r="HT336" s="5">
        <v>11129.258000000002</v>
      </c>
      <c r="HU336" s="5">
        <v>11129.258000000002</v>
      </c>
      <c r="HV336" s="5">
        <v>11797.013480000001</v>
      </c>
      <c r="HW336" s="5">
        <v>11797.013480000001</v>
      </c>
      <c r="HX336" s="5">
        <v>11797.013480000001</v>
      </c>
      <c r="HY336" s="5">
        <v>11797.013480000001</v>
      </c>
      <c r="HZ336" s="5">
        <v>11797.013480000001</v>
      </c>
      <c r="IA336" s="5">
        <v>11797.013480000001</v>
      </c>
      <c r="IB336" s="5">
        <v>11797.013480000001</v>
      </c>
      <c r="IC336" s="5">
        <v>11797.013480000001</v>
      </c>
      <c r="ID336" s="5">
        <v>11797.013480000001</v>
      </c>
      <c r="IE336" s="5">
        <v>11797.013480000001</v>
      </c>
      <c r="IF336" s="5">
        <v>11797.013480000001</v>
      </c>
      <c r="IG336" s="5">
        <v>11797.013480000001</v>
      </c>
      <c r="IH336" s="5">
        <v>12504.834288800002</v>
      </c>
      <c r="II336" s="5">
        <v>12504.834288800002</v>
      </c>
      <c r="IJ336" s="5">
        <v>12504.834288800002</v>
      </c>
      <c r="IK336" s="5">
        <v>12504.834288800002</v>
      </c>
      <c r="IL336" s="5">
        <v>12504.834288800002</v>
      </c>
      <c r="IM336" s="5">
        <v>12504.834288800002</v>
      </c>
      <c r="IN336" s="5">
        <v>12504.834288800002</v>
      </c>
      <c r="IO336" s="5">
        <v>12504.834288800002</v>
      </c>
      <c r="IP336" s="5">
        <v>12504.834288800002</v>
      </c>
      <c r="IQ336" s="5">
        <v>12504.834288800002</v>
      </c>
      <c r="IR336" s="5">
        <v>12504.834288800002</v>
      </c>
      <c r="IS336" s="5">
        <v>12504.834288800002</v>
      </c>
      <c r="IT336" s="5"/>
      <c r="IW336" s="5">
        <v>0</v>
      </c>
      <c r="IX336" s="5">
        <v>0</v>
      </c>
      <c r="IY336" s="5">
        <v>0</v>
      </c>
      <c r="IZ336" s="5">
        <v>0</v>
      </c>
      <c r="JA336" s="5">
        <v>0</v>
      </c>
      <c r="JB336" s="5">
        <v>0</v>
      </c>
      <c r="JC336" s="5">
        <v>0</v>
      </c>
      <c r="JD336" s="5">
        <v>0</v>
      </c>
      <c r="JE336" s="5">
        <v>0</v>
      </c>
      <c r="JF336" s="5">
        <v>0</v>
      </c>
      <c r="JG336" s="5">
        <v>0</v>
      </c>
      <c r="JH336" s="5">
        <v>0</v>
      </c>
      <c r="JI336" s="5">
        <v>0</v>
      </c>
      <c r="JJ336" s="5">
        <v>0</v>
      </c>
      <c r="JK336" s="5">
        <v>0</v>
      </c>
      <c r="JL336" s="5">
        <v>0</v>
      </c>
      <c r="JM336" s="5">
        <v>0</v>
      </c>
      <c r="JN336" s="5">
        <v>0</v>
      </c>
      <c r="JO336" s="5">
        <v>284.27350000000001</v>
      </c>
      <c r="JP336" s="5">
        <v>284.27350000000001</v>
      </c>
      <c r="JQ336" s="5">
        <v>284.27350000000001</v>
      </c>
      <c r="JR336" s="5">
        <v>284.27350000000001</v>
      </c>
      <c r="JS336" s="5">
        <v>284.27350000000001</v>
      </c>
      <c r="JT336" s="5">
        <v>284.27350000000001</v>
      </c>
      <c r="JU336" s="5">
        <v>301.32991000000004</v>
      </c>
      <c r="JV336" s="5">
        <v>301.32991000000004</v>
      </c>
      <c r="JW336" s="5">
        <v>301.32991000000004</v>
      </c>
      <c r="JX336" s="5">
        <v>301.32991000000004</v>
      </c>
      <c r="JY336" s="5">
        <v>301.32991000000004</v>
      </c>
      <c r="JZ336" s="5">
        <v>301.32991000000004</v>
      </c>
      <c r="KA336" s="5">
        <v>301.32991000000004</v>
      </c>
      <c r="KB336" s="5">
        <v>301.32991000000004</v>
      </c>
      <c r="KC336" s="5">
        <v>301.32991000000004</v>
      </c>
      <c r="KD336" s="5">
        <v>301.32991000000004</v>
      </c>
      <c r="KE336" s="5">
        <v>301.32991000000004</v>
      </c>
      <c r="KF336" s="5">
        <v>301.32991000000004</v>
      </c>
      <c r="KG336" s="5">
        <v>319.40970460000005</v>
      </c>
      <c r="KH336" s="5">
        <v>319.40970460000005</v>
      </c>
      <c r="KI336" s="5">
        <v>319.40970460000005</v>
      </c>
      <c r="KJ336" s="5">
        <v>319.40970460000005</v>
      </c>
      <c r="KK336" s="5">
        <v>319.40970460000005</v>
      </c>
      <c r="KL336" s="5">
        <v>319.40970460000005</v>
      </c>
      <c r="KM336" s="5">
        <v>319.40970460000005</v>
      </c>
      <c r="KN336" s="5">
        <v>319.40970460000005</v>
      </c>
      <c r="KO336" s="5">
        <v>319.40970460000005</v>
      </c>
      <c r="KP336" s="5">
        <v>319.40970460000005</v>
      </c>
      <c r="KQ336" s="5">
        <v>319.40970460000005</v>
      </c>
      <c r="KR336" s="5">
        <v>319.40970460000005</v>
      </c>
      <c r="KS336" s="5">
        <v>338.57428687600003</v>
      </c>
      <c r="KT336" s="5">
        <v>338.57428687600003</v>
      </c>
      <c r="KU336" s="5">
        <v>338.57428687600003</v>
      </c>
      <c r="KV336" s="5">
        <v>338.57428687600003</v>
      </c>
      <c r="KW336" s="5">
        <v>338.57428687600003</v>
      </c>
      <c r="KX336" s="5">
        <v>338.57428687600003</v>
      </c>
      <c r="KY336" s="5">
        <v>338.57428687600003</v>
      </c>
      <c r="KZ336" s="5">
        <v>338.57428687600003</v>
      </c>
      <c r="LA336" s="5">
        <v>338.57428687600003</v>
      </c>
      <c r="LB336" s="5">
        <v>338.57428687600003</v>
      </c>
      <c r="LC336" s="5">
        <v>338.57428687600003</v>
      </c>
      <c r="LD336" s="5">
        <v>338.57428687600003</v>
      </c>
      <c r="LE336" s="5">
        <v>358.88874408856009</v>
      </c>
      <c r="LF336" s="5">
        <v>358.88874408856009</v>
      </c>
      <c r="LG336" s="5">
        <v>358.88874408856009</v>
      </c>
      <c r="LH336" s="5">
        <v>358.88874408856009</v>
      </c>
      <c r="LI336" s="5">
        <v>358.88874408856009</v>
      </c>
      <c r="LJ336" s="5">
        <v>358.88874408856009</v>
      </c>
      <c r="LK336" s="5">
        <v>358.88874408856009</v>
      </c>
      <c r="LL336" s="5">
        <v>358.88874408856009</v>
      </c>
      <c r="LM336" s="5">
        <v>358.88874408856009</v>
      </c>
      <c r="LN336" s="5">
        <v>358.88874408856009</v>
      </c>
      <c r="LO336" s="5">
        <v>358.88874408856009</v>
      </c>
      <c r="LP336" s="5">
        <v>358.88874408856009</v>
      </c>
      <c r="LQ336" s="5"/>
      <c r="LT336" s="5">
        <v>0</v>
      </c>
      <c r="LU336" s="5">
        <v>0</v>
      </c>
      <c r="LV336" s="5">
        <v>0</v>
      </c>
      <c r="LW336" s="5">
        <v>0</v>
      </c>
      <c r="LX336" s="5">
        <v>0</v>
      </c>
      <c r="LY336" s="5">
        <v>0</v>
      </c>
      <c r="LZ336" s="5">
        <v>0</v>
      </c>
      <c r="MA336" s="5">
        <v>0</v>
      </c>
      <c r="MB336" s="5">
        <v>0</v>
      </c>
      <c r="MC336" s="5">
        <v>0</v>
      </c>
      <c r="MD336" s="5">
        <v>0</v>
      </c>
      <c r="ME336" s="5">
        <v>0</v>
      </c>
      <c r="MF336" s="5">
        <v>0</v>
      </c>
      <c r="MG336" s="5">
        <v>0</v>
      </c>
      <c r="MH336" s="5">
        <v>0</v>
      </c>
      <c r="MI336" s="5">
        <v>0</v>
      </c>
      <c r="MJ336" s="5">
        <v>0</v>
      </c>
      <c r="MK336" s="5">
        <v>0</v>
      </c>
      <c r="ML336" s="5">
        <v>301.11200000000002</v>
      </c>
      <c r="MM336" s="5">
        <v>301.11200000000002</v>
      </c>
      <c r="MN336" s="5">
        <v>301.11200000000002</v>
      </c>
      <c r="MO336" s="5">
        <v>301.11200000000002</v>
      </c>
      <c r="MP336" s="5">
        <v>301.11200000000002</v>
      </c>
      <c r="MQ336" s="5">
        <v>301.11200000000002</v>
      </c>
      <c r="MR336" s="5">
        <v>319.17872000000006</v>
      </c>
      <c r="MS336" s="5">
        <v>319.17872000000006</v>
      </c>
      <c r="MT336" s="5">
        <v>319.17872000000006</v>
      </c>
      <c r="MU336" s="5">
        <v>319.17872000000006</v>
      </c>
      <c r="MV336" s="5">
        <v>319.17872000000006</v>
      </c>
      <c r="MW336" s="5">
        <v>319.17872000000006</v>
      </c>
      <c r="MX336" s="5">
        <v>319.17872000000006</v>
      </c>
      <c r="MY336" s="5">
        <v>319.17872000000006</v>
      </c>
      <c r="MZ336" s="5">
        <v>319.17872000000006</v>
      </c>
      <c r="NA336" s="5">
        <v>319.17872000000006</v>
      </c>
      <c r="NB336" s="5">
        <v>319.17872000000006</v>
      </c>
      <c r="NC336" s="5">
        <v>319.17872000000006</v>
      </c>
      <c r="ND336" s="5">
        <v>338.32944320000007</v>
      </c>
      <c r="NE336" s="5">
        <v>338.32944320000007</v>
      </c>
      <c r="NF336" s="5">
        <v>338.32944320000007</v>
      </c>
      <c r="NG336" s="5">
        <v>338.32944320000007</v>
      </c>
      <c r="NH336" s="5">
        <v>338.32944320000007</v>
      </c>
      <c r="NI336" s="5">
        <v>338.32944320000007</v>
      </c>
      <c r="NJ336" s="5">
        <v>338.32944320000007</v>
      </c>
      <c r="NK336" s="5">
        <v>338.32944320000007</v>
      </c>
      <c r="NL336" s="5">
        <v>338.32944320000007</v>
      </c>
      <c r="NM336" s="5">
        <v>338.32944320000007</v>
      </c>
      <c r="NN336" s="5">
        <v>338.32944320000007</v>
      </c>
      <c r="NO336" s="5">
        <v>338.32944320000007</v>
      </c>
      <c r="NP336" s="5">
        <v>358.62920979200004</v>
      </c>
      <c r="NQ336" s="5">
        <v>358.62920979200004</v>
      </c>
      <c r="NR336" s="5">
        <v>358.62920979200004</v>
      </c>
      <c r="NS336" s="5">
        <v>358.62920979200004</v>
      </c>
      <c r="NT336" s="5">
        <v>358.62920979200004</v>
      </c>
      <c r="NU336" s="5">
        <v>358.62920979200004</v>
      </c>
      <c r="NV336" s="5">
        <v>358.62920979200004</v>
      </c>
      <c r="NW336" s="5">
        <v>358.62920979200004</v>
      </c>
      <c r="NX336" s="5">
        <v>358.62920979200004</v>
      </c>
      <c r="NY336" s="5">
        <v>358.62920979200004</v>
      </c>
      <c r="NZ336" s="5">
        <v>358.62920979200004</v>
      </c>
      <c r="OA336" s="5">
        <v>358.62920979200004</v>
      </c>
      <c r="OB336" s="5">
        <v>380.14696237952006</v>
      </c>
      <c r="OC336" s="5">
        <v>380.14696237952006</v>
      </c>
      <c r="OD336" s="5">
        <v>380.14696237952006</v>
      </c>
      <c r="OE336" s="5">
        <v>380.14696237952006</v>
      </c>
      <c r="OF336" s="5">
        <v>380.14696237952006</v>
      </c>
      <c r="OG336" s="5">
        <v>380.14696237952006</v>
      </c>
      <c r="OH336" s="5">
        <v>380.14696237952006</v>
      </c>
      <c r="OI336" s="5">
        <v>380.14696237952006</v>
      </c>
      <c r="OJ336" s="5">
        <v>380.14696237952006</v>
      </c>
      <c r="OK336" s="5">
        <v>380.14696237952006</v>
      </c>
      <c r="OL336" s="5">
        <v>380.14696237952006</v>
      </c>
      <c r="OM336" s="5">
        <v>380.14696237952006</v>
      </c>
      <c r="ON336" s="5"/>
      <c r="OQ336" s="59">
        <v>0</v>
      </c>
      <c r="OR336" s="59">
        <v>0</v>
      </c>
      <c r="OS336" s="59">
        <v>0</v>
      </c>
      <c r="OT336" s="59">
        <v>0</v>
      </c>
      <c r="OU336" s="59">
        <v>0</v>
      </c>
      <c r="OV336" s="59">
        <v>0</v>
      </c>
      <c r="OW336" s="59">
        <v>0</v>
      </c>
      <c r="OX336" s="59">
        <v>0</v>
      </c>
      <c r="OY336" s="59">
        <v>0</v>
      </c>
      <c r="OZ336" s="59">
        <v>0</v>
      </c>
      <c r="PA336" s="59">
        <v>0</v>
      </c>
      <c r="PB336" s="59">
        <v>0</v>
      </c>
      <c r="PC336" s="59">
        <v>0</v>
      </c>
      <c r="PD336" s="59">
        <v>0</v>
      </c>
      <c r="PE336" s="59">
        <v>0</v>
      </c>
      <c r="PF336" s="59">
        <v>0</v>
      </c>
      <c r="PG336" s="59">
        <v>0</v>
      </c>
      <c r="PH336" s="59">
        <v>0</v>
      </c>
      <c r="PI336" s="59">
        <v>0</v>
      </c>
      <c r="PJ336" s="59">
        <v>0</v>
      </c>
      <c r="PK336" s="59">
        <v>0</v>
      </c>
      <c r="PL336" s="59">
        <v>0</v>
      </c>
      <c r="PM336" s="59">
        <v>0</v>
      </c>
      <c r="PN336" s="59">
        <v>0</v>
      </c>
      <c r="PO336" s="59">
        <v>0</v>
      </c>
      <c r="PP336" s="59">
        <v>0</v>
      </c>
      <c r="PQ336" s="59">
        <v>0</v>
      </c>
      <c r="PR336" s="59">
        <v>0</v>
      </c>
      <c r="PS336" s="59">
        <v>0</v>
      </c>
      <c r="PT336" s="59">
        <v>0</v>
      </c>
      <c r="PU336" s="59">
        <v>0</v>
      </c>
      <c r="PV336" s="59">
        <v>0</v>
      </c>
      <c r="PW336" s="59">
        <v>0</v>
      </c>
      <c r="PX336" s="59">
        <v>0</v>
      </c>
      <c r="PY336" s="59">
        <v>0</v>
      </c>
      <c r="PZ336" s="59">
        <v>0</v>
      </c>
      <c r="QA336" s="59">
        <v>0</v>
      </c>
      <c r="QB336" s="59">
        <v>0</v>
      </c>
      <c r="QC336" s="59">
        <v>0</v>
      </c>
      <c r="QD336" s="59">
        <v>0</v>
      </c>
      <c r="QE336" s="59">
        <v>0</v>
      </c>
      <c r="QF336" s="59">
        <v>0</v>
      </c>
      <c r="QG336" s="59">
        <v>0</v>
      </c>
      <c r="QH336" s="59">
        <v>0</v>
      </c>
      <c r="QI336" s="59">
        <v>0</v>
      </c>
      <c r="QJ336" s="59">
        <v>0</v>
      </c>
      <c r="QK336" s="59">
        <v>0</v>
      </c>
      <c r="QL336" s="59">
        <v>0</v>
      </c>
      <c r="QM336" s="59">
        <v>0</v>
      </c>
      <c r="QN336" s="59">
        <v>0</v>
      </c>
      <c r="QO336" s="59">
        <v>0</v>
      </c>
      <c r="QP336" s="59">
        <v>0</v>
      </c>
      <c r="QQ336" s="59">
        <v>0</v>
      </c>
      <c r="QR336" s="59">
        <v>0</v>
      </c>
      <c r="QS336" s="59">
        <v>0</v>
      </c>
      <c r="QT336" s="59">
        <v>0</v>
      </c>
      <c r="QU336" s="59">
        <v>0</v>
      </c>
      <c r="QV336" s="59">
        <v>0</v>
      </c>
      <c r="QW336" s="59">
        <v>0</v>
      </c>
      <c r="QX336" s="59">
        <v>0</v>
      </c>
      <c r="QY336" s="59">
        <v>0</v>
      </c>
      <c r="QZ336" s="59">
        <v>0</v>
      </c>
      <c r="RA336" s="59">
        <v>0</v>
      </c>
      <c r="RB336" s="59">
        <v>0</v>
      </c>
      <c r="RC336" s="59">
        <v>0</v>
      </c>
      <c r="RD336" s="59">
        <v>0</v>
      </c>
      <c r="RE336" s="59">
        <v>0</v>
      </c>
      <c r="RF336" s="59">
        <v>0</v>
      </c>
      <c r="RG336" s="59">
        <v>0</v>
      </c>
      <c r="RH336" s="59">
        <v>0</v>
      </c>
      <c r="RI336" s="59">
        <v>0</v>
      </c>
      <c r="RJ336" s="59">
        <v>0</v>
      </c>
      <c r="RK336" s="59"/>
      <c r="RN336" s="59">
        <v>0</v>
      </c>
      <c r="RO336" s="59">
        <v>0</v>
      </c>
      <c r="RP336" s="59">
        <v>0</v>
      </c>
      <c r="RQ336" s="59">
        <v>0</v>
      </c>
      <c r="RR336" s="59">
        <v>0</v>
      </c>
      <c r="RS336" s="59">
        <v>0</v>
      </c>
      <c r="RT336" s="59">
        <v>0</v>
      </c>
      <c r="RU336" s="59">
        <v>0</v>
      </c>
      <c r="RV336" s="59">
        <v>0</v>
      </c>
      <c r="RW336" s="59">
        <v>0</v>
      </c>
      <c r="RX336" s="59">
        <v>0</v>
      </c>
      <c r="RY336" s="59">
        <v>0</v>
      </c>
      <c r="RZ336" s="59">
        <v>0</v>
      </c>
      <c r="SA336" s="59">
        <v>0</v>
      </c>
      <c r="SB336" s="59">
        <v>0</v>
      </c>
      <c r="SC336" s="59">
        <v>0</v>
      </c>
      <c r="SD336" s="59">
        <v>0</v>
      </c>
      <c r="SE336" s="59">
        <v>0</v>
      </c>
      <c r="SF336" s="59">
        <v>585.38550000000009</v>
      </c>
      <c r="SG336" s="59">
        <v>585.38550000000009</v>
      </c>
      <c r="SH336" s="59">
        <v>585.38550000000009</v>
      </c>
      <c r="SI336" s="59">
        <v>585.38550000000009</v>
      </c>
      <c r="SJ336" s="59">
        <v>585.38550000000009</v>
      </c>
      <c r="SK336" s="59">
        <v>585.38550000000009</v>
      </c>
      <c r="SL336" s="59">
        <v>620.50863000000004</v>
      </c>
      <c r="SM336" s="59">
        <v>620.50863000000004</v>
      </c>
      <c r="SN336" s="59">
        <v>620.50863000000004</v>
      </c>
      <c r="SO336" s="59">
        <v>620.50863000000004</v>
      </c>
      <c r="SP336" s="59">
        <v>620.50863000000004</v>
      </c>
      <c r="SQ336" s="59">
        <v>620.50863000000004</v>
      </c>
      <c r="SR336" s="59">
        <v>620.50863000000004</v>
      </c>
      <c r="SS336" s="59">
        <v>620.50863000000004</v>
      </c>
      <c r="ST336" s="59">
        <v>620.50863000000004</v>
      </c>
      <c r="SU336" s="59">
        <v>620.50863000000004</v>
      </c>
      <c r="SV336" s="59">
        <v>620.50863000000004</v>
      </c>
      <c r="SW336" s="59">
        <v>620.50863000000004</v>
      </c>
      <c r="SX336" s="59">
        <v>657.73914780000018</v>
      </c>
      <c r="SY336" s="59">
        <v>657.73914780000018</v>
      </c>
      <c r="SZ336" s="59">
        <v>657.73914780000018</v>
      </c>
      <c r="TA336" s="59">
        <v>657.73914780000018</v>
      </c>
      <c r="TB336" s="59">
        <v>657.73914780000018</v>
      </c>
      <c r="TC336" s="59">
        <v>657.73914780000018</v>
      </c>
      <c r="TD336" s="59">
        <v>657.73914780000018</v>
      </c>
      <c r="TE336" s="59">
        <v>657.73914780000018</v>
      </c>
      <c r="TF336" s="59">
        <v>657.73914780000018</v>
      </c>
      <c r="TG336" s="59">
        <v>657.73914780000018</v>
      </c>
      <c r="TH336" s="59">
        <v>657.73914780000018</v>
      </c>
      <c r="TI336" s="59">
        <v>657.73914780000018</v>
      </c>
      <c r="TJ336" s="59">
        <v>697.20349666800007</v>
      </c>
      <c r="TK336" s="59">
        <v>697.20349666800007</v>
      </c>
      <c r="TL336" s="59">
        <v>697.20349666800007</v>
      </c>
      <c r="TM336" s="59">
        <v>697.20349666800007</v>
      </c>
      <c r="TN336" s="59">
        <v>697.20349666800007</v>
      </c>
      <c r="TO336" s="59">
        <v>697.20349666800007</v>
      </c>
      <c r="TP336" s="59">
        <v>697.20349666800007</v>
      </c>
      <c r="TQ336" s="59">
        <v>697.20349666800007</v>
      </c>
      <c r="TR336" s="59">
        <v>697.20349666800007</v>
      </c>
      <c r="TS336" s="59">
        <v>697.20349666800007</v>
      </c>
      <c r="TT336" s="59">
        <v>697.20349666800007</v>
      </c>
      <c r="TU336" s="59">
        <v>697.20349666800007</v>
      </c>
      <c r="TV336" s="59">
        <v>739.03570646808021</v>
      </c>
      <c r="TW336" s="59">
        <v>739.03570646808021</v>
      </c>
      <c r="TX336" s="59">
        <v>739.03570646808021</v>
      </c>
      <c r="TY336" s="59">
        <v>739.03570646808021</v>
      </c>
      <c r="TZ336" s="59">
        <v>739.03570646808021</v>
      </c>
      <c r="UA336" s="59">
        <v>739.03570646808021</v>
      </c>
      <c r="UB336" s="59">
        <v>739.03570646808021</v>
      </c>
      <c r="UC336" s="59">
        <v>739.03570646808021</v>
      </c>
      <c r="UD336" s="59">
        <v>739.03570646808021</v>
      </c>
      <c r="UE336" s="59">
        <v>739.03570646808021</v>
      </c>
      <c r="UF336" s="59">
        <v>739.03570646808021</v>
      </c>
      <c r="UG336" s="59">
        <v>739.03570646808021</v>
      </c>
      <c r="UH336" s="59"/>
      <c r="UK336" s="59">
        <v>0</v>
      </c>
      <c r="UL336" s="59">
        <v>1705.6410000000001</v>
      </c>
      <c r="UM336" s="59">
        <v>3615.9589199999996</v>
      </c>
      <c r="UN336" s="59">
        <v>3832.9164552000016</v>
      </c>
      <c r="UO336" s="59">
        <v>4062.8914425119997</v>
      </c>
      <c r="UP336" s="59">
        <v>4306.6649290627211</v>
      </c>
      <c r="UQ336" s="59"/>
      <c r="UT336" s="59">
        <v>0</v>
      </c>
      <c r="UU336" s="59">
        <v>1806.6720000000003</v>
      </c>
      <c r="UV336" s="59">
        <v>3830.14464</v>
      </c>
      <c r="UW336" s="59">
        <v>4059.9533184000015</v>
      </c>
      <c r="UX336" s="59">
        <v>4303.5505175040007</v>
      </c>
      <c r="UY336" s="59">
        <v>4561.7635485542405</v>
      </c>
      <c r="UZ336" s="59"/>
      <c r="VC336" s="59">
        <v>0</v>
      </c>
      <c r="VD336" s="59">
        <v>0</v>
      </c>
      <c r="VE336" s="59">
        <v>0</v>
      </c>
      <c r="VF336" s="59">
        <v>0</v>
      </c>
      <c r="VG336" s="59">
        <v>0</v>
      </c>
      <c r="VH336" s="59">
        <v>0</v>
      </c>
      <c r="VI336" s="59"/>
      <c r="VL336" s="59">
        <v>0</v>
      </c>
      <c r="VM336" s="59">
        <v>3512.3130000000001</v>
      </c>
      <c r="VN336" s="59">
        <v>7446.1035599999996</v>
      </c>
      <c r="VO336" s="59">
        <v>7892.8697736000031</v>
      </c>
      <c r="VP336" s="59">
        <v>8366.4419600159999</v>
      </c>
      <c r="VQ336" s="59">
        <v>8868.4284776169625</v>
      </c>
      <c r="VR336" s="59"/>
      <c r="VU336" s="59">
        <v>0</v>
      </c>
      <c r="VV336" s="59">
        <v>59430</v>
      </c>
      <c r="VW336" s="59">
        <v>125991.60000000002</v>
      </c>
      <c r="VX336" s="59">
        <v>133551.09600000002</v>
      </c>
      <c r="VY336" s="59">
        <v>141564.16175999999</v>
      </c>
      <c r="VZ336" s="59">
        <v>150058.01146560002</v>
      </c>
      <c r="WA336" s="59"/>
      <c r="WD336" s="59">
        <v>0</v>
      </c>
      <c r="WE336" s="59">
        <v>4952.5</v>
      </c>
      <c r="WF336" s="59">
        <v>10499.300000000001</v>
      </c>
      <c r="WG336" s="59">
        <v>11129.258000000002</v>
      </c>
      <c r="WH336" s="59">
        <v>11797.01348</v>
      </c>
      <c r="WI336" s="59">
        <v>12504.834288800002</v>
      </c>
      <c r="WJ336" s="59"/>
      <c r="WM336" s="59">
        <v>0</v>
      </c>
      <c r="WN336" s="59">
        <v>207.82626940830886</v>
      </c>
      <c r="WO336" s="59">
        <v>440.59169114561485</v>
      </c>
      <c r="WP336" s="59">
        <v>467.02719261435175</v>
      </c>
      <c r="WQ336" s="59">
        <v>495.0488241712128</v>
      </c>
      <c r="WR336" s="59">
        <v>524.7517536214857</v>
      </c>
      <c r="WS336" s="59"/>
      <c r="WV336" s="74">
        <v>-6</v>
      </c>
      <c r="WW336" s="74">
        <v>6</v>
      </c>
      <c r="WX336" s="74">
        <v>18</v>
      </c>
      <c r="WY336" s="74">
        <v>30</v>
      </c>
      <c r="WZ336" s="74">
        <v>42</v>
      </c>
      <c r="XA336" s="74">
        <v>54</v>
      </c>
      <c r="XB336" s="74"/>
      <c r="XE336" s="80">
        <v>0</v>
      </c>
      <c r="XF336" s="80">
        <v>0</v>
      </c>
      <c r="XG336" s="80">
        <v>1</v>
      </c>
      <c r="XH336" s="80">
        <v>2</v>
      </c>
      <c r="XI336" s="80">
        <v>3</v>
      </c>
      <c r="XJ336" s="80">
        <v>4</v>
      </c>
      <c r="XK336" s="80"/>
      <c r="XL336" s="75"/>
      <c r="XM336" s="75"/>
      <c r="XN336" s="80">
        <v>0</v>
      </c>
      <c r="XO336" s="80">
        <v>6</v>
      </c>
      <c r="XP336" s="80">
        <v>6</v>
      </c>
      <c r="XQ336" s="80">
        <v>6</v>
      </c>
      <c r="XR336" s="80">
        <v>6</v>
      </c>
      <c r="XS336" s="80">
        <v>6</v>
      </c>
      <c r="XT336" s="80"/>
      <c r="XW336" s="80">
        <v>0</v>
      </c>
      <c r="XX336" s="80">
        <v>0</v>
      </c>
      <c r="XY336" s="80">
        <v>0</v>
      </c>
      <c r="XZ336" s="80">
        <v>0</v>
      </c>
      <c r="YA336" s="80">
        <v>0</v>
      </c>
      <c r="YB336" s="80">
        <v>0</v>
      </c>
      <c r="YC336" s="80"/>
      <c r="YF336" s="5">
        <v>0</v>
      </c>
      <c r="YG336" s="5">
        <v>433.31777171632393</v>
      </c>
      <c r="YH336" s="5">
        <v>918.63367603860752</v>
      </c>
      <c r="YI336" s="5">
        <v>973.75169660092342</v>
      </c>
      <c r="YJ336" s="5">
        <v>1032.1767983969794</v>
      </c>
      <c r="YK336" s="5">
        <v>1094.1074063007991</v>
      </c>
      <c r="YL336" s="5"/>
      <c r="YO336" s="5">
        <v>0</v>
      </c>
      <c r="YP336" s="5">
        <v>9352.1821233738992</v>
      </c>
      <c r="YQ336" s="5">
        <v>19826.626101552669</v>
      </c>
      <c r="YR336" s="5">
        <v>21016.223667645827</v>
      </c>
      <c r="YS336" s="5">
        <v>29702.929450272768</v>
      </c>
      <c r="YT336" s="5">
        <v>31485.105217289143</v>
      </c>
      <c r="YU336" s="5"/>
      <c r="YX336" s="5">
        <v>0</v>
      </c>
      <c r="YY336" s="5">
        <v>9268.8065560138202</v>
      </c>
      <c r="YZ336" s="5">
        <v>19826.626101552669</v>
      </c>
      <c r="ZA336" s="5">
        <v>21016.223667645827</v>
      </c>
      <c r="ZB336" s="5">
        <v>29702.929450272768</v>
      </c>
      <c r="ZC336" s="5">
        <v>31485.105217289143</v>
      </c>
      <c r="ZD336" s="5"/>
      <c r="ZG336" s="5">
        <v>0</v>
      </c>
      <c r="ZH336" s="5">
        <v>207.82626940830886</v>
      </c>
      <c r="ZI336" s="5">
        <v>440.59169114561485</v>
      </c>
      <c r="ZJ336" s="5">
        <v>467.02719261435175</v>
      </c>
      <c r="ZK336" s="5">
        <v>495.0488241712128</v>
      </c>
      <c r="ZL336" s="5">
        <v>524.7517536214857</v>
      </c>
      <c r="ZM336" s="5"/>
      <c r="ZP336" s="60">
        <v>0</v>
      </c>
      <c r="ZQ336" s="60">
        <v>1454.783885858162</v>
      </c>
      <c r="ZR336" s="60">
        <v>12336.567352077216</v>
      </c>
      <c r="ZS336" s="60">
        <v>13076.761393201848</v>
      </c>
      <c r="ZT336" s="60">
        <v>13861.367076793958</v>
      </c>
      <c r="ZU336" s="60">
        <v>14693.049101401601</v>
      </c>
      <c r="ZV336" s="60"/>
      <c r="ZY336" s="60">
        <v>0</v>
      </c>
      <c r="ZZ336" s="60">
        <v>207.82626940830886</v>
      </c>
      <c r="AAA336" s="60">
        <v>440.59169114561485</v>
      </c>
      <c r="AAB336" s="60">
        <v>467.02719261435175</v>
      </c>
      <c r="AAC336" s="60">
        <v>495.0488241712128</v>
      </c>
      <c r="AAD336" s="60">
        <v>524.7517536214857</v>
      </c>
      <c r="AAE336" s="60"/>
      <c r="AAH336" s="60">
        <v>0</v>
      </c>
      <c r="AAI336" s="60">
        <v>2701.7415023080152</v>
      </c>
      <c r="AAJ336" s="60">
        <v>14980.117498950905</v>
      </c>
      <c r="AAK336" s="60">
        <v>25686.495593789346</v>
      </c>
      <c r="AAL336" s="60">
        <v>37623.710637012176</v>
      </c>
      <c r="AAM336" s="60">
        <v>50900.920101284115</v>
      </c>
      <c r="AAN336" s="60"/>
      <c r="AAQ336" s="5">
        <v>0</v>
      </c>
      <c r="AAR336" s="5">
        <v>4156.5253881661774</v>
      </c>
      <c r="AAS336" s="5">
        <v>27316.68485102812</v>
      </c>
      <c r="AAT336" s="5">
        <v>38763.256986991197</v>
      </c>
      <c r="AAU336" s="5">
        <v>51485.077713806138</v>
      </c>
      <c r="AAV336" s="5">
        <v>65593.969202685723</v>
      </c>
    </row>
    <row r="337" spans="2:724" ht="15" customHeight="1">
      <c r="B337" s="228">
        <v>64</v>
      </c>
      <c r="C337" s="228">
        <v>19</v>
      </c>
      <c r="D337" s="229" t="s">
        <v>499</v>
      </c>
      <c r="E337" s="73" t="b">
        <v>0</v>
      </c>
      <c r="F337" s="230">
        <v>42186</v>
      </c>
      <c r="G337" s="231" t="s">
        <v>426</v>
      </c>
      <c r="H337" s="57" t="s">
        <v>221</v>
      </c>
      <c r="I337" s="57" t="s">
        <v>199</v>
      </c>
      <c r="J337" s="229" t="s">
        <v>223</v>
      </c>
      <c r="K337" s="232">
        <v>0</v>
      </c>
      <c r="L337" s="232">
        <v>0</v>
      </c>
      <c r="M337" s="73" t="b">
        <v>1</v>
      </c>
      <c r="N337" s="73" t="b">
        <v>1</v>
      </c>
      <c r="O337" s="73" t="b">
        <v>1</v>
      </c>
      <c r="P337" s="27">
        <v>43282</v>
      </c>
      <c r="Q337" s="27" t="s">
        <v>426</v>
      </c>
      <c r="R337" s="69">
        <v>0</v>
      </c>
      <c r="S337" s="69">
        <v>0.06</v>
      </c>
      <c r="T337" s="69">
        <v>0.06</v>
      </c>
      <c r="U337" s="69">
        <v>0.06</v>
      </c>
      <c r="V337" s="69">
        <v>0.06</v>
      </c>
      <c r="W337" s="69">
        <v>0.06</v>
      </c>
      <c r="Z337" s="232">
        <v>0</v>
      </c>
      <c r="AA337" s="232">
        <v>0</v>
      </c>
      <c r="AB337" s="232">
        <v>0</v>
      </c>
      <c r="AC337" s="232">
        <v>0</v>
      </c>
      <c r="AD337" s="232">
        <v>0</v>
      </c>
      <c r="AE337" s="232">
        <v>0</v>
      </c>
      <c r="AF337" s="232">
        <v>0</v>
      </c>
      <c r="AG337" s="232">
        <v>0</v>
      </c>
      <c r="AH337" s="232">
        <v>0</v>
      </c>
      <c r="AI337" s="232">
        <v>0</v>
      </c>
      <c r="AJ337" s="232">
        <v>0</v>
      </c>
      <c r="AK337" s="232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233">
        <v>9905</v>
      </c>
      <c r="AS337" s="5">
        <v>9905</v>
      </c>
      <c r="AT337" s="5">
        <v>9905</v>
      </c>
      <c r="AU337" s="5">
        <v>9905</v>
      </c>
      <c r="AV337" s="5">
        <v>9905</v>
      </c>
      <c r="AW337" s="5">
        <v>9905</v>
      </c>
      <c r="AX337" s="5">
        <v>10499.300000000001</v>
      </c>
      <c r="AY337" s="5">
        <v>10499.300000000001</v>
      </c>
      <c r="AZ337" s="5">
        <v>10499.300000000001</v>
      </c>
      <c r="BA337" s="5">
        <v>10499.300000000001</v>
      </c>
      <c r="BB337" s="5">
        <v>10499.300000000001</v>
      </c>
      <c r="BC337" s="5">
        <v>10499.300000000001</v>
      </c>
      <c r="BD337" s="5">
        <v>10499.300000000001</v>
      </c>
      <c r="BE337" s="5">
        <v>10499.300000000001</v>
      </c>
      <c r="BF337" s="5">
        <v>10499.300000000001</v>
      </c>
      <c r="BG337" s="5">
        <v>10499.300000000001</v>
      </c>
      <c r="BH337" s="5">
        <v>10499.300000000001</v>
      </c>
      <c r="BI337" s="5">
        <v>10499.300000000001</v>
      </c>
      <c r="BJ337" s="5">
        <v>11129.258000000002</v>
      </c>
      <c r="BK337" s="5">
        <v>11129.258000000002</v>
      </c>
      <c r="BL337" s="5">
        <v>11129.258000000002</v>
      </c>
      <c r="BM337" s="5">
        <v>11129.258000000002</v>
      </c>
      <c r="BN337" s="5">
        <v>11129.258000000002</v>
      </c>
      <c r="BO337" s="5">
        <v>11129.258000000002</v>
      </c>
      <c r="BP337" s="5">
        <v>11129.258000000002</v>
      </c>
      <c r="BQ337" s="5">
        <v>11129.258000000002</v>
      </c>
      <c r="BR337" s="5">
        <v>11129.258000000002</v>
      </c>
      <c r="BS337" s="5">
        <v>11129.258000000002</v>
      </c>
      <c r="BT337" s="5">
        <v>11129.258000000002</v>
      </c>
      <c r="BU337" s="5">
        <v>11129.258000000002</v>
      </c>
      <c r="BV337" s="5">
        <v>11797.013480000001</v>
      </c>
      <c r="BW337" s="5">
        <v>11797.013480000001</v>
      </c>
      <c r="BX337" s="5">
        <v>11797.013480000001</v>
      </c>
      <c r="BY337" s="5">
        <v>11797.013480000001</v>
      </c>
      <c r="BZ337" s="5">
        <v>11797.013480000001</v>
      </c>
      <c r="CA337" s="5">
        <v>11797.013480000001</v>
      </c>
      <c r="CB337" s="5">
        <v>11797.013480000001</v>
      </c>
      <c r="CC337" s="5">
        <v>11797.013480000001</v>
      </c>
      <c r="CD337" s="5">
        <v>11797.013480000001</v>
      </c>
      <c r="CE337" s="5">
        <v>11797.013480000001</v>
      </c>
      <c r="CF337" s="5">
        <v>11797.013480000001</v>
      </c>
      <c r="CG337" s="5">
        <v>11797.013480000001</v>
      </c>
      <c r="CH337" s="5">
        <v>12504.834288800002</v>
      </c>
      <c r="CI337" s="5">
        <v>12504.834288800002</v>
      </c>
      <c r="CJ337" s="5">
        <v>12504.834288800002</v>
      </c>
      <c r="CK337" s="5">
        <v>12504.834288800002</v>
      </c>
      <c r="CL337" s="5">
        <v>12504.834288800002</v>
      </c>
      <c r="CM337" s="5">
        <v>12504.834288800002</v>
      </c>
      <c r="CN337" s="5">
        <v>12504.834288800002</v>
      </c>
      <c r="CO337" s="5">
        <v>12504.834288800002</v>
      </c>
      <c r="CP337" s="5">
        <v>12504.834288800002</v>
      </c>
      <c r="CQ337" s="5">
        <v>12504.834288800002</v>
      </c>
      <c r="CR337" s="5">
        <v>12504.834288800002</v>
      </c>
      <c r="CS337" s="5">
        <v>12504.834288800002</v>
      </c>
      <c r="CU337" s="69">
        <v>0</v>
      </c>
      <c r="CV337" s="69">
        <v>0</v>
      </c>
      <c r="CW337" s="69">
        <v>0</v>
      </c>
      <c r="CX337" s="69">
        <v>0</v>
      </c>
      <c r="CY337" s="69">
        <v>0</v>
      </c>
      <c r="CZ337" s="69">
        <v>0</v>
      </c>
      <c r="DC337" s="5">
        <v>0</v>
      </c>
      <c r="DD337" s="5">
        <v>0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0</v>
      </c>
      <c r="DO337" s="5">
        <v>0</v>
      </c>
      <c r="DP337" s="5">
        <v>0</v>
      </c>
      <c r="DQ337" s="5">
        <v>0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/>
      <c r="FZ337" s="5">
        <v>0</v>
      </c>
      <c r="GA337" s="5">
        <v>0</v>
      </c>
      <c r="GB337" s="5">
        <v>0</v>
      </c>
      <c r="GC337" s="5">
        <v>0</v>
      </c>
      <c r="GD337" s="5">
        <v>0</v>
      </c>
      <c r="GE337" s="5">
        <v>0</v>
      </c>
      <c r="GF337" s="5">
        <v>0</v>
      </c>
      <c r="GG337" s="5">
        <v>0</v>
      </c>
      <c r="GH337" s="5">
        <v>0</v>
      </c>
      <c r="GI337" s="5">
        <v>0</v>
      </c>
      <c r="GJ337" s="5">
        <v>0</v>
      </c>
      <c r="GK337" s="5">
        <v>0</v>
      </c>
      <c r="GL337" s="5">
        <v>0</v>
      </c>
      <c r="GM337" s="5">
        <v>0</v>
      </c>
      <c r="GN337" s="5">
        <v>0</v>
      </c>
      <c r="GO337" s="5">
        <v>0</v>
      </c>
      <c r="GP337" s="5">
        <v>0</v>
      </c>
      <c r="GQ337" s="5">
        <v>0</v>
      </c>
      <c r="GR337" s="5">
        <v>9905</v>
      </c>
      <c r="GS337" s="5">
        <v>9905</v>
      </c>
      <c r="GT337" s="5">
        <v>9905</v>
      </c>
      <c r="GU337" s="5">
        <v>9905</v>
      </c>
      <c r="GV337" s="5">
        <v>9905</v>
      </c>
      <c r="GW337" s="5">
        <v>9905</v>
      </c>
      <c r="GX337" s="5">
        <v>10499.300000000001</v>
      </c>
      <c r="GY337" s="5">
        <v>10499.300000000001</v>
      </c>
      <c r="GZ337" s="5">
        <v>10499.300000000001</v>
      </c>
      <c r="HA337" s="5">
        <v>10499.300000000001</v>
      </c>
      <c r="HB337" s="5">
        <v>10499.300000000001</v>
      </c>
      <c r="HC337" s="5">
        <v>10499.300000000001</v>
      </c>
      <c r="HD337" s="5">
        <v>10499.300000000001</v>
      </c>
      <c r="HE337" s="5">
        <v>10499.300000000001</v>
      </c>
      <c r="HF337" s="5">
        <v>10499.300000000001</v>
      </c>
      <c r="HG337" s="5">
        <v>10499.300000000001</v>
      </c>
      <c r="HH337" s="5">
        <v>10499.300000000001</v>
      </c>
      <c r="HI337" s="5">
        <v>10499.300000000001</v>
      </c>
      <c r="HJ337" s="5">
        <v>11129.258000000002</v>
      </c>
      <c r="HK337" s="5">
        <v>11129.258000000002</v>
      </c>
      <c r="HL337" s="5">
        <v>11129.258000000002</v>
      </c>
      <c r="HM337" s="5">
        <v>11129.258000000002</v>
      </c>
      <c r="HN337" s="5">
        <v>11129.258000000002</v>
      </c>
      <c r="HO337" s="5">
        <v>11129.258000000002</v>
      </c>
      <c r="HP337" s="5">
        <v>11129.258000000002</v>
      </c>
      <c r="HQ337" s="5">
        <v>11129.258000000002</v>
      </c>
      <c r="HR337" s="5">
        <v>11129.258000000002</v>
      </c>
      <c r="HS337" s="5">
        <v>11129.258000000002</v>
      </c>
      <c r="HT337" s="5">
        <v>11129.258000000002</v>
      </c>
      <c r="HU337" s="5">
        <v>11129.258000000002</v>
      </c>
      <c r="HV337" s="5">
        <v>11797.013480000001</v>
      </c>
      <c r="HW337" s="5">
        <v>11797.013480000001</v>
      </c>
      <c r="HX337" s="5">
        <v>11797.013480000001</v>
      </c>
      <c r="HY337" s="5">
        <v>11797.013480000001</v>
      </c>
      <c r="HZ337" s="5">
        <v>11797.013480000001</v>
      </c>
      <c r="IA337" s="5">
        <v>11797.013480000001</v>
      </c>
      <c r="IB337" s="5">
        <v>11797.013480000001</v>
      </c>
      <c r="IC337" s="5">
        <v>11797.013480000001</v>
      </c>
      <c r="ID337" s="5">
        <v>11797.013480000001</v>
      </c>
      <c r="IE337" s="5">
        <v>11797.013480000001</v>
      </c>
      <c r="IF337" s="5">
        <v>11797.013480000001</v>
      </c>
      <c r="IG337" s="5">
        <v>11797.013480000001</v>
      </c>
      <c r="IH337" s="5">
        <v>12504.834288800002</v>
      </c>
      <c r="II337" s="5">
        <v>12504.834288800002</v>
      </c>
      <c r="IJ337" s="5">
        <v>12504.834288800002</v>
      </c>
      <c r="IK337" s="5">
        <v>12504.834288800002</v>
      </c>
      <c r="IL337" s="5">
        <v>12504.834288800002</v>
      </c>
      <c r="IM337" s="5">
        <v>12504.834288800002</v>
      </c>
      <c r="IN337" s="5">
        <v>12504.834288800002</v>
      </c>
      <c r="IO337" s="5">
        <v>12504.834288800002</v>
      </c>
      <c r="IP337" s="5">
        <v>12504.834288800002</v>
      </c>
      <c r="IQ337" s="5">
        <v>12504.834288800002</v>
      </c>
      <c r="IR337" s="5">
        <v>12504.834288800002</v>
      </c>
      <c r="IS337" s="5">
        <v>12504.834288800002</v>
      </c>
      <c r="IT337" s="5"/>
      <c r="IW337" s="5">
        <v>0</v>
      </c>
      <c r="IX337" s="5">
        <v>0</v>
      </c>
      <c r="IY337" s="5">
        <v>0</v>
      </c>
      <c r="IZ337" s="5">
        <v>0</v>
      </c>
      <c r="JA337" s="5">
        <v>0</v>
      </c>
      <c r="JB337" s="5">
        <v>0</v>
      </c>
      <c r="JC337" s="5">
        <v>0</v>
      </c>
      <c r="JD337" s="5">
        <v>0</v>
      </c>
      <c r="JE337" s="5">
        <v>0</v>
      </c>
      <c r="JF337" s="5">
        <v>0</v>
      </c>
      <c r="JG337" s="5">
        <v>0</v>
      </c>
      <c r="JH337" s="5">
        <v>0</v>
      </c>
      <c r="JI337" s="5">
        <v>0</v>
      </c>
      <c r="JJ337" s="5">
        <v>0</v>
      </c>
      <c r="JK337" s="5">
        <v>0</v>
      </c>
      <c r="JL337" s="5">
        <v>0</v>
      </c>
      <c r="JM337" s="5">
        <v>0</v>
      </c>
      <c r="JN337" s="5">
        <v>0</v>
      </c>
      <c r="JO337" s="5">
        <v>284.27350000000001</v>
      </c>
      <c r="JP337" s="5">
        <v>284.27350000000001</v>
      </c>
      <c r="JQ337" s="5">
        <v>284.27350000000001</v>
      </c>
      <c r="JR337" s="5">
        <v>284.27350000000001</v>
      </c>
      <c r="JS337" s="5">
        <v>284.27350000000001</v>
      </c>
      <c r="JT337" s="5">
        <v>284.27350000000001</v>
      </c>
      <c r="JU337" s="5">
        <v>301.32991000000004</v>
      </c>
      <c r="JV337" s="5">
        <v>301.32991000000004</v>
      </c>
      <c r="JW337" s="5">
        <v>301.32991000000004</v>
      </c>
      <c r="JX337" s="5">
        <v>301.32991000000004</v>
      </c>
      <c r="JY337" s="5">
        <v>301.32991000000004</v>
      </c>
      <c r="JZ337" s="5">
        <v>301.32991000000004</v>
      </c>
      <c r="KA337" s="5">
        <v>301.32991000000004</v>
      </c>
      <c r="KB337" s="5">
        <v>301.32991000000004</v>
      </c>
      <c r="KC337" s="5">
        <v>301.32991000000004</v>
      </c>
      <c r="KD337" s="5">
        <v>301.32991000000004</v>
      </c>
      <c r="KE337" s="5">
        <v>301.32991000000004</v>
      </c>
      <c r="KF337" s="5">
        <v>301.32991000000004</v>
      </c>
      <c r="KG337" s="5">
        <v>319.40970460000005</v>
      </c>
      <c r="KH337" s="5">
        <v>319.40970460000005</v>
      </c>
      <c r="KI337" s="5">
        <v>319.40970460000005</v>
      </c>
      <c r="KJ337" s="5">
        <v>319.40970460000005</v>
      </c>
      <c r="KK337" s="5">
        <v>319.40970460000005</v>
      </c>
      <c r="KL337" s="5">
        <v>319.40970460000005</v>
      </c>
      <c r="KM337" s="5">
        <v>319.40970460000005</v>
      </c>
      <c r="KN337" s="5">
        <v>319.40970460000005</v>
      </c>
      <c r="KO337" s="5">
        <v>319.40970460000005</v>
      </c>
      <c r="KP337" s="5">
        <v>319.40970460000005</v>
      </c>
      <c r="KQ337" s="5">
        <v>319.40970460000005</v>
      </c>
      <c r="KR337" s="5">
        <v>319.40970460000005</v>
      </c>
      <c r="KS337" s="5">
        <v>338.57428687600003</v>
      </c>
      <c r="KT337" s="5">
        <v>338.57428687600003</v>
      </c>
      <c r="KU337" s="5">
        <v>338.57428687600003</v>
      </c>
      <c r="KV337" s="5">
        <v>338.57428687600003</v>
      </c>
      <c r="KW337" s="5">
        <v>338.57428687600003</v>
      </c>
      <c r="KX337" s="5">
        <v>338.57428687600003</v>
      </c>
      <c r="KY337" s="5">
        <v>338.57428687600003</v>
      </c>
      <c r="KZ337" s="5">
        <v>338.57428687600003</v>
      </c>
      <c r="LA337" s="5">
        <v>338.57428687600003</v>
      </c>
      <c r="LB337" s="5">
        <v>338.57428687600003</v>
      </c>
      <c r="LC337" s="5">
        <v>338.57428687600003</v>
      </c>
      <c r="LD337" s="5">
        <v>338.57428687600003</v>
      </c>
      <c r="LE337" s="5">
        <v>358.88874408856009</v>
      </c>
      <c r="LF337" s="5">
        <v>358.88874408856009</v>
      </c>
      <c r="LG337" s="5">
        <v>358.88874408856009</v>
      </c>
      <c r="LH337" s="5">
        <v>358.88874408856009</v>
      </c>
      <c r="LI337" s="5">
        <v>358.88874408856009</v>
      </c>
      <c r="LJ337" s="5">
        <v>358.88874408856009</v>
      </c>
      <c r="LK337" s="5">
        <v>358.88874408856009</v>
      </c>
      <c r="LL337" s="5">
        <v>358.88874408856009</v>
      </c>
      <c r="LM337" s="5">
        <v>358.88874408856009</v>
      </c>
      <c r="LN337" s="5">
        <v>358.88874408856009</v>
      </c>
      <c r="LO337" s="5">
        <v>358.88874408856009</v>
      </c>
      <c r="LP337" s="5">
        <v>358.88874408856009</v>
      </c>
      <c r="LQ337" s="5"/>
      <c r="LT337" s="5">
        <v>0</v>
      </c>
      <c r="LU337" s="5">
        <v>0</v>
      </c>
      <c r="LV337" s="5">
        <v>0</v>
      </c>
      <c r="LW337" s="5">
        <v>0</v>
      </c>
      <c r="LX337" s="5">
        <v>0</v>
      </c>
      <c r="LY337" s="5">
        <v>0</v>
      </c>
      <c r="LZ337" s="5">
        <v>0</v>
      </c>
      <c r="MA337" s="5">
        <v>0</v>
      </c>
      <c r="MB337" s="5">
        <v>0</v>
      </c>
      <c r="MC337" s="5">
        <v>0</v>
      </c>
      <c r="MD337" s="5">
        <v>0</v>
      </c>
      <c r="ME337" s="5">
        <v>0</v>
      </c>
      <c r="MF337" s="5">
        <v>0</v>
      </c>
      <c r="MG337" s="5">
        <v>0</v>
      </c>
      <c r="MH337" s="5">
        <v>0</v>
      </c>
      <c r="MI337" s="5">
        <v>0</v>
      </c>
      <c r="MJ337" s="5">
        <v>0</v>
      </c>
      <c r="MK337" s="5">
        <v>0</v>
      </c>
      <c r="ML337" s="5">
        <v>301.11200000000002</v>
      </c>
      <c r="MM337" s="5">
        <v>301.11200000000002</v>
      </c>
      <c r="MN337" s="5">
        <v>301.11200000000002</v>
      </c>
      <c r="MO337" s="5">
        <v>301.11200000000002</v>
      </c>
      <c r="MP337" s="5">
        <v>301.11200000000002</v>
      </c>
      <c r="MQ337" s="5">
        <v>301.11200000000002</v>
      </c>
      <c r="MR337" s="5">
        <v>319.17872000000006</v>
      </c>
      <c r="MS337" s="5">
        <v>319.17872000000006</v>
      </c>
      <c r="MT337" s="5">
        <v>319.17872000000006</v>
      </c>
      <c r="MU337" s="5">
        <v>319.17872000000006</v>
      </c>
      <c r="MV337" s="5">
        <v>319.17872000000006</v>
      </c>
      <c r="MW337" s="5">
        <v>319.17872000000006</v>
      </c>
      <c r="MX337" s="5">
        <v>319.17872000000006</v>
      </c>
      <c r="MY337" s="5">
        <v>319.17872000000006</v>
      </c>
      <c r="MZ337" s="5">
        <v>319.17872000000006</v>
      </c>
      <c r="NA337" s="5">
        <v>319.17872000000006</v>
      </c>
      <c r="NB337" s="5">
        <v>319.17872000000006</v>
      </c>
      <c r="NC337" s="5">
        <v>319.17872000000006</v>
      </c>
      <c r="ND337" s="5">
        <v>338.32944320000007</v>
      </c>
      <c r="NE337" s="5">
        <v>338.32944320000007</v>
      </c>
      <c r="NF337" s="5">
        <v>338.32944320000007</v>
      </c>
      <c r="NG337" s="5">
        <v>338.32944320000007</v>
      </c>
      <c r="NH337" s="5">
        <v>338.32944320000007</v>
      </c>
      <c r="NI337" s="5">
        <v>338.32944320000007</v>
      </c>
      <c r="NJ337" s="5">
        <v>338.32944320000007</v>
      </c>
      <c r="NK337" s="5">
        <v>338.32944320000007</v>
      </c>
      <c r="NL337" s="5">
        <v>338.32944320000007</v>
      </c>
      <c r="NM337" s="5">
        <v>338.32944320000007</v>
      </c>
      <c r="NN337" s="5">
        <v>338.32944320000007</v>
      </c>
      <c r="NO337" s="5">
        <v>338.32944320000007</v>
      </c>
      <c r="NP337" s="5">
        <v>358.62920979200004</v>
      </c>
      <c r="NQ337" s="5">
        <v>358.62920979200004</v>
      </c>
      <c r="NR337" s="5">
        <v>358.62920979200004</v>
      </c>
      <c r="NS337" s="5">
        <v>358.62920979200004</v>
      </c>
      <c r="NT337" s="5">
        <v>358.62920979200004</v>
      </c>
      <c r="NU337" s="5">
        <v>358.62920979200004</v>
      </c>
      <c r="NV337" s="5">
        <v>358.62920979200004</v>
      </c>
      <c r="NW337" s="5">
        <v>358.62920979200004</v>
      </c>
      <c r="NX337" s="5">
        <v>358.62920979200004</v>
      </c>
      <c r="NY337" s="5">
        <v>358.62920979200004</v>
      </c>
      <c r="NZ337" s="5">
        <v>358.62920979200004</v>
      </c>
      <c r="OA337" s="5">
        <v>358.62920979200004</v>
      </c>
      <c r="OB337" s="5">
        <v>380.14696237952006</v>
      </c>
      <c r="OC337" s="5">
        <v>380.14696237952006</v>
      </c>
      <c r="OD337" s="5">
        <v>380.14696237952006</v>
      </c>
      <c r="OE337" s="5">
        <v>380.14696237952006</v>
      </c>
      <c r="OF337" s="5">
        <v>380.14696237952006</v>
      </c>
      <c r="OG337" s="5">
        <v>380.14696237952006</v>
      </c>
      <c r="OH337" s="5">
        <v>380.14696237952006</v>
      </c>
      <c r="OI337" s="5">
        <v>380.14696237952006</v>
      </c>
      <c r="OJ337" s="5">
        <v>380.14696237952006</v>
      </c>
      <c r="OK337" s="5">
        <v>380.14696237952006</v>
      </c>
      <c r="OL337" s="5">
        <v>380.14696237952006</v>
      </c>
      <c r="OM337" s="5">
        <v>380.14696237952006</v>
      </c>
      <c r="ON337" s="5"/>
      <c r="OQ337" s="59">
        <v>0</v>
      </c>
      <c r="OR337" s="59">
        <v>0</v>
      </c>
      <c r="OS337" s="59">
        <v>0</v>
      </c>
      <c r="OT337" s="59">
        <v>0</v>
      </c>
      <c r="OU337" s="59">
        <v>0</v>
      </c>
      <c r="OV337" s="59">
        <v>0</v>
      </c>
      <c r="OW337" s="59">
        <v>0</v>
      </c>
      <c r="OX337" s="59">
        <v>0</v>
      </c>
      <c r="OY337" s="59">
        <v>0</v>
      </c>
      <c r="OZ337" s="59">
        <v>0</v>
      </c>
      <c r="PA337" s="59">
        <v>0</v>
      </c>
      <c r="PB337" s="59">
        <v>0</v>
      </c>
      <c r="PC337" s="59">
        <v>0</v>
      </c>
      <c r="PD337" s="59">
        <v>0</v>
      </c>
      <c r="PE337" s="59">
        <v>0</v>
      </c>
      <c r="PF337" s="59">
        <v>0</v>
      </c>
      <c r="PG337" s="59">
        <v>0</v>
      </c>
      <c r="PH337" s="59">
        <v>0</v>
      </c>
      <c r="PI337" s="59">
        <v>0</v>
      </c>
      <c r="PJ337" s="59">
        <v>0</v>
      </c>
      <c r="PK337" s="59">
        <v>0</v>
      </c>
      <c r="PL337" s="59">
        <v>0</v>
      </c>
      <c r="PM337" s="59">
        <v>0</v>
      </c>
      <c r="PN337" s="59">
        <v>0</v>
      </c>
      <c r="PO337" s="59">
        <v>0</v>
      </c>
      <c r="PP337" s="59">
        <v>0</v>
      </c>
      <c r="PQ337" s="59">
        <v>0</v>
      </c>
      <c r="PR337" s="59">
        <v>0</v>
      </c>
      <c r="PS337" s="59">
        <v>0</v>
      </c>
      <c r="PT337" s="59">
        <v>0</v>
      </c>
      <c r="PU337" s="59">
        <v>0</v>
      </c>
      <c r="PV337" s="59">
        <v>0</v>
      </c>
      <c r="PW337" s="59">
        <v>0</v>
      </c>
      <c r="PX337" s="59">
        <v>0</v>
      </c>
      <c r="PY337" s="59">
        <v>0</v>
      </c>
      <c r="PZ337" s="59">
        <v>0</v>
      </c>
      <c r="QA337" s="59">
        <v>0</v>
      </c>
      <c r="QB337" s="59">
        <v>0</v>
      </c>
      <c r="QC337" s="59">
        <v>0</v>
      </c>
      <c r="QD337" s="59">
        <v>0</v>
      </c>
      <c r="QE337" s="59">
        <v>0</v>
      </c>
      <c r="QF337" s="59">
        <v>0</v>
      </c>
      <c r="QG337" s="59">
        <v>0</v>
      </c>
      <c r="QH337" s="59">
        <v>0</v>
      </c>
      <c r="QI337" s="59">
        <v>0</v>
      </c>
      <c r="QJ337" s="59">
        <v>0</v>
      </c>
      <c r="QK337" s="59">
        <v>0</v>
      </c>
      <c r="QL337" s="59">
        <v>0</v>
      </c>
      <c r="QM337" s="59">
        <v>0</v>
      </c>
      <c r="QN337" s="59">
        <v>0</v>
      </c>
      <c r="QO337" s="59">
        <v>0</v>
      </c>
      <c r="QP337" s="59">
        <v>0</v>
      </c>
      <c r="QQ337" s="59">
        <v>0</v>
      </c>
      <c r="QR337" s="59">
        <v>0</v>
      </c>
      <c r="QS337" s="59">
        <v>0</v>
      </c>
      <c r="QT337" s="59">
        <v>0</v>
      </c>
      <c r="QU337" s="59">
        <v>0</v>
      </c>
      <c r="QV337" s="59">
        <v>0</v>
      </c>
      <c r="QW337" s="59">
        <v>0</v>
      </c>
      <c r="QX337" s="59">
        <v>0</v>
      </c>
      <c r="QY337" s="59">
        <v>0</v>
      </c>
      <c r="QZ337" s="59">
        <v>0</v>
      </c>
      <c r="RA337" s="59">
        <v>0</v>
      </c>
      <c r="RB337" s="59">
        <v>0</v>
      </c>
      <c r="RC337" s="59">
        <v>0</v>
      </c>
      <c r="RD337" s="59">
        <v>0</v>
      </c>
      <c r="RE337" s="59">
        <v>0</v>
      </c>
      <c r="RF337" s="59">
        <v>0</v>
      </c>
      <c r="RG337" s="59">
        <v>0</v>
      </c>
      <c r="RH337" s="59">
        <v>0</v>
      </c>
      <c r="RI337" s="59">
        <v>0</v>
      </c>
      <c r="RJ337" s="59">
        <v>0</v>
      </c>
      <c r="RK337" s="59"/>
      <c r="RN337" s="59">
        <v>0</v>
      </c>
      <c r="RO337" s="59">
        <v>0</v>
      </c>
      <c r="RP337" s="59">
        <v>0</v>
      </c>
      <c r="RQ337" s="59">
        <v>0</v>
      </c>
      <c r="RR337" s="59">
        <v>0</v>
      </c>
      <c r="RS337" s="59">
        <v>0</v>
      </c>
      <c r="RT337" s="59">
        <v>0</v>
      </c>
      <c r="RU337" s="59">
        <v>0</v>
      </c>
      <c r="RV337" s="59">
        <v>0</v>
      </c>
      <c r="RW337" s="59">
        <v>0</v>
      </c>
      <c r="RX337" s="59">
        <v>0</v>
      </c>
      <c r="RY337" s="59">
        <v>0</v>
      </c>
      <c r="RZ337" s="59">
        <v>0</v>
      </c>
      <c r="SA337" s="59">
        <v>0</v>
      </c>
      <c r="SB337" s="59">
        <v>0</v>
      </c>
      <c r="SC337" s="59">
        <v>0</v>
      </c>
      <c r="SD337" s="59">
        <v>0</v>
      </c>
      <c r="SE337" s="59">
        <v>0</v>
      </c>
      <c r="SF337" s="59">
        <v>585.38550000000009</v>
      </c>
      <c r="SG337" s="59">
        <v>585.38550000000009</v>
      </c>
      <c r="SH337" s="59">
        <v>585.38550000000009</v>
      </c>
      <c r="SI337" s="59">
        <v>585.38550000000009</v>
      </c>
      <c r="SJ337" s="59">
        <v>585.38550000000009</v>
      </c>
      <c r="SK337" s="59">
        <v>585.38550000000009</v>
      </c>
      <c r="SL337" s="59">
        <v>620.50863000000004</v>
      </c>
      <c r="SM337" s="59">
        <v>620.50863000000004</v>
      </c>
      <c r="SN337" s="59">
        <v>620.50863000000004</v>
      </c>
      <c r="SO337" s="59">
        <v>620.50863000000004</v>
      </c>
      <c r="SP337" s="59">
        <v>620.50863000000004</v>
      </c>
      <c r="SQ337" s="59">
        <v>620.50863000000004</v>
      </c>
      <c r="SR337" s="59">
        <v>620.50863000000004</v>
      </c>
      <c r="SS337" s="59">
        <v>620.50863000000004</v>
      </c>
      <c r="ST337" s="59">
        <v>620.50863000000004</v>
      </c>
      <c r="SU337" s="59">
        <v>620.50863000000004</v>
      </c>
      <c r="SV337" s="59">
        <v>620.50863000000004</v>
      </c>
      <c r="SW337" s="59">
        <v>620.50863000000004</v>
      </c>
      <c r="SX337" s="59">
        <v>657.73914780000018</v>
      </c>
      <c r="SY337" s="59">
        <v>657.73914780000018</v>
      </c>
      <c r="SZ337" s="59">
        <v>657.73914780000018</v>
      </c>
      <c r="TA337" s="59">
        <v>657.73914780000018</v>
      </c>
      <c r="TB337" s="59">
        <v>657.73914780000018</v>
      </c>
      <c r="TC337" s="59">
        <v>657.73914780000018</v>
      </c>
      <c r="TD337" s="59">
        <v>657.73914780000018</v>
      </c>
      <c r="TE337" s="59">
        <v>657.73914780000018</v>
      </c>
      <c r="TF337" s="59">
        <v>657.73914780000018</v>
      </c>
      <c r="TG337" s="59">
        <v>657.73914780000018</v>
      </c>
      <c r="TH337" s="59">
        <v>657.73914780000018</v>
      </c>
      <c r="TI337" s="59">
        <v>657.73914780000018</v>
      </c>
      <c r="TJ337" s="59">
        <v>697.20349666800007</v>
      </c>
      <c r="TK337" s="59">
        <v>697.20349666800007</v>
      </c>
      <c r="TL337" s="59">
        <v>697.20349666800007</v>
      </c>
      <c r="TM337" s="59">
        <v>697.20349666800007</v>
      </c>
      <c r="TN337" s="59">
        <v>697.20349666800007</v>
      </c>
      <c r="TO337" s="59">
        <v>697.20349666800007</v>
      </c>
      <c r="TP337" s="59">
        <v>697.20349666800007</v>
      </c>
      <c r="TQ337" s="59">
        <v>697.20349666800007</v>
      </c>
      <c r="TR337" s="59">
        <v>697.20349666800007</v>
      </c>
      <c r="TS337" s="59">
        <v>697.20349666800007</v>
      </c>
      <c r="TT337" s="59">
        <v>697.20349666800007</v>
      </c>
      <c r="TU337" s="59">
        <v>697.20349666800007</v>
      </c>
      <c r="TV337" s="59">
        <v>739.03570646808021</v>
      </c>
      <c r="TW337" s="59">
        <v>739.03570646808021</v>
      </c>
      <c r="TX337" s="59">
        <v>739.03570646808021</v>
      </c>
      <c r="TY337" s="59">
        <v>739.03570646808021</v>
      </c>
      <c r="TZ337" s="59">
        <v>739.03570646808021</v>
      </c>
      <c r="UA337" s="59">
        <v>739.03570646808021</v>
      </c>
      <c r="UB337" s="59">
        <v>739.03570646808021</v>
      </c>
      <c r="UC337" s="59">
        <v>739.03570646808021</v>
      </c>
      <c r="UD337" s="59">
        <v>739.03570646808021</v>
      </c>
      <c r="UE337" s="59">
        <v>739.03570646808021</v>
      </c>
      <c r="UF337" s="59">
        <v>739.03570646808021</v>
      </c>
      <c r="UG337" s="59">
        <v>739.03570646808021</v>
      </c>
      <c r="UH337" s="59"/>
      <c r="UK337" s="59">
        <v>0</v>
      </c>
      <c r="UL337" s="59">
        <v>1705.6410000000001</v>
      </c>
      <c r="UM337" s="59">
        <v>3615.9589199999996</v>
      </c>
      <c r="UN337" s="59">
        <v>3832.9164552000016</v>
      </c>
      <c r="UO337" s="59">
        <v>4062.8914425119997</v>
      </c>
      <c r="UP337" s="59">
        <v>4306.6649290627211</v>
      </c>
      <c r="UQ337" s="59"/>
      <c r="UT337" s="59">
        <v>0</v>
      </c>
      <c r="UU337" s="59">
        <v>1806.6720000000003</v>
      </c>
      <c r="UV337" s="59">
        <v>3830.14464</v>
      </c>
      <c r="UW337" s="59">
        <v>4059.9533184000015</v>
      </c>
      <c r="UX337" s="59">
        <v>4303.5505175040007</v>
      </c>
      <c r="UY337" s="59">
        <v>4561.7635485542405</v>
      </c>
      <c r="UZ337" s="59"/>
      <c r="VC337" s="59">
        <v>0</v>
      </c>
      <c r="VD337" s="59">
        <v>0</v>
      </c>
      <c r="VE337" s="59">
        <v>0</v>
      </c>
      <c r="VF337" s="59">
        <v>0</v>
      </c>
      <c r="VG337" s="59">
        <v>0</v>
      </c>
      <c r="VH337" s="59">
        <v>0</v>
      </c>
      <c r="VI337" s="59"/>
      <c r="VL337" s="59">
        <v>0</v>
      </c>
      <c r="VM337" s="59">
        <v>3512.3130000000001</v>
      </c>
      <c r="VN337" s="59">
        <v>7446.1035599999996</v>
      </c>
      <c r="VO337" s="59">
        <v>7892.8697736000031</v>
      </c>
      <c r="VP337" s="59">
        <v>8366.4419600159999</v>
      </c>
      <c r="VQ337" s="59">
        <v>8868.4284776169625</v>
      </c>
      <c r="VR337" s="59"/>
      <c r="VU337" s="59">
        <v>0</v>
      </c>
      <c r="VV337" s="59">
        <v>59430</v>
      </c>
      <c r="VW337" s="59">
        <v>125991.60000000002</v>
      </c>
      <c r="VX337" s="59">
        <v>133551.09600000002</v>
      </c>
      <c r="VY337" s="59">
        <v>141564.16175999999</v>
      </c>
      <c r="VZ337" s="59">
        <v>150058.01146560002</v>
      </c>
      <c r="WA337" s="59"/>
      <c r="WD337" s="59">
        <v>0</v>
      </c>
      <c r="WE337" s="59">
        <v>4952.5</v>
      </c>
      <c r="WF337" s="59">
        <v>10499.300000000001</v>
      </c>
      <c r="WG337" s="59">
        <v>11129.258000000002</v>
      </c>
      <c r="WH337" s="59">
        <v>11797.01348</v>
      </c>
      <c r="WI337" s="59">
        <v>12504.834288800002</v>
      </c>
      <c r="WJ337" s="59"/>
      <c r="WM337" s="59">
        <v>0</v>
      </c>
      <c r="WN337" s="59">
        <v>207.82626940830886</v>
      </c>
      <c r="WO337" s="59">
        <v>440.59169114561485</v>
      </c>
      <c r="WP337" s="59">
        <v>467.02719261435175</v>
      </c>
      <c r="WQ337" s="59">
        <v>495.0488241712128</v>
      </c>
      <c r="WR337" s="59">
        <v>524.7517536214857</v>
      </c>
      <c r="WS337" s="59"/>
      <c r="WV337" s="74">
        <v>-6</v>
      </c>
      <c r="WW337" s="74">
        <v>6</v>
      </c>
      <c r="WX337" s="74">
        <v>18</v>
      </c>
      <c r="WY337" s="74">
        <v>30</v>
      </c>
      <c r="WZ337" s="74">
        <v>42</v>
      </c>
      <c r="XA337" s="74">
        <v>54</v>
      </c>
      <c r="XB337" s="74"/>
      <c r="XE337" s="80">
        <v>0</v>
      </c>
      <c r="XF337" s="80">
        <v>0</v>
      </c>
      <c r="XG337" s="80">
        <v>1</v>
      </c>
      <c r="XH337" s="80">
        <v>2</v>
      </c>
      <c r="XI337" s="80">
        <v>3</v>
      </c>
      <c r="XJ337" s="80">
        <v>4</v>
      </c>
      <c r="XK337" s="80"/>
      <c r="XL337" s="75"/>
      <c r="XM337" s="75"/>
      <c r="XN337" s="80">
        <v>0</v>
      </c>
      <c r="XO337" s="80">
        <v>6</v>
      </c>
      <c r="XP337" s="80">
        <v>6</v>
      </c>
      <c r="XQ337" s="80">
        <v>6</v>
      </c>
      <c r="XR337" s="80">
        <v>6</v>
      </c>
      <c r="XS337" s="80">
        <v>6</v>
      </c>
      <c r="XT337" s="80"/>
      <c r="XW337" s="80">
        <v>0</v>
      </c>
      <c r="XX337" s="80">
        <v>0</v>
      </c>
      <c r="XY337" s="80">
        <v>0</v>
      </c>
      <c r="XZ337" s="80">
        <v>0</v>
      </c>
      <c r="YA337" s="80">
        <v>0</v>
      </c>
      <c r="YB337" s="80">
        <v>0</v>
      </c>
      <c r="YC337" s="80"/>
      <c r="YF337" s="5">
        <v>0</v>
      </c>
      <c r="YG337" s="5">
        <v>433.31777171632393</v>
      </c>
      <c r="YH337" s="5">
        <v>918.63367603860752</v>
      </c>
      <c r="YI337" s="5">
        <v>973.75169660092342</v>
      </c>
      <c r="YJ337" s="5">
        <v>1032.1767983969794</v>
      </c>
      <c r="YK337" s="5">
        <v>1094.1074063007991</v>
      </c>
      <c r="YL337" s="5"/>
      <c r="YO337" s="5">
        <v>0</v>
      </c>
      <c r="YP337" s="5">
        <v>9352.1821233738992</v>
      </c>
      <c r="YQ337" s="5">
        <v>19826.626101552669</v>
      </c>
      <c r="YR337" s="5">
        <v>21016.223667645827</v>
      </c>
      <c r="YS337" s="5">
        <v>29702.929450272768</v>
      </c>
      <c r="YT337" s="5">
        <v>31485.105217289143</v>
      </c>
      <c r="YU337" s="5"/>
      <c r="YX337" s="5">
        <v>0</v>
      </c>
      <c r="YY337" s="5">
        <v>9268.8065560138202</v>
      </c>
      <c r="YZ337" s="5">
        <v>19826.626101552669</v>
      </c>
      <c r="ZA337" s="5">
        <v>21016.223667645827</v>
      </c>
      <c r="ZB337" s="5">
        <v>29702.929450272768</v>
      </c>
      <c r="ZC337" s="5">
        <v>31485.105217289143</v>
      </c>
      <c r="ZD337" s="5"/>
      <c r="ZG337" s="5">
        <v>0</v>
      </c>
      <c r="ZH337" s="5">
        <v>207.82626940830886</v>
      </c>
      <c r="ZI337" s="5">
        <v>440.59169114561485</v>
      </c>
      <c r="ZJ337" s="5">
        <v>467.02719261435175</v>
      </c>
      <c r="ZK337" s="5">
        <v>495.0488241712128</v>
      </c>
      <c r="ZL337" s="5">
        <v>524.7517536214857</v>
      </c>
      <c r="ZM337" s="5"/>
      <c r="ZP337" s="60">
        <v>0</v>
      </c>
      <c r="ZQ337" s="60">
        <v>1454.783885858162</v>
      </c>
      <c r="ZR337" s="60">
        <v>12336.567352077216</v>
      </c>
      <c r="ZS337" s="60">
        <v>13076.761393201848</v>
      </c>
      <c r="ZT337" s="60">
        <v>13861.367076793958</v>
      </c>
      <c r="ZU337" s="60">
        <v>14693.049101401601</v>
      </c>
      <c r="ZV337" s="60"/>
      <c r="ZY337" s="60">
        <v>0</v>
      </c>
      <c r="ZZ337" s="60">
        <v>207.82626940830886</v>
      </c>
      <c r="AAA337" s="60">
        <v>440.59169114561485</v>
      </c>
      <c r="AAB337" s="60">
        <v>467.02719261435175</v>
      </c>
      <c r="AAC337" s="60">
        <v>495.0488241712128</v>
      </c>
      <c r="AAD337" s="60">
        <v>524.7517536214857</v>
      </c>
      <c r="AAE337" s="60"/>
      <c r="AAH337" s="60">
        <v>0</v>
      </c>
      <c r="AAI337" s="60">
        <v>2701.7415023080152</v>
      </c>
      <c r="AAJ337" s="60">
        <v>14980.117498950905</v>
      </c>
      <c r="AAK337" s="60">
        <v>25686.495593789346</v>
      </c>
      <c r="AAL337" s="60">
        <v>37623.710637012176</v>
      </c>
      <c r="AAM337" s="60">
        <v>50900.920101284115</v>
      </c>
      <c r="AAN337" s="60"/>
      <c r="AAQ337" s="5">
        <v>0</v>
      </c>
      <c r="AAR337" s="5">
        <v>4156.5253881661774</v>
      </c>
      <c r="AAS337" s="5">
        <v>27316.68485102812</v>
      </c>
      <c r="AAT337" s="5">
        <v>38763.256986991197</v>
      </c>
      <c r="AAU337" s="5">
        <v>51485.077713806138</v>
      </c>
      <c r="AAV337" s="5">
        <v>65593.969202685723</v>
      </c>
    </row>
    <row r="338" spans="2:724" ht="15" customHeight="1">
      <c r="B338" s="228">
        <v>65</v>
      </c>
      <c r="C338" s="228">
        <v>20</v>
      </c>
      <c r="D338" s="229" t="s">
        <v>500</v>
      </c>
      <c r="E338" s="73" t="b">
        <v>0</v>
      </c>
      <c r="F338" s="230">
        <v>42186</v>
      </c>
      <c r="G338" s="231" t="s">
        <v>426</v>
      </c>
      <c r="H338" s="57" t="s">
        <v>221</v>
      </c>
      <c r="I338" s="57" t="s">
        <v>199</v>
      </c>
      <c r="J338" s="229" t="s">
        <v>223</v>
      </c>
      <c r="K338" s="232">
        <v>0</v>
      </c>
      <c r="L338" s="232">
        <v>0</v>
      </c>
      <c r="M338" s="73" t="b">
        <v>1</v>
      </c>
      <c r="N338" s="73" t="b">
        <v>1</v>
      </c>
      <c r="O338" s="73" t="b">
        <v>1</v>
      </c>
      <c r="P338" s="27">
        <v>43282</v>
      </c>
      <c r="Q338" s="27" t="s">
        <v>426</v>
      </c>
      <c r="R338" s="69">
        <v>0</v>
      </c>
      <c r="S338" s="69">
        <v>0.06</v>
      </c>
      <c r="T338" s="69">
        <v>0.06</v>
      </c>
      <c r="U338" s="69">
        <v>0.06</v>
      </c>
      <c r="V338" s="69">
        <v>0.06</v>
      </c>
      <c r="W338" s="69">
        <v>0.06</v>
      </c>
      <c r="Z338" s="232">
        <v>0</v>
      </c>
      <c r="AA338" s="232">
        <v>0</v>
      </c>
      <c r="AB338" s="232">
        <v>0</v>
      </c>
      <c r="AC338" s="232">
        <v>0</v>
      </c>
      <c r="AD338" s="232">
        <v>0</v>
      </c>
      <c r="AE338" s="232">
        <v>0</v>
      </c>
      <c r="AF338" s="232">
        <v>0</v>
      </c>
      <c r="AG338" s="232">
        <v>0</v>
      </c>
      <c r="AH338" s="232">
        <v>0</v>
      </c>
      <c r="AI338" s="232">
        <v>0</v>
      </c>
      <c r="AJ338" s="232">
        <v>0</v>
      </c>
      <c r="AK338" s="232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233">
        <v>9905</v>
      </c>
      <c r="AS338" s="5">
        <v>9905</v>
      </c>
      <c r="AT338" s="5">
        <v>9905</v>
      </c>
      <c r="AU338" s="5">
        <v>9905</v>
      </c>
      <c r="AV338" s="5">
        <v>9905</v>
      </c>
      <c r="AW338" s="5">
        <v>9905</v>
      </c>
      <c r="AX338" s="5">
        <v>10499.300000000001</v>
      </c>
      <c r="AY338" s="5">
        <v>10499.300000000001</v>
      </c>
      <c r="AZ338" s="5">
        <v>10499.300000000001</v>
      </c>
      <c r="BA338" s="5">
        <v>10499.300000000001</v>
      </c>
      <c r="BB338" s="5">
        <v>10499.300000000001</v>
      </c>
      <c r="BC338" s="5">
        <v>10499.300000000001</v>
      </c>
      <c r="BD338" s="5">
        <v>10499.300000000001</v>
      </c>
      <c r="BE338" s="5">
        <v>10499.300000000001</v>
      </c>
      <c r="BF338" s="5">
        <v>10499.300000000001</v>
      </c>
      <c r="BG338" s="5">
        <v>10499.300000000001</v>
      </c>
      <c r="BH338" s="5">
        <v>10499.300000000001</v>
      </c>
      <c r="BI338" s="5">
        <v>10499.300000000001</v>
      </c>
      <c r="BJ338" s="5">
        <v>11129.258000000002</v>
      </c>
      <c r="BK338" s="5">
        <v>11129.258000000002</v>
      </c>
      <c r="BL338" s="5">
        <v>11129.258000000002</v>
      </c>
      <c r="BM338" s="5">
        <v>11129.258000000002</v>
      </c>
      <c r="BN338" s="5">
        <v>11129.258000000002</v>
      </c>
      <c r="BO338" s="5">
        <v>11129.258000000002</v>
      </c>
      <c r="BP338" s="5">
        <v>11129.258000000002</v>
      </c>
      <c r="BQ338" s="5">
        <v>11129.258000000002</v>
      </c>
      <c r="BR338" s="5">
        <v>11129.258000000002</v>
      </c>
      <c r="BS338" s="5">
        <v>11129.258000000002</v>
      </c>
      <c r="BT338" s="5">
        <v>11129.258000000002</v>
      </c>
      <c r="BU338" s="5">
        <v>11129.258000000002</v>
      </c>
      <c r="BV338" s="5">
        <v>11797.013480000001</v>
      </c>
      <c r="BW338" s="5">
        <v>11797.013480000001</v>
      </c>
      <c r="BX338" s="5">
        <v>11797.013480000001</v>
      </c>
      <c r="BY338" s="5">
        <v>11797.013480000001</v>
      </c>
      <c r="BZ338" s="5">
        <v>11797.013480000001</v>
      </c>
      <c r="CA338" s="5">
        <v>11797.013480000001</v>
      </c>
      <c r="CB338" s="5">
        <v>11797.013480000001</v>
      </c>
      <c r="CC338" s="5">
        <v>11797.013480000001</v>
      </c>
      <c r="CD338" s="5">
        <v>11797.013480000001</v>
      </c>
      <c r="CE338" s="5">
        <v>11797.013480000001</v>
      </c>
      <c r="CF338" s="5">
        <v>11797.013480000001</v>
      </c>
      <c r="CG338" s="5">
        <v>11797.013480000001</v>
      </c>
      <c r="CH338" s="5">
        <v>12504.834288800002</v>
      </c>
      <c r="CI338" s="5">
        <v>12504.834288800002</v>
      </c>
      <c r="CJ338" s="5">
        <v>12504.834288800002</v>
      </c>
      <c r="CK338" s="5">
        <v>12504.834288800002</v>
      </c>
      <c r="CL338" s="5">
        <v>12504.834288800002</v>
      </c>
      <c r="CM338" s="5">
        <v>12504.834288800002</v>
      </c>
      <c r="CN338" s="5">
        <v>12504.834288800002</v>
      </c>
      <c r="CO338" s="5">
        <v>12504.834288800002</v>
      </c>
      <c r="CP338" s="5">
        <v>12504.834288800002</v>
      </c>
      <c r="CQ338" s="5">
        <v>12504.834288800002</v>
      </c>
      <c r="CR338" s="5">
        <v>12504.834288800002</v>
      </c>
      <c r="CS338" s="5">
        <v>12504.834288800002</v>
      </c>
      <c r="CU338" s="69">
        <v>0</v>
      </c>
      <c r="CV338" s="69">
        <v>0</v>
      </c>
      <c r="CW338" s="69">
        <v>0</v>
      </c>
      <c r="CX338" s="69">
        <v>0</v>
      </c>
      <c r="CY338" s="69">
        <v>0</v>
      </c>
      <c r="CZ338" s="69">
        <v>0</v>
      </c>
      <c r="DC338" s="5">
        <v>0</v>
      </c>
      <c r="DD338" s="5">
        <v>0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0</v>
      </c>
      <c r="DQ338" s="5">
        <v>0</v>
      </c>
      <c r="DR338" s="5">
        <v>0</v>
      </c>
      <c r="DS338" s="5">
        <v>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0</v>
      </c>
      <c r="EK338" s="5">
        <v>0</v>
      </c>
      <c r="EL338" s="5">
        <v>0</v>
      </c>
      <c r="EM338" s="5">
        <v>0</v>
      </c>
      <c r="EN338" s="5">
        <v>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/>
      <c r="FZ338" s="5">
        <v>0</v>
      </c>
      <c r="GA338" s="5">
        <v>0</v>
      </c>
      <c r="GB338" s="5">
        <v>0</v>
      </c>
      <c r="GC338" s="5">
        <v>0</v>
      </c>
      <c r="GD338" s="5">
        <v>0</v>
      </c>
      <c r="GE338" s="5">
        <v>0</v>
      </c>
      <c r="GF338" s="5">
        <v>0</v>
      </c>
      <c r="GG338" s="5">
        <v>0</v>
      </c>
      <c r="GH338" s="5">
        <v>0</v>
      </c>
      <c r="GI338" s="5">
        <v>0</v>
      </c>
      <c r="GJ338" s="5">
        <v>0</v>
      </c>
      <c r="GK338" s="5">
        <v>0</v>
      </c>
      <c r="GL338" s="5">
        <v>0</v>
      </c>
      <c r="GM338" s="5">
        <v>0</v>
      </c>
      <c r="GN338" s="5">
        <v>0</v>
      </c>
      <c r="GO338" s="5">
        <v>0</v>
      </c>
      <c r="GP338" s="5">
        <v>0</v>
      </c>
      <c r="GQ338" s="5">
        <v>0</v>
      </c>
      <c r="GR338" s="5">
        <v>9905</v>
      </c>
      <c r="GS338" s="5">
        <v>9905</v>
      </c>
      <c r="GT338" s="5">
        <v>9905</v>
      </c>
      <c r="GU338" s="5">
        <v>9905</v>
      </c>
      <c r="GV338" s="5">
        <v>9905</v>
      </c>
      <c r="GW338" s="5">
        <v>9905</v>
      </c>
      <c r="GX338" s="5">
        <v>10499.300000000001</v>
      </c>
      <c r="GY338" s="5">
        <v>10499.300000000001</v>
      </c>
      <c r="GZ338" s="5">
        <v>10499.300000000001</v>
      </c>
      <c r="HA338" s="5">
        <v>10499.300000000001</v>
      </c>
      <c r="HB338" s="5">
        <v>10499.300000000001</v>
      </c>
      <c r="HC338" s="5">
        <v>10499.300000000001</v>
      </c>
      <c r="HD338" s="5">
        <v>10499.300000000001</v>
      </c>
      <c r="HE338" s="5">
        <v>10499.300000000001</v>
      </c>
      <c r="HF338" s="5">
        <v>10499.300000000001</v>
      </c>
      <c r="HG338" s="5">
        <v>10499.300000000001</v>
      </c>
      <c r="HH338" s="5">
        <v>10499.300000000001</v>
      </c>
      <c r="HI338" s="5">
        <v>10499.300000000001</v>
      </c>
      <c r="HJ338" s="5">
        <v>11129.258000000002</v>
      </c>
      <c r="HK338" s="5">
        <v>11129.258000000002</v>
      </c>
      <c r="HL338" s="5">
        <v>11129.258000000002</v>
      </c>
      <c r="HM338" s="5">
        <v>11129.258000000002</v>
      </c>
      <c r="HN338" s="5">
        <v>11129.258000000002</v>
      </c>
      <c r="HO338" s="5">
        <v>11129.258000000002</v>
      </c>
      <c r="HP338" s="5">
        <v>11129.258000000002</v>
      </c>
      <c r="HQ338" s="5">
        <v>11129.258000000002</v>
      </c>
      <c r="HR338" s="5">
        <v>11129.258000000002</v>
      </c>
      <c r="HS338" s="5">
        <v>11129.258000000002</v>
      </c>
      <c r="HT338" s="5">
        <v>11129.258000000002</v>
      </c>
      <c r="HU338" s="5">
        <v>11129.258000000002</v>
      </c>
      <c r="HV338" s="5">
        <v>11797.013480000001</v>
      </c>
      <c r="HW338" s="5">
        <v>11797.013480000001</v>
      </c>
      <c r="HX338" s="5">
        <v>11797.013480000001</v>
      </c>
      <c r="HY338" s="5">
        <v>11797.013480000001</v>
      </c>
      <c r="HZ338" s="5">
        <v>11797.013480000001</v>
      </c>
      <c r="IA338" s="5">
        <v>11797.013480000001</v>
      </c>
      <c r="IB338" s="5">
        <v>11797.013480000001</v>
      </c>
      <c r="IC338" s="5">
        <v>11797.013480000001</v>
      </c>
      <c r="ID338" s="5">
        <v>11797.013480000001</v>
      </c>
      <c r="IE338" s="5">
        <v>11797.013480000001</v>
      </c>
      <c r="IF338" s="5">
        <v>11797.013480000001</v>
      </c>
      <c r="IG338" s="5">
        <v>11797.013480000001</v>
      </c>
      <c r="IH338" s="5">
        <v>12504.834288800002</v>
      </c>
      <c r="II338" s="5">
        <v>12504.834288800002</v>
      </c>
      <c r="IJ338" s="5">
        <v>12504.834288800002</v>
      </c>
      <c r="IK338" s="5">
        <v>12504.834288800002</v>
      </c>
      <c r="IL338" s="5">
        <v>12504.834288800002</v>
      </c>
      <c r="IM338" s="5">
        <v>12504.834288800002</v>
      </c>
      <c r="IN338" s="5">
        <v>12504.834288800002</v>
      </c>
      <c r="IO338" s="5">
        <v>12504.834288800002</v>
      </c>
      <c r="IP338" s="5">
        <v>12504.834288800002</v>
      </c>
      <c r="IQ338" s="5">
        <v>12504.834288800002</v>
      </c>
      <c r="IR338" s="5">
        <v>12504.834288800002</v>
      </c>
      <c r="IS338" s="5">
        <v>12504.834288800002</v>
      </c>
      <c r="IT338" s="5"/>
      <c r="IW338" s="5">
        <v>0</v>
      </c>
      <c r="IX338" s="5">
        <v>0</v>
      </c>
      <c r="IY338" s="5">
        <v>0</v>
      </c>
      <c r="IZ338" s="5">
        <v>0</v>
      </c>
      <c r="JA338" s="5">
        <v>0</v>
      </c>
      <c r="JB338" s="5">
        <v>0</v>
      </c>
      <c r="JC338" s="5">
        <v>0</v>
      </c>
      <c r="JD338" s="5">
        <v>0</v>
      </c>
      <c r="JE338" s="5">
        <v>0</v>
      </c>
      <c r="JF338" s="5">
        <v>0</v>
      </c>
      <c r="JG338" s="5">
        <v>0</v>
      </c>
      <c r="JH338" s="5">
        <v>0</v>
      </c>
      <c r="JI338" s="5">
        <v>0</v>
      </c>
      <c r="JJ338" s="5">
        <v>0</v>
      </c>
      <c r="JK338" s="5">
        <v>0</v>
      </c>
      <c r="JL338" s="5">
        <v>0</v>
      </c>
      <c r="JM338" s="5">
        <v>0</v>
      </c>
      <c r="JN338" s="5">
        <v>0</v>
      </c>
      <c r="JO338" s="5">
        <v>284.27350000000001</v>
      </c>
      <c r="JP338" s="5">
        <v>284.27350000000001</v>
      </c>
      <c r="JQ338" s="5">
        <v>284.27350000000001</v>
      </c>
      <c r="JR338" s="5">
        <v>284.27350000000001</v>
      </c>
      <c r="JS338" s="5">
        <v>284.27350000000001</v>
      </c>
      <c r="JT338" s="5">
        <v>284.27350000000001</v>
      </c>
      <c r="JU338" s="5">
        <v>301.32991000000004</v>
      </c>
      <c r="JV338" s="5">
        <v>301.32991000000004</v>
      </c>
      <c r="JW338" s="5">
        <v>301.32991000000004</v>
      </c>
      <c r="JX338" s="5">
        <v>301.32991000000004</v>
      </c>
      <c r="JY338" s="5">
        <v>301.32991000000004</v>
      </c>
      <c r="JZ338" s="5">
        <v>301.32991000000004</v>
      </c>
      <c r="KA338" s="5">
        <v>301.32991000000004</v>
      </c>
      <c r="KB338" s="5">
        <v>301.32991000000004</v>
      </c>
      <c r="KC338" s="5">
        <v>301.32991000000004</v>
      </c>
      <c r="KD338" s="5">
        <v>301.32991000000004</v>
      </c>
      <c r="KE338" s="5">
        <v>301.32991000000004</v>
      </c>
      <c r="KF338" s="5">
        <v>301.32991000000004</v>
      </c>
      <c r="KG338" s="5">
        <v>319.40970460000005</v>
      </c>
      <c r="KH338" s="5">
        <v>319.40970460000005</v>
      </c>
      <c r="KI338" s="5">
        <v>319.40970460000005</v>
      </c>
      <c r="KJ338" s="5">
        <v>319.40970460000005</v>
      </c>
      <c r="KK338" s="5">
        <v>319.40970460000005</v>
      </c>
      <c r="KL338" s="5">
        <v>319.40970460000005</v>
      </c>
      <c r="KM338" s="5">
        <v>319.40970460000005</v>
      </c>
      <c r="KN338" s="5">
        <v>319.40970460000005</v>
      </c>
      <c r="KO338" s="5">
        <v>319.40970460000005</v>
      </c>
      <c r="KP338" s="5">
        <v>319.40970460000005</v>
      </c>
      <c r="KQ338" s="5">
        <v>319.40970460000005</v>
      </c>
      <c r="KR338" s="5">
        <v>319.40970460000005</v>
      </c>
      <c r="KS338" s="5">
        <v>338.57428687600003</v>
      </c>
      <c r="KT338" s="5">
        <v>338.57428687600003</v>
      </c>
      <c r="KU338" s="5">
        <v>338.57428687600003</v>
      </c>
      <c r="KV338" s="5">
        <v>338.57428687600003</v>
      </c>
      <c r="KW338" s="5">
        <v>338.57428687600003</v>
      </c>
      <c r="KX338" s="5">
        <v>338.57428687600003</v>
      </c>
      <c r="KY338" s="5">
        <v>338.57428687600003</v>
      </c>
      <c r="KZ338" s="5">
        <v>338.57428687600003</v>
      </c>
      <c r="LA338" s="5">
        <v>338.57428687600003</v>
      </c>
      <c r="LB338" s="5">
        <v>338.57428687600003</v>
      </c>
      <c r="LC338" s="5">
        <v>338.57428687600003</v>
      </c>
      <c r="LD338" s="5">
        <v>338.57428687600003</v>
      </c>
      <c r="LE338" s="5">
        <v>358.88874408856009</v>
      </c>
      <c r="LF338" s="5">
        <v>358.88874408856009</v>
      </c>
      <c r="LG338" s="5">
        <v>358.88874408856009</v>
      </c>
      <c r="LH338" s="5">
        <v>358.88874408856009</v>
      </c>
      <c r="LI338" s="5">
        <v>358.88874408856009</v>
      </c>
      <c r="LJ338" s="5">
        <v>358.88874408856009</v>
      </c>
      <c r="LK338" s="5">
        <v>358.88874408856009</v>
      </c>
      <c r="LL338" s="5">
        <v>358.88874408856009</v>
      </c>
      <c r="LM338" s="5">
        <v>358.88874408856009</v>
      </c>
      <c r="LN338" s="5">
        <v>358.88874408856009</v>
      </c>
      <c r="LO338" s="5">
        <v>358.88874408856009</v>
      </c>
      <c r="LP338" s="5">
        <v>358.88874408856009</v>
      </c>
      <c r="LQ338" s="5"/>
      <c r="LT338" s="5">
        <v>0</v>
      </c>
      <c r="LU338" s="5">
        <v>0</v>
      </c>
      <c r="LV338" s="5">
        <v>0</v>
      </c>
      <c r="LW338" s="5">
        <v>0</v>
      </c>
      <c r="LX338" s="5">
        <v>0</v>
      </c>
      <c r="LY338" s="5">
        <v>0</v>
      </c>
      <c r="LZ338" s="5">
        <v>0</v>
      </c>
      <c r="MA338" s="5">
        <v>0</v>
      </c>
      <c r="MB338" s="5">
        <v>0</v>
      </c>
      <c r="MC338" s="5">
        <v>0</v>
      </c>
      <c r="MD338" s="5">
        <v>0</v>
      </c>
      <c r="ME338" s="5">
        <v>0</v>
      </c>
      <c r="MF338" s="5">
        <v>0</v>
      </c>
      <c r="MG338" s="5">
        <v>0</v>
      </c>
      <c r="MH338" s="5">
        <v>0</v>
      </c>
      <c r="MI338" s="5">
        <v>0</v>
      </c>
      <c r="MJ338" s="5">
        <v>0</v>
      </c>
      <c r="MK338" s="5">
        <v>0</v>
      </c>
      <c r="ML338" s="5">
        <v>301.11200000000002</v>
      </c>
      <c r="MM338" s="5">
        <v>301.11200000000002</v>
      </c>
      <c r="MN338" s="5">
        <v>301.11200000000002</v>
      </c>
      <c r="MO338" s="5">
        <v>301.11200000000002</v>
      </c>
      <c r="MP338" s="5">
        <v>301.11200000000002</v>
      </c>
      <c r="MQ338" s="5">
        <v>301.11200000000002</v>
      </c>
      <c r="MR338" s="5">
        <v>319.17872000000006</v>
      </c>
      <c r="MS338" s="5">
        <v>319.17872000000006</v>
      </c>
      <c r="MT338" s="5">
        <v>319.17872000000006</v>
      </c>
      <c r="MU338" s="5">
        <v>319.17872000000006</v>
      </c>
      <c r="MV338" s="5">
        <v>319.17872000000006</v>
      </c>
      <c r="MW338" s="5">
        <v>319.17872000000006</v>
      </c>
      <c r="MX338" s="5">
        <v>319.17872000000006</v>
      </c>
      <c r="MY338" s="5">
        <v>319.17872000000006</v>
      </c>
      <c r="MZ338" s="5">
        <v>319.17872000000006</v>
      </c>
      <c r="NA338" s="5">
        <v>319.17872000000006</v>
      </c>
      <c r="NB338" s="5">
        <v>319.17872000000006</v>
      </c>
      <c r="NC338" s="5">
        <v>319.17872000000006</v>
      </c>
      <c r="ND338" s="5">
        <v>338.32944320000007</v>
      </c>
      <c r="NE338" s="5">
        <v>338.32944320000007</v>
      </c>
      <c r="NF338" s="5">
        <v>338.32944320000007</v>
      </c>
      <c r="NG338" s="5">
        <v>338.32944320000007</v>
      </c>
      <c r="NH338" s="5">
        <v>338.32944320000007</v>
      </c>
      <c r="NI338" s="5">
        <v>338.32944320000007</v>
      </c>
      <c r="NJ338" s="5">
        <v>338.32944320000007</v>
      </c>
      <c r="NK338" s="5">
        <v>338.32944320000007</v>
      </c>
      <c r="NL338" s="5">
        <v>338.32944320000007</v>
      </c>
      <c r="NM338" s="5">
        <v>338.32944320000007</v>
      </c>
      <c r="NN338" s="5">
        <v>338.32944320000007</v>
      </c>
      <c r="NO338" s="5">
        <v>338.32944320000007</v>
      </c>
      <c r="NP338" s="5">
        <v>358.62920979200004</v>
      </c>
      <c r="NQ338" s="5">
        <v>358.62920979200004</v>
      </c>
      <c r="NR338" s="5">
        <v>358.62920979200004</v>
      </c>
      <c r="NS338" s="5">
        <v>358.62920979200004</v>
      </c>
      <c r="NT338" s="5">
        <v>358.62920979200004</v>
      </c>
      <c r="NU338" s="5">
        <v>358.62920979200004</v>
      </c>
      <c r="NV338" s="5">
        <v>358.62920979200004</v>
      </c>
      <c r="NW338" s="5">
        <v>358.62920979200004</v>
      </c>
      <c r="NX338" s="5">
        <v>358.62920979200004</v>
      </c>
      <c r="NY338" s="5">
        <v>358.62920979200004</v>
      </c>
      <c r="NZ338" s="5">
        <v>358.62920979200004</v>
      </c>
      <c r="OA338" s="5">
        <v>358.62920979200004</v>
      </c>
      <c r="OB338" s="5">
        <v>380.14696237952006</v>
      </c>
      <c r="OC338" s="5">
        <v>380.14696237952006</v>
      </c>
      <c r="OD338" s="5">
        <v>380.14696237952006</v>
      </c>
      <c r="OE338" s="5">
        <v>380.14696237952006</v>
      </c>
      <c r="OF338" s="5">
        <v>380.14696237952006</v>
      </c>
      <c r="OG338" s="5">
        <v>380.14696237952006</v>
      </c>
      <c r="OH338" s="5">
        <v>380.14696237952006</v>
      </c>
      <c r="OI338" s="5">
        <v>380.14696237952006</v>
      </c>
      <c r="OJ338" s="5">
        <v>380.14696237952006</v>
      </c>
      <c r="OK338" s="5">
        <v>380.14696237952006</v>
      </c>
      <c r="OL338" s="5">
        <v>380.14696237952006</v>
      </c>
      <c r="OM338" s="5">
        <v>380.14696237952006</v>
      </c>
      <c r="ON338" s="5"/>
      <c r="OQ338" s="59">
        <v>0</v>
      </c>
      <c r="OR338" s="59">
        <v>0</v>
      </c>
      <c r="OS338" s="59">
        <v>0</v>
      </c>
      <c r="OT338" s="59">
        <v>0</v>
      </c>
      <c r="OU338" s="59">
        <v>0</v>
      </c>
      <c r="OV338" s="59">
        <v>0</v>
      </c>
      <c r="OW338" s="59">
        <v>0</v>
      </c>
      <c r="OX338" s="59">
        <v>0</v>
      </c>
      <c r="OY338" s="59">
        <v>0</v>
      </c>
      <c r="OZ338" s="59">
        <v>0</v>
      </c>
      <c r="PA338" s="59">
        <v>0</v>
      </c>
      <c r="PB338" s="59">
        <v>0</v>
      </c>
      <c r="PC338" s="59">
        <v>0</v>
      </c>
      <c r="PD338" s="59">
        <v>0</v>
      </c>
      <c r="PE338" s="59">
        <v>0</v>
      </c>
      <c r="PF338" s="59">
        <v>0</v>
      </c>
      <c r="PG338" s="59">
        <v>0</v>
      </c>
      <c r="PH338" s="59">
        <v>0</v>
      </c>
      <c r="PI338" s="59">
        <v>0</v>
      </c>
      <c r="PJ338" s="59">
        <v>0</v>
      </c>
      <c r="PK338" s="59">
        <v>0</v>
      </c>
      <c r="PL338" s="59">
        <v>0</v>
      </c>
      <c r="PM338" s="59">
        <v>0</v>
      </c>
      <c r="PN338" s="59">
        <v>0</v>
      </c>
      <c r="PO338" s="59">
        <v>0</v>
      </c>
      <c r="PP338" s="59">
        <v>0</v>
      </c>
      <c r="PQ338" s="59">
        <v>0</v>
      </c>
      <c r="PR338" s="59">
        <v>0</v>
      </c>
      <c r="PS338" s="59">
        <v>0</v>
      </c>
      <c r="PT338" s="59">
        <v>0</v>
      </c>
      <c r="PU338" s="59">
        <v>0</v>
      </c>
      <c r="PV338" s="59">
        <v>0</v>
      </c>
      <c r="PW338" s="59">
        <v>0</v>
      </c>
      <c r="PX338" s="59">
        <v>0</v>
      </c>
      <c r="PY338" s="59">
        <v>0</v>
      </c>
      <c r="PZ338" s="59">
        <v>0</v>
      </c>
      <c r="QA338" s="59">
        <v>0</v>
      </c>
      <c r="QB338" s="59">
        <v>0</v>
      </c>
      <c r="QC338" s="59">
        <v>0</v>
      </c>
      <c r="QD338" s="59">
        <v>0</v>
      </c>
      <c r="QE338" s="59">
        <v>0</v>
      </c>
      <c r="QF338" s="59">
        <v>0</v>
      </c>
      <c r="QG338" s="59">
        <v>0</v>
      </c>
      <c r="QH338" s="59">
        <v>0</v>
      </c>
      <c r="QI338" s="59">
        <v>0</v>
      </c>
      <c r="QJ338" s="59">
        <v>0</v>
      </c>
      <c r="QK338" s="59">
        <v>0</v>
      </c>
      <c r="QL338" s="59">
        <v>0</v>
      </c>
      <c r="QM338" s="59">
        <v>0</v>
      </c>
      <c r="QN338" s="59">
        <v>0</v>
      </c>
      <c r="QO338" s="59">
        <v>0</v>
      </c>
      <c r="QP338" s="59">
        <v>0</v>
      </c>
      <c r="QQ338" s="59">
        <v>0</v>
      </c>
      <c r="QR338" s="59">
        <v>0</v>
      </c>
      <c r="QS338" s="59">
        <v>0</v>
      </c>
      <c r="QT338" s="59">
        <v>0</v>
      </c>
      <c r="QU338" s="59">
        <v>0</v>
      </c>
      <c r="QV338" s="59">
        <v>0</v>
      </c>
      <c r="QW338" s="59">
        <v>0</v>
      </c>
      <c r="QX338" s="59">
        <v>0</v>
      </c>
      <c r="QY338" s="59">
        <v>0</v>
      </c>
      <c r="QZ338" s="59">
        <v>0</v>
      </c>
      <c r="RA338" s="59">
        <v>0</v>
      </c>
      <c r="RB338" s="59">
        <v>0</v>
      </c>
      <c r="RC338" s="59">
        <v>0</v>
      </c>
      <c r="RD338" s="59">
        <v>0</v>
      </c>
      <c r="RE338" s="59">
        <v>0</v>
      </c>
      <c r="RF338" s="59">
        <v>0</v>
      </c>
      <c r="RG338" s="59">
        <v>0</v>
      </c>
      <c r="RH338" s="59">
        <v>0</v>
      </c>
      <c r="RI338" s="59">
        <v>0</v>
      </c>
      <c r="RJ338" s="59">
        <v>0</v>
      </c>
      <c r="RK338" s="59"/>
      <c r="RN338" s="59">
        <v>0</v>
      </c>
      <c r="RO338" s="59">
        <v>0</v>
      </c>
      <c r="RP338" s="59">
        <v>0</v>
      </c>
      <c r="RQ338" s="59">
        <v>0</v>
      </c>
      <c r="RR338" s="59">
        <v>0</v>
      </c>
      <c r="RS338" s="59">
        <v>0</v>
      </c>
      <c r="RT338" s="59">
        <v>0</v>
      </c>
      <c r="RU338" s="59">
        <v>0</v>
      </c>
      <c r="RV338" s="59">
        <v>0</v>
      </c>
      <c r="RW338" s="59">
        <v>0</v>
      </c>
      <c r="RX338" s="59">
        <v>0</v>
      </c>
      <c r="RY338" s="59">
        <v>0</v>
      </c>
      <c r="RZ338" s="59">
        <v>0</v>
      </c>
      <c r="SA338" s="59">
        <v>0</v>
      </c>
      <c r="SB338" s="59">
        <v>0</v>
      </c>
      <c r="SC338" s="59">
        <v>0</v>
      </c>
      <c r="SD338" s="59">
        <v>0</v>
      </c>
      <c r="SE338" s="59">
        <v>0</v>
      </c>
      <c r="SF338" s="59">
        <v>585.38550000000009</v>
      </c>
      <c r="SG338" s="59">
        <v>585.38550000000009</v>
      </c>
      <c r="SH338" s="59">
        <v>585.38550000000009</v>
      </c>
      <c r="SI338" s="59">
        <v>585.38550000000009</v>
      </c>
      <c r="SJ338" s="59">
        <v>585.38550000000009</v>
      </c>
      <c r="SK338" s="59">
        <v>585.38550000000009</v>
      </c>
      <c r="SL338" s="59">
        <v>620.50863000000004</v>
      </c>
      <c r="SM338" s="59">
        <v>620.50863000000004</v>
      </c>
      <c r="SN338" s="59">
        <v>620.50863000000004</v>
      </c>
      <c r="SO338" s="59">
        <v>620.50863000000004</v>
      </c>
      <c r="SP338" s="59">
        <v>620.50863000000004</v>
      </c>
      <c r="SQ338" s="59">
        <v>620.50863000000004</v>
      </c>
      <c r="SR338" s="59">
        <v>620.50863000000004</v>
      </c>
      <c r="SS338" s="59">
        <v>620.50863000000004</v>
      </c>
      <c r="ST338" s="59">
        <v>620.50863000000004</v>
      </c>
      <c r="SU338" s="59">
        <v>620.50863000000004</v>
      </c>
      <c r="SV338" s="59">
        <v>620.50863000000004</v>
      </c>
      <c r="SW338" s="59">
        <v>620.50863000000004</v>
      </c>
      <c r="SX338" s="59">
        <v>657.73914780000018</v>
      </c>
      <c r="SY338" s="59">
        <v>657.73914780000018</v>
      </c>
      <c r="SZ338" s="59">
        <v>657.73914780000018</v>
      </c>
      <c r="TA338" s="59">
        <v>657.73914780000018</v>
      </c>
      <c r="TB338" s="59">
        <v>657.73914780000018</v>
      </c>
      <c r="TC338" s="59">
        <v>657.73914780000018</v>
      </c>
      <c r="TD338" s="59">
        <v>657.73914780000018</v>
      </c>
      <c r="TE338" s="59">
        <v>657.73914780000018</v>
      </c>
      <c r="TF338" s="59">
        <v>657.73914780000018</v>
      </c>
      <c r="TG338" s="59">
        <v>657.73914780000018</v>
      </c>
      <c r="TH338" s="59">
        <v>657.73914780000018</v>
      </c>
      <c r="TI338" s="59">
        <v>657.73914780000018</v>
      </c>
      <c r="TJ338" s="59">
        <v>697.20349666800007</v>
      </c>
      <c r="TK338" s="59">
        <v>697.20349666800007</v>
      </c>
      <c r="TL338" s="59">
        <v>697.20349666800007</v>
      </c>
      <c r="TM338" s="59">
        <v>697.20349666800007</v>
      </c>
      <c r="TN338" s="59">
        <v>697.20349666800007</v>
      </c>
      <c r="TO338" s="59">
        <v>697.20349666800007</v>
      </c>
      <c r="TP338" s="59">
        <v>697.20349666800007</v>
      </c>
      <c r="TQ338" s="59">
        <v>697.20349666800007</v>
      </c>
      <c r="TR338" s="59">
        <v>697.20349666800007</v>
      </c>
      <c r="TS338" s="59">
        <v>697.20349666800007</v>
      </c>
      <c r="TT338" s="59">
        <v>697.20349666800007</v>
      </c>
      <c r="TU338" s="59">
        <v>697.20349666800007</v>
      </c>
      <c r="TV338" s="59">
        <v>739.03570646808021</v>
      </c>
      <c r="TW338" s="59">
        <v>739.03570646808021</v>
      </c>
      <c r="TX338" s="59">
        <v>739.03570646808021</v>
      </c>
      <c r="TY338" s="59">
        <v>739.03570646808021</v>
      </c>
      <c r="TZ338" s="59">
        <v>739.03570646808021</v>
      </c>
      <c r="UA338" s="59">
        <v>739.03570646808021</v>
      </c>
      <c r="UB338" s="59">
        <v>739.03570646808021</v>
      </c>
      <c r="UC338" s="59">
        <v>739.03570646808021</v>
      </c>
      <c r="UD338" s="59">
        <v>739.03570646808021</v>
      </c>
      <c r="UE338" s="59">
        <v>739.03570646808021</v>
      </c>
      <c r="UF338" s="59">
        <v>739.03570646808021</v>
      </c>
      <c r="UG338" s="59">
        <v>739.03570646808021</v>
      </c>
      <c r="UH338" s="59"/>
      <c r="UK338" s="59">
        <v>0</v>
      </c>
      <c r="UL338" s="59">
        <v>1705.6410000000001</v>
      </c>
      <c r="UM338" s="59">
        <v>3615.9589199999996</v>
      </c>
      <c r="UN338" s="59">
        <v>3832.9164552000016</v>
      </c>
      <c r="UO338" s="59">
        <v>4062.8914425119997</v>
      </c>
      <c r="UP338" s="59">
        <v>4306.6649290627211</v>
      </c>
      <c r="UQ338" s="59"/>
      <c r="UT338" s="59">
        <v>0</v>
      </c>
      <c r="UU338" s="59">
        <v>1806.6720000000003</v>
      </c>
      <c r="UV338" s="59">
        <v>3830.14464</v>
      </c>
      <c r="UW338" s="59">
        <v>4059.9533184000015</v>
      </c>
      <c r="UX338" s="59">
        <v>4303.5505175040007</v>
      </c>
      <c r="UY338" s="59">
        <v>4561.7635485542405</v>
      </c>
      <c r="UZ338" s="59"/>
      <c r="VC338" s="59">
        <v>0</v>
      </c>
      <c r="VD338" s="59">
        <v>0</v>
      </c>
      <c r="VE338" s="59">
        <v>0</v>
      </c>
      <c r="VF338" s="59">
        <v>0</v>
      </c>
      <c r="VG338" s="59">
        <v>0</v>
      </c>
      <c r="VH338" s="59">
        <v>0</v>
      </c>
      <c r="VI338" s="59"/>
      <c r="VL338" s="59">
        <v>0</v>
      </c>
      <c r="VM338" s="59">
        <v>3512.3130000000001</v>
      </c>
      <c r="VN338" s="59">
        <v>7446.1035599999996</v>
      </c>
      <c r="VO338" s="59">
        <v>7892.8697736000031</v>
      </c>
      <c r="VP338" s="59">
        <v>8366.4419600159999</v>
      </c>
      <c r="VQ338" s="59">
        <v>8868.4284776169625</v>
      </c>
      <c r="VR338" s="59"/>
      <c r="VU338" s="59">
        <v>0</v>
      </c>
      <c r="VV338" s="59">
        <v>59430</v>
      </c>
      <c r="VW338" s="59">
        <v>125991.60000000002</v>
      </c>
      <c r="VX338" s="59">
        <v>133551.09600000002</v>
      </c>
      <c r="VY338" s="59">
        <v>141564.16175999999</v>
      </c>
      <c r="VZ338" s="59">
        <v>150058.01146560002</v>
      </c>
      <c r="WA338" s="59"/>
      <c r="WD338" s="59">
        <v>0</v>
      </c>
      <c r="WE338" s="59">
        <v>4952.5</v>
      </c>
      <c r="WF338" s="59">
        <v>10499.300000000001</v>
      </c>
      <c r="WG338" s="59">
        <v>11129.258000000002</v>
      </c>
      <c r="WH338" s="59">
        <v>11797.01348</v>
      </c>
      <c r="WI338" s="59">
        <v>12504.834288800002</v>
      </c>
      <c r="WJ338" s="59"/>
      <c r="WM338" s="59">
        <v>0</v>
      </c>
      <c r="WN338" s="59">
        <v>207.82626940830886</v>
      </c>
      <c r="WO338" s="59">
        <v>440.59169114561485</v>
      </c>
      <c r="WP338" s="59">
        <v>467.02719261435175</v>
      </c>
      <c r="WQ338" s="59">
        <v>495.0488241712128</v>
      </c>
      <c r="WR338" s="59">
        <v>524.7517536214857</v>
      </c>
      <c r="WS338" s="59"/>
      <c r="WV338" s="74">
        <v>-6</v>
      </c>
      <c r="WW338" s="74">
        <v>6</v>
      </c>
      <c r="WX338" s="74">
        <v>18</v>
      </c>
      <c r="WY338" s="74">
        <v>30</v>
      </c>
      <c r="WZ338" s="74">
        <v>42</v>
      </c>
      <c r="XA338" s="74">
        <v>54</v>
      </c>
      <c r="XB338" s="74"/>
      <c r="XE338" s="80">
        <v>0</v>
      </c>
      <c r="XF338" s="80">
        <v>0</v>
      </c>
      <c r="XG338" s="80">
        <v>1</v>
      </c>
      <c r="XH338" s="80">
        <v>2</v>
      </c>
      <c r="XI338" s="80">
        <v>3</v>
      </c>
      <c r="XJ338" s="80">
        <v>4</v>
      </c>
      <c r="XK338" s="80"/>
      <c r="XL338" s="75"/>
      <c r="XM338" s="75"/>
      <c r="XN338" s="80">
        <v>0</v>
      </c>
      <c r="XO338" s="80">
        <v>6</v>
      </c>
      <c r="XP338" s="80">
        <v>6</v>
      </c>
      <c r="XQ338" s="80">
        <v>6</v>
      </c>
      <c r="XR338" s="80">
        <v>6</v>
      </c>
      <c r="XS338" s="80">
        <v>6</v>
      </c>
      <c r="XT338" s="80"/>
      <c r="XW338" s="80">
        <v>0</v>
      </c>
      <c r="XX338" s="80">
        <v>0</v>
      </c>
      <c r="XY338" s="80">
        <v>0</v>
      </c>
      <c r="XZ338" s="80">
        <v>0</v>
      </c>
      <c r="YA338" s="80">
        <v>0</v>
      </c>
      <c r="YB338" s="80">
        <v>0</v>
      </c>
      <c r="YC338" s="80"/>
      <c r="YF338" s="5">
        <v>0</v>
      </c>
      <c r="YG338" s="5">
        <v>433.31777171632393</v>
      </c>
      <c r="YH338" s="5">
        <v>918.63367603860752</v>
      </c>
      <c r="YI338" s="5">
        <v>973.75169660092342</v>
      </c>
      <c r="YJ338" s="5">
        <v>1032.1767983969794</v>
      </c>
      <c r="YK338" s="5">
        <v>1094.1074063007991</v>
      </c>
      <c r="YL338" s="5"/>
      <c r="YO338" s="5">
        <v>0</v>
      </c>
      <c r="YP338" s="5">
        <v>9352.1821233738992</v>
      </c>
      <c r="YQ338" s="5">
        <v>19826.626101552669</v>
      </c>
      <c r="YR338" s="5">
        <v>21016.223667645827</v>
      </c>
      <c r="YS338" s="5">
        <v>29702.929450272768</v>
      </c>
      <c r="YT338" s="5">
        <v>31485.105217289143</v>
      </c>
      <c r="YU338" s="5"/>
      <c r="YX338" s="5">
        <v>0</v>
      </c>
      <c r="YY338" s="5">
        <v>9268.8065560138202</v>
      </c>
      <c r="YZ338" s="5">
        <v>19826.626101552669</v>
      </c>
      <c r="ZA338" s="5">
        <v>21016.223667645827</v>
      </c>
      <c r="ZB338" s="5">
        <v>29702.929450272768</v>
      </c>
      <c r="ZC338" s="5">
        <v>31485.105217289143</v>
      </c>
      <c r="ZD338" s="5"/>
      <c r="ZG338" s="5">
        <v>0</v>
      </c>
      <c r="ZH338" s="5">
        <v>207.82626940830886</v>
      </c>
      <c r="ZI338" s="5">
        <v>440.59169114561485</v>
      </c>
      <c r="ZJ338" s="5">
        <v>467.02719261435175</v>
      </c>
      <c r="ZK338" s="5">
        <v>495.0488241712128</v>
      </c>
      <c r="ZL338" s="5">
        <v>524.7517536214857</v>
      </c>
      <c r="ZM338" s="5"/>
      <c r="ZP338" s="60">
        <v>0</v>
      </c>
      <c r="ZQ338" s="60">
        <v>1454.783885858162</v>
      </c>
      <c r="ZR338" s="60">
        <v>12336.567352077216</v>
      </c>
      <c r="ZS338" s="60">
        <v>13076.761393201848</v>
      </c>
      <c r="ZT338" s="60">
        <v>13861.367076793958</v>
      </c>
      <c r="ZU338" s="60">
        <v>14693.049101401601</v>
      </c>
      <c r="ZV338" s="60"/>
      <c r="ZY338" s="60">
        <v>0</v>
      </c>
      <c r="ZZ338" s="60">
        <v>207.82626940830886</v>
      </c>
      <c r="AAA338" s="60">
        <v>440.59169114561485</v>
      </c>
      <c r="AAB338" s="60">
        <v>467.02719261435175</v>
      </c>
      <c r="AAC338" s="60">
        <v>495.0488241712128</v>
      </c>
      <c r="AAD338" s="60">
        <v>524.7517536214857</v>
      </c>
      <c r="AAE338" s="60"/>
      <c r="AAH338" s="60">
        <v>0</v>
      </c>
      <c r="AAI338" s="60">
        <v>2701.7415023080152</v>
      </c>
      <c r="AAJ338" s="60">
        <v>14980.117498950905</v>
      </c>
      <c r="AAK338" s="60">
        <v>25686.495593789346</v>
      </c>
      <c r="AAL338" s="60">
        <v>37623.710637012176</v>
      </c>
      <c r="AAM338" s="60">
        <v>50900.920101284115</v>
      </c>
      <c r="AAN338" s="60"/>
      <c r="AAQ338" s="5">
        <v>0</v>
      </c>
      <c r="AAR338" s="5">
        <v>4156.5253881661774</v>
      </c>
      <c r="AAS338" s="5">
        <v>27316.68485102812</v>
      </c>
      <c r="AAT338" s="5">
        <v>38763.256986991197</v>
      </c>
      <c r="AAU338" s="5">
        <v>51485.077713806138</v>
      </c>
      <c r="AAV338" s="5">
        <v>65593.969202685723</v>
      </c>
    </row>
    <row r="339" spans="2:724" ht="15" customHeight="1">
      <c r="B339" s="228">
        <v>66</v>
      </c>
      <c r="C339" s="228">
        <v>21</v>
      </c>
      <c r="D339" s="229" t="s">
        <v>501</v>
      </c>
      <c r="E339" s="73" t="b">
        <v>0</v>
      </c>
      <c r="F339" s="230">
        <v>42186</v>
      </c>
      <c r="G339" s="231" t="s">
        <v>426</v>
      </c>
      <c r="H339" s="57" t="s">
        <v>221</v>
      </c>
      <c r="I339" s="57" t="s">
        <v>199</v>
      </c>
      <c r="J339" s="229" t="s">
        <v>223</v>
      </c>
      <c r="K339" s="232">
        <v>0</v>
      </c>
      <c r="L339" s="232">
        <v>0</v>
      </c>
      <c r="M339" s="73" t="b">
        <v>1</v>
      </c>
      <c r="N339" s="73" t="b">
        <v>1</v>
      </c>
      <c r="O339" s="73" t="b">
        <v>1</v>
      </c>
      <c r="P339" s="27">
        <v>43282</v>
      </c>
      <c r="Q339" s="27" t="s">
        <v>426</v>
      </c>
      <c r="R339" s="69">
        <v>0</v>
      </c>
      <c r="S339" s="69">
        <v>0.06</v>
      </c>
      <c r="T339" s="69">
        <v>0.06</v>
      </c>
      <c r="U339" s="69">
        <v>0.06</v>
      </c>
      <c r="V339" s="69">
        <v>0.06</v>
      </c>
      <c r="W339" s="69">
        <v>0.06</v>
      </c>
      <c r="Z339" s="232">
        <v>0</v>
      </c>
      <c r="AA339" s="232">
        <v>0</v>
      </c>
      <c r="AB339" s="232">
        <v>0</v>
      </c>
      <c r="AC339" s="232">
        <v>0</v>
      </c>
      <c r="AD339" s="232">
        <v>0</v>
      </c>
      <c r="AE339" s="232">
        <v>0</v>
      </c>
      <c r="AF339" s="232">
        <v>0</v>
      </c>
      <c r="AG339" s="232">
        <v>0</v>
      </c>
      <c r="AH339" s="232">
        <v>0</v>
      </c>
      <c r="AI339" s="232">
        <v>0</v>
      </c>
      <c r="AJ339" s="232">
        <v>0</v>
      </c>
      <c r="AK339" s="232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233">
        <v>9905</v>
      </c>
      <c r="AS339" s="5">
        <v>9905</v>
      </c>
      <c r="AT339" s="5">
        <v>9905</v>
      </c>
      <c r="AU339" s="5">
        <v>9905</v>
      </c>
      <c r="AV339" s="5">
        <v>9905</v>
      </c>
      <c r="AW339" s="5">
        <v>9905</v>
      </c>
      <c r="AX339" s="5">
        <v>10499.300000000001</v>
      </c>
      <c r="AY339" s="5">
        <v>10499.300000000001</v>
      </c>
      <c r="AZ339" s="5">
        <v>10499.300000000001</v>
      </c>
      <c r="BA339" s="5">
        <v>10499.300000000001</v>
      </c>
      <c r="BB339" s="5">
        <v>10499.300000000001</v>
      </c>
      <c r="BC339" s="5">
        <v>10499.300000000001</v>
      </c>
      <c r="BD339" s="5">
        <v>10499.300000000001</v>
      </c>
      <c r="BE339" s="5">
        <v>10499.300000000001</v>
      </c>
      <c r="BF339" s="5">
        <v>10499.300000000001</v>
      </c>
      <c r="BG339" s="5">
        <v>10499.300000000001</v>
      </c>
      <c r="BH339" s="5">
        <v>10499.300000000001</v>
      </c>
      <c r="BI339" s="5">
        <v>10499.300000000001</v>
      </c>
      <c r="BJ339" s="5">
        <v>11129.258000000002</v>
      </c>
      <c r="BK339" s="5">
        <v>11129.258000000002</v>
      </c>
      <c r="BL339" s="5">
        <v>11129.258000000002</v>
      </c>
      <c r="BM339" s="5">
        <v>11129.258000000002</v>
      </c>
      <c r="BN339" s="5">
        <v>11129.258000000002</v>
      </c>
      <c r="BO339" s="5">
        <v>11129.258000000002</v>
      </c>
      <c r="BP339" s="5">
        <v>11129.258000000002</v>
      </c>
      <c r="BQ339" s="5">
        <v>11129.258000000002</v>
      </c>
      <c r="BR339" s="5">
        <v>11129.258000000002</v>
      </c>
      <c r="BS339" s="5">
        <v>11129.258000000002</v>
      </c>
      <c r="BT339" s="5">
        <v>11129.258000000002</v>
      </c>
      <c r="BU339" s="5">
        <v>11129.258000000002</v>
      </c>
      <c r="BV339" s="5">
        <v>11797.013480000001</v>
      </c>
      <c r="BW339" s="5">
        <v>11797.013480000001</v>
      </c>
      <c r="BX339" s="5">
        <v>11797.013480000001</v>
      </c>
      <c r="BY339" s="5">
        <v>11797.013480000001</v>
      </c>
      <c r="BZ339" s="5">
        <v>11797.013480000001</v>
      </c>
      <c r="CA339" s="5">
        <v>11797.013480000001</v>
      </c>
      <c r="CB339" s="5">
        <v>11797.013480000001</v>
      </c>
      <c r="CC339" s="5">
        <v>11797.013480000001</v>
      </c>
      <c r="CD339" s="5">
        <v>11797.013480000001</v>
      </c>
      <c r="CE339" s="5">
        <v>11797.013480000001</v>
      </c>
      <c r="CF339" s="5">
        <v>11797.013480000001</v>
      </c>
      <c r="CG339" s="5">
        <v>11797.013480000001</v>
      </c>
      <c r="CH339" s="5">
        <v>12504.834288800002</v>
      </c>
      <c r="CI339" s="5">
        <v>12504.834288800002</v>
      </c>
      <c r="CJ339" s="5">
        <v>12504.834288800002</v>
      </c>
      <c r="CK339" s="5">
        <v>12504.834288800002</v>
      </c>
      <c r="CL339" s="5">
        <v>12504.834288800002</v>
      </c>
      <c r="CM339" s="5">
        <v>12504.834288800002</v>
      </c>
      <c r="CN339" s="5">
        <v>12504.834288800002</v>
      </c>
      <c r="CO339" s="5">
        <v>12504.834288800002</v>
      </c>
      <c r="CP339" s="5">
        <v>12504.834288800002</v>
      </c>
      <c r="CQ339" s="5">
        <v>12504.834288800002</v>
      </c>
      <c r="CR339" s="5">
        <v>12504.834288800002</v>
      </c>
      <c r="CS339" s="5">
        <v>12504.834288800002</v>
      </c>
      <c r="CU339" s="69">
        <v>0</v>
      </c>
      <c r="CV339" s="69">
        <v>0</v>
      </c>
      <c r="CW339" s="69">
        <v>0</v>
      </c>
      <c r="CX339" s="69">
        <v>0</v>
      </c>
      <c r="CY339" s="69">
        <v>0</v>
      </c>
      <c r="CZ339" s="69">
        <v>0</v>
      </c>
      <c r="DC339" s="5">
        <v>0</v>
      </c>
      <c r="DD339" s="5">
        <v>0</v>
      </c>
      <c r="DE339" s="5">
        <v>0</v>
      </c>
      <c r="DF339" s="5">
        <v>0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0</v>
      </c>
      <c r="DO339" s="5">
        <v>0</v>
      </c>
      <c r="DP339" s="5">
        <v>0</v>
      </c>
      <c r="DQ339" s="5">
        <v>0</v>
      </c>
      <c r="DR339" s="5">
        <v>0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0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0</v>
      </c>
      <c r="EI339" s="5">
        <v>0</v>
      </c>
      <c r="EJ339" s="5">
        <v>0</v>
      </c>
      <c r="EK339" s="5">
        <v>0</v>
      </c>
      <c r="EL339" s="5">
        <v>0</v>
      </c>
      <c r="EM339" s="5">
        <v>0</v>
      </c>
      <c r="EN339" s="5">
        <v>0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0</v>
      </c>
      <c r="FG339" s="5">
        <v>0</v>
      </c>
      <c r="FH339" s="5">
        <v>0</v>
      </c>
      <c r="FI339" s="5">
        <v>0</v>
      </c>
      <c r="FJ339" s="5">
        <v>0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0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/>
      <c r="FZ339" s="5">
        <v>0</v>
      </c>
      <c r="GA339" s="5">
        <v>0</v>
      </c>
      <c r="GB339" s="5">
        <v>0</v>
      </c>
      <c r="GC339" s="5">
        <v>0</v>
      </c>
      <c r="GD339" s="5">
        <v>0</v>
      </c>
      <c r="GE339" s="5">
        <v>0</v>
      </c>
      <c r="GF339" s="5">
        <v>0</v>
      </c>
      <c r="GG339" s="5">
        <v>0</v>
      </c>
      <c r="GH339" s="5">
        <v>0</v>
      </c>
      <c r="GI339" s="5">
        <v>0</v>
      </c>
      <c r="GJ339" s="5">
        <v>0</v>
      </c>
      <c r="GK339" s="5">
        <v>0</v>
      </c>
      <c r="GL339" s="5">
        <v>0</v>
      </c>
      <c r="GM339" s="5">
        <v>0</v>
      </c>
      <c r="GN339" s="5">
        <v>0</v>
      </c>
      <c r="GO339" s="5">
        <v>0</v>
      </c>
      <c r="GP339" s="5">
        <v>0</v>
      </c>
      <c r="GQ339" s="5">
        <v>0</v>
      </c>
      <c r="GR339" s="5">
        <v>9905</v>
      </c>
      <c r="GS339" s="5">
        <v>9905</v>
      </c>
      <c r="GT339" s="5">
        <v>9905</v>
      </c>
      <c r="GU339" s="5">
        <v>9905</v>
      </c>
      <c r="GV339" s="5">
        <v>9905</v>
      </c>
      <c r="GW339" s="5">
        <v>9905</v>
      </c>
      <c r="GX339" s="5">
        <v>10499.300000000001</v>
      </c>
      <c r="GY339" s="5">
        <v>10499.300000000001</v>
      </c>
      <c r="GZ339" s="5">
        <v>10499.300000000001</v>
      </c>
      <c r="HA339" s="5">
        <v>10499.300000000001</v>
      </c>
      <c r="HB339" s="5">
        <v>10499.300000000001</v>
      </c>
      <c r="HC339" s="5">
        <v>10499.300000000001</v>
      </c>
      <c r="HD339" s="5">
        <v>10499.300000000001</v>
      </c>
      <c r="HE339" s="5">
        <v>10499.300000000001</v>
      </c>
      <c r="HF339" s="5">
        <v>10499.300000000001</v>
      </c>
      <c r="HG339" s="5">
        <v>10499.300000000001</v>
      </c>
      <c r="HH339" s="5">
        <v>10499.300000000001</v>
      </c>
      <c r="HI339" s="5">
        <v>10499.300000000001</v>
      </c>
      <c r="HJ339" s="5">
        <v>11129.258000000002</v>
      </c>
      <c r="HK339" s="5">
        <v>11129.258000000002</v>
      </c>
      <c r="HL339" s="5">
        <v>11129.258000000002</v>
      </c>
      <c r="HM339" s="5">
        <v>11129.258000000002</v>
      </c>
      <c r="HN339" s="5">
        <v>11129.258000000002</v>
      </c>
      <c r="HO339" s="5">
        <v>11129.258000000002</v>
      </c>
      <c r="HP339" s="5">
        <v>11129.258000000002</v>
      </c>
      <c r="HQ339" s="5">
        <v>11129.258000000002</v>
      </c>
      <c r="HR339" s="5">
        <v>11129.258000000002</v>
      </c>
      <c r="HS339" s="5">
        <v>11129.258000000002</v>
      </c>
      <c r="HT339" s="5">
        <v>11129.258000000002</v>
      </c>
      <c r="HU339" s="5">
        <v>11129.258000000002</v>
      </c>
      <c r="HV339" s="5">
        <v>11797.013480000001</v>
      </c>
      <c r="HW339" s="5">
        <v>11797.013480000001</v>
      </c>
      <c r="HX339" s="5">
        <v>11797.013480000001</v>
      </c>
      <c r="HY339" s="5">
        <v>11797.013480000001</v>
      </c>
      <c r="HZ339" s="5">
        <v>11797.013480000001</v>
      </c>
      <c r="IA339" s="5">
        <v>11797.013480000001</v>
      </c>
      <c r="IB339" s="5">
        <v>11797.013480000001</v>
      </c>
      <c r="IC339" s="5">
        <v>11797.013480000001</v>
      </c>
      <c r="ID339" s="5">
        <v>11797.013480000001</v>
      </c>
      <c r="IE339" s="5">
        <v>11797.013480000001</v>
      </c>
      <c r="IF339" s="5">
        <v>11797.013480000001</v>
      </c>
      <c r="IG339" s="5">
        <v>11797.013480000001</v>
      </c>
      <c r="IH339" s="5">
        <v>12504.834288800002</v>
      </c>
      <c r="II339" s="5">
        <v>12504.834288800002</v>
      </c>
      <c r="IJ339" s="5">
        <v>12504.834288800002</v>
      </c>
      <c r="IK339" s="5">
        <v>12504.834288800002</v>
      </c>
      <c r="IL339" s="5">
        <v>12504.834288800002</v>
      </c>
      <c r="IM339" s="5">
        <v>12504.834288800002</v>
      </c>
      <c r="IN339" s="5">
        <v>12504.834288800002</v>
      </c>
      <c r="IO339" s="5">
        <v>12504.834288800002</v>
      </c>
      <c r="IP339" s="5">
        <v>12504.834288800002</v>
      </c>
      <c r="IQ339" s="5">
        <v>12504.834288800002</v>
      </c>
      <c r="IR339" s="5">
        <v>12504.834288800002</v>
      </c>
      <c r="IS339" s="5">
        <v>12504.834288800002</v>
      </c>
      <c r="IT339" s="5"/>
      <c r="IW339" s="5">
        <v>0</v>
      </c>
      <c r="IX339" s="5">
        <v>0</v>
      </c>
      <c r="IY339" s="5">
        <v>0</v>
      </c>
      <c r="IZ339" s="5">
        <v>0</v>
      </c>
      <c r="JA339" s="5">
        <v>0</v>
      </c>
      <c r="JB339" s="5">
        <v>0</v>
      </c>
      <c r="JC339" s="5">
        <v>0</v>
      </c>
      <c r="JD339" s="5">
        <v>0</v>
      </c>
      <c r="JE339" s="5">
        <v>0</v>
      </c>
      <c r="JF339" s="5">
        <v>0</v>
      </c>
      <c r="JG339" s="5">
        <v>0</v>
      </c>
      <c r="JH339" s="5">
        <v>0</v>
      </c>
      <c r="JI339" s="5">
        <v>0</v>
      </c>
      <c r="JJ339" s="5">
        <v>0</v>
      </c>
      <c r="JK339" s="5">
        <v>0</v>
      </c>
      <c r="JL339" s="5">
        <v>0</v>
      </c>
      <c r="JM339" s="5">
        <v>0</v>
      </c>
      <c r="JN339" s="5">
        <v>0</v>
      </c>
      <c r="JO339" s="5">
        <v>284.27350000000001</v>
      </c>
      <c r="JP339" s="5">
        <v>284.27350000000001</v>
      </c>
      <c r="JQ339" s="5">
        <v>284.27350000000001</v>
      </c>
      <c r="JR339" s="5">
        <v>284.27350000000001</v>
      </c>
      <c r="JS339" s="5">
        <v>284.27350000000001</v>
      </c>
      <c r="JT339" s="5">
        <v>284.27350000000001</v>
      </c>
      <c r="JU339" s="5">
        <v>301.32991000000004</v>
      </c>
      <c r="JV339" s="5">
        <v>301.32991000000004</v>
      </c>
      <c r="JW339" s="5">
        <v>301.32991000000004</v>
      </c>
      <c r="JX339" s="5">
        <v>301.32991000000004</v>
      </c>
      <c r="JY339" s="5">
        <v>301.32991000000004</v>
      </c>
      <c r="JZ339" s="5">
        <v>301.32991000000004</v>
      </c>
      <c r="KA339" s="5">
        <v>301.32991000000004</v>
      </c>
      <c r="KB339" s="5">
        <v>301.32991000000004</v>
      </c>
      <c r="KC339" s="5">
        <v>301.32991000000004</v>
      </c>
      <c r="KD339" s="5">
        <v>301.32991000000004</v>
      </c>
      <c r="KE339" s="5">
        <v>301.32991000000004</v>
      </c>
      <c r="KF339" s="5">
        <v>301.32991000000004</v>
      </c>
      <c r="KG339" s="5">
        <v>319.40970460000005</v>
      </c>
      <c r="KH339" s="5">
        <v>319.40970460000005</v>
      </c>
      <c r="KI339" s="5">
        <v>319.40970460000005</v>
      </c>
      <c r="KJ339" s="5">
        <v>319.40970460000005</v>
      </c>
      <c r="KK339" s="5">
        <v>319.40970460000005</v>
      </c>
      <c r="KL339" s="5">
        <v>319.40970460000005</v>
      </c>
      <c r="KM339" s="5">
        <v>319.40970460000005</v>
      </c>
      <c r="KN339" s="5">
        <v>319.40970460000005</v>
      </c>
      <c r="KO339" s="5">
        <v>319.40970460000005</v>
      </c>
      <c r="KP339" s="5">
        <v>319.40970460000005</v>
      </c>
      <c r="KQ339" s="5">
        <v>319.40970460000005</v>
      </c>
      <c r="KR339" s="5">
        <v>319.40970460000005</v>
      </c>
      <c r="KS339" s="5">
        <v>338.57428687600003</v>
      </c>
      <c r="KT339" s="5">
        <v>338.57428687600003</v>
      </c>
      <c r="KU339" s="5">
        <v>338.57428687600003</v>
      </c>
      <c r="KV339" s="5">
        <v>338.57428687600003</v>
      </c>
      <c r="KW339" s="5">
        <v>338.57428687600003</v>
      </c>
      <c r="KX339" s="5">
        <v>338.57428687600003</v>
      </c>
      <c r="KY339" s="5">
        <v>338.57428687600003</v>
      </c>
      <c r="KZ339" s="5">
        <v>338.57428687600003</v>
      </c>
      <c r="LA339" s="5">
        <v>338.57428687600003</v>
      </c>
      <c r="LB339" s="5">
        <v>338.57428687600003</v>
      </c>
      <c r="LC339" s="5">
        <v>338.57428687600003</v>
      </c>
      <c r="LD339" s="5">
        <v>338.57428687600003</v>
      </c>
      <c r="LE339" s="5">
        <v>358.88874408856009</v>
      </c>
      <c r="LF339" s="5">
        <v>358.88874408856009</v>
      </c>
      <c r="LG339" s="5">
        <v>358.88874408856009</v>
      </c>
      <c r="LH339" s="5">
        <v>358.88874408856009</v>
      </c>
      <c r="LI339" s="5">
        <v>358.88874408856009</v>
      </c>
      <c r="LJ339" s="5">
        <v>358.88874408856009</v>
      </c>
      <c r="LK339" s="5">
        <v>358.88874408856009</v>
      </c>
      <c r="LL339" s="5">
        <v>358.88874408856009</v>
      </c>
      <c r="LM339" s="5">
        <v>358.88874408856009</v>
      </c>
      <c r="LN339" s="5">
        <v>358.88874408856009</v>
      </c>
      <c r="LO339" s="5">
        <v>358.88874408856009</v>
      </c>
      <c r="LP339" s="5">
        <v>358.88874408856009</v>
      </c>
      <c r="LQ339" s="5"/>
      <c r="LT339" s="5">
        <v>0</v>
      </c>
      <c r="LU339" s="5">
        <v>0</v>
      </c>
      <c r="LV339" s="5">
        <v>0</v>
      </c>
      <c r="LW339" s="5">
        <v>0</v>
      </c>
      <c r="LX339" s="5">
        <v>0</v>
      </c>
      <c r="LY339" s="5">
        <v>0</v>
      </c>
      <c r="LZ339" s="5">
        <v>0</v>
      </c>
      <c r="MA339" s="5">
        <v>0</v>
      </c>
      <c r="MB339" s="5">
        <v>0</v>
      </c>
      <c r="MC339" s="5">
        <v>0</v>
      </c>
      <c r="MD339" s="5">
        <v>0</v>
      </c>
      <c r="ME339" s="5">
        <v>0</v>
      </c>
      <c r="MF339" s="5">
        <v>0</v>
      </c>
      <c r="MG339" s="5">
        <v>0</v>
      </c>
      <c r="MH339" s="5">
        <v>0</v>
      </c>
      <c r="MI339" s="5">
        <v>0</v>
      </c>
      <c r="MJ339" s="5">
        <v>0</v>
      </c>
      <c r="MK339" s="5">
        <v>0</v>
      </c>
      <c r="ML339" s="5">
        <v>301.11200000000002</v>
      </c>
      <c r="MM339" s="5">
        <v>301.11200000000002</v>
      </c>
      <c r="MN339" s="5">
        <v>301.11200000000002</v>
      </c>
      <c r="MO339" s="5">
        <v>301.11200000000002</v>
      </c>
      <c r="MP339" s="5">
        <v>301.11200000000002</v>
      </c>
      <c r="MQ339" s="5">
        <v>301.11200000000002</v>
      </c>
      <c r="MR339" s="5">
        <v>319.17872000000006</v>
      </c>
      <c r="MS339" s="5">
        <v>319.17872000000006</v>
      </c>
      <c r="MT339" s="5">
        <v>319.17872000000006</v>
      </c>
      <c r="MU339" s="5">
        <v>319.17872000000006</v>
      </c>
      <c r="MV339" s="5">
        <v>319.17872000000006</v>
      </c>
      <c r="MW339" s="5">
        <v>319.17872000000006</v>
      </c>
      <c r="MX339" s="5">
        <v>319.17872000000006</v>
      </c>
      <c r="MY339" s="5">
        <v>319.17872000000006</v>
      </c>
      <c r="MZ339" s="5">
        <v>319.17872000000006</v>
      </c>
      <c r="NA339" s="5">
        <v>319.17872000000006</v>
      </c>
      <c r="NB339" s="5">
        <v>319.17872000000006</v>
      </c>
      <c r="NC339" s="5">
        <v>319.17872000000006</v>
      </c>
      <c r="ND339" s="5">
        <v>338.32944320000007</v>
      </c>
      <c r="NE339" s="5">
        <v>338.32944320000007</v>
      </c>
      <c r="NF339" s="5">
        <v>338.32944320000007</v>
      </c>
      <c r="NG339" s="5">
        <v>338.32944320000007</v>
      </c>
      <c r="NH339" s="5">
        <v>338.32944320000007</v>
      </c>
      <c r="NI339" s="5">
        <v>338.32944320000007</v>
      </c>
      <c r="NJ339" s="5">
        <v>338.32944320000007</v>
      </c>
      <c r="NK339" s="5">
        <v>338.32944320000007</v>
      </c>
      <c r="NL339" s="5">
        <v>338.32944320000007</v>
      </c>
      <c r="NM339" s="5">
        <v>338.32944320000007</v>
      </c>
      <c r="NN339" s="5">
        <v>338.32944320000007</v>
      </c>
      <c r="NO339" s="5">
        <v>338.32944320000007</v>
      </c>
      <c r="NP339" s="5">
        <v>358.62920979200004</v>
      </c>
      <c r="NQ339" s="5">
        <v>358.62920979200004</v>
      </c>
      <c r="NR339" s="5">
        <v>358.62920979200004</v>
      </c>
      <c r="NS339" s="5">
        <v>358.62920979200004</v>
      </c>
      <c r="NT339" s="5">
        <v>358.62920979200004</v>
      </c>
      <c r="NU339" s="5">
        <v>358.62920979200004</v>
      </c>
      <c r="NV339" s="5">
        <v>358.62920979200004</v>
      </c>
      <c r="NW339" s="5">
        <v>358.62920979200004</v>
      </c>
      <c r="NX339" s="5">
        <v>358.62920979200004</v>
      </c>
      <c r="NY339" s="5">
        <v>358.62920979200004</v>
      </c>
      <c r="NZ339" s="5">
        <v>358.62920979200004</v>
      </c>
      <c r="OA339" s="5">
        <v>358.62920979200004</v>
      </c>
      <c r="OB339" s="5">
        <v>380.14696237952006</v>
      </c>
      <c r="OC339" s="5">
        <v>380.14696237952006</v>
      </c>
      <c r="OD339" s="5">
        <v>380.14696237952006</v>
      </c>
      <c r="OE339" s="5">
        <v>380.14696237952006</v>
      </c>
      <c r="OF339" s="5">
        <v>380.14696237952006</v>
      </c>
      <c r="OG339" s="5">
        <v>380.14696237952006</v>
      </c>
      <c r="OH339" s="5">
        <v>380.14696237952006</v>
      </c>
      <c r="OI339" s="5">
        <v>380.14696237952006</v>
      </c>
      <c r="OJ339" s="5">
        <v>380.14696237952006</v>
      </c>
      <c r="OK339" s="5">
        <v>380.14696237952006</v>
      </c>
      <c r="OL339" s="5">
        <v>380.14696237952006</v>
      </c>
      <c r="OM339" s="5">
        <v>380.14696237952006</v>
      </c>
      <c r="ON339" s="5"/>
      <c r="OQ339" s="59">
        <v>0</v>
      </c>
      <c r="OR339" s="59">
        <v>0</v>
      </c>
      <c r="OS339" s="59">
        <v>0</v>
      </c>
      <c r="OT339" s="59">
        <v>0</v>
      </c>
      <c r="OU339" s="59">
        <v>0</v>
      </c>
      <c r="OV339" s="59">
        <v>0</v>
      </c>
      <c r="OW339" s="59">
        <v>0</v>
      </c>
      <c r="OX339" s="59">
        <v>0</v>
      </c>
      <c r="OY339" s="59">
        <v>0</v>
      </c>
      <c r="OZ339" s="59">
        <v>0</v>
      </c>
      <c r="PA339" s="59">
        <v>0</v>
      </c>
      <c r="PB339" s="59">
        <v>0</v>
      </c>
      <c r="PC339" s="59">
        <v>0</v>
      </c>
      <c r="PD339" s="59">
        <v>0</v>
      </c>
      <c r="PE339" s="59">
        <v>0</v>
      </c>
      <c r="PF339" s="59">
        <v>0</v>
      </c>
      <c r="PG339" s="59">
        <v>0</v>
      </c>
      <c r="PH339" s="59">
        <v>0</v>
      </c>
      <c r="PI339" s="59">
        <v>0</v>
      </c>
      <c r="PJ339" s="59">
        <v>0</v>
      </c>
      <c r="PK339" s="59">
        <v>0</v>
      </c>
      <c r="PL339" s="59">
        <v>0</v>
      </c>
      <c r="PM339" s="59">
        <v>0</v>
      </c>
      <c r="PN339" s="59">
        <v>0</v>
      </c>
      <c r="PO339" s="59">
        <v>0</v>
      </c>
      <c r="PP339" s="59">
        <v>0</v>
      </c>
      <c r="PQ339" s="59">
        <v>0</v>
      </c>
      <c r="PR339" s="59">
        <v>0</v>
      </c>
      <c r="PS339" s="59">
        <v>0</v>
      </c>
      <c r="PT339" s="59">
        <v>0</v>
      </c>
      <c r="PU339" s="59">
        <v>0</v>
      </c>
      <c r="PV339" s="59">
        <v>0</v>
      </c>
      <c r="PW339" s="59">
        <v>0</v>
      </c>
      <c r="PX339" s="59">
        <v>0</v>
      </c>
      <c r="PY339" s="59">
        <v>0</v>
      </c>
      <c r="PZ339" s="59">
        <v>0</v>
      </c>
      <c r="QA339" s="59">
        <v>0</v>
      </c>
      <c r="QB339" s="59">
        <v>0</v>
      </c>
      <c r="QC339" s="59">
        <v>0</v>
      </c>
      <c r="QD339" s="59">
        <v>0</v>
      </c>
      <c r="QE339" s="59">
        <v>0</v>
      </c>
      <c r="QF339" s="59">
        <v>0</v>
      </c>
      <c r="QG339" s="59">
        <v>0</v>
      </c>
      <c r="QH339" s="59">
        <v>0</v>
      </c>
      <c r="QI339" s="59">
        <v>0</v>
      </c>
      <c r="QJ339" s="59">
        <v>0</v>
      </c>
      <c r="QK339" s="59">
        <v>0</v>
      </c>
      <c r="QL339" s="59">
        <v>0</v>
      </c>
      <c r="QM339" s="59">
        <v>0</v>
      </c>
      <c r="QN339" s="59">
        <v>0</v>
      </c>
      <c r="QO339" s="59">
        <v>0</v>
      </c>
      <c r="QP339" s="59">
        <v>0</v>
      </c>
      <c r="QQ339" s="59">
        <v>0</v>
      </c>
      <c r="QR339" s="59">
        <v>0</v>
      </c>
      <c r="QS339" s="59">
        <v>0</v>
      </c>
      <c r="QT339" s="59">
        <v>0</v>
      </c>
      <c r="QU339" s="59">
        <v>0</v>
      </c>
      <c r="QV339" s="59">
        <v>0</v>
      </c>
      <c r="QW339" s="59">
        <v>0</v>
      </c>
      <c r="QX339" s="59">
        <v>0</v>
      </c>
      <c r="QY339" s="59">
        <v>0</v>
      </c>
      <c r="QZ339" s="59">
        <v>0</v>
      </c>
      <c r="RA339" s="59">
        <v>0</v>
      </c>
      <c r="RB339" s="59">
        <v>0</v>
      </c>
      <c r="RC339" s="59">
        <v>0</v>
      </c>
      <c r="RD339" s="59">
        <v>0</v>
      </c>
      <c r="RE339" s="59">
        <v>0</v>
      </c>
      <c r="RF339" s="59">
        <v>0</v>
      </c>
      <c r="RG339" s="59">
        <v>0</v>
      </c>
      <c r="RH339" s="59">
        <v>0</v>
      </c>
      <c r="RI339" s="59">
        <v>0</v>
      </c>
      <c r="RJ339" s="59">
        <v>0</v>
      </c>
      <c r="RK339" s="59"/>
      <c r="RN339" s="59">
        <v>0</v>
      </c>
      <c r="RO339" s="59">
        <v>0</v>
      </c>
      <c r="RP339" s="59">
        <v>0</v>
      </c>
      <c r="RQ339" s="59">
        <v>0</v>
      </c>
      <c r="RR339" s="59">
        <v>0</v>
      </c>
      <c r="RS339" s="59">
        <v>0</v>
      </c>
      <c r="RT339" s="59">
        <v>0</v>
      </c>
      <c r="RU339" s="59">
        <v>0</v>
      </c>
      <c r="RV339" s="59">
        <v>0</v>
      </c>
      <c r="RW339" s="59">
        <v>0</v>
      </c>
      <c r="RX339" s="59">
        <v>0</v>
      </c>
      <c r="RY339" s="59">
        <v>0</v>
      </c>
      <c r="RZ339" s="59">
        <v>0</v>
      </c>
      <c r="SA339" s="59">
        <v>0</v>
      </c>
      <c r="SB339" s="59">
        <v>0</v>
      </c>
      <c r="SC339" s="59">
        <v>0</v>
      </c>
      <c r="SD339" s="59">
        <v>0</v>
      </c>
      <c r="SE339" s="59">
        <v>0</v>
      </c>
      <c r="SF339" s="59">
        <v>585.38550000000009</v>
      </c>
      <c r="SG339" s="59">
        <v>585.38550000000009</v>
      </c>
      <c r="SH339" s="59">
        <v>585.38550000000009</v>
      </c>
      <c r="SI339" s="59">
        <v>585.38550000000009</v>
      </c>
      <c r="SJ339" s="59">
        <v>585.38550000000009</v>
      </c>
      <c r="SK339" s="59">
        <v>585.38550000000009</v>
      </c>
      <c r="SL339" s="59">
        <v>620.50863000000004</v>
      </c>
      <c r="SM339" s="59">
        <v>620.50863000000004</v>
      </c>
      <c r="SN339" s="59">
        <v>620.50863000000004</v>
      </c>
      <c r="SO339" s="59">
        <v>620.50863000000004</v>
      </c>
      <c r="SP339" s="59">
        <v>620.50863000000004</v>
      </c>
      <c r="SQ339" s="59">
        <v>620.50863000000004</v>
      </c>
      <c r="SR339" s="59">
        <v>620.50863000000004</v>
      </c>
      <c r="SS339" s="59">
        <v>620.50863000000004</v>
      </c>
      <c r="ST339" s="59">
        <v>620.50863000000004</v>
      </c>
      <c r="SU339" s="59">
        <v>620.50863000000004</v>
      </c>
      <c r="SV339" s="59">
        <v>620.50863000000004</v>
      </c>
      <c r="SW339" s="59">
        <v>620.50863000000004</v>
      </c>
      <c r="SX339" s="59">
        <v>657.73914780000018</v>
      </c>
      <c r="SY339" s="59">
        <v>657.73914780000018</v>
      </c>
      <c r="SZ339" s="59">
        <v>657.73914780000018</v>
      </c>
      <c r="TA339" s="59">
        <v>657.73914780000018</v>
      </c>
      <c r="TB339" s="59">
        <v>657.73914780000018</v>
      </c>
      <c r="TC339" s="59">
        <v>657.73914780000018</v>
      </c>
      <c r="TD339" s="59">
        <v>657.73914780000018</v>
      </c>
      <c r="TE339" s="59">
        <v>657.73914780000018</v>
      </c>
      <c r="TF339" s="59">
        <v>657.73914780000018</v>
      </c>
      <c r="TG339" s="59">
        <v>657.73914780000018</v>
      </c>
      <c r="TH339" s="59">
        <v>657.73914780000018</v>
      </c>
      <c r="TI339" s="59">
        <v>657.73914780000018</v>
      </c>
      <c r="TJ339" s="59">
        <v>697.20349666800007</v>
      </c>
      <c r="TK339" s="59">
        <v>697.20349666800007</v>
      </c>
      <c r="TL339" s="59">
        <v>697.20349666800007</v>
      </c>
      <c r="TM339" s="59">
        <v>697.20349666800007</v>
      </c>
      <c r="TN339" s="59">
        <v>697.20349666800007</v>
      </c>
      <c r="TO339" s="59">
        <v>697.20349666800007</v>
      </c>
      <c r="TP339" s="59">
        <v>697.20349666800007</v>
      </c>
      <c r="TQ339" s="59">
        <v>697.20349666800007</v>
      </c>
      <c r="TR339" s="59">
        <v>697.20349666800007</v>
      </c>
      <c r="TS339" s="59">
        <v>697.20349666800007</v>
      </c>
      <c r="TT339" s="59">
        <v>697.20349666800007</v>
      </c>
      <c r="TU339" s="59">
        <v>697.20349666800007</v>
      </c>
      <c r="TV339" s="59">
        <v>739.03570646808021</v>
      </c>
      <c r="TW339" s="59">
        <v>739.03570646808021</v>
      </c>
      <c r="TX339" s="59">
        <v>739.03570646808021</v>
      </c>
      <c r="TY339" s="59">
        <v>739.03570646808021</v>
      </c>
      <c r="TZ339" s="59">
        <v>739.03570646808021</v>
      </c>
      <c r="UA339" s="59">
        <v>739.03570646808021</v>
      </c>
      <c r="UB339" s="59">
        <v>739.03570646808021</v>
      </c>
      <c r="UC339" s="59">
        <v>739.03570646808021</v>
      </c>
      <c r="UD339" s="59">
        <v>739.03570646808021</v>
      </c>
      <c r="UE339" s="59">
        <v>739.03570646808021</v>
      </c>
      <c r="UF339" s="59">
        <v>739.03570646808021</v>
      </c>
      <c r="UG339" s="59">
        <v>739.03570646808021</v>
      </c>
      <c r="UH339" s="59"/>
      <c r="UK339" s="59">
        <v>0</v>
      </c>
      <c r="UL339" s="59">
        <v>1705.6410000000001</v>
      </c>
      <c r="UM339" s="59">
        <v>3615.9589199999996</v>
      </c>
      <c r="UN339" s="59">
        <v>3832.9164552000016</v>
      </c>
      <c r="UO339" s="59">
        <v>4062.8914425119997</v>
      </c>
      <c r="UP339" s="59">
        <v>4306.6649290627211</v>
      </c>
      <c r="UQ339" s="59"/>
      <c r="UT339" s="59">
        <v>0</v>
      </c>
      <c r="UU339" s="59">
        <v>1806.6720000000003</v>
      </c>
      <c r="UV339" s="59">
        <v>3830.14464</v>
      </c>
      <c r="UW339" s="59">
        <v>4059.9533184000015</v>
      </c>
      <c r="UX339" s="59">
        <v>4303.5505175040007</v>
      </c>
      <c r="UY339" s="59">
        <v>4561.7635485542405</v>
      </c>
      <c r="UZ339" s="59"/>
      <c r="VC339" s="59">
        <v>0</v>
      </c>
      <c r="VD339" s="59">
        <v>0</v>
      </c>
      <c r="VE339" s="59">
        <v>0</v>
      </c>
      <c r="VF339" s="59">
        <v>0</v>
      </c>
      <c r="VG339" s="59">
        <v>0</v>
      </c>
      <c r="VH339" s="59">
        <v>0</v>
      </c>
      <c r="VI339" s="59"/>
      <c r="VL339" s="59">
        <v>0</v>
      </c>
      <c r="VM339" s="59">
        <v>3512.3130000000001</v>
      </c>
      <c r="VN339" s="59">
        <v>7446.1035599999996</v>
      </c>
      <c r="VO339" s="59">
        <v>7892.8697736000031</v>
      </c>
      <c r="VP339" s="59">
        <v>8366.4419600159999</v>
      </c>
      <c r="VQ339" s="59">
        <v>8868.4284776169625</v>
      </c>
      <c r="VR339" s="59"/>
      <c r="VU339" s="59">
        <v>0</v>
      </c>
      <c r="VV339" s="59">
        <v>59430</v>
      </c>
      <c r="VW339" s="59">
        <v>125991.60000000002</v>
      </c>
      <c r="VX339" s="59">
        <v>133551.09600000002</v>
      </c>
      <c r="VY339" s="59">
        <v>141564.16175999999</v>
      </c>
      <c r="VZ339" s="59">
        <v>150058.01146560002</v>
      </c>
      <c r="WA339" s="59"/>
      <c r="WD339" s="59">
        <v>0</v>
      </c>
      <c r="WE339" s="59">
        <v>4952.5</v>
      </c>
      <c r="WF339" s="59">
        <v>10499.300000000001</v>
      </c>
      <c r="WG339" s="59">
        <v>11129.258000000002</v>
      </c>
      <c r="WH339" s="59">
        <v>11797.01348</v>
      </c>
      <c r="WI339" s="59">
        <v>12504.834288800002</v>
      </c>
      <c r="WJ339" s="59"/>
      <c r="WM339" s="59">
        <v>0</v>
      </c>
      <c r="WN339" s="59">
        <v>207.82626940830886</v>
      </c>
      <c r="WO339" s="59">
        <v>440.59169114561485</v>
      </c>
      <c r="WP339" s="59">
        <v>467.02719261435175</v>
      </c>
      <c r="WQ339" s="59">
        <v>495.0488241712128</v>
      </c>
      <c r="WR339" s="59">
        <v>524.7517536214857</v>
      </c>
      <c r="WS339" s="59"/>
      <c r="WV339" s="74">
        <v>-6</v>
      </c>
      <c r="WW339" s="74">
        <v>6</v>
      </c>
      <c r="WX339" s="74">
        <v>18</v>
      </c>
      <c r="WY339" s="74">
        <v>30</v>
      </c>
      <c r="WZ339" s="74">
        <v>42</v>
      </c>
      <c r="XA339" s="74">
        <v>54</v>
      </c>
      <c r="XB339" s="74"/>
      <c r="XE339" s="80">
        <v>0</v>
      </c>
      <c r="XF339" s="80">
        <v>0</v>
      </c>
      <c r="XG339" s="80">
        <v>1</v>
      </c>
      <c r="XH339" s="80">
        <v>2</v>
      </c>
      <c r="XI339" s="80">
        <v>3</v>
      </c>
      <c r="XJ339" s="80">
        <v>4</v>
      </c>
      <c r="XK339" s="80"/>
      <c r="XL339" s="75"/>
      <c r="XM339" s="75"/>
      <c r="XN339" s="80">
        <v>0</v>
      </c>
      <c r="XO339" s="80">
        <v>6</v>
      </c>
      <c r="XP339" s="80">
        <v>6</v>
      </c>
      <c r="XQ339" s="80">
        <v>6</v>
      </c>
      <c r="XR339" s="80">
        <v>6</v>
      </c>
      <c r="XS339" s="80">
        <v>6</v>
      </c>
      <c r="XT339" s="80"/>
      <c r="XW339" s="80">
        <v>0</v>
      </c>
      <c r="XX339" s="80">
        <v>0</v>
      </c>
      <c r="XY339" s="80">
        <v>0</v>
      </c>
      <c r="XZ339" s="80">
        <v>0</v>
      </c>
      <c r="YA339" s="80">
        <v>0</v>
      </c>
      <c r="YB339" s="80">
        <v>0</v>
      </c>
      <c r="YC339" s="80"/>
      <c r="YF339" s="5">
        <v>0</v>
      </c>
      <c r="YG339" s="5">
        <v>433.31777171632393</v>
      </c>
      <c r="YH339" s="5">
        <v>918.63367603860752</v>
      </c>
      <c r="YI339" s="5">
        <v>973.75169660092342</v>
      </c>
      <c r="YJ339" s="5">
        <v>1032.1767983969794</v>
      </c>
      <c r="YK339" s="5">
        <v>1094.1074063007991</v>
      </c>
      <c r="YL339" s="5"/>
      <c r="YO339" s="5">
        <v>0</v>
      </c>
      <c r="YP339" s="5">
        <v>9352.1821233738992</v>
      </c>
      <c r="YQ339" s="5">
        <v>19826.626101552669</v>
      </c>
      <c r="YR339" s="5">
        <v>21016.223667645827</v>
      </c>
      <c r="YS339" s="5">
        <v>29702.929450272768</v>
      </c>
      <c r="YT339" s="5">
        <v>31485.105217289143</v>
      </c>
      <c r="YU339" s="5"/>
      <c r="YX339" s="5">
        <v>0</v>
      </c>
      <c r="YY339" s="5">
        <v>9268.8065560138202</v>
      </c>
      <c r="YZ339" s="5">
        <v>19826.626101552669</v>
      </c>
      <c r="ZA339" s="5">
        <v>21016.223667645827</v>
      </c>
      <c r="ZB339" s="5">
        <v>29702.929450272768</v>
      </c>
      <c r="ZC339" s="5">
        <v>31485.105217289143</v>
      </c>
      <c r="ZD339" s="5"/>
      <c r="ZG339" s="5">
        <v>0</v>
      </c>
      <c r="ZH339" s="5">
        <v>207.82626940830886</v>
      </c>
      <c r="ZI339" s="5">
        <v>440.59169114561485</v>
      </c>
      <c r="ZJ339" s="5">
        <v>467.02719261435175</v>
      </c>
      <c r="ZK339" s="5">
        <v>495.0488241712128</v>
      </c>
      <c r="ZL339" s="5">
        <v>524.7517536214857</v>
      </c>
      <c r="ZM339" s="5"/>
      <c r="ZP339" s="60">
        <v>0</v>
      </c>
      <c r="ZQ339" s="60">
        <v>1454.783885858162</v>
      </c>
      <c r="ZR339" s="60">
        <v>12336.567352077216</v>
      </c>
      <c r="ZS339" s="60">
        <v>13076.761393201848</v>
      </c>
      <c r="ZT339" s="60">
        <v>13861.367076793958</v>
      </c>
      <c r="ZU339" s="60">
        <v>14693.049101401601</v>
      </c>
      <c r="ZV339" s="60"/>
      <c r="ZY339" s="60">
        <v>0</v>
      </c>
      <c r="ZZ339" s="60">
        <v>207.82626940830886</v>
      </c>
      <c r="AAA339" s="60">
        <v>440.59169114561485</v>
      </c>
      <c r="AAB339" s="60">
        <v>467.02719261435175</v>
      </c>
      <c r="AAC339" s="60">
        <v>495.0488241712128</v>
      </c>
      <c r="AAD339" s="60">
        <v>524.7517536214857</v>
      </c>
      <c r="AAE339" s="60"/>
      <c r="AAH339" s="60">
        <v>0</v>
      </c>
      <c r="AAI339" s="60">
        <v>2701.7415023080152</v>
      </c>
      <c r="AAJ339" s="60">
        <v>14980.117498950905</v>
      </c>
      <c r="AAK339" s="60">
        <v>25686.495593789346</v>
      </c>
      <c r="AAL339" s="60">
        <v>37623.710637012176</v>
      </c>
      <c r="AAM339" s="60">
        <v>50900.920101284115</v>
      </c>
      <c r="AAN339" s="60"/>
      <c r="AAQ339" s="5">
        <v>0</v>
      </c>
      <c r="AAR339" s="5">
        <v>4156.5253881661774</v>
      </c>
      <c r="AAS339" s="5">
        <v>27316.68485102812</v>
      </c>
      <c r="AAT339" s="5">
        <v>38763.256986991197</v>
      </c>
      <c r="AAU339" s="5">
        <v>51485.077713806138</v>
      </c>
      <c r="AAV339" s="5">
        <v>65593.969202685723</v>
      </c>
    </row>
    <row r="340" spans="2:724" ht="15" customHeight="1">
      <c r="B340" s="228">
        <v>67</v>
      </c>
      <c r="C340" s="228">
        <v>22</v>
      </c>
      <c r="D340" s="229" t="s">
        <v>502</v>
      </c>
      <c r="E340" s="73" t="b">
        <v>0</v>
      </c>
      <c r="F340" s="230">
        <v>42186</v>
      </c>
      <c r="G340" s="231" t="s">
        <v>426</v>
      </c>
      <c r="H340" s="57" t="s">
        <v>221</v>
      </c>
      <c r="I340" s="57" t="s">
        <v>199</v>
      </c>
      <c r="J340" s="229" t="s">
        <v>223</v>
      </c>
      <c r="K340" s="232">
        <v>0</v>
      </c>
      <c r="L340" s="232">
        <v>0</v>
      </c>
      <c r="M340" s="73" t="b">
        <v>1</v>
      </c>
      <c r="N340" s="73" t="b">
        <v>1</v>
      </c>
      <c r="O340" s="73" t="b">
        <v>1</v>
      </c>
      <c r="P340" s="27">
        <v>43282</v>
      </c>
      <c r="Q340" s="27" t="s">
        <v>426</v>
      </c>
      <c r="R340" s="69">
        <v>0</v>
      </c>
      <c r="S340" s="69">
        <v>0.06</v>
      </c>
      <c r="T340" s="69">
        <v>0.06</v>
      </c>
      <c r="U340" s="69">
        <v>0.06</v>
      </c>
      <c r="V340" s="69">
        <v>0.06</v>
      </c>
      <c r="W340" s="69">
        <v>0.06</v>
      </c>
      <c r="Z340" s="232">
        <v>0</v>
      </c>
      <c r="AA340" s="232">
        <v>0</v>
      </c>
      <c r="AB340" s="232">
        <v>0</v>
      </c>
      <c r="AC340" s="232">
        <v>0</v>
      </c>
      <c r="AD340" s="232">
        <v>0</v>
      </c>
      <c r="AE340" s="232">
        <v>0</v>
      </c>
      <c r="AF340" s="232">
        <v>0</v>
      </c>
      <c r="AG340" s="232">
        <v>0</v>
      </c>
      <c r="AH340" s="232">
        <v>0</v>
      </c>
      <c r="AI340" s="232">
        <v>0</v>
      </c>
      <c r="AJ340" s="232">
        <v>0</v>
      </c>
      <c r="AK340" s="232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233">
        <v>9905</v>
      </c>
      <c r="AS340" s="5">
        <v>9905</v>
      </c>
      <c r="AT340" s="5">
        <v>9905</v>
      </c>
      <c r="AU340" s="5">
        <v>9905</v>
      </c>
      <c r="AV340" s="5">
        <v>9905</v>
      </c>
      <c r="AW340" s="5">
        <v>9905</v>
      </c>
      <c r="AX340" s="5">
        <v>10499.300000000001</v>
      </c>
      <c r="AY340" s="5">
        <v>10499.300000000001</v>
      </c>
      <c r="AZ340" s="5">
        <v>10499.300000000001</v>
      </c>
      <c r="BA340" s="5">
        <v>10499.300000000001</v>
      </c>
      <c r="BB340" s="5">
        <v>10499.300000000001</v>
      </c>
      <c r="BC340" s="5">
        <v>10499.300000000001</v>
      </c>
      <c r="BD340" s="5">
        <v>10499.300000000001</v>
      </c>
      <c r="BE340" s="5">
        <v>10499.300000000001</v>
      </c>
      <c r="BF340" s="5">
        <v>10499.300000000001</v>
      </c>
      <c r="BG340" s="5">
        <v>10499.300000000001</v>
      </c>
      <c r="BH340" s="5">
        <v>10499.300000000001</v>
      </c>
      <c r="BI340" s="5">
        <v>10499.300000000001</v>
      </c>
      <c r="BJ340" s="5">
        <v>11129.258000000002</v>
      </c>
      <c r="BK340" s="5">
        <v>11129.258000000002</v>
      </c>
      <c r="BL340" s="5">
        <v>11129.258000000002</v>
      </c>
      <c r="BM340" s="5">
        <v>11129.258000000002</v>
      </c>
      <c r="BN340" s="5">
        <v>11129.258000000002</v>
      </c>
      <c r="BO340" s="5">
        <v>11129.258000000002</v>
      </c>
      <c r="BP340" s="5">
        <v>11129.258000000002</v>
      </c>
      <c r="BQ340" s="5">
        <v>11129.258000000002</v>
      </c>
      <c r="BR340" s="5">
        <v>11129.258000000002</v>
      </c>
      <c r="BS340" s="5">
        <v>11129.258000000002</v>
      </c>
      <c r="BT340" s="5">
        <v>11129.258000000002</v>
      </c>
      <c r="BU340" s="5">
        <v>11129.258000000002</v>
      </c>
      <c r="BV340" s="5">
        <v>11797.013480000001</v>
      </c>
      <c r="BW340" s="5">
        <v>11797.013480000001</v>
      </c>
      <c r="BX340" s="5">
        <v>11797.013480000001</v>
      </c>
      <c r="BY340" s="5">
        <v>11797.013480000001</v>
      </c>
      <c r="BZ340" s="5">
        <v>11797.013480000001</v>
      </c>
      <c r="CA340" s="5">
        <v>11797.013480000001</v>
      </c>
      <c r="CB340" s="5">
        <v>11797.013480000001</v>
      </c>
      <c r="CC340" s="5">
        <v>11797.013480000001</v>
      </c>
      <c r="CD340" s="5">
        <v>11797.013480000001</v>
      </c>
      <c r="CE340" s="5">
        <v>11797.013480000001</v>
      </c>
      <c r="CF340" s="5">
        <v>11797.013480000001</v>
      </c>
      <c r="CG340" s="5">
        <v>11797.013480000001</v>
      </c>
      <c r="CH340" s="5">
        <v>12504.834288800002</v>
      </c>
      <c r="CI340" s="5">
        <v>12504.834288800002</v>
      </c>
      <c r="CJ340" s="5">
        <v>12504.834288800002</v>
      </c>
      <c r="CK340" s="5">
        <v>12504.834288800002</v>
      </c>
      <c r="CL340" s="5">
        <v>12504.834288800002</v>
      </c>
      <c r="CM340" s="5">
        <v>12504.834288800002</v>
      </c>
      <c r="CN340" s="5">
        <v>12504.834288800002</v>
      </c>
      <c r="CO340" s="5">
        <v>12504.834288800002</v>
      </c>
      <c r="CP340" s="5">
        <v>12504.834288800002</v>
      </c>
      <c r="CQ340" s="5">
        <v>12504.834288800002</v>
      </c>
      <c r="CR340" s="5">
        <v>12504.834288800002</v>
      </c>
      <c r="CS340" s="5">
        <v>12504.834288800002</v>
      </c>
      <c r="CU340" s="69">
        <v>0</v>
      </c>
      <c r="CV340" s="69">
        <v>0</v>
      </c>
      <c r="CW340" s="69">
        <v>0</v>
      </c>
      <c r="CX340" s="69">
        <v>0</v>
      </c>
      <c r="CY340" s="69">
        <v>0</v>
      </c>
      <c r="CZ340" s="69">
        <v>0</v>
      </c>
      <c r="DC340" s="5">
        <v>0</v>
      </c>
      <c r="DD340" s="5">
        <v>0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0</v>
      </c>
      <c r="DM340" s="5">
        <v>0</v>
      </c>
      <c r="DN340" s="5">
        <v>0</v>
      </c>
      <c r="DO340" s="5">
        <v>0</v>
      </c>
      <c r="DP340" s="5">
        <v>0</v>
      </c>
      <c r="DQ340" s="5">
        <v>0</v>
      </c>
      <c r="DR340" s="5">
        <v>0</v>
      </c>
      <c r="DS340" s="5">
        <v>0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0</v>
      </c>
      <c r="EB340" s="5">
        <v>0</v>
      </c>
      <c r="EC340" s="5">
        <v>0</v>
      </c>
      <c r="ED340" s="5">
        <v>0</v>
      </c>
      <c r="EE340" s="5">
        <v>0</v>
      </c>
      <c r="EF340" s="5">
        <v>0</v>
      </c>
      <c r="EG340" s="5">
        <v>0</v>
      </c>
      <c r="EH340" s="5">
        <v>0</v>
      </c>
      <c r="EI340" s="5">
        <v>0</v>
      </c>
      <c r="EJ340" s="5">
        <v>0</v>
      </c>
      <c r="EK340" s="5">
        <v>0</v>
      </c>
      <c r="EL340" s="5">
        <v>0</v>
      </c>
      <c r="EM340" s="5">
        <v>0</v>
      </c>
      <c r="EN340" s="5">
        <v>0</v>
      </c>
      <c r="EO340" s="5">
        <v>0</v>
      </c>
      <c r="EP340" s="5">
        <v>0</v>
      </c>
      <c r="EQ340" s="5">
        <v>0</v>
      </c>
      <c r="ER340" s="5">
        <v>0</v>
      </c>
      <c r="ES340" s="5">
        <v>0</v>
      </c>
      <c r="ET340" s="5">
        <v>0</v>
      </c>
      <c r="EU340" s="5">
        <v>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0</v>
      </c>
      <c r="FD340" s="5">
        <v>0</v>
      </c>
      <c r="FE340" s="5">
        <v>0</v>
      </c>
      <c r="FF340" s="5">
        <v>0</v>
      </c>
      <c r="FG340" s="5">
        <v>0</v>
      </c>
      <c r="FH340" s="5">
        <v>0</v>
      </c>
      <c r="FI340" s="5">
        <v>0</v>
      </c>
      <c r="FJ340" s="5">
        <v>0</v>
      </c>
      <c r="FK340" s="5">
        <v>0</v>
      </c>
      <c r="FL340" s="5">
        <v>0</v>
      </c>
      <c r="FM340" s="5">
        <v>0</v>
      </c>
      <c r="FN340" s="5">
        <v>0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0</v>
      </c>
      <c r="FV340" s="5">
        <v>0</v>
      </c>
      <c r="FW340" s="5"/>
      <c r="FZ340" s="5">
        <v>0</v>
      </c>
      <c r="GA340" s="5">
        <v>0</v>
      </c>
      <c r="GB340" s="5">
        <v>0</v>
      </c>
      <c r="GC340" s="5">
        <v>0</v>
      </c>
      <c r="GD340" s="5">
        <v>0</v>
      </c>
      <c r="GE340" s="5">
        <v>0</v>
      </c>
      <c r="GF340" s="5">
        <v>0</v>
      </c>
      <c r="GG340" s="5">
        <v>0</v>
      </c>
      <c r="GH340" s="5">
        <v>0</v>
      </c>
      <c r="GI340" s="5">
        <v>0</v>
      </c>
      <c r="GJ340" s="5">
        <v>0</v>
      </c>
      <c r="GK340" s="5">
        <v>0</v>
      </c>
      <c r="GL340" s="5">
        <v>0</v>
      </c>
      <c r="GM340" s="5">
        <v>0</v>
      </c>
      <c r="GN340" s="5">
        <v>0</v>
      </c>
      <c r="GO340" s="5">
        <v>0</v>
      </c>
      <c r="GP340" s="5">
        <v>0</v>
      </c>
      <c r="GQ340" s="5">
        <v>0</v>
      </c>
      <c r="GR340" s="5">
        <v>9905</v>
      </c>
      <c r="GS340" s="5">
        <v>9905</v>
      </c>
      <c r="GT340" s="5">
        <v>9905</v>
      </c>
      <c r="GU340" s="5">
        <v>9905</v>
      </c>
      <c r="GV340" s="5">
        <v>9905</v>
      </c>
      <c r="GW340" s="5">
        <v>9905</v>
      </c>
      <c r="GX340" s="5">
        <v>10499.300000000001</v>
      </c>
      <c r="GY340" s="5">
        <v>10499.300000000001</v>
      </c>
      <c r="GZ340" s="5">
        <v>10499.300000000001</v>
      </c>
      <c r="HA340" s="5">
        <v>10499.300000000001</v>
      </c>
      <c r="HB340" s="5">
        <v>10499.300000000001</v>
      </c>
      <c r="HC340" s="5">
        <v>10499.300000000001</v>
      </c>
      <c r="HD340" s="5">
        <v>10499.300000000001</v>
      </c>
      <c r="HE340" s="5">
        <v>10499.300000000001</v>
      </c>
      <c r="HF340" s="5">
        <v>10499.300000000001</v>
      </c>
      <c r="HG340" s="5">
        <v>10499.300000000001</v>
      </c>
      <c r="HH340" s="5">
        <v>10499.300000000001</v>
      </c>
      <c r="HI340" s="5">
        <v>10499.300000000001</v>
      </c>
      <c r="HJ340" s="5">
        <v>11129.258000000002</v>
      </c>
      <c r="HK340" s="5">
        <v>11129.258000000002</v>
      </c>
      <c r="HL340" s="5">
        <v>11129.258000000002</v>
      </c>
      <c r="HM340" s="5">
        <v>11129.258000000002</v>
      </c>
      <c r="HN340" s="5">
        <v>11129.258000000002</v>
      </c>
      <c r="HO340" s="5">
        <v>11129.258000000002</v>
      </c>
      <c r="HP340" s="5">
        <v>11129.258000000002</v>
      </c>
      <c r="HQ340" s="5">
        <v>11129.258000000002</v>
      </c>
      <c r="HR340" s="5">
        <v>11129.258000000002</v>
      </c>
      <c r="HS340" s="5">
        <v>11129.258000000002</v>
      </c>
      <c r="HT340" s="5">
        <v>11129.258000000002</v>
      </c>
      <c r="HU340" s="5">
        <v>11129.258000000002</v>
      </c>
      <c r="HV340" s="5">
        <v>11797.013480000001</v>
      </c>
      <c r="HW340" s="5">
        <v>11797.013480000001</v>
      </c>
      <c r="HX340" s="5">
        <v>11797.013480000001</v>
      </c>
      <c r="HY340" s="5">
        <v>11797.013480000001</v>
      </c>
      <c r="HZ340" s="5">
        <v>11797.013480000001</v>
      </c>
      <c r="IA340" s="5">
        <v>11797.013480000001</v>
      </c>
      <c r="IB340" s="5">
        <v>11797.013480000001</v>
      </c>
      <c r="IC340" s="5">
        <v>11797.013480000001</v>
      </c>
      <c r="ID340" s="5">
        <v>11797.013480000001</v>
      </c>
      <c r="IE340" s="5">
        <v>11797.013480000001</v>
      </c>
      <c r="IF340" s="5">
        <v>11797.013480000001</v>
      </c>
      <c r="IG340" s="5">
        <v>11797.013480000001</v>
      </c>
      <c r="IH340" s="5">
        <v>12504.834288800002</v>
      </c>
      <c r="II340" s="5">
        <v>12504.834288800002</v>
      </c>
      <c r="IJ340" s="5">
        <v>12504.834288800002</v>
      </c>
      <c r="IK340" s="5">
        <v>12504.834288800002</v>
      </c>
      <c r="IL340" s="5">
        <v>12504.834288800002</v>
      </c>
      <c r="IM340" s="5">
        <v>12504.834288800002</v>
      </c>
      <c r="IN340" s="5">
        <v>12504.834288800002</v>
      </c>
      <c r="IO340" s="5">
        <v>12504.834288800002</v>
      </c>
      <c r="IP340" s="5">
        <v>12504.834288800002</v>
      </c>
      <c r="IQ340" s="5">
        <v>12504.834288800002</v>
      </c>
      <c r="IR340" s="5">
        <v>12504.834288800002</v>
      </c>
      <c r="IS340" s="5">
        <v>12504.834288800002</v>
      </c>
      <c r="IT340" s="5"/>
      <c r="IW340" s="5">
        <v>0</v>
      </c>
      <c r="IX340" s="5">
        <v>0</v>
      </c>
      <c r="IY340" s="5">
        <v>0</v>
      </c>
      <c r="IZ340" s="5">
        <v>0</v>
      </c>
      <c r="JA340" s="5">
        <v>0</v>
      </c>
      <c r="JB340" s="5">
        <v>0</v>
      </c>
      <c r="JC340" s="5">
        <v>0</v>
      </c>
      <c r="JD340" s="5">
        <v>0</v>
      </c>
      <c r="JE340" s="5">
        <v>0</v>
      </c>
      <c r="JF340" s="5">
        <v>0</v>
      </c>
      <c r="JG340" s="5">
        <v>0</v>
      </c>
      <c r="JH340" s="5">
        <v>0</v>
      </c>
      <c r="JI340" s="5">
        <v>0</v>
      </c>
      <c r="JJ340" s="5">
        <v>0</v>
      </c>
      <c r="JK340" s="5">
        <v>0</v>
      </c>
      <c r="JL340" s="5">
        <v>0</v>
      </c>
      <c r="JM340" s="5">
        <v>0</v>
      </c>
      <c r="JN340" s="5">
        <v>0</v>
      </c>
      <c r="JO340" s="5">
        <v>284.27350000000001</v>
      </c>
      <c r="JP340" s="5">
        <v>284.27350000000001</v>
      </c>
      <c r="JQ340" s="5">
        <v>284.27350000000001</v>
      </c>
      <c r="JR340" s="5">
        <v>284.27350000000001</v>
      </c>
      <c r="JS340" s="5">
        <v>284.27350000000001</v>
      </c>
      <c r="JT340" s="5">
        <v>284.27350000000001</v>
      </c>
      <c r="JU340" s="5">
        <v>301.32991000000004</v>
      </c>
      <c r="JV340" s="5">
        <v>301.32991000000004</v>
      </c>
      <c r="JW340" s="5">
        <v>301.32991000000004</v>
      </c>
      <c r="JX340" s="5">
        <v>301.32991000000004</v>
      </c>
      <c r="JY340" s="5">
        <v>301.32991000000004</v>
      </c>
      <c r="JZ340" s="5">
        <v>301.32991000000004</v>
      </c>
      <c r="KA340" s="5">
        <v>301.32991000000004</v>
      </c>
      <c r="KB340" s="5">
        <v>301.32991000000004</v>
      </c>
      <c r="KC340" s="5">
        <v>301.32991000000004</v>
      </c>
      <c r="KD340" s="5">
        <v>301.32991000000004</v>
      </c>
      <c r="KE340" s="5">
        <v>301.32991000000004</v>
      </c>
      <c r="KF340" s="5">
        <v>301.32991000000004</v>
      </c>
      <c r="KG340" s="5">
        <v>319.40970460000005</v>
      </c>
      <c r="KH340" s="5">
        <v>319.40970460000005</v>
      </c>
      <c r="KI340" s="5">
        <v>319.40970460000005</v>
      </c>
      <c r="KJ340" s="5">
        <v>319.40970460000005</v>
      </c>
      <c r="KK340" s="5">
        <v>319.40970460000005</v>
      </c>
      <c r="KL340" s="5">
        <v>319.40970460000005</v>
      </c>
      <c r="KM340" s="5">
        <v>319.40970460000005</v>
      </c>
      <c r="KN340" s="5">
        <v>319.40970460000005</v>
      </c>
      <c r="KO340" s="5">
        <v>319.40970460000005</v>
      </c>
      <c r="KP340" s="5">
        <v>319.40970460000005</v>
      </c>
      <c r="KQ340" s="5">
        <v>319.40970460000005</v>
      </c>
      <c r="KR340" s="5">
        <v>319.40970460000005</v>
      </c>
      <c r="KS340" s="5">
        <v>338.57428687600003</v>
      </c>
      <c r="KT340" s="5">
        <v>338.57428687600003</v>
      </c>
      <c r="KU340" s="5">
        <v>338.57428687600003</v>
      </c>
      <c r="KV340" s="5">
        <v>338.57428687600003</v>
      </c>
      <c r="KW340" s="5">
        <v>338.57428687600003</v>
      </c>
      <c r="KX340" s="5">
        <v>338.57428687600003</v>
      </c>
      <c r="KY340" s="5">
        <v>338.57428687600003</v>
      </c>
      <c r="KZ340" s="5">
        <v>338.57428687600003</v>
      </c>
      <c r="LA340" s="5">
        <v>338.57428687600003</v>
      </c>
      <c r="LB340" s="5">
        <v>338.57428687600003</v>
      </c>
      <c r="LC340" s="5">
        <v>338.57428687600003</v>
      </c>
      <c r="LD340" s="5">
        <v>338.57428687600003</v>
      </c>
      <c r="LE340" s="5">
        <v>358.88874408856009</v>
      </c>
      <c r="LF340" s="5">
        <v>358.88874408856009</v>
      </c>
      <c r="LG340" s="5">
        <v>358.88874408856009</v>
      </c>
      <c r="LH340" s="5">
        <v>358.88874408856009</v>
      </c>
      <c r="LI340" s="5">
        <v>358.88874408856009</v>
      </c>
      <c r="LJ340" s="5">
        <v>358.88874408856009</v>
      </c>
      <c r="LK340" s="5">
        <v>358.88874408856009</v>
      </c>
      <c r="LL340" s="5">
        <v>358.88874408856009</v>
      </c>
      <c r="LM340" s="5">
        <v>358.88874408856009</v>
      </c>
      <c r="LN340" s="5">
        <v>358.88874408856009</v>
      </c>
      <c r="LO340" s="5">
        <v>358.88874408856009</v>
      </c>
      <c r="LP340" s="5">
        <v>358.88874408856009</v>
      </c>
      <c r="LQ340" s="5"/>
      <c r="LT340" s="5">
        <v>0</v>
      </c>
      <c r="LU340" s="5">
        <v>0</v>
      </c>
      <c r="LV340" s="5">
        <v>0</v>
      </c>
      <c r="LW340" s="5">
        <v>0</v>
      </c>
      <c r="LX340" s="5">
        <v>0</v>
      </c>
      <c r="LY340" s="5">
        <v>0</v>
      </c>
      <c r="LZ340" s="5">
        <v>0</v>
      </c>
      <c r="MA340" s="5">
        <v>0</v>
      </c>
      <c r="MB340" s="5">
        <v>0</v>
      </c>
      <c r="MC340" s="5">
        <v>0</v>
      </c>
      <c r="MD340" s="5">
        <v>0</v>
      </c>
      <c r="ME340" s="5">
        <v>0</v>
      </c>
      <c r="MF340" s="5">
        <v>0</v>
      </c>
      <c r="MG340" s="5">
        <v>0</v>
      </c>
      <c r="MH340" s="5">
        <v>0</v>
      </c>
      <c r="MI340" s="5">
        <v>0</v>
      </c>
      <c r="MJ340" s="5">
        <v>0</v>
      </c>
      <c r="MK340" s="5">
        <v>0</v>
      </c>
      <c r="ML340" s="5">
        <v>301.11200000000002</v>
      </c>
      <c r="MM340" s="5">
        <v>301.11200000000002</v>
      </c>
      <c r="MN340" s="5">
        <v>301.11200000000002</v>
      </c>
      <c r="MO340" s="5">
        <v>301.11200000000002</v>
      </c>
      <c r="MP340" s="5">
        <v>301.11200000000002</v>
      </c>
      <c r="MQ340" s="5">
        <v>301.11200000000002</v>
      </c>
      <c r="MR340" s="5">
        <v>319.17872000000006</v>
      </c>
      <c r="MS340" s="5">
        <v>319.17872000000006</v>
      </c>
      <c r="MT340" s="5">
        <v>319.17872000000006</v>
      </c>
      <c r="MU340" s="5">
        <v>319.17872000000006</v>
      </c>
      <c r="MV340" s="5">
        <v>319.17872000000006</v>
      </c>
      <c r="MW340" s="5">
        <v>319.17872000000006</v>
      </c>
      <c r="MX340" s="5">
        <v>319.17872000000006</v>
      </c>
      <c r="MY340" s="5">
        <v>319.17872000000006</v>
      </c>
      <c r="MZ340" s="5">
        <v>319.17872000000006</v>
      </c>
      <c r="NA340" s="5">
        <v>319.17872000000006</v>
      </c>
      <c r="NB340" s="5">
        <v>319.17872000000006</v>
      </c>
      <c r="NC340" s="5">
        <v>319.17872000000006</v>
      </c>
      <c r="ND340" s="5">
        <v>338.32944320000007</v>
      </c>
      <c r="NE340" s="5">
        <v>338.32944320000007</v>
      </c>
      <c r="NF340" s="5">
        <v>338.32944320000007</v>
      </c>
      <c r="NG340" s="5">
        <v>338.32944320000007</v>
      </c>
      <c r="NH340" s="5">
        <v>338.32944320000007</v>
      </c>
      <c r="NI340" s="5">
        <v>338.32944320000007</v>
      </c>
      <c r="NJ340" s="5">
        <v>338.32944320000007</v>
      </c>
      <c r="NK340" s="5">
        <v>338.32944320000007</v>
      </c>
      <c r="NL340" s="5">
        <v>338.32944320000007</v>
      </c>
      <c r="NM340" s="5">
        <v>338.32944320000007</v>
      </c>
      <c r="NN340" s="5">
        <v>338.32944320000007</v>
      </c>
      <c r="NO340" s="5">
        <v>338.32944320000007</v>
      </c>
      <c r="NP340" s="5">
        <v>358.62920979200004</v>
      </c>
      <c r="NQ340" s="5">
        <v>358.62920979200004</v>
      </c>
      <c r="NR340" s="5">
        <v>358.62920979200004</v>
      </c>
      <c r="NS340" s="5">
        <v>358.62920979200004</v>
      </c>
      <c r="NT340" s="5">
        <v>358.62920979200004</v>
      </c>
      <c r="NU340" s="5">
        <v>358.62920979200004</v>
      </c>
      <c r="NV340" s="5">
        <v>358.62920979200004</v>
      </c>
      <c r="NW340" s="5">
        <v>358.62920979200004</v>
      </c>
      <c r="NX340" s="5">
        <v>358.62920979200004</v>
      </c>
      <c r="NY340" s="5">
        <v>358.62920979200004</v>
      </c>
      <c r="NZ340" s="5">
        <v>358.62920979200004</v>
      </c>
      <c r="OA340" s="5">
        <v>358.62920979200004</v>
      </c>
      <c r="OB340" s="5">
        <v>380.14696237952006</v>
      </c>
      <c r="OC340" s="5">
        <v>380.14696237952006</v>
      </c>
      <c r="OD340" s="5">
        <v>380.14696237952006</v>
      </c>
      <c r="OE340" s="5">
        <v>380.14696237952006</v>
      </c>
      <c r="OF340" s="5">
        <v>380.14696237952006</v>
      </c>
      <c r="OG340" s="5">
        <v>380.14696237952006</v>
      </c>
      <c r="OH340" s="5">
        <v>380.14696237952006</v>
      </c>
      <c r="OI340" s="5">
        <v>380.14696237952006</v>
      </c>
      <c r="OJ340" s="5">
        <v>380.14696237952006</v>
      </c>
      <c r="OK340" s="5">
        <v>380.14696237952006</v>
      </c>
      <c r="OL340" s="5">
        <v>380.14696237952006</v>
      </c>
      <c r="OM340" s="5">
        <v>380.14696237952006</v>
      </c>
      <c r="ON340" s="5"/>
      <c r="OQ340" s="59">
        <v>0</v>
      </c>
      <c r="OR340" s="59">
        <v>0</v>
      </c>
      <c r="OS340" s="59">
        <v>0</v>
      </c>
      <c r="OT340" s="59">
        <v>0</v>
      </c>
      <c r="OU340" s="59">
        <v>0</v>
      </c>
      <c r="OV340" s="59">
        <v>0</v>
      </c>
      <c r="OW340" s="59">
        <v>0</v>
      </c>
      <c r="OX340" s="59">
        <v>0</v>
      </c>
      <c r="OY340" s="59">
        <v>0</v>
      </c>
      <c r="OZ340" s="59">
        <v>0</v>
      </c>
      <c r="PA340" s="59">
        <v>0</v>
      </c>
      <c r="PB340" s="59">
        <v>0</v>
      </c>
      <c r="PC340" s="59">
        <v>0</v>
      </c>
      <c r="PD340" s="59">
        <v>0</v>
      </c>
      <c r="PE340" s="59">
        <v>0</v>
      </c>
      <c r="PF340" s="59">
        <v>0</v>
      </c>
      <c r="PG340" s="59">
        <v>0</v>
      </c>
      <c r="PH340" s="59">
        <v>0</v>
      </c>
      <c r="PI340" s="59">
        <v>0</v>
      </c>
      <c r="PJ340" s="59">
        <v>0</v>
      </c>
      <c r="PK340" s="59">
        <v>0</v>
      </c>
      <c r="PL340" s="59">
        <v>0</v>
      </c>
      <c r="PM340" s="59">
        <v>0</v>
      </c>
      <c r="PN340" s="59">
        <v>0</v>
      </c>
      <c r="PO340" s="59">
        <v>0</v>
      </c>
      <c r="PP340" s="59">
        <v>0</v>
      </c>
      <c r="PQ340" s="59">
        <v>0</v>
      </c>
      <c r="PR340" s="59">
        <v>0</v>
      </c>
      <c r="PS340" s="59">
        <v>0</v>
      </c>
      <c r="PT340" s="59">
        <v>0</v>
      </c>
      <c r="PU340" s="59">
        <v>0</v>
      </c>
      <c r="PV340" s="59">
        <v>0</v>
      </c>
      <c r="PW340" s="59">
        <v>0</v>
      </c>
      <c r="PX340" s="59">
        <v>0</v>
      </c>
      <c r="PY340" s="59">
        <v>0</v>
      </c>
      <c r="PZ340" s="59">
        <v>0</v>
      </c>
      <c r="QA340" s="59">
        <v>0</v>
      </c>
      <c r="QB340" s="59">
        <v>0</v>
      </c>
      <c r="QC340" s="59">
        <v>0</v>
      </c>
      <c r="QD340" s="59">
        <v>0</v>
      </c>
      <c r="QE340" s="59">
        <v>0</v>
      </c>
      <c r="QF340" s="59">
        <v>0</v>
      </c>
      <c r="QG340" s="59">
        <v>0</v>
      </c>
      <c r="QH340" s="59">
        <v>0</v>
      </c>
      <c r="QI340" s="59">
        <v>0</v>
      </c>
      <c r="QJ340" s="59">
        <v>0</v>
      </c>
      <c r="QK340" s="59">
        <v>0</v>
      </c>
      <c r="QL340" s="59">
        <v>0</v>
      </c>
      <c r="QM340" s="59">
        <v>0</v>
      </c>
      <c r="QN340" s="59">
        <v>0</v>
      </c>
      <c r="QO340" s="59">
        <v>0</v>
      </c>
      <c r="QP340" s="59">
        <v>0</v>
      </c>
      <c r="QQ340" s="59">
        <v>0</v>
      </c>
      <c r="QR340" s="59">
        <v>0</v>
      </c>
      <c r="QS340" s="59">
        <v>0</v>
      </c>
      <c r="QT340" s="59">
        <v>0</v>
      </c>
      <c r="QU340" s="59">
        <v>0</v>
      </c>
      <c r="QV340" s="59">
        <v>0</v>
      </c>
      <c r="QW340" s="59">
        <v>0</v>
      </c>
      <c r="QX340" s="59">
        <v>0</v>
      </c>
      <c r="QY340" s="59">
        <v>0</v>
      </c>
      <c r="QZ340" s="59">
        <v>0</v>
      </c>
      <c r="RA340" s="59">
        <v>0</v>
      </c>
      <c r="RB340" s="59">
        <v>0</v>
      </c>
      <c r="RC340" s="59">
        <v>0</v>
      </c>
      <c r="RD340" s="59">
        <v>0</v>
      </c>
      <c r="RE340" s="59">
        <v>0</v>
      </c>
      <c r="RF340" s="59">
        <v>0</v>
      </c>
      <c r="RG340" s="59">
        <v>0</v>
      </c>
      <c r="RH340" s="59">
        <v>0</v>
      </c>
      <c r="RI340" s="59">
        <v>0</v>
      </c>
      <c r="RJ340" s="59">
        <v>0</v>
      </c>
      <c r="RK340" s="59"/>
      <c r="RN340" s="59">
        <v>0</v>
      </c>
      <c r="RO340" s="59">
        <v>0</v>
      </c>
      <c r="RP340" s="59">
        <v>0</v>
      </c>
      <c r="RQ340" s="59">
        <v>0</v>
      </c>
      <c r="RR340" s="59">
        <v>0</v>
      </c>
      <c r="RS340" s="59">
        <v>0</v>
      </c>
      <c r="RT340" s="59">
        <v>0</v>
      </c>
      <c r="RU340" s="59">
        <v>0</v>
      </c>
      <c r="RV340" s="59">
        <v>0</v>
      </c>
      <c r="RW340" s="59">
        <v>0</v>
      </c>
      <c r="RX340" s="59">
        <v>0</v>
      </c>
      <c r="RY340" s="59">
        <v>0</v>
      </c>
      <c r="RZ340" s="59">
        <v>0</v>
      </c>
      <c r="SA340" s="59">
        <v>0</v>
      </c>
      <c r="SB340" s="59">
        <v>0</v>
      </c>
      <c r="SC340" s="59">
        <v>0</v>
      </c>
      <c r="SD340" s="59">
        <v>0</v>
      </c>
      <c r="SE340" s="59">
        <v>0</v>
      </c>
      <c r="SF340" s="59">
        <v>585.38550000000009</v>
      </c>
      <c r="SG340" s="59">
        <v>585.38550000000009</v>
      </c>
      <c r="SH340" s="59">
        <v>585.38550000000009</v>
      </c>
      <c r="SI340" s="59">
        <v>585.38550000000009</v>
      </c>
      <c r="SJ340" s="59">
        <v>585.38550000000009</v>
      </c>
      <c r="SK340" s="59">
        <v>585.38550000000009</v>
      </c>
      <c r="SL340" s="59">
        <v>620.50863000000004</v>
      </c>
      <c r="SM340" s="59">
        <v>620.50863000000004</v>
      </c>
      <c r="SN340" s="59">
        <v>620.50863000000004</v>
      </c>
      <c r="SO340" s="59">
        <v>620.50863000000004</v>
      </c>
      <c r="SP340" s="59">
        <v>620.50863000000004</v>
      </c>
      <c r="SQ340" s="59">
        <v>620.50863000000004</v>
      </c>
      <c r="SR340" s="59">
        <v>620.50863000000004</v>
      </c>
      <c r="SS340" s="59">
        <v>620.50863000000004</v>
      </c>
      <c r="ST340" s="59">
        <v>620.50863000000004</v>
      </c>
      <c r="SU340" s="59">
        <v>620.50863000000004</v>
      </c>
      <c r="SV340" s="59">
        <v>620.50863000000004</v>
      </c>
      <c r="SW340" s="59">
        <v>620.50863000000004</v>
      </c>
      <c r="SX340" s="59">
        <v>657.73914780000018</v>
      </c>
      <c r="SY340" s="59">
        <v>657.73914780000018</v>
      </c>
      <c r="SZ340" s="59">
        <v>657.73914780000018</v>
      </c>
      <c r="TA340" s="59">
        <v>657.73914780000018</v>
      </c>
      <c r="TB340" s="59">
        <v>657.73914780000018</v>
      </c>
      <c r="TC340" s="59">
        <v>657.73914780000018</v>
      </c>
      <c r="TD340" s="59">
        <v>657.73914780000018</v>
      </c>
      <c r="TE340" s="59">
        <v>657.73914780000018</v>
      </c>
      <c r="TF340" s="59">
        <v>657.73914780000018</v>
      </c>
      <c r="TG340" s="59">
        <v>657.73914780000018</v>
      </c>
      <c r="TH340" s="59">
        <v>657.73914780000018</v>
      </c>
      <c r="TI340" s="59">
        <v>657.73914780000018</v>
      </c>
      <c r="TJ340" s="59">
        <v>697.20349666800007</v>
      </c>
      <c r="TK340" s="59">
        <v>697.20349666800007</v>
      </c>
      <c r="TL340" s="59">
        <v>697.20349666800007</v>
      </c>
      <c r="TM340" s="59">
        <v>697.20349666800007</v>
      </c>
      <c r="TN340" s="59">
        <v>697.20349666800007</v>
      </c>
      <c r="TO340" s="59">
        <v>697.20349666800007</v>
      </c>
      <c r="TP340" s="59">
        <v>697.20349666800007</v>
      </c>
      <c r="TQ340" s="59">
        <v>697.20349666800007</v>
      </c>
      <c r="TR340" s="59">
        <v>697.20349666800007</v>
      </c>
      <c r="TS340" s="59">
        <v>697.20349666800007</v>
      </c>
      <c r="TT340" s="59">
        <v>697.20349666800007</v>
      </c>
      <c r="TU340" s="59">
        <v>697.20349666800007</v>
      </c>
      <c r="TV340" s="59">
        <v>739.03570646808021</v>
      </c>
      <c r="TW340" s="59">
        <v>739.03570646808021</v>
      </c>
      <c r="TX340" s="59">
        <v>739.03570646808021</v>
      </c>
      <c r="TY340" s="59">
        <v>739.03570646808021</v>
      </c>
      <c r="TZ340" s="59">
        <v>739.03570646808021</v>
      </c>
      <c r="UA340" s="59">
        <v>739.03570646808021</v>
      </c>
      <c r="UB340" s="59">
        <v>739.03570646808021</v>
      </c>
      <c r="UC340" s="59">
        <v>739.03570646808021</v>
      </c>
      <c r="UD340" s="59">
        <v>739.03570646808021</v>
      </c>
      <c r="UE340" s="59">
        <v>739.03570646808021</v>
      </c>
      <c r="UF340" s="59">
        <v>739.03570646808021</v>
      </c>
      <c r="UG340" s="59">
        <v>739.03570646808021</v>
      </c>
      <c r="UH340" s="59"/>
      <c r="UK340" s="59">
        <v>0</v>
      </c>
      <c r="UL340" s="59">
        <v>1705.6410000000001</v>
      </c>
      <c r="UM340" s="59">
        <v>3615.9589199999996</v>
      </c>
      <c r="UN340" s="59">
        <v>3832.9164552000016</v>
      </c>
      <c r="UO340" s="59">
        <v>4062.8914425119997</v>
      </c>
      <c r="UP340" s="59">
        <v>4306.6649290627211</v>
      </c>
      <c r="UQ340" s="59"/>
      <c r="UT340" s="59">
        <v>0</v>
      </c>
      <c r="UU340" s="59">
        <v>1806.6720000000003</v>
      </c>
      <c r="UV340" s="59">
        <v>3830.14464</v>
      </c>
      <c r="UW340" s="59">
        <v>4059.9533184000015</v>
      </c>
      <c r="UX340" s="59">
        <v>4303.5505175040007</v>
      </c>
      <c r="UY340" s="59">
        <v>4561.7635485542405</v>
      </c>
      <c r="UZ340" s="59"/>
      <c r="VC340" s="59">
        <v>0</v>
      </c>
      <c r="VD340" s="59">
        <v>0</v>
      </c>
      <c r="VE340" s="59">
        <v>0</v>
      </c>
      <c r="VF340" s="59">
        <v>0</v>
      </c>
      <c r="VG340" s="59">
        <v>0</v>
      </c>
      <c r="VH340" s="59">
        <v>0</v>
      </c>
      <c r="VI340" s="59"/>
      <c r="VL340" s="59">
        <v>0</v>
      </c>
      <c r="VM340" s="59">
        <v>3512.3130000000001</v>
      </c>
      <c r="VN340" s="59">
        <v>7446.1035599999996</v>
      </c>
      <c r="VO340" s="59">
        <v>7892.8697736000031</v>
      </c>
      <c r="VP340" s="59">
        <v>8366.4419600159999</v>
      </c>
      <c r="VQ340" s="59">
        <v>8868.4284776169625</v>
      </c>
      <c r="VR340" s="59"/>
      <c r="VU340" s="59">
        <v>0</v>
      </c>
      <c r="VV340" s="59">
        <v>59430</v>
      </c>
      <c r="VW340" s="59">
        <v>125991.60000000002</v>
      </c>
      <c r="VX340" s="59">
        <v>133551.09600000002</v>
      </c>
      <c r="VY340" s="59">
        <v>141564.16175999999</v>
      </c>
      <c r="VZ340" s="59">
        <v>150058.01146560002</v>
      </c>
      <c r="WA340" s="59"/>
      <c r="WD340" s="59">
        <v>0</v>
      </c>
      <c r="WE340" s="59">
        <v>4952.5</v>
      </c>
      <c r="WF340" s="59">
        <v>10499.300000000001</v>
      </c>
      <c r="WG340" s="59">
        <v>11129.258000000002</v>
      </c>
      <c r="WH340" s="59">
        <v>11797.01348</v>
      </c>
      <c r="WI340" s="59">
        <v>12504.834288800002</v>
      </c>
      <c r="WJ340" s="59"/>
      <c r="WM340" s="59">
        <v>0</v>
      </c>
      <c r="WN340" s="59">
        <v>207.82626940830886</v>
      </c>
      <c r="WO340" s="59">
        <v>440.59169114561485</v>
      </c>
      <c r="WP340" s="59">
        <v>467.02719261435175</v>
      </c>
      <c r="WQ340" s="59">
        <v>495.0488241712128</v>
      </c>
      <c r="WR340" s="59">
        <v>524.7517536214857</v>
      </c>
      <c r="WS340" s="59"/>
      <c r="WV340" s="74">
        <v>-6</v>
      </c>
      <c r="WW340" s="74">
        <v>6</v>
      </c>
      <c r="WX340" s="74">
        <v>18</v>
      </c>
      <c r="WY340" s="74">
        <v>30</v>
      </c>
      <c r="WZ340" s="74">
        <v>42</v>
      </c>
      <c r="XA340" s="74">
        <v>54</v>
      </c>
      <c r="XB340" s="74"/>
      <c r="XE340" s="80">
        <v>0</v>
      </c>
      <c r="XF340" s="80">
        <v>0</v>
      </c>
      <c r="XG340" s="80">
        <v>1</v>
      </c>
      <c r="XH340" s="80">
        <v>2</v>
      </c>
      <c r="XI340" s="80">
        <v>3</v>
      </c>
      <c r="XJ340" s="80">
        <v>4</v>
      </c>
      <c r="XK340" s="80"/>
      <c r="XL340" s="75"/>
      <c r="XM340" s="75"/>
      <c r="XN340" s="80">
        <v>0</v>
      </c>
      <c r="XO340" s="80">
        <v>6</v>
      </c>
      <c r="XP340" s="80">
        <v>6</v>
      </c>
      <c r="XQ340" s="80">
        <v>6</v>
      </c>
      <c r="XR340" s="80">
        <v>6</v>
      </c>
      <c r="XS340" s="80">
        <v>6</v>
      </c>
      <c r="XT340" s="80"/>
      <c r="XW340" s="80">
        <v>0</v>
      </c>
      <c r="XX340" s="80">
        <v>0</v>
      </c>
      <c r="XY340" s="80">
        <v>0</v>
      </c>
      <c r="XZ340" s="80">
        <v>0</v>
      </c>
      <c r="YA340" s="80">
        <v>0</v>
      </c>
      <c r="YB340" s="80">
        <v>0</v>
      </c>
      <c r="YC340" s="80"/>
      <c r="YF340" s="5">
        <v>0</v>
      </c>
      <c r="YG340" s="5">
        <v>433.31777171632393</v>
      </c>
      <c r="YH340" s="5">
        <v>918.63367603860752</v>
      </c>
      <c r="YI340" s="5">
        <v>973.75169660092342</v>
      </c>
      <c r="YJ340" s="5">
        <v>1032.1767983969794</v>
      </c>
      <c r="YK340" s="5">
        <v>1094.1074063007991</v>
      </c>
      <c r="YL340" s="5"/>
      <c r="YO340" s="5">
        <v>0</v>
      </c>
      <c r="YP340" s="5">
        <v>9352.1821233738992</v>
      </c>
      <c r="YQ340" s="5">
        <v>19826.626101552669</v>
      </c>
      <c r="YR340" s="5">
        <v>21016.223667645827</v>
      </c>
      <c r="YS340" s="5">
        <v>29702.929450272768</v>
      </c>
      <c r="YT340" s="5">
        <v>31485.105217289143</v>
      </c>
      <c r="YU340" s="5"/>
      <c r="YX340" s="5">
        <v>0</v>
      </c>
      <c r="YY340" s="5">
        <v>9268.8065560138202</v>
      </c>
      <c r="YZ340" s="5">
        <v>19826.626101552669</v>
      </c>
      <c r="ZA340" s="5">
        <v>21016.223667645827</v>
      </c>
      <c r="ZB340" s="5">
        <v>29702.929450272768</v>
      </c>
      <c r="ZC340" s="5">
        <v>31485.105217289143</v>
      </c>
      <c r="ZD340" s="5"/>
      <c r="ZG340" s="5">
        <v>0</v>
      </c>
      <c r="ZH340" s="5">
        <v>207.82626940830886</v>
      </c>
      <c r="ZI340" s="5">
        <v>440.59169114561485</v>
      </c>
      <c r="ZJ340" s="5">
        <v>467.02719261435175</v>
      </c>
      <c r="ZK340" s="5">
        <v>495.0488241712128</v>
      </c>
      <c r="ZL340" s="5">
        <v>524.7517536214857</v>
      </c>
      <c r="ZM340" s="5"/>
      <c r="ZP340" s="60">
        <v>0</v>
      </c>
      <c r="ZQ340" s="60">
        <v>1454.783885858162</v>
      </c>
      <c r="ZR340" s="60">
        <v>12336.567352077216</v>
      </c>
      <c r="ZS340" s="60">
        <v>13076.761393201848</v>
      </c>
      <c r="ZT340" s="60">
        <v>13861.367076793958</v>
      </c>
      <c r="ZU340" s="60">
        <v>14693.049101401601</v>
      </c>
      <c r="ZV340" s="60"/>
      <c r="ZY340" s="60">
        <v>0</v>
      </c>
      <c r="ZZ340" s="60">
        <v>207.82626940830886</v>
      </c>
      <c r="AAA340" s="60">
        <v>440.59169114561485</v>
      </c>
      <c r="AAB340" s="60">
        <v>467.02719261435175</v>
      </c>
      <c r="AAC340" s="60">
        <v>495.0488241712128</v>
      </c>
      <c r="AAD340" s="60">
        <v>524.7517536214857</v>
      </c>
      <c r="AAE340" s="60"/>
      <c r="AAH340" s="60">
        <v>0</v>
      </c>
      <c r="AAI340" s="60">
        <v>2701.7415023080152</v>
      </c>
      <c r="AAJ340" s="60">
        <v>14980.117498950905</v>
      </c>
      <c r="AAK340" s="60">
        <v>25686.495593789346</v>
      </c>
      <c r="AAL340" s="60">
        <v>37623.710637012176</v>
      </c>
      <c r="AAM340" s="60">
        <v>50900.920101284115</v>
      </c>
      <c r="AAN340" s="60"/>
      <c r="AAQ340" s="5">
        <v>0</v>
      </c>
      <c r="AAR340" s="5">
        <v>4156.5253881661774</v>
      </c>
      <c r="AAS340" s="5">
        <v>27316.68485102812</v>
      </c>
      <c r="AAT340" s="5">
        <v>38763.256986991197</v>
      </c>
      <c r="AAU340" s="5">
        <v>51485.077713806138</v>
      </c>
      <c r="AAV340" s="5">
        <v>65593.969202685723</v>
      </c>
    </row>
    <row r="341" spans="2:724" ht="15" customHeight="1">
      <c r="B341" s="228">
        <v>68</v>
      </c>
      <c r="C341" s="228">
        <v>23</v>
      </c>
      <c r="D341" s="229" t="s">
        <v>503</v>
      </c>
      <c r="E341" s="73" t="b">
        <v>0</v>
      </c>
      <c r="F341" s="230">
        <v>42186</v>
      </c>
      <c r="G341" s="231" t="s">
        <v>426</v>
      </c>
      <c r="H341" s="57" t="s">
        <v>221</v>
      </c>
      <c r="I341" s="57" t="s">
        <v>199</v>
      </c>
      <c r="J341" s="229" t="s">
        <v>223</v>
      </c>
      <c r="K341" s="232">
        <v>0</v>
      </c>
      <c r="L341" s="232">
        <v>0</v>
      </c>
      <c r="M341" s="73" t="b">
        <v>1</v>
      </c>
      <c r="N341" s="73" t="b">
        <v>1</v>
      </c>
      <c r="O341" s="73" t="b">
        <v>1</v>
      </c>
      <c r="P341" s="27">
        <v>43282</v>
      </c>
      <c r="Q341" s="27" t="s">
        <v>426</v>
      </c>
      <c r="R341" s="69">
        <v>0</v>
      </c>
      <c r="S341" s="69">
        <v>0.06</v>
      </c>
      <c r="T341" s="69">
        <v>0.06</v>
      </c>
      <c r="U341" s="69">
        <v>0.06</v>
      </c>
      <c r="V341" s="69">
        <v>0.06</v>
      </c>
      <c r="W341" s="69">
        <v>0.06</v>
      </c>
      <c r="Z341" s="232">
        <v>0</v>
      </c>
      <c r="AA341" s="232">
        <v>0</v>
      </c>
      <c r="AB341" s="232">
        <v>0</v>
      </c>
      <c r="AC341" s="232">
        <v>0</v>
      </c>
      <c r="AD341" s="232">
        <v>0</v>
      </c>
      <c r="AE341" s="232">
        <v>0</v>
      </c>
      <c r="AF341" s="232">
        <v>0</v>
      </c>
      <c r="AG341" s="232">
        <v>0</v>
      </c>
      <c r="AH341" s="232">
        <v>0</v>
      </c>
      <c r="AI341" s="232">
        <v>0</v>
      </c>
      <c r="AJ341" s="232">
        <v>0</v>
      </c>
      <c r="AK341" s="232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233">
        <v>9905</v>
      </c>
      <c r="AS341" s="5">
        <v>9905</v>
      </c>
      <c r="AT341" s="5">
        <v>9905</v>
      </c>
      <c r="AU341" s="5">
        <v>9905</v>
      </c>
      <c r="AV341" s="5">
        <v>9905</v>
      </c>
      <c r="AW341" s="5">
        <v>9905</v>
      </c>
      <c r="AX341" s="5">
        <v>10499.300000000001</v>
      </c>
      <c r="AY341" s="5">
        <v>10499.300000000001</v>
      </c>
      <c r="AZ341" s="5">
        <v>10499.300000000001</v>
      </c>
      <c r="BA341" s="5">
        <v>10499.300000000001</v>
      </c>
      <c r="BB341" s="5">
        <v>10499.300000000001</v>
      </c>
      <c r="BC341" s="5">
        <v>10499.300000000001</v>
      </c>
      <c r="BD341" s="5">
        <v>10499.300000000001</v>
      </c>
      <c r="BE341" s="5">
        <v>10499.300000000001</v>
      </c>
      <c r="BF341" s="5">
        <v>10499.300000000001</v>
      </c>
      <c r="BG341" s="5">
        <v>10499.300000000001</v>
      </c>
      <c r="BH341" s="5">
        <v>10499.300000000001</v>
      </c>
      <c r="BI341" s="5">
        <v>10499.300000000001</v>
      </c>
      <c r="BJ341" s="5">
        <v>11129.258000000002</v>
      </c>
      <c r="BK341" s="5">
        <v>11129.258000000002</v>
      </c>
      <c r="BL341" s="5">
        <v>11129.258000000002</v>
      </c>
      <c r="BM341" s="5">
        <v>11129.258000000002</v>
      </c>
      <c r="BN341" s="5">
        <v>11129.258000000002</v>
      </c>
      <c r="BO341" s="5">
        <v>11129.258000000002</v>
      </c>
      <c r="BP341" s="5">
        <v>11129.258000000002</v>
      </c>
      <c r="BQ341" s="5">
        <v>11129.258000000002</v>
      </c>
      <c r="BR341" s="5">
        <v>11129.258000000002</v>
      </c>
      <c r="BS341" s="5">
        <v>11129.258000000002</v>
      </c>
      <c r="BT341" s="5">
        <v>11129.258000000002</v>
      </c>
      <c r="BU341" s="5">
        <v>11129.258000000002</v>
      </c>
      <c r="BV341" s="5">
        <v>11797.013480000001</v>
      </c>
      <c r="BW341" s="5">
        <v>11797.013480000001</v>
      </c>
      <c r="BX341" s="5">
        <v>11797.013480000001</v>
      </c>
      <c r="BY341" s="5">
        <v>11797.013480000001</v>
      </c>
      <c r="BZ341" s="5">
        <v>11797.013480000001</v>
      </c>
      <c r="CA341" s="5">
        <v>11797.013480000001</v>
      </c>
      <c r="CB341" s="5">
        <v>11797.013480000001</v>
      </c>
      <c r="CC341" s="5">
        <v>11797.013480000001</v>
      </c>
      <c r="CD341" s="5">
        <v>11797.013480000001</v>
      </c>
      <c r="CE341" s="5">
        <v>11797.013480000001</v>
      </c>
      <c r="CF341" s="5">
        <v>11797.013480000001</v>
      </c>
      <c r="CG341" s="5">
        <v>11797.013480000001</v>
      </c>
      <c r="CH341" s="5">
        <v>12504.834288800002</v>
      </c>
      <c r="CI341" s="5">
        <v>12504.834288800002</v>
      </c>
      <c r="CJ341" s="5">
        <v>12504.834288800002</v>
      </c>
      <c r="CK341" s="5">
        <v>12504.834288800002</v>
      </c>
      <c r="CL341" s="5">
        <v>12504.834288800002</v>
      </c>
      <c r="CM341" s="5">
        <v>12504.834288800002</v>
      </c>
      <c r="CN341" s="5">
        <v>12504.834288800002</v>
      </c>
      <c r="CO341" s="5">
        <v>12504.834288800002</v>
      </c>
      <c r="CP341" s="5">
        <v>12504.834288800002</v>
      </c>
      <c r="CQ341" s="5">
        <v>12504.834288800002</v>
      </c>
      <c r="CR341" s="5">
        <v>12504.834288800002</v>
      </c>
      <c r="CS341" s="5">
        <v>12504.834288800002</v>
      </c>
      <c r="CU341" s="69">
        <v>0</v>
      </c>
      <c r="CV341" s="69">
        <v>0</v>
      </c>
      <c r="CW341" s="69">
        <v>0</v>
      </c>
      <c r="CX341" s="69">
        <v>0</v>
      </c>
      <c r="CY341" s="69">
        <v>0</v>
      </c>
      <c r="CZ341" s="69">
        <v>0</v>
      </c>
      <c r="DC341" s="5">
        <v>0</v>
      </c>
      <c r="DD341" s="5">
        <v>0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0</v>
      </c>
      <c r="EG341" s="5">
        <v>0</v>
      </c>
      <c r="EH341" s="5">
        <v>0</v>
      </c>
      <c r="EI341" s="5">
        <v>0</v>
      </c>
      <c r="EJ341" s="5">
        <v>0</v>
      </c>
      <c r="EK341" s="5">
        <v>0</v>
      </c>
      <c r="EL341" s="5">
        <v>0</v>
      </c>
      <c r="EM341" s="5">
        <v>0</v>
      </c>
      <c r="EN341" s="5">
        <v>0</v>
      </c>
      <c r="EO341" s="5">
        <v>0</v>
      </c>
      <c r="EP341" s="5">
        <v>0</v>
      </c>
      <c r="EQ341" s="5">
        <v>0</v>
      </c>
      <c r="ER341" s="5">
        <v>0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0</v>
      </c>
      <c r="FO341" s="5">
        <v>0</v>
      </c>
      <c r="FP341" s="5">
        <v>0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/>
      <c r="FZ341" s="5">
        <v>0</v>
      </c>
      <c r="GA341" s="5">
        <v>0</v>
      </c>
      <c r="GB341" s="5">
        <v>0</v>
      </c>
      <c r="GC341" s="5">
        <v>0</v>
      </c>
      <c r="GD341" s="5">
        <v>0</v>
      </c>
      <c r="GE341" s="5">
        <v>0</v>
      </c>
      <c r="GF341" s="5">
        <v>0</v>
      </c>
      <c r="GG341" s="5">
        <v>0</v>
      </c>
      <c r="GH341" s="5">
        <v>0</v>
      </c>
      <c r="GI341" s="5">
        <v>0</v>
      </c>
      <c r="GJ341" s="5">
        <v>0</v>
      </c>
      <c r="GK341" s="5">
        <v>0</v>
      </c>
      <c r="GL341" s="5">
        <v>0</v>
      </c>
      <c r="GM341" s="5">
        <v>0</v>
      </c>
      <c r="GN341" s="5">
        <v>0</v>
      </c>
      <c r="GO341" s="5">
        <v>0</v>
      </c>
      <c r="GP341" s="5">
        <v>0</v>
      </c>
      <c r="GQ341" s="5">
        <v>0</v>
      </c>
      <c r="GR341" s="5">
        <v>9905</v>
      </c>
      <c r="GS341" s="5">
        <v>9905</v>
      </c>
      <c r="GT341" s="5">
        <v>9905</v>
      </c>
      <c r="GU341" s="5">
        <v>9905</v>
      </c>
      <c r="GV341" s="5">
        <v>9905</v>
      </c>
      <c r="GW341" s="5">
        <v>9905</v>
      </c>
      <c r="GX341" s="5">
        <v>10499.300000000001</v>
      </c>
      <c r="GY341" s="5">
        <v>10499.300000000001</v>
      </c>
      <c r="GZ341" s="5">
        <v>10499.300000000001</v>
      </c>
      <c r="HA341" s="5">
        <v>10499.300000000001</v>
      </c>
      <c r="HB341" s="5">
        <v>10499.300000000001</v>
      </c>
      <c r="HC341" s="5">
        <v>10499.300000000001</v>
      </c>
      <c r="HD341" s="5">
        <v>10499.300000000001</v>
      </c>
      <c r="HE341" s="5">
        <v>10499.300000000001</v>
      </c>
      <c r="HF341" s="5">
        <v>10499.300000000001</v>
      </c>
      <c r="HG341" s="5">
        <v>10499.300000000001</v>
      </c>
      <c r="HH341" s="5">
        <v>10499.300000000001</v>
      </c>
      <c r="HI341" s="5">
        <v>10499.300000000001</v>
      </c>
      <c r="HJ341" s="5">
        <v>11129.258000000002</v>
      </c>
      <c r="HK341" s="5">
        <v>11129.258000000002</v>
      </c>
      <c r="HL341" s="5">
        <v>11129.258000000002</v>
      </c>
      <c r="HM341" s="5">
        <v>11129.258000000002</v>
      </c>
      <c r="HN341" s="5">
        <v>11129.258000000002</v>
      </c>
      <c r="HO341" s="5">
        <v>11129.258000000002</v>
      </c>
      <c r="HP341" s="5">
        <v>11129.258000000002</v>
      </c>
      <c r="HQ341" s="5">
        <v>11129.258000000002</v>
      </c>
      <c r="HR341" s="5">
        <v>11129.258000000002</v>
      </c>
      <c r="HS341" s="5">
        <v>11129.258000000002</v>
      </c>
      <c r="HT341" s="5">
        <v>11129.258000000002</v>
      </c>
      <c r="HU341" s="5">
        <v>11129.258000000002</v>
      </c>
      <c r="HV341" s="5">
        <v>11797.013480000001</v>
      </c>
      <c r="HW341" s="5">
        <v>11797.013480000001</v>
      </c>
      <c r="HX341" s="5">
        <v>11797.013480000001</v>
      </c>
      <c r="HY341" s="5">
        <v>11797.013480000001</v>
      </c>
      <c r="HZ341" s="5">
        <v>11797.013480000001</v>
      </c>
      <c r="IA341" s="5">
        <v>11797.013480000001</v>
      </c>
      <c r="IB341" s="5">
        <v>11797.013480000001</v>
      </c>
      <c r="IC341" s="5">
        <v>11797.013480000001</v>
      </c>
      <c r="ID341" s="5">
        <v>11797.013480000001</v>
      </c>
      <c r="IE341" s="5">
        <v>11797.013480000001</v>
      </c>
      <c r="IF341" s="5">
        <v>11797.013480000001</v>
      </c>
      <c r="IG341" s="5">
        <v>11797.013480000001</v>
      </c>
      <c r="IH341" s="5">
        <v>12504.834288800002</v>
      </c>
      <c r="II341" s="5">
        <v>12504.834288800002</v>
      </c>
      <c r="IJ341" s="5">
        <v>12504.834288800002</v>
      </c>
      <c r="IK341" s="5">
        <v>12504.834288800002</v>
      </c>
      <c r="IL341" s="5">
        <v>12504.834288800002</v>
      </c>
      <c r="IM341" s="5">
        <v>12504.834288800002</v>
      </c>
      <c r="IN341" s="5">
        <v>12504.834288800002</v>
      </c>
      <c r="IO341" s="5">
        <v>12504.834288800002</v>
      </c>
      <c r="IP341" s="5">
        <v>12504.834288800002</v>
      </c>
      <c r="IQ341" s="5">
        <v>12504.834288800002</v>
      </c>
      <c r="IR341" s="5">
        <v>12504.834288800002</v>
      </c>
      <c r="IS341" s="5">
        <v>12504.834288800002</v>
      </c>
      <c r="IT341" s="5"/>
      <c r="IW341" s="5">
        <v>0</v>
      </c>
      <c r="IX341" s="5">
        <v>0</v>
      </c>
      <c r="IY341" s="5">
        <v>0</v>
      </c>
      <c r="IZ341" s="5">
        <v>0</v>
      </c>
      <c r="JA341" s="5">
        <v>0</v>
      </c>
      <c r="JB341" s="5">
        <v>0</v>
      </c>
      <c r="JC341" s="5">
        <v>0</v>
      </c>
      <c r="JD341" s="5">
        <v>0</v>
      </c>
      <c r="JE341" s="5">
        <v>0</v>
      </c>
      <c r="JF341" s="5">
        <v>0</v>
      </c>
      <c r="JG341" s="5">
        <v>0</v>
      </c>
      <c r="JH341" s="5">
        <v>0</v>
      </c>
      <c r="JI341" s="5">
        <v>0</v>
      </c>
      <c r="JJ341" s="5">
        <v>0</v>
      </c>
      <c r="JK341" s="5">
        <v>0</v>
      </c>
      <c r="JL341" s="5">
        <v>0</v>
      </c>
      <c r="JM341" s="5">
        <v>0</v>
      </c>
      <c r="JN341" s="5">
        <v>0</v>
      </c>
      <c r="JO341" s="5">
        <v>284.27350000000001</v>
      </c>
      <c r="JP341" s="5">
        <v>284.27350000000001</v>
      </c>
      <c r="JQ341" s="5">
        <v>284.27350000000001</v>
      </c>
      <c r="JR341" s="5">
        <v>284.27350000000001</v>
      </c>
      <c r="JS341" s="5">
        <v>284.27350000000001</v>
      </c>
      <c r="JT341" s="5">
        <v>284.27350000000001</v>
      </c>
      <c r="JU341" s="5">
        <v>301.32991000000004</v>
      </c>
      <c r="JV341" s="5">
        <v>301.32991000000004</v>
      </c>
      <c r="JW341" s="5">
        <v>301.32991000000004</v>
      </c>
      <c r="JX341" s="5">
        <v>301.32991000000004</v>
      </c>
      <c r="JY341" s="5">
        <v>301.32991000000004</v>
      </c>
      <c r="JZ341" s="5">
        <v>301.32991000000004</v>
      </c>
      <c r="KA341" s="5">
        <v>301.32991000000004</v>
      </c>
      <c r="KB341" s="5">
        <v>301.32991000000004</v>
      </c>
      <c r="KC341" s="5">
        <v>301.32991000000004</v>
      </c>
      <c r="KD341" s="5">
        <v>301.32991000000004</v>
      </c>
      <c r="KE341" s="5">
        <v>301.32991000000004</v>
      </c>
      <c r="KF341" s="5">
        <v>301.32991000000004</v>
      </c>
      <c r="KG341" s="5">
        <v>319.40970460000005</v>
      </c>
      <c r="KH341" s="5">
        <v>319.40970460000005</v>
      </c>
      <c r="KI341" s="5">
        <v>319.40970460000005</v>
      </c>
      <c r="KJ341" s="5">
        <v>319.40970460000005</v>
      </c>
      <c r="KK341" s="5">
        <v>319.40970460000005</v>
      </c>
      <c r="KL341" s="5">
        <v>319.40970460000005</v>
      </c>
      <c r="KM341" s="5">
        <v>319.40970460000005</v>
      </c>
      <c r="KN341" s="5">
        <v>319.40970460000005</v>
      </c>
      <c r="KO341" s="5">
        <v>319.40970460000005</v>
      </c>
      <c r="KP341" s="5">
        <v>319.40970460000005</v>
      </c>
      <c r="KQ341" s="5">
        <v>319.40970460000005</v>
      </c>
      <c r="KR341" s="5">
        <v>319.40970460000005</v>
      </c>
      <c r="KS341" s="5">
        <v>338.57428687600003</v>
      </c>
      <c r="KT341" s="5">
        <v>338.57428687600003</v>
      </c>
      <c r="KU341" s="5">
        <v>338.57428687600003</v>
      </c>
      <c r="KV341" s="5">
        <v>338.57428687600003</v>
      </c>
      <c r="KW341" s="5">
        <v>338.57428687600003</v>
      </c>
      <c r="KX341" s="5">
        <v>338.57428687600003</v>
      </c>
      <c r="KY341" s="5">
        <v>338.57428687600003</v>
      </c>
      <c r="KZ341" s="5">
        <v>338.57428687600003</v>
      </c>
      <c r="LA341" s="5">
        <v>338.57428687600003</v>
      </c>
      <c r="LB341" s="5">
        <v>338.57428687600003</v>
      </c>
      <c r="LC341" s="5">
        <v>338.57428687600003</v>
      </c>
      <c r="LD341" s="5">
        <v>338.57428687600003</v>
      </c>
      <c r="LE341" s="5">
        <v>358.88874408856009</v>
      </c>
      <c r="LF341" s="5">
        <v>358.88874408856009</v>
      </c>
      <c r="LG341" s="5">
        <v>358.88874408856009</v>
      </c>
      <c r="LH341" s="5">
        <v>358.88874408856009</v>
      </c>
      <c r="LI341" s="5">
        <v>358.88874408856009</v>
      </c>
      <c r="LJ341" s="5">
        <v>358.88874408856009</v>
      </c>
      <c r="LK341" s="5">
        <v>358.88874408856009</v>
      </c>
      <c r="LL341" s="5">
        <v>358.88874408856009</v>
      </c>
      <c r="LM341" s="5">
        <v>358.88874408856009</v>
      </c>
      <c r="LN341" s="5">
        <v>358.88874408856009</v>
      </c>
      <c r="LO341" s="5">
        <v>358.88874408856009</v>
      </c>
      <c r="LP341" s="5">
        <v>358.88874408856009</v>
      </c>
      <c r="LQ341" s="5"/>
      <c r="LT341" s="5">
        <v>0</v>
      </c>
      <c r="LU341" s="5">
        <v>0</v>
      </c>
      <c r="LV341" s="5">
        <v>0</v>
      </c>
      <c r="LW341" s="5">
        <v>0</v>
      </c>
      <c r="LX341" s="5">
        <v>0</v>
      </c>
      <c r="LY341" s="5">
        <v>0</v>
      </c>
      <c r="LZ341" s="5">
        <v>0</v>
      </c>
      <c r="MA341" s="5">
        <v>0</v>
      </c>
      <c r="MB341" s="5">
        <v>0</v>
      </c>
      <c r="MC341" s="5">
        <v>0</v>
      </c>
      <c r="MD341" s="5">
        <v>0</v>
      </c>
      <c r="ME341" s="5">
        <v>0</v>
      </c>
      <c r="MF341" s="5">
        <v>0</v>
      </c>
      <c r="MG341" s="5">
        <v>0</v>
      </c>
      <c r="MH341" s="5">
        <v>0</v>
      </c>
      <c r="MI341" s="5">
        <v>0</v>
      </c>
      <c r="MJ341" s="5">
        <v>0</v>
      </c>
      <c r="MK341" s="5">
        <v>0</v>
      </c>
      <c r="ML341" s="5">
        <v>301.11200000000002</v>
      </c>
      <c r="MM341" s="5">
        <v>301.11200000000002</v>
      </c>
      <c r="MN341" s="5">
        <v>301.11200000000002</v>
      </c>
      <c r="MO341" s="5">
        <v>301.11200000000002</v>
      </c>
      <c r="MP341" s="5">
        <v>301.11200000000002</v>
      </c>
      <c r="MQ341" s="5">
        <v>301.11200000000002</v>
      </c>
      <c r="MR341" s="5">
        <v>319.17872000000006</v>
      </c>
      <c r="MS341" s="5">
        <v>319.17872000000006</v>
      </c>
      <c r="MT341" s="5">
        <v>319.17872000000006</v>
      </c>
      <c r="MU341" s="5">
        <v>319.17872000000006</v>
      </c>
      <c r="MV341" s="5">
        <v>319.17872000000006</v>
      </c>
      <c r="MW341" s="5">
        <v>319.17872000000006</v>
      </c>
      <c r="MX341" s="5">
        <v>319.17872000000006</v>
      </c>
      <c r="MY341" s="5">
        <v>319.17872000000006</v>
      </c>
      <c r="MZ341" s="5">
        <v>319.17872000000006</v>
      </c>
      <c r="NA341" s="5">
        <v>319.17872000000006</v>
      </c>
      <c r="NB341" s="5">
        <v>319.17872000000006</v>
      </c>
      <c r="NC341" s="5">
        <v>319.17872000000006</v>
      </c>
      <c r="ND341" s="5">
        <v>338.32944320000007</v>
      </c>
      <c r="NE341" s="5">
        <v>338.32944320000007</v>
      </c>
      <c r="NF341" s="5">
        <v>338.32944320000007</v>
      </c>
      <c r="NG341" s="5">
        <v>338.32944320000007</v>
      </c>
      <c r="NH341" s="5">
        <v>338.32944320000007</v>
      </c>
      <c r="NI341" s="5">
        <v>338.32944320000007</v>
      </c>
      <c r="NJ341" s="5">
        <v>338.32944320000007</v>
      </c>
      <c r="NK341" s="5">
        <v>338.32944320000007</v>
      </c>
      <c r="NL341" s="5">
        <v>338.32944320000007</v>
      </c>
      <c r="NM341" s="5">
        <v>338.32944320000007</v>
      </c>
      <c r="NN341" s="5">
        <v>338.32944320000007</v>
      </c>
      <c r="NO341" s="5">
        <v>338.32944320000007</v>
      </c>
      <c r="NP341" s="5">
        <v>358.62920979200004</v>
      </c>
      <c r="NQ341" s="5">
        <v>358.62920979200004</v>
      </c>
      <c r="NR341" s="5">
        <v>358.62920979200004</v>
      </c>
      <c r="NS341" s="5">
        <v>358.62920979200004</v>
      </c>
      <c r="NT341" s="5">
        <v>358.62920979200004</v>
      </c>
      <c r="NU341" s="5">
        <v>358.62920979200004</v>
      </c>
      <c r="NV341" s="5">
        <v>358.62920979200004</v>
      </c>
      <c r="NW341" s="5">
        <v>358.62920979200004</v>
      </c>
      <c r="NX341" s="5">
        <v>358.62920979200004</v>
      </c>
      <c r="NY341" s="5">
        <v>358.62920979200004</v>
      </c>
      <c r="NZ341" s="5">
        <v>358.62920979200004</v>
      </c>
      <c r="OA341" s="5">
        <v>358.62920979200004</v>
      </c>
      <c r="OB341" s="5">
        <v>380.14696237952006</v>
      </c>
      <c r="OC341" s="5">
        <v>380.14696237952006</v>
      </c>
      <c r="OD341" s="5">
        <v>380.14696237952006</v>
      </c>
      <c r="OE341" s="5">
        <v>380.14696237952006</v>
      </c>
      <c r="OF341" s="5">
        <v>380.14696237952006</v>
      </c>
      <c r="OG341" s="5">
        <v>380.14696237952006</v>
      </c>
      <c r="OH341" s="5">
        <v>380.14696237952006</v>
      </c>
      <c r="OI341" s="5">
        <v>380.14696237952006</v>
      </c>
      <c r="OJ341" s="5">
        <v>380.14696237952006</v>
      </c>
      <c r="OK341" s="5">
        <v>380.14696237952006</v>
      </c>
      <c r="OL341" s="5">
        <v>380.14696237952006</v>
      </c>
      <c r="OM341" s="5">
        <v>380.14696237952006</v>
      </c>
      <c r="ON341" s="5"/>
      <c r="OQ341" s="59">
        <v>0</v>
      </c>
      <c r="OR341" s="59">
        <v>0</v>
      </c>
      <c r="OS341" s="59">
        <v>0</v>
      </c>
      <c r="OT341" s="59">
        <v>0</v>
      </c>
      <c r="OU341" s="59">
        <v>0</v>
      </c>
      <c r="OV341" s="59">
        <v>0</v>
      </c>
      <c r="OW341" s="59">
        <v>0</v>
      </c>
      <c r="OX341" s="59">
        <v>0</v>
      </c>
      <c r="OY341" s="59">
        <v>0</v>
      </c>
      <c r="OZ341" s="59">
        <v>0</v>
      </c>
      <c r="PA341" s="59">
        <v>0</v>
      </c>
      <c r="PB341" s="59">
        <v>0</v>
      </c>
      <c r="PC341" s="59">
        <v>0</v>
      </c>
      <c r="PD341" s="59">
        <v>0</v>
      </c>
      <c r="PE341" s="59">
        <v>0</v>
      </c>
      <c r="PF341" s="59">
        <v>0</v>
      </c>
      <c r="PG341" s="59">
        <v>0</v>
      </c>
      <c r="PH341" s="59">
        <v>0</v>
      </c>
      <c r="PI341" s="59">
        <v>0</v>
      </c>
      <c r="PJ341" s="59">
        <v>0</v>
      </c>
      <c r="PK341" s="59">
        <v>0</v>
      </c>
      <c r="PL341" s="59">
        <v>0</v>
      </c>
      <c r="PM341" s="59">
        <v>0</v>
      </c>
      <c r="PN341" s="59">
        <v>0</v>
      </c>
      <c r="PO341" s="59">
        <v>0</v>
      </c>
      <c r="PP341" s="59">
        <v>0</v>
      </c>
      <c r="PQ341" s="59">
        <v>0</v>
      </c>
      <c r="PR341" s="59">
        <v>0</v>
      </c>
      <c r="PS341" s="59">
        <v>0</v>
      </c>
      <c r="PT341" s="59">
        <v>0</v>
      </c>
      <c r="PU341" s="59">
        <v>0</v>
      </c>
      <c r="PV341" s="59">
        <v>0</v>
      </c>
      <c r="PW341" s="59">
        <v>0</v>
      </c>
      <c r="PX341" s="59">
        <v>0</v>
      </c>
      <c r="PY341" s="59">
        <v>0</v>
      </c>
      <c r="PZ341" s="59">
        <v>0</v>
      </c>
      <c r="QA341" s="59">
        <v>0</v>
      </c>
      <c r="QB341" s="59">
        <v>0</v>
      </c>
      <c r="QC341" s="59">
        <v>0</v>
      </c>
      <c r="QD341" s="59">
        <v>0</v>
      </c>
      <c r="QE341" s="59">
        <v>0</v>
      </c>
      <c r="QF341" s="59">
        <v>0</v>
      </c>
      <c r="QG341" s="59">
        <v>0</v>
      </c>
      <c r="QH341" s="59">
        <v>0</v>
      </c>
      <c r="QI341" s="59">
        <v>0</v>
      </c>
      <c r="QJ341" s="59">
        <v>0</v>
      </c>
      <c r="QK341" s="59">
        <v>0</v>
      </c>
      <c r="QL341" s="59">
        <v>0</v>
      </c>
      <c r="QM341" s="59">
        <v>0</v>
      </c>
      <c r="QN341" s="59">
        <v>0</v>
      </c>
      <c r="QO341" s="59">
        <v>0</v>
      </c>
      <c r="QP341" s="59">
        <v>0</v>
      </c>
      <c r="QQ341" s="59">
        <v>0</v>
      </c>
      <c r="QR341" s="59">
        <v>0</v>
      </c>
      <c r="QS341" s="59">
        <v>0</v>
      </c>
      <c r="QT341" s="59">
        <v>0</v>
      </c>
      <c r="QU341" s="59">
        <v>0</v>
      </c>
      <c r="QV341" s="59">
        <v>0</v>
      </c>
      <c r="QW341" s="59">
        <v>0</v>
      </c>
      <c r="QX341" s="59">
        <v>0</v>
      </c>
      <c r="QY341" s="59">
        <v>0</v>
      </c>
      <c r="QZ341" s="59">
        <v>0</v>
      </c>
      <c r="RA341" s="59">
        <v>0</v>
      </c>
      <c r="RB341" s="59">
        <v>0</v>
      </c>
      <c r="RC341" s="59">
        <v>0</v>
      </c>
      <c r="RD341" s="59">
        <v>0</v>
      </c>
      <c r="RE341" s="59">
        <v>0</v>
      </c>
      <c r="RF341" s="59">
        <v>0</v>
      </c>
      <c r="RG341" s="59">
        <v>0</v>
      </c>
      <c r="RH341" s="59">
        <v>0</v>
      </c>
      <c r="RI341" s="59">
        <v>0</v>
      </c>
      <c r="RJ341" s="59">
        <v>0</v>
      </c>
      <c r="RK341" s="59"/>
      <c r="RN341" s="59">
        <v>0</v>
      </c>
      <c r="RO341" s="59">
        <v>0</v>
      </c>
      <c r="RP341" s="59">
        <v>0</v>
      </c>
      <c r="RQ341" s="59">
        <v>0</v>
      </c>
      <c r="RR341" s="59">
        <v>0</v>
      </c>
      <c r="RS341" s="59">
        <v>0</v>
      </c>
      <c r="RT341" s="59">
        <v>0</v>
      </c>
      <c r="RU341" s="59">
        <v>0</v>
      </c>
      <c r="RV341" s="59">
        <v>0</v>
      </c>
      <c r="RW341" s="59">
        <v>0</v>
      </c>
      <c r="RX341" s="59">
        <v>0</v>
      </c>
      <c r="RY341" s="59">
        <v>0</v>
      </c>
      <c r="RZ341" s="59">
        <v>0</v>
      </c>
      <c r="SA341" s="59">
        <v>0</v>
      </c>
      <c r="SB341" s="59">
        <v>0</v>
      </c>
      <c r="SC341" s="59">
        <v>0</v>
      </c>
      <c r="SD341" s="59">
        <v>0</v>
      </c>
      <c r="SE341" s="59">
        <v>0</v>
      </c>
      <c r="SF341" s="59">
        <v>585.38550000000009</v>
      </c>
      <c r="SG341" s="59">
        <v>585.38550000000009</v>
      </c>
      <c r="SH341" s="59">
        <v>585.38550000000009</v>
      </c>
      <c r="SI341" s="59">
        <v>585.38550000000009</v>
      </c>
      <c r="SJ341" s="59">
        <v>585.38550000000009</v>
      </c>
      <c r="SK341" s="59">
        <v>585.38550000000009</v>
      </c>
      <c r="SL341" s="59">
        <v>620.50863000000004</v>
      </c>
      <c r="SM341" s="59">
        <v>620.50863000000004</v>
      </c>
      <c r="SN341" s="59">
        <v>620.50863000000004</v>
      </c>
      <c r="SO341" s="59">
        <v>620.50863000000004</v>
      </c>
      <c r="SP341" s="59">
        <v>620.50863000000004</v>
      </c>
      <c r="SQ341" s="59">
        <v>620.50863000000004</v>
      </c>
      <c r="SR341" s="59">
        <v>620.50863000000004</v>
      </c>
      <c r="SS341" s="59">
        <v>620.50863000000004</v>
      </c>
      <c r="ST341" s="59">
        <v>620.50863000000004</v>
      </c>
      <c r="SU341" s="59">
        <v>620.50863000000004</v>
      </c>
      <c r="SV341" s="59">
        <v>620.50863000000004</v>
      </c>
      <c r="SW341" s="59">
        <v>620.50863000000004</v>
      </c>
      <c r="SX341" s="59">
        <v>657.73914780000018</v>
      </c>
      <c r="SY341" s="59">
        <v>657.73914780000018</v>
      </c>
      <c r="SZ341" s="59">
        <v>657.73914780000018</v>
      </c>
      <c r="TA341" s="59">
        <v>657.73914780000018</v>
      </c>
      <c r="TB341" s="59">
        <v>657.73914780000018</v>
      </c>
      <c r="TC341" s="59">
        <v>657.73914780000018</v>
      </c>
      <c r="TD341" s="59">
        <v>657.73914780000018</v>
      </c>
      <c r="TE341" s="59">
        <v>657.73914780000018</v>
      </c>
      <c r="TF341" s="59">
        <v>657.73914780000018</v>
      </c>
      <c r="TG341" s="59">
        <v>657.73914780000018</v>
      </c>
      <c r="TH341" s="59">
        <v>657.73914780000018</v>
      </c>
      <c r="TI341" s="59">
        <v>657.73914780000018</v>
      </c>
      <c r="TJ341" s="59">
        <v>697.20349666800007</v>
      </c>
      <c r="TK341" s="59">
        <v>697.20349666800007</v>
      </c>
      <c r="TL341" s="59">
        <v>697.20349666800007</v>
      </c>
      <c r="TM341" s="59">
        <v>697.20349666800007</v>
      </c>
      <c r="TN341" s="59">
        <v>697.20349666800007</v>
      </c>
      <c r="TO341" s="59">
        <v>697.20349666800007</v>
      </c>
      <c r="TP341" s="59">
        <v>697.20349666800007</v>
      </c>
      <c r="TQ341" s="59">
        <v>697.20349666800007</v>
      </c>
      <c r="TR341" s="59">
        <v>697.20349666800007</v>
      </c>
      <c r="TS341" s="59">
        <v>697.20349666800007</v>
      </c>
      <c r="TT341" s="59">
        <v>697.20349666800007</v>
      </c>
      <c r="TU341" s="59">
        <v>697.20349666800007</v>
      </c>
      <c r="TV341" s="59">
        <v>739.03570646808021</v>
      </c>
      <c r="TW341" s="59">
        <v>739.03570646808021</v>
      </c>
      <c r="TX341" s="59">
        <v>739.03570646808021</v>
      </c>
      <c r="TY341" s="59">
        <v>739.03570646808021</v>
      </c>
      <c r="TZ341" s="59">
        <v>739.03570646808021</v>
      </c>
      <c r="UA341" s="59">
        <v>739.03570646808021</v>
      </c>
      <c r="UB341" s="59">
        <v>739.03570646808021</v>
      </c>
      <c r="UC341" s="59">
        <v>739.03570646808021</v>
      </c>
      <c r="UD341" s="59">
        <v>739.03570646808021</v>
      </c>
      <c r="UE341" s="59">
        <v>739.03570646808021</v>
      </c>
      <c r="UF341" s="59">
        <v>739.03570646808021</v>
      </c>
      <c r="UG341" s="59">
        <v>739.03570646808021</v>
      </c>
      <c r="UH341" s="59"/>
      <c r="UK341" s="59">
        <v>0</v>
      </c>
      <c r="UL341" s="59">
        <v>1705.6410000000001</v>
      </c>
      <c r="UM341" s="59">
        <v>3615.9589199999996</v>
      </c>
      <c r="UN341" s="59">
        <v>3832.9164552000016</v>
      </c>
      <c r="UO341" s="59">
        <v>4062.8914425119997</v>
      </c>
      <c r="UP341" s="59">
        <v>4306.6649290627211</v>
      </c>
      <c r="UQ341" s="59"/>
      <c r="UT341" s="59">
        <v>0</v>
      </c>
      <c r="UU341" s="59">
        <v>1806.6720000000003</v>
      </c>
      <c r="UV341" s="59">
        <v>3830.14464</v>
      </c>
      <c r="UW341" s="59">
        <v>4059.9533184000015</v>
      </c>
      <c r="UX341" s="59">
        <v>4303.5505175040007</v>
      </c>
      <c r="UY341" s="59">
        <v>4561.7635485542405</v>
      </c>
      <c r="UZ341" s="59"/>
      <c r="VC341" s="59">
        <v>0</v>
      </c>
      <c r="VD341" s="59">
        <v>0</v>
      </c>
      <c r="VE341" s="59">
        <v>0</v>
      </c>
      <c r="VF341" s="59">
        <v>0</v>
      </c>
      <c r="VG341" s="59">
        <v>0</v>
      </c>
      <c r="VH341" s="59">
        <v>0</v>
      </c>
      <c r="VI341" s="59"/>
      <c r="VL341" s="59">
        <v>0</v>
      </c>
      <c r="VM341" s="59">
        <v>3512.3130000000001</v>
      </c>
      <c r="VN341" s="59">
        <v>7446.1035599999996</v>
      </c>
      <c r="VO341" s="59">
        <v>7892.8697736000031</v>
      </c>
      <c r="VP341" s="59">
        <v>8366.4419600159999</v>
      </c>
      <c r="VQ341" s="59">
        <v>8868.4284776169625</v>
      </c>
      <c r="VR341" s="59"/>
      <c r="VU341" s="59">
        <v>0</v>
      </c>
      <c r="VV341" s="59">
        <v>59430</v>
      </c>
      <c r="VW341" s="59">
        <v>125991.60000000002</v>
      </c>
      <c r="VX341" s="59">
        <v>133551.09600000002</v>
      </c>
      <c r="VY341" s="59">
        <v>141564.16175999999</v>
      </c>
      <c r="VZ341" s="59">
        <v>150058.01146560002</v>
      </c>
      <c r="WA341" s="59"/>
      <c r="WD341" s="59">
        <v>0</v>
      </c>
      <c r="WE341" s="59">
        <v>4952.5</v>
      </c>
      <c r="WF341" s="59">
        <v>10499.300000000001</v>
      </c>
      <c r="WG341" s="59">
        <v>11129.258000000002</v>
      </c>
      <c r="WH341" s="59">
        <v>11797.01348</v>
      </c>
      <c r="WI341" s="59">
        <v>12504.834288800002</v>
      </c>
      <c r="WJ341" s="59"/>
      <c r="WM341" s="59">
        <v>0</v>
      </c>
      <c r="WN341" s="59">
        <v>207.82626940830886</v>
      </c>
      <c r="WO341" s="59">
        <v>440.59169114561485</v>
      </c>
      <c r="WP341" s="59">
        <v>467.02719261435175</v>
      </c>
      <c r="WQ341" s="59">
        <v>495.0488241712128</v>
      </c>
      <c r="WR341" s="59">
        <v>524.7517536214857</v>
      </c>
      <c r="WS341" s="59"/>
      <c r="WV341" s="74">
        <v>-6</v>
      </c>
      <c r="WW341" s="74">
        <v>6</v>
      </c>
      <c r="WX341" s="74">
        <v>18</v>
      </c>
      <c r="WY341" s="74">
        <v>30</v>
      </c>
      <c r="WZ341" s="74">
        <v>42</v>
      </c>
      <c r="XA341" s="74">
        <v>54</v>
      </c>
      <c r="XB341" s="74"/>
      <c r="XE341" s="80">
        <v>0</v>
      </c>
      <c r="XF341" s="80">
        <v>0</v>
      </c>
      <c r="XG341" s="80">
        <v>1</v>
      </c>
      <c r="XH341" s="80">
        <v>2</v>
      </c>
      <c r="XI341" s="80">
        <v>3</v>
      </c>
      <c r="XJ341" s="80">
        <v>4</v>
      </c>
      <c r="XK341" s="80"/>
      <c r="XL341" s="75"/>
      <c r="XM341" s="75"/>
      <c r="XN341" s="80">
        <v>0</v>
      </c>
      <c r="XO341" s="80">
        <v>6</v>
      </c>
      <c r="XP341" s="80">
        <v>6</v>
      </c>
      <c r="XQ341" s="80">
        <v>6</v>
      </c>
      <c r="XR341" s="80">
        <v>6</v>
      </c>
      <c r="XS341" s="80">
        <v>6</v>
      </c>
      <c r="XT341" s="80"/>
      <c r="XW341" s="80">
        <v>0</v>
      </c>
      <c r="XX341" s="80">
        <v>0</v>
      </c>
      <c r="XY341" s="80">
        <v>0</v>
      </c>
      <c r="XZ341" s="80">
        <v>0</v>
      </c>
      <c r="YA341" s="80">
        <v>0</v>
      </c>
      <c r="YB341" s="80">
        <v>0</v>
      </c>
      <c r="YC341" s="80"/>
      <c r="YF341" s="5">
        <v>0</v>
      </c>
      <c r="YG341" s="5">
        <v>433.31777171632393</v>
      </c>
      <c r="YH341" s="5">
        <v>918.63367603860752</v>
      </c>
      <c r="YI341" s="5">
        <v>973.75169660092342</v>
      </c>
      <c r="YJ341" s="5">
        <v>1032.1767983969794</v>
      </c>
      <c r="YK341" s="5">
        <v>1094.1074063007991</v>
      </c>
      <c r="YL341" s="5"/>
      <c r="YO341" s="5">
        <v>0</v>
      </c>
      <c r="YP341" s="5">
        <v>9352.1821233738992</v>
      </c>
      <c r="YQ341" s="5">
        <v>19826.626101552669</v>
      </c>
      <c r="YR341" s="5">
        <v>21016.223667645827</v>
      </c>
      <c r="YS341" s="5">
        <v>29702.929450272768</v>
      </c>
      <c r="YT341" s="5">
        <v>31485.105217289143</v>
      </c>
      <c r="YU341" s="5"/>
      <c r="YX341" s="5">
        <v>0</v>
      </c>
      <c r="YY341" s="5">
        <v>9268.8065560138202</v>
      </c>
      <c r="YZ341" s="5">
        <v>19826.626101552669</v>
      </c>
      <c r="ZA341" s="5">
        <v>21016.223667645827</v>
      </c>
      <c r="ZB341" s="5">
        <v>29702.929450272768</v>
      </c>
      <c r="ZC341" s="5">
        <v>31485.105217289143</v>
      </c>
      <c r="ZD341" s="5"/>
      <c r="ZG341" s="5">
        <v>0</v>
      </c>
      <c r="ZH341" s="5">
        <v>207.82626940830886</v>
      </c>
      <c r="ZI341" s="5">
        <v>440.59169114561485</v>
      </c>
      <c r="ZJ341" s="5">
        <v>467.02719261435175</v>
      </c>
      <c r="ZK341" s="5">
        <v>495.0488241712128</v>
      </c>
      <c r="ZL341" s="5">
        <v>524.7517536214857</v>
      </c>
      <c r="ZM341" s="5"/>
      <c r="ZP341" s="60">
        <v>0</v>
      </c>
      <c r="ZQ341" s="60">
        <v>1454.783885858162</v>
      </c>
      <c r="ZR341" s="60">
        <v>12336.567352077216</v>
      </c>
      <c r="ZS341" s="60">
        <v>13076.761393201848</v>
      </c>
      <c r="ZT341" s="60">
        <v>13861.367076793958</v>
      </c>
      <c r="ZU341" s="60">
        <v>14693.049101401601</v>
      </c>
      <c r="ZV341" s="60"/>
      <c r="ZY341" s="60">
        <v>0</v>
      </c>
      <c r="ZZ341" s="60">
        <v>207.82626940830886</v>
      </c>
      <c r="AAA341" s="60">
        <v>440.59169114561485</v>
      </c>
      <c r="AAB341" s="60">
        <v>467.02719261435175</v>
      </c>
      <c r="AAC341" s="60">
        <v>495.0488241712128</v>
      </c>
      <c r="AAD341" s="60">
        <v>524.7517536214857</v>
      </c>
      <c r="AAE341" s="60"/>
      <c r="AAH341" s="60">
        <v>0</v>
      </c>
      <c r="AAI341" s="60">
        <v>2701.7415023080152</v>
      </c>
      <c r="AAJ341" s="60">
        <v>14980.117498950905</v>
      </c>
      <c r="AAK341" s="60">
        <v>25686.495593789346</v>
      </c>
      <c r="AAL341" s="60">
        <v>37623.710637012176</v>
      </c>
      <c r="AAM341" s="60">
        <v>50900.920101284115</v>
      </c>
      <c r="AAN341" s="60"/>
      <c r="AAQ341" s="5">
        <v>0</v>
      </c>
      <c r="AAR341" s="5">
        <v>4156.5253881661774</v>
      </c>
      <c r="AAS341" s="5">
        <v>27316.68485102812</v>
      </c>
      <c r="AAT341" s="5">
        <v>38763.256986991197</v>
      </c>
      <c r="AAU341" s="5">
        <v>51485.077713806138</v>
      </c>
      <c r="AAV341" s="5">
        <v>65593.969202685723</v>
      </c>
    </row>
    <row r="342" spans="2:724" ht="15" customHeight="1">
      <c r="B342" s="228">
        <v>69</v>
      </c>
      <c r="C342" s="228">
        <v>24</v>
      </c>
      <c r="D342" s="229" t="s">
        <v>504</v>
      </c>
      <c r="E342" s="73" t="b">
        <v>0</v>
      </c>
      <c r="F342" s="230">
        <v>42186</v>
      </c>
      <c r="G342" s="231" t="s">
        <v>426</v>
      </c>
      <c r="H342" s="57" t="s">
        <v>221</v>
      </c>
      <c r="I342" s="57" t="s">
        <v>199</v>
      </c>
      <c r="J342" s="229" t="s">
        <v>223</v>
      </c>
      <c r="K342" s="232">
        <v>0</v>
      </c>
      <c r="L342" s="232">
        <v>0</v>
      </c>
      <c r="M342" s="73" t="b">
        <v>1</v>
      </c>
      <c r="N342" s="73" t="b">
        <v>1</v>
      </c>
      <c r="O342" s="73" t="b">
        <v>1</v>
      </c>
      <c r="P342" s="27">
        <v>43282</v>
      </c>
      <c r="Q342" s="27" t="s">
        <v>426</v>
      </c>
      <c r="R342" s="69">
        <v>0</v>
      </c>
      <c r="S342" s="69">
        <v>0.06</v>
      </c>
      <c r="T342" s="69">
        <v>0.06</v>
      </c>
      <c r="U342" s="69">
        <v>0.06</v>
      </c>
      <c r="V342" s="69">
        <v>0.06</v>
      </c>
      <c r="W342" s="69">
        <v>0.06</v>
      </c>
      <c r="Z342" s="232">
        <v>0</v>
      </c>
      <c r="AA342" s="232">
        <v>0</v>
      </c>
      <c r="AB342" s="232">
        <v>0</v>
      </c>
      <c r="AC342" s="232">
        <v>0</v>
      </c>
      <c r="AD342" s="232">
        <v>0</v>
      </c>
      <c r="AE342" s="232">
        <v>0</v>
      </c>
      <c r="AF342" s="232">
        <v>0</v>
      </c>
      <c r="AG342" s="232">
        <v>0</v>
      </c>
      <c r="AH342" s="232">
        <v>0</v>
      </c>
      <c r="AI342" s="232">
        <v>0</v>
      </c>
      <c r="AJ342" s="232">
        <v>0</v>
      </c>
      <c r="AK342" s="232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233">
        <v>9905</v>
      </c>
      <c r="AS342" s="5">
        <v>9905</v>
      </c>
      <c r="AT342" s="5">
        <v>9905</v>
      </c>
      <c r="AU342" s="5">
        <v>9905</v>
      </c>
      <c r="AV342" s="5">
        <v>9905</v>
      </c>
      <c r="AW342" s="5">
        <v>9905</v>
      </c>
      <c r="AX342" s="5">
        <v>10499.300000000001</v>
      </c>
      <c r="AY342" s="5">
        <v>10499.300000000001</v>
      </c>
      <c r="AZ342" s="5">
        <v>10499.300000000001</v>
      </c>
      <c r="BA342" s="5">
        <v>10499.300000000001</v>
      </c>
      <c r="BB342" s="5">
        <v>10499.300000000001</v>
      </c>
      <c r="BC342" s="5">
        <v>10499.300000000001</v>
      </c>
      <c r="BD342" s="5">
        <v>10499.300000000001</v>
      </c>
      <c r="BE342" s="5">
        <v>10499.300000000001</v>
      </c>
      <c r="BF342" s="5">
        <v>10499.300000000001</v>
      </c>
      <c r="BG342" s="5">
        <v>10499.300000000001</v>
      </c>
      <c r="BH342" s="5">
        <v>10499.300000000001</v>
      </c>
      <c r="BI342" s="5">
        <v>10499.300000000001</v>
      </c>
      <c r="BJ342" s="5">
        <v>11129.258000000002</v>
      </c>
      <c r="BK342" s="5">
        <v>11129.258000000002</v>
      </c>
      <c r="BL342" s="5">
        <v>11129.258000000002</v>
      </c>
      <c r="BM342" s="5">
        <v>11129.258000000002</v>
      </c>
      <c r="BN342" s="5">
        <v>11129.258000000002</v>
      </c>
      <c r="BO342" s="5">
        <v>11129.258000000002</v>
      </c>
      <c r="BP342" s="5">
        <v>11129.258000000002</v>
      </c>
      <c r="BQ342" s="5">
        <v>11129.258000000002</v>
      </c>
      <c r="BR342" s="5">
        <v>11129.258000000002</v>
      </c>
      <c r="BS342" s="5">
        <v>11129.258000000002</v>
      </c>
      <c r="BT342" s="5">
        <v>11129.258000000002</v>
      </c>
      <c r="BU342" s="5">
        <v>11129.258000000002</v>
      </c>
      <c r="BV342" s="5">
        <v>11797.013480000001</v>
      </c>
      <c r="BW342" s="5">
        <v>11797.013480000001</v>
      </c>
      <c r="BX342" s="5">
        <v>11797.013480000001</v>
      </c>
      <c r="BY342" s="5">
        <v>11797.013480000001</v>
      </c>
      <c r="BZ342" s="5">
        <v>11797.013480000001</v>
      </c>
      <c r="CA342" s="5">
        <v>11797.013480000001</v>
      </c>
      <c r="CB342" s="5">
        <v>11797.013480000001</v>
      </c>
      <c r="CC342" s="5">
        <v>11797.013480000001</v>
      </c>
      <c r="CD342" s="5">
        <v>11797.013480000001</v>
      </c>
      <c r="CE342" s="5">
        <v>11797.013480000001</v>
      </c>
      <c r="CF342" s="5">
        <v>11797.013480000001</v>
      </c>
      <c r="CG342" s="5">
        <v>11797.013480000001</v>
      </c>
      <c r="CH342" s="5">
        <v>12504.834288800002</v>
      </c>
      <c r="CI342" s="5">
        <v>12504.834288800002</v>
      </c>
      <c r="CJ342" s="5">
        <v>12504.834288800002</v>
      </c>
      <c r="CK342" s="5">
        <v>12504.834288800002</v>
      </c>
      <c r="CL342" s="5">
        <v>12504.834288800002</v>
      </c>
      <c r="CM342" s="5">
        <v>12504.834288800002</v>
      </c>
      <c r="CN342" s="5">
        <v>12504.834288800002</v>
      </c>
      <c r="CO342" s="5">
        <v>12504.834288800002</v>
      </c>
      <c r="CP342" s="5">
        <v>12504.834288800002</v>
      </c>
      <c r="CQ342" s="5">
        <v>12504.834288800002</v>
      </c>
      <c r="CR342" s="5">
        <v>12504.834288800002</v>
      </c>
      <c r="CS342" s="5">
        <v>12504.834288800002</v>
      </c>
      <c r="CU342" s="69">
        <v>0</v>
      </c>
      <c r="CV342" s="69">
        <v>0</v>
      </c>
      <c r="CW342" s="69">
        <v>0</v>
      </c>
      <c r="CX342" s="69">
        <v>0</v>
      </c>
      <c r="CY342" s="69">
        <v>0</v>
      </c>
      <c r="CZ342" s="69">
        <v>0</v>
      </c>
      <c r="DC342" s="5">
        <v>0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0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/>
      <c r="FZ342" s="5">
        <v>0</v>
      </c>
      <c r="GA342" s="5">
        <v>0</v>
      </c>
      <c r="GB342" s="5">
        <v>0</v>
      </c>
      <c r="GC342" s="5">
        <v>0</v>
      </c>
      <c r="GD342" s="5">
        <v>0</v>
      </c>
      <c r="GE342" s="5">
        <v>0</v>
      </c>
      <c r="GF342" s="5">
        <v>0</v>
      </c>
      <c r="GG342" s="5">
        <v>0</v>
      </c>
      <c r="GH342" s="5">
        <v>0</v>
      </c>
      <c r="GI342" s="5">
        <v>0</v>
      </c>
      <c r="GJ342" s="5">
        <v>0</v>
      </c>
      <c r="GK342" s="5">
        <v>0</v>
      </c>
      <c r="GL342" s="5">
        <v>0</v>
      </c>
      <c r="GM342" s="5">
        <v>0</v>
      </c>
      <c r="GN342" s="5">
        <v>0</v>
      </c>
      <c r="GO342" s="5">
        <v>0</v>
      </c>
      <c r="GP342" s="5">
        <v>0</v>
      </c>
      <c r="GQ342" s="5">
        <v>0</v>
      </c>
      <c r="GR342" s="5">
        <v>9905</v>
      </c>
      <c r="GS342" s="5">
        <v>9905</v>
      </c>
      <c r="GT342" s="5">
        <v>9905</v>
      </c>
      <c r="GU342" s="5">
        <v>9905</v>
      </c>
      <c r="GV342" s="5">
        <v>9905</v>
      </c>
      <c r="GW342" s="5">
        <v>9905</v>
      </c>
      <c r="GX342" s="5">
        <v>10499.300000000001</v>
      </c>
      <c r="GY342" s="5">
        <v>10499.300000000001</v>
      </c>
      <c r="GZ342" s="5">
        <v>10499.300000000001</v>
      </c>
      <c r="HA342" s="5">
        <v>10499.300000000001</v>
      </c>
      <c r="HB342" s="5">
        <v>10499.300000000001</v>
      </c>
      <c r="HC342" s="5">
        <v>10499.300000000001</v>
      </c>
      <c r="HD342" s="5">
        <v>10499.300000000001</v>
      </c>
      <c r="HE342" s="5">
        <v>10499.300000000001</v>
      </c>
      <c r="HF342" s="5">
        <v>10499.300000000001</v>
      </c>
      <c r="HG342" s="5">
        <v>10499.300000000001</v>
      </c>
      <c r="HH342" s="5">
        <v>10499.300000000001</v>
      </c>
      <c r="HI342" s="5">
        <v>10499.300000000001</v>
      </c>
      <c r="HJ342" s="5">
        <v>11129.258000000002</v>
      </c>
      <c r="HK342" s="5">
        <v>11129.258000000002</v>
      </c>
      <c r="HL342" s="5">
        <v>11129.258000000002</v>
      </c>
      <c r="HM342" s="5">
        <v>11129.258000000002</v>
      </c>
      <c r="HN342" s="5">
        <v>11129.258000000002</v>
      </c>
      <c r="HO342" s="5">
        <v>11129.258000000002</v>
      </c>
      <c r="HP342" s="5">
        <v>11129.258000000002</v>
      </c>
      <c r="HQ342" s="5">
        <v>11129.258000000002</v>
      </c>
      <c r="HR342" s="5">
        <v>11129.258000000002</v>
      </c>
      <c r="HS342" s="5">
        <v>11129.258000000002</v>
      </c>
      <c r="HT342" s="5">
        <v>11129.258000000002</v>
      </c>
      <c r="HU342" s="5">
        <v>11129.258000000002</v>
      </c>
      <c r="HV342" s="5">
        <v>11797.013480000001</v>
      </c>
      <c r="HW342" s="5">
        <v>11797.013480000001</v>
      </c>
      <c r="HX342" s="5">
        <v>11797.013480000001</v>
      </c>
      <c r="HY342" s="5">
        <v>11797.013480000001</v>
      </c>
      <c r="HZ342" s="5">
        <v>11797.013480000001</v>
      </c>
      <c r="IA342" s="5">
        <v>11797.013480000001</v>
      </c>
      <c r="IB342" s="5">
        <v>11797.013480000001</v>
      </c>
      <c r="IC342" s="5">
        <v>11797.013480000001</v>
      </c>
      <c r="ID342" s="5">
        <v>11797.013480000001</v>
      </c>
      <c r="IE342" s="5">
        <v>11797.013480000001</v>
      </c>
      <c r="IF342" s="5">
        <v>11797.013480000001</v>
      </c>
      <c r="IG342" s="5">
        <v>11797.013480000001</v>
      </c>
      <c r="IH342" s="5">
        <v>12504.834288800002</v>
      </c>
      <c r="II342" s="5">
        <v>12504.834288800002</v>
      </c>
      <c r="IJ342" s="5">
        <v>12504.834288800002</v>
      </c>
      <c r="IK342" s="5">
        <v>12504.834288800002</v>
      </c>
      <c r="IL342" s="5">
        <v>12504.834288800002</v>
      </c>
      <c r="IM342" s="5">
        <v>12504.834288800002</v>
      </c>
      <c r="IN342" s="5">
        <v>12504.834288800002</v>
      </c>
      <c r="IO342" s="5">
        <v>12504.834288800002</v>
      </c>
      <c r="IP342" s="5">
        <v>12504.834288800002</v>
      </c>
      <c r="IQ342" s="5">
        <v>12504.834288800002</v>
      </c>
      <c r="IR342" s="5">
        <v>12504.834288800002</v>
      </c>
      <c r="IS342" s="5">
        <v>12504.834288800002</v>
      </c>
      <c r="IT342" s="5"/>
      <c r="IW342" s="5">
        <v>0</v>
      </c>
      <c r="IX342" s="5">
        <v>0</v>
      </c>
      <c r="IY342" s="5">
        <v>0</v>
      </c>
      <c r="IZ342" s="5">
        <v>0</v>
      </c>
      <c r="JA342" s="5">
        <v>0</v>
      </c>
      <c r="JB342" s="5">
        <v>0</v>
      </c>
      <c r="JC342" s="5">
        <v>0</v>
      </c>
      <c r="JD342" s="5">
        <v>0</v>
      </c>
      <c r="JE342" s="5">
        <v>0</v>
      </c>
      <c r="JF342" s="5">
        <v>0</v>
      </c>
      <c r="JG342" s="5">
        <v>0</v>
      </c>
      <c r="JH342" s="5">
        <v>0</v>
      </c>
      <c r="JI342" s="5">
        <v>0</v>
      </c>
      <c r="JJ342" s="5">
        <v>0</v>
      </c>
      <c r="JK342" s="5">
        <v>0</v>
      </c>
      <c r="JL342" s="5">
        <v>0</v>
      </c>
      <c r="JM342" s="5">
        <v>0</v>
      </c>
      <c r="JN342" s="5">
        <v>0</v>
      </c>
      <c r="JO342" s="5">
        <v>284.27350000000001</v>
      </c>
      <c r="JP342" s="5">
        <v>284.27350000000001</v>
      </c>
      <c r="JQ342" s="5">
        <v>284.27350000000001</v>
      </c>
      <c r="JR342" s="5">
        <v>284.27350000000001</v>
      </c>
      <c r="JS342" s="5">
        <v>284.27350000000001</v>
      </c>
      <c r="JT342" s="5">
        <v>284.27350000000001</v>
      </c>
      <c r="JU342" s="5">
        <v>301.32991000000004</v>
      </c>
      <c r="JV342" s="5">
        <v>301.32991000000004</v>
      </c>
      <c r="JW342" s="5">
        <v>301.32991000000004</v>
      </c>
      <c r="JX342" s="5">
        <v>301.32991000000004</v>
      </c>
      <c r="JY342" s="5">
        <v>301.32991000000004</v>
      </c>
      <c r="JZ342" s="5">
        <v>301.32991000000004</v>
      </c>
      <c r="KA342" s="5">
        <v>301.32991000000004</v>
      </c>
      <c r="KB342" s="5">
        <v>301.32991000000004</v>
      </c>
      <c r="KC342" s="5">
        <v>301.32991000000004</v>
      </c>
      <c r="KD342" s="5">
        <v>301.32991000000004</v>
      </c>
      <c r="KE342" s="5">
        <v>301.32991000000004</v>
      </c>
      <c r="KF342" s="5">
        <v>301.32991000000004</v>
      </c>
      <c r="KG342" s="5">
        <v>319.40970460000005</v>
      </c>
      <c r="KH342" s="5">
        <v>319.40970460000005</v>
      </c>
      <c r="KI342" s="5">
        <v>319.40970460000005</v>
      </c>
      <c r="KJ342" s="5">
        <v>319.40970460000005</v>
      </c>
      <c r="KK342" s="5">
        <v>319.40970460000005</v>
      </c>
      <c r="KL342" s="5">
        <v>319.40970460000005</v>
      </c>
      <c r="KM342" s="5">
        <v>319.40970460000005</v>
      </c>
      <c r="KN342" s="5">
        <v>319.40970460000005</v>
      </c>
      <c r="KO342" s="5">
        <v>319.40970460000005</v>
      </c>
      <c r="KP342" s="5">
        <v>319.40970460000005</v>
      </c>
      <c r="KQ342" s="5">
        <v>319.40970460000005</v>
      </c>
      <c r="KR342" s="5">
        <v>319.40970460000005</v>
      </c>
      <c r="KS342" s="5">
        <v>338.57428687600003</v>
      </c>
      <c r="KT342" s="5">
        <v>338.57428687600003</v>
      </c>
      <c r="KU342" s="5">
        <v>338.57428687600003</v>
      </c>
      <c r="KV342" s="5">
        <v>338.57428687600003</v>
      </c>
      <c r="KW342" s="5">
        <v>338.57428687600003</v>
      </c>
      <c r="KX342" s="5">
        <v>338.57428687600003</v>
      </c>
      <c r="KY342" s="5">
        <v>338.57428687600003</v>
      </c>
      <c r="KZ342" s="5">
        <v>338.57428687600003</v>
      </c>
      <c r="LA342" s="5">
        <v>338.57428687600003</v>
      </c>
      <c r="LB342" s="5">
        <v>338.57428687600003</v>
      </c>
      <c r="LC342" s="5">
        <v>338.57428687600003</v>
      </c>
      <c r="LD342" s="5">
        <v>338.57428687600003</v>
      </c>
      <c r="LE342" s="5">
        <v>358.88874408856009</v>
      </c>
      <c r="LF342" s="5">
        <v>358.88874408856009</v>
      </c>
      <c r="LG342" s="5">
        <v>358.88874408856009</v>
      </c>
      <c r="LH342" s="5">
        <v>358.88874408856009</v>
      </c>
      <c r="LI342" s="5">
        <v>358.88874408856009</v>
      </c>
      <c r="LJ342" s="5">
        <v>358.88874408856009</v>
      </c>
      <c r="LK342" s="5">
        <v>358.88874408856009</v>
      </c>
      <c r="LL342" s="5">
        <v>358.88874408856009</v>
      </c>
      <c r="LM342" s="5">
        <v>358.88874408856009</v>
      </c>
      <c r="LN342" s="5">
        <v>358.88874408856009</v>
      </c>
      <c r="LO342" s="5">
        <v>358.88874408856009</v>
      </c>
      <c r="LP342" s="5">
        <v>358.88874408856009</v>
      </c>
      <c r="LQ342" s="5"/>
      <c r="LT342" s="5">
        <v>0</v>
      </c>
      <c r="LU342" s="5">
        <v>0</v>
      </c>
      <c r="LV342" s="5">
        <v>0</v>
      </c>
      <c r="LW342" s="5">
        <v>0</v>
      </c>
      <c r="LX342" s="5">
        <v>0</v>
      </c>
      <c r="LY342" s="5">
        <v>0</v>
      </c>
      <c r="LZ342" s="5">
        <v>0</v>
      </c>
      <c r="MA342" s="5">
        <v>0</v>
      </c>
      <c r="MB342" s="5">
        <v>0</v>
      </c>
      <c r="MC342" s="5">
        <v>0</v>
      </c>
      <c r="MD342" s="5">
        <v>0</v>
      </c>
      <c r="ME342" s="5">
        <v>0</v>
      </c>
      <c r="MF342" s="5">
        <v>0</v>
      </c>
      <c r="MG342" s="5">
        <v>0</v>
      </c>
      <c r="MH342" s="5">
        <v>0</v>
      </c>
      <c r="MI342" s="5">
        <v>0</v>
      </c>
      <c r="MJ342" s="5">
        <v>0</v>
      </c>
      <c r="MK342" s="5">
        <v>0</v>
      </c>
      <c r="ML342" s="5">
        <v>301.11200000000002</v>
      </c>
      <c r="MM342" s="5">
        <v>301.11200000000002</v>
      </c>
      <c r="MN342" s="5">
        <v>301.11200000000002</v>
      </c>
      <c r="MO342" s="5">
        <v>301.11200000000002</v>
      </c>
      <c r="MP342" s="5">
        <v>301.11200000000002</v>
      </c>
      <c r="MQ342" s="5">
        <v>301.11200000000002</v>
      </c>
      <c r="MR342" s="5">
        <v>319.17872000000006</v>
      </c>
      <c r="MS342" s="5">
        <v>319.17872000000006</v>
      </c>
      <c r="MT342" s="5">
        <v>319.17872000000006</v>
      </c>
      <c r="MU342" s="5">
        <v>319.17872000000006</v>
      </c>
      <c r="MV342" s="5">
        <v>319.17872000000006</v>
      </c>
      <c r="MW342" s="5">
        <v>319.17872000000006</v>
      </c>
      <c r="MX342" s="5">
        <v>319.17872000000006</v>
      </c>
      <c r="MY342" s="5">
        <v>319.17872000000006</v>
      </c>
      <c r="MZ342" s="5">
        <v>319.17872000000006</v>
      </c>
      <c r="NA342" s="5">
        <v>319.17872000000006</v>
      </c>
      <c r="NB342" s="5">
        <v>319.17872000000006</v>
      </c>
      <c r="NC342" s="5">
        <v>319.17872000000006</v>
      </c>
      <c r="ND342" s="5">
        <v>338.32944320000007</v>
      </c>
      <c r="NE342" s="5">
        <v>338.32944320000007</v>
      </c>
      <c r="NF342" s="5">
        <v>338.32944320000007</v>
      </c>
      <c r="NG342" s="5">
        <v>338.32944320000007</v>
      </c>
      <c r="NH342" s="5">
        <v>338.32944320000007</v>
      </c>
      <c r="NI342" s="5">
        <v>338.32944320000007</v>
      </c>
      <c r="NJ342" s="5">
        <v>338.32944320000007</v>
      </c>
      <c r="NK342" s="5">
        <v>338.32944320000007</v>
      </c>
      <c r="NL342" s="5">
        <v>338.32944320000007</v>
      </c>
      <c r="NM342" s="5">
        <v>338.32944320000007</v>
      </c>
      <c r="NN342" s="5">
        <v>338.32944320000007</v>
      </c>
      <c r="NO342" s="5">
        <v>338.32944320000007</v>
      </c>
      <c r="NP342" s="5">
        <v>358.62920979200004</v>
      </c>
      <c r="NQ342" s="5">
        <v>358.62920979200004</v>
      </c>
      <c r="NR342" s="5">
        <v>358.62920979200004</v>
      </c>
      <c r="NS342" s="5">
        <v>358.62920979200004</v>
      </c>
      <c r="NT342" s="5">
        <v>358.62920979200004</v>
      </c>
      <c r="NU342" s="5">
        <v>358.62920979200004</v>
      </c>
      <c r="NV342" s="5">
        <v>358.62920979200004</v>
      </c>
      <c r="NW342" s="5">
        <v>358.62920979200004</v>
      </c>
      <c r="NX342" s="5">
        <v>358.62920979200004</v>
      </c>
      <c r="NY342" s="5">
        <v>358.62920979200004</v>
      </c>
      <c r="NZ342" s="5">
        <v>358.62920979200004</v>
      </c>
      <c r="OA342" s="5">
        <v>358.62920979200004</v>
      </c>
      <c r="OB342" s="5">
        <v>380.14696237952006</v>
      </c>
      <c r="OC342" s="5">
        <v>380.14696237952006</v>
      </c>
      <c r="OD342" s="5">
        <v>380.14696237952006</v>
      </c>
      <c r="OE342" s="5">
        <v>380.14696237952006</v>
      </c>
      <c r="OF342" s="5">
        <v>380.14696237952006</v>
      </c>
      <c r="OG342" s="5">
        <v>380.14696237952006</v>
      </c>
      <c r="OH342" s="5">
        <v>380.14696237952006</v>
      </c>
      <c r="OI342" s="5">
        <v>380.14696237952006</v>
      </c>
      <c r="OJ342" s="5">
        <v>380.14696237952006</v>
      </c>
      <c r="OK342" s="5">
        <v>380.14696237952006</v>
      </c>
      <c r="OL342" s="5">
        <v>380.14696237952006</v>
      </c>
      <c r="OM342" s="5">
        <v>380.14696237952006</v>
      </c>
      <c r="ON342" s="5"/>
      <c r="OQ342" s="59">
        <v>0</v>
      </c>
      <c r="OR342" s="59">
        <v>0</v>
      </c>
      <c r="OS342" s="59">
        <v>0</v>
      </c>
      <c r="OT342" s="59">
        <v>0</v>
      </c>
      <c r="OU342" s="59">
        <v>0</v>
      </c>
      <c r="OV342" s="59">
        <v>0</v>
      </c>
      <c r="OW342" s="59">
        <v>0</v>
      </c>
      <c r="OX342" s="59">
        <v>0</v>
      </c>
      <c r="OY342" s="59">
        <v>0</v>
      </c>
      <c r="OZ342" s="59">
        <v>0</v>
      </c>
      <c r="PA342" s="59">
        <v>0</v>
      </c>
      <c r="PB342" s="59">
        <v>0</v>
      </c>
      <c r="PC342" s="59">
        <v>0</v>
      </c>
      <c r="PD342" s="59">
        <v>0</v>
      </c>
      <c r="PE342" s="59">
        <v>0</v>
      </c>
      <c r="PF342" s="59">
        <v>0</v>
      </c>
      <c r="PG342" s="59">
        <v>0</v>
      </c>
      <c r="PH342" s="59">
        <v>0</v>
      </c>
      <c r="PI342" s="59">
        <v>0</v>
      </c>
      <c r="PJ342" s="59">
        <v>0</v>
      </c>
      <c r="PK342" s="59">
        <v>0</v>
      </c>
      <c r="PL342" s="59">
        <v>0</v>
      </c>
      <c r="PM342" s="59">
        <v>0</v>
      </c>
      <c r="PN342" s="59">
        <v>0</v>
      </c>
      <c r="PO342" s="59">
        <v>0</v>
      </c>
      <c r="PP342" s="59">
        <v>0</v>
      </c>
      <c r="PQ342" s="59">
        <v>0</v>
      </c>
      <c r="PR342" s="59">
        <v>0</v>
      </c>
      <c r="PS342" s="59">
        <v>0</v>
      </c>
      <c r="PT342" s="59">
        <v>0</v>
      </c>
      <c r="PU342" s="59">
        <v>0</v>
      </c>
      <c r="PV342" s="59">
        <v>0</v>
      </c>
      <c r="PW342" s="59">
        <v>0</v>
      </c>
      <c r="PX342" s="59">
        <v>0</v>
      </c>
      <c r="PY342" s="59">
        <v>0</v>
      </c>
      <c r="PZ342" s="59">
        <v>0</v>
      </c>
      <c r="QA342" s="59">
        <v>0</v>
      </c>
      <c r="QB342" s="59">
        <v>0</v>
      </c>
      <c r="QC342" s="59">
        <v>0</v>
      </c>
      <c r="QD342" s="59">
        <v>0</v>
      </c>
      <c r="QE342" s="59">
        <v>0</v>
      </c>
      <c r="QF342" s="59">
        <v>0</v>
      </c>
      <c r="QG342" s="59">
        <v>0</v>
      </c>
      <c r="QH342" s="59">
        <v>0</v>
      </c>
      <c r="QI342" s="59">
        <v>0</v>
      </c>
      <c r="QJ342" s="59">
        <v>0</v>
      </c>
      <c r="QK342" s="59">
        <v>0</v>
      </c>
      <c r="QL342" s="59">
        <v>0</v>
      </c>
      <c r="QM342" s="59">
        <v>0</v>
      </c>
      <c r="QN342" s="59">
        <v>0</v>
      </c>
      <c r="QO342" s="59">
        <v>0</v>
      </c>
      <c r="QP342" s="59">
        <v>0</v>
      </c>
      <c r="QQ342" s="59">
        <v>0</v>
      </c>
      <c r="QR342" s="59">
        <v>0</v>
      </c>
      <c r="QS342" s="59">
        <v>0</v>
      </c>
      <c r="QT342" s="59">
        <v>0</v>
      </c>
      <c r="QU342" s="59">
        <v>0</v>
      </c>
      <c r="QV342" s="59">
        <v>0</v>
      </c>
      <c r="QW342" s="59">
        <v>0</v>
      </c>
      <c r="QX342" s="59">
        <v>0</v>
      </c>
      <c r="QY342" s="59">
        <v>0</v>
      </c>
      <c r="QZ342" s="59">
        <v>0</v>
      </c>
      <c r="RA342" s="59">
        <v>0</v>
      </c>
      <c r="RB342" s="59">
        <v>0</v>
      </c>
      <c r="RC342" s="59">
        <v>0</v>
      </c>
      <c r="RD342" s="59">
        <v>0</v>
      </c>
      <c r="RE342" s="59">
        <v>0</v>
      </c>
      <c r="RF342" s="59">
        <v>0</v>
      </c>
      <c r="RG342" s="59">
        <v>0</v>
      </c>
      <c r="RH342" s="59">
        <v>0</v>
      </c>
      <c r="RI342" s="59">
        <v>0</v>
      </c>
      <c r="RJ342" s="59">
        <v>0</v>
      </c>
      <c r="RK342" s="59"/>
      <c r="RN342" s="59">
        <v>0</v>
      </c>
      <c r="RO342" s="59">
        <v>0</v>
      </c>
      <c r="RP342" s="59">
        <v>0</v>
      </c>
      <c r="RQ342" s="59">
        <v>0</v>
      </c>
      <c r="RR342" s="59">
        <v>0</v>
      </c>
      <c r="RS342" s="59">
        <v>0</v>
      </c>
      <c r="RT342" s="59">
        <v>0</v>
      </c>
      <c r="RU342" s="59">
        <v>0</v>
      </c>
      <c r="RV342" s="59">
        <v>0</v>
      </c>
      <c r="RW342" s="59">
        <v>0</v>
      </c>
      <c r="RX342" s="59">
        <v>0</v>
      </c>
      <c r="RY342" s="59">
        <v>0</v>
      </c>
      <c r="RZ342" s="59">
        <v>0</v>
      </c>
      <c r="SA342" s="59">
        <v>0</v>
      </c>
      <c r="SB342" s="59">
        <v>0</v>
      </c>
      <c r="SC342" s="59">
        <v>0</v>
      </c>
      <c r="SD342" s="59">
        <v>0</v>
      </c>
      <c r="SE342" s="59">
        <v>0</v>
      </c>
      <c r="SF342" s="59">
        <v>585.38550000000009</v>
      </c>
      <c r="SG342" s="59">
        <v>585.38550000000009</v>
      </c>
      <c r="SH342" s="59">
        <v>585.38550000000009</v>
      </c>
      <c r="SI342" s="59">
        <v>585.38550000000009</v>
      </c>
      <c r="SJ342" s="59">
        <v>585.38550000000009</v>
      </c>
      <c r="SK342" s="59">
        <v>585.38550000000009</v>
      </c>
      <c r="SL342" s="59">
        <v>620.50863000000004</v>
      </c>
      <c r="SM342" s="59">
        <v>620.50863000000004</v>
      </c>
      <c r="SN342" s="59">
        <v>620.50863000000004</v>
      </c>
      <c r="SO342" s="59">
        <v>620.50863000000004</v>
      </c>
      <c r="SP342" s="59">
        <v>620.50863000000004</v>
      </c>
      <c r="SQ342" s="59">
        <v>620.50863000000004</v>
      </c>
      <c r="SR342" s="59">
        <v>620.50863000000004</v>
      </c>
      <c r="SS342" s="59">
        <v>620.50863000000004</v>
      </c>
      <c r="ST342" s="59">
        <v>620.50863000000004</v>
      </c>
      <c r="SU342" s="59">
        <v>620.50863000000004</v>
      </c>
      <c r="SV342" s="59">
        <v>620.50863000000004</v>
      </c>
      <c r="SW342" s="59">
        <v>620.50863000000004</v>
      </c>
      <c r="SX342" s="59">
        <v>657.73914780000018</v>
      </c>
      <c r="SY342" s="59">
        <v>657.73914780000018</v>
      </c>
      <c r="SZ342" s="59">
        <v>657.73914780000018</v>
      </c>
      <c r="TA342" s="59">
        <v>657.73914780000018</v>
      </c>
      <c r="TB342" s="59">
        <v>657.73914780000018</v>
      </c>
      <c r="TC342" s="59">
        <v>657.73914780000018</v>
      </c>
      <c r="TD342" s="59">
        <v>657.73914780000018</v>
      </c>
      <c r="TE342" s="59">
        <v>657.73914780000018</v>
      </c>
      <c r="TF342" s="59">
        <v>657.73914780000018</v>
      </c>
      <c r="TG342" s="59">
        <v>657.73914780000018</v>
      </c>
      <c r="TH342" s="59">
        <v>657.73914780000018</v>
      </c>
      <c r="TI342" s="59">
        <v>657.73914780000018</v>
      </c>
      <c r="TJ342" s="59">
        <v>697.20349666800007</v>
      </c>
      <c r="TK342" s="59">
        <v>697.20349666800007</v>
      </c>
      <c r="TL342" s="59">
        <v>697.20349666800007</v>
      </c>
      <c r="TM342" s="59">
        <v>697.20349666800007</v>
      </c>
      <c r="TN342" s="59">
        <v>697.20349666800007</v>
      </c>
      <c r="TO342" s="59">
        <v>697.20349666800007</v>
      </c>
      <c r="TP342" s="59">
        <v>697.20349666800007</v>
      </c>
      <c r="TQ342" s="59">
        <v>697.20349666800007</v>
      </c>
      <c r="TR342" s="59">
        <v>697.20349666800007</v>
      </c>
      <c r="TS342" s="59">
        <v>697.20349666800007</v>
      </c>
      <c r="TT342" s="59">
        <v>697.20349666800007</v>
      </c>
      <c r="TU342" s="59">
        <v>697.20349666800007</v>
      </c>
      <c r="TV342" s="59">
        <v>739.03570646808021</v>
      </c>
      <c r="TW342" s="59">
        <v>739.03570646808021</v>
      </c>
      <c r="TX342" s="59">
        <v>739.03570646808021</v>
      </c>
      <c r="TY342" s="59">
        <v>739.03570646808021</v>
      </c>
      <c r="TZ342" s="59">
        <v>739.03570646808021</v>
      </c>
      <c r="UA342" s="59">
        <v>739.03570646808021</v>
      </c>
      <c r="UB342" s="59">
        <v>739.03570646808021</v>
      </c>
      <c r="UC342" s="59">
        <v>739.03570646808021</v>
      </c>
      <c r="UD342" s="59">
        <v>739.03570646808021</v>
      </c>
      <c r="UE342" s="59">
        <v>739.03570646808021</v>
      </c>
      <c r="UF342" s="59">
        <v>739.03570646808021</v>
      </c>
      <c r="UG342" s="59">
        <v>739.03570646808021</v>
      </c>
      <c r="UH342" s="59"/>
      <c r="UK342" s="59">
        <v>0</v>
      </c>
      <c r="UL342" s="59">
        <v>1705.6410000000001</v>
      </c>
      <c r="UM342" s="59">
        <v>3615.9589199999996</v>
      </c>
      <c r="UN342" s="59">
        <v>3832.9164552000016</v>
      </c>
      <c r="UO342" s="59">
        <v>4062.8914425119997</v>
      </c>
      <c r="UP342" s="59">
        <v>4306.6649290627211</v>
      </c>
      <c r="UQ342" s="59"/>
      <c r="UT342" s="59">
        <v>0</v>
      </c>
      <c r="UU342" s="59">
        <v>1806.6720000000003</v>
      </c>
      <c r="UV342" s="59">
        <v>3830.14464</v>
      </c>
      <c r="UW342" s="59">
        <v>4059.9533184000015</v>
      </c>
      <c r="UX342" s="59">
        <v>4303.5505175040007</v>
      </c>
      <c r="UY342" s="59">
        <v>4561.7635485542405</v>
      </c>
      <c r="UZ342" s="59"/>
      <c r="VC342" s="59">
        <v>0</v>
      </c>
      <c r="VD342" s="59">
        <v>0</v>
      </c>
      <c r="VE342" s="59">
        <v>0</v>
      </c>
      <c r="VF342" s="59">
        <v>0</v>
      </c>
      <c r="VG342" s="59">
        <v>0</v>
      </c>
      <c r="VH342" s="59">
        <v>0</v>
      </c>
      <c r="VI342" s="59"/>
      <c r="VL342" s="59">
        <v>0</v>
      </c>
      <c r="VM342" s="59">
        <v>3512.3130000000001</v>
      </c>
      <c r="VN342" s="59">
        <v>7446.1035599999996</v>
      </c>
      <c r="VO342" s="59">
        <v>7892.8697736000031</v>
      </c>
      <c r="VP342" s="59">
        <v>8366.4419600159999</v>
      </c>
      <c r="VQ342" s="59">
        <v>8868.4284776169625</v>
      </c>
      <c r="VR342" s="59"/>
      <c r="VU342" s="59">
        <v>0</v>
      </c>
      <c r="VV342" s="59">
        <v>59430</v>
      </c>
      <c r="VW342" s="59">
        <v>125991.60000000002</v>
      </c>
      <c r="VX342" s="59">
        <v>133551.09600000002</v>
      </c>
      <c r="VY342" s="59">
        <v>141564.16175999999</v>
      </c>
      <c r="VZ342" s="59">
        <v>150058.01146560002</v>
      </c>
      <c r="WA342" s="59"/>
      <c r="WD342" s="59">
        <v>0</v>
      </c>
      <c r="WE342" s="59">
        <v>4952.5</v>
      </c>
      <c r="WF342" s="59">
        <v>10499.300000000001</v>
      </c>
      <c r="WG342" s="59">
        <v>11129.258000000002</v>
      </c>
      <c r="WH342" s="59">
        <v>11797.01348</v>
      </c>
      <c r="WI342" s="59">
        <v>12504.834288800002</v>
      </c>
      <c r="WJ342" s="59"/>
      <c r="WM342" s="59">
        <v>0</v>
      </c>
      <c r="WN342" s="59">
        <v>207.82626940830886</v>
      </c>
      <c r="WO342" s="59">
        <v>440.59169114561485</v>
      </c>
      <c r="WP342" s="59">
        <v>467.02719261435175</v>
      </c>
      <c r="WQ342" s="59">
        <v>495.0488241712128</v>
      </c>
      <c r="WR342" s="59">
        <v>524.7517536214857</v>
      </c>
      <c r="WS342" s="59"/>
      <c r="WV342" s="74">
        <v>-6</v>
      </c>
      <c r="WW342" s="74">
        <v>6</v>
      </c>
      <c r="WX342" s="74">
        <v>18</v>
      </c>
      <c r="WY342" s="74">
        <v>30</v>
      </c>
      <c r="WZ342" s="74">
        <v>42</v>
      </c>
      <c r="XA342" s="74">
        <v>54</v>
      </c>
      <c r="XB342" s="74"/>
      <c r="XE342" s="80">
        <v>0</v>
      </c>
      <c r="XF342" s="80">
        <v>0</v>
      </c>
      <c r="XG342" s="80">
        <v>1</v>
      </c>
      <c r="XH342" s="80">
        <v>2</v>
      </c>
      <c r="XI342" s="80">
        <v>3</v>
      </c>
      <c r="XJ342" s="80">
        <v>4</v>
      </c>
      <c r="XK342" s="80"/>
      <c r="XL342" s="75"/>
      <c r="XM342" s="75"/>
      <c r="XN342" s="80">
        <v>0</v>
      </c>
      <c r="XO342" s="80">
        <v>6</v>
      </c>
      <c r="XP342" s="80">
        <v>6</v>
      </c>
      <c r="XQ342" s="80">
        <v>6</v>
      </c>
      <c r="XR342" s="80">
        <v>6</v>
      </c>
      <c r="XS342" s="80">
        <v>6</v>
      </c>
      <c r="XT342" s="80"/>
      <c r="XW342" s="80">
        <v>0</v>
      </c>
      <c r="XX342" s="80">
        <v>0</v>
      </c>
      <c r="XY342" s="80">
        <v>0</v>
      </c>
      <c r="XZ342" s="80">
        <v>0</v>
      </c>
      <c r="YA342" s="80">
        <v>0</v>
      </c>
      <c r="YB342" s="80">
        <v>0</v>
      </c>
      <c r="YC342" s="80"/>
      <c r="YF342" s="5">
        <v>0</v>
      </c>
      <c r="YG342" s="5">
        <v>433.31777171632393</v>
      </c>
      <c r="YH342" s="5">
        <v>918.63367603860752</v>
      </c>
      <c r="YI342" s="5">
        <v>973.75169660092342</v>
      </c>
      <c r="YJ342" s="5">
        <v>1032.1767983969794</v>
      </c>
      <c r="YK342" s="5">
        <v>1094.1074063007991</v>
      </c>
      <c r="YL342" s="5"/>
      <c r="YO342" s="5">
        <v>0</v>
      </c>
      <c r="YP342" s="5">
        <v>9352.1821233738992</v>
      </c>
      <c r="YQ342" s="5">
        <v>19826.626101552669</v>
      </c>
      <c r="YR342" s="5">
        <v>21016.223667645827</v>
      </c>
      <c r="YS342" s="5">
        <v>29702.929450272768</v>
      </c>
      <c r="YT342" s="5">
        <v>31485.105217289143</v>
      </c>
      <c r="YU342" s="5"/>
      <c r="YX342" s="5">
        <v>0</v>
      </c>
      <c r="YY342" s="5">
        <v>9268.8065560138202</v>
      </c>
      <c r="YZ342" s="5">
        <v>19826.626101552669</v>
      </c>
      <c r="ZA342" s="5">
        <v>21016.223667645827</v>
      </c>
      <c r="ZB342" s="5">
        <v>29702.929450272768</v>
      </c>
      <c r="ZC342" s="5">
        <v>31485.105217289143</v>
      </c>
      <c r="ZD342" s="5"/>
      <c r="ZG342" s="5">
        <v>0</v>
      </c>
      <c r="ZH342" s="5">
        <v>207.82626940830886</v>
      </c>
      <c r="ZI342" s="5">
        <v>440.59169114561485</v>
      </c>
      <c r="ZJ342" s="5">
        <v>467.02719261435175</v>
      </c>
      <c r="ZK342" s="5">
        <v>495.0488241712128</v>
      </c>
      <c r="ZL342" s="5">
        <v>524.7517536214857</v>
      </c>
      <c r="ZM342" s="5"/>
      <c r="ZP342" s="60">
        <v>0</v>
      </c>
      <c r="ZQ342" s="60">
        <v>1454.783885858162</v>
      </c>
      <c r="ZR342" s="60">
        <v>12336.567352077216</v>
      </c>
      <c r="ZS342" s="60">
        <v>13076.761393201848</v>
      </c>
      <c r="ZT342" s="60">
        <v>13861.367076793958</v>
      </c>
      <c r="ZU342" s="60">
        <v>14693.049101401601</v>
      </c>
      <c r="ZV342" s="60"/>
      <c r="ZY342" s="60">
        <v>0</v>
      </c>
      <c r="ZZ342" s="60">
        <v>207.82626940830886</v>
      </c>
      <c r="AAA342" s="60">
        <v>440.59169114561485</v>
      </c>
      <c r="AAB342" s="60">
        <v>467.02719261435175</v>
      </c>
      <c r="AAC342" s="60">
        <v>495.0488241712128</v>
      </c>
      <c r="AAD342" s="60">
        <v>524.7517536214857</v>
      </c>
      <c r="AAE342" s="60"/>
      <c r="AAH342" s="60">
        <v>0</v>
      </c>
      <c r="AAI342" s="60">
        <v>2701.7415023080152</v>
      </c>
      <c r="AAJ342" s="60">
        <v>14980.117498950905</v>
      </c>
      <c r="AAK342" s="60">
        <v>25686.495593789346</v>
      </c>
      <c r="AAL342" s="60">
        <v>37623.710637012176</v>
      </c>
      <c r="AAM342" s="60">
        <v>50900.920101284115</v>
      </c>
      <c r="AAN342" s="60"/>
      <c r="AAQ342" s="5">
        <v>0</v>
      </c>
      <c r="AAR342" s="5">
        <v>4156.5253881661774</v>
      </c>
      <c r="AAS342" s="5">
        <v>27316.68485102812</v>
      </c>
      <c r="AAT342" s="5">
        <v>38763.256986991197</v>
      </c>
      <c r="AAU342" s="5">
        <v>51485.077713806138</v>
      </c>
      <c r="AAV342" s="5">
        <v>65593.969202685723</v>
      </c>
    </row>
    <row r="343" spans="2:724" ht="15" customHeight="1">
      <c r="B343" s="228">
        <v>70</v>
      </c>
      <c r="C343" s="228">
        <v>25</v>
      </c>
      <c r="D343" s="229" t="s">
        <v>505</v>
      </c>
      <c r="E343" s="73" t="b">
        <v>0</v>
      </c>
      <c r="F343" s="230">
        <v>42186</v>
      </c>
      <c r="G343" s="231" t="s">
        <v>426</v>
      </c>
      <c r="H343" s="57" t="s">
        <v>221</v>
      </c>
      <c r="I343" s="57" t="s">
        <v>199</v>
      </c>
      <c r="J343" s="229" t="s">
        <v>223</v>
      </c>
      <c r="K343" s="232">
        <v>0</v>
      </c>
      <c r="L343" s="232">
        <v>0</v>
      </c>
      <c r="M343" s="73" t="b">
        <v>1</v>
      </c>
      <c r="N343" s="73" t="b">
        <v>1</v>
      </c>
      <c r="O343" s="73" t="b">
        <v>1</v>
      </c>
      <c r="P343" s="27">
        <v>43282</v>
      </c>
      <c r="Q343" s="27" t="s">
        <v>426</v>
      </c>
      <c r="R343" s="69">
        <v>0</v>
      </c>
      <c r="S343" s="69">
        <v>0.06</v>
      </c>
      <c r="T343" s="69">
        <v>0.06</v>
      </c>
      <c r="U343" s="69">
        <v>0.06</v>
      </c>
      <c r="V343" s="69">
        <v>0.06</v>
      </c>
      <c r="W343" s="69">
        <v>0.06</v>
      </c>
      <c r="Z343" s="232">
        <v>0</v>
      </c>
      <c r="AA343" s="232">
        <v>0</v>
      </c>
      <c r="AB343" s="232">
        <v>0</v>
      </c>
      <c r="AC343" s="232">
        <v>0</v>
      </c>
      <c r="AD343" s="232">
        <v>0</v>
      </c>
      <c r="AE343" s="232">
        <v>0</v>
      </c>
      <c r="AF343" s="232">
        <v>0</v>
      </c>
      <c r="AG343" s="232">
        <v>0</v>
      </c>
      <c r="AH343" s="232">
        <v>0</v>
      </c>
      <c r="AI343" s="232">
        <v>0</v>
      </c>
      <c r="AJ343" s="232">
        <v>0</v>
      </c>
      <c r="AK343" s="232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233">
        <v>9905</v>
      </c>
      <c r="AS343" s="5">
        <v>9905</v>
      </c>
      <c r="AT343" s="5">
        <v>9905</v>
      </c>
      <c r="AU343" s="5">
        <v>9905</v>
      </c>
      <c r="AV343" s="5">
        <v>9905</v>
      </c>
      <c r="AW343" s="5">
        <v>9905</v>
      </c>
      <c r="AX343" s="5">
        <v>10499.300000000001</v>
      </c>
      <c r="AY343" s="5">
        <v>10499.300000000001</v>
      </c>
      <c r="AZ343" s="5">
        <v>10499.300000000001</v>
      </c>
      <c r="BA343" s="5">
        <v>10499.300000000001</v>
      </c>
      <c r="BB343" s="5">
        <v>10499.300000000001</v>
      </c>
      <c r="BC343" s="5">
        <v>10499.300000000001</v>
      </c>
      <c r="BD343" s="5">
        <v>10499.300000000001</v>
      </c>
      <c r="BE343" s="5">
        <v>10499.300000000001</v>
      </c>
      <c r="BF343" s="5">
        <v>10499.300000000001</v>
      </c>
      <c r="BG343" s="5">
        <v>10499.300000000001</v>
      </c>
      <c r="BH343" s="5">
        <v>10499.300000000001</v>
      </c>
      <c r="BI343" s="5">
        <v>10499.300000000001</v>
      </c>
      <c r="BJ343" s="5">
        <v>11129.258000000002</v>
      </c>
      <c r="BK343" s="5">
        <v>11129.258000000002</v>
      </c>
      <c r="BL343" s="5">
        <v>11129.258000000002</v>
      </c>
      <c r="BM343" s="5">
        <v>11129.258000000002</v>
      </c>
      <c r="BN343" s="5">
        <v>11129.258000000002</v>
      </c>
      <c r="BO343" s="5">
        <v>11129.258000000002</v>
      </c>
      <c r="BP343" s="5">
        <v>11129.258000000002</v>
      </c>
      <c r="BQ343" s="5">
        <v>11129.258000000002</v>
      </c>
      <c r="BR343" s="5">
        <v>11129.258000000002</v>
      </c>
      <c r="BS343" s="5">
        <v>11129.258000000002</v>
      </c>
      <c r="BT343" s="5">
        <v>11129.258000000002</v>
      </c>
      <c r="BU343" s="5">
        <v>11129.258000000002</v>
      </c>
      <c r="BV343" s="5">
        <v>11797.013480000001</v>
      </c>
      <c r="BW343" s="5">
        <v>11797.013480000001</v>
      </c>
      <c r="BX343" s="5">
        <v>11797.013480000001</v>
      </c>
      <c r="BY343" s="5">
        <v>11797.013480000001</v>
      </c>
      <c r="BZ343" s="5">
        <v>11797.013480000001</v>
      </c>
      <c r="CA343" s="5">
        <v>11797.013480000001</v>
      </c>
      <c r="CB343" s="5">
        <v>11797.013480000001</v>
      </c>
      <c r="CC343" s="5">
        <v>11797.013480000001</v>
      </c>
      <c r="CD343" s="5">
        <v>11797.013480000001</v>
      </c>
      <c r="CE343" s="5">
        <v>11797.013480000001</v>
      </c>
      <c r="CF343" s="5">
        <v>11797.013480000001</v>
      </c>
      <c r="CG343" s="5">
        <v>11797.013480000001</v>
      </c>
      <c r="CH343" s="5">
        <v>12504.834288800002</v>
      </c>
      <c r="CI343" s="5">
        <v>12504.834288800002</v>
      </c>
      <c r="CJ343" s="5">
        <v>12504.834288800002</v>
      </c>
      <c r="CK343" s="5">
        <v>12504.834288800002</v>
      </c>
      <c r="CL343" s="5">
        <v>12504.834288800002</v>
      </c>
      <c r="CM343" s="5">
        <v>12504.834288800002</v>
      </c>
      <c r="CN343" s="5">
        <v>12504.834288800002</v>
      </c>
      <c r="CO343" s="5">
        <v>12504.834288800002</v>
      </c>
      <c r="CP343" s="5">
        <v>12504.834288800002</v>
      </c>
      <c r="CQ343" s="5">
        <v>12504.834288800002</v>
      </c>
      <c r="CR343" s="5">
        <v>12504.834288800002</v>
      </c>
      <c r="CS343" s="5">
        <v>12504.834288800002</v>
      </c>
      <c r="CU343" s="69">
        <v>0</v>
      </c>
      <c r="CV343" s="69">
        <v>0</v>
      </c>
      <c r="CW343" s="69">
        <v>0</v>
      </c>
      <c r="CX343" s="69">
        <v>0</v>
      </c>
      <c r="CY343" s="69">
        <v>0</v>
      </c>
      <c r="CZ343" s="69">
        <v>0</v>
      </c>
      <c r="DC343" s="5">
        <v>0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0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0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0</v>
      </c>
      <c r="EK343" s="5">
        <v>0</v>
      </c>
      <c r="EL343" s="5">
        <v>0</v>
      </c>
      <c r="EM343" s="5">
        <v>0</v>
      </c>
      <c r="EN343" s="5">
        <v>0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0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0</v>
      </c>
      <c r="FT343" s="5">
        <v>0</v>
      </c>
      <c r="FU343" s="5">
        <v>0</v>
      </c>
      <c r="FV343" s="5">
        <v>0</v>
      </c>
      <c r="FW343" s="5"/>
      <c r="FZ343" s="5">
        <v>0</v>
      </c>
      <c r="GA343" s="5">
        <v>0</v>
      </c>
      <c r="GB343" s="5">
        <v>0</v>
      </c>
      <c r="GC343" s="5">
        <v>0</v>
      </c>
      <c r="GD343" s="5">
        <v>0</v>
      </c>
      <c r="GE343" s="5">
        <v>0</v>
      </c>
      <c r="GF343" s="5">
        <v>0</v>
      </c>
      <c r="GG343" s="5">
        <v>0</v>
      </c>
      <c r="GH343" s="5">
        <v>0</v>
      </c>
      <c r="GI343" s="5">
        <v>0</v>
      </c>
      <c r="GJ343" s="5">
        <v>0</v>
      </c>
      <c r="GK343" s="5">
        <v>0</v>
      </c>
      <c r="GL343" s="5">
        <v>0</v>
      </c>
      <c r="GM343" s="5">
        <v>0</v>
      </c>
      <c r="GN343" s="5">
        <v>0</v>
      </c>
      <c r="GO343" s="5">
        <v>0</v>
      </c>
      <c r="GP343" s="5">
        <v>0</v>
      </c>
      <c r="GQ343" s="5">
        <v>0</v>
      </c>
      <c r="GR343" s="5">
        <v>9905</v>
      </c>
      <c r="GS343" s="5">
        <v>9905</v>
      </c>
      <c r="GT343" s="5">
        <v>9905</v>
      </c>
      <c r="GU343" s="5">
        <v>9905</v>
      </c>
      <c r="GV343" s="5">
        <v>9905</v>
      </c>
      <c r="GW343" s="5">
        <v>9905</v>
      </c>
      <c r="GX343" s="5">
        <v>10499.300000000001</v>
      </c>
      <c r="GY343" s="5">
        <v>10499.300000000001</v>
      </c>
      <c r="GZ343" s="5">
        <v>10499.300000000001</v>
      </c>
      <c r="HA343" s="5">
        <v>10499.300000000001</v>
      </c>
      <c r="HB343" s="5">
        <v>10499.300000000001</v>
      </c>
      <c r="HC343" s="5">
        <v>10499.300000000001</v>
      </c>
      <c r="HD343" s="5">
        <v>10499.300000000001</v>
      </c>
      <c r="HE343" s="5">
        <v>10499.300000000001</v>
      </c>
      <c r="HF343" s="5">
        <v>10499.300000000001</v>
      </c>
      <c r="HG343" s="5">
        <v>10499.300000000001</v>
      </c>
      <c r="HH343" s="5">
        <v>10499.300000000001</v>
      </c>
      <c r="HI343" s="5">
        <v>10499.300000000001</v>
      </c>
      <c r="HJ343" s="5">
        <v>11129.258000000002</v>
      </c>
      <c r="HK343" s="5">
        <v>11129.258000000002</v>
      </c>
      <c r="HL343" s="5">
        <v>11129.258000000002</v>
      </c>
      <c r="HM343" s="5">
        <v>11129.258000000002</v>
      </c>
      <c r="HN343" s="5">
        <v>11129.258000000002</v>
      </c>
      <c r="HO343" s="5">
        <v>11129.258000000002</v>
      </c>
      <c r="HP343" s="5">
        <v>11129.258000000002</v>
      </c>
      <c r="HQ343" s="5">
        <v>11129.258000000002</v>
      </c>
      <c r="HR343" s="5">
        <v>11129.258000000002</v>
      </c>
      <c r="HS343" s="5">
        <v>11129.258000000002</v>
      </c>
      <c r="HT343" s="5">
        <v>11129.258000000002</v>
      </c>
      <c r="HU343" s="5">
        <v>11129.258000000002</v>
      </c>
      <c r="HV343" s="5">
        <v>11797.013480000001</v>
      </c>
      <c r="HW343" s="5">
        <v>11797.013480000001</v>
      </c>
      <c r="HX343" s="5">
        <v>11797.013480000001</v>
      </c>
      <c r="HY343" s="5">
        <v>11797.013480000001</v>
      </c>
      <c r="HZ343" s="5">
        <v>11797.013480000001</v>
      </c>
      <c r="IA343" s="5">
        <v>11797.013480000001</v>
      </c>
      <c r="IB343" s="5">
        <v>11797.013480000001</v>
      </c>
      <c r="IC343" s="5">
        <v>11797.013480000001</v>
      </c>
      <c r="ID343" s="5">
        <v>11797.013480000001</v>
      </c>
      <c r="IE343" s="5">
        <v>11797.013480000001</v>
      </c>
      <c r="IF343" s="5">
        <v>11797.013480000001</v>
      </c>
      <c r="IG343" s="5">
        <v>11797.013480000001</v>
      </c>
      <c r="IH343" s="5">
        <v>12504.834288800002</v>
      </c>
      <c r="II343" s="5">
        <v>12504.834288800002</v>
      </c>
      <c r="IJ343" s="5">
        <v>12504.834288800002</v>
      </c>
      <c r="IK343" s="5">
        <v>12504.834288800002</v>
      </c>
      <c r="IL343" s="5">
        <v>12504.834288800002</v>
      </c>
      <c r="IM343" s="5">
        <v>12504.834288800002</v>
      </c>
      <c r="IN343" s="5">
        <v>12504.834288800002</v>
      </c>
      <c r="IO343" s="5">
        <v>12504.834288800002</v>
      </c>
      <c r="IP343" s="5">
        <v>12504.834288800002</v>
      </c>
      <c r="IQ343" s="5">
        <v>12504.834288800002</v>
      </c>
      <c r="IR343" s="5">
        <v>12504.834288800002</v>
      </c>
      <c r="IS343" s="5">
        <v>12504.834288800002</v>
      </c>
      <c r="IT343" s="5"/>
      <c r="IW343" s="5">
        <v>0</v>
      </c>
      <c r="IX343" s="5">
        <v>0</v>
      </c>
      <c r="IY343" s="5">
        <v>0</v>
      </c>
      <c r="IZ343" s="5">
        <v>0</v>
      </c>
      <c r="JA343" s="5">
        <v>0</v>
      </c>
      <c r="JB343" s="5">
        <v>0</v>
      </c>
      <c r="JC343" s="5">
        <v>0</v>
      </c>
      <c r="JD343" s="5">
        <v>0</v>
      </c>
      <c r="JE343" s="5">
        <v>0</v>
      </c>
      <c r="JF343" s="5">
        <v>0</v>
      </c>
      <c r="JG343" s="5">
        <v>0</v>
      </c>
      <c r="JH343" s="5">
        <v>0</v>
      </c>
      <c r="JI343" s="5">
        <v>0</v>
      </c>
      <c r="JJ343" s="5">
        <v>0</v>
      </c>
      <c r="JK343" s="5">
        <v>0</v>
      </c>
      <c r="JL343" s="5">
        <v>0</v>
      </c>
      <c r="JM343" s="5">
        <v>0</v>
      </c>
      <c r="JN343" s="5">
        <v>0</v>
      </c>
      <c r="JO343" s="5">
        <v>284.27350000000001</v>
      </c>
      <c r="JP343" s="5">
        <v>284.27350000000001</v>
      </c>
      <c r="JQ343" s="5">
        <v>284.27350000000001</v>
      </c>
      <c r="JR343" s="5">
        <v>284.27350000000001</v>
      </c>
      <c r="JS343" s="5">
        <v>284.27350000000001</v>
      </c>
      <c r="JT343" s="5">
        <v>284.27350000000001</v>
      </c>
      <c r="JU343" s="5">
        <v>301.32991000000004</v>
      </c>
      <c r="JV343" s="5">
        <v>301.32991000000004</v>
      </c>
      <c r="JW343" s="5">
        <v>301.32991000000004</v>
      </c>
      <c r="JX343" s="5">
        <v>301.32991000000004</v>
      </c>
      <c r="JY343" s="5">
        <v>301.32991000000004</v>
      </c>
      <c r="JZ343" s="5">
        <v>301.32991000000004</v>
      </c>
      <c r="KA343" s="5">
        <v>301.32991000000004</v>
      </c>
      <c r="KB343" s="5">
        <v>301.32991000000004</v>
      </c>
      <c r="KC343" s="5">
        <v>301.32991000000004</v>
      </c>
      <c r="KD343" s="5">
        <v>301.32991000000004</v>
      </c>
      <c r="KE343" s="5">
        <v>301.32991000000004</v>
      </c>
      <c r="KF343" s="5">
        <v>301.32991000000004</v>
      </c>
      <c r="KG343" s="5">
        <v>319.40970460000005</v>
      </c>
      <c r="KH343" s="5">
        <v>319.40970460000005</v>
      </c>
      <c r="KI343" s="5">
        <v>319.40970460000005</v>
      </c>
      <c r="KJ343" s="5">
        <v>319.40970460000005</v>
      </c>
      <c r="KK343" s="5">
        <v>319.40970460000005</v>
      </c>
      <c r="KL343" s="5">
        <v>319.40970460000005</v>
      </c>
      <c r="KM343" s="5">
        <v>319.40970460000005</v>
      </c>
      <c r="KN343" s="5">
        <v>319.40970460000005</v>
      </c>
      <c r="KO343" s="5">
        <v>319.40970460000005</v>
      </c>
      <c r="KP343" s="5">
        <v>319.40970460000005</v>
      </c>
      <c r="KQ343" s="5">
        <v>319.40970460000005</v>
      </c>
      <c r="KR343" s="5">
        <v>319.40970460000005</v>
      </c>
      <c r="KS343" s="5">
        <v>338.57428687600003</v>
      </c>
      <c r="KT343" s="5">
        <v>338.57428687600003</v>
      </c>
      <c r="KU343" s="5">
        <v>338.57428687600003</v>
      </c>
      <c r="KV343" s="5">
        <v>338.57428687600003</v>
      </c>
      <c r="KW343" s="5">
        <v>338.57428687600003</v>
      </c>
      <c r="KX343" s="5">
        <v>338.57428687600003</v>
      </c>
      <c r="KY343" s="5">
        <v>338.57428687600003</v>
      </c>
      <c r="KZ343" s="5">
        <v>338.57428687600003</v>
      </c>
      <c r="LA343" s="5">
        <v>338.57428687600003</v>
      </c>
      <c r="LB343" s="5">
        <v>338.57428687600003</v>
      </c>
      <c r="LC343" s="5">
        <v>338.57428687600003</v>
      </c>
      <c r="LD343" s="5">
        <v>338.57428687600003</v>
      </c>
      <c r="LE343" s="5">
        <v>358.88874408856009</v>
      </c>
      <c r="LF343" s="5">
        <v>358.88874408856009</v>
      </c>
      <c r="LG343" s="5">
        <v>358.88874408856009</v>
      </c>
      <c r="LH343" s="5">
        <v>358.88874408856009</v>
      </c>
      <c r="LI343" s="5">
        <v>358.88874408856009</v>
      </c>
      <c r="LJ343" s="5">
        <v>358.88874408856009</v>
      </c>
      <c r="LK343" s="5">
        <v>358.88874408856009</v>
      </c>
      <c r="LL343" s="5">
        <v>358.88874408856009</v>
      </c>
      <c r="LM343" s="5">
        <v>358.88874408856009</v>
      </c>
      <c r="LN343" s="5">
        <v>358.88874408856009</v>
      </c>
      <c r="LO343" s="5">
        <v>358.88874408856009</v>
      </c>
      <c r="LP343" s="5">
        <v>358.88874408856009</v>
      </c>
      <c r="LQ343" s="5"/>
      <c r="LT343" s="5">
        <v>0</v>
      </c>
      <c r="LU343" s="5">
        <v>0</v>
      </c>
      <c r="LV343" s="5">
        <v>0</v>
      </c>
      <c r="LW343" s="5">
        <v>0</v>
      </c>
      <c r="LX343" s="5">
        <v>0</v>
      </c>
      <c r="LY343" s="5">
        <v>0</v>
      </c>
      <c r="LZ343" s="5">
        <v>0</v>
      </c>
      <c r="MA343" s="5">
        <v>0</v>
      </c>
      <c r="MB343" s="5">
        <v>0</v>
      </c>
      <c r="MC343" s="5">
        <v>0</v>
      </c>
      <c r="MD343" s="5">
        <v>0</v>
      </c>
      <c r="ME343" s="5">
        <v>0</v>
      </c>
      <c r="MF343" s="5">
        <v>0</v>
      </c>
      <c r="MG343" s="5">
        <v>0</v>
      </c>
      <c r="MH343" s="5">
        <v>0</v>
      </c>
      <c r="MI343" s="5">
        <v>0</v>
      </c>
      <c r="MJ343" s="5">
        <v>0</v>
      </c>
      <c r="MK343" s="5">
        <v>0</v>
      </c>
      <c r="ML343" s="5">
        <v>301.11200000000002</v>
      </c>
      <c r="MM343" s="5">
        <v>301.11200000000002</v>
      </c>
      <c r="MN343" s="5">
        <v>301.11200000000002</v>
      </c>
      <c r="MO343" s="5">
        <v>301.11200000000002</v>
      </c>
      <c r="MP343" s="5">
        <v>301.11200000000002</v>
      </c>
      <c r="MQ343" s="5">
        <v>301.11200000000002</v>
      </c>
      <c r="MR343" s="5">
        <v>319.17872000000006</v>
      </c>
      <c r="MS343" s="5">
        <v>319.17872000000006</v>
      </c>
      <c r="MT343" s="5">
        <v>319.17872000000006</v>
      </c>
      <c r="MU343" s="5">
        <v>319.17872000000006</v>
      </c>
      <c r="MV343" s="5">
        <v>319.17872000000006</v>
      </c>
      <c r="MW343" s="5">
        <v>319.17872000000006</v>
      </c>
      <c r="MX343" s="5">
        <v>319.17872000000006</v>
      </c>
      <c r="MY343" s="5">
        <v>319.17872000000006</v>
      </c>
      <c r="MZ343" s="5">
        <v>319.17872000000006</v>
      </c>
      <c r="NA343" s="5">
        <v>319.17872000000006</v>
      </c>
      <c r="NB343" s="5">
        <v>319.17872000000006</v>
      </c>
      <c r="NC343" s="5">
        <v>319.17872000000006</v>
      </c>
      <c r="ND343" s="5">
        <v>338.32944320000007</v>
      </c>
      <c r="NE343" s="5">
        <v>338.32944320000007</v>
      </c>
      <c r="NF343" s="5">
        <v>338.32944320000007</v>
      </c>
      <c r="NG343" s="5">
        <v>338.32944320000007</v>
      </c>
      <c r="NH343" s="5">
        <v>338.32944320000007</v>
      </c>
      <c r="NI343" s="5">
        <v>338.32944320000007</v>
      </c>
      <c r="NJ343" s="5">
        <v>338.32944320000007</v>
      </c>
      <c r="NK343" s="5">
        <v>338.32944320000007</v>
      </c>
      <c r="NL343" s="5">
        <v>338.32944320000007</v>
      </c>
      <c r="NM343" s="5">
        <v>338.32944320000007</v>
      </c>
      <c r="NN343" s="5">
        <v>338.32944320000007</v>
      </c>
      <c r="NO343" s="5">
        <v>338.32944320000007</v>
      </c>
      <c r="NP343" s="5">
        <v>358.62920979200004</v>
      </c>
      <c r="NQ343" s="5">
        <v>358.62920979200004</v>
      </c>
      <c r="NR343" s="5">
        <v>358.62920979200004</v>
      </c>
      <c r="NS343" s="5">
        <v>358.62920979200004</v>
      </c>
      <c r="NT343" s="5">
        <v>358.62920979200004</v>
      </c>
      <c r="NU343" s="5">
        <v>358.62920979200004</v>
      </c>
      <c r="NV343" s="5">
        <v>358.62920979200004</v>
      </c>
      <c r="NW343" s="5">
        <v>358.62920979200004</v>
      </c>
      <c r="NX343" s="5">
        <v>358.62920979200004</v>
      </c>
      <c r="NY343" s="5">
        <v>358.62920979200004</v>
      </c>
      <c r="NZ343" s="5">
        <v>358.62920979200004</v>
      </c>
      <c r="OA343" s="5">
        <v>358.62920979200004</v>
      </c>
      <c r="OB343" s="5">
        <v>380.14696237952006</v>
      </c>
      <c r="OC343" s="5">
        <v>380.14696237952006</v>
      </c>
      <c r="OD343" s="5">
        <v>380.14696237952006</v>
      </c>
      <c r="OE343" s="5">
        <v>380.14696237952006</v>
      </c>
      <c r="OF343" s="5">
        <v>380.14696237952006</v>
      </c>
      <c r="OG343" s="5">
        <v>380.14696237952006</v>
      </c>
      <c r="OH343" s="5">
        <v>380.14696237952006</v>
      </c>
      <c r="OI343" s="5">
        <v>380.14696237952006</v>
      </c>
      <c r="OJ343" s="5">
        <v>380.14696237952006</v>
      </c>
      <c r="OK343" s="5">
        <v>380.14696237952006</v>
      </c>
      <c r="OL343" s="5">
        <v>380.14696237952006</v>
      </c>
      <c r="OM343" s="5">
        <v>380.14696237952006</v>
      </c>
      <c r="ON343" s="5"/>
      <c r="OQ343" s="59">
        <v>0</v>
      </c>
      <c r="OR343" s="59">
        <v>0</v>
      </c>
      <c r="OS343" s="59">
        <v>0</v>
      </c>
      <c r="OT343" s="59">
        <v>0</v>
      </c>
      <c r="OU343" s="59">
        <v>0</v>
      </c>
      <c r="OV343" s="59">
        <v>0</v>
      </c>
      <c r="OW343" s="59">
        <v>0</v>
      </c>
      <c r="OX343" s="59">
        <v>0</v>
      </c>
      <c r="OY343" s="59">
        <v>0</v>
      </c>
      <c r="OZ343" s="59">
        <v>0</v>
      </c>
      <c r="PA343" s="59">
        <v>0</v>
      </c>
      <c r="PB343" s="59">
        <v>0</v>
      </c>
      <c r="PC343" s="59">
        <v>0</v>
      </c>
      <c r="PD343" s="59">
        <v>0</v>
      </c>
      <c r="PE343" s="59">
        <v>0</v>
      </c>
      <c r="PF343" s="59">
        <v>0</v>
      </c>
      <c r="PG343" s="59">
        <v>0</v>
      </c>
      <c r="PH343" s="59">
        <v>0</v>
      </c>
      <c r="PI343" s="59">
        <v>0</v>
      </c>
      <c r="PJ343" s="59">
        <v>0</v>
      </c>
      <c r="PK343" s="59">
        <v>0</v>
      </c>
      <c r="PL343" s="59">
        <v>0</v>
      </c>
      <c r="PM343" s="59">
        <v>0</v>
      </c>
      <c r="PN343" s="59">
        <v>0</v>
      </c>
      <c r="PO343" s="59">
        <v>0</v>
      </c>
      <c r="PP343" s="59">
        <v>0</v>
      </c>
      <c r="PQ343" s="59">
        <v>0</v>
      </c>
      <c r="PR343" s="59">
        <v>0</v>
      </c>
      <c r="PS343" s="59">
        <v>0</v>
      </c>
      <c r="PT343" s="59">
        <v>0</v>
      </c>
      <c r="PU343" s="59">
        <v>0</v>
      </c>
      <c r="PV343" s="59">
        <v>0</v>
      </c>
      <c r="PW343" s="59">
        <v>0</v>
      </c>
      <c r="PX343" s="59">
        <v>0</v>
      </c>
      <c r="PY343" s="59">
        <v>0</v>
      </c>
      <c r="PZ343" s="59">
        <v>0</v>
      </c>
      <c r="QA343" s="59">
        <v>0</v>
      </c>
      <c r="QB343" s="59">
        <v>0</v>
      </c>
      <c r="QC343" s="59">
        <v>0</v>
      </c>
      <c r="QD343" s="59">
        <v>0</v>
      </c>
      <c r="QE343" s="59">
        <v>0</v>
      </c>
      <c r="QF343" s="59">
        <v>0</v>
      </c>
      <c r="QG343" s="59">
        <v>0</v>
      </c>
      <c r="QH343" s="59">
        <v>0</v>
      </c>
      <c r="QI343" s="59">
        <v>0</v>
      </c>
      <c r="QJ343" s="59">
        <v>0</v>
      </c>
      <c r="QK343" s="59">
        <v>0</v>
      </c>
      <c r="QL343" s="59">
        <v>0</v>
      </c>
      <c r="QM343" s="59">
        <v>0</v>
      </c>
      <c r="QN343" s="59">
        <v>0</v>
      </c>
      <c r="QO343" s="59">
        <v>0</v>
      </c>
      <c r="QP343" s="59">
        <v>0</v>
      </c>
      <c r="QQ343" s="59">
        <v>0</v>
      </c>
      <c r="QR343" s="59">
        <v>0</v>
      </c>
      <c r="QS343" s="59">
        <v>0</v>
      </c>
      <c r="QT343" s="59">
        <v>0</v>
      </c>
      <c r="QU343" s="59">
        <v>0</v>
      </c>
      <c r="QV343" s="59">
        <v>0</v>
      </c>
      <c r="QW343" s="59">
        <v>0</v>
      </c>
      <c r="QX343" s="59">
        <v>0</v>
      </c>
      <c r="QY343" s="59">
        <v>0</v>
      </c>
      <c r="QZ343" s="59">
        <v>0</v>
      </c>
      <c r="RA343" s="59">
        <v>0</v>
      </c>
      <c r="RB343" s="59">
        <v>0</v>
      </c>
      <c r="RC343" s="59">
        <v>0</v>
      </c>
      <c r="RD343" s="59">
        <v>0</v>
      </c>
      <c r="RE343" s="59">
        <v>0</v>
      </c>
      <c r="RF343" s="59">
        <v>0</v>
      </c>
      <c r="RG343" s="59">
        <v>0</v>
      </c>
      <c r="RH343" s="59">
        <v>0</v>
      </c>
      <c r="RI343" s="59">
        <v>0</v>
      </c>
      <c r="RJ343" s="59">
        <v>0</v>
      </c>
      <c r="RK343" s="59"/>
      <c r="RN343" s="59">
        <v>0</v>
      </c>
      <c r="RO343" s="59">
        <v>0</v>
      </c>
      <c r="RP343" s="59">
        <v>0</v>
      </c>
      <c r="RQ343" s="59">
        <v>0</v>
      </c>
      <c r="RR343" s="59">
        <v>0</v>
      </c>
      <c r="RS343" s="59">
        <v>0</v>
      </c>
      <c r="RT343" s="59">
        <v>0</v>
      </c>
      <c r="RU343" s="59">
        <v>0</v>
      </c>
      <c r="RV343" s="59">
        <v>0</v>
      </c>
      <c r="RW343" s="59">
        <v>0</v>
      </c>
      <c r="RX343" s="59">
        <v>0</v>
      </c>
      <c r="RY343" s="59">
        <v>0</v>
      </c>
      <c r="RZ343" s="59">
        <v>0</v>
      </c>
      <c r="SA343" s="59">
        <v>0</v>
      </c>
      <c r="SB343" s="59">
        <v>0</v>
      </c>
      <c r="SC343" s="59">
        <v>0</v>
      </c>
      <c r="SD343" s="59">
        <v>0</v>
      </c>
      <c r="SE343" s="59">
        <v>0</v>
      </c>
      <c r="SF343" s="59">
        <v>585.38550000000009</v>
      </c>
      <c r="SG343" s="59">
        <v>585.38550000000009</v>
      </c>
      <c r="SH343" s="59">
        <v>585.38550000000009</v>
      </c>
      <c r="SI343" s="59">
        <v>585.38550000000009</v>
      </c>
      <c r="SJ343" s="59">
        <v>585.38550000000009</v>
      </c>
      <c r="SK343" s="59">
        <v>585.38550000000009</v>
      </c>
      <c r="SL343" s="59">
        <v>620.50863000000004</v>
      </c>
      <c r="SM343" s="59">
        <v>620.50863000000004</v>
      </c>
      <c r="SN343" s="59">
        <v>620.50863000000004</v>
      </c>
      <c r="SO343" s="59">
        <v>620.50863000000004</v>
      </c>
      <c r="SP343" s="59">
        <v>620.50863000000004</v>
      </c>
      <c r="SQ343" s="59">
        <v>620.50863000000004</v>
      </c>
      <c r="SR343" s="59">
        <v>620.50863000000004</v>
      </c>
      <c r="SS343" s="59">
        <v>620.50863000000004</v>
      </c>
      <c r="ST343" s="59">
        <v>620.50863000000004</v>
      </c>
      <c r="SU343" s="59">
        <v>620.50863000000004</v>
      </c>
      <c r="SV343" s="59">
        <v>620.50863000000004</v>
      </c>
      <c r="SW343" s="59">
        <v>620.50863000000004</v>
      </c>
      <c r="SX343" s="59">
        <v>657.73914780000018</v>
      </c>
      <c r="SY343" s="59">
        <v>657.73914780000018</v>
      </c>
      <c r="SZ343" s="59">
        <v>657.73914780000018</v>
      </c>
      <c r="TA343" s="59">
        <v>657.73914780000018</v>
      </c>
      <c r="TB343" s="59">
        <v>657.73914780000018</v>
      </c>
      <c r="TC343" s="59">
        <v>657.73914780000018</v>
      </c>
      <c r="TD343" s="59">
        <v>657.73914780000018</v>
      </c>
      <c r="TE343" s="59">
        <v>657.73914780000018</v>
      </c>
      <c r="TF343" s="59">
        <v>657.73914780000018</v>
      </c>
      <c r="TG343" s="59">
        <v>657.73914780000018</v>
      </c>
      <c r="TH343" s="59">
        <v>657.73914780000018</v>
      </c>
      <c r="TI343" s="59">
        <v>657.73914780000018</v>
      </c>
      <c r="TJ343" s="59">
        <v>697.20349666800007</v>
      </c>
      <c r="TK343" s="59">
        <v>697.20349666800007</v>
      </c>
      <c r="TL343" s="59">
        <v>697.20349666800007</v>
      </c>
      <c r="TM343" s="59">
        <v>697.20349666800007</v>
      </c>
      <c r="TN343" s="59">
        <v>697.20349666800007</v>
      </c>
      <c r="TO343" s="59">
        <v>697.20349666800007</v>
      </c>
      <c r="TP343" s="59">
        <v>697.20349666800007</v>
      </c>
      <c r="TQ343" s="59">
        <v>697.20349666800007</v>
      </c>
      <c r="TR343" s="59">
        <v>697.20349666800007</v>
      </c>
      <c r="TS343" s="59">
        <v>697.20349666800007</v>
      </c>
      <c r="TT343" s="59">
        <v>697.20349666800007</v>
      </c>
      <c r="TU343" s="59">
        <v>697.20349666800007</v>
      </c>
      <c r="TV343" s="59">
        <v>739.03570646808021</v>
      </c>
      <c r="TW343" s="59">
        <v>739.03570646808021</v>
      </c>
      <c r="TX343" s="59">
        <v>739.03570646808021</v>
      </c>
      <c r="TY343" s="59">
        <v>739.03570646808021</v>
      </c>
      <c r="TZ343" s="59">
        <v>739.03570646808021</v>
      </c>
      <c r="UA343" s="59">
        <v>739.03570646808021</v>
      </c>
      <c r="UB343" s="59">
        <v>739.03570646808021</v>
      </c>
      <c r="UC343" s="59">
        <v>739.03570646808021</v>
      </c>
      <c r="UD343" s="59">
        <v>739.03570646808021</v>
      </c>
      <c r="UE343" s="59">
        <v>739.03570646808021</v>
      </c>
      <c r="UF343" s="59">
        <v>739.03570646808021</v>
      </c>
      <c r="UG343" s="59">
        <v>739.03570646808021</v>
      </c>
      <c r="UH343" s="59"/>
      <c r="UK343" s="59">
        <v>0</v>
      </c>
      <c r="UL343" s="59">
        <v>1705.6410000000001</v>
      </c>
      <c r="UM343" s="59">
        <v>3615.9589199999996</v>
      </c>
      <c r="UN343" s="59">
        <v>3832.9164552000016</v>
      </c>
      <c r="UO343" s="59">
        <v>4062.8914425119997</v>
      </c>
      <c r="UP343" s="59">
        <v>4306.6649290627211</v>
      </c>
      <c r="UQ343" s="59"/>
      <c r="UT343" s="59">
        <v>0</v>
      </c>
      <c r="UU343" s="59">
        <v>1806.6720000000003</v>
      </c>
      <c r="UV343" s="59">
        <v>3830.14464</v>
      </c>
      <c r="UW343" s="59">
        <v>4059.9533184000015</v>
      </c>
      <c r="UX343" s="59">
        <v>4303.5505175040007</v>
      </c>
      <c r="UY343" s="59">
        <v>4561.7635485542405</v>
      </c>
      <c r="UZ343" s="59"/>
      <c r="VC343" s="59">
        <v>0</v>
      </c>
      <c r="VD343" s="59">
        <v>0</v>
      </c>
      <c r="VE343" s="59">
        <v>0</v>
      </c>
      <c r="VF343" s="59">
        <v>0</v>
      </c>
      <c r="VG343" s="59">
        <v>0</v>
      </c>
      <c r="VH343" s="59">
        <v>0</v>
      </c>
      <c r="VI343" s="59"/>
      <c r="VL343" s="59">
        <v>0</v>
      </c>
      <c r="VM343" s="59">
        <v>3512.3130000000001</v>
      </c>
      <c r="VN343" s="59">
        <v>7446.1035599999996</v>
      </c>
      <c r="VO343" s="59">
        <v>7892.8697736000031</v>
      </c>
      <c r="VP343" s="59">
        <v>8366.4419600159999</v>
      </c>
      <c r="VQ343" s="59">
        <v>8868.4284776169625</v>
      </c>
      <c r="VR343" s="59"/>
      <c r="VU343" s="59">
        <v>0</v>
      </c>
      <c r="VV343" s="59">
        <v>59430</v>
      </c>
      <c r="VW343" s="59">
        <v>125991.60000000002</v>
      </c>
      <c r="VX343" s="59">
        <v>133551.09600000002</v>
      </c>
      <c r="VY343" s="59">
        <v>141564.16175999999</v>
      </c>
      <c r="VZ343" s="59">
        <v>150058.01146560002</v>
      </c>
      <c r="WA343" s="59"/>
      <c r="WD343" s="59">
        <v>0</v>
      </c>
      <c r="WE343" s="59">
        <v>4952.5</v>
      </c>
      <c r="WF343" s="59">
        <v>10499.300000000001</v>
      </c>
      <c r="WG343" s="59">
        <v>11129.258000000002</v>
      </c>
      <c r="WH343" s="59">
        <v>11797.01348</v>
      </c>
      <c r="WI343" s="59">
        <v>12504.834288800002</v>
      </c>
      <c r="WJ343" s="59"/>
      <c r="WM343" s="59">
        <v>0</v>
      </c>
      <c r="WN343" s="59">
        <v>207.82626940830886</v>
      </c>
      <c r="WO343" s="59">
        <v>440.59169114561485</v>
      </c>
      <c r="WP343" s="59">
        <v>467.02719261435175</v>
      </c>
      <c r="WQ343" s="59">
        <v>495.0488241712128</v>
      </c>
      <c r="WR343" s="59">
        <v>524.7517536214857</v>
      </c>
      <c r="WS343" s="59"/>
      <c r="WV343" s="74">
        <v>-6</v>
      </c>
      <c r="WW343" s="74">
        <v>6</v>
      </c>
      <c r="WX343" s="74">
        <v>18</v>
      </c>
      <c r="WY343" s="74">
        <v>30</v>
      </c>
      <c r="WZ343" s="74">
        <v>42</v>
      </c>
      <c r="XA343" s="74">
        <v>54</v>
      </c>
      <c r="XB343" s="74"/>
      <c r="XE343" s="80">
        <v>0</v>
      </c>
      <c r="XF343" s="80">
        <v>0</v>
      </c>
      <c r="XG343" s="80">
        <v>1</v>
      </c>
      <c r="XH343" s="80">
        <v>2</v>
      </c>
      <c r="XI343" s="80">
        <v>3</v>
      </c>
      <c r="XJ343" s="80">
        <v>4</v>
      </c>
      <c r="XK343" s="80"/>
      <c r="XL343" s="75"/>
      <c r="XM343" s="75"/>
      <c r="XN343" s="80">
        <v>0</v>
      </c>
      <c r="XO343" s="80">
        <v>6</v>
      </c>
      <c r="XP343" s="80">
        <v>6</v>
      </c>
      <c r="XQ343" s="80">
        <v>6</v>
      </c>
      <c r="XR343" s="80">
        <v>6</v>
      </c>
      <c r="XS343" s="80">
        <v>6</v>
      </c>
      <c r="XT343" s="80"/>
      <c r="XW343" s="80">
        <v>0</v>
      </c>
      <c r="XX343" s="80">
        <v>0</v>
      </c>
      <c r="XY343" s="80">
        <v>0</v>
      </c>
      <c r="XZ343" s="80">
        <v>0</v>
      </c>
      <c r="YA343" s="80">
        <v>0</v>
      </c>
      <c r="YB343" s="80">
        <v>0</v>
      </c>
      <c r="YC343" s="80"/>
      <c r="YF343" s="5">
        <v>0</v>
      </c>
      <c r="YG343" s="5">
        <v>433.31777171632393</v>
      </c>
      <c r="YH343" s="5">
        <v>918.63367603860752</v>
      </c>
      <c r="YI343" s="5">
        <v>973.75169660092342</v>
      </c>
      <c r="YJ343" s="5">
        <v>1032.1767983969794</v>
      </c>
      <c r="YK343" s="5">
        <v>1094.1074063007991</v>
      </c>
      <c r="YL343" s="5"/>
      <c r="YO343" s="5">
        <v>0</v>
      </c>
      <c r="YP343" s="5">
        <v>9352.1821233738992</v>
      </c>
      <c r="YQ343" s="5">
        <v>19826.626101552669</v>
      </c>
      <c r="YR343" s="5">
        <v>21016.223667645827</v>
      </c>
      <c r="YS343" s="5">
        <v>29702.929450272768</v>
      </c>
      <c r="YT343" s="5">
        <v>31485.105217289143</v>
      </c>
      <c r="YU343" s="5"/>
      <c r="YX343" s="5">
        <v>0</v>
      </c>
      <c r="YY343" s="5">
        <v>9268.8065560138202</v>
      </c>
      <c r="YZ343" s="5">
        <v>19826.626101552669</v>
      </c>
      <c r="ZA343" s="5">
        <v>21016.223667645827</v>
      </c>
      <c r="ZB343" s="5">
        <v>29702.929450272768</v>
      </c>
      <c r="ZC343" s="5">
        <v>31485.105217289143</v>
      </c>
      <c r="ZD343" s="5"/>
      <c r="ZG343" s="5">
        <v>0</v>
      </c>
      <c r="ZH343" s="5">
        <v>207.82626940830886</v>
      </c>
      <c r="ZI343" s="5">
        <v>440.59169114561485</v>
      </c>
      <c r="ZJ343" s="5">
        <v>467.02719261435175</v>
      </c>
      <c r="ZK343" s="5">
        <v>495.0488241712128</v>
      </c>
      <c r="ZL343" s="5">
        <v>524.7517536214857</v>
      </c>
      <c r="ZM343" s="5"/>
      <c r="ZP343" s="60">
        <v>0</v>
      </c>
      <c r="ZQ343" s="60">
        <v>1454.783885858162</v>
      </c>
      <c r="ZR343" s="60">
        <v>12336.567352077216</v>
      </c>
      <c r="ZS343" s="60">
        <v>13076.761393201848</v>
      </c>
      <c r="ZT343" s="60">
        <v>13861.367076793958</v>
      </c>
      <c r="ZU343" s="60">
        <v>14693.049101401601</v>
      </c>
      <c r="ZV343" s="60"/>
      <c r="ZY343" s="60">
        <v>0</v>
      </c>
      <c r="ZZ343" s="60">
        <v>207.82626940830886</v>
      </c>
      <c r="AAA343" s="60">
        <v>440.59169114561485</v>
      </c>
      <c r="AAB343" s="60">
        <v>467.02719261435175</v>
      </c>
      <c r="AAC343" s="60">
        <v>495.0488241712128</v>
      </c>
      <c r="AAD343" s="60">
        <v>524.7517536214857</v>
      </c>
      <c r="AAE343" s="60"/>
      <c r="AAH343" s="60">
        <v>0</v>
      </c>
      <c r="AAI343" s="60">
        <v>2701.7415023080152</v>
      </c>
      <c r="AAJ343" s="60">
        <v>14980.117498950905</v>
      </c>
      <c r="AAK343" s="60">
        <v>25686.495593789346</v>
      </c>
      <c r="AAL343" s="60">
        <v>37623.710637012176</v>
      </c>
      <c r="AAM343" s="60">
        <v>50900.920101284115</v>
      </c>
      <c r="AAN343" s="60"/>
      <c r="AAQ343" s="5">
        <v>0</v>
      </c>
      <c r="AAR343" s="5">
        <v>4156.5253881661774</v>
      </c>
      <c r="AAS343" s="5">
        <v>27316.68485102812</v>
      </c>
      <c r="AAT343" s="5">
        <v>38763.256986991197</v>
      </c>
      <c r="AAU343" s="5">
        <v>51485.077713806138</v>
      </c>
      <c r="AAV343" s="5">
        <v>65593.969202685723</v>
      </c>
    </row>
    <row r="344" spans="2:724" ht="15" customHeight="1">
      <c r="B344" s="228">
        <v>71</v>
      </c>
      <c r="C344" s="228">
        <v>26</v>
      </c>
      <c r="D344" s="229" t="s">
        <v>506</v>
      </c>
      <c r="E344" s="73" t="b">
        <v>0</v>
      </c>
      <c r="F344" s="230">
        <v>42370</v>
      </c>
      <c r="G344" s="231" t="s">
        <v>426</v>
      </c>
      <c r="H344" s="57" t="s">
        <v>221</v>
      </c>
      <c r="I344" s="57" t="s">
        <v>199</v>
      </c>
      <c r="J344" s="229" t="s">
        <v>223</v>
      </c>
      <c r="K344" s="232">
        <v>0</v>
      </c>
      <c r="L344" s="232">
        <v>0</v>
      </c>
      <c r="M344" s="73" t="b">
        <v>1</v>
      </c>
      <c r="N344" s="73" t="b">
        <v>1</v>
      </c>
      <c r="O344" s="73" t="b">
        <v>1</v>
      </c>
      <c r="P344" s="27">
        <v>43466</v>
      </c>
      <c r="Q344" s="27" t="s">
        <v>426</v>
      </c>
      <c r="R344" s="69">
        <v>0</v>
      </c>
      <c r="S344" s="69">
        <v>0.06</v>
      </c>
      <c r="T344" s="69">
        <v>0.06</v>
      </c>
      <c r="U344" s="69">
        <v>0.06</v>
      </c>
      <c r="V344" s="69">
        <v>0.06</v>
      </c>
      <c r="W344" s="69">
        <v>0.06</v>
      </c>
      <c r="Z344" s="232">
        <v>0</v>
      </c>
      <c r="AA344" s="232">
        <v>0</v>
      </c>
      <c r="AB344" s="232">
        <v>0</v>
      </c>
      <c r="AC344" s="232">
        <v>0</v>
      </c>
      <c r="AD344" s="232">
        <v>0</v>
      </c>
      <c r="AE344" s="232">
        <v>0</v>
      </c>
      <c r="AF344" s="232">
        <v>0</v>
      </c>
      <c r="AG344" s="232">
        <v>0</v>
      </c>
      <c r="AH344" s="232">
        <v>0</v>
      </c>
      <c r="AI344" s="232">
        <v>0</v>
      </c>
      <c r="AJ344" s="232">
        <v>0</v>
      </c>
      <c r="AK344" s="232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234">
        <v>9905</v>
      </c>
      <c r="AY344" s="5">
        <v>9905</v>
      </c>
      <c r="AZ344" s="5">
        <v>9905</v>
      </c>
      <c r="BA344" s="5">
        <v>9905</v>
      </c>
      <c r="BB344" s="5">
        <v>9905</v>
      </c>
      <c r="BC344" s="5">
        <v>9905</v>
      </c>
      <c r="BD344" s="5">
        <v>9905</v>
      </c>
      <c r="BE344" s="5">
        <v>9905</v>
      </c>
      <c r="BF344" s="5">
        <v>9905</v>
      </c>
      <c r="BG344" s="5">
        <v>9905</v>
      </c>
      <c r="BH344" s="5">
        <v>9905</v>
      </c>
      <c r="BI344" s="5">
        <v>9905</v>
      </c>
      <c r="BJ344" s="5">
        <v>10499.300000000001</v>
      </c>
      <c r="BK344" s="5">
        <v>10499.300000000001</v>
      </c>
      <c r="BL344" s="5">
        <v>10499.300000000001</v>
      </c>
      <c r="BM344" s="5">
        <v>10499.300000000001</v>
      </c>
      <c r="BN344" s="5">
        <v>10499.300000000001</v>
      </c>
      <c r="BO344" s="5">
        <v>10499.300000000001</v>
      </c>
      <c r="BP344" s="5">
        <v>10499.300000000001</v>
      </c>
      <c r="BQ344" s="5">
        <v>10499.300000000001</v>
      </c>
      <c r="BR344" s="5">
        <v>10499.300000000001</v>
      </c>
      <c r="BS344" s="5">
        <v>10499.300000000001</v>
      </c>
      <c r="BT344" s="5">
        <v>10499.300000000001</v>
      </c>
      <c r="BU344" s="5">
        <v>10499.300000000001</v>
      </c>
      <c r="BV344" s="5">
        <v>11129.258000000002</v>
      </c>
      <c r="BW344" s="5">
        <v>11129.258000000002</v>
      </c>
      <c r="BX344" s="5">
        <v>11129.258000000002</v>
      </c>
      <c r="BY344" s="5">
        <v>11129.258000000002</v>
      </c>
      <c r="BZ344" s="5">
        <v>11129.258000000002</v>
      </c>
      <c r="CA344" s="5">
        <v>11129.258000000002</v>
      </c>
      <c r="CB344" s="5">
        <v>11129.258000000002</v>
      </c>
      <c r="CC344" s="5">
        <v>11129.258000000002</v>
      </c>
      <c r="CD344" s="5">
        <v>11129.258000000002</v>
      </c>
      <c r="CE344" s="5">
        <v>11129.258000000002</v>
      </c>
      <c r="CF344" s="5">
        <v>11129.258000000002</v>
      </c>
      <c r="CG344" s="5">
        <v>11129.258000000002</v>
      </c>
      <c r="CH344" s="5">
        <v>11797.013480000001</v>
      </c>
      <c r="CI344" s="5">
        <v>11797.013480000001</v>
      </c>
      <c r="CJ344" s="5">
        <v>11797.013480000001</v>
      </c>
      <c r="CK344" s="5">
        <v>11797.013480000001</v>
      </c>
      <c r="CL344" s="5">
        <v>11797.013480000001</v>
      </c>
      <c r="CM344" s="5">
        <v>11797.013480000001</v>
      </c>
      <c r="CN344" s="5">
        <v>11797.013480000001</v>
      </c>
      <c r="CO344" s="5">
        <v>11797.013480000001</v>
      </c>
      <c r="CP344" s="5">
        <v>11797.013480000001</v>
      </c>
      <c r="CQ344" s="5">
        <v>11797.013480000001</v>
      </c>
      <c r="CR344" s="5">
        <v>11797.013480000001</v>
      </c>
      <c r="CS344" s="5">
        <v>11797.013480000001</v>
      </c>
      <c r="CU344" s="69">
        <v>0</v>
      </c>
      <c r="CV344" s="69">
        <v>0</v>
      </c>
      <c r="CW344" s="69">
        <v>0</v>
      </c>
      <c r="CX344" s="69">
        <v>0</v>
      </c>
      <c r="CY344" s="69">
        <v>0</v>
      </c>
      <c r="CZ344" s="69">
        <v>0</v>
      </c>
      <c r="DC344" s="5">
        <v>0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0</v>
      </c>
      <c r="DM344" s="5">
        <v>0</v>
      </c>
      <c r="DN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0</v>
      </c>
      <c r="EC344" s="5">
        <v>0</v>
      </c>
      <c r="ED344" s="5">
        <v>0</v>
      </c>
      <c r="EE344" s="5">
        <v>0</v>
      </c>
      <c r="EF344" s="5">
        <v>0</v>
      </c>
      <c r="EG344" s="5">
        <v>0</v>
      </c>
      <c r="EH344" s="5">
        <v>0</v>
      </c>
      <c r="EI344" s="5">
        <v>0</v>
      </c>
      <c r="EJ344" s="5">
        <v>0</v>
      </c>
      <c r="EK344" s="5">
        <v>0</v>
      </c>
      <c r="EL344" s="5">
        <v>0</v>
      </c>
      <c r="EM344" s="5">
        <v>0</v>
      </c>
      <c r="EN344" s="5">
        <v>0</v>
      </c>
      <c r="EO344" s="5">
        <v>0</v>
      </c>
      <c r="EP344" s="5">
        <v>0</v>
      </c>
      <c r="EQ344" s="5">
        <v>0</v>
      </c>
      <c r="ER344" s="5">
        <v>0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/>
      <c r="FZ344" s="5">
        <v>0</v>
      </c>
      <c r="GA344" s="5">
        <v>0</v>
      </c>
      <c r="GB344" s="5">
        <v>0</v>
      </c>
      <c r="GC344" s="5">
        <v>0</v>
      </c>
      <c r="GD344" s="5">
        <v>0</v>
      </c>
      <c r="GE344" s="5">
        <v>0</v>
      </c>
      <c r="GF344" s="5">
        <v>0</v>
      </c>
      <c r="GG344" s="5">
        <v>0</v>
      </c>
      <c r="GH344" s="5">
        <v>0</v>
      </c>
      <c r="GI344" s="5">
        <v>0</v>
      </c>
      <c r="GJ344" s="5">
        <v>0</v>
      </c>
      <c r="GK344" s="5">
        <v>0</v>
      </c>
      <c r="GL344" s="5">
        <v>0</v>
      </c>
      <c r="GM344" s="5">
        <v>0</v>
      </c>
      <c r="GN344" s="5">
        <v>0</v>
      </c>
      <c r="GO344" s="5">
        <v>0</v>
      </c>
      <c r="GP344" s="5">
        <v>0</v>
      </c>
      <c r="GQ344" s="5">
        <v>0</v>
      </c>
      <c r="GR344" s="5">
        <v>0</v>
      </c>
      <c r="GS344" s="5">
        <v>0</v>
      </c>
      <c r="GT344" s="5">
        <v>0</v>
      </c>
      <c r="GU344" s="5">
        <v>0</v>
      </c>
      <c r="GV344" s="5">
        <v>0</v>
      </c>
      <c r="GW344" s="5">
        <v>0</v>
      </c>
      <c r="GX344" s="5">
        <v>9905</v>
      </c>
      <c r="GY344" s="5">
        <v>9905</v>
      </c>
      <c r="GZ344" s="5">
        <v>9905</v>
      </c>
      <c r="HA344" s="5">
        <v>9905</v>
      </c>
      <c r="HB344" s="5">
        <v>9905</v>
      </c>
      <c r="HC344" s="5">
        <v>9905</v>
      </c>
      <c r="HD344" s="5">
        <v>9905</v>
      </c>
      <c r="HE344" s="5">
        <v>9905</v>
      </c>
      <c r="HF344" s="5">
        <v>9905</v>
      </c>
      <c r="HG344" s="5">
        <v>9905</v>
      </c>
      <c r="HH344" s="5">
        <v>9905</v>
      </c>
      <c r="HI344" s="5">
        <v>9905</v>
      </c>
      <c r="HJ344" s="5">
        <v>10499.300000000001</v>
      </c>
      <c r="HK344" s="5">
        <v>10499.300000000001</v>
      </c>
      <c r="HL344" s="5">
        <v>10499.300000000001</v>
      </c>
      <c r="HM344" s="5">
        <v>10499.300000000001</v>
      </c>
      <c r="HN344" s="5">
        <v>10499.300000000001</v>
      </c>
      <c r="HO344" s="5">
        <v>10499.300000000001</v>
      </c>
      <c r="HP344" s="5">
        <v>10499.300000000001</v>
      </c>
      <c r="HQ344" s="5">
        <v>10499.300000000001</v>
      </c>
      <c r="HR344" s="5">
        <v>10499.300000000001</v>
      </c>
      <c r="HS344" s="5">
        <v>10499.300000000001</v>
      </c>
      <c r="HT344" s="5">
        <v>10499.300000000001</v>
      </c>
      <c r="HU344" s="5">
        <v>10499.300000000001</v>
      </c>
      <c r="HV344" s="5">
        <v>11129.258000000002</v>
      </c>
      <c r="HW344" s="5">
        <v>11129.258000000002</v>
      </c>
      <c r="HX344" s="5">
        <v>11129.258000000002</v>
      </c>
      <c r="HY344" s="5">
        <v>11129.258000000002</v>
      </c>
      <c r="HZ344" s="5">
        <v>11129.258000000002</v>
      </c>
      <c r="IA344" s="5">
        <v>11129.258000000002</v>
      </c>
      <c r="IB344" s="5">
        <v>11129.258000000002</v>
      </c>
      <c r="IC344" s="5">
        <v>11129.258000000002</v>
      </c>
      <c r="ID344" s="5">
        <v>11129.258000000002</v>
      </c>
      <c r="IE344" s="5">
        <v>11129.258000000002</v>
      </c>
      <c r="IF344" s="5">
        <v>11129.258000000002</v>
      </c>
      <c r="IG344" s="5">
        <v>11129.258000000002</v>
      </c>
      <c r="IH344" s="5">
        <v>11797.013480000001</v>
      </c>
      <c r="II344" s="5">
        <v>11797.013480000001</v>
      </c>
      <c r="IJ344" s="5">
        <v>11797.013480000001</v>
      </c>
      <c r="IK344" s="5">
        <v>11797.013480000001</v>
      </c>
      <c r="IL344" s="5">
        <v>11797.013480000001</v>
      </c>
      <c r="IM344" s="5">
        <v>11797.013480000001</v>
      </c>
      <c r="IN344" s="5">
        <v>11797.013480000001</v>
      </c>
      <c r="IO344" s="5">
        <v>11797.013480000001</v>
      </c>
      <c r="IP344" s="5">
        <v>11797.013480000001</v>
      </c>
      <c r="IQ344" s="5">
        <v>11797.013480000001</v>
      </c>
      <c r="IR344" s="5">
        <v>11797.013480000001</v>
      </c>
      <c r="IS344" s="5">
        <v>11797.013480000001</v>
      </c>
      <c r="IT344" s="5"/>
      <c r="IW344" s="5">
        <v>0</v>
      </c>
      <c r="IX344" s="5">
        <v>0</v>
      </c>
      <c r="IY344" s="5">
        <v>0</v>
      </c>
      <c r="IZ344" s="5">
        <v>0</v>
      </c>
      <c r="JA344" s="5">
        <v>0</v>
      </c>
      <c r="JB344" s="5">
        <v>0</v>
      </c>
      <c r="JC344" s="5">
        <v>0</v>
      </c>
      <c r="JD344" s="5">
        <v>0</v>
      </c>
      <c r="JE344" s="5">
        <v>0</v>
      </c>
      <c r="JF344" s="5">
        <v>0</v>
      </c>
      <c r="JG344" s="5">
        <v>0</v>
      </c>
      <c r="JH344" s="5">
        <v>0</v>
      </c>
      <c r="JI344" s="5">
        <v>0</v>
      </c>
      <c r="JJ344" s="5">
        <v>0</v>
      </c>
      <c r="JK344" s="5">
        <v>0</v>
      </c>
      <c r="JL344" s="5">
        <v>0</v>
      </c>
      <c r="JM344" s="5">
        <v>0</v>
      </c>
      <c r="JN344" s="5">
        <v>0</v>
      </c>
      <c r="JO344" s="5">
        <v>0</v>
      </c>
      <c r="JP344" s="5">
        <v>0</v>
      </c>
      <c r="JQ344" s="5">
        <v>0</v>
      </c>
      <c r="JR344" s="5">
        <v>0</v>
      </c>
      <c r="JS344" s="5">
        <v>0</v>
      </c>
      <c r="JT344" s="5">
        <v>0</v>
      </c>
      <c r="JU344" s="5">
        <v>284.27350000000001</v>
      </c>
      <c r="JV344" s="5">
        <v>284.27350000000001</v>
      </c>
      <c r="JW344" s="5">
        <v>284.27350000000001</v>
      </c>
      <c r="JX344" s="5">
        <v>284.27350000000001</v>
      </c>
      <c r="JY344" s="5">
        <v>284.27350000000001</v>
      </c>
      <c r="JZ344" s="5">
        <v>284.27350000000001</v>
      </c>
      <c r="KA344" s="5">
        <v>284.27350000000001</v>
      </c>
      <c r="KB344" s="5">
        <v>284.27350000000001</v>
      </c>
      <c r="KC344" s="5">
        <v>284.27350000000001</v>
      </c>
      <c r="KD344" s="5">
        <v>284.27350000000001</v>
      </c>
      <c r="KE344" s="5">
        <v>284.27350000000001</v>
      </c>
      <c r="KF344" s="5">
        <v>284.27350000000001</v>
      </c>
      <c r="KG344" s="5">
        <v>301.32991000000004</v>
      </c>
      <c r="KH344" s="5">
        <v>301.32991000000004</v>
      </c>
      <c r="KI344" s="5">
        <v>301.32991000000004</v>
      </c>
      <c r="KJ344" s="5">
        <v>301.32991000000004</v>
      </c>
      <c r="KK344" s="5">
        <v>301.32991000000004</v>
      </c>
      <c r="KL344" s="5">
        <v>301.32991000000004</v>
      </c>
      <c r="KM344" s="5">
        <v>301.32991000000004</v>
      </c>
      <c r="KN344" s="5">
        <v>301.32991000000004</v>
      </c>
      <c r="KO344" s="5">
        <v>301.32991000000004</v>
      </c>
      <c r="KP344" s="5">
        <v>301.32991000000004</v>
      </c>
      <c r="KQ344" s="5">
        <v>301.32991000000004</v>
      </c>
      <c r="KR344" s="5">
        <v>301.32991000000004</v>
      </c>
      <c r="KS344" s="5">
        <v>319.40970460000005</v>
      </c>
      <c r="KT344" s="5">
        <v>319.40970460000005</v>
      </c>
      <c r="KU344" s="5">
        <v>319.40970460000005</v>
      </c>
      <c r="KV344" s="5">
        <v>319.40970460000005</v>
      </c>
      <c r="KW344" s="5">
        <v>319.40970460000005</v>
      </c>
      <c r="KX344" s="5">
        <v>319.40970460000005</v>
      </c>
      <c r="KY344" s="5">
        <v>319.40970460000005</v>
      </c>
      <c r="KZ344" s="5">
        <v>319.40970460000005</v>
      </c>
      <c r="LA344" s="5">
        <v>319.40970460000005</v>
      </c>
      <c r="LB344" s="5">
        <v>319.40970460000005</v>
      </c>
      <c r="LC344" s="5">
        <v>319.40970460000005</v>
      </c>
      <c r="LD344" s="5">
        <v>319.40970460000005</v>
      </c>
      <c r="LE344" s="5">
        <v>338.57428687600003</v>
      </c>
      <c r="LF344" s="5">
        <v>338.57428687600003</v>
      </c>
      <c r="LG344" s="5">
        <v>338.57428687600003</v>
      </c>
      <c r="LH344" s="5">
        <v>338.57428687600003</v>
      </c>
      <c r="LI344" s="5">
        <v>338.57428687600003</v>
      </c>
      <c r="LJ344" s="5">
        <v>338.57428687600003</v>
      </c>
      <c r="LK344" s="5">
        <v>338.57428687600003</v>
      </c>
      <c r="LL344" s="5">
        <v>338.57428687600003</v>
      </c>
      <c r="LM344" s="5">
        <v>338.57428687600003</v>
      </c>
      <c r="LN344" s="5">
        <v>338.57428687600003</v>
      </c>
      <c r="LO344" s="5">
        <v>338.57428687600003</v>
      </c>
      <c r="LP344" s="5">
        <v>338.57428687600003</v>
      </c>
      <c r="LQ344" s="5"/>
      <c r="LT344" s="5">
        <v>0</v>
      </c>
      <c r="LU344" s="5">
        <v>0</v>
      </c>
      <c r="LV344" s="5">
        <v>0</v>
      </c>
      <c r="LW344" s="5">
        <v>0</v>
      </c>
      <c r="LX344" s="5">
        <v>0</v>
      </c>
      <c r="LY344" s="5">
        <v>0</v>
      </c>
      <c r="LZ344" s="5">
        <v>0</v>
      </c>
      <c r="MA344" s="5">
        <v>0</v>
      </c>
      <c r="MB344" s="5">
        <v>0</v>
      </c>
      <c r="MC344" s="5">
        <v>0</v>
      </c>
      <c r="MD344" s="5">
        <v>0</v>
      </c>
      <c r="ME344" s="5">
        <v>0</v>
      </c>
      <c r="MF344" s="5">
        <v>0</v>
      </c>
      <c r="MG344" s="5">
        <v>0</v>
      </c>
      <c r="MH344" s="5">
        <v>0</v>
      </c>
      <c r="MI344" s="5">
        <v>0</v>
      </c>
      <c r="MJ344" s="5">
        <v>0</v>
      </c>
      <c r="MK344" s="5">
        <v>0</v>
      </c>
      <c r="ML344" s="5">
        <v>0</v>
      </c>
      <c r="MM344" s="5">
        <v>0</v>
      </c>
      <c r="MN344" s="5">
        <v>0</v>
      </c>
      <c r="MO344" s="5">
        <v>0</v>
      </c>
      <c r="MP344" s="5">
        <v>0</v>
      </c>
      <c r="MQ344" s="5">
        <v>0</v>
      </c>
      <c r="MR344" s="5">
        <v>301.11200000000002</v>
      </c>
      <c r="MS344" s="5">
        <v>301.11200000000002</v>
      </c>
      <c r="MT344" s="5">
        <v>301.11200000000002</v>
      </c>
      <c r="MU344" s="5">
        <v>301.11200000000002</v>
      </c>
      <c r="MV344" s="5">
        <v>301.11200000000002</v>
      </c>
      <c r="MW344" s="5">
        <v>301.11200000000002</v>
      </c>
      <c r="MX344" s="5">
        <v>301.11200000000002</v>
      </c>
      <c r="MY344" s="5">
        <v>301.11200000000002</v>
      </c>
      <c r="MZ344" s="5">
        <v>301.11200000000002</v>
      </c>
      <c r="NA344" s="5">
        <v>301.11200000000002</v>
      </c>
      <c r="NB344" s="5">
        <v>301.11200000000002</v>
      </c>
      <c r="NC344" s="5">
        <v>301.11200000000002</v>
      </c>
      <c r="ND344" s="5">
        <v>319.17872000000006</v>
      </c>
      <c r="NE344" s="5">
        <v>319.17872000000006</v>
      </c>
      <c r="NF344" s="5">
        <v>319.17872000000006</v>
      </c>
      <c r="NG344" s="5">
        <v>319.17872000000006</v>
      </c>
      <c r="NH344" s="5">
        <v>319.17872000000006</v>
      </c>
      <c r="NI344" s="5">
        <v>319.17872000000006</v>
      </c>
      <c r="NJ344" s="5">
        <v>319.17872000000006</v>
      </c>
      <c r="NK344" s="5">
        <v>319.17872000000006</v>
      </c>
      <c r="NL344" s="5">
        <v>319.17872000000006</v>
      </c>
      <c r="NM344" s="5">
        <v>319.17872000000006</v>
      </c>
      <c r="NN344" s="5">
        <v>319.17872000000006</v>
      </c>
      <c r="NO344" s="5">
        <v>319.17872000000006</v>
      </c>
      <c r="NP344" s="5">
        <v>338.32944320000007</v>
      </c>
      <c r="NQ344" s="5">
        <v>338.32944320000007</v>
      </c>
      <c r="NR344" s="5">
        <v>338.32944320000007</v>
      </c>
      <c r="NS344" s="5">
        <v>338.32944320000007</v>
      </c>
      <c r="NT344" s="5">
        <v>338.32944320000007</v>
      </c>
      <c r="NU344" s="5">
        <v>338.32944320000007</v>
      </c>
      <c r="NV344" s="5">
        <v>338.32944320000007</v>
      </c>
      <c r="NW344" s="5">
        <v>338.32944320000007</v>
      </c>
      <c r="NX344" s="5">
        <v>338.32944320000007</v>
      </c>
      <c r="NY344" s="5">
        <v>338.32944320000007</v>
      </c>
      <c r="NZ344" s="5">
        <v>338.32944320000007</v>
      </c>
      <c r="OA344" s="5">
        <v>338.32944320000007</v>
      </c>
      <c r="OB344" s="5">
        <v>358.62920979200004</v>
      </c>
      <c r="OC344" s="5">
        <v>358.62920979200004</v>
      </c>
      <c r="OD344" s="5">
        <v>358.62920979200004</v>
      </c>
      <c r="OE344" s="5">
        <v>358.62920979200004</v>
      </c>
      <c r="OF344" s="5">
        <v>358.62920979200004</v>
      </c>
      <c r="OG344" s="5">
        <v>358.62920979200004</v>
      </c>
      <c r="OH344" s="5">
        <v>358.62920979200004</v>
      </c>
      <c r="OI344" s="5">
        <v>358.62920979200004</v>
      </c>
      <c r="OJ344" s="5">
        <v>358.62920979200004</v>
      </c>
      <c r="OK344" s="5">
        <v>358.62920979200004</v>
      </c>
      <c r="OL344" s="5">
        <v>358.62920979200004</v>
      </c>
      <c r="OM344" s="5">
        <v>358.62920979200004</v>
      </c>
      <c r="ON344" s="5"/>
      <c r="OQ344" s="59">
        <v>0</v>
      </c>
      <c r="OR344" s="59">
        <v>0</v>
      </c>
      <c r="OS344" s="59">
        <v>0</v>
      </c>
      <c r="OT344" s="59">
        <v>0</v>
      </c>
      <c r="OU344" s="59">
        <v>0</v>
      </c>
      <c r="OV344" s="59">
        <v>0</v>
      </c>
      <c r="OW344" s="59">
        <v>0</v>
      </c>
      <c r="OX344" s="59">
        <v>0</v>
      </c>
      <c r="OY344" s="59">
        <v>0</v>
      </c>
      <c r="OZ344" s="59">
        <v>0</v>
      </c>
      <c r="PA344" s="59">
        <v>0</v>
      </c>
      <c r="PB344" s="59">
        <v>0</v>
      </c>
      <c r="PC344" s="59">
        <v>0</v>
      </c>
      <c r="PD344" s="59">
        <v>0</v>
      </c>
      <c r="PE344" s="59">
        <v>0</v>
      </c>
      <c r="PF344" s="59">
        <v>0</v>
      </c>
      <c r="PG344" s="59">
        <v>0</v>
      </c>
      <c r="PH344" s="59">
        <v>0</v>
      </c>
      <c r="PI344" s="59">
        <v>0</v>
      </c>
      <c r="PJ344" s="59">
        <v>0</v>
      </c>
      <c r="PK344" s="59">
        <v>0</v>
      </c>
      <c r="PL344" s="59">
        <v>0</v>
      </c>
      <c r="PM344" s="59">
        <v>0</v>
      </c>
      <c r="PN344" s="59">
        <v>0</v>
      </c>
      <c r="PO344" s="59">
        <v>0</v>
      </c>
      <c r="PP344" s="59">
        <v>0</v>
      </c>
      <c r="PQ344" s="59">
        <v>0</v>
      </c>
      <c r="PR344" s="59">
        <v>0</v>
      </c>
      <c r="PS344" s="59">
        <v>0</v>
      </c>
      <c r="PT344" s="59">
        <v>0</v>
      </c>
      <c r="PU344" s="59">
        <v>0</v>
      </c>
      <c r="PV344" s="59">
        <v>0</v>
      </c>
      <c r="PW344" s="59">
        <v>0</v>
      </c>
      <c r="PX344" s="59">
        <v>0</v>
      </c>
      <c r="PY344" s="59">
        <v>0</v>
      </c>
      <c r="PZ344" s="59">
        <v>0</v>
      </c>
      <c r="QA344" s="59">
        <v>0</v>
      </c>
      <c r="QB344" s="59">
        <v>0</v>
      </c>
      <c r="QC344" s="59">
        <v>0</v>
      </c>
      <c r="QD344" s="59">
        <v>0</v>
      </c>
      <c r="QE344" s="59">
        <v>0</v>
      </c>
      <c r="QF344" s="59">
        <v>0</v>
      </c>
      <c r="QG344" s="59">
        <v>0</v>
      </c>
      <c r="QH344" s="59">
        <v>0</v>
      </c>
      <c r="QI344" s="59">
        <v>0</v>
      </c>
      <c r="QJ344" s="59">
        <v>0</v>
      </c>
      <c r="QK344" s="59">
        <v>0</v>
      </c>
      <c r="QL344" s="59">
        <v>0</v>
      </c>
      <c r="QM344" s="59">
        <v>0</v>
      </c>
      <c r="QN344" s="59">
        <v>0</v>
      </c>
      <c r="QO344" s="59">
        <v>0</v>
      </c>
      <c r="QP344" s="59">
        <v>0</v>
      </c>
      <c r="QQ344" s="59">
        <v>0</v>
      </c>
      <c r="QR344" s="59">
        <v>0</v>
      </c>
      <c r="QS344" s="59">
        <v>0</v>
      </c>
      <c r="QT344" s="59">
        <v>0</v>
      </c>
      <c r="QU344" s="59">
        <v>0</v>
      </c>
      <c r="QV344" s="59">
        <v>0</v>
      </c>
      <c r="QW344" s="59">
        <v>0</v>
      </c>
      <c r="QX344" s="59">
        <v>0</v>
      </c>
      <c r="QY344" s="59">
        <v>0</v>
      </c>
      <c r="QZ344" s="59">
        <v>0</v>
      </c>
      <c r="RA344" s="59">
        <v>0</v>
      </c>
      <c r="RB344" s="59">
        <v>0</v>
      </c>
      <c r="RC344" s="59">
        <v>0</v>
      </c>
      <c r="RD344" s="59">
        <v>0</v>
      </c>
      <c r="RE344" s="59">
        <v>0</v>
      </c>
      <c r="RF344" s="59">
        <v>0</v>
      </c>
      <c r="RG344" s="59">
        <v>0</v>
      </c>
      <c r="RH344" s="59">
        <v>0</v>
      </c>
      <c r="RI344" s="59">
        <v>0</v>
      </c>
      <c r="RJ344" s="59">
        <v>0</v>
      </c>
      <c r="RK344" s="59"/>
      <c r="RN344" s="59">
        <v>0</v>
      </c>
      <c r="RO344" s="59">
        <v>0</v>
      </c>
      <c r="RP344" s="59">
        <v>0</v>
      </c>
      <c r="RQ344" s="59">
        <v>0</v>
      </c>
      <c r="RR344" s="59">
        <v>0</v>
      </c>
      <c r="RS344" s="59">
        <v>0</v>
      </c>
      <c r="RT344" s="59">
        <v>0</v>
      </c>
      <c r="RU344" s="59">
        <v>0</v>
      </c>
      <c r="RV344" s="59">
        <v>0</v>
      </c>
      <c r="RW344" s="59">
        <v>0</v>
      </c>
      <c r="RX344" s="59">
        <v>0</v>
      </c>
      <c r="RY344" s="59">
        <v>0</v>
      </c>
      <c r="RZ344" s="59">
        <v>0</v>
      </c>
      <c r="SA344" s="59">
        <v>0</v>
      </c>
      <c r="SB344" s="59">
        <v>0</v>
      </c>
      <c r="SC344" s="59">
        <v>0</v>
      </c>
      <c r="SD344" s="59">
        <v>0</v>
      </c>
      <c r="SE344" s="59">
        <v>0</v>
      </c>
      <c r="SF344" s="59">
        <v>0</v>
      </c>
      <c r="SG344" s="59">
        <v>0</v>
      </c>
      <c r="SH344" s="59">
        <v>0</v>
      </c>
      <c r="SI344" s="59">
        <v>0</v>
      </c>
      <c r="SJ344" s="59">
        <v>0</v>
      </c>
      <c r="SK344" s="59">
        <v>0</v>
      </c>
      <c r="SL344" s="59">
        <v>585.38550000000009</v>
      </c>
      <c r="SM344" s="59">
        <v>585.38550000000009</v>
      </c>
      <c r="SN344" s="59">
        <v>585.38550000000009</v>
      </c>
      <c r="SO344" s="59">
        <v>585.38550000000009</v>
      </c>
      <c r="SP344" s="59">
        <v>585.38550000000009</v>
      </c>
      <c r="SQ344" s="59">
        <v>585.38550000000009</v>
      </c>
      <c r="SR344" s="59">
        <v>585.38550000000009</v>
      </c>
      <c r="SS344" s="59">
        <v>585.38550000000009</v>
      </c>
      <c r="ST344" s="59">
        <v>585.38550000000009</v>
      </c>
      <c r="SU344" s="59">
        <v>585.38550000000009</v>
      </c>
      <c r="SV344" s="59">
        <v>585.38550000000009</v>
      </c>
      <c r="SW344" s="59">
        <v>585.38550000000009</v>
      </c>
      <c r="SX344" s="59">
        <v>620.50863000000004</v>
      </c>
      <c r="SY344" s="59">
        <v>620.50863000000004</v>
      </c>
      <c r="SZ344" s="59">
        <v>620.50863000000004</v>
      </c>
      <c r="TA344" s="59">
        <v>620.50863000000004</v>
      </c>
      <c r="TB344" s="59">
        <v>620.50863000000004</v>
      </c>
      <c r="TC344" s="59">
        <v>620.50863000000004</v>
      </c>
      <c r="TD344" s="59">
        <v>620.50863000000004</v>
      </c>
      <c r="TE344" s="59">
        <v>620.50863000000004</v>
      </c>
      <c r="TF344" s="59">
        <v>620.50863000000004</v>
      </c>
      <c r="TG344" s="59">
        <v>620.50863000000004</v>
      </c>
      <c r="TH344" s="59">
        <v>620.50863000000004</v>
      </c>
      <c r="TI344" s="59">
        <v>620.50863000000004</v>
      </c>
      <c r="TJ344" s="59">
        <v>657.73914780000018</v>
      </c>
      <c r="TK344" s="59">
        <v>657.73914780000018</v>
      </c>
      <c r="TL344" s="59">
        <v>657.73914780000018</v>
      </c>
      <c r="TM344" s="59">
        <v>657.73914780000018</v>
      </c>
      <c r="TN344" s="59">
        <v>657.73914780000018</v>
      </c>
      <c r="TO344" s="59">
        <v>657.73914780000018</v>
      </c>
      <c r="TP344" s="59">
        <v>657.73914780000018</v>
      </c>
      <c r="TQ344" s="59">
        <v>657.73914780000018</v>
      </c>
      <c r="TR344" s="59">
        <v>657.73914780000018</v>
      </c>
      <c r="TS344" s="59">
        <v>657.73914780000018</v>
      </c>
      <c r="TT344" s="59">
        <v>657.73914780000018</v>
      </c>
      <c r="TU344" s="59">
        <v>657.73914780000018</v>
      </c>
      <c r="TV344" s="59">
        <v>697.20349666800007</v>
      </c>
      <c r="TW344" s="59">
        <v>697.20349666800007</v>
      </c>
      <c r="TX344" s="59">
        <v>697.20349666800007</v>
      </c>
      <c r="TY344" s="59">
        <v>697.20349666800007</v>
      </c>
      <c r="TZ344" s="59">
        <v>697.20349666800007</v>
      </c>
      <c r="UA344" s="59">
        <v>697.20349666800007</v>
      </c>
      <c r="UB344" s="59">
        <v>697.20349666800007</v>
      </c>
      <c r="UC344" s="59">
        <v>697.20349666800007</v>
      </c>
      <c r="UD344" s="59">
        <v>697.20349666800007</v>
      </c>
      <c r="UE344" s="59">
        <v>697.20349666800007</v>
      </c>
      <c r="UF344" s="59">
        <v>697.20349666800007</v>
      </c>
      <c r="UG344" s="59">
        <v>697.20349666800007</v>
      </c>
      <c r="UH344" s="59"/>
      <c r="UK344" s="59">
        <v>0</v>
      </c>
      <c r="UL344" s="59">
        <v>0</v>
      </c>
      <c r="UM344" s="59">
        <v>3411.2820000000011</v>
      </c>
      <c r="UN344" s="59">
        <v>3615.9589199999996</v>
      </c>
      <c r="UO344" s="59">
        <v>3832.9164552000016</v>
      </c>
      <c r="UP344" s="59">
        <v>4062.8914425119997</v>
      </c>
      <c r="UQ344" s="59"/>
      <c r="UT344" s="59">
        <v>0</v>
      </c>
      <c r="UU344" s="59">
        <v>0</v>
      </c>
      <c r="UV344" s="59">
        <v>3613.3440000000005</v>
      </c>
      <c r="UW344" s="59">
        <v>3830.14464</v>
      </c>
      <c r="UX344" s="59">
        <v>4059.9533184000015</v>
      </c>
      <c r="UY344" s="59">
        <v>4303.5505175040007</v>
      </c>
      <c r="UZ344" s="59"/>
      <c r="VC344" s="59">
        <v>0</v>
      </c>
      <c r="VD344" s="59">
        <v>0</v>
      </c>
      <c r="VE344" s="59">
        <v>0</v>
      </c>
      <c r="VF344" s="59">
        <v>0</v>
      </c>
      <c r="VG344" s="59">
        <v>0</v>
      </c>
      <c r="VH344" s="59">
        <v>0</v>
      </c>
      <c r="VI344" s="59"/>
      <c r="VL344" s="59">
        <v>0</v>
      </c>
      <c r="VM344" s="59">
        <v>0</v>
      </c>
      <c r="VN344" s="59">
        <v>7024.626000000002</v>
      </c>
      <c r="VO344" s="59">
        <v>7446.1035599999996</v>
      </c>
      <c r="VP344" s="59">
        <v>7892.8697736000031</v>
      </c>
      <c r="VQ344" s="59">
        <v>8366.4419600159999</v>
      </c>
      <c r="VR344" s="59"/>
      <c r="VU344" s="59">
        <v>0</v>
      </c>
      <c r="VV344" s="59">
        <v>0</v>
      </c>
      <c r="VW344" s="59">
        <v>118860</v>
      </c>
      <c r="VX344" s="59">
        <v>125991.60000000002</v>
      </c>
      <c r="VY344" s="59">
        <v>133551.09600000002</v>
      </c>
      <c r="VZ344" s="59">
        <v>141564.16175999999</v>
      </c>
      <c r="WA344" s="59"/>
      <c r="WD344" s="59">
        <v>0</v>
      </c>
      <c r="WE344" s="59">
        <v>0</v>
      </c>
      <c r="WF344" s="59">
        <v>9905</v>
      </c>
      <c r="WG344" s="59">
        <v>10499.300000000001</v>
      </c>
      <c r="WH344" s="59">
        <v>11129.258000000002</v>
      </c>
      <c r="WI344" s="59">
        <v>11797.01348</v>
      </c>
      <c r="WJ344" s="59"/>
      <c r="WM344" s="59">
        <v>0</v>
      </c>
      <c r="WN344" s="59">
        <v>0</v>
      </c>
      <c r="WO344" s="59">
        <v>415.65253881661772</v>
      </c>
      <c r="WP344" s="59">
        <v>440.59169114561485</v>
      </c>
      <c r="WQ344" s="59">
        <v>467.02719261435175</v>
      </c>
      <c r="WR344" s="59">
        <v>495.0488241712128</v>
      </c>
      <c r="WS344" s="59"/>
      <c r="WV344" s="74">
        <v>-12</v>
      </c>
      <c r="WW344" s="74">
        <v>0</v>
      </c>
      <c r="WX344" s="74">
        <v>12</v>
      </c>
      <c r="WY344" s="74">
        <v>24</v>
      </c>
      <c r="WZ344" s="74">
        <v>36</v>
      </c>
      <c r="XA344" s="74">
        <v>48</v>
      </c>
      <c r="XB344" s="74"/>
      <c r="XE344" s="80">
        <v>0</v>
      </c>
      <c r="XF344" s="80">
        <v>0</v>
      </c>
      <c r="XG344" s="80">
        <v>1</v>
      </c>
      <c r="XH344" s="80">
        <v>2</v>
      </c>
      <c r="XI344" s="80">
        <v>3</v>
      </c>
      <c r="XJ344" s="80">
        <v>4</v>
      </c>
      <c r="XK344" s="80"/>
      <c r="XL344" s="75"/>
      <c r="XM344" s="75"/>
      <c r="XN344" s="80">
        <v>0</v>
      </c>
      <c r="XO344" s="80">
        <v>0</v>
      </c>
      <c r="XP344" s="80">
        <v>0</v>
      </c>
      <c r="XQ344" s="80">
        <v>0</v>
      </c>
      <c r="XR344" s="80">
        <v>0</v>
      </c>
      <c r="XS344" s="80">
        <v>0</v>
      </c>
      <c r="XT344" s="80"/>
      <c r="XW344" s="80">
        <v>0</v>
      </c>
      <c r="XX344" s="80">
        <v>0</v>
      </c>
      <c r="XY344" s="80">
        <v>0</v>
      </c>
      <c r="XZ344" s="80">
        <v>0</v>
      </c>
      <c r="YA344" s="80">
        <v>0</v>
      </c>
      <c r="YB344" s="80">
        <v>0</v>
      </c>
      <c r="YC344" s="80"/>
      <c r="YF344" s="5">
        <v>0</v>
      </c>
      <c r="YG344" s="5">
        <v>0</v>
      </c>
      <c r="YH344" s="5">
        <v>866.63554343264786</v>
      </c>
      <c r="YI344" s="5">
        <v>918.63367603860752</v>
      </c>
      <c r="YJ344" s="5">
        <v>973.75169660092342</v>
      </c>
      <c r="YK344" s="5">
        <v>1032.1767983969794</v>
      </c>
      <c r="YL344" s="5"/>
      <c r="YO344" s="5">
        <v>0</v>
      </c>
      <c r="YP344" s="5">
        <v>0</v>
      </c>
      <c r="YQ344" s="5">
        <v>18704.364246747798</v>
      </c>
      <c r="YR344" s="5">
        <v>19826.626101552669</v>
      </c>
      <c r="YS344" s="5">
        <v>21016.223667645827</v>
      </c>
      <c r="YT344" s="5">
        <v>29702.929450272768</v>
      </c>
      <c r="YU344" s="5"/>
      <c r="YX344" s="5">
        <v>0</v>
      </c>
      <c r="YY344" s="5">
        <v>0</v>
      </c>
      <c r="YZ344" s="5">
        <v>18704.364246747798</v>
      </c>
      <c r="ZA344" s="5">
        <v>19826.626101552669</v>
      </c>
      <c r="ZB344" s="5">
        <v>21016.223667645827</v>
      </c>
      <c r="ZC344" s="5">
        <v>29702.929450272768</v>
      </c>
      <c r="ZD344" s="5"/>
      <c r="ZG344" s="5">
        <v>0</v>
      </c>
      <c r="ZH344" s="5">
        <v>0</v>
      </c>
      <c r="ZI344" s="5">
        <v>415.65253881661772</v>
      </c>
      <c r="ZJ344" s="5">
        <v>440.59169114561485</v>
      </c>
      <c r="ZK344" s="5">
        <v>467.02719261435175</v>
      </c>
      <c r="ZL344" s="5">
        <v>495.0488241712128</v>
      </c>
      <c r="ZM344" s="5"/>
      <c r="ZP344" s="60">
        <v>0</v>
      </c>
      <c r="ZQ344" s="60">
        <v>0</v>
      </c>
      <c r="ZR344" s="60">
        <v>5819.1355434326479</v>
      </c>
      <c r="ZS344" s="60">
        <v>12336.567352077216</v>
      </c>
      <c r="ZT344" s="60">
        <v>13076.761393201848</v>
      </c>
      <c r="ZU344" s="60">
        <v>13861.367076793958</v>
      </c>
      <c r="ZV344" s="60"/>
      <c r="ZY344" s="60">
        <v>0</v>
      </c>
      <c r="ZZ344" s="60">
        <v>0</v>
      </c>
      <c r="AAA344" s="60">
        <v>415.65253881661772</v>
      </c>
      <c r="AAB344" s="60">
        <v>440.59169114561485</v>
      </c>
      <c r="AAC344" s="60">
        <v>467.02719261435175</v>
      </c>
      <c r="AAD344" s="60">
        <v>495.0488241712128</v>
      </c>
      <c r="AAE344" s="60"/>
      <c r="AAH344" s="60">
        <v>0</v>
      </c>
      <c r="AAI344" s="60">
        <v>0</v>
      </c>
      <c r="AAJ344" s="60">
        <v>8728.7033151489723</v>
      </c>
      <c r="AAK344" s="60">
        <v>18504.851028115823</v>
      </c>
      <c r="AAL344" s="60">
        <v>29422.713134704161</v>
      </c>
      <c r="AAM344" s="60">
        <v>41584.101230381872</v>
      </c>
      <c r="AAN344" s="60"/>
      <c r="AAQ344" s="5">
        <v>0</v>
      </c>
      <c r="AAR344" s="5">
        <v>0</v>
      </c>
      <c r="AAS344" s="5">
        <v>14547.838858581621</v>
      </c>
      <c r="AAT344" s="5">
        <v>30841.418380193041</v>
      </c>
      <c r="AAU344" s="5">
        <v>42499.474527906008</v>
      </c>
      <c r="AAV344" s="5">
        <v>55445.468307175834</v>
      </c>
    </row>
    <row r="345" spans="2:724" ht="15" customHeight="1">
      <c r="B345" s="228">
        <v>72</v>
      </c>
      <c r="C345" s="228">
        <v>27</v>
      </c>
      <c r="D345" s="229" t="s">
        <v>507</v>
      </c>
      <c r="E345" s="73" t="b">
        <v>0</v>
      </c>
      <c r="F345" s="230">
        <v>42370</v>
      </c>
      <c r="G345" s="231" t="s">
        <v>426</v>
      </c>
      <c r="H345" s="57" t="s">
        <v>221</v>
      </c>
      <c r="I345" s="57" t="s">
        <v>199</v>
      </c>
      <c r="J345" s="229" t="s">
        <v>223</v>
      </c>
      <c r="K345" s="232">
        <v>0</v>
      </c>
      <c r="L345" s="232">
        <v>0</v>
      </c>
      <c r="M345" s="73" t="b">
        <v>1</v>
      </c>
      <c r="N345" s="73" t="b">
        <v>1</v>
      </c>
      <c r="O345" s="73" t="b">
        <v>1</v>
      </c>
      <c r="P345" s="27">
        <v>43466</v>
      </c>
      <c r="Q345" s="27" t="s">
        <v>426</v>
      </c>
      <c r="R345" s="69">
        <v>0</v>
      </c>
      <c r="S345" s="69">
        <v>0.06</v>
      </c>
      <c r="T345" s="69">
        <v>0.06</v>
      </c>
      <c r="U345" s="69">
        <v>0.06</v>
      </c>
      <c r="V345" s="69">
        <v>0.06</v>
      </c>
      <c r="W345" s="69">
        <v>0.06</v>
      </c>
      <c r="Z345" s="232">
        <v>0</v>
      </c>
      <c r="AA345" s="232">
        <v>0</v>
      </c>
      <c r="AB345" s="232">
        <v>0</v>
      </c>
      <c r="AC345" s="232">
        <v>0</v>
      </c>
      <c r="AD345" s="232">
        <v>0</v>
      </c>
      <c r="AE345" s="232">
        <v>0</v>
      </c>
      <c r="AF345" s="232">
        <v>0</v>
      </c>
      <c r="AG345" s="232">
        <v>0</v>
      </c>
      <c r="AH345" s="232">
        <v>0</v>
      </c>
      <c r="AI345" s="232">
        <v>0</v>
      </c>
      <c r="AJ345" s="232">
        <v>0</v>
      </c>
      <c r="AK345" s="232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234">
        <v>9905</v>
      </c>
      <c r="AY345" s="5">
        <v>9905</v>
      </c>
      <c r="AZ345" s="5">
        <v>9905</v>
      </c>
      <c r="BA345" s="5">
        <v>9905</v>
      </c>
      <c r="BB345" s="5">
        <v>9905</v>
      </c>
      <c r="BC345" s="5">
        <v>9905</v>
      </c>
      <c r="BD345" s="5">
        <v>9905</v>
      </c>
      <c r="BE345" s="5">
        <v>9905</v>
      </c>
      <c r="BF345" s="5">
        <v>9905</v>
      </c>
      <c r="BG345" s="5">
        <v>9905</v>
      </c>
      <c r="BH345" s="5">
        <v>9905</v>
      </c>
      <c r="BI345" s="5">
        <v>9905</v>
      </c>
      <c r="BJ345" s="5">
        <v>10499.300000000001</v>
      </c>
      <c r="BK345" s="5">
        <v>10499.300000000001</v>
      </c>
      <c r="BL345" s="5">
        <v>10499.300000000001</v>
      </c>
      <c r="BM345" s="5">
        <v>10499.300000000001</v>
      </c>
      <c r="BN345" s="5">
        <v>10499.300000000001</v>
      </c>
      <c r="BO345" s="5">
        <v>10499.300000000001</v>
      </c>
      <c r="BP345" s="5">
        <v>10499.300000000001</v>
      </c>
      <c r="BQ345" s="5">
        <v>10499.300000000001</v>
      </c>
      <c r="BR345" s="5">
        <v>10499.300000000001</v>
      </c>
      <c r="BS345" s="5">
        <v>10499.300000000001</v>
      </c>
      <c r="BT345" s="5">
        <v>10499.300000000001</v>
      </c>
      <c r="BU345" s="5">
        <v>10499.300000000001</v>
      </c>
      <c r="BV345" s="5">
        <v>11129.258000000002</v>
      </c>
      <c r="BW345" s="5">
        <v>11129.258000000002</v>
      </c>
      <c r="BX345" s="5">
        <v>11129.258000000002</v>
      </c>
      <c r="BY345" s="5">
        <v>11129.258000000002</v>
      </c>
      <c r="BZ345" s="5">
        <v>11129.258000000002</v>
      </c>
      <c r="CA345" s="5">
        <v>11129.258000000002</v>
      </c>
      <c r="CB345" s="5">
        <v>11129.258000000002</v>
      </c>
      <c r="CC345" s="5">
        <v>11129.258000000002</v>
      </c>
      <c r="CD345" s="5">
        <v>11129.258000000002</v>
      </c>
      <c r="CE345" s="5">
        <v>11129.258000000002</v>
      </c>
      <c r="CF345" s="5">
        <v>11129.258000000002</v>
      </c>
      <c r="CG345" s="5">
        <v>11129.258000000002</v>
      </c>
      <c r="CH345" s="5">
        <v>11797.013480000001</v>
      </c>
      <c r="CI345" s="5">
        <v>11797.013480000001</v>
      </c>
      <c r="CJ345" s="5">
        <v>11797.013480000001</v>
      </c>
      <c r="CK345" s="5">
        <v>11797.013480000001</v>
      </c>
      <c r="CL345" s="5">
        <v>11797.013480000001</v>
      </c>
      <c r="CM345" s="5">
        <v>11797.013480000001</v>
      </c>
      <c r="CN345" s="5">
        <v>11797.013480000001</v>
      </c>
      <c r="CO345" s="5">
        <v>11797.013480000001</v>
      </c>
      <c r="CP345" s="5">
        <v>11797.013480000001</v>
      </c>
      <c r="CQ345" s="5">
        <v>11797.013480000001</v>
      </c>
      <c r="CR345" s="5">
        <v>11797.013480000001</v>
      </c>
      <c r="CS345" s="5">
        <v>11797.013480000001</v>
      </c>
      <c r="CU345" s="69">
        <v>0</v>
      </c>
      <c r="CV345" s="69">
        <v>0</v>
      </c>
      <c r="CW345" s="69">
        <v>0</v>
      </c>
      <c r="CX345" s="69">
        <v>0</v>
      </c>
      <c r="CY345" s="69">
        <v>0</v>
      </c>
      <c r="CZ345" s="69">
        <v>0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0</v>
      </c>
      <c r="DT345" s="5">
        <v>0</v>
      </c>
      <c r="DU345" s="5">
        <v>0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0</v>
      </c>
      <c r="EL345" s="5">
        <v>0</v>
      </c>
      <c r="EM345" s="5">
        <v>0</v>
      </c>
      <c r="EN345" s="5">
        <v>0</v>
      </c>
      <c r="EO345" s="5">
        <v>0</v>
      </c>
      <c r="EP345" s="5">
        <v>0</v>
      </c>
      <c r="EQ345" s="5">
        <v>0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/>
      <c r="FZ345" s="5">
        <v>0</v>
      </c>
      <c r="GA345" s="5">
        <v>0</v>
      </c>
      <c r="GB345" s="5">
        <v>0</v>
      </c>
      <c r="GC345" s="5">
        <v>0</v>
      </c>
      <c r="GD345" s="5">
        <v>0</v>
      </c>
      <c r="GE345" s="5">
        <v>0</v>
      </c>
      <c r="GF345" s="5">
        <v>0</v>
      </c>
      <c r="GG345" s="5">
        <v>0</v>
      </c>
      <c r="GH345" s="5">
        <v>0</v>
      </c>
      <c r="GI345" s="5">
        <v>0</v>
      </c>
      <c r="GJ345" s="5">
        <v>0</v>
      </c>
      <c r="GK345" s="5">
        <v>0</v>
      </c>
      <c r="GL345" s="5">
        <v>0</v>
      </c>
      <c r="GM345" s="5">
        <v>0</v>
      </c>
      <c r="GN345" s="5">
        <v>0</v>
      </c>
      <c r="GO345" s="5">
        <v>0</v>
      </c>
      <c r="GP345" s="5">
        <v>0</v>
      </c>
      <c r="GQ345" s="5">
        <v>0</v>
      </c>
      <c r="GR345" s="5">
        <v>0</v>
      </c>
      <c r="GS345" s="5">
        <v>0</v>
      </c>
      <c r="GT345" s="5">
        <v>0</v>
      </c>
      <c r="GU345" s="5">
        <v>0</v>
      </c>
      <c r="GV345" s="5">
        <v>0</v>
      </c>
      <c r="GW345" s="5">
        <v>0</v>
      </c>
      <c r="GX345" s="5">
        <v>9905</v>
      </c>
      <c r="GY345" s="5">
        <v>9905</v>
      </c>
      <c r="GZ345" s="5">
        <v>9905</v>
      </c>
      <c r="HA345" s="5">
        <v>9905</v>
      </c>
      <c r="HB345" s="5">
        <v>9905</v>
      </c>
      <c r="HC345" s="5">
        <v>9905</v>
      </c>
      <c r="HD345" s="5">
        <v>9905</v>
      </c>
      <c r="HE345" s="5">
        <v>9905</v>
      </c>
      <c r="HF345" s="5">
        <v>9905</v>
      </c>
      <c r="HG345" s="5">
        <v>9905</v>
      </c>
      <c r="HH345" s="5">
        <v>9905</v>
      </c>
      <c r="HI345" s="5">
        <v>9905</v>
      </c>
      <c r="HJ345" s="5">
        <v>10499.300000000001</v>
      </c>
      <c r="HK345" s="5">
        <v>10499.300000000001</v>
      </c>
      <c r="HL345" s="5">
        <v>10499.300000000001</v>
      </c>
      <c r="HM345" s="5">
        <v>10499.300000000001</v>
      </c>
      <c r="HN345" s="5">
        <v>10499.300000000001</v>
      </c>
      <c r="HO345" s="5">
        <v>10499.300000000001</v>
      </c>
      <c r="HP345" s="5">
        <v>10499.300000000001</v>
      </c>
      <c r="HQ345" s="5">
        <v>10499.300000000001</v>
      </c>
      <c r="HR345" s="5">
        <v>10499.300000000001</v>
      </c>
      <c r="HS345" s="5">
        <v>10499.300000000001</v>
      </c>
      <c r="HT345" s="5">
        <v>10499.300000000001</v>
      </c>
      <c r="HU345" s="5">
        <v>10499.300000000001</v>
      </c>
      <c r="HV345" s="5">
        <v>11129.258000000002</v>
      </c>
      <c r="HW345" s="5">
        <v>11129.258000000002</v>
      </c>
      <c r="HX345" s="5">
        <v>11129.258000000002</v>
      </c>
      <c r="HY345" s="5">
        <v>11129.258000000002</v>
      </c>
      <c r="HZ345" s="5">
        <v>11129.258000000002</v>
      </c>
      <c r="IA345" s="5">
        <v>11129.258000000002</v>
      </c>
      <c r="IB345" s="5">
        <v>11129.258000000002</v>
      </c>
      <c r="IC345" s="5">
        <v>11129.258000000002</v>
      </c>
      <c r="ID345" s="5">
        <v>11129.258000000002</v>
      </c>
      <c r="IE345" s="5">
        <v>11129.258000000002</v>
      </c>
      <c r="IF345" s="5">
        <v>11129.258000000002</v>
      </c>
      <c r="IG345" s="5">
        <v>11129.258000000002</v>
      </c>
      <c r="IH345" s="5">
        <v>11797.013480000001</v>
      </c>
      <c r="II345" s="5">
        <v>11797.013480000001</v>
      </c>
      <c r="IJ345" s="5">
        <v>11797.013480000001</v>
      </c>
      <c r="IK345" s="5">
        <v>11797.013480000001</v>
      </c>
      <c r="IL345" s="5">
        <v>11797.013480000001</v>
      </c>
      <c r="IM345" s="5">
        <v>11797.013480000001</v>
      </c>
      <c r="IN345" s="5">
        <v>11797.013480000001</v>
      </c>
      <c r="IO345" s="5">
        <v>11797.013480000001</v>
      </c>
      <c r="IP345" s="5">
        <v>11797.013480000001</v>
      </c>
      <c r="IQ345" s="5">
        <v>11797.013480000001</v>
      </c>
      <c r="IR345" s="5">
        <v>11797.013480000001</v>
      </c>
      <c r="IS345" s="5">
        <v>11797.013480000001</v>
      </c>
      <c r="IT345" s="5"/>
      <c r="IW345" s="5">
        <v>0</v>
      </c>
      <c r="IX345" s="5">
        <v>0</v>
      </c>
      <c r="IY345" s="5">
        <v>0</v>
      </c>
      <c r="IZ345" s="5">
        <v>0</v>
      </c>
      <c r="JA345" s="5">
        <v>0</v>
      </c>
      <c r="JB345" s="5">
        <v>0</v>
      </c>
      <c r="JC345" s="5">
        <v>0</v>
      </c>
      <c r="JD345" s="5">
        <v>0</v>
      </c>
      <c r="JE345" s="5">
        <v>0</v>
      </c>
      <c r="JF345" s="5">
        <v>0</v>
      </c>
      <c r="JG345" s="5">
        <v>0</v>
      </c>
      <c r="JH345" s="5">
        <v>0</v>
      </c>
      <c r="JI345" s="5">
        <v>0</v>
      </c>
      <c r="JJ345" s="5">
        <v>0</v>
      </c>
      <c r="JK345" s="5">
        <v>0</v>
      </c>
      <c r="JL345" s="5">
        <v>0</v>
      </c>
      <c r="JM345" s="5">
        <v>0</v>
      </c>
      <c r="JN345" s="5">
        <v>0</v>
      </c>
      <c r="JO345" s="5">
        <v>0</v>
      </c>
      <c r="JP345" s="5">
        <v>0</v>
      </c>
      <c r="JQ345" s="5">
        <v>0</v>
      </c>
      <c r="JR345" s="5">
        <v>0</v>
      </c>
      <c r="JS345" s="5">
        <v>0</v>
      </c>
      <c r="JT345" s="5">
        <v>0</v>
      </c>
      <c r="JU345" s="5">
        <v>284.27350000000001</v>
      </c>
      <c r="JV345" s="5">
        <v>284.27350000000001</v>
      </c>
      <c r="JW345" s="5">
        <v>284.27350000000001</v>
      </c>
      <c r="JX345" s="5">
        <v>284.27350000000001</v>
      </c>
      <c r="JY345" s="5">
        <v>284.27350000000001</v>
      </c>
      <c r="JZ345" s="5">
        <v>284.27350000000001</v>
      </c>
      <c r="KA345" s="5">
        <v>284.27350000000001</v>
      </c>
      <c r="KB345" s="5">
        <v>284.27350000000001</v>
      </c>
      <c r="KC345" s="5">
        <v>284.27350000000001</v>
      </c>
      <c r="KD345" s="5">
        <v>284.27350000000001</v>
      </c>
      <c r="KE345" s="5">
        <v>284.27350000000001</v>
      </c>
      <c r="KF345" s="5">
        <v>284.27350000000001</v>
      </c>
      <c r="KG345" s="5">
        <v>301.32991000000004</v>
      </c>
      <c r="KH345" s="5">
        <v>301.32991000000004</v>
      </c>
      <c r="KI345" s="5">
        <v>301.32991000000004</v>
      </c>
      <c r="KJ345" s="5">
        <v>301.32991000000004</v>
      </c>
      <c r="KK345" s="5">
        <v>301.32991000000004</v>
      </c>
      <c r="KL345" s="5">
        <v>301.32991000000004</v>
      </c>
      <c r="KM345" s="5">
        <v>301.32991000000004</v>
      </c>
      <c r="KN345" s="5">
        <v>301.32991000000004</v>
      </c>
      <c r="KO345" s="5">
        <v>301.32991000000004</v>
      </c>
      <c r="KP345" s="5">
        <v>301.32991000000004</v>
      </c>
      <c r="KQ345" s="5">
        <v>301.32991000000004</v>
      </c>
      <c r="KR345" s="5">
        <v>301.32991000000004</v>
      </c>
      <c r="KS345" s="5">
        <v>319.40970460000005</v>
      </c>
      <c r="KT345" s="5">
        <v>319.40970460000005</v>
      </c>
      <c r="KU345" s="5">
        <v>319.40970460000005</v>
      </c>
      <c r="KV345" s="5">
        <v>319.40970460000005</v>
      </c>
      <c r="KW345" s="5">
        <v>319.40970460000005</v>
      </c>
      <c r="KX345" s="5">
        <v>319.40970460000005</v>
      </c>
      <c r="KY345" s="5">
        <v>319.40970460000005</v>
      </c>
      <c r="KZ345" s="5">
        <v>319.40970460000005</v>
      </c>
      <c r="LA345" s="5">
        <v>319.40970460000005</v>
      </c>
      <c r="LB345" s="5">
        <v>319.40970460000005</v>
      </c>
      <c r="LC345" s="5">
        <v>319.40970460000005</v>
      </c>
      <c r="LD345" s="5">
        <v>319.40970460000005</v>
      </c>
      <c r="LE345" s="5">
        <v>338.57428687600003</v>
      </c>
      <c r="LF345" s="5">
        <v>338.57428687600003</v>
      </c>
      <c r="LG345" s="5">
        <v>338.57428687600003</v>
      </c>
      <c r="LH345" s="5">
        <v>338.57428687600003</v>
      </c>
      <c r="LI345" s="5">
        <v>338.57428687600003</v>
      </c>
      <c r="LJ345" s="5">
        <v>338.57428687600003</v>
      </c>
      <c r="LK345" s="5">
        <v>338.57428687600003</v>
      </c>
      <c r="LL345" s="5">
        <v>338.57428687600003</v>
      </c>
      <c r="LM345" s="5">
        <v>338.57428687600003</v>
      </c>
      <c r="LN345" s="5">
        <v>338.57428687600003</v>
      </c>
      <c r="LO345" s="5">
        <v>338.57428687600003</v>
      </c>
      <c r="LP345" s="5">
        <v>338.57428687600003</v>
      </c>
      <c r="LQ345" s="5"/>
      <c r="LT345" s="5">
        <v>0</v>
      </c>
      <c r="LU345" s="5">
        <v>0</v>
      </c>
      <c r="LV345" s="5">
        <v>0</v>
      </c>
      <c r="LW345" s="5">
        <v>0</v>
      </c>
      <c r="LX345" s="5">
        <v>0</v>
      </c>
      <c r="LY345" s="5">
        <v>0</v>
      </c>
      <c r="LZ345" s="5">
        <v>0</v>
      </c>
      <c r="MA345" s="5">
        <v>0</v>
      </c>
      <c r="MB345" s="5">
        <v>0</v>
      </c>
      <c r="MC345" s="5">
        <v>0</v>
      </c>
      <c r="MD345" s="5">
        <v>0</v>
      </c>
      <c r="ME345" s="5">
        <v>0</v>
      </c>
      <c r="MF345" s="5">
        <v>0</v>
      </c>
      <c r="MG345" s="5">
        <v>0</v>
      </c>
      <c r="MH345" s="5">
        <v>0</v>
      </c>
      <c r="MI345" s="5">
        <v>0</v>
      </c>
      <c r="MJ345" s="5">
        <v>0</v>
      </c>
      <c r="MK345" s="5">
        <v>0</v>
      </c>
      <c r="ML345" s="5">
        <v>0</v>
      </c>
      <c r="MM345" s="5">
        <v>0</v>
      </c>
      <c r="MN345" s="5">
        <v>0</v>
      </c>
      <c r="MO345" s="5">
        <v>0</v>
      </c>
      <c r="MP345" s="5">
        <v>0</v>
      </c>
      <c r="MQ345" s="5">
        <v>0</v>
      </c>
      <c r="MR345" s="5">
        <v>301.11200000000002</v>
      </c>
      <c r="MS345" s="5">
        <v>301.11200000000002</v>
      </c>
      <c r="MT345" s="5">
        <v>301.11200000000002</v>
      </c>
      <c r="MU345" s="5">
        <v>301.11200000000002</v>
      </c>
      <c r="MV345" s="5">
        <v>301.11200000000002</v>
      </c>
      <c r="MW345" s="5">
        <v>301.11200000000002</v>
      </c>
      <c r="MX345" s="5">
        <v>301.11200000000002</v>
      </c>
      <c r="MY345" s="5">
        <v>301.11200000000002</v>
      </c>
      <c r="MZ345" s="5">
        <v>301.11200000000002</v>
      </c>
      <c r="NA345" s="5">
        <v>301.11200000000002</v>
      </c>
      <c r="NB345" s="5">
        <v>301.11200000000002</v>
      </c>
      <c r="NC345" s="5">
        <v>301.11200000000002</v>
      </c>
      <c r="ND345" s="5">
        <v>319.17872000000006</v>
      </c>
      <c r="NE345" s="5">
        <v>319.17872000000006</v>
      </c>
      <c r="NF345" s="5">
        <v>319.17872000000006</v>
      </c>
      <c r="NG345" s="5">
        <v>319.17872000000006</v>
      </c>
      <c r="NH345" s="5">
        <v>319.17872000000006</v>
      </c>
      <c r="NI345" s="5">
        <v>319.17872000000006</v>
      </c>
      <c r="NJ345" s="5">
        <v>319.17872000000006</v>
      </c>
      <c r="NK345" s="5">
        <v>319.17872000000006</v>
      </c>
      <c r="NL345" s="5">
        <v>319.17872000000006</v>
      </c>
      <c r="NM345" s="5">
        <v>319.17872000000006</v>
      </c>
      <c r="NN345" s="5">
        <v>319.17872000000006</v>
      </c>
      <c r="NO345" s="5">
        <v>319.17872000000006</v>
      </c>
      <c r="NP345" s="5">
        <v>338.32944320000007</v>
      </c>
      <c r="NQ345" s="5">
        <v>338.32944320000007</v>
      </c>
      <c r="NR345" s="5">
        <v>338.32944320000007</v>
      </c>
      <c r="NS345" s="5">
        <v>338.32944320000007</v>
      </c>
      <c r="NT345" s="5">
        <v>338.32944320000007</v>
      </c>
      <c r="NU345" s="5">
        <v>338.32944320000007</v>
      </c>
      <c r="NV345" s="5">
        <v>338.32944320000007</v>
      </c>
      <c r="NW345" s="5">
        <v>338.32944320000007</v>
      </c>
      <c r="NX345" s="5">
        <v>338.32944320000007</v>
      </c>
      <c r="NY345" s="5">
        <v>338.32944320000007</v>
      </c>
      <c r="NZ345" s="5">
        <v>338.32944320000007</v>
      </c>
      <c r="OA345" s="5">
        <v>338.32944320000007</v>
      </c>
      <c r="OB345" s="5">
        <v>358.62920979200004</v>
      </c>
      <c r="OC345" s="5">
        <v>358.62920979200004</v>
      </c>
      <c r="OD345" s="5">
        <v>358.62920979200004</v>
      </c>
      <c r="OE345" s="5">
        <v>358.62920979200004</v>
      </c>
      <c r="OF345" s="5">
        <v>358.62920979200004</v>
      </c>
      <c r="OG345" s="5">
        <v>358.62920979200004</v>
      </c>
      <c r="OH345" s="5">
        <v>358.62920979200004</v>
      </c>
      <c r="OI345" s="5">
        <v>358.62920979200004</v>
      </c>
      <c r="OJ345" s="5">
        <v>358.62920979200004</v>
      </c>
      <c r="OK345" s="5">
        <v>358.62920979200004</v>
      </c>
      <c r="OL345" s="5">
        <v>358.62920979200004</v>
      </c>
      <c r="OM345" s="5">
        <v>358.62920979200004</v>
      </c>
      <c r="ON345" s="5"/>
      <c r="OQ345" s="59">
        <v>0</v>
      </c>
      <c r="OR345" s="59">
        <v>0</v>
      </c>
      <c r="OS345" s="59">
        <v>0</v>
      </c>
      <c r="OT345" s="59">
        <v>0</v>
      </c>
      <c r="OU345" s="59">
        <v>0</v>
      </c>
      <c r="OV345" s="59">
        <v>0</v>
      </c>
      <c r="OW345" s="59">
        <v>0</v>
      </c>
      <c r="OX345" s="59">
        <v>0</v>
      </c>
      <c r="OY345" s="59">
        <v>0</v>
      </c>
      <c r="OZ345" s="59">
        <v>0</v>
      </c>
      <c r="PA345" s="59">
        <v>0</v>
      </c>
      <c r="PB345" s="59">
        <v>0</v>
      </c>
      <c r="PC345" s="59">
        <v>0</v>
      </c>
      <c r="PD345" s="59">
        <v>0</v>
      </c>
      <c r="PE345" s="59">
        <v>0</v>
      </c>
      <c r="PF345" s="59">
        <v>0</v>
      </c>
      <c r="PG345" s="59">
        <v>0</v>
      </c>
      <c r="PH345" s="59">
        <v>0</v>
      </c>
      <c r="PI345" s="59">
        <v>0</v>
      </c>
      <c r="PJ345" s="59">
        <v>0</v>
      </c>
      <c r="PK345" s="59">
        <v>0</v>
      </c>
      <c r="PL345" s="59">
        <v>0</v>
      </c>
      <c r="PM345" s="59">
        <v>0</v>
      </c>
      <c r="PN345" s="59">
        <v>0</v>
      </c>
      <c r="PO345" s="59">
        <v>0</v>
      </c>
      <c r="PP345" s="59">
        <v>0</v>
      </c>
      <c r="PQ345" s="59">
        <v>0</v>
      </c>
      <c r="PR345" s="59">
        <v>0</v>
      </c>
      <c r="PS345" s="59">
        <v>0</v>
      </c>
      <c r="PT345" s="59">
        <v>0</v>
      </c>
      <c r="PU345" s="59">
        <v>0</v>
      </c>
      <c r="PV345" s="59">
        <v>0</v>
      </c>
      <c r="PW345" s="59">
        <v>0</v>
      </c>
      <c r="PX345" s="59">
        <v>0</v>
      </c>
      <c r="PY345" s="59">
        <v>0</v>
      </c>
      <c r="PZ345" s="59">
        <v>0</v>
      </c>
      <c r="QA345" s="59">
        <v>0</v>
      </c>
      <c r="QB345" s="59">
        <v>0</v>
      </c>
      <c r="QC345" s="59">
        <v>0</v>
      </c>
      <c r="QD345" s="59">
        <v>0</v>
      </c>
      <c r="QE345" s="59">
        <v>0</v>
      </c>
      <c r="QF345" s="59">
        <v>0</v>
      </c>
      <c r="QG345" s="59">
        <v>0</v>
      </c>
      <c r="QH345" s="59">
        <v>0</v>
      </c>
      <c r="QI345" s="59">
        <v>0</v>
      </c>
      <c r="QJ345" s="59">
        <v>0</v>
      </c>
      <c r="QK345" s="59">
        <v>0</v>
      </c>
      <c r="QL345" s="59">
        <v>0</v>
      </c>
      <c r="QM345" s="59">
        <v>0</v>
      </c>
      <c r="QN345" s="59">
        <v>0</v>
      </c>
      <c r="QO345" s="59">
        <v>0</v>
      </c>
      <c r="QP345" s="59">
        <v>0</v>
      </c>
      <c r="QQ345" s="59">
        <v>0</v>
      </c>
      <c r="QR345" s="59">
        <v>0</v>
      </c>
      <c r="QS345" s="59">
        <v>0</v>
      </c>
      <c r="QT345" s="59">
        <v>0</v>
      </c>
      <c r="QU345" s="59">
        <v>0</v>
      </c>
      <c r="QV345" s="59">
        <v>0</v>
      </c>
      <c r="QW345" s="59">
        <v>0</v>
      </c>
      <c r="QX345" s="59">
        <v>0</v>
      </c>
      <c r="QY345" s="59">
        <v>0</v>
      </c>
      <c r="QZ345" s="59">
        <v>0</v>
      </c>
      <c r="RA345" s="59">
        <v>0</v>
      </c>
      <c r="RB345" s="59">
        <v>0</v>
      </c>
      <c r="RC345" s="59">
        <v>0</v>
      </c>
      <c r="RD345" s="59">
        <v>0</v>
      </c>
      <c r="RE345" s="59">
        <v>0</v>
      </c>
      <c r="RF345" s="59">
        <v>0</v>
      </c>
      <c r="RG345" s="59">
        <v>0</v>
      </c>
      <c r="RH345" s="59">
        <v>0</v>
      </c>
      <c r="RI345" s="59">
        <v>0</v>
      </c>
      <c r="RJ345" s="59">
        <v>0</v>
      </c>
      <c r="RK345" s="59"/>
      <c r="RN345" s="59">
        <v>0</v>
      </c>
      <c r="RO345" s="59">
        <v>0</v>
      </c>
      <c r="RP345" s="59">
        <v>0</v>
      </c>
      <c r="RQ345" s="59">
        <v>0</v>
      </c>
      <c r="RR345" s="59">
        <v>0</v>
      </c>
      <c r="RS345" s="59">
        <v>0</v>
      </c>
      <c r="RT345" s="59">
        <v>0</v>
      </c>
      <c r="RU345" s="59">
        <v>0</v>
      </c>
      <c r="RV345" s="59">
        <v>0</v>
      </c>
      <c r="RW345" s="59">
        <v>0</v>
      </c>
      <c r="RX345" s="59">
        <v>0</v>
      </c>
      <c r="RY345" s="59">
        <v>0</v>
      </c>
      <c r="RZ345" s="59">
        <v>0</v>
      </c>
      <c r="SA345" s="59">
        <v>0</v>
      </c>
      <c r="SB345" s="59">
        <v>0</v>
      </c>
      <c r="SC345" s="59">
        <v>0</v>
      </c>
      <c r="SD345" s="59">
        <v>0</v>
      </c>
      <c r="SE345" s="59">
        <v>0</v>
      </c>
      <c r="SF345" s="59">
        <v>0</v>
      </c>
      <c r="SG345" s="59">
        <v>0</v>
      </c>
      <c r="SH345" s="59">
        <v>0</v>
      </c>
      <c r="SI345" s="59">
        <v>0</v>
      </c>
      <c r="SJ345" s="59">
        <v>0</v>
      </c>
      <c r="SK345" s="59">
        <v>0</v>
      </c>
      <c r="SL345" s="59">
        <v>585.38550000000009</v>
      </c>
      <c r="SM345" s="59">
        <v>585.38550000000009</v>
      </c>
      <c r="SN345" s="59">
        <v>585.38550000000009</v>
      </c>
      <c r="SO345" s="59">
        <v>585.38550000000009</v>
      </c>
      <c r="SP345" s="59">
        <v>585.38550000000009</v>
      </c>
      <c r="SQ345" s="59">
        <v>585.38550000000009</v>
      </c>
      <c r="SR345" s="59">
        <v>585.38550000000009</v>
      </c>
      <c r="SS345" s="59">
        <v>585.38550000000009</v>
      </c>
      <c r="ST345" s="59">
        <v>585.38550000000009</v>
      </c>
      <c r="SU345" s="59">
        <v>585.38550000000009</v>
      </c>
      <c r="SV345" s="59">
        <v>585.38550000000009</v>
      </c>
      <c r="SW345" s="59">
        <v>585.38550000000009</v>
      </c>
      <c r="SX345" s="59">
        <v>620.50863000000004</v>
      </c>
      <c r="SY345" s="59">
        <v>620.50863000000004</v>
      </c>
      <c r="SZ345" s="59">
        <v>620.50863000000004</v>
      </c>
      <c r="TA345" s="59">
        <v>620.50863000000004</v>
      </c>
      <c r="TB345" s="59">
        <v>620.50863000000004</v>
      </c>
      <c r="TC345" s="59">
        <v>620.50863000000004</v>
      </c>
      <c r="TD345" s="59">
        <v>620.50863000000004</v>
      </c>
      <c r="TE345" s="59">
        <v>620.50863000000004</v>
      </c>
      <c r="TF345" s="59">
        <v>620.50863000000004</v>
      </c>
      <c r="TG345" s="59">
        <v>620.50863000000004</v>
      </c>
      <c r="TH345" s="59">
        <v>620.50863000000004</v>
      </c>
      <c r="TI345" s="59">
        <v>620.50863000000004</v>
      </c>
      <c r="TJ345" s="59">
        <v>657.73914780000018</v>
      </c>
      <c r="TK345" s="59">
        <v>657.73914780000018</v>
      </c>
      <c r="TL345" s="59">
        <v>657.73914780000018</v>
      </c>
      <c r="TM345" s="59">
        <v>657.73914780000018</v>
      </c>
      <c r="TN345" s="59">
        <v>657.73914780000018</v>
      </c>
      <c r="TO345" s="59">
        <v>657.73914780000018</v>
      </c>
      <c r="TP345" s="59">
        <v>657.73914780000018</v>
      </c>
      <c r="TQ345" s="59">
        <v>657.73914780000018</v>
      </c>
      <c r="TR345" s="59">
        <v>657.73914780000018</v>
      </c>
      <c r="TS345" s="59">
        <v>657.73914780000018</v>
      </c>
      <c r="TT345" s="59">
        <v>657.73914780000018</v>
      </c>
      <c r="TU345" s="59">
        <v>657.73914780000018</v>
      </c>
      <c r="TV345" s="59">
        <v>697.20349666800007</v>
      </c>
      <c r="TW345" s="59">
        <v>697.20349666800007</v>
      </c>
      <c r="TX345" s="59">
        <v>697.20349666800007</v>
      </c>
      <c r="TY345" s="59">
        <v>697.20349666800007</v>
      </c>
      <c r="TZ345" s="59">
        <v>697.20349666800007</v>
      </c>
      <c r="UA345" s="59">
        <v>697.20349666800007</v>
      </c>
      <c r="UB345" s="59">
        <v>697.20349666800007</v>
      </c>
      <c r="UC345" s="59">
        <v>697.20349666800007</v>
      </c>
      <c r="UD345" s="59">
        <v>697.20349666800007</v>
      </c>
      <c r="UE345" s="59">
        <v>697.20349666800007</v>
      </c>
      <c r="UF345" s="59">
        <v>697.20349666800007</v>
      </c>
      <c r="UG345" s="59">
        <v>697.20349666800007</v>
      </c>
      <c r="UH345" s="59"/>
      <c r="UK345" s="59">
        <v>0</v>
      </c>
      <c r="UL345" s="59">
        <v>0</v>
      </c>
      <c r="UM345" s="59">
        <v>3411.2820000000011</v>
      </c>
      <c r="UN345" s="59">
        <v>3615.9589199999996</v>
      </c>
      <c r="UO345" s="59">
        <v>3832.9164552000016</v>
      </c>
      <c r="UP345" s="59">
        <v>4062.8914425119997</v>
      </c>
      <c r="UQ345" s="59"/>
      <c r="UT345" s="59">
        <v>0</v>
      </c>
      <c r="UU345" s="59">
        <v>0</v>
      </c>
      <c r="UV345" s="59">
        <v>3613.3440000000005</v>
      </c>
      <c r="UW345" s="59">
        <v>3830.14464</v>
      </c>
      <c r="UX345" s="59">
        <v>4059.9533184000015</v>
      </c>
      <c r="UY345" s="59">
        <v>4303.5505175040007</v>
      </c>
      <c r="UZ345" s="59"/>
      <c r="VC345" s="59">
        <v>0</v>
      </c>
      <c r="VD345" s="59">
        <v>0</v>
      </c>
      <c r="VE345" s="59">
        <v>0</v>
      </c>
      <c r="VF345" s="59">
        <v>0</v>
      </c>
      <c r="VG345" s="59">
        <v>0</v>
      </c>
      <c r="VH345" s="59">
        <v>0</v>
      </c>
      <c r="VI345" s="59"/>
      <c r="VL345" s="59">
        <v>0</v>
      </c>
      <c r="VM345" s="59">
        <v>0</v>
      </c>
      <c r="VN345" s="59">
        <v>7024.626000000002</v>
      </c>
      <c r="VO345" s="59">
        <v>7446.1035599999996</v>
      </c>
      <c r="VP345" s="59">
        <v>7892.8697736000031</v>
      </c>
      <c r="VQ345" s="59">
        <v>8366.4419600159999</v>
      </c>
      <c r="VR345" s="59"/>
      <c r="VU345" s="59">
        <v>0</v>
      </c>
      <c r="VV345" s="59">
        <v>0</v>
      </c>
      <c r="VW345" s="59">
        <v>118860</v>
      </c>
      <c r="VX345" s="59">
        <v>125991.60000000002</v>
      </c>
      <c r="VY345" s="59">
        <v>133551.09600000002</v>
      </c>
      <c r="VZ345" s="59">
        <v>141564.16175999999</v>
      </c>
      <c r="WA345" s="59"/>
      <c r="WD345" s="59">
        <v>0</v>
      </c>
      <c r="WE345" s="59">
        <v>0</v>
      </c>
      <c r="WF345" s="59">
        <v>9905</v>
      </c>
      <c r="WG345" s="59">
        <v>10499.300000000001</v>
      </c>
      <c r="WH345" s="59">
        <v>11129.258000000002</v>
      </c>
      <c r="WI345" s="59">
        <v>11797.01348</v>
      </c>
      <c r="WJ345" s="59"/>
      <c r="WM345" s="59">
        <v>0</v>
      </c>
      <c r="WN345" s="59">
        <v>0</v>
      </c>
      <c r="WO345" s="59">
        <v>415.65253881661772</v>
      </c>
      <c r="WP345" s="59">
        <v>440.59169114561485</v>
      </c>
      <c r="WQ345" s="59">
        <v>467.02719261435175</v>
      </c>
      <c r="WR345" s="59">
        <v>495.0488241712128</v>
      </c>
      <c r="WS345" s="59"/>
      <c r="WV345" s="74">
        <v>-12</v>
      </c>
      <c r="WW345" s="74">
        <v>0</v>
      </c>
      <c r="WX345" s="74">
        <v>12</v>
      </c>
      <c r="WY345" s="74">
        <v>24</v>
      </c>
      <c r="WZ345" s="74">
        <v>36</v>
      </c>
      <c r="XA345" s="74">
        <v>48</v>
      </c>
      <c r="XB345" s="74"/>
      <c r="XE345" s="80">
        <v>0</v>
      </c>
      <c r="XF345" s="80">
        <v>0</v>
      </c>
      <c r="XG345" s="80">
        <v>1</v>
      </c>
      <c r="XH345" s="80">
        <v>2</v>
      </c>
      <c r="XI345" s="80">
        <v>3</v>
      </c>
      <c r="XJ345" s="80">
        <v>4</v>
      </c>
      <c r="XK345" s="80"/>
      <c r="XL345" s="75"/>
      <c r="XM345" s="75"/>
      <c r="XN345" s="80">
        <v>0</v>
      </c>
      <c r="XO345" s="80">
        <v>0</v>
      </c>
      <c r="XP345" s="80">
        <v>0</v>
      </c>
      <c r="XQ345" s="80">
        <v>0</v>
      </c>
      <c r="XR345" s="80">
        <v>0</v>
      </c>
      <c r="XS345" s="80">
        <v>0</v>
      </c>
      <c r="XT345" s="80"/>
      <c r="XW345" s="80">
        <v>0</v>
      </c>
      <c r="XX345" s="80">
        <v>0</v>
      </c>
      <c r="XY345" s="80">
        <v>0</v>
      </c>
      <c r="XZ345" s="80">
        <v>0</v>
      </c>
      <c r="YA345" s="80">
        <v>0</v>
      </c>
      <c r="YB345" s="80">
        <v>0</v>
      </c>
      <c r="YC345" s="80"/>
      <c r="YF345" s="5">
        <v>0</v>
      </c>
      <c r="YG345" s="5">
        <v>0</v>
      </c>
      <c r="YH345" s="5">
        <v>866.63554343264786</v>
      </c>
      <c r="YI345" s="5">
        <v>918.63367603860752</v>
      </c>
      <c r="YJ345" s="5">
        <v>973.75169660092342</v>
      </c>
      <c r="YK345" s="5">
        <v>1032.1767983969794</v>
      </c>
      <c r="YL345" s="5"/>
      <c r="YO345" s="5">
        <v>0</v>
      </c>
      <c r="YP345" s="5">
        <v>0</v>
      </c>
      <c r="YQ345" s="5">
        <v>18704.364246747798</v>
      </c>
      <c r="YR345" s="5">
        <v>19826.626101552669</v>
      </c>
      <c r="YS345" s="5">
        <v>21016.223667645827</v>
      </c>
      <c r="YT345" s="5">
        <v>29702.929450272768</v>
      </c>
      <c r="YU345" s="5"/>
      <c r="YX345" s="5">
        <v>0</v>
      </c>
      <c r="YY345" s="5">
        <v>0</v>
      </c>
      <c r="YZ345" s="5">
        <v>18704.364246747798</v>
      </c>
      <c r="ZA345" s="5">
        <v>19826.626101552669</v>
      </c>
      <c r="ZB345" s="5">
        <v>21016.223667645827</v>
      </c>
      <c r="ZC345" s="5">
        <v>29702.929450272768</v>
      </c>
      <c r="ZD345" s="5"/>
      <c r="ZG345" s="5">
        <v>0</v>
      </c>
      <c r="ZH345" s="5">
        <v>0</v>
      </c>
      <c r="ZI345" s="5">
        <v>415.65253881661772</v>
      </c>
      <c r="ZJ345" s="5">
        <v>440.59169114561485</v>
      </c>
      <c r="ZK345" s="5">
        <v>467.02719261435175</v>
      </c>
      <c r="ZL345" s="5">
        <v>495.0488241712128</v>
      </c>
      <c r="ZM345" s="5"/>
      <c r="ZP345" s="60">
        <v>0</v>
      </c>
      <c r="ZQ345" s="60">
        <v>0</v>
      </c>
      <c r="ZR345" s="60">
        <v>5819.1355434326479</v>
      </c>
      <c r="ZS345" s="60">
        <v>12336.567352077216</v>
      </c>
      <c r="ZT345" s="60">
        <v>13076.761393201848</v>
      </c>
      <c r="ZU345" s="60">
        <v>13861.367076793958</v>
      </c>
      <c r="ZV345" s="60"/>
      <c r="ZY345" s="60">
        <v>0</v>
      </c>
      <c r="ZZ345" s="60">
        <v>0</v>
      </c>
      <c r="AAA345" s="60">
        <v>415.65253881661772</v>
      </c>
      <c r="AAB345" s="60">
        <v>440.59169114561485</v>
      </c>
      <c r="AAC345" s="60">
        <v>467.02719261435175</v>
      </c>
      <c r="AAD345" s="60">
        <v>495.0488241712128</v>
      </c>
      <c r="AAE345" s="60"/>
      <c r="AAH345" s="60">
        <v>0</v>
      </c>
      <c r="AAI345" s="60">
        <v>0</v>
      </c>
      <c r="AAJ345" s="60">
        <v>8728.7033151489723</v>
      </c>
      <c r="AAK345" s="60">
        <v>18504.851028115823</v>
      </c>
      <c r="AAL345" s="60">
        <v>29422.713134704161</v>
      </c>
      <c r="AAM345" s="60">
        <v>41584.101230381872</v>
      </c>
      <c r="AAN345" s="60"/>
      <c r="AAQ345" s="5">
        <v>0</v>
      </c>
      <c r="AAR345" s="5">
        <v>0</v>
      </c>
      <c r="AAS345" s="5">
        <v>14547.838858581621</v>
      </c>
      <c r="AAT345" s="5">
        <v>30841.418380193041</v>
      </c>
      <c r="AAU345" s="5">
        <v>42499.474527906008</v>
      </c>
      <c r="AAV345" s="5">
        <v>55445.468307175834</v>
      </c>
    </row>
    <row r="346" spans="2:724" ht="15" customHeight="1">
      <c r="B346" s="228">
        <v>73</v>
      </c>
      <c r="C346" s="228">
        <v>28</v>
      </c>
      <c r="D346" s="229" t="s">
        <v>508</v>
      </c>
      <c r="E346" s="73" t="b">
        <v>0</v>
      </c>
      <c r="F346" s="230">
        <v>42370</v>
      </c>
      <c r="G346" s="231" t="s">
        <v>426</v>
      </c>
      <c r="H346" s="57" t="s">
        <v>221</v>
      </c>
      <c r="I346" s="57" t="s">
        <v>199</v>
      </c>
      <c r="J346" s="229" t="s">
        <v>223</v>
      </c>
      <c r="K346" s="232">
        <v>0</v>
      </c>
      <c r="L346" s="232">
        <v>0</v>
      </c>
      <c r="M346" s="73" t="b">
        <v>1</v>
      </c>
      <c r="N346" s="73" t="b">
        <v>1</v>
      </c>
      <c r="O346" s="73" t="b">
        <v>1</v>
      </c>
      <c r="P346" s="27">
        <v>43466</v>
      </c>
      <c r="Q346" s="27" t="s">
        <v>426</v>
      </c>
      <c r="R346" s="69">
        <v>0</v>
      </c>
      <c r="S346" s="69">
        <v>0.06</v>
      </c>
      <c r="T346" s="69">
        <v>0.06</v>
      </c>
      <c r="U346" s="69">
        <v>0.06</v>
      </c>
      <c r="V346" s="69">
        <v>0.06</v>
      </c>
      <c r="W346" s="69">
        <v>0.06</v>
      </c>
      <c r="Z346" s="232">
        <v>0</v>
      </c>
      <c r="AA346" s="232">
        <v>0</v>
      </c>
      <c r="AB346" s="232">
        <v>0</v>
      </c>
      <c r="AC346" s="232">
        <v>0</v>
      </c>
      <c r="AD346" s="232">
        <v>0</v>
      </c>
      <c r="AE346" s="232">
        <v>0</v>
      </c>
      <c r="AF346" s="232">
        <v>0</v>
      </c>
      <c r="AG346" s="232">
        <v>0</v>
      </c>
      <c r="AH346" s="232">
        <v>0</v>
      </c>
      <c r="AI346" s="232">
        <v>0</v>
      </c>
      <c r="AJ346" s="232">
        <v>0</v>
      </c>
      <c r="AK346" s="232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234">
        <v>9905</v>
      </c>
      <c r="AY346" s="5">
        <v>9905</v>
      </c>
      <c r="AZ346" s="5">
        <v>9905</v>
      </c>
      <c r="BA346" s="5">
        <v>9905</v>
      </c>
      <c r="BB346" s="5">
        <v>9905</v>
      </c>
      <c r="BC346" s="5">
        <v>9905</v>
      </c>
      <c r="BD346" s="5">
        <v>9905</v>
      </c>
      <c r="BE346" s="5">
        <v>9905</v>
      </c>
      <c r="BF346" s="5">
        <v>9905</v>
      </c>
      <c r="BG346" s="5">
        <v>9905</v>
      </c>
      <c r="BH346" s="5">
        <v>9905</v>
      </c>
      <c r="BI346" s="5">
        <v>9905</v>
      </c>
      <c r="BJ346" s="5">
        <v>10499.300000000001</v>
      </c>
      <c r="BK346" s="5">
        <v>10499.300000000001</v>
      </c>
      <c r="BL346" s="5">
        <v>10499.300000000001</v>
      </c>
      <c r="BM346" s="5">
        <v>10499.300000000001</v>
      </c>
      <c r="BN346" s="5">
        <v>10499.300000000001</v>
      </c>
      <c r="BO346" s="5">
        <v>10499.300000000001</v>
      </c>
      <c r="BP346" s="5">
        <v>10499.300000000001</v>
      </c>
      <c r="BQ346" s="5">
        <v>10499.300000000001</v>
      </c>
      <c r="BR346" s="5">
        <v>10499.300000000001</v>
      </c>
      <c r="BS346" s="5">
        <v>10499.300000000001</v>
      </c>
      <c r="BT346" s="5">
        <v>10499.300000000001</v>
      </c>
      <c r="BU346" s="5">
        <v>10499.300000000001</v>
      </c>
      <c r="BV346" s="5">
        <v>11129.258000000002</v>
      </c>
      <c r="BW346" s="5">
        <v>11129.258000000002</v>
      </c>
      <c r="BX346" s="5">
        <v>11129.258000000002</v>
      </c>
      <c r="BY346" s="5">
        <v>11129.258000000002</v>
      </c>
      <c r="BZ346" s="5">
        <v>11129.258000000002</v>
      </c>
      <c r="CA346" s="5">
        <v>11129.258000000002</v>
      </c>
      <c r="CB346" s="5">
        <v>11129.258000000002</v>
      </c>
      <c r="CC346" s="5">
        <v>11129.258000000002</v>
      </c>
      <c r="CD346" s="5">
        <v>11129.258000000002</v>
      </c>
      <c r="CE346" s="5">
        <v>11129.258000000002</v>
      </c>
      <c r="CF346" s="5">
        <v>11129.258000000002</v>
      </c>
      <c r="CG346" s="5">
        <v>11129.258000000002</v>
      </c>
      <c r="CH346" s="5">
        <v>11797.013480000001</v>
      </c>
      <c r="CI346" s="5">
        <v>11797.013480000001</v>
      </c>
      <c r="CJ346" s="5">
        <v>11797.013480000001</v>
      </c>
      <c r="CK346" s="5">
        <v>11797.013480000001</v>
      </c>
      <c r="CL346" s="5">
        <v>11797.013480000001</v>
      </c>
      <c r="CM346" s="5">
        <v>11797.013480000001</v>
      </c>
      <c r="CN346" s="5">
        <v>11797.013480000001</v>
      </c>
      <c r="CO346" s="5">
        <v>11797.013480000001</v>
      </c>
      <c r="CP346" s="5">
        <v>11797.013480000001</v>
      </c>
      <c r="CQ346" s="5">
        <v>11797.013480000001</v>
      </c>
      <c r="CR346" s="5">
        <v>11797.013480000001</v>
      </c>
      <c r="CS346" s="5">
        <v>11797.013480000001</v>
      </c>
      <c r="CU346" s="69">
        <v>0</v>
      </c>
      <c r="CV346" s="69">
        <v>0</v>
      </c>
      <c r="CW346" s="69">
        <v>0</v>
      </c>
      <c r="CX346" s="69">
        <v>0</v>
      </c>
      <c r="CY346" s="69">
        <v>0</v>
      </c>
      <c r="CZ346" s="69">
        <v>0</v>
      </c>
      <c r="DC346" s="5">
        <v>0</v>
      </c>
      <c r="DD346" s="5">
        <v>0</v>
      </c>
      <c r="DE346" s="5">
        <v>0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0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/>
      <c r="FZ346" s="5">
        <v>0</v>
      </c>
      <c r="GA346" s="5">
        <v>0</v>
      </c>
      <c r="GB346" s="5">
        <v>0</v>
      </c>
      <c r="GC346" s="5">
        <v>0</v>
      </c>
      <c r="GD346" s="5">
        <v>0</v>
      </c>
      <c r="GE346" s="5">
        <v>0</v>
      </c>
      <c r="GF346" s="5">
        <v>0</v>
      </c>
      <c r="GG346" s="5">
        <v>0</v>
      </c>
      <c r="GH346" s="5">
        <v>0</v>
      </c>
      <c r="GI346" s="5">
        <v>0</v>
      </c>
      <c r="GJ346" s="5">
        <v>0</v>
      </c>
      <c r="GK346" s="5">
        <v>0</v>
      </c>
      <c r="GL346" s="5">
        <v>0</v>
      </c>
      <c r="GM346" s="5">
        <v>0</v>
      </c>
      <c r="GN346" s="5">
        <v>0</v>
      </c>
      <c r="GO346" s="5">
        <v>0</v>
      </c>
      <c r="GP346" s="5">
        <v>0</v>
      </c>
      <c r="GQ346" s="5">
        <v>0</v>
      </c>
      <c r="GR346" s="5">
        <v>0</v>
      </c>
      <c r="GS346" s="5">
        <v>0</v>
      </c>
      <c r="GT346" s="5">
        <v>0</v>
      </c>
      <c r="GU346" s="5">
        <v>0</v>
      </c>
      <c r="GV346" s="5">
        <v>0</v>
      </c>
      <c r="GW346" s="5">
        <v>0</v>
      </c>
      <c r="GX346" s="5">
        <v>9905</v>
      </c>
      <c r="GY346" s="5">
        <v>9905</v>
      </c>
      <c r="GZ346" s="5">
        <v>9905</v>
      </c>
      <c r="HA346" s="5">
        <v>9905</v>
      </c>
      <c r="HB346" s="5">
        <v>9905</v>
      </c>
      <c r="HC346" s="5">
        <v>9905</v>
      </c>
      <c r="HD346" s="5">
        <v>9905</v>
      </c>
      <c r="HE346" s="5">
        <v>9905</v>
      </c>
      <c r="HF346" s="5">
        <v>9905</v>
      </c>
      <c r="HG346" s="5">
        <v>9905</v>
      </c>
      <c r="HH346" s="5">
        <v>9905</v>
      </c>
      <c r="HI346" s="5">
        <v>9905</v>
      </c>
      <c r="HJ346" s="5">
        <v>10499.300000000001</v>
      </c>
      <c r="HK346" s="5">
        <v>10499.300000000001</v>
      </c>
      <c r="HL346" s="5">
        <v>10499.300000000001</v>
      </c>
      <c r="HM346" s="5">
        <v>10499.300000000001</v>
      </c>
      <c r="HN346" s="5">
        <v>10499.300000000001</v>
      </c>
      <c r="HO346" s="5">
        <v>10499.300000000001</v>
      </c>
      <c r="HP346" s="5">
        <v>10499.300000000001</v>
      </c>
      <c r="HQ346" s="5">
        <v>10499.300000000001</v>
      </c>
      <c r="HR346" s="5">
        <v>10499.300000000001</v>
      </c>
      <c r="HS346" s="5">
        <v>10499.300000000001</v>
      </c>
      <c r="HT346" s="5">
        <v>10499.300000000001</v>
      </c>
      <c r="HU346" s="5">
        <v>10499.300000000001</v>
      </c>
      <c r="HV346" s="5">
        <v>11129.258000000002</v>
      </c>
      <c r="HW346" s="5">
        <v>11129.258000000002</v>
      </c>
      <c r="HX346" s="5">
        <v>11129.258000000002</v>
      </c>
      <c r="HY346" s="5">
        <v>11129.258000000002</v>
      </c>
      <c r="HZ346" s="5">
        <v>11129.258000000002</v>
      </c>
      <c r="IA346" s="5">
        <v>11129.258000000002</v>
      </c>
      <c r="IB346" s="5">
        <v>11129.258000000002</v>
      </c>
      <c r="IC346" s="5">
        <v>11129.258000000002</v>
      </c>
      <c r="ID346" s="5">
        <v>11129.258000000002</v>
      </c>
      <c r="IE346" s="5">
        <v>11129.258000000002</v>
      </c>
      <c r="IF346" s="5">
        <v>11129.258000000002</v>
      </c>
      <c r="IG346" s="5">
        <v>11129.258000000002</v>
      </c>
      <c r="IH346" s="5">
        <v>11797.013480000001</v>
      </c>
      <c r="II346" s="5">
        <v>11797.013480000001</v>
      </c>
      <c r="IJ346" s="5">
        <v>11797.013480000001</v>
      </c>
      <c r="IK346" s="5">
        <v>11797.013480000001</v>
      </c>
      <c r="IL346" s="5">
        <v>11797.013480000001</v>
      </c>
      <c r="IM346" s="5">
        <v>11797.013480000001</v>
      </c>
      <c r="IN346" s="5">
        <v>11797.013480000001</v>
      </c>
      <c r="IO346" s="5">
        <v>11797.013480000001</v>
      </c>
      <c r="IP346" s="5">
        <v>11797.013480000001</v>
      </c>
      <c r="IQ346" s="5">
        <v>11797.013480000001</v>
      </c>
      <c r="IR346" s="5">
        <v>11797.013480000001</v>
      </c>
      <c r="IS346" s="5">
        <v>11797.013480000001</v>
      </c>
      <c r="IT346" s="5"/>
      <c r="IW346" s="5">
        <v>0</v>
      </c>
      <c r="IX346" s="5">
        <v>0</v>
      </c>
      <c r="IY346" s="5">
        <v>0</v>
      </c>
      <c r="IZ346" s="5">
        <v>0</v>
      </c>
      <c r="JA346" s="5">
        <v>0</v>
      </c>
      <c r="JB346" s="5">
        <v>0</v>
      </c>
      <c r="JC346" s="5">
        <v>0</v>
      </c>
      <c r="JD346" s="5">
        <v>0</v>
      </c>
      <c r="JE346" s="5">
        <v>0</v>
      </c>
      <c r="JF346" s="5">
        <v>0</v>
      </c>
      <c r="JG346" s="5">
        <v>0</v>
      </c>
      <c r="JH346" s="5">
        <v>0</v>
      </c>
      <c r="JI346" s="5">
        <v>0</v>
      </c>
      <c r="JJ346" s="5">
        <v>0</v>
      </c>
      <c r="JK346" s="5">
        <v>0</v>
      </c>
      <c r="JL346" s="5">
        <v>0</v>
      </c>
      <c r="JM346" s="5">
        <v>0</v>
      </c>
      <c r="JN346" s="5">
        <v>0</v>
      </c>
      <c r="JO346" s="5">
        <v>0</v>
      </c>
      <c r="JP346" s="5">
        <v>0</v>
      </c>
      <c r="JQ346" s="5">
        <v>0</v>
      </c>
      <c r="JR346" s="5">
        <v>0</v>
      </c>
      <c r="JS346" s="5">
        <v>0</v>
      </c>
      <c r="JT346" s="5">
        <v>0</v>
      </c>
      <c r="JU346" s="5">
        <v>284.27350000000001</v>
      </c>
      <c r="JV346" s="5">
        <v>284.27350000000001</v>
      </c>
      <c r="JW346" s="5">
        <v>284.27350000000001</v>
      </c>
      <c r="JX346" s="5">
        <v>284.27350000000001</v>
      </c>
      <c r="JY346" s="5">
        <v>284.27350000000001</v>
      </c>
      <c r="JZ346" s="5">
        <v>284.27350000000001</v>
      </c>
      <c r="KA346" s="5">
        <v>284.27350000000001</v>
      </c>
      <c r="KB346" s="5">
        <v>284.27350000000001</v>
      </c>
      <c r="KC346" s="5">
        <v>284.27350000000001</v>
      </c>
      <c r="KD346" s="5">
        <v>284.27350000000001</v>
      </c>
      <c r="KE346" s="5">
        <v>284.27350000000001</v>
      </c>
      <c r="KF346" s="5">
        <v>284.27350000000001</v>
      </c>
      <c r="KG346" s="5">
        <v>301.32991000000004</v>
      </c>
      <c r="KH346" s="5">
        <v>301.32991000000004</v>
      </c>
      <c r="KI346" s="5">
        <v>301.32991000000004</v>
      </c>
      <c r="KJ346" s="5">
        <v>301.32991000000004</v>
      </c>
      <c r="KK346" s="5">
        <v>301.32991000000004</v>
      </c>
      <c r="KL346" s="5">
        <v>301.32991000000004</v>
      </c>
      <c r="KM346" s="5">
        <v>301.32991000000004</v>
      </c>
      <c r="KN346" s="5">
        <v>301.32991000000004</v>
      </c>
      <c r="KO346" s="5">
        <v>301.32991000000004</v>
      </c>
      <c r="KP346" s="5">
        <v>301.32991000000004</v>
      </c>
      <c r="KQ346" s="5">
        <v>301.32991000000004</v>
      </c>
      <c r="KR346" s="5">
        <v>301.32991000000004</v>
      </c>
      <c r="KS346" s="5">
        <v>319.40970460000005</v>
      </c>
      <c r="KT346" s="5">
        <v>319.40970460000005</v>
      </c>
      <c r="KU346" s="5">
        <v>319.40970460000005</v>
      </c>
      <c r="KV346" s="5">
        <v>319.40970460000005</v>
      </c>
      <c r="KW346" s="5">
        <v>319.40970460000005</v>
      </c>
      <c r="KX346" s="5">
        <v>319.40970460000005</v>
      </c>
      <c r="KY346" s="5">
        <v>319.40970460000005</v>
      </c>
      <c r="KZ346" s="5">
        <v>319.40970460000005</v>
      </c>
      <c r="LA346" s="5">
        <v>319.40970460000005</v>
      </c>
      <c r="LB346" s="5">
        <v>319.40970460000005</v>
      </c>
      <c r="LC346" s="5">
        <v>319.40970460000005</v>
      </c>
      <c r="LD346" s="5">
        <v>319.40970460000005</v>
      </c>
      <c r="LE346" s="5">
        <v>338.57428687600003</v>
      </c>
      <c r="LF346" s="5">
        <v>338.57428687600003</v>
      </c>
      <c r="LG346" s="5">
        <v>338.57428687600003</v>
      </c>
      <c r="LH346" s="5">
        <v>338.57428687600003</v>
      </c>
      <c r="LI346" s="5">
        <v>338.57428687600003</v>
      </c>
      <c r="LJ346" s="5">
        <v>338.57428687600003</v>
      </c>
      <c r="LK346" s="5">
        <v>338.57428687600003</v>
      </c>
      <c r="LL346" s="5">
        <v>338.57428687600003</v>
      </c>
      <c r="LM346" s="5">
        <v>338.57428687600003</v>
      </c>
      <c r="LN346" s="5">
        <v>338.57428687600003</v>
      </c>
      <c r="LO346" s="5">
        <v>338.57428687600003</v>
      </c>
      <c r="LP346" s="5">
        <v>338.57428687600003</v>
      </c>
      <c r="LQ346" s="5"/>
      <c r="LT346" s="5">
        <v>0</v>
      </c>
      <c r="LU346" s="5">
        <v>0</v>
      </c>
      <c r="LV346" s="5">
        <v>0</v>
      </c>
      <c r="LW346" s="5">
        <v>0</v>
      </c>
      <c r="LX346" s="5">
        <v>0</v>
      </c>
      <c r="LY346" s="5">
        <v>0</v>
      </c>
      <c r="LZ346" s="5">
        <v>0</v>
      </c>
      <c r="MA346" s="5">
        <v>0</v>
      </c>
      <c r="MB346" s="5">
        <v>0</v>
      </c>
      <c r="MC346" s="5">
        <v>0</v>
      </c>
      <c r="MD346" s="5">
        <v>0</v>
      </c>
      <c r="ME346" s="5">
        <v>0</v>
      </c>
      <c r="MF346" s="5">
        <v>0</v>
      </c>
      <c r="MG346" s="5">
        <v>0</v>
      </c>
      <c r="MH346" s="5">
        <v>0</v>
      </c>
      <c r="MI346" s="5">
        <v>0</v>
      </c>
      <c r="MJ346" s="5">
        <v>0</v>
      </c>
      <c r="MK346" s="5">
        <v>0</v>
      </c>
      <c r="ML346" s="5">
        <v>0</v>
      </c>
      <c r="MM346" s="5">
        <v>0</v>
      </c>
      <c r="MN346" s="5">
        <v>0</v>
      </c>
      <c r="MO346" s="5">
        <v>0</v>
      </c>
      <c r="MP346" s="5">
        <v>0</v>
      </c>
      <c r="MQ346" s="5">
        <v>0</v>
      </c>
      <c r="MR346" s="5">
        <v>301.11200000000002</v>
      </c>
      <c r="MS346" s="5">
        <v>301.11200000000002</v>
      </c>
      <c r="MT346" s="5">
        <v>301.11200000000002</v>
      </c>
      <c r="MU346" s="5">
        <v>301.11200000000002</v>
      </c>
      <c r="MV346" s="5">
        <v>301.11200000000002</v>
      </c>
      <c r="MW346" s="5">
        <v>301.11200000000002</v>
      </c>
      <c r="MX346" s="5">
        <v>301.11200000000002</v>
      </c>
      <c r="MY346" s="5">
        <v>301.11200000000002</v>
      </c>
      <c r="MZ346" s="5">
        <v>301.11200000000002</v>
      </c>
      <c r="NA346" s="5">
        <v>301.11200000000002</v>
      </c>
      <c r="NB346" s="5">
        <v>301.11200000000002</v>
      </c>
      <c r="NC346" s="5">
        <v>301.11200000000002</v>
      </c>
      <c r="ND346" s="5">
        <v>319.17872000000006</v>
      </c>
      <c r="NE346" s="5">
        <v>319.17872000000006</v>
      </c>
      <c r="NF346" s="5">
        <v>319.17872000000006</v>
      </c>
      <c r="NG346" s="5">
        <v>319.17872000000006</v>
      </c>
      <c r="NH346" s="5">
        <v>319.17872000000006</v>
      </c>
      <c r="NI346" s="5">
        <v>319.17872000000006</v>
      </c>
      <c r="NJ346" s="5">
        <v>319.17872000000006</v>
      </c>
      <c r="NK346" s="5">
        <v>319.17872000000006</v>
      </c>
      <c r="NL346" s="5">
        <v>319.17872000000006</v>
      </c>
      <c r="NM346" s="5">
        <v>319.17872000000006</v>
      </c>
      <c r="NN346" s="5">
        <v>319.17872000000006</v>
      </c>
      <c r="NO346" s="5">
        <v>319.17872000000006</v>
      </c>
      <c r="NP346" s="5">
        <v>338.32944320000007</v>
      </c>
      <c r="NQ346" s="5">
        <v>338.32944320000007</v>
      </c>
      <c r="NR346" s="5">
        <v>338.32944320000007</v>
      </c>
      <c r="NS346" s="5">
        <v>338.32944320000007</v>
      </c>
      <c r="NT346" s="5">
        <v>338.32944320000007</v>
      </c>
      <c r="NU346" s="5">
        <v>338.32944320000007</v>
      </c>
      <c r="NV346" s="5">
        <v>338.32944320000007</v>
      </c>
      <c r="NW346" s="5">
        <v>338.32944320000007</v>
      </c>
      <c r="NX346" s="5">
        <v>338.32944320000007</v>
      </c>
      <c r="NY346" s="5">
        <v>338.32944320000007</v>
      </c>
      <c r="NZ346" s="5">
        <v>338.32944320000007</v>
      </c>
      <c r="OA346" s="5">
        <v>338.32944320000007</v>
      </c>
      <c r="OB346" s="5">
        <v>358.62920979200004</v>
      </c>
      <c r="OC346" s="5">
        <v>358.62920979200004</v>
      </c>
      <c r="OD346" s="5">
        <v>358.62920979200004</v>
      </c>
      <c r="OE346" s="5">
        <v>358.62920979200004</v>
      </c>
      <c r="OF346" s="5">
        <v>358.62920979200004</v>
      </c>
      <c r="OG346" s="5">
        <v>358.62920979200004</v>
      </c>
      <c r="OH346" s="5">
        <v>358.62920979200004</v>
      </c>
      <c r="OI346" s="5">
        <v>358.62920979200004</v>
      </c>
      <c r="OJ346" s="5">
        <v>358.62920979200004</v>
      </c>
      <c r="OK346" s="5">
        <v>358.62920979200004</v>
      </c>
      <c r="OL346" s="5">
        <v>358.62920979200004</v>
      </c>
      <c r="OM346" s="5">
        <v>358.62920979200004</v>
      </c>
      <c r="ON346" s="5"/>
      <c r="OQ346" s="59">
        <v>0</v>
      </c>
      <c r="OR346" s="59">
        <v>0</v>
      </c>
      <c r="OS346" s="59">
        <v>0</v>
      </c>
      <c r="OT346" s="59">
        <v>0</v>
      </c>
      <c r="OU346" s="59">
        <v>0</v>
      </c>
      <c r="OV346" s="59">
        <v>0</v>
      </c>
      <c r="OW346" s="59">
        <v>0</v>
      </c>
      <c r="OX346" s="59">
        <v>0</v>
      </c>
      <c r="OY346" s="59">
        <v>0</v>
      </c>
      <c r="OZ346" s="59">
        <v>0</v>
      </c>
      <c r="PA346" s="59">
        <v>0</v>
      </c>
      <c r="PB346" s="59">
        <v>0</v>
      </c>
      <c r="PC346" s="59">
        <v>0</v>
      </c>
      <c r="PD346" s="59">
        <v>0</v>
      </c>
      <c r="PE346" s="59">
        <v>0</v>
      </c>
      <c r="PF346" s="59">
        <v>0</v>
      </c>
      <c r="PG346" s="59">
        <v>0</v>
      </c>
      <c r="PH346" s="59">
        <v>0</v>
      </c>
      <c r="PI346" s="59">
        <v>0</v>
      </c>
      <c r="PJ346" s="59">
        <v>0</v>
      </c>
      <c r="PK346" s="59">
        <v>0</v>
      </c>
      <c r="PL346" s="59">
        <v>0</v>
      </c>
      <c r="PM346" s="59">
        <v>0</v>
      </c>
      <c r="PN346" s="59">
        <v>0</v>
      </c>
      <c r="PO346" s="59">
        <v>0</v>
      </c>
      <c r="PP346" s="59">
        <v>0</v>
      </c>
      <c r="PQ346" s="59">
        <v>0</v>
      </c>
      <c r="PR346" s="59">
        <v>0</v>
      </c>
      <c r="PS346" s="59">
        <v>0</v>
      </c>
      <c r="PT346" s="59">
        <v>0</v>
      </c>
      <c r="PU346" s="59">
        <v>0</v>
      </c>
      <c r="PV346" s="59">
        <v>0</v>
      </c>
      <c r="PW346" s="59">
        <v>0</v>
      </c>
      <c r="PX346" s="59">
        <v>0</v>
      </c>
      <c r="PY346" s="59">
        <v>0</v>
      </c>
      <c r="PZ346" s="59">
        <v>0</v>
      </c>
      <c r="QA346" s="59">
        <v>0</v>
      </c>
      <c r="QB346" s="59">
        <v>0</v>
      </c>
      <c r="QC346" s="59">
        <v>0</v>
      </c>
      <c r="QD346" s="59">
        <v>0</v>
      </c>
      <c r="QE346" s="59">
        <v>0</v>
      </c>
      <c r="QF346" s="59">
        <v>0</v>
      </c>
      <c r="QG346" s="59">
        <v>0</v>
      </c>
      <c r="QH346" s="59">
        <v>0</v>
      </c>
      <c r="QI346" s="59">
        <v>0</v>
      </c>
      <c r="QJ346" s="59">
        <v>0</v>
      </c>
      <c r="QK346" s="59">
        <v>0</v>
      </c>
      <c r="QL346" s="59">
        <v>0</v>
      </c>
      <c r="QM346" s="59">
        <v>0</v>
      </c>
      <c r="QN346" s="59">
        <v>0</v>
      </c>
      <c r="QO346" s="59">
        <v>0</v>
      </c>
      <c r="QP346" s="59">
        <v>0</v>
      </c>
      <c r="QQ346" s="59">
        <v>0</v>
      </c>
      <c r="QR346" s="59">
        <v>0</v>
      </c>
      <c r="QS346" s="59">
        <v>0</v>
      </c>
      <c r="QT346" s="59">
        <v>0</v>
      </c>
      <c r="QU346" s="59">
        <v>0</v>
      </c>
      <c r="QV346" s="59">
        <v>0</v>
      </c>
      <c r="QW346" s="59">
        <v>0</v>
      </c>
      <c r="QX346" s="59">
        <v>0</v>
      </c>
      <c r="QY346" s="59">
        <v>0</v>
      </c>
      <c r="QZ346" s="59">
        <v>0</v>
      </c>
      <c r="RA346" s="59">
        <v>0</v>
      </c>
      <c r="RB346" s="59">
        <v>0</v>
      </c>
      <c r="RC346" s="59">
        <v>0</v>
      </c>
      <c r="RD346" s="59">
        <v>0</v>
      </c>
      <c r="RE346" s="59">
        <v>0</v>
      </c>
      <c r="RF346" s="59">
        <v>0</v>
      </c>
      <c r="RG346" s="59">
        <v>0</v>
      </c>
      <c r="RH346" s="59">
        <v>0</v>
      </c>
      <c r="RI346" s="59">
        <v>0</v>
      </c>
      <c r="RJ346" s="59">
        <v>0</v>
      </c>
      <c r="RK346" s="59"/>
      <c r="RN346" s="59">
        <v>0</v>
      </c>
      <c r="RO346" s="59">
        <v>0</v>
      </c>
      <c r="RP346" s="59">
        <v>0</v>
      </c>
      <c r="RQ346" s="59">
        <v>0</v>
      </c>
      <c r="RR346" s="59">
        <v>0</v>
      </c>
      <c r="RS346" s="59">
        <v>0</v>
      </c>
      <c r="RT346" s="59">
        <v>0</v>
      </c>
      <c r="RU346" s="59">
        <v>0</v>
      </c>
      <c r="RV346" s="59">
        <v>0</v>
      </c>
      <c r="RW346" s="59">
        <v>0</v>
      </c>
      <c r="RX346" s="59">
        <v>0</v>
      </c>
      <c r="RY346" s="59">
        <v>0</v>
      </c>
      <c r="RZ346" s="59">
        <v>0</v>
      </c>
      <c r="SA346" s="59">
        <v>0</v>
      </c>
      <c r="SB346" s="59">
        <v>0</v>
      </c>
      <c r="SC346" s="59">
        <v>0</v>
      </c>
      <c r="SD346" s="59">
        <v>0</v>
      </c>
      <c r="SE346" s="59">
        <v>0</v>
      </c>
      <c r="SF346" s="59">
        <v>0</v>
      </c>
      <c r="SG346" s="59">
        <v>0</v>
      </c>
      <c r="SH346" s="59">
        <v>0</v>
      </c>
      <c r="SI346" s="59">
        <v>0</v>
      </c>
      <c r="SJ346" s="59">
        <v>0</v>
      </c>
      <c r="SK346" s="59">
        <v>0</v>
      </c>
      <c r="SL346" s="59">
        <v>585.38550000000009</v>
      </c>
      <c r="SM346" s="59">
        <v>585.38550000000009</v>
      </c>
      <c r="SN346" s="59">
        <v>585.38550000000009</v>
      </c>
      <c r="SO346" s="59">
        <v>585.38550000000009</v>
      </c>
      <c r="SP346" s="59">
        <v>585.38550000000009</v>
      </c>
      <c r="SQ346" s="59">
        <v>585.38550000000009</v>
      </c>
      <c r="SR346" s="59">
        <v>585.38550000000009</v>
      </c>
      <c r="SS346" s="59">
        <v>585.38550000000009</v>
      </c>
      <c r="ST346" s="59">
        <v>585.38550000000009</v>
      </c>
      <c r="SU346" s="59">
        <v>585.38550000000009</v>
      </c>
      <c r="SV346" s="59">
        <v>585.38550000000009</v>
      </c>
      <c r="SW346" s="59">
        <v>585.38550000000009</v>
      </c>
      <c r="SX346" s="59">
        <v>620.50863000000004</v>
      </c>
      <c r="SY346" s="59">
        <v>620.50863000000004</v>
      </c>
      <c r="SZ346" s="59">
        <v>620.50863000000004</v>
      </c>
      <c r="TA346" s="59">
        <v>620.50863000000004</v>
      </c>
      <c r="TB346" s="59">
        <v>620.50863000000004</v>
      </c>
      <c r="TC346" s="59">
        <v>620.50863000000004</v>
      </c>
      <c r="TD346" s="59">
        <v>620.50863000000004</v>
      </c>
      <c r="TE346" s="59">
        <v>620.50863000000004</v>
      </c>
      <c r="TF346" s="59">
        <v>620.50863000000004</v>
      </c>
      <c r="TG346" s="59">
        <v>620.50863000000004</v>
      </c>
      <c r="TH346" s="59">
        <v>620.50863000000004</v>
      </c>
      <c r="TI346" s="59">
        <v>620.50863000000004</v>
      </c>
      <c r="TJ346" s="59">
        <v>657.73914780000018</v>
      </c>
      <c r="TK346" s="59">
        <v>657.73914780000018</v>
      </c>
      <c r="TL346" s="59">
        <v>657.73914780000018</v>
      </c>
      <c r="TM346" s="59">
        <v>657.73914780000018</v>
      </c>
      <c r="TN346" s="59">
        <v>657.73914780000018</v>
      </c>
      <c r="TO346" s="59">
        <v>657.73914780000018</v>
      </c>
      <c r="TP346" s="59">
        <v>657.73914780000018</v>
      </c>
      <c r="TQ346" s="59">
        <v>657.73914780000018</v>
      </c>
      <c r="TR346" s="59">
        <v>657.73914780000018</v>
      </c>
      <c r="TS346" s="59">
        <v>657.73914780000018</v>
      </c>
      <c r="TT346" s="59">
        <v>657.73914780000018</v>
      </c>
      <c r="TU346" s="59">
        <v>657.73914780000018</v>
      </c>
      <c r="TV346" s="59">
        <v>697.20349666800007</v>
      </c>
      <c r="TW346" s="59">
        <v>697.20349666800007</v>
      </c>
      <c r="TX346" s="59">
        <v>697.20349666800007</v>
      </c>
      <c r="TY346" s="59">
        <v>697.20349666800007</v>
      </c>
      <c r="TZ346" s="59">
        <v>697.20349666800007</v>
      </c>
      <c r="UA346" s="59">
        <v>697.20349666800007</v>
      </c>
      <c r="UB346" s="59">
        <v>697.20349666800007</v>
      </c>
      <c r="UC346" s="59">
        <v>697.20349666800007</v>
      </c>
      <c r="UD346" s="59">
        <v>697.20349666800007</v>
      </c>
      <c r="UE346" s="59">
        <v>697.20349666800007</v>
      </c>
      <c r="UF346" s="59">
        <v>697.20349666800007</v>
      </c>
      <c r="UG346" s="59">
        <v>697.20349666800007</v>
      </c>
      <c r="UH346" s="59"/>
      <c r="UK346" s="59">
        <v>0</v>
      </c>
      <c r="UL346" s="59">
        <v>0</v>
      </c>
      <c r="UM346" s="59">
        <v>3411.2820000000011</v>
      </c>
      <c r="UN346" s="59">
        <v>3615.9589199999996</v>
      </c>
      <c r="UO346" s="59">
        <v>3832.9164552000016</v>
      </c>
      <c r="UP346" s="59">
        <v>4062.8914425119997</v>
      </c>
      <c r="UQ346" s="59"/>
      <c r="UT346" s="59">
        <v>0</v>
      </c>
      <c r="UU346" s="59">
        <v>0</v>
      </c>
      <c r="UV346" s="59">
        <v>3613.3440000000005</v>
      </c>
      <c r="UW346" s="59">
        <v>3830.14464</v>
      </c>
      <c r="UX346" s="59">
        <v>4059.9533184000015</v>
      </c>
      <c r="UY346" s="59">
        <v>4303.5505175040007</v>
      </c>
      <c r="UZ346" s="59"/>
      <c r="VC346" s="59">
        <v>0</v>
      </c>
      <c r="VD346" s="59">
        <v>0</v>
      </c>
      <c r="VE346" s="59">
        <v>0</v>
      </c>
      <c r="VF346" s="59">
        <v>0</v>
      </c>
      <c r="VG346" s="59">
        <v>0</v>
      </c>
      <c r="VH346" s="59">
        <v>0</v>
      </c>
      <c r="VI346" s="59"/>
      <c r="VL346" s="59">
        <v>0</v>
      </c>
      <c r="VM346" s="59">
        <v>0</v>
      </c>
      <c r="VN346" s="59">
        <v>7024.626000000002</v>
      </c>
      <c r="VO346" s="59">
        <v>7446.1035599999996</v>
      </c>
      <c r="VP346" s="59">
        <v>7892.8697736000031</v>
      </c>
      <c r="VQ346" s="59">
        <v>8366.4419600159999</v>
      </c>
      <c r="VR346" s="59"/>
      <c r="VU346" s="59">
        <v>0</v>
      </c>
      <c r="VV346" s="59">
        <v>0</v>
      </c>
      <c r="VW346" s="59">
        <v>118860</v>
      </c>
      <c r="VX346" s="59">
        <v>125991.60000000002</v>
      </c>
      <c r="VY346" s="59">
        <v>133551.09600000002</v>
      </c>
      <c r="VZ346" s="59">
        <v>141564.16175999999</v>
      </c>
      <c r="WA346" s="59"/>
      <c r="WD346" s="59">
        <v>0</v>
      </c>
      <c r="WE346" s="59">
        <v>0</v>
      </c>
      <c r="WF346" s="59">
        <v>9905</v>
      </c>
      <c r="WG346" s="59">
        <v>10499.300000000001</v>
      </c>
      <c r="WH346" s="59">
        <v>11129.258000000002</v>
      </c>
      <c r="WI346" s="59">
        <v>11797.01348</v>
      </c>
      <c r="WJ346" s="59"/>
      <c r="WM346" s="59">
        <v>0</v>
      </c>
      <c r="WN346" s="59">
        <v>0</v>
      </c>
      <c r="WO346" s="59">
        <v>415.65253881661772</v>
      </c>
      <c r="WP346" s="59">
        <v>440.59169114561485</v>
      </c>
      <c r="WQ346" s="59">
        <v>467.02719261435175</v>
      </c>
      <c r="WR346" s="59">
        <v>495.0488241712128</v>
      </c>
      <c r="WS346" s="59"/>
      <c r="WV346" s="74">
        <v>-12</v>
      </c>
      <c r="WW346" s="74">
        <v>0</v>
      </c>
      <c r="WX346" s="74">
        <v>12</v>
      </c>
      <c r="WY346" s="74">
        <v>24</v>
      </c>
      <c r="WZ346" s="74">
        <v>36</v>
      </c>
      <c r="XA346" s="74">
        <v>48</v>
      </c>
      <c r="XB346" s="74"/>
      <c r="XE346" s="80">
        <v>0</v>
      </c>
      <c r="XF346" s="80">
        <v>0</v>
      </c>
      <c r="XG346" s="80">
        <v>1</v>
      </c>
      <c r="XH346" s="80">
        <v>2</v>
      </c>
      <c r="XI346" s="80">
        <v>3</v>
      </c>
      <c r="XJ346" s="80">
        <v>4</v>
      </c>
      <c r="XK346" s="80"/>
      <c r="XL346" s="75"/>
      <c r="XM346" s="75"/>
      <c r="XN346" s="80">
        <v>0</v>
      </c>
      <c r="XO346" s="80">
        <v>0</v>
      </c>
      <c r="XP346" s="80">
        <v>0</v>
      </c>
      <c r="XQ346" s="80">
        <v>0</v>
      </c>
      <c r="XR346" s="80">
        <v>0</v>
      </c>
      <c r="XS346" s="80">
        <v>0</v>
      </c>
      <c r="XT346" s="80"/>
      <c r="XW346" s="80">
        <v>0</v>
      </c>
      <c r="XX346" s="80">
        <v>0</v>
      </c>
      <c r="XY346" s="80">
        <v>0</v>
      </c>
      <c r="XZ346" s="80">
        <v>0</v>
      </c>
      <c r="YA346" s="80">
        <v>0</v>
      </c>
      <c r="YB346" s="80">
        <v>0</v>
      </c>
      <c r="YC346" s="80"/>
      <c r="YF346" s="5">
        <v>0</v>
      </c>
      <c r="YG346" s="5">
        <v>0</v>
      </c>
      <c r="YH346" s="5">
        <v>866.63554343264786</v>
      </c>
      <c r="YI346" s="5">
        <v>918.63367603860752</v>
      </c>
      <c r="YJ346" s="5">
        <v>973.75169660092342</v>
      </c>
      <c r="YK346" s="5">
        <v>1032.1767983969794</v>
      </c>
      <c r="YL346" s="5"/>
      <c r="YO346" s="5">
        <v>0</v>
      </c>
      <c r="YP346" s="5">
        <v>0</v>
      </c>
      <c r="YQ346" s="5">
        <v>18704.364246747798</v>
      </c>
      <c r="YR346" s="5">
        <v>19826.626101552669</v>
      </c>
      <c r="YS346" s="5">
        <v>21016.223667645827</v>
      </c>
      <c r="YT346" s="5">
        <v>29702.929450272768</v>
      </c>
      <c r="YU346" s="5"/>
      <c r="YX346" s="5">
        <v>0</v>
      </c>
      <c r="YY346" s="5">
        <v>0</v>
      </c>
      <c r="YZ346" s="5">
        <v>18704.364246747798</v>
      </c>
      <c r="ZA346" s="5">
        <v>19826.626101552669</v>
      </c>
      <c r="ZB346" s="5">
        <v>21016.223667645827</v>
      </c>
      <c r="ZC346" s="5">
        <v>29702.929450272768</v>
      </c>
      <c r="ZD346" s="5"/>
      <c r="ZG346" s="5">
        <v>0</v>
      </c>
      <c r="ZH346" s="5">
        <v>0</v>
      </c>
      <c r="ZI346" s="5">
        <v>415.65253881661772</v>
      </c>
      <c r="ZJ346" s="5">
        <v>440.59169114561485</v>
      </c>
      <c r="ZK346" s="5">
        <v>467.02719261435175</v>
      </c>
      <c r="ZL346" s="5">
        <v>495.0488241712128</v>
      </c>
      <c r="ZM346" s="5"/>
      <c r="ZP346" s="60">
        <v>0</v>
      </c>
      <c r="ZQ346" s="60">
        <v>0</v>
      </c>
      <c r="ZR346" s="60">
        <v>5819.1355434326479</v>
      </c>
      <c r="ZS346" s="60">
        <v>12336.567352077216</v>
      </c>
      <c r="ZT346" s="60">
        <v>13076.761393201848</v>
      </c>
      <c r="ZU346" s="60">
        <v>13861.367076793958</v>
      </c>
      <c r="ZV346" s="60"/>
      <c r="ZY346" s="60">
        <v>0</v>
      </c>
      <c r="ZZ346" s="60">
        <v>0</v>
      </c>
      <c r="AAA346" s="60">
        <v>415.65253881661772</v>
      </c>
      <c r="AAB346" s="60">
        <v>440.59169114561485</v>
      </c>
      <c r="AAC346" s="60">
        <v>467.02719261435175</v>
      </c>
      <c r="AAD346" s="60">
        <v>495.0488241712128</v>
      </c>
      <c r="AAE346" s="60"/>
      <c r="AAH346" s="60">
        <v>0</v>
      </c>
      <c r="AAI346" s="60">
        <v>0</v>
      </c>
      <c r="AAJ346" s="60">
        <v>8728.7033151489723</v>
      </c>
      <c r="AAK346" s="60">
        <v>18504.851028115823</v>
      </c>
      <c r="AAL346" s="60">
        <v>29422.713134704161</v>
      </c>
      <c r="AAM346" s="60">
        <v>41584.101230381872</v>
      </c>
      <c r="AAN346" s="60"/>
      <c r="AAQ346" s="5">
        <v>0</v>
      </c>
      <c r="AAR346" s="5">
        <v>0</v>
      </c>
      <c r="AAS346" s="5">
        <v>14547.838858581621</v>
      </c>
      <c r="AAT346" s="5">
        <v>30841.418380193041</v>
      </c>
      <c r="AAU346" s="5">
        <v>42499.474527906008</v>
      </c>
      <c r="AAV346" s="5">
        <v>55445.468307175834</v>
      </c>
    </row>
    <row r="347" spans="2:724" ht="15" customHeight="1">
      <c r="B347" s="228">
        <v>74</v>
      </c>
      <c r="C347" s="228">
        <v>29</v>
      </c>
      <c r="D347" s="229" t="s">
        <v>509</v>
      </c>
      <c r="E347" s="73" t="b">
        <v>0</v>
      </c>
      <c r="F347" s="230">
        <v>42370</v>
      </c>
      <c r="G347" s="231" t="s">
        <v>426</v>
      </c>
      <c r="H347" s="57" t="s">
        <v>221</v>
      </c>
      <c r="I347" s="57" t="s">
        <v>199</v>
      </c>
      <c r="J347" s="229" t="s">
        <v>223</v>
      </c>
      <c r="K347" s="232">
        <v>0</v>
      </c>
      <c r="L347" s="232">
        <v>0</v>
      </c>
      <c r="M347" s="73" t="b">
        <v>1</v>
      </c>
      <c r="N347" s="73" t="b">
        <v>1</v>
      </c>
      <c r="O347" s="73" t="b">
        <v>1</v>
      </c>
      <c r="P347" s="27">
        <v>43466</v>
      </c>
      <c r="Q347" s="27" t="s">
        <v>426</v>
      </c>
      <c r="R347" s="69">
        <v>0</v>
      </c>
      <c r="S347" s="69">
        <v>0.06</v>
      </c>
      <c r="T347" s="69">
        <v>0.06</v>
      </c>
      <c r="U347" s="69">
        <v>0.06</v>
      </c>
      <c r="V347" s="69">
        <v>0.06</v>
      </c>
      <c r="W347" s="69">
        <v>0.06</v>
      </c>
      <c r="Z347" s="232">
        <v>0</v>
      </c>
      <c r="AA347" s="232">
        <v>0</v>
      </c>
      <c r="AB347" s="232">
        <v>0</v>
      </c>
      <c r="AC347" s="232">
        <v>0</v>
      </c>
      <c r="AD347" s="232">
        <v>0</v>
      </c>
      <c r="AE347" s="232">
        <v>0</v>
      </c>
      <c r="AF347" s="232">
        <v>0</v>
      </c>
      <c r="AG347" s="232">
        <v>0</v>
      </c>
      <c r="AH347" s="232">
        <v>0</v>
      </c>
      <c r="AI347" s="232">
        <v>0</v>
      </c>
      <c r="AJ347" s="232">
        <v>0</v>
      </c>
      <c r="AK347" s="232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234">
        <v>9905</v>
      </c>
      <c r="AY347" s="5">
        <v>9905</v>
      </c>
      <c r="AZ347" s="5">
        <v>9905</v>
      </c>
      <c r="BA347" s="5">
        <v>9905</v>
      </c>
      <c r="BB347" s="5">
        <v>9905</v>
      </c>
      <c r="BC347" s="5">
        <v>9905</v>
      </c>
      <c r="BD347" s="5">
        <v>9905</v>
      </c>
      <c r="BE347" s="5">
        <v>9905</v>
      </c>
      <c r="BF347" s="5">
        <v>9905</v>
      </c>
      <c r="BG347" s="5">
        <v>9905</v>
      </c>
      <c r="BH347" s="5">
        <v>9905</v>
      </c>
      <c r="BI347" s="5">
        <v>9905</v>
      </c>
      <c r="BJ347" s="5">
        <v>10499.300000000001</v>
      </c>
      <c r="BK347" s="5">
        <v>10499.300000000001</v>
      </c>
      <c r="BL347" s="5">
        <v>10499.300000000001</v>
      </c>
      <c r="BM347" s="5">
        <v>10499.300000000001</v>
      </c>
      <c r="BN347" s="5">
        <v>10499.300000000001</v>
      </c>
      <c r="BO347" s="5">
        <v>10499.300000000001</v>
      </c>
      <c r="BP347" s="5">
        <v>10499.300000000001</v>
      </c>
      <c r="BQ347" s="5">
        <v>10499.300000000001</v>
      </c>
      <c r="BR347" s="5">
        <v>10499.300000000001</v>
      </c>
      <c r="BS347" s="5">
        <v>10499.300000000001</v>
      </c>
      <c r="BT347" s="5">
        <v>10499.300000000001</v>
      </c>
      <c r="BU347" s="5">
        <v>10499.300000000001</v>
      </c>
      <c r="BV347" s="5">
        <v>11129.258000000002</v>
      </c>
      <c r="BW347" s="5">
        <v>11129.258000000002</v>
      </c>
      <c r="BX347" s="5">
        <v>11129.258000000002</v>
      </c>
      <c r="BY347" s="5">
        <v>11129.258000000002</v>
      </c>
      <c r="BZ347" s="5">
        <v>11129.258000000002</v>
      </c>
      <c r="CA347" s="5">
        <v>11129.258000000002</v>
      </c>
      <c r="CB347" s="5">
        <v>11129.258000000002</v>
      </c>
      <c r="CC347" s="5">
        <v>11129.258000000002</v>
      </c>
      <c r="CD347" s="5">
        <v>11129.258000000002</v>
      </c>
      <c r="CE347" s="5">
        <v>11129.258000000002</v>
      </c>
      <c r="CF347" s="5">
        <v>11129.258000000002</v>
      </c>
      <c r="CG347" s="5">
        <v>11129.258000000002</v>
      </c>
      <c r="CH347" s="5">
        <v>11797.013480000001</v>
      </c>
      <c r="CI347" s="5">
        <v>11797.013480000001</v>
      </c>
      <c r="CJ347" s="5">
        <v>11797.013480000001</v>
      </c>
      <c r="CK347" s="5">
        <v>11797.013480000001</v>
      </c>
      <c r="CL347" s="5">
        <v>11797.013480000001</v>
      </c>
      <c r="CM347" s="5">
        <v>11797.013480000001</v>
      </c>
      <c r="CN347" s="5">
        <v>11797.013480000001</v>
      </c>
      <c r="CO347" s="5">
        <v>11797.013480000001</v>
      </c>
      <c r="CP347" s="5">
        <v>11797.013480000001</v>
      </c>
      <c r="CQ347" s="5">
        <v>11797.013480000001</v>
      </c>
      <c r="CR347" s="5">
        <v>11797.013480000001</v>
      </c>
      <c r="CS347" s="5">
        <v>11797.013480000001</v>
      </c>
      <c r="CU347" s="69">
        <v>0</v>
      </c>
      <c r="CV347" s="69">
        <v>0</v>
      </c>
      <c r="CW347" s="69">
        <v>0</v>
      </c>
      <c r="CX347" s="69">
        <v>0</v>
      </c>
      <c r="CY347" s="69">
        <v>0</v>
      </c>
      <c r="CZ347" s="69">
        <v>0</v>
      </c>
      <c r="DC347" s="5">
        <v>0</v>
      </c>
      <c r="DD347" s="5">
        <v>0</v>
      </c>
      <c r="DE347" s="5">
        <v>0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0</v>
      </c>
      <c r="DP347" s="5">
        <v>0</v>
      </c>
      <c r="DQ347" s="5">
        <v>0</v>
      </c>
      <c r="DR347" s="5">
        <v>0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0</v>
      </c>
      <c r="EI347" s="5">
        <v>0</v>
      </c>
      <c r="EJ347" s="5">
        <v>0</v>
      </c>
      <c r="EK347" s="5">
        <v>0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0</v>
      </c>
      <c r="ER347" s="5">
        <v>0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0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0</v>
      </c>
      <c r="FO347" s="5">
        <v>0</v>
      </c>
      <c r="FP347" s="5">
        <v>0</v>
      </c>
      <c r="FQ347" s="5">
        <v>0</v>
      </c>
      <c r="FR347" s="5">
        <v>0</v>
      </c>
      <c r="FS347" s="5">
        <v>0</v>
      </c>
      <c r="FT347" s="5">
        <v>0</v>
      </c>
      <c r="FU347" s="5">
        <v>0</v>
      </c>
      <c r="FV347" s="5">
        <v>0</v>
      </c>
      <c r="FW347" s="5"/>
      <c r="FZ347" s="5">
        <v>0</v>
      </c>
      <c r="GA347" s="5">
        <v>0</v>
      </c>
      <c r="GB347" s="5">
        <v>0</v>
      </c>
      <c r="GC347" s="5">
        <v>0</v>
      </c>
      <c r="GD347" s="5">
        <v>0</v>
      </c>
      <c r="GE347" s="5">
        <v>0</v>
      </c>
      <c r="GF347" s="5">
        <v>0</v>
      </c>
      <c r="GG347" s="5">
        <v>0</v>
      </c>
      <c r="GH347" s="5">
        <v>0</v>
      </c>
      <c r="GI347" s="5">
        <v>0</v>
      </c>
      <c r="GJ347" s="5">
        <v>0</v>
      </c>
      <c r="GK347" s="5">
        <v>0</v>
      </c>
      <c r="GL347" s="5">
        <v>0</v>
      </c>
      <c r="GM347" s="5">
        <v>0</v>
      </c>
      <c r="GN347" s="5">
        <v>0</v>
      </c>
      <c r="GO347" s="5">
        <v>0</v>
      </c>
      <c r="GP347" s="5">
        <v>0</v>
      </c>
      <c r="GQ347" s="5">
        <v>0</v>
      </c>
      <c r="GR347" s="5">
        <v>0</v>
      </c>
      <c r="GS347" s="5">
        <v>0</v>
      </c>
      <c r="GT347" s="5">
        <v>0</v>
      </c>
      <c r="GU347" s="5">
        <v>0</v>
      </c>
      <c r="GV347" s="5">
        <v>0</v>
      </c>
      <c r="GW347" s="5">
        <v>0</v>
      </c>
      <c r="GX347" s="5">
        <v>9905</v>
      </c>
      <c r="GY347" s="5">
        <v>9905</v>
      </c>
      <c r="GZ347" s="5">
        <v>9905</v>
      </c>
      <c r="HA347" s="5">
        <v>9905</v>
      </c>
      <c r="HB347" s="5">
        <v>9905</v>
      </c>
      <c r="HC347" s="5">
        <v>9905</v>
      </c>
      <c r="HD347" s="5">
        <v>9905</v>
      </c>
      <c r="HE347" s="5">
        <v>9905</v>
      </c>
      <c r="HF347" s="5">
        <v>9905</v>
      </c>
      <c r="HG347" s="5">
        <v>9905</v>
      </c>
      <c r="HH347" s="5">
        <v>9905</v>
      </c>
      <c r="HI347" s="5">
        <v>9905</v>
      </c>
      <c r="HJ347" s="5">
        <v>10499.300000000001</v>
      </c>
      <c r="HK347" s="5">
        <v>10499.300000000001</v>
      </c>
      <c r="HL347" s="5">
        <v>10499.300000000001</v>
      </c>
      <c r="HM347" s="5">
        <v>10499.300000000001</v>
      </c>
      <c r="HN347" s="5">
        <v>10499.300000000001</v>
      </c>
      <c r="HO347" s="5">
        <v>10499.300000000001</v>
      </c>
      <c r="HP347" s="5">
        <v>10499.300000000001</v>
      </c>
      <c r="HQ347" s="5">
        <v>10499.300000000001</v>
      </c>
      <c r="HR347" s="5">
        <v>10499.300000000001</v>
      </c>
      <c r="HS347" s="5">
        <v>10499.300000000001</v>
      </c>
      <c r="HT347" s="5">
        <v>10499.300000000001</v>
      </c>
      <c r="HU347" s="5">
        <v>10499.300000000001</v>
      </c>
      <c r="HV347" s="5">
        <v>11129.258000000002</v>
      </c>
      <c r="HW347" s="5">
        <v>11129.258000000002</v>
      </c>
      <c r="HX347" s="5">
        <v>11129.258000000002</v>
      </c>
      <c r="HY347" s="5">
        <v>11129.258000000002</v>
      </c>
      <c r="HZ347" s="5">
        <v>11129.258000000002</v>
      </c>
      <c r="IA347" s="5">
        <v>11129.258000000002</v>
      </c>
      <c r="IB347" s="5">
        <v>11129.258000000002</v>
      </c>
      <c r="IC347" s="5">
        <v>11129.258000000002</v>
      </c>
      <c r="ID347" s="5">
        <v>11129.258000000002</v>
      </c>
      <c r="IE347" s="5">
        <v>11129.258000000002</v>
      </c>
      <c r="IF347" s="5">
        <v>11129.258000000002</v>
      </c>
      <c r="IG347" s="5">
        <v>11129.258000000002</v>
      </c>
      <c r="IH347" s="5">
        <v>11797.013480000001</v>
      </c>
      <c r="II347" s="5">
        <v>11797.013480000001</v>
      </c>
      <c r="IJ347" s="5">
        <v>11797.013480000001</v>
      </c>
      <c r="IK347" s="5">
        <v>11797.013480000001</v>
      </c>
      <c r="IL347" s="5">
        <v>11797.013480000001</v>
      </c>
      <c r="IM347" s="5">
        <v>11797.013480000001</v>
      </c>
      <c r="IN347" s="5">
        <v>11797.013480000001</v>
      </c>
      <c r="IO347" s="5">
        <v>11797.013480000001</v>
      </c>
      <c r="IP347" s="5">
        <v>11797.013480000001</v>
      </c>
      <c r="IQ347" s="5">
        <v>11797.013480000001</v>
      </c>
      <c r="IR347" s="5">
        <v>11797.013480000001</v>
      </c>
      <c r="IS347" s="5">
        <v>11797.013480000001</v>
      </c>
      <c r="IT347" s="5"/>
      <c r="IW347" s="5">
        <v>0</v>
      </c>
      <c r="IX347" s="5">
        <v>0</v>
      </c>
      <c r="IY347" s="5">
        <v>0</v>
      </c>
      <c r="IZ347" s="5">
        <v>0</v>
      </c>
      <c r="JA347" s="5">
        <v>0</v>
      </c>
      <c r="JB347" s="5">
        <v>0</v>
      </c>
      <c r="JC347" s="5">
        <v>0</v>
      </c>
      <c r="JD347" s="5">
        <v>0</v>
      </c>
      <c r="JE347" s="5">
        <v>0</v>
      </c>
      <c r="JF347" s="5">
        <v>0</v>
      </c>
      <c r="JG347" s="5">
        <v>0</v>
      </c>
      <c r="JH347" s="5">
        <v>0</v>
      </c>
      <c r="JI347" s="5">
        <v>0</v>
      </c>
      <c r="JJ347" s="5">
        <v>0</v>
      </c>
      <c r="JK347" s="5">
        <v>0</v>
      </c>
      <c r="JL347" s="5">
        <v>0</v>
      </c>
      <c r="JM347" s="5">
        <v>0</v>
      </c>
      <c r="JN347" s="5">
        <v>0</v>
      </c>
      <c r="JO347" s="5">
        <v>0</v>
      </c>
      <c r="JP347" s="5">
        <v>0</v>
      </c>
      <c r="JQ347" s="5">
        <v>0</v>
      </c>
      <c r="JR347" s="5">
        <v>0</v>
      </c>
      <c r="JS347" s="5">
        <v>0</v>
      </c>
      <c r="JT347" s="5">
        <v>0</v>
      </c>
      <c r="JU347" s="5">
        <v>284.27350000000001</v>
      </c>
      <c r="JV347" s="5">
        <v>284.27350000000001</v>
      </c>
      <c r="JW347" s="5">
        <v>284.27350000000001</v>
      </c>
      <c r="JX347" s="5">
        <v>284.27350000000001</v>
      </c>
      <c r="JY347" s="5">
        <v>284.27350000000001</v>
      </c>
      <c r="JZ347" s="5">
        <v>284.27350000000001</v>
      </c>
      <c r="KA347" s="5">
        <v>284.27350000000001</v>
      </c>
      <c r="KB347" s="5">
        <v>284.27350000000001</v>
      </c>
      <c r="KC347" s="5">
        <v>284.27350000000001</v>
      </c>
      <c r="KD347" s="5">
        <v>284.27350000000001</v>
      </c>
      <c r="KE347" s="5">
        <v>284.27350000000001</v>
      </c>
      <c r="KF347" s="5">
        <v>284.27350000000001</v>
      </c>
      <c r="KG347" s="5">
        <v>301.32991000000004</v>
      </c>
      <c r="KH347" s="5">
        <v>301.32991000000004</v>
      </c>
      <c r="KI347" s="5">
        <v>301.32991000000004</v>
      </c>
      <c r="KJ347" s="5">
        <v>301.32991000000004</v>
      </c>
      <c r="KK347" s="5">
        <v>301.32991000000004</v>
      </c>
      <c r="KL347" s="5">
        <v>301.32991000000004</v>
      </c>
      <c r="KM347" s="5">
        <v>301.32991000000004</v>
      </c>
      <c r="KN347" s="5">
        <v>301.32991000000004</v>
      </c>
      <c r="KO347" s="5">
        <v>301.32991000000004</v>
      </c>
      <c r="KP347" s="5">
        <v>301.32991000000004</v>
      </c>
      <c r="KQ347" s="5">
        <v>301.32991000000004</v>
      </c>
      <c r="KR347" s="5">
        <v>301.32991000000004</v>
      </c>
      <c r="KS347" s="5">
        <v>319.40970460000005</v>
      </c>
      <c r="KT347" s="5">
        <v>319.40970460000005</v>
      </c>
      <c r="KU347" s="5">
        <v>319.40970460000005</v>
      </c>
      <c r="KV347" s="5">
        <v>319.40970460000005</v>
      </c>
      <c r="KW347" s="5">
        <v>319.40970460000005</v>
      </c>
      <c r="KX347" s="5">
        <v>319.40970460000005</v>
      </c>
      <c r="KY347" s="5">
        <v>319.40970460000005</v>
      </c>
      <c r="KZ347" s="5">
        <v>319.40970460000005</v>
      </c>
      <c r="LA347" s="5">
        <v>319.40970460000005</v>
      </c>
      <c r="LB347" s="5">
        <v>319.40970460000005</v>
      </c>
      <c r="LC347" s="5">
        <v>319.40970460000005</v>
      </c>
      <c r="LD347" s="5">
        <v>319.40970460000005</v>
      </c>
      <c r="LE347" s="5">
        <v>338.57428687600003</v>
      </c>
      <c r="LF347" s="5">
        <v>338.57428687600003</v>
      </c>
      <c r="LG347" s="5">
        <v>338.57428687600003</v>
      </c>
      <c r="LH347" s="5">
        <v>338.57428687600003</v>
      </c>
      <c r="LI347" s="5">
        <v>338.57428687600003</v>
      </c>
      <c r="LJ347" s="5">
        <v>338.57428687600003</v>
      </c>
      <c r="LK347" s="5">
        <v>338.57428687600003</v>
      </c>
      <c r="LL347" s="5">
        <v>338.57428687600003</v>
      </c>
      <c r="LM347" s="5">
        <v>338.57428687600003</v>
      </c>
      <c r="LN347" s="5">
        <v>338.57428687600003</v>
      </c>
      <c r="LO347" s="5">
        <v>338.57428687600003</v>
      </c>
      <c r="LP347" s="5">
        <v>338.57428687600003</v>
      </c>
      <c r="LQ347" s="5"/>
      <c r="LT347" s="5">
        <v>0</v>
      </c>
      <c r="LU347" s="5">
        <v>0</v>
      </c>
      <c r="LV347" s="5">
        <v>0</v>
      </c>
      <c r="LW347" s="5">
        <v>0</v>
      </c>
      <c r="LX347" s="5">
        <v>0</v>
      </c>
      <c r="LY347" s="5">
        <v>0</v>
      </c>
      <c r="LZ347" s="5">
        <v>0</v>
      </c>
      <c r="MA347" s="5">
        <v>0</v>
      </c>
      <c r="MB347" s="5">
        <v>0</v>
      </c>
      <c r="MC347" s="5">
        <v>0</v>
      </c>
      <c r="MD347" s="5">
        <v>0</v>
      </c>
      <c r="ME347" s="5">
        <v>0</v>
      </c>
      <c r="MF347" s="5">
        <v>0</v>
      </c>
      <c r="MG347" s="5">
        <v>0</v>
      </c>
      <c r="MH347" s="5">
        <v>0</v>
      </c>
      <c r="MI347" s="5">
        <v>0</v>
      </c>
      <c r="MJ347" s="5">
        <v>0</v>
      </c>
      <c r="MK347" s="5">
        <v>0</v>
      </c>
      <c r="ML347" s="5">
        <v>0</v>
      </c>
      <c r="MM347" s="5">
        <v>0</v>
      </c>
      <c r="MN347" s="5">
        <v>0</v>
      </c>
      <c r="MO347" s="5">
        <v>0</v>
      </c>
      <c r="MP347" s="5">
        <v>0</v>
      </c>
      <c r="MQ347" s="5">
        <v>0</v>
      </c>
      <c r="MR347" s="5">
        <v>301.11200000000002</v>
      </c>
      <c r="MS347" s="5">
        <v>301.11200000000002</v>
      </c>
      <c r="MT347" s="5">
        <v>301.11200000000002</v>
      </c>
      <c r="MU347" s="5">
        <v>301.11200000000002</v>
      </c>
      <c r="MV347" s="5">
        <v>301.11200000000002</v>
      </c>
      <c r="MW347" s="5">
        <v>301.11200000000002</v>
      </c>
      <c r="MX347" s="5">
        <v>301.11200000000002</v>
      </c>
      <c r="MY347" s="5">
        <v>301.11200000000002</v>
      </c>
      <c r="MZ347" s="5">
        <v>301.11200000000002</v>
      </c>
      <c r="NA347" s="5">
        <v>301.11200000000002</v>
      </c>
      <c r="NB347" s="5">
        <v>301.11200000000002</v>
      </c>
      <c r="NC347" s="5">
        <v>301.11200000000002</v>
      </c>
      <c r="ND347" s="5">
        <v>319.17872000000006</v>
      </c>
      <c r="NE347" s="5">
        <v>319.17872000000006</v>
      </c>
      <c r="NF347" s="5">
        <v>319.17872000000006</v>
      </c>
      <c r="NG347" s="5">
        <v>319.17872000000006</v>
      </c>
      <c r="NH347" s="5">
        <v>319.17872000000006</v>
      </c>
      <c r="NI347" s="5">
        <v>319.17872000000006</v>
      </c>
      <c r="NJ347" s="5">
        <v>319.17872000000006</v>
      </c>
      <c r="NK347" s="5">
        <v>319.17872000000006</v>
      </c>
      <c r="NL347" s="5">
        <v>319.17872000000006</v>
      </c>
      <c r="NM347" s="5">
        <v>319.17872000000006</v>
      </c>
      <c r="NN347" s="5">
        <v>319.17872000000006</v>
      </c>
      <c r="NO347" s="5">
        <v>319.17872000000006</v>
      </c>
      <c r="NP347" s="5">
        <v>338.32944320000007</v>
      </c>
      <c r="NQ347" s="5">
        <v>338.32944320000007</v>
      </c>
      <c r="NR347" s="5">
        <v>338.32944320000007</v>
      </c>
      <c r="NS347" s="5">
        <v>338.32944320000007</v>
      </c>
      <c r="NT347" s="5">
        <v>338.32944320000007</v>
      </c>
      <c r="NU347" s="5">
        <v>338.32944320000007</v>
      </c>
      <c r="NV347" s="5">
        <v>338.32944320000007</v>
      </c>
      <c r="NW347" s="5">
        <v>338.32944320000007</v>
      </c>
      <c r="NX347" s="5">
        <v>338.32944320000007</v>
      </c>
      <c r="NY347" s="5">
        <v>338.32944320000007</v>
      </c>
      <c r="NZ347" s="5">
        <v>338.32944320000007</v>
      </c>
      <c r="OA347" s="5">
        <v>338.32944320000007</v>
      </c>
      <c r="OB347" s="5">
        <v>358.62920979200004</v>
      </c>
      <c r="OC347" s="5">
        <v>358.62920979200004</v>
      </c>
      <c r="OD347" s="5">
        <v>358.62920979200004</v>
      </c>
      <c r="OE347" s="5">
        <v>358.62920979200004</v>
      </c>
      <c r="OF347" s="5">
        <v>358.62920979200004</v>
      </c>
      <c r="OG347" s="5">
        <v>358.62920979200004</v>
      </c>
      <c r="OH347" s="5">
        <v>358.62920979200004</v>
      </c>
      <c r="OI347" s="5">
        <v>358.62920979200004</v>
      </c>
      <c r="OJ347" s="5">
        <v>358.62920979200004</v>
      </c>
      <c r="OK347" s="5">
        <v>358.62920979200004</v>
      </c>
      <c r="OL347" s="5">
        <v>358.62920979200004</v>
      </c>
      <c r="OM347" s="5">
        <v>358.62920979200004</v>
      </c>
      <c r="ON347" s="5"/>
      <c r="OQ347" s="59">
        <v>0</v>
      </c>
      <c r="OR347" s="59">
        <v>0</v>
      </c>
      <c r="OS347" s="59">
        <v>0</v>
      </c>
      <c r="OT347" s="59">
        <v>0</v>
      </c>
      <c r="OU347" s="59">
        <v>0</v>
      </c>
      <c r="OV347" s="59">
        <v>0</v>
      </c>
      <c r="OW347" s="59">
        <v>0</v>
      </c>
      <c r="OX347" s="59">
        <v>0</v>
      </c>
      <c r="OY347" s="59">
        <v>0</v>
      </c>
      <c r="OZ347" s="59">
        <v>0</v>
      </c>
      <c r="PA347" s="59">
        <v>0</v>
      </c>
      <c r="PB347" s="59">
        <v>0</v>
      </c>
      <c r="PC347" s="59">
        <v>0</v>
      </c>
      <c r="PD347" s="59">
        <v>0</v>
      </c>
      <c r="PE347" s="59">
        <v>0</v>
      </c>
      <c r="PF347" s="59">
        <v>0</v>
      </c>
      <c r="PG347" s="59">
        <v>0</v>
      </c>
      <c r="PH347" s="59">
        <v>0</v>
      </c>
      <c r="PI347" s="59">
        <v>0</v>
      </c>
      <c r="PJ347" s="59">
        <v>0</v>
      </c>
      <c r="PK347" s="59">
        <v>0</v>
      </c>
      <c r="PL347" s="59">
        <v>0</v>
      </c>
      <c r="PM347" s="59">
        <v>0</v>
      </c>
      <c r="PN347" s="59">
        <v>0</v>
      </c>
      <c r="PO347" s="59">
        <v>0</v>
      </c>
      <c r="PP347" s="59">
        <v>0</v>
      </c>
      <c r="PQ347" s="59">
        <v>0</v>
      </c>
      <c r="PR347" s="59">
        <v>0</v>
      </c>
      <c r="PS347" s="59">
        <v>0</v>
      </c>
      <c r="PT347" s="59">
        <v>0</v>
      </c>
      <c r="PU347" s="59">
        <v>0</v>
      </c>
      <c r="PV347" s="59">
        <v>0</v>
      </c>
      <c r="PW347" s="59">
        <v>0</v>
      </c>
      <c r="PX347" s="59">
        <v>0</v>
      </c>
      <c r="PY347" s="59">
        <v>0</v>
      </c>
      <c r="PZ347" s="59">
        <v>0</v>
      </c>
      <c r="QA347" s="59">
        <v>0</v>
      </c>
      <c r="QB347" s="59">
        <v>0</v>
      </c>
      <c r="QC347" s="59">
        <v>0</v>
      </c>
      <c r="QD347" s="59">
        <v>0</v>
      </c>
      <c r="QE347" s="59">
        <v>0</v>
      </c>
      <c r="QF347" s="59">
        <v>0</v>
      </c>
      <c r="QG347" s="59">
        <v>0</v>
      </c>
      <c r="QH347" s="59">
        <v>0</v>
      </c>
      <c r="QI347" s="59">
        <v>0</v>
      </c>
      <c r="QJ347" s="59">
        <v>0</v>
      </c>
      <c r="QK347" s="59">
        <v>0</v>
      </c>
      <c r="QL347" s="59">
        <v>0</v>
      </c>
      <c r="QM347" s="59">
        <v>0</v>
      </c>
      <c r="QN347" s="59">
        <v>0</v>
      </c>
      <c r="QO347" s="59">
        <v>0</v>
      </c>
      <c r="QP347" s="59">
        <v>0</v>
      </c>
      <c r="QQ347" s="59">
        <v>0</v>
      </c>
      <c r="QR347" s="59">
        <v>0</v>
      </c>
      <c r="QS347" s="59">
        <v>0</v>
      </c>
      <c r="QT347" s="59">
        <v>0</v>
      </c>
      <c r="QU347" s="59">
        <v>0</v>
      </c>
      <c r="QV347" s="59">
        <v>0</v>
      </c>
      <c r="QW347" s="59">
        <v>0</v>
      </c>
      <c r="QX347" s="59">
        <v>0</v>
      </c>
      <c r="QY347" s="59">
        <v>0</v>
      </c>
      <c r="QZ347" s="59">
        <v>0</v>
      </c>
      <c r="RA347" s="59">
        <v>0</v>
      </c>
      <c r="RB347" s="59">
        <v>0</v>
      </c>
      <c r="RC347" s="59">
        <v>0</v>
      </c>
      <c r="RD347" s="59">
        <v>0</v>
      </c>
      <c r="RE347" s="59">
        <v>0</v>
      </c>
      <c r="RF347" s="59">
        <v>0</v>
      </c>
      <c r="RG347" s="59">
        <v>0</v>
      </c>
      <c r="RH347" s="59">
        <v>0</v>
      </c>
      <c r="RI347" s="59">
        <v>0</v>
      </c>
      <c r="RJ347" s="59">
        <v>0</v>
      </c>
      <c r="RK347" s="59"/>
      <c r="RN347" s="59">
        <v>0</v>
      </c>
      <c r="RO347" s="59">
        <v>0</v>
      </c>
      <c r="RP347" s="59">
        <v>0</v>
      </c>
      <c r="RQ347" s="59">
        <v>0</v>
      </c>
      <c r="RR347" s="59">
        <v>0</v>
      </c>
      <c r="RS347" s="59">
        <v>0</v>
      </c>
      <c r="RT347" s="59">
        <v>0</v>
      </c>
      <c r="RU347" s="59">
        <v>0</v>
      </c>
      <c r="RV347" s="59">
        <v>0</v>
      </c>
      <c r="RW347" s="59">
        <v>0</v>
      </c>
      <c r="RX347" s="59">
        <v>0</v>
      </c>
      <c r="RY347" s="59">
        <v>0</v>
      </c>
      <c r="RZ347" s="59">
        <v>0</v>
      </c>
      <c r="SA347" s="59">
        <v>0</v>
      </c>
      <c r="SB347" s="59">
        <v>0</v>
      </c>
      <c r="SC347" s="59">
        <v>0</v>
      </c>
      <c r="SD347" s="59">
        <v>0</v>
      </c>
      <c r="SE347" s="59">
        <v>0</v>
      </c>
      <c r="SF347" s="59">
        <v>0</v>
      </c>
      <c r="SG347" s="59">
        <v>0</v>
      </c>
      <c r="SH347" s="59">
        <v>0</v>
      </c>
      <c r="SI347" s="59">
        <v>0</v>
      </c>
      <c r="SJ347" s="59">
        <v>0</v>
      </c>
      <c r="SK347" s="59">
        <v>0</v>
      </c>
      <c r="SL347" s="59">
        <v>585.38550000000009</v>
      </c>
      <c r="SM347" s="59">
        <v>585.38550000000009</v>
      </c>
      <c r="SN347" s="59">
        <v>585.38550000000009</v>
      </c>
      <c r="SO347" s="59">
        <v>585.38550000000009</v>
      </c>
      <c r="SP347" s="59">
        <v>585.38550000000009</v>
      </c>
      <c r="SQ347" s="59">
        <v>585.38550000000009</v>
      </c>
      <c r="SR347" s="59">
        <v>585.38550000000009</v>
      </c>
      <c r="SS347" s="59">
        <v>585.38550000000009</v>
      </c>
      <c r="ST347" s="59">
        <v>585.38550000000009</v>
      </c>
      <c r="SU347" s="59">
        <v>585.38550000000009</v>
      </c>
      <c r="SV347" s="59">
        <v>585.38550000000009</v>
      </c>
      <c r="SW347" s="59">
        <v>585.38550000000009</v>
      </c>
      <c r="SX347" s="59">
        <v>620.50863000000004</v>
      </c>
      <c r="SY347" s="59">
        <v>620.50863000000004</v>
      </c>
      <c r="SZ347" s="59">
        <v>620.50863000000004</v>
      </c>
      <c r="TA347" s="59">
        <v>620.50863000000004</v>
      </c>
      <c r="TB347" s="59">
        <v>620.50863000000004</v>
      </c>
      <c r="TC347" s="59">
        <v>620.50863000000004</v>
      </c>
      <c r="TD347" s="59">
        <v>620.50863000000004</v>
      </c>
      <c r="TE347" s="59">
        <v>620.50863000000004</v>
      </c>
      <c r="TF347" s="59">
        <v>620.50863000000004</v>
      </c>
      <c r="TG347" s="59">
        <v>620.50863000000004</v>
      </c>
      <c r="TH347" s="59">
        <v>620.50863000000004</v>
      </c>
      <c r="TI347" s="59">
        <v>620.50863000000004</v>
      </c>
      <c r="TJ347" s="59">
        <v>657.73914780000018</v>
      </c>
      <c r="TK347" s="59">
        <v>657.73914780000018</v>
      </c>
      <c r="TL347" s="59">
        <v>657.73914780000018</v>
      </c>
      <c r="TM347" s="59">
        <v>657.73914780000018</v>
      </c>
      <c r="TN347" s="59">
        <v>657.73914780000018</v>
      </c>
      <c r="TO347" s="59">
        <v>657.73914780000018</v>
      </c>
      <c r="TP347" s="59">
        <v>657.73914780000018</v>
      </c>
      <c r="TQ347" s="59">
        <v>657.73914780000018</v>
      </c>
      <c r="TR347" s="59">
        <v>657.73914780000018</v>
      </c>
      <c r="TS347" s="59">
        <v>657.73914780000018</v>
      </c>
      <c r="TT347" s="59">
        <v>657.73914780000018</v>
      </c>
      <c r="TU347" s="59">
        <v>657.73914780000018</v>
      </c>
      <c r="TV347" s="59">
        <v>697.20349666800007</v>
      </c>
      <c r="TW347" s="59">
        <v>697.20349666800007</v>
      </c>
      <c r="TX347" s="59">
        <v>697.20349666800007</v>
      </c>
      <c r="TY347" s="59">
        <v>697.20349666800007</v>
      </c>
      <c r="TZ347" s="59">
        <v>697.20349666800007</v>
      </c>
      <c r="UA347" s="59">
        <v>697.20349666800007</v>
      </c>
      <c r="UB347" s="59">
        <v>697.20349666800007</v>
      </c>
      <c r="UC347" s="59">
        <v>697.20349666800007</v>
      </c>
      <c r="UD347" s="59">
        <v>697.20349666800007</v>
      </c>
      <c r="UE347" s="59">
        <v>697.20349666800007</v>
      </c>
      <c r="UF347" s="59">
        <v>697.20349666800007</v>
      </c>
      <c r="UG347" s="59">
        <v>697.20349666800007</v>
      </c>
      <c r="UH347" s="59"/>
      <c r="UK347" s="59">
        <v>0</v>
      </c>
      <c r="UL347" s="59">
        <v>0</v>
      </c>
      <c r="UM347" s="59">
        <v>3411.2820000000011</v>
      </c>
      <c r="UN347" s="59">
        <v>3615.9589199999996</v>
      </c>
      <c r="UO347" s="59">
        <v>3832.9164552000016</v>
      </c>
      <c r="UP347" s="59">
        <v>4062.8914425119997</v>
      </c>
      <c r="UQ347" s="59"/>
      <c r="UT347" s="59">
        <v>0</v>
      </c>
      <c r="UU347" s="59">
        <v>0</v>
      </c>
      <c r="UV347" s="59">
        <v>3613.3440000000005</v>
      </c>
      <c r="UW347" s="59">
        <v>3830.14464</v>
      </c>
      <c r="UX347" s="59">
        <v>4059.9533184000015</v>
      </c>
      <c r="UY347" s="59">
        <v>4303.5505175040007</v>
      </c>
      <c r="UZ347" s="59"/>
      <c r="VC347" s="59">
        <v>0</v>
      </c>
      <c r="VD347" s="59">
        <v>0</v>
      </c>
      <c r="VE347" s="59">
        <v>0</v>
      </c>
      <c r="VF347" s="59">
        <v>0</v>
      </c>
      <c r="VG347" s="59">
        <v>0</v>
      </c>
      <c r="VH347" s="59">
        <v>0</v>
      </c>
      <c r="VI347" s="59"/>
      <c r="VL347" s="59">
        <v>0</v>
      </c>
      <c r="VM347" s="59">
        <v>0</v>
      </c>
      <c r="VN347" s="59">
        <v>7024.626000000002</v>
      </c>
      <c r="VO347" s="59">
        <v>7446.1035599999996</v>
      </c>
      <c r="VP347" s="59">
        <v>7892.8697736000031</v>
      </c>
      <c r="VQ347" s="59">
        <v>8366.4419600159999</v>
      </c>
      <c r="VR347" s="59"/>
      <c r="VU347" s="59">
        <v>0</v>
      </c>
      <c r="VV347" s="59">
        <v>0</v>
      </c>
      <c r="VW347" s="59">
        <v>118860</v>
      </c>
      <c r="VX347" s="59">
        <v>125991.60000000002</v>
      </c>
      <c r="VY347" s="59">
        <v>133551.09600000002</v>
      </c>
      <c r="VZ347" s="59">
        <v>141564.16175999999</v>
      </c>
      <c r="WA347" s="59"/>
      <c r="WD347" s="59">
        <v>0</v>
      </c>
      <c r="WE347" s="59">
        <v>0</v>
      </c>
      <c r="WF347" s="59">
        <v>9905</v>
      </c>
      <c r="WG347" s="59">
        <v>10499.300000000001</v>
      </c>
      <c r="WH347" s="59">
        <v>11129.258000000002</v>
      </c>
      <c r="WI347" s="59">
        <v>11797.01348</v>
      </c>
      <c r="WJ347" s="59"/>
      <c r="WM347" s="59">
        <v>0</v>
      </c>
      <c r="WN347" s="59">
        <v>0</v>
      </c>
      <c r="WO347" s="59">
        <v>415.65253881661772</v>
      </c>
      <c r="WP347" s="59">
        <v>440.59169114561485</v>
      </c>
      <c r="WQ347" s="59">
        <v>467.02719261435175</v>
      </c>
      <c r="WR347" s="59">
        <v>495.0488241712128</v>
      </c>
      <c r="WS347" s="59"/>
      <c r="WV347" s="74">
        <v>-12</v>
      </c>
      <c r="WW347" s="74">
        <v>0</v>
      </c>
      <c r="WX347" s="74">
        <v>12</v>
      </c>
      <c r="WY347" s="74">
        <v>24</v>
      </c>
      <c r="WZ347" s="74">
        <v>36</v>
      </c>
      <c r="XA347" s="74">
        <v>48</v>
      </c>
      <c r="XB347" s="74"/>
      <c r="XE347" s="80">
        <v>0</v>
      </c>
      <c r="XF347" s="80">
        <v>0</v>
      </c>
      <c r="XG347" s="80">
        <v>1</v>
      </c>
      <c r="XH347" s="80">
        <v>2</v>
      </c>
      <c r="XI347" s="80">
        <v>3</v>
      </c>
      <c r="XJ347" s="80">
        <v>4</v>
      </c>
      <c r="XK347" s="80"/>
      <c r="XL347" s="75"/>
      <c r="XM347" s="75"/>
      <c r="XN347" s="80">
        <v>0</v>
      </c>
      <c r="XO347" s="80">
        <v>0</v>
      </c>
      <c r="XP347" s="80">
        <v>0</v>
      </c>
      <c r="XQ347" s="80">
        <v>0</v>
      </c>
      <c r="XR347" s="80">
        <v>0</v>
      </c>
      <c r="XS347" s="80">
        <v>0</v>
      </c>
      <c r="XT347" s="80"/>
      <c r="XW347" s="80">
        <v>0</v>
      </c>
      <c r="XX347" s="80">
        <v>0</v>
      </c>
      <c r="XY347" s="80">
        <v>0</v>
      </c>
      <c r="XZ347" s="80">
        <v>0</v>
      </c>
      <c r="YA347" s="80">
        <v>0</v>
      </c>
      <c r="YB347" s="80">
        <v>0</v>
      </c>
      <c r="YC347" s="80"/>
      <c r="YF347" s="5">
        <v>0</v>
      </c>
      <c r="YG347" s="5">
        <v>0</v>
      </c>
      <c r="YH347" s="5">
        <v>866.63554343264786</v>
      </c>
      <c r="YI347" s="5">
        <v>918.63367603860752</v>
      </c>
      <c r="YJ347" s="5">
        <v>973.75169660092342</v>
      </c>
      <c r="YK347" s="5">
        <v>1032.1767983969794</v>
      </c>
      <c r="YL347" s="5"/>
      <c r="YO347" s="5">
        <v>0</v>
      </c>
      <c r="YP347" s="5">
        <v>0</v>
      </c>
      <c r="YQ347" s="5">
        <v>18704.364246747798</v>
      </c>
      <c r="YR347" s="5">
        <v>19826.626101552669</v>
      </c>
      <c r="YS347" s="5">
        <v>21016.223667645827</v>
      </c>
      <c r="YT347" s="5">
        <v>29702.929450272768</v>
      </c>
      <c r="YU347" s="5"/>
      <c r="YX347" s="5">
        <v>0</v>
      </c>
      <c r="YY347" s="5">
        <v>0</v>
      </c>
      <c r="YZ347" s="5">
        <v>18704.364246747798</v>
      </c>
      <c r="ZA347" s="5">
        <v>19826.626101552669</v>
      </c>
      <c r="ZB347" s="5">
        <v>21016.223667645827</v>
      </c>
      <c r="ZC347" s="5">
        <v>29702.929450272768</v>
      </c>
      <c r="ZD347" s="5"/>
      <c r="ZG347" s="5">
        <v>0</v>
      </c>
      <c r="ZH347" s="5">
        <v>0</v>
      </c>
      <c r="ZI347" s="5">
        <v>415.65253881661772</v>
      </c>
      <c r="ZJ347" s="5">
        <v>440.59169114561485</v>
      </c>
      <c r="ZK347" s="5">
        <v>467.02719261435175</v>
      </c>
      <c r="ZL347" s="5">
        <v>495.0488241712128</v>
      </c>
      <c r="ZM347" s="5"/>
      <c r="ZP347" s="60">
        <v>0</v>
      </c>
      <c r="ZQ347" s="60">
        <v>0</v>
      </c>
      <c r="ZR347" s="60">
        <v>5819.1355434326479</v>
      </c>
      <c r="ZS347" s="60">
        <v>12336.567352077216</v>
      </c>
      <c r="ZT347" s="60">
        <v>13076.761393201848</v>
      </c>
      <c r="ZU347" s="60">
        <v>13861.367076793958</v>
      </c>
      <c r="ZV347" s="60"/>
      <c r="ZY347" s="60">
        <v>0</v>
      </c>
      <c r="ZZ347" s="60">
        <v>0</v>
      </c>
      <c r="AAA347" s="60">
        <v>415.65253881661772</v>
      </c>
      <c r="AAB347" s="60">
        <v>440.59169114561485</v>
      </c>
      <c r="AAC347" s="60">
        <v>467.02719261435175</v>
      </c>
      <c r="AAD347" s="60">
        <v>495.0488241712128</v>
      </c>
      <c r="AAE347" s="60"/>
      <c r="AAH347" s="60">
        <v>0</v>
      </c>
      <c r="AAI347" s="60">
        <v>0</v>
      </c>
      <c r="AAJ347" s="60">
        <v>8728.7033151489723</v>
      </c>
      <c r="AAK347" s="60">
        <v>18504.851028115823</v>
      </c>
      <c r="AAL347" s="60">
        <v>29422.713134704161</v>
      </c>
      <c r="AAM347" s="60">
        <v>41584.101230381872</v>
      </c>
      <c r="AAN347" s="60"/>
      <c r="AAQ347" s="5">
        <v>0</v>
      </c>
      <c r="AAR347" s="5">
        <v>0</v>
      </c>
      <c r="AAS347" s="5">
        <v>14547.838858581621</v>
      </c>
      <c r="AAT347" s="5">
        <v>30841.418380193041</v>
      </c>
      <c r="AAU347" s="5">
        <v>42499.474527906008</v>
      </c>
      <c r="AAV347" s="5">
        <v>55445.468307175834</v>
      </c>
    </row>
    <row r="348" spans="2:724" ht="15" customHeight="1">
      <c r="B348" s="228">
        <v>75</v>
      </c>
      <c r="C348" s="228">
        <v>30</v>
      </c>
      <c r="D348" s="229" t="s">
        <v>510</v>
      </c>
      <c r="E348" s="73" t="b">
        <v>0</v>
      </c>
      <c r="F348" s="230">
        <v>42370</v>
      </c>
      <c r="G348" s="231" t="s">
        <v>426</v>
      </c>
      <c r="H348" s="57" t="s">
        <v>221</v>
      </c>
      <c r="I348" s="57" t="s">
        <v>199</v>
      </c>
      <c r="J348" s="229" t="s">
        <v>223</v>
      </c>
      <c r="K348" s="232">
        <v>0</v>
      </c>
      <c r="L348" s="232">
        <v>0</v>
      </c>
      <c r="M348" s="73" t="b">
        <v>1</v>
      </c>
      <c r="N348" s="73" t="b">
        <v>1</v>
      </c>
      <c r="O348" s="73" t="b">
        <v>1</v>
      </c>
      <c r="P348" s="27">
        <v>43466</v>
      </c>
      <c r="Q348" s="27" t="s">
        <v>426</v>
      </c>
      <c r="R348" s="69">
        <v>0</v>
      </c>
      <c r="S348" s="69">
        <v>0.06</v>
      </c>
      <c r="T348" s="69">
        <v>0.06</v>
      </c>
      <c r="U348" s="69">
        <v>0.06</v>
      </c>
      <c r="V348" s="69">
        <v>0.06</v>
      </c>
      <c r="W348" s="69">
        <v>0.06</v>
      </c>
      <c r="Z348" s="232">
        <v>0</v>
      </c>
      <c r="AA348" s="232">
        <v>0</v>
      </c>
      <c r="AB348" s="232">
        <v>0</v>
      </c>
      <c r="AC348" s="232">
        <v>0</v>
      </c>
      <c r="AD348" s="232">
        <v>0</v>
      </c>
      <c r="AE348" s="232">
        <v>0</v>
      </c>
      <c r="AF348" s="232">
        <v>0</v>
      </c>
      <c r="AG348" s="232">
        <v>0</v>
      </c>
      <c r="AH348" s="232">
        <v>0</v>
      </c>
      <c r="AI348" s="232">
        <v>0</v>
      </c>
      <c r="AJ348" s="232">
        <v>0</v>
      </c>
      <c r="AK348" s="232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234">
        <v>9905</v>
      </c>
      <c r="AY348" s="5">
        <v>9905</v>
      </c>
      <c r="AZ348" s="5">
        <v>9905</v>
      </c>
      <c r="BA348" s="5">
        <v>9905</v>
      </c>
      <c r="BB348" s="5">
        <v>9905</v>
      </c>
      <c r="BC348" s="5">
        <v>9905</v>
      </c>
      <c r="BD348" s="5">
        <v>9905</v>
      </c>
      <c r="BE348" s="5">
        <v>9905</v>
      </c>
      <c r="BF348" s="5">
        <v>9905</v>
      </c>
      <c r="BG348" s="5">
        <v>9905</v>
      </c>
      <c r="BH348" s="5">
        <v>9905</v>
      </c>
      <c r="BI348" s="5">
        <v>9905</v>
      </c>
      <c r="BJ348" s="5">
        <v>10499.300000000001</v>
      </c>
      <c r="BK348" s="5">
        <v>10499.300000000001</v>
      </c>
      <c r="BL348" s="5">
        <v>10499.300000000001</v>
      </c>
      <c r="BM348" s="5">
        <v>10499.300000000001</v>
      </c>
      <c r="BN348" s="5">
        <v>10499.300000000001</v>
      </c>
      <c r="BO348" s="5">
        <v>10499.300000000001</v>
      </c>
      <c r="BP348" s="5">
        <v>10499.300000000001</v>
      </c>
      <c r="BQ348" s="5">
        <v>10499.300000000001</v>
      </c>
      <c r="BR348" s="5">
        <v>10499.300000000001</v>
      </c>
      <c r="BS348" s="5">
        <v>10499.300000000001</v>
      </c>
      <c r="BT348" s="5">
        <v>10499.300000000001</v>
      </c>
      <c r="BU348" s="5">
        <v>10499.300000000001</v>
      </c>
      <c r="BV348" s="5">
        <v>11129.258000000002</v>
      </c>
      <c r="BW348" s="5">
        <v>11129.258000000002</v>
      </c>
      <c r="BX348" s="5">
        <v>11129.258000000002</v>
      </c>
      <c r="BY348" s="5">
        <v>11129.258000000002</v>
      </c>
      <c r="BZ348" s="5">
        <v>11129.258000000002</v>
      </c>
      <c r="CA348" s="5">
        <v>11129.258000000002</v>
      </c>
      <c r="CB348" s="5">
        <v>11129.258000000002</v>
      </c>
      <c r="CC348" s="5">
        <v>11129.258000000002</v>
      </c>
      <c r="CD348" s="5">
        <v>11129.258000000002</v>
      </c>
      <c r="CE348" s="5">
        <v>11129.258000000002</v>
      </c>
      <c r="CF348" s="5">
        <v>11129.258000000002</v>
      </c>
      <c r="CG348" s="5">
        <v>11129.258000000002</v>
      </c>
      <c r="CH348" s="5">
        <v>11797.013480000001</v>
      </c>
      <c r="CI348" s="5">
        <v>11797.013480000001</v>
      </c>
      <c r="CJ348" s="5">
        <v>11797.013480000001</v>
      </c>
      <c r="CK348" s="5">
        <v>11797.013480000001</v>
      </c>
      <c r="CL348" s="5">
        <v>11797.013480000001</v>
      </c>
      <c r="CM348" s="5">
        <v>11797.013480000001</v>
      </c>
      <c r="CN348" s="5">
        <v>11797.013480000001</v>
      </c>
      <c r="CO348" s="5">
        <v>11797.013480000001</v>
      </c>
      <c r="CP348" s="5">
        <v>11797.013480000001</v>
      </c>
      <c r="CQ348" s="5">
        <v>11797.013480000001</v>
      </c>
      <c r="CR348" s="5">
        <v>11797.013480000001</v>
      </c>
      <c r="CS348" s="5">
        <v>11797.013480000001</v>
      </c>
      <c r="CU348" s="69">
        <v>0</v>
      </c>
      <c r="CV348" s="69">
        <v>0</v>
      </c>
      <c r="CW348" s="69">
        <v>0</v>
      </c>
      <c r="CX348" s="69">
        <v>0</v>
      </c>
      <c r="CY348" s="69">
        <v>0</v>
      </c>
      <c r="CZ348" s="69">
        <v>0</v>
      </c>
      <c r="DC348" s="5">
        <v>0</v>
      </c>
      <c r="DD348" s="5">
        <v>0</v>
      </c>
      <c r="DE348" s="5">
        <v>0</v>
      </c>
      <c r="DF348" s="5">
        <v>0</v>
      </c>
      <c r="DG348" s="5">
        <v>0</v>
      </c>
      <c r="DH348" s="5">
        <v>0</v>
      </c>
      <c r="DI348" s="5">
        <v>0</v>
      </c>
      <c r="DJ348" s="5">
        <v>0</v>
      </c>
      <c r="DK348" s="5">
        <v>0</v>
      </c>
      <c r="DL348" s="5">
        <v>0</v>
      </c>
      <c r="DM348" s="5">
        <v>0</v>
      </c>
      <c r="DN348" s="5">
        <v>0</v>
      </c>
      <c r="DO348" s="5">
        <v>0</v>
      </c>
      <c r="DP348" s="5">
        <v>0</v>
      </c>
      <c r="DQ348" s="5">
        <v>0</v>
      </c>
      <c r="DR348" s="5">
        <v>0</v>
      </c>
      <c r="DS348" s="5">
        <v>0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0</v>
      </c>
      <c r="EG348" s="5">
        <v>0</v>
      </c>
      <c r="EH348" s="5">
        <v>0</v>
      </c>
      <c r="EI348" s="5">
        <v>0</v>
      </c>
      <c r="EJ348" s="5">
        <v>0</v>
      </c>
      <c r="EK348" s="5">
        <v>0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0</v>
      </c>
      <c r="FE348" s="5">
        <v>0</v>
      </c>
      <c r="FF348" s="5">
        <v>0</v>
      </c>
      <c r="FG348" s="5">
        <v>0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0</v>
      </c>
      <c r="FP348" s="5">
        <v>0</v>
      </c>
      <c r="FQ348" s="5">
        <v>0</v>
      </c>
      <c r="FR348" s="5">
        <v>0</v>
      </c>
      <c r="FS348" s="5">
        <v>0</v>
      </c>
      <c r="FT348" s="5">
        <v>0</v>
      </c>
      <c r="FU348" s="5">
        <v>0</v>
      </c>
      <c r="FV348" s="5">
        <v>0</v>
      </c>
      <c r="FW348" s="5"/>
      <c r="FZ348" s="5">
        <v>0</v>
      </c>
      <c r="GA348" s="5">
        <v>0</v>
      </c>
      <c r="GB348" s="5">
        <v>0</v>
      </c>
      <c r="GC348" s="5">
        <v>0</v>
      </c>
      <c r="GD348" s="5">
        <v>0</v>
      </c>
      <c r="GE348" s="5">
        <v>0</v>
      </c>
      <c r="GF348" s="5">
        <v>0</v>
      </c>
      <c r="GG348" s="5">
        <v>0</v>
      </c>
      <c r="GH348" s="5">
        <v>0</v>
      </c>
      <c r="GI348" s="5">
        <v>0</v>
      </c>
      <c r="GJ348" s="5">
        <v>0</v>
      </c>
      <c r="GK348" s="5">
        <v>0</v>
      </c>
      <c r="GL348" s="5">
        <v>0</v>
      </c>
      <c r="GM348" s="5">
        <v>0</v>
      </c>
      <c r="GN348" s="5">
        <v>0</v>
      </c>
      <c r="GO348" s="5">
        <v>0</v>
      </c>
      <c r="GP348" s="5">
        <v>0</v>
      </c>
      <c r="GQ348" s="5">
        <v>0</v>
      </c>
      <c r="GR348" s="5">
        <v>0</v>
      </c>
      <c r="GS348" s="5">
        <v>0</v>
      </c>
      <c r="GT348" s="5">
        <v>0</v>
      </c>
      <c r="GU348" s="5">
        <v>0</v>
      </c>
      <c r="GV348" s="5">
        <v>0</v>
      </c>
      <c r="GW348" s="5">
        <v>0</v>
      </c>
      <c r="GX348" s="5">
        <v>9905</v>
      </c>
      <c r="GY348" s="5">
        <v>9905</v>
      </c>
      <c r="GZ348" s="5">
        <v>9905</v>
      </c>
      <c r="HA348" s="5">
        <v>9905</v>
      </c>
      <c r="HB348" s="5">
        <v>9905</v>
      </c>
      <c r="HC348" s="5">
        <v>9905</v>
      </c>
      <c r="HD348" s="5">
        <v>9905</v>
      </c>
      <c r="HE348" s="5">
        <v>9905</v>
      </c>
      <c r="HF348" s="5">
        <v>9905</v>
      </c>
      <c r="HG348" s="5">
        <v>9905</v>
      </c>
      <c r="HH348" s="5">
        <v>9905</v>
      </c>
      <c r="HI348" s="5">
        <v>9905</v>
      </c>
      <c r="HJ348" s="5">
        <v>10499.300000000001</v>
      </c>
      <c r="HK348" s="5">
        <v>10499.300000000001</v>
      </c>
      <c r="HL348" s="5">
        <v>10499.300000000001</v>
      </c>
      <c r="HM348" s="5">
        <v>10499.300000000001</v>
      </c>
      <c r="HN348" s="5">
        <v>10499.300000000001</v>
      </c>
      <c r="HO348" s="5">
        <v>10499.300000000001</v>
      </c>
      <c r="HP348" s="5">
        <v>10499.300000000001</v>
      </c>
      <c r="HQ348" s="5">
        <v>10499.300000000001</v>
      </c>
      <c r="HR348" s="5">
        <v>10499.300000000001</v>
      </c>
      <c r="HS348" s="5">
        <v>10499.300000000001</v>
      </c>
      <c r="HT348" s="5">
        <v>10499.300000000001</v>
      </c>
      <c r="HU348" s="5">
        <v>10499.300000000001</v>
      </c>
      <c r="HV348" s="5">
        <v>11129.258000000002</v>
      </c>
      <c r="HW348" s="5">
        <v>11129.258000000002</v>
      </c>
      <c r="HX348" s="5">
        <v>11129.258000000002</v>
      </c>
      <c r="HY348" s="5">
        <v>11129.258000000002</v>
      </c>
      <c r="HZ348" s="5">
        <v>11129.258000000002</v>
      </c>
      <c r="IA348" s="5">
        <v>11129.258000000002</v>
      </c>
      <c r="IB348" s="5">
        <v>11129.258000000002</v>
      </c>
      <c r="IC348" s="5">
        <v>11129.258000000002</v>
      </c>
      <c r="ID348" s="5">
        <v>11129.258000000002</v>
      </c>
      <c r="IE348" s="5">
        <v>11129.258000000002</v>
      </c>
      <c r="IF348" s="5">
        <v>11129.258000000002</v>
      </c>
      <c r="IG348" s="5">
        <v>11129.258000000002</v>
      </c>
      <c r="IH348" s="5">
        <v>11797.013480000001</v>
      </c>
      <c r="II348" s="5">
        <v>11797.013480000001</v>
      </c>
      <c r="IJ348" s="5">
        <v>11797.013480000001</v>
      </c>
      <c r="IK348" s="5">
        <v>11797.013480000001</v>
      </c>
      <c r="IL348" s="5">
        <v>11797.013480000001</v>
      </c>
      <c r="IM348" s="5">
        <v>11797.013480000001</v>
      </c>
      <c r="IN348" s="5">
        <v>11797.013480000001</v>
      </c>
      <c r="IO348" s="5">
        <v>11797.013480000001</v>
      </c>
      <c r="IP348" s="5">
        <v>11797.013480000001</v>
      </c>
      <c r="IQ348" s="5">
        <v>11797.013480000001</v>
      </c>
      <c r="IR348" s="5">
        <v>11797.013480000001</v>
      </c>
      <c r="IS348" s="5">
        <v>11797.013480000001</v>
      </c>
      <c r="IT348" s="5"/>
      <c r="IW348" s="5">
        <v>0</v>
      </c>
      <c r="IX348" s="5">
        <v>0</v>
      </c>
      <c r="IY348" s="5">
        <v>0</v>
      </c>
      <c r="IZ348" s="5">
        <v>0</v>
      </c>
      <c r="JA348" s="5">
        <v>0</v>
      </c>
      <c r="JB348" s="5">
        <v>0</v>
      </c>
      <c r="JC348" s="5">
        <v>0</v>
      </c>
      <c r="JD348" s="5">
        <v>0</v>
      </c>
      <c r="JE348" s="5">
        <v>0</v>
      </c>
      <c r="JF348" s="5">
        <v>0</v>
      </c>
      <c r="JG348" s="5">
        <v>0</v>
      </c>
      <c r="JH348" s="5">
        <v>0</v>
      </c>
      <c r="JI348" s="5">
        <v>0</v>
      </c>
      <c r="JJ348" s="5">
        <v>0</v>
      </c>
      <c r="JK348" s="5">
        <v>0</v>
      </c>
      <c r="JL348" s="5">
        <v>0</v>
      </c>
      <c r="JM348" s="5">
        <v>0</v>
      </c>
      <c r="JN348" s="5">
        <v>0</v>
      </c>
      <c r="JO348" s="5">
        <v>0</v>
      </c>
      <c r="JP348" s="5">
        <v>0</v>
      </c>
      <c r="JQ348" s="5">
        <v>0</v>
      </c>
      <c r="JR348" s="5">
        <v>0</v>
      </c>
      <c r="JS348" s="5">
        <v>0</v>
      </c>
      <c r="JT348" s="5">
        <v>0</v>
      </c>
      <c r="JU348" s="5">
        <v>284.27350000000001</v>
      </c>
      <c r="JV348" s="5">
        <v>284.27350000000001</v>
      </c>
      <c r="JW348" s="5">
        <v>284.27350000000001</v>
      </c>
      <c r="JX348" s="5">
        <v>284.27350000000001</v>
      </c>
      <c r="JY348" s="5">
        <v>284.27350000000001</v>
      </c>
      <c r="JZ348" s="5">
        <v>284.27350000000001</v>
      </c>
      <c r="KA348" s="5">
        <v>284.27350000000001</v>
      </c>
      <c r="KB348" s="5">
        <v>284.27350000000001</v>
      </c>
      <c r="KC348" s="5">
        <v>284.27350000000001</v>
      </c>
      <c r="KD348" s="5">
        <v>284.27350000000001</v>
      </c>
      <c r="KE348" s="5">
        <v>284.27350000000001</v>
      </c>
      <c r="KF348" s="5">
        <v>284.27350000000001</v>
      </c>
      <c r="KG348" s="5">
        <v>301.32991000000004</v>
      </c>
      <c r="KH348" s="5">
        <v>301.32991000000004</v>
      </c>
      <c r="KI348" s="5">
        <v>301.32991000000004</v>
      </c>
      <c r="KJ348" s="5">
        <v>301.32991000000004</v>
      </c>
      <c r="KK348" s="5">
        <v>301.32991000000004</v>
      </c>
      <c r="KL348" s="5">
        <v>301.32991000000004</v>
      </c>
      <c r="KM348" s="5">
        <v>301.32991000000004</v>
      </c>
      <c r="KN348" s="5">
        <v>301.32991000000004</v>
      </c>
      <c r="KO348" s="5">
        <v>301.32991000000004</v>
      </c>
      <c r="KP348" s="5">
        <v>301.32991000000004</v>
      </c>
      <c r="KQ348" s="5">
        <v>301.32991000000004</v>
      </c>
      <c r="KR348" s="5">
        <v>301.32991000000004</v>
      </c>
      <c r="KS348" s="5">
        <v>319.40970460000005</v>
      </c>
      <c r="KT348" s="5">
        <v>319.40970460000005</v>
      </c>
      <c r="KU348" s="5">
        <v>319.40970460000005</v>
      </c>
      <c r="KV348" s="5">
        <v>319.40970460000005</v>
      </c>
      <c r="KW348" s="5">
        <v>319.40970460000005</v>
      </c>
      <c r="KX348" s="5">
        <v>319.40970460000005</v>
      </c>
      <c r="KY348" s="5">
        <v>319.40970460000005</v>
      </c>
      <c r="KZ348" s="5">
        <v>319.40970460000005</v>
      </c>
      <c r="LA348" s="5">
        <v>319.40970460000005</v>
      </c>
      <c r="LB348" s="5">
        <v>319.40970460000005</v>
      </c>
      <c r="LC348" s="5">
        <v>319.40970460000005</v>
      </c>
      <c r="LD348" s="5">
        <v>319.40970460000005</v>
      </c>
      <c r="LE348" s="5">
        <v>338.57428687600003</v>
      </c>
      <c r="LF348" s="5">
        <v>338.57428687600003</v>
      </c>
      <c r="LG348" s="5">
        <v>338.57428687600003</v>
      </c>
      <c r="LH348" s="5">
        <v>338.57428687600003</v>
      </c>
      <c r="LI348" s="5">
        <v>338.57428687600003</v>
      </c>
      <c r="LJ348" s="5">
        <v>338.57428687600003</v>
      </c>
      <c r="LK348" s="5">
        <v>338.57428687600003</v>
      </c>
      <c r="LL348" s="5">
        <v>338.57428687600003</v>
      </c>
      <c r="LM348" s="5">
        <v>338.57428687600003</v>
      </c>
      <c r="LN348" s="5">
        <v>338.57428687600003</v>
      </c>
      <c r="LO348" s="5">
        <v>338.57428687600003</v>
      </c>
      <c r="LP348" s="5">
        <v>338.57428687600003</v>
      </c>
      <c r="LQ348" s="5"/>
      <c r="LT348" s="5">
        <v>0</v>
      </c>
      <c r="LU348" s="5">
        <v>0</v>
      </c>
      <c r="LV348" s="5">
        <v>0</v>
      </c>
      <c r="LW348" s="5">
        <v>0</v>
      </c>
      <c r="LX348" s="5">
        <v>0</v>
      </c>
      <c r="LY348" s="5">
        <v>0</v>
      </c>
      <c r="LZ348" s="5">
        <v>0</v>
      </c>
      <c r="MA348" s="5">
        <v>0</v>
      </c>
      <c r="MB348" s="5">
        <v>0</v>
      </c>
      <c r="MC348" s="5">
        <v>0</v>
      </c>
      <c r="MD348" s="5">
        <v>0</v>
      </c>
      <c r="ME348" s="5">
        <v>0</v>
      </c>
      <c r="MF348" s="5">
        <v>0</v>
      </c>
      <c r="MG348" s="5">
        <v>0</v>
      </c>
      <c r="MH348" s="5">
        <v>0</v>
      </c>
      <c r="MI348" s="5">
        <v>0</v>
      </c>
      <c r="MJ348" s="5">
        <v>0</v>
      </c>
      <c r="MK348" s="5">
        <v>0</v>
      </c>
      <c r="ML348" s="5">
        <v>0</v>
      </c>
      <c r="MM348" s="5">
        <v>0</v>
      </c>
      <c r="MN348" s="5">
        <v>0</v>
      </c>
      <c r="MO348" s="5">
        <v>0</v>
      </c>
      <c r="MP348" s="5">
        <v>0</v>
      </c>
      <c r="MQ348" s="5">
        <v>0</v>
      </c>
      <c r="MR348" s="5">
        <v>301.11200000000002</v>
      </c>
      <c r="MS348" s="5">
        <v>301.11200000000002</v>
      </c>
      <c r="MT348" s="5">
        <v>301.11200000000002</v>
      </c>
      <c r="MU348" s="5">
        <v>301.11200000000002</v>
      </c>
      <c r="MV348" s="5">
        <v>301.11200000000002</v>
      </c>
      <c r="MW348" s="5">
        <v>301.11200000000002</v>
      </c>
      <c r="MX348" s="5">
        <v>301.11200000000002</v>
      </c>
      <c r="MY348" s="5">
        <v>301.11200000000002</v>
      </c>
      <c r="MZ348" s="5">
        <v>301.11200000000002</v>
      </c>
      <c r="NA348" s="5">
        <v>301.11200000000002</v>
      </c>
      <c r="NB348" s="5">
        <v>301.11200000000002</v>
      </c>
      <c r="NC348" s="5">
        <v>301.11200000000002</v>
      </c>
      <c r="ND348" s="5">
        <v>319.17872000000006</v>
      </c>
      <c r="NE348" s="5">
        <v>319.17872000000006</v>
      </c>
      <c r="NF348" s="5">
        <v>319.17872000000006</v>
      </c>
      <c r="NG348" s="5">
        <v>319.17872000000006</v>
      </c>
      <c r="NH348" s="5">
        <v>319.17872000000006</v>
      </c>
      <c r="NI348" s="5">
        <v>319.17872000000006</v>
      </c>
      <c r="NJ348" s="5">
        <v>319.17872000000006</v>
      </c>
      <c r="NK348" s="5">
        <v>319.17872000000006</v>
      </c>
      <c r="NL348" s="5">
        <v>319.17872000000006</v>
      </c>
      <c r="NM348" s="5">
        <v>319.17872000000006</v>
      </c>
      <c r="NN348" s="5">
        <v>319.17872000000006</v>
      </c>
      <c r="NO348" s="5">
        <v>319.17872000000006</v>
      </c>
      <c r="NP348" s="5">
        <v>338.32944320000007</v>
      </c>
      <c r="NQ348" s="5">
        <v>338.32944320000007</v>
      </c>
      <c r="NR348" s="5">
        <v>338.32944320000007</v>
      </c>
      <c r="NS348" s="5">
        <v>338.32944320000007</v>
      </c>
      <c r="NT348" s="5">
        <v>338.32944320000007</v>
      </c>
      <c r="NU348" s="5">
        <v>338.32944320000007</v>
      </c>
      <c r="NV348" s="5">
        <v>338.32944320000007</v>
      </c>
      <c r="NW348" s="5">
        <v>338.32944320000007</v>
      </c>
      <c r="NX348" s="5">
        <v>338.32944320000007</v>
      </c>
      <c r="NY348" s="5">
        <v>338.32944320000007</v>
      </c>
      <c r="NZ348" s="5">
        <v>338.32944320000007</v>
      </c>
      <c r="OA348" s="5">
        <v>338.32944320000007</v>
      </c>
      <c r="OB348" s="5">
        <v>358.62920979200004</v>
      </c>
      <c r="OC348" s="5">
        <v>358.62920979200004</v>
      </c>
      <c r="OD348" s="5">
        <v>358.62920979200004</v>
      </c>
      <c r="OE348" s="5">
        <v>358.62920979200004</v>
      </c>
      <c r="OF348" s="5">
        <v>358.62920979200004</v>
      </c>
      <c r="OG348" s="5">
        <v>358.62920979200004</v>
      </c>
      <c r="OH348" s="5">
        <v>358.62920979200004</v>
      </c>
      <c r="OI348" s="5">
        <v>358.62920979200004</v>
      </c>
      <c r="OJ348" s="5">
        <v>358.62920979200004</v>
      </c>
      <c r="OK348" s="5">
        <v>358.62920979200004</v>
      </c>
      <c r="OL348" s="5">
        <v>358.62920979200004</v>
      </c>
      <c r="OM348" s="5">
        <v>358.62920979200004</v>
      </c>
      <c r="ON348" s="5"/>
      <c r="OQ348" s="59">
        <v>0</v>
      </c>
      <c r="OR348" s="59">
        <v>0</v>
      </c>
      <c r="OS348" s="59">
        <v>0</v>
      </c>
      <c r="OT348" s="59">
        <v>0</v>
      </c>
      <c r="OU348" s="59">
        <v>0</v>
      </c>
      <c r="OV348" s="59">
        <v>0</v>
      </c>
      <c r="OW348" s="59">
        <v>0</v>
      </c>
      <c r="OX348" s="59">
        <v>0</v>
      </c>
      <c r="OY348" s="59">
        <v>0</v>
      </c>
      <c r="OZ348" s="59">
        <v>0</v>
      </c>
      <c r="PA348" s="59">
        <v>0</v>
      </c>
      <c r="PB348" s="59">
        <v>0</v>
      </c>
      <c r="PC348" s="59">
        <v>0</v>
      </c>
      <c r="PD348" s="59">
        <v>0</v>
      </c>
      <c r="PE348" s="59">
        <v>0</v>
      </c>
      <c r="PF348" s="59">
        <v>0</v>
      </c>
      <c r="PG348" s="59">
        <v>0</v>
      </c>
      <c r="PH348" s="59">
        <v>0</v>
      </c>
      <c r="PI348" s="59">
        <v>0</v>
      </c>
      <c r="PJ348" s="59">
        <v>0</v>
      </c>
      <c r="PK348" s="59">
        <v>0</v>
      </c>
      <c r="PL348" s="59">
        <v>0</v>
      </c>
      <c r="PM348" s="59">
        <v>0</v>
      </c>
      <c r="PN348" s="59">
        <v>0</v>
      </c>
      <c r="PO348" s="59">
        <v>0</v>
      </c>
      <c r="PP348" s="59">
        <v>0</v>
      </c>
      <c r="PQ348" s="59">
        <v>0</v>
      </c>
      <c r="PR348" s="59">
        <v>0</v>
      </c>
      <c r="PS348" s="59">
        <v>0</v>
      </c>
      <c r="PT348" s="59">
        <v>0</v>
      </c>
      <c r="PU348" s="59">
        <v>0</v>
      </c>
      <c r="PV348" s="59">
        <v>0</v>
      </c>
      <c r="PW348" s="59">
        <v>0</v>
      </c>
      <c r="PX348" s="59">
        <v>0</v>
      </c>
      <c r="PY348" s="59">
        <v>0</v>
      </c>
      <c r="PZ348" s="59">
        <v>0</v>
      </c>
      <c r="QA348" s="59">
        <v>0</v>
      </c>
      <c r="QB348" s="59">
        <v>0</v>
      </c>
      <c r="QC348" s="59">
        <v>0</v>
      </c>
      <c r="QD348" s="59">
        <v>0</v>
      </c>
      <c r="QE348" s="59">
        <v>0</v>
      </c>
      <c r="QF348" s="59">
        <v>0</v>
      </c>
      <c r="QG348" s="59">
        <v>0</v>
      </c>
      <c r="QH348" s="59">
        <v>0</v>
      </c>
      <c r="QI348" s="59">
        <v>0</v>
      </c>
      <c r="QJ348" s="59">
        <v>0</v>
      </c>
      <c r="QK348" s="59">
        <v>0</v>
      </c>
      <c r="QL348" s="59">
        <v>0</v>
      </c>
      <c r="QM348" s="59">
        <v>0</v>
      </c>
      <c r="QN348" s="59">
        <v>0</v>
      </c>
      <c r="QO348" s="59">
        <v>0</v>
      </c>
      <c r="QP348" s="59">
        <v>0</v>
      </c>
      <c r="QQ348" s="59">
        <v>0</v>
      </c>
      <c r="QR348" s="59">
        <v>0</v>
      </c>
      <c r="QS348" s="59">
        <v>0</v>
      </c>
      <c r="QT348" s="59">
        <v>0</v>
      </c>
      <c r="QU348" s="59">
        <v>0</v>
      </c>
      <c r="QV348" s="59">
        <v>0</v>
      </c>
      <c r="QW348" s="59">
        <v>0</v>
      </c>
      <c r="QX348" s="59">
        <v>0</v>
      </c>
      <c r="QY348" s="59">
        <v>0</v>
      </c>
      <c r="QZ348" s="59">
        <v>0</v>
      </c>
      <c r="RA348" s="59">
        <v>0</v>
      </c>
      <c r="RB348" s="59">
        <v>0</v>
      </c>
      <c r="RC348" s="59">
        <v>0</v>
      </c>
      <c r="RD348" s="59">
        <v>0</v>
      </c>
      <c r="RE348" s="59">
        <v>0</v>
      </c>
      <c r="RF348" s="59">
        <v>0</v>
      </c>
      <c r="RG348" s="59">
        <v>0</v>
      </c>
      <c r="RH348" s="59">
        <v>0</v>
      </c>
      <c r="RI348" s="59">
        <v>0</v>
      </c>
      <c r="RJ348" s="59">
        <v>0</v>
      </c>
      <c r="RK348" s="59"/>
      <c r="RN348" s="59">
        <v>0</v>
      </c>
      <c r="RO348" s="59">
        <v>0</v>
      </c>
      <c r="RP348" s="59">
        <v>0</v>
      </c>
      <c r="RQ348" s="59">
        <v>0</v>
      </c>
      <c r="RR348" s="59">
        <v>0</v>
      </c>
      <c r="RS348" s="59">
        <v>0</v>
      </c>
      <c r="RT348" s="59">
        <v>0</v>
      </c>
      <c r="RU348" s="59">
        <v>0</v>
      </c>
      <c r="RV348" s="59">
        <v>0</v>
      </c>
      <c r="RW348" s="59">
        <v>0</v>
      </c>
      <c r="RX348" s="59">
        <v>0</v>
      </c>
      <c r="RY348" s="59">
        <v>0</v>
      </c>
      <c r="RZ348" s="59">
        <v>0</v>
      </c>
      <c r="SA348" s="59">
        <v>0</v>
      </c>
      <c r="SB348" s="59">
        <v>0</v>
      </c>
      <c r="SC348" s="59">
        <v>0</v>
      </c>
      <c r="SD348" s="59">
        <v>0</v>
      </c>
      <c r="SE348" s="59">
        <v>0</v>
      </c>
      <c r="SF348" s="59">
        <v>0</v>
      </c>
      <c r="SG348" s="59">
        <v>0</v>
      </c>
      <c r="SH348" s="59">
        <v>0</v>
      </c>
      <c r="SI348" s="59">
        <v>0</v>
      </c>
      <c r="SJ348" s="59">
        <v>0</v>
      </c>
      <c r="SK348" s="59">
        <v>0</v>
      </c>
      <c r="SL348" s="59">
        <v>585.38550000000009</v>
      </c>
      <c r="SM348" s="59">
        <v>585.38550000000009</v>
      </c>
      <c r="SN348" s="59">
        <v>585.38550000000009</v>
      </c>
      <c r="SO348" s="59">
        <v>585.38550000000009</v>
      </c>
      <c r="SP348" s="59">
        <v>585.38550000000009</v>
      </c>
      <c r="SQ348" s="59">
        <v>585.38550000000009</v>
      </c>
      <c r="SR348" s="59">
        <v>585.38550000000009</v>
      </c>
      <c r="SS348" s="59">
        <v>585.38550000000009</v>
      </c>
      <c r="ST348" s="59">
        <v>585.38550000000009</v>
      </c>
      <c r="SU348" s="59">
        <v>585.38550000000009</v>
      </c>
      <c r="SV348" s="59">
        <v>585.38550000000009</v>
      </c>
      <c r="SW348" s="59">
        <v>585.38550000000009</v>
      </c>
      <c r="SX348" s="59">
        <v>620.50863000000004</v>
      </c>
      <c r="SY348" s="59">
        <v>620.50863000000004</v>
      </c>
      <c r="SZ348" s="59">
        <v>620.50863000000004</v>
      </c>
      <c r="TA348" s="59">
        <v>620.50863000000004</v>
      </c>
      <c r="TB348" s="59">
        <v>620.50863000000004</v>
      </c>
      <c r="TC348" s="59">
        <v>620.50863000000004</v>
      </c>
      <c r="TD348" s="59">
        <v>620.50863000000004</v>
      </c>
      <c r="TE348" s="59">
        <v>620.50863000000004</v>
      </c>
      <c r="TF348" s="59">
        <v>620.50863000000004</v>
      </c>
      <c r="TG348" s="59">
        <v>620.50863000000004</v>
      </c>
      <c r="TH348" s="59">
        <v>620.50863000000004</v>
      </c>
      <c r="TI348" s="59">
        <v>620.50863000000004</v>
      </c>
      <c r="TJ348" s="59">
        <v>657.73914780000018</v>
      </c>
      <c r="TK348" s="59">
        <v>657.73914780000018</v>
      </c>
      <c r="TL348" s="59">
        <v>657.73914780000018</v>
      </c>
      <c r="TM348" s="59">
        <v>657.73914780000018</v>
      </c>
      <c r="TN348" s="59">
        <v>657.73914780000018</v>
      </c>
      <c r="TO348" s="59">
        <v>657.73914780000018</v>
      </c>
      <c r="TP348" s="59">
        <v>657.73914780000018</v>
      </c>
      <c r="TQ348" s="59">
        <v>657.73914780000018</v>
      </c>
      <c r="TR348" s="59">
        <v>657.73914780000018</v>
      </c>
      <c r="TS348" s="59">
        <v>657.73914780000018</v>
      </c>
      <c r="TT348" s="59">
        <v>657.73914780000018</v>
      </c>
      <c r="TU348" s="59">
        <v>657.73914780000018</v>
      </c>
      <c r="TV348" s="59">
        <v>697.20349666800007</v>
      </c>
      <c r="TW348" s="59">
        <v>697.20349666800007</v>
      </c>
      <c r="TX348" s="59">
        <v>697.20349666800007</v>
      </c>
      <c r="TY348" s="59">
        <v>697.20349666800007</v>
      </c>
      <c r="TZ348" s="59">
        <v>697.20349666800007</v>
      </c>
      <c r="UA348" s="59">
        <v>697.20349666800007</v>
      </c>
      <c r="UB348" s="59">
        <v>697.20349666800007</v>
      </c>
      <c r="UC348" s="59">
        <v>697.20349666800007</v>
      </c>
      <c r="UD348" s="59">
        <v>697.20349666800007</v>
      </c>
      <c r="UE348" s="59">
        <v>697.20349666800007</v>
      </c>
      <c r="UF348" s="59">
        <v>697.20349666800007</v>
      </c>
      <c r="UG348" s="59">
        <v>697.20349666800007</v>
      </c>
      <c r="UH348" s="59"/>
      <c r="UK348" s="59">
        <v>0</v>
      </c>
      <c r="UL348" s="59">
        <v>0</v>
      </c>
      <c r="UM348" s="59">
        <v>3411.2820000000011</v>
      </c>
      <c r="UN348" s="59">
        <v>3615.9589199999996</v>
      </c>
      <c r="UO348" s="59">
        <v>3832.9164552000016</v>
      </c>
      <c r="UP348" s="59">
        <v>4062.8914425119997</v>
      </c>
      <c r="UQ348" s="59"/>
      <c r="UT348" s="59">
        <v>0</v>
      </c>
      <c r="UU348" s="59">
        <v>0</v>
      </c>
      <c r="UV348" s="59">
        <v>3613.3440000000005</v>
      </c>
      <c r="UW348" s="59">
        <v>3830.14464</v>
      </c>
      <c r="UX348" s="59">
        <v>4059.9533184000015</v>
      </c>
      <c r="UY348" s="59">
        <v>4303.5505175040007</v>
      </c>
      <c r="UZ348" s="59"/>
      <c r="VC348" s="59">
        <v>0</v>
      </c>
      <c r="VD348" s="59">
        <v>0</v>
      </c>
      <c r="VE348" s="59">
        <v>0</v>
      </c>
      <c r="VF348" s="59">
        <v>0</v>
      </c>
      <c r="VG348" s="59">
        <v>0</v>
      </c>
      <c r="VH348" s="59">
        <v>0</v>
      </c>
      <c r="VI348" s="59"/>
      <c r="VL348" s="59">
        <v>0</v>
      </c>
      <c r="VM348" s="59">
        <v>0</v>
      </c>
      <c r="VN348" s="59">
        <v>7024.626000000002</v>
      </c>
      <c r="VO348" s="59">
        <v>7446.1035599999996</v>
      </c>
      <c r="VP348" s="59">
        <v>7892.8697736000031</v>
      </c>
      <c r="VQ348" s="59">
        <v>8366.4419600159999</v>
      </c>
      <c r="VR348" s="59"/>
      <c r="VU348" s="59">
        <v>0</v>
      </c>
      <c r="VV348" s="59">
        <v>0</v>
      </c>
      <c r="VW348" s="59">
        <v>118860</v>
      </c>
      <c r="VX348" s="59">
        <v>125991.60000000002</v>
      </c>
      <c r="VY348" s="59">
        <v>133551.09600000002</v>
      </c>
      <c r="VZ348" s="59">
        <v>141564.16175999999</v>
      </c>
      <c r="WA348" s="59"/>
      <c r="WD348" s="59">
        <v>0</v>
      </c>
      <c r="WE348" s="59">
        <v>0</v>
      </c>
      <c r="WF348" s="59">
        <v>9905</v>
      </c>
      <c r="WG348" s="59">
        <v>10499.300000000001</v>
      </c>
      <c r="WH348" s="59">
        <v>11129.258000000002</v>
      </c>
      <c r="WI348" s="59">
        <v>11797.01348</v>
      </c>
      <c r="WJ348" s="59"/>
      <c r="WM348" s="59">
        <v>0</v>
      </c>
      <c r="WN348" s="59">
        <v>0</v>
      </c>
      <c r="WO348" s="59">
        <v>415.65253881661772</v>
      </c>
      <c r="WP348" s="59">
        <v>440.59169114561485</v>
      </c>
      <c r="WQ348" s="59">
        <v>467.02719261435175</v>
      </c>
      <c r="WR348" s="59">
        <v>495.0488241712128</v>
      </c>
      <c r="WS348" s="59"/>
      <c r="WV348" s="74">
        <v>-12</v>
      </c>
      <c r="WW348" s="74">
        <v>0</v>
      </c>
      <c r="WX348" s="74">
        <v>12</v>
      </c>
      <c r="WY348" s="74">
        <v>24</v>
      </c>
      <c r="WZ348" s="74">
        <v>36</v>
      </c>
      <c r="XA348" s="74">
        <v>48</v>
      </c>
      <c r="XB348" s="74"/>
      <c r="XE348" s="80">
        <v>0</v>
      </c>
      <c r="XF348" s="80">
        <v>0</v>
      </c>
      <c r="XG348" s="80">
        <v>1</v>
      </c>
      <c r="XH348" s="80">
        <v>2</v>
      </c>
      <c r="XI348" s="80">
        <v>3</v>
      </c>
      <c r="XJ348" s="80">
        <v>4</v>
      </c>
      <c r="XK348" s="80"/>
      <c r="XL348" s="75"/>
      <c r="XM348" s="75"/>
      <c r="XN348" s="80">
        <v>0</v>
      </c>
      <c r="XO348" s="80">
        <v>0</v>
      </c>
      <c r="XP348" s="80">
        <v>0</v>
      </c>
      <c r="XQ348" s="80">
        <v>0</v>
      </c>
      <c r="XR348" s="80">
        <v>0</v>
      </c>
      <c r="XS348" s="80">
        <v>0</v>
      </c>
      <c r="XT348" s="80"/>
      <c r="XW348" s="80">
        <v>0</v>
      </c>
      <c r="XX348" s="80">
        <v>0</v>
      </c>
      <c r="XY348" s="80">
        <v>0</v>
      </c>
      <c r="XZ348" s="80">
        <v>0</v>
      </c>
      <c r="YA348" s="80">
        <v>0</v>
      </c>
      <c r="YB348" s="80">
        <v>0</v>
      </c>
      <c r="YC348" s="80"/>
      <c r="YF348" s="5">
        <v>0</v>
      </c>
      <c r="YG348" s="5">
        <v>0</v>
      </c>
      <c r="YH348" s="5">
        <v>866.63554343264786</v>
      </c>
      <c r="YI348" s="5">
        <v>918.63367603860752</v>
      </c>
      <c r="YJ348" s="5">
        <v>973.75169660092342</v>
      </c>
      <c r="YK348" s="5">
        <v>1032.1767983969794</v>
      </c>
      <c r="YL348" s="5"/>
      <c r="YO348" s="5">
        <v>0</v>
      </c>
      <c r="YP348" s="5">
        <v>0</v>
      </c>
      <c r="YQ348" s="5">
        <v>18704.364246747798</v>
      </c>
      <c r="YR348" s="5">
        <v>19826.626101552669</v>
      </c>
      <c r="YS348" s="5">
        <v>21016.223667645827</v>
      </c>
      <c r="YT348" s="5">
        <v>29702.929450272768</v>
      </c>
      <c r="YU348" s="5"/>
      <c r="YX348" s="5">
        <v>0</v>
      </c>
      <c r="YY348" s="5">
        <v>0</v>
      </c>
      <c r="YZ348" s="5">
        <v>18704.364246747798</v>
      </c>
      <c r="ZA348" s="5">
        <v>19826.626101552669</v>
      </c>
      <c r="ZB348" s="5">
        <v>21016.223667645827</v>
      </c>
      <c r="ZC348" s="5">
        <v>29702.929450272768</v>
      </c>
      <c r="ZD348" s="5"/>
      <c r="ZG348" s="5">
        <v>0</v>
      </c>
      <c r="ZH348" s="5">
        <v>0</v>
      </c>
      <c r="ZI348" s="5">
        <v>415.65253881661772</v>
      </c>
      <c r="ZJ348" s="5">
        <v>440.59169114561485</v>
      </c>
      <c r="ZK348" s="5">
        <v>467.02719261435175</v>
      </c>
      <c r="ZL348" s="5">
        <v>495.0488241712128</v>
      </c>
      <c r="ZM348" s="5"/>
      <c r="ZP348" s="60">
        <v>0</v>
      </c>
      <c r="ZQ348" s="60">
        <v>0</v>
      </c>
      <c r="ZR348" s="60">
        <v>5819.1355434326479</v>
      </c>
      <c r="ZS348" s="60">
        <v>12336.567352077216</v>
      </c>
      <c r="ZT348" s="60">
        <v>13076.761393201848</v>
      </c>
      <c r="ZU348" s="60">
        <v>13861.367076793958</v>
      </c>
      <c r="ZV348" s="60"/>
      <c r="ZY348" s="60">
        <v>0</v>
      </c>
      <c r="ZZ348" s="60">
        <v>0</v>
      </c>
      <c r="AAA348" s="60">
        <v>415.65253881661772</v>
      </c>
      <c r="AAB348" s="60">
        <v>440.59169114561485</v>
      </c>
      <c r="AAC348" s="60">
        <v>467.02719261435175</v>
      </c>
      <c r="AAD348" s="60">
        <v>495.0488241712128</v>
      </c>
      <c r="AAE348" s="60"/>
      <c r="AAH348" s="60">
        <v>0</v>
      </c>
      <c r="AAI348" s="60">
        <v>0</v>
      </c>
      <c r="AAJ348" s="60">
        <v>8728.7033151489723</v>
      </c>
      <c r="AAK348" s="60">
        <v>18504.851028115823</v>
      </c>
      <c r="AAL348" s="60">
        <v>29422.713134704161</v>
      </c>
      <c r="AAM348" s="60">
        <v>41584.101230381872</v>
      </c>
      <c r="AAN348" s="60"/>
      <c r="AAQ348" s="5">
        <v>0</v>
      </c>
      <c r="AAR348" s="5">
        <v>0</v>
      </c>
      <c r="AAS348" s="5">
        <v>14547.838858581621</v>
      </c>
      <c r="AAT348" s="5">
        <v>30841.418380193041</v>
      </c>
      <c r="AAU348" s="5">
        <v>42499.474527906008</v>
      </c>
      <c r="AAV348" s="5">
        <v>55445.468307175834</v>
      </c>
    </row>
    <row r="349" spans="2:724" ht="15" customHeight="1">
      <c r="B349" s="228">
        <v>76</v>
      </c>
      <c r="C349" s="228">
        <v>31</v>
      </c>
      <c r="D349" s="229" t="s">
        <v>511</v>
      </c>
      <c r="E349" s="73" t="b">
        <v>0</v>
      </c>
      <c r="F349" s="230">
        <v>42370</v>
      </c>
      <c r="G349" s="231" t="s">
        <v>426</v>
      </c>
      <c r="H349" s="57" t="s">
        <v>221</v>
      </c>
      <c r="I349" s="57" t="s">
        <v>199</v>
      </c>
      <c r="J349" s="229" t="s">
        <v>223</v>
      </c>
      <c r="K349" s="232">
        <v>0</v>
      </c>
      <c r="L349" s="232">
        <v>0</v>
      </c>
      <c r="M349" s="73" t="b">
        <v>1</v>
      </c>
      <c r="N349" s="73" t="b">
        <v>1</v>
      </c>
      <c r="O349" s="73" t="b">
        <v>1</v>
      </c>
      <c r="P349" s="27">
        <v>43466</v>
      </c>
      <c r="Q349" s="27" t="s">
        <v>426</v>
      </c>
      <c r="R349" s="69">
        <v>0</v>
      </c>
      <c r="S349" s="69">
        <v>0.06</v>
      </c>
      <c r="T349" s="69">
        <v>0.06</v>
      </c>
      <c r="U349" s="69">
        <v>0.06</v>
      </c>
      <c r="V349" s="69">
        <v>0.06</v>
      </c>
      <c r="W349" s="69">
        <v>0.06</v>
      </c>
      <c r="Z349" s="232">
        <v>0</v>
      </c>
      <c r="AA349" s="232">
        <v>0</v>
      </c>
      <c r="AB349" s="232">
        <v>0</v>
      </c>
      <c r="AC349" s="232">
        <v>0</v>
      </c>
      <c r="AD349" s="232">
        <v>0</v>
      </c>
      <c r="AE349" s="232">
        <v>0</v>
      </c>
      <c r="AF349" s="232">
        <v>0</v>
      </c>
      <c r="AG349" s="232">
        <v>0</v>
      </c>
      <c r="AH349" s="232">
        <v>0</v>
      </c>
      <c r="AI349" s="232">
        <v>0</v>
      </c>
      <c r="AJ349" s="232">
        <v>0</v>
      </c>
      <c r="AK349" s="232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234">
        <v>9905</v>
      </c>
      <c r="AY349" s="5">
        <v>9905</v>
      </c>
      <c r="AZ349" s="5">
        <v>9905</v>
      </c>
      <c r="BA349" s="5">
        <v>9905</v>
      </c>
      <c r="BB349" s="5">
        <v>9905</v>
      </c>
      <c r="BC349" s="5">
        <v>9905</v>
      </c>
      <c r="BD349" s="5">
        <v>9905</v>
      </c>
      <c r="BE349" s="5">
        <v>9905</v>
      </c>
      <c r="BF349" s="5">
        <v>9905</v>
      </c>
      <c r="BG349" s="5">
        <v>9905</v>
      </c>
      <c r="BH349" s="5">
        <v>9905</v>
      </c>
      <c r="BI349" s="5">
        <v>9905</v>
      </c>
      <c r="BJ349" s="5">
        <v>10499.300000000001</v>
      </c>
      <c r="BK349" s="5">
        <v>10499.300000000001</v>
      </c>
      <c r="BL349" s="5">
        <v>10499.300000000001</v>
      </c>
      <c r="BM349" s="5">
        <v>10499.300000000001</v>
      </c>
      <c r="BN349" s="5">
        <v>10499.300000000001</v>
      </c>
      <c r="BO349" s="5">
        <v>10499.300000000001</v>
      </c>
      <c r="BP349" s="5">
        <v>10499.300000000001</v>
      </c>
      <c r="BQ349" s="5">
        <v>10499.300000000001</v>
      </c>
      <c r="BR349" s="5">
        <v>10499.300000000001</v>
      </c>
      <c r="BS349" s="5">
        <v>10499.300000000001</v>
      </c>
      <c r="BT349" s="5">
        <v>10499.300000000001</v>
      </c>
      <c r="BU349" s="5">
        <v>10499.300000000001</v>
      </c>
      <c r="BV349" s="5">
        <v>11129.258000000002</v>
      </c>
      <c r="BW349" s="5">
        <v>11129.258000000002</v>
      </c>
      <c r="BX349" s="5">
        <v>11129.258000000002</v>
      </c>
      <c r="BY349" s="5">
        <v>11129.258000000002</v>
      </c>
      <c r="BZ349" s="5">
        <v>11129.258000000002</v>
      </c>
      <c r="CA349" s="5">
        <v>11129.258000000002</v>
      </c>
      <c r="CB349" s="5">
        <v>11129.258000000002</v>
      </c>
      <c r="CC349" s="5">
        <v>11129.258000000002</v>
      </c>
      <c r="CD349" s="5">
        <v>11129.258000000002</v>
      </c>
      <c r="CE349" s="5">
        <v>11129.258000000002</v>
      </c>
      <c r="CF349" s="5">
        <v>11129.258000000002</v>
      </c>
      <c r="CG349" s="5">
        <v>11129.258000000002</v>
      </c>
      <c r="CH349" s="5">
        <v>11797.013480000001</v>
      </c>
      <c r="CI349" s="5">
        <v>11797.013480000001</v>
      </c>
      <c r="CJ349" s="5">
        <v>11797.013480000001</v>
      </c>
      <c r="CK349" s="5">
        <v>11797.013480000001</v>
      </c>
      <c r="CL349" s="5">
        <v>11797.013480000001</v>
      </c>
      <c r="CM349" s="5">
        <v>11797.013480000001</v>
      </c>
      <c r="CN349" s="5">
        <v>11797.013480000001</v>
      </c>
      <c r="CO349" s="5">
        <v>11797.013480000001</v>
      </c>
      <c r="CP349" s="5">
        <v>11797.013480000001</v>
      </c>
      <c r="CQ349" s="5">
        <v>11797.013480000001</v>
      </c>
      <c r="CR349" s="5">
        <v>11797.013480000001</v>
      </c>
      <c r="CS349" s="5">
        <v>11797.013480000001</v>
      </c>
      <c r="CU349" s="69">
        <v>0</v>
      </c>
      <c r="CV349" s="69">
        <v>0</v>
      </c>
      <c r="CW349" s="69">
        <v>0</v>
      </c>
      <c r="CX349" s="69">
        <v>0</v>
      </c>
      <c r="CY349" s="69">
        <v>0</v>
      </c>
      <c r="CZ349" s="69">
        <v>0</v>
      </c>
      <c r="DC349" s="5">
        <v>0</v>
      </c>
      <c r="DD349" s="5">
        <v>0</v>
      </c>
      <c r="DE349" s="5">
        <v>0</v>
      </c>
      <c r="DF349" s="5">
        <v>0</v>
      </c>
      <c r="DG349" s="5">
        <v>0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0</v>
      </c>
      <c r="DO349" s="5">
        <v>0</v>
      </c>
      <c r="DP349" s="5">
        <v>0</v>
      </c>
      <c r="DQ349" s="5">
        <v>0</v>
      </c>
      <c r="DR349" s="5">
        <v>0</v>
      </c>
      <c r="DS349" s="5">
        <v>0</v>
      </c>
      <c r="DT349" s="5">
        <v>0</v>
      </c>
      <c r="DU349" s="5">
        <v>0</v>
      </c>
      <c r="DV349" s="5">
        <v>0</v>
      </c>
      <c r="DW349" s="5">
        <v>0</v>
      </c>
      <c r="DX349" s="5">
        <v>0</v>
      </c>
      <c r="DY349" s="5">
        <v>0</v>
      </c>
      <c r="DZ349" s="5">
        <v>0</v>
      </c>
      <c r="EA349" s="5">
        <v>0</v>
      </c>
      <c r="EB349" s="5">
        <v>0</v>
      </c>
      <c r="EC349" s="5">
        <v>0</v>
      </c>
      <c r="ED349" s="5">
        <v>0</v>
      </c>
      <c r="EE349" s="5">
        <v>0</v>
      </c>
      <c r="EF349" s="5">
        <v>0</v>
      </c>
      <c r="EG349" s="5">
        <v>0</v>
      </c>
      <c r="EH349" s="5">
        <v>0</v>
      </c>
      <c r="EI349" s="5">
        <v>0</v>
      </c>
      <c r="EJ349" s="5">
        <v>0</v>
      </c>
      <c r="EK349" s="5">
        <v>0</v>
      </c>
      <c r="EL349" s="5">
        <v>0</v>
      </c>
      <c r="EM349" s="5">
        <v>0</v>
      </c>
      <c r="EN349" s="5">
        <v>0</v>
      </c>
      <c r="EO349" s="5">
        <v>0</v>
      </c>
      <c r="EP349" s="5">
        <v>0</v>
      </c>
      <c r="EQ349" s="5">
        <v>0</v>
      </c>
      <c r="ER349" s="5">
        <v>0</v>
      </c>
      <c r="ES349" s="5">
        <v>0</v>
      </c>
      <c r="ET349" s="5">
        <v>0</v>
      </c>
      <c r="EU349" s="5">
        <v>0</v>
      </c>
      <c r="EV349" s="5">
        <v>0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0</v>
      </c>
      <c r="FE349" s="5">
        <v>0</v>
      </c>
      <c r="FF349" s="5">
        <v>0</v>
      </c>
      <c r="FG349" s="5">
        <v>0</v>
      </c>
      <c r="FH349" s="5">
        <v>0</v>
      </c>
      <c r="FI349" s="5">
        <v>0</v>
      </c>
      <c r="FJ349" s="5">
        <v>0</v>
      </c>
      <c r="FK349" s="5">
        <v>0</v>
      </c>
      <c r="FL349" s="5">
        <v>0</v>
      </c>
      <c r="FM349" s="5">
        <v>0</v>
      </c>
      <c r="FN349" s="5">
        <v>0</v>
      </c>
      <c r="FO349" s="5">
        <v>0</v>
      </c>
      <c r="FP349" s="5">
        <v>0</v>
      </c>
      <c r="FQ349" s="5">
        <v>0</v>
      </c>
      <c r="FR349" s="5">
        <v>0</v>
      </c>
      <c r="FS349" s="5">
        <v>0</v>
      </c>
      <c r="FT349" s="5">
        <v>0</v>
      </c>
      <c r="FU349" s="5">
        <v>0</v>
      </c>
      <c r="FV349" s="5">
        <v>0</v>
      </c>
      <c r="FW349" s="5"/>
      <c r="FZ349" s="5">
        <v>0</v>
      </c>
      <c r="GA349" s="5">
        <v>0</v>
      </c>
      <c r="GB349" s="5">
        <v>0</v>
      </c>
      <c r="GC349" s="5">
        <v>0</v>
      </c>
      <c r="GD349" s="5">
        <v>0</v>
      </c>
      <c r="GE349" s="5">
        <v>0</v>
      </c>
      <c r="GF349" s="5">
        <v>0</v>
      </c>
      <c r="GG349" s="5">
        <v>0</v>
      </c>
      <c r="GH349" s="5">
        <v>0</v>
      </c>
      <c r="GI349" s="5">
        <v>0</v>
      </c>
      <c r="GJ349" s="5">
        <v>0</v>
      </c>
      <c r="GK349" s="5">
        <v>0</v>
      </c>
      <c r="GL349" s="5">
        <v>0</v>
      </c>
      <c r="GM349" s="5">
        <v>0</v>
      </c>
      <c r="GN349" s="5">
        <v>0</v>
      </c>
      <c r="GO349" s="5">
        <v>0</v>
      </c>
      <c r="GP349" s="5">
        <v>0</v>
      </c>
      <c r="GQ349" s="5">
        <v>0</v>
      </c>
      <c r="GR349" s="5">
        <v>0</v>
      </c>
      <c r="GS349" s="5">
        <v>0</v>
      </c>
      <c r="GT349" s="5">
        <v>0</v>
      </c>
      <c r="GU349" s="5">
        <v>0</v>
      </c>
      <c r="GV349" s="5">
        <v>0</v>
      </c>
      <c r="GW349" s="5">
        <v>0</v>
      </c>
      <c r="GX349" s="5">
        <v>9905</v>
      </c>
      <c r="GY349" s="5">
        <v>9905</v>
      </c>
      <c r="GZ349" s="5">
        <v>9905</v>
      </c>
      <c r="HA349" s="5">
        <v>9905</v>
      </c>
      <c r="HB349" s="5">
        <v>9905</v>
      </c>
      <c r="HC349" s="5">
        <v>9905</v>
      </c>
      <c r="HD349" s="5">
        <v>9905</v>
      </c>
      <c r="HE349" s="5">
        <v>9905</v>
      </c>
      <c r="HF349" s="5">
        <v>9905</v>
      </c>
      <c r="HG349" s="5">
        <v>9905</v>
      </c>
      <c r="HH349" s="5">
        <v>9905</v>
      </c>
      <c r="HI349" s="5">
        <v>9905</v>
      </c>
      <c r="HJ349" s="5">
        <v>10499.300000000001</v>
      </c>
      <c r="HK349" s="5">
        <v>10499.300000000001</v>
      </c>
      <c r="HL349" s="5">
        <v>10499.300000000001</v>
      </c>
      <c r="HM349" s="5">
        <v>10499.300000000001</v>
      </c>
      <c r="HN349" s="5">
        <v>10499.300000000001</v>
      </c>
      <c r="HO349" s="5">
        <v>10499.300000000001</v>
      </c>
      <c r="HP349" s="5">
        <v>10499.300000000001</v>
      </c>
      <c r="HQ349" s="5">
        <v>10499.300000000001</v>
      </c>
      <c r="HR349" s="5">
        <v>10499.300000000001</v>
      </c>
      <c r="HS349" s="5">
        <v>10499.300000000001</v>
      </c>
      <c r="HT349" s="5">
        <v>10499.300000000001</v>
      </c>
      <c r="HU349" s="5">
        <v>10499.300000000001</v>
      </c>
      <c r="HV349" s="5">
        <v>11129.258000000002</v>
      </c>
      <c r="HW349" s="5">
        <v>11129.258000000002</v>
      </c>
      <c r="HX349" s="5">
        <v>11129.258000000002</v>
      </c>
      <c r="HY349" s="5">
        <v>11129.258000000002</v>
      </c>
      <c r="HZ349" s="5">
        <v>11129.258000000002</v>
      </c>
      <c r="IA349" s="5">
        <v>11129.258000000002</v>
      </c>
      <c r="IB349" s="5">
        <v>11129.258000000002</v>
      </c>
      <c r="IC349" s="5">
        <v>11129.258000000002</v>
      </c>
      <c r="ID349" s="5">
        <v>11129.258000000002</v>
      </c>
      <c r="IE349" s="5">
        <v>11129.258000000002</v>
      </c>
      <c r="IF349" s="5">
        <v>11129.258000000002</v>
      </c>
      <c r="IG349" s="5">
        <v>11129.258000000002</v>
      </c>
      <c r="IH349" s="5">
        <v>11797.013480000001</v>
      </c>
      <c r="II349" s="5">
        <v>11797.013480000001</v>
      </c>
      <c r="IJ349" s="5">
        <v>11797.013480000001</v>
      </c>
      <c r="IK349" s="5">
        <v>11797.013480000001</v>
      </c>
      <c r="IL349" s="5">
        <v>11797.013480000001</v>
      </c>
      <c r="IM349" s="5">
        <v>11797.013480000001</v>
      </c>
      <c r="IN349" s="5">
        <v>11797.013480000001</v>
      </c>
      <c r="IO349" s="5">
        <v>11797.013480000001</v>
      </c>
      <c r="IP349" s="5">
        <v>11797.013480000001</v>
      </c>
      <c r="IQ349" s="5">
        <v>11797.013480000001</v>
      </c>
      <c r="IR349" s="5">
        <v>11797.013480000001</v>
      </c>
      <c r="IS349" s="5">
        <v>11797.013480000001</v>
      </c>
      <c r="IT349" s="5"/>
      <c r="IW349" s="5">
        <v>0</v>
      </c>
      <c r="IX349" s="5">
        <v>0</v>
      </c>
      <c r="IY349" s="5">
        <v>0</v>
      </c>
      <c r="IZ349" s="5">
        <v>0</v>
      </c>
      <c r="JA349" s="5">
        <v>0</v>
      </c>
      <c r="JB349" s="5">
        <v>0</v>
      </c>
      <c r="JC349" s="5">
        <v>0</v>
      </c>
      <c r="JD349" s="5">
        <v>0</v>
      </c>
      <c r="JE349" s="5">
        <v>0</v>
      </c>
      <c r="JF349" s="5">
        <v>0</v>
      </c>
      <c r="JG349" s="5">
        <v>0</v>
      </c>
      <c r="JH349" s="5">
        <v>0</v>
      </c>
      <c r="JI349" s="5">
        <v>0</v>
      </c>
      <c r="JJ349" s="5">
        <v>0</v>
      </c>
      <c r="JK349" s="5">
        <v>0</v>
      </c>
      <c r="JL349" s="5">
        <v>0</v>
      </c>
      <c r="JM349" s="5">
        <v>0</v>
      </c>
      <c r="JN349" s="5">
        <v>0</v>
      </c>
      <c r="JO349" s="5">
        <v>0</v>
      </c>
      <c r="JP349" s="5">
        <v>0</v>
      </c>
      <c r="JQ349" s="5">
        <v>0</v>
      </c>
      <c r="JR349" s="5">
        <v>0</v>
      </c>
      <c r="JS349" s="5">
        <v>0</v>
      </c>
      <c r="JT349" s="5">
        <v>0</v>
      </c>
      <c r="JU349" s="5">
        <v>284.27350000000001</v>
      </c>
      <c r="JV349" s="5">
        <v>284.27350000000001</v>
      </c>
      <c r="JW349" s="5">
        <v>284.27350000000001</v>
      </c>
      <c r="JX349" s="5">
        <v>284.27350000000001</v>
      </c>
      <c r="JY349" s="5">
        <v>284.27350000000001</v>
      </c>
      <c r="JZ349" s="5">
        <v>284.27350000000001</v>
      </c>
      <c r="KA349" s="5">
        <v>284.27350000000001</v>
      </c>
      <c r="KB349" s="5">
        <v>284.27350000000001</v>
      </c>
      <c r="KC349" s="5">
        <v>284.27350000000001</v>
      </c>
      <c r="KD349" s="5">
        <v>284.27350000000001</v>
      </c>
      <c r="KE349" s="5">
        <v>284.27350000000001</v>
      </c>
      <c r="KF349" s="5">
        <v>284.27350000000001</v>
      </c>
      <c r="KG349" s="5">
        <v>301.32991000000004</v>
      </c>
      <c r="KH349" s="5">
        <v>301.32991000000004</v>
      </c>
      <c r="KI349" s="5">
        <v>301.32991000000004</v>
      </c>
      <c r="KJ349" s="5">
        <v>301.32991000000004</v>
      </c>
      <c r="KK349" s="5">
        <v>301.32991000000004</v>
      </c>
      <c r="KL349" s="5">
        <v>301.32991000000004</v>
      </c>
      <c r="KM349" s="5">
        <v>301.32991000000004</v>
      </c>
      <c r="KN349" s="5">
        <v>301.32991000000004</v>
      </c>
      <c r="KO349" s="5">
        <v>301.32991000000004</v>
      </c>
      <c r="KP349" s="5">
        <v>301.32991000000004</v>
      </c>
      <c r="KQ349" s="5">
        <v>301.32991000000004</v>
      </c>
      <c r="KR349" s="5">
        <v>301.32991000000004</v>
      </c>
      <c r="KS349" s="5">
        <v>319.40970460000005</v>
      </c>
      <c r="KT349" s="5">
        <v>319.40970460000005</v>
      </c>
      <c r="KU349" s="5">
        <v>319.40970460000005</v>
      </c>
      <c r="KV349" s="5">
        <v>319.40970460000005</v>
      </c>
      <c r="KW349" s="5">
        <v>319.40970460000005</v>
      </c>
      <c r="KX349" s="5">
        <v>319.40970460000005</v>
      </c>
      <c r="KY349" s="5">
        <v>319.40970460000005</v>
      </c>
      <c r="KZ349" s="5">
        <v>319.40970460000005</v>
      </c>
      <c r="LA349" s="5">
        <v>319.40970460000005</v>
      </c>
      <c r="LB349" s="5">
        <v>319.40970460000005</v>
      </c>
      <c r="LC349" s="5">
        <v>319.40970460000005</v>
      </c>
      <c r="LD349" s="5">
        <v>319.40970460000005</v>
      </c>
      <c r="LE349" s="5">
        <v>338.57428687600003</v>
      </c>
      <c r="LF349" s="5">
        <v>338.57428687600003</v>
      </c>
      <c r="LG349" s="5">
        <v>338.57428687600003</v>
      </c>
      <c r="LH349" s="5">
        <v>338.57428687600003</v>
      </c>
      <c r="LI349" s="5">
        <v>338.57428687600003</v>
      </c>
      <c r="LJ349" s="5">
        <v>338.57428687600003</v>
      </c>
      <c r="LK349" s="5">
        <v>338.57428687600003</v>
      </c>
      <c r="LL349" s="5">
        <v>338.57428687600003</v>
      </c>
      <c r="LM349" s="5">
        <v>338.57428687600003</v>
      </c>
      <c r="LN349" s="5">
        <v>338.57428687600003</v>
      </c>
      <c r="LO349" s="5">
        <v>338.57428687600003</v>
      </c>
      <c r="LP349" s="5">
        <v>338.57428687600003</v>
      </c>
      <c r="LQ349" s="5"/>
      <c r="LT349" s="5">
        <v>0</v>
      </c>
      <c r="LU349" s="5">
        <v>0</v>
      </c>
      <c r="LV349" s="5">
        <v>0</v>
      </c>
      <c r="LW349" s="5">
        <v>0</v>
      </c>
      <c r="LX349" s="5">
        <v>0</v>
      </c>
      <c r="LY349" s="5">
        <v>0</v>
      </c>
      <c r="LZ349" s="5">
        <v>0</v>
      </c>
      <c r="MA349" s="5">
        <v>0</v>
      </c>
      <c r="MB349" s="5">
        <v>0</v>
      </c>
      <c r="MC349" s="5">
        <v>0</v>
      </c>
      <c r="MD349" s="5">
        <v>0</v>
      </c>
      <c r="ME349" s="5">
        <v>0</v>
      </c>
      <c r="MF349" s="5">
        <v>0</v>
      </c>
      <c r="MG349" s="5">
        <v>0</v>
      </c>
      <c r="MH349" s="5">
        <v>0</v>
      </c>
      <c r="MI349" s="5">
        <v>0</v>
      </c>
      <c r="MJ349" s="5">
        <v>0</v>
      </c>
      <c r="MK349" s="5">
        <v>0</v>
      </c>
      <c r="ML349" s="5">
        <v>0</v>
      </c>
      <c r="MM349" s="5">
        <v>0</v>
      </c>
      <c r="MN349" s="5">
        <v>0</v>
      </c>
      <c r="MO349" s="5">
        <v>0</v>
      </c>
      <c r="MP349" s="5">
        <v>0</v>
      </c>
      <c r="MQ349" s="5">
        <v>0</v>
      </c>
      <c r="MR349" s="5">
        <v>301.11200000000002</v>
      </c>
      <c r="MS349" s="5">
        <v>301.11200000000002</v>
      </c>
      <c r="MT349" s="5">
        <v>301.11200000000002</v>
      </c>
      <c r="MU349" s="5">
        <v>301.11200000000002</v>
      </c>
      <c r="MV349" s="5">
        <v>301.11200000000002</v>
      </c>
      <c r="MW349" s="5">
        <v>301.11200000000002</v>
      </c>
      <c r="MX349" s="5">
        <v>301.11200000000002</v>
      </c>
      <c r="MY349" s="5">
        <v>301.11200000000002</v>
      </c>
      <c r="MZ349" s="5">
        <v>301.11200000000002</v>
      </c>
      <c r="NA349" s="5">
        <v>301.11200000000002</v>
      </c>
      <c r="NB349" s="5">
        <v>301.11200000000002</v>
      </c>
      <c r="NC349" s="5">
        <v>301.11200000000002</v>
      </c>
      <c r="ND349" s="5">
        <v>319.17872000000006</v>
      </c>
      <c r="NE349" s="5">
        <v>319.17872000000006</v>
      </c>
      <c r="NF349" s="5">
        <v>319.17872000000006</v>
      </c>
      <c r="NG349" s="5">
        <v>319.17872000000006</v>
      </c>
      <c r="NH349" s="5">
        <v>319.17872000000006</v>
      </c>
      <c r="NI349" s="5">
        <v>319.17872000000006</v>
      </c>
      <c r="NJ349" s="5">
        <v>319.17872000000006</v>
      </c>
      <c r="NK349" s="5">
        <v>319.17872000000006</v>
      </c>
      <c r="NL349" s="5">
        <v>319.17872000000006</v>
      </c>
      <c r="NM349" s="5">
        <v>319.17872000000006</v>
      </c>
      <c r="NN349" s="5">
        <v>319.17872000000006</v>
      </c>
      <c r="NO349" s="5">
        <v>319.17872000000006</v>
      </c>
      <c r="NP349" s="5">
        <v>338.32944320000007</v>
      </c>
      <c r="NQ349" s="5">
        <v>338.32944320000007</v>
      </c>
      <c r="NR349" s="5">
        <v>338.32944320000007</v>
      </c>
      <c r="NS349" s="5">
        <v>338.32944320000007</v>
      </c>
      <c r="NT349" s="5">
        <v>338.32944320000007</v>
      </c>
      <c r="NU349" s="5">
        <v>338.32944320000007</v>
      </c>
      <c r="NV349" s="5">
        <v>338.32944320000007</v>
      </c>
      <c r="NW349" s="5">
        <v>338.32944320000007</v>
      </c>
      <c r="NX349" s="5">
        <v>338.32944320000007</v>
      </c>
      <c r="NY349" s="5">
        <v>338.32944320000007</v>
      </c>
      <c r="NZ349" s="5">
        <v>338.32944320000007</v>
      </c>
      <c r="OA349" s="5">
        <v>338.32944320000007</v>
      </c>
      <c r="OB349" s="5">
        <v>358.62920979200004</v>
      </c>
      <c r="OC349" s="5">
        <v>358.62920979200004</v>
      </c>
      <c r="OD349" s="5">
        <v>358.62920979200004</v>
      </c>
      <c r="OE349" s="5">
        <v>358.62920979200004</v>
      </c>
      <c r="OF349" s="5">
        <v>358.62920979200004</v>
      </c>
      <c r="OG349" s="5">
        <v>358.62920979200004</v>
      </c>
      <c r="OH349" s="5">
        <v>358.62920979200004</v>
      </c>
      <c r="OI349" s="5">
        <v>358.62920979200004</v>
      </c>
      <c r="OJ349" s="5">
        <v>358.62920979200004</v>
      </c>
      <c r="OK349" s="5">
        <v>358.62920979200004</v>
      </c>
      <c r="OL349" s="5">
        <v>358.62920979200004</v>
      </c>
      <c r="OM349" s="5">
        <v>358.62920979200004</v>
      </c>
      <c r="ON349" s="5"/>
      <c r="OQ349" s="59">
        <v>0</v>
      </c>
      <c r="OR349" s="59">
        <v>0</v>
      </c>
      <c r="OS349" s="59">
        <v>0</v>
      </c>
      <c r="OT349" s="59">
        <v>0</v>
      </c>
      <c r="OU349" s="59">
        <v>0</v>
      </c>
      <c r="OV349" s="59">
        <v>0</v>
      </c>
      <c r="OW349" s="59">
        <v>0</v>
      </c>
      <c r="OX349" s="59">
        <v>0</v>
      </c>
      <c r="OY349" s="59">
        <v>0</v>
      </c>
      <c r="OZ349" s="59">
        <v>0</v>
      </c>
      <c r="PA349" s="59">
        <v>0</v>
      </c>
      <c r="PB349" s="59">
        <v>0</v>
      </c>
      <c r="PC349" s="59">
        <v>0</v>
      </c>
      <c r="PD349" s="59">
        <v>0</v>
      </c>
      <c r="PE349" s="59">
        <v>0</v>
      </c>
      <c r="PF349" s="59">
        <v>0</v>
      </c>
      <c r="PG349" s="59">
        <v>0</v>
      </c>
      <c r="PH349" s="59">
        <v>0</v>
      </c>
      <c r="PI349" s="59">
        <v>0</v>
      </c>
      <c r="PJ349" s="59">
        <v>0</v>
      </c>
      <c r="PK349" s="59">
        <v>0</v>
      </c>
      <c r="PL349" s="59">
        <v>0</v>
      </c>
      <c r="PM349" s="59">
        <v>0</v>
      </c>
      <c r="PN349" s="59">
        <v>0</v>
      </c>
      <c r="PO349" s="59">
        <v>0</v>
      </c>
      <c r="PP349" s="59">
        <v>0</v>
      </c>
      <c r="PQ349" s="59">
        <v>0</v>
      </c>
      <c r="PR349" s="59">
        <v>0</v>
      </c>
      <c r="PS349" s="59">
        <v>0</v>
      </c>
      <c r="PT349" s="59">
        <v>0</v>
      </c>
      <c r="PU349" s="59">
        <v>0</v>
      </c>
      <c r="PV349" s="59">
        <v>0</v>
      </c>
      <c r="PW349" s="59">
        <v>0</v>
      </c>
      <c r="PX349" s="59">
        <v>0</v>
      </c>
      <c r="PY349" s="59">
        <v>0</v>
      </c>
      <c r="PZ349" s="59">
        <v>0</v>
      </c>
      <c r="QA349" s="59">
        <v>0</v>
      </c>
      <c r="QB349" s="59">
        <v>0</v>
      </c>
      <c r="QC349" s="59">
        <v>0</v>
      </c>
      <c r="QD349" s="59">
        <v>0</v>
      </c>
      <c r="QE349" s="59">
        <v>0</v>
      </c>
      <c r="QF349" s="59">
        <v>0</v>
      </c>
      <c r="QG349" s="59">
        <v>0</v>
      </c>
      <c r="QH349" s="59">
        <v>0</v>
      </c>
      <c r="QI349" s="59">
        <v>0</v>
      </c>
      <c r="QJ349" s="59">
        <v>0</v>
      </c>
      <c r="QK349" s="59">
        <v>0</v>
      </c>
      <c r="QL349" s="59">
        <v>0</v>
      </c>
      <c r="QM349" s="59">
        <v>0</v>
      </c>
      <c r="QN349" s="59">
        <v>0</v>
      </c>
      <c r="QO349" s="59">
        <v>0</v>
      </c>
      <c r="QP349" s="59">
        <v>0</v>
      </c>
      <c r="QQ349" s="59">
        <v>0</v>
      </c>
      <c r="QR349" s="59">
        <v>0</v>
      </c>
      <c r="QS349" s="59">
        <v>0</v>
      </c>
      <c r="QT349" s="59">
        <v>0</v>
      </c>
      <c r="QU349" s="59">
        <v>0</v>
      </c>
      <c r="QV349" s="59">
        <v>0</v>
      </c>
      <c r="QW349" s="59">
        <v>0</v>
      </c>
      <c r="QX349" s="59">
        <v>0</v>
      </c>
      <c r="QY349" s="59">
        <v>0</v>
      </c>
      <c r="QZ349" s="59">
        <v>0</v>
      </c>
      <c r="RA349" s="59">
        <v>0</v>
      </c>
      <c r="RB349" s="59">
        <v>0</v>
      </c>
      <c r="RC349" s="59">
        <v>0</v>
      </c>
      <c r="RD349" s="59">
        <v>0</v>
      </c>
      <c r="RE349" s="59">
        <v>0</v>
      </c>
      <c r="RF349" s="59">
        <v>0</v>
      </c>
      <c r="RG349" s="59">
        <v>0</v>
      </c>
      <c r="RH349" s="59">
        <v>0</v>
      </c>
      <c r="RI349" s="59">
        <v>0</v>
      </c>
      <c r="RJ349" s="59">
        <v>0</v>
      </c>
      <c r="RK349" s="59"/>
      <c r="RN349" s="59">
        <v>0</v>
      </c>
      <c r="RO349" s="59">
        <v>0</v>
      </c>
      <c r="RP349" s="59">
        <v>0</v>
      </c>
      <c r="RQ349" s="59">
        <v>0</v>
      </c>
      <c r="RR349" s="59">
        <v>0</v>
      </c>
      <c r="RS349" s="59">
        <v>0</v>
      </c>
      <c r="RT349" s="59">
        <v>0</v>
      </c>
      <c r="RU349" s="59">
        <v>0</v>
      </c>
      <c r="RV349" s="59">
        <v>0</v>
      </c>
      <c r="RW349" s="59">
        <v>0</v>
      </c>
      <c r="RX349" s="59">
        <v>0</v>
      </c>
      <c r="RY349" s="59">
        <v>0</v>
      </c>
      <c r="RZ349" s="59">
        <v>0</v>
      </c>
      <c r="SA349" s="59">
        <v>0</v>
      </c>
      <c r="SB349" s="59">
        <v>0</v>
      </c>
      <c r="SC349" s="59">
        <v>0</v>
      </c>
      <c r="SD349" s="59">
        <v>0</v>
      </c>
      <c r="SE349" s="59">
        <v>0</v>
      </c>
      <c r="SF349" s="59">
        <v>0</v>
      </c>
      <c r="SG349" s="59">
        <v>0</v>
      </c>
      <c r="SH349" s="59">
        <v>0</v>
      </c>
      <c r="SI349" s="59">
        <v>0</v>
      </c>
      <c r="SJ349" s="59">
        <v>0</v>
      </c>
      <c r="SK349" s="59">
        <v>0</v>
      </c>
      <c r="SL349" s="59">
        <v>585.38550000000009</v>
      </c>
      <c r="SM349" s="59">
        <v>585.38550000000009</v>
      </c>
      <c r="SN349" s="59">
        <v>585.38550000000009</v>
      </c>
      <c r="SO349" s="59">
        <v>585.38550000000009</v>
      </c>
      <c r="SP349" s="59">
        <v>585.38550000000009</v>
      </c>
      <c r="SQ349" s="59">
        <v>585.38550000000009</v>
      </c>
      <c r="SR349" s="59">
        <v>585.38550000000009</v>
      </c>
      <c r="SS349" s="59">
        <v>585.38550000000009</v>
      </c>
      <c r="ST349" s="59">
        <v>585.38550000000009</v>
      </c>
      <c r="SU349" s="59">
        <v>585.38550000000009</v>
      </c>
      <c r="SV349" s="59">
        <v>585.38550000000009</v>
      </c>
      <c r="SW349" s="59">
        <v>585.38550000000009</v>
      </c>
      <c r="SX349" s="59">
        <v>620.50863000000004</v>
      </c>
      <c r="SY349" s="59">
        <v>620.50863000000004</v>
      </c>
      <c r="SZ349" s="59">
        <v>620.50863000000004</v>
      </c>
      <c r="TA349" s="59">
        <v>620.50863000000004</v>
      </c>
      <c r="TB349" s="59">
        <v>620.50863000000004</v>
      </c>
      <c r="TC349" s="59">
        <v>620.50863000000004</v>
      </c>
      <c r="TD349" s="59">
        <v>620.50863000000004</v>
      </c>
      <c r="TE349" s="59">
        <v>620.50863000000004</v>
      </c>
      <c r="TF349" s="59">
        <v>620.50863000000004</v>
      </c>
      <c r="TG349" s="59">
        <v>620.50863000000004</v>
      </c>
      <c r="TH349" s="59">
        <v>620.50863000000004</v>
      </c>
      <c r="TI349" s="59">
        <v>620.50863000000004</v>
      </c>
      <c r="TJ349" s="59">
        <v>657.73914780000018</v>
      </c>
      <c r="TK349" s="59">
        <v>657.73914780000018</v>
      </c>
      <c r="TL349" s="59">
        <v>657.73914780000018</v>
      </c>
      <c r="TM349" s="59">
        <v>657.73914780000018</v>
      </c>
      <c r="TN349" s="59">
        <v>657.73914780000018</v>
      </c>
      <c r="TO349" s="59">
        <v>657.73914780000018</v>
      </c>
      <c r="TP349" s="59">
        <v>657.73914780000018</v>
      </c>
      <c r="TQ349" s="59">
        <v>657.73914780000018</v>
      </c>
      <c r="TR349" s="59">
        <v>657.73914780000018</v>
      </c>
      <c r="TS349" s="59">
        <v>657.73914780000018</v>
      </c>
      <c r="TT349" s="59">
        <v>657.73914780000018</v>
      </c>
      <c r="TU349" s="59">
        <v>657.73914780000018</v>
      </c>
      <c r="TV349" s="59">
        <v>697.20349666800007</v>
      </c>
      <c r="TW349" s="59">
        <v>697.20349666800007</v>
      </c>
      <c r="TX349" s="59">
        <v>697.20349666800007</v>
      </c>
      <c r="TY349" s="59">
        <v>697.20349666800007</v>
      </c>
      <c r="TZ349" s="59">
        <v>697.20349666800007</v>
      </c>
      <c r="UA349" s="59">
        <v>697.20349666800007</v>
      </c>
      <c r="UB349" s="59">
        <v>697.20349666800007</v>
      </c>
      <c r="UC349" s="59">
        <v>697.20349666800007</v>
      </c>
      <c r="UD349" s="59">
        <v>697.20349666800007</v>
      </c>
      <c r="UE349" s="59">
        <v>697.20349666800007</v>
      </c>
      <c r="UF349" s="59">
        <v>697.20349666800007</v>
      </c>
      <c r="UG349" s="59">
        <v>697.20349666800007</v>
      </c>
      <c r="UH349" s="59"/>
      <c r="UK349" s="59">
        <v>0</v>
      </c>
      <c r="UL349" s="59">
        <v>0</v>
      </c>
      <c r="UM349" s="59">
        <v>3411.2820000000011</v>
      </c>
      <c r="UN349" s="59">
        <v>3615.9589199999996</v>
      </c>
      <c r="UO349" s="59">
        <v>3832.9164552000016</v>
      </c>
      <c r="UP349" s="59">
        <v>4062.8914425119997</v>
      </c>
      <c r="UQ349" s="59"/>
      <c r="UT349" s="59">
        <v>0</v>
      </c>
      <c r="UU349" s="59">
        <v>0</v>
      </c>
      <c r="UV349" s="59">
        <v>3613.3440000000005</v>
      </c>
      <c r="UW349" s="59">
        <v>3830.14464</v>
      </c>
      <c r="UX349" s="59">
        <v>4059.9533184000015</v>
      </c>
      <c r="UY349" s="59">
        <v>4303.5505175040007</v>
      </c>
      <c r="UZ349" s="59"/>
      <c r="VC349" s="59">
        <v>0</v>
      </c>
      <c r="VD349" s="59">
        <v>0</v>
      </c>
      <c r="VE349" s="59">
        <v>0</v>
      </c>
      <c r="VF349" s="59">
        <v>0</v>
      </c>
      <c r="VG349" s="59">
        <v>0</v>
      </c>
      <c r="VH349" s="59">
        <v>0</v>
      </c>
      <c r="VI349" s="59"/>
      <c r="VL349" s="59">
        <v>0</v>
      </c>
      <c r="VM349" s="59">
        <v>0</v>
      </c>
      <c r="VN349" s="59">
        <v>7024.626000000002</v>
      </c>
      <c r="VO349" s="59">
        <v>7446.1035599999996</v>
      </c>
      <c r="VP349" s="59">
        <v>7892.8697736000031</v>
      </c>
      <c r="VQ349" s="59">
        <v>8366.4419600159999</v>
      </c>
      <c r="VR349" s="59"/>
      <c r="VU349" s="59">
        <v>0</v>
      </c>
      <c r="VV349" s="59">
        <v>0</v>
      </c>
      <c r="VW349" s="59">
        <v>118860</v>
      </c>
      <c r="VX349" s="59">
        <v>125991.60000000002</v>
      </c>
      <c r="VY349" s="59">
        <v>133551.09600000002</v>
      </c>
      <c r="VZ349" s="59">
        <v>141564.16175999999</v>
      </c>
      <c r="WA349" s="59"/>
      <c r="WD349" s="59">
        <v>0</v>
      </c>
      <c r="WE349" s="59">
        <v>0</v>
      </c>
      <c r="WF349" s="59">
        <v>9905</v>
      </c>
      <c r="WG349" s="59">
        <v>10499.300000000001</v>
      </c>
      <c r="WH349" s="59">
        <v>11129.258000000002</v>
      </c>
      <c r="WI349" s="59">
        <v>11797.01348</v>
      </c>
      <c r="WJ349" s="59"/>
      <c r="WM349" s="59">
        <v>0</v>
      </c>
      <c r="WN349" s="59">
        <v>0</v>
      </c>
      <c r="WO349" s="59">
        <v>415.65253881661772</v>
      </c>
      <c r="WP349" s="59">
        <v>440.59169114561485</v>
      </c>
      <c r="WQ349" s="59">
        <v>467.02719261435175</v>
      </c>
      <c r="WR349" s="59">
        <v>495.0488241712128</v>
      </c>
      <c r="WS349" s="59"/>
      <c r="WV349" s="74">
        <v>-12</v>
      </c>
      <c r="WW349" s="74">
        <v>0</v>
      </c>
      <c r="WX349" s="74">
        <v>12</v>
      </c>
      <c r="WY349" s="74">
        <v>24</v>
      </c>
      <c r="WZ349" s="74">
        <v>36</v>
      </c>
      <c r="XA349" s="74">
        <v>48</v>
      </c>
      <c r="XB349" s="74"/>
      <c r="XE349" s="80">
        <v>0</v>
      </c>
      <c r="XF349" s="80">
        <v>0</v>
      </c>
      <c r="XG349" s="80">
        <v>1</v>
      </c>
      <c r="XH349" s="80">
        <v>2</v>
      </c>
      <c r="XI349" s="80">
        <v>3</v>
      </c>
      <c r="XJ349" s="80">
        <v>4</v>
      </c>
      <c r="XK349" s="80"/>
      <c r="XL349" s="75"/>
      <c r="XM349" s="75"/>
      <c r="XN349" s="80">
        <v>0</v>
      </c>
      <c r="XO349" s="80">
        <v>0</v>
      </c>
      <c r="XP349" s="80">
        <v>0</v>
      </c>
      <c r="XQ349" s="80">
        <v>0</v>
      </c>
      <c r="XR349" s="80">
        <v>0</v>
      </c>
      <c r="XS349" s="80">
        <v>0</v>
      </c>
      <c r="XT349" s="80"/>
      <c r="XW349" s="80">
        <v>0</v>
      </c>
      <c r="XX349" s="80">
        <v>0</v>
      </c>
      <c r="XY349" s="80">
        <v>0</v>
      </c>
      <c r="XZ349" s="80">
        <v>0</v>
      </c>
      <c r="YA349" s="80">
        <v>0</v>
      </c>
      <c r="YB349" s="80">
        <v>0</v>
      </c>
      <c r="YC349" s="80"/>
      <c r="YF349" s="5">
        <v>0</v>
      </c>
      <c r="YG349" s="5">
        <v>0</v>
      </c>
      <c r="YH349" s="5">
        <v>866.63554343264786</v>
      </c>
      <c r="YI349" s="5">
        <v>918.63367603860752</v>
      </c>
      <c r="YJ349" s="5">
        <v>973.75169660092342</v>
      </c>
      <c r="YK349" s="5">
        <v>1032.1767983969794</v>
      </c>
      <c r="YL349" s="5"/>
      <c r="YO349" s="5">
        <v>0</v>
      </c>
      <c r="YP349" s="5">
        <v>0</v>
      </c>
      <c r="YQ349" s="5">
        <v>18704.364246747798</v>
      </c>
      <c r="YR349" s="5">
        <v>19826.626101552669</v>
      </c>
      <c r="YS349" s="5">
        <v>21016.223667645827</v>
      </c>
      <c r="YT349" s="5">
        <v>29702.929450272768</v>
      </c>
      <c r="YU349" s="5"/>
      <c r="YX349" s="5">
        <v>0</v>
      </c>
      <c r="YY349" s="5">
        <v>0</v>
      </c>
      <c r="YZ349" s="5">
        <v>18704.364246747798</v>
      </c>
      <c r="ZA349" s="5">
        <v>19826.626101552669</v>
      </c>
      <c r="ZB349" s="5">
        <v>21016.223667645827</v>
      </c>
      <c r="ZC349" s="5">
        <v>29702.929450272768</v>
      </c>
      <c r="ZD349" s="5"/>
      <c r="ZG349" s="5">
        <v>0</v>
      </c>
      <c r="ZH349" s="5">
        <v>0</v>
      </c>
      <c r="ZI349" s="5">
        <v>415.65253881661772</v>
      </c>
      <c r="ZJ349" s="5">
        <v>440.59169114561485</v>
      </c>
      <c r="ZK349" s="5">
        <v>467.02719261435175</v>
      </c>
      <c r="ZL349" s="5">
        <v>495.0488241712128</v>
      </c>
      <c r="ZM349" s="5"/>
      <c r="ZP349" s="60">
        <v>0</v>
      </c>
      <c r="ZQ349" s="60">
        <v>0</v>
      </c>
      <c r="ZR349" s="60">
        <v>5819.1355434326479</v>
      </c>
      <c r="ZS349" s="60">
        <v>12336.567352077216</v>
      </c>
      <c r="ZT349" s="60">
        <v>13076.761393201848</v>
      </c>
      <c r="ZU349" s="60">
        <v>13861.367076793958</v>
      </c>
      <c r="ZV349" s="60"/>
      <c r="ZY349" s="60">
        <v>0</v>
      </c>
      <c r="ZZ349" s="60">
        <v>0</v>
      </c>
      <c r="AAA349" s="60">
        <v>415.65253881661772</v>
      </c>
      <c r="AAB349" s="60">
        <v>440.59169114561485</v>
      </c>
      <c r="AAC349" s="60">
        <v>467.02719261435175</v>
      </c>
      <c r="AAD349" s="60">
        <v>495.0488241712128</v>
      </c>
      <c r="AAE349" s="60"/>
      <c r="AAH349" s="60">
        <v>0</v>
      </c>
      <c r="AAI349" s="60">
        <v>0</v>
      </c>
      <c r="AAJ349" s="60">
        <v>8728.7033151489723</v>
      </c>
      <c r="AAK349" s="60">
        <v>18504.851028115823</v>
      </c>
      <c r="AAL349" s="60">
        <v>29422.713134704161</v>
      </c>
      <c r="AAM349" s="60">
        <v>41584.101230381872</v>
      </c>
      <c r="AAN349" s="60"/>
      <c r="AAQ349" s="5">
        <v>0</v>
      </c>
      <c r="AAR349" s="5">
        <v>0</v>
      </c>
      <c r="AAS349" s="5">
        <v>14547.838858581621</v>
      </c>
      <c r="AAT349" s="5">
        <v>30841.418380193041</v>
      </c>
      <c r="AAU349" s="5">
        <v>42499.474527906008</v>
      </c>
      <c r="AAV349" s="5">
        <v>55445.468307175834</v>
      </c>
    </row>
    <row r="350" spans="2:724" ht="15" customHeight="1">
      <c r="B350" s="228">
        <v>77</v>
      </c>
      <c r="C350" s="228">
        <v>32</v>
      </c>
      <c r="D350" s="229" t="s">
        <v>512</v>
      </c>
      <c r="E350" s="73" t="b">
        <v>0</v>
      </c>
      <c r="F350" s="230">
        <v>42370</v>
      </c>
      <c r="G350" s="231" t="s">
        <v>426</v>
      </c>
      <c r="H350" s="57" t="s">
        <v>221</v>
      </c>
      <c r="I350" s="57" t="s">
        <v>199</v>
      </c>
      <c r="J350" s="229" t="s">
        <v>223</v>
      </c>
      <c r="K350" s="232">
        <v>0</v>
      </c>
      <c r="L350" s="232">
        <v>0</v>
      </c>
      <c r="M350" s="73" t="b">
        <v>1</v>
      </c>
      <c r="N350" s="73" t="b">
        <v>1</v>
      </c>
      <c r="O350" s="73" t="b">
        <v>1</v>
      </c>
      <c r="P350" s="27">
        <v>43466</v>
      </c>
      <c r="Q350" s="27" t="s">
        <v>426</v>
      </c>
      <c r="R350" s="69">
        <v>0</v>
      </c>
      <c r="S350" s="69">
        <v>0.06</v>
      </c>
      <c r="T350" s="69">
        <v>0.06</v>
      </c>
      <c r="U350" s="69">
        <v>0.06</v>
      </c>
      <c r="V350" s="69">
        <v>0.06</v>
      </c>
      <c r="W350" s="69">
        <v>0.06</v>
      </c>
      <c r="Z350" s="232">
        <v>0</v>
      </c>
      <c r="AA350" s="232">
        <v>0</v>
      </c>
      <c r="AB350" s="232">
        <v>0</v>
      </c>
      <c r="AC350" s="232">
        <v>0</v>
      </c>
      <c r="AD350" s="232">
        <v>0</v>
      </c>
      <c r="AE350" s="232">
        <v>0</v>
      </c>
      <c r="AF350" s="232">
        <v>0</v>
      </c>
      <c r="AG350" s="232">
        <v>0</v>
      </c>
      <c r="AH350" s="232">
        <v>0</v>
      </c>
      <c r="AI350" s="232">
        <v>0</v>
      </c>
      <c r="AJ350" s="232">
        <v>0</v>
      </c>
      <c r="AK350" s="232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234">
        <v>9905</v>
      </c>
      <c r="AY350" s="5">
        <v>9905</v>
      </c>
      <c r="AZ350" s="5">
        <v>9905</v>
      </c>
      <c r="BA350" s="5">
        <v>9905</v>
      </c>
      <c r="BB350" s="5">
        <v>9905</v>
      </c>
      <c r="BC350" s="5">
        <v>9905</v>
      </c>
      <c r="BD350" s="5">
        <v>9905</v>
      </c>
      <c r="BE350" s="5">
        <v>9905</v>
      </c>
      <c r="BF350" s="5">
        <v>9905</v>
      </c>
      <c r="BG350" s="5">
        <v>9905</v>
      </c>
      <c r="BH350" s="5">
        <v>9905</v>
      </c>
      <c r="BI350" s="5">
        <v>9905</v>
      </c>
      <c r="BJ350" s="5">
        <v>10499.300000000001</v>
      </c>
      <c r="BK350" s="5">
        <v>10499.300000000001</v>
      </c>
      <c r="BL350" s="5">
        <v>10499.300000000001</v>
      </c>
      <c r="BM350" s="5">
        <v>10499.300000000001</v>
      </c>
      <c r="BN350" s="5">
        <v>10499.300000000001</v>
      </c>
      <c r="BO350" s="5">
        <v>10499.300000000001</v>
      </c>
      <c r="BP350" s="5">
        <v>10499.300000000001</v>
      </c>
      <c r="BQ350" s="5">
        <v>10499.300000000001</v>
      </c>
      <c r="BR350" s="5">
        <v>10499.300000000001</v>
      </c>
      <c r="BS350" s="5">
        <v>10499.300000000001</v>
      </c>
      <c r="BT350" s="5">
        <v>10499.300000000001</v>
      </c>
      <c r="BU350" s="5">
        <v>10499.300000000001</v>
      </c>
      <c r="BV350" s="5">
        <v>11129.258000000002</v>
      </c>
      <c r="BW350" s="5">
        <v>11129.258000000002</v>
      </c>
      <c r="BX350" s="5">
        <v>11129.258000000002</v>
      </c>
      <c r="BY350" s="5">
        <v>11129.258000000002</v>
      </c>
      <c r="BZ350" s="5">
        <v>11129.258000000002</v>
      </c>
      <c r="CA350" s="5">
        <v>11129.258000000002</v>
      </c>
      <c r="CB350" s="5">
        <v>11129.258000000002</v>
      </c>
      <c r="CC350" s="5">
        <v>11129.258000000002</v>
      </c>
      <c r="CD350" s="5">
        <v>11129.258000000002</v>
      </c>
      <c r="CE350" s="5">
        <v>11129.258000000002</v>
      </c>
      <c r="CF350" s="5">
        <v>11129.258000000002</v>
      </c>
      <c r="CG350" s="5">
        <v>11129.258000000002</v>
      </c>
      <c r="CH350" s="5">
        <v>11797.013480000001</v>
      </c>
      <c r="CI350" s="5">
        <v>11797.013480000001</v>
      </c>
      <c r="CJ350" s="5">
        <v>11797.013480000001</v>
      </c>
      <c r="CK350" s="5">
        <v>11797.013480000001</v>
      </c>
      <c r="CL350" s="5">
        <v>11797.013480000001</v>
      </c>
      <c r="CM350" s="5">
        <v>11797.013480000001</v>
      </c>
      <c r="CN350" s="5">
        <v>11797.013480000001</v>
      </c>
      <c r="CO350" s="5">
        <v>11797.013480000001</v>
      </c>
      <c r="CP350" s="5">
        <v>11797.013480000001</v>
      </c>
      <c r="CQ350" s="5">
        <v>11797.013480000001</v>
      </c>
      <c r="CR350" s="5">
        <v>11797.013480000001</v>
      </c>
      <c r="CS350" s="5">
        <v>11797.013480000001</v>
      </c>
      <c r="CU350" s="69">
        <v>0</v>
      </c>
      <c r="CV350" s="69">
        <v>0</v>
      </c>
      <c r="CW350" s="69">
        <v>0</v>
      </c>
      <c r="CX350" s="69">
        <v>0</v>
      </c>
      <c r="CY350" s="69">
        <v>0</v>
      </c>
      <c r="CZ350" s="69">
        <v>0</v>
      </c>
      <c r="DC350" s="5">
        <v>0</v>
      </c>
      <c r="DD350" s="5">
        <v>0</v>
      </c>
      <c r="DE350" s="5">
        <v>0</v>
      </c>
      <c r="DF350" s="5">
        <v>0</v>
      </c>
      <c r="DG350" s="5">
        <v>0</v>
      </c>
      <c r="DH350" s="5">
        <v>0</v>
      </c>
      <c r="DI350" s="5">
        <v>0</v>
      </c>
      <c r="DJ350" s="5">
        <v>0</v>
      </c>
      <c r="DK350" s="5">
        <v>0</v>
      </c>
      <c r="DL350" s="5">
        <v>0</v>
      </c>
      <c r="DM350" s="5">
        <v>0</v>
      </c>
      <c r="DN350" s="5">
        <v>0</v>
      </c>
      <c r="DO350" s="5">
        <v>0</v>
      </c>
      <c r="DP350" s="5">
        <v>0</v>
      </c>
      <c r="DQ350" s="5">
        <v>0</v>
      </c>
      <c r="DR350" s="5">
        <v>0</v>
      </c>
      <c r="DS350" s="5">
        <v>0</v>
      </c>
      <c r="DT350" s="5">
        <v>0</v>
      </c>
      <c r="DU350" s="5">
        <v>0</v>
      </c>
      <c r="DV350" s="5">
        <v>0</v>
      </c>
      <c r="DW350" s="5">
        <v>0</v>
      </c>
      <c r="DX350" s="5">
        <v>0</v>
      </c>
      <c r="DY350" s="5">
        <v>0</v>
      </c>
      <c r="DZ350" s="5">
        <v>0</v>
      </c>
      <c r="EA350" s="5">
        <v>0</v>
      </c>
      <c r="EB350" s="5">
        <v>0</v>
      </c>
      <c r="EC350" s="5">
        <v>0</v>
      </c>
      <c r="ED350" s="5">
        <v>0</v>
      </c>
      <c r="EE350" s="5">
        <v>0</v>
      </c>
      <c r="EF350" s="5">
        <v>0</v>
      </c>
      <c r="EG350" s="5">
        <v>0</v>
      </c>
      <c r="EH350" s="5">
        <v>0</v>
      </c>
      <c r="EI350" s="5">
        <v>0</v>
      </c>
      <c r="EJ350" s="5">
        <v>0</v>
      </c>
      <c r="EK350" s="5">
        <v>0</v>
      </c>
      <c r="EL350" s="5">
        <v>0</v>
      </c>
      <c r="EM350" s="5">
        <v>0</v>
      </c>
      <c r="EN350" s="5">
        <v>0</v>
      </c>
      <c r="EO350" s="5">
        <v>0</v>
      </c>
      <c r="EP350" s="5">
        <v>0</v>
      </c>
      <c r="EQ350" s="5">
        <v>0</v>
      </c>
      <c r="ER350" s="5">
        <v>0</v>
      </c>
      <c r="ES350" s="5">
        <v>0</v>
      </c>
      <c r="ET350" s="5">
        <v>0</v>
      </c>
      <c r="EU350" s="5">
        <v>0</v>
      </c>
      <c r="EV350" s="5">
        <v>0</v>
      </c>
      <c r="EW350" s="5">
        <v>0</v>
      </c>
      <c r="EX350" s="5">
        <v>0</v>
      </c>
      <c r="EY350" s="5">
        <v>0</v>
      </c>
      <c r="EZ350" s="5">
        <v>0</v>
      </c>
      <c r="FA350" s="5">
        <v>0</v>
      </c>
      <c r="FB350" s="5">
        <v>0</v>
      </c>
      <c r="FC350" s="5">
        <v>0</v>
      </c>
      <c r="FD350" s="5">
        <v>0</v>
      </c>
      <c r="FE350" s="5">
        <v>0</v>
      </c>
      <c r="FF350" s="5">
        <v>0</v>
      </c>
      <c r="FG350" s="5">
        <v>0</v>
      </c>
      <c r="FH350" s="5">
        <v>0</v>
      </c>
      <c r="FI350" s="5">
        <v>0</v>
      </c>
      <c r="FJ350" s="5">
        <v>0</v>
      </c>
      <c r="FK350" s="5">
        <v>0</v>
      </c>
      <c r="FL350" s="5">
        <v>0</v>
      </c>
      <c r="FM350" s="5">
        <v>0</v>
      </c>
      <c r="FN350" s="5">
        <v>0</v>
      </c>
      <c r="FO350" s="5">
        <v>0</v>
      </c>
      <c r="FP350" s="5">
        <v>0</v>
      </c>
      <c r="FQ350" s="5">
        <v>0</v>
      </c>
      <c r="FR350" s="5">
        <v>0</v>
      </c>
      <c r="FS350" s="5">
        <v>0</v>
      </c>
      <c r="FT350" s="5">
        <v>0</v>
      </c>
      <c r="FU350" s="5">
        <v>0</v>
      </c>
      <c r="FV350" s="5">
        <v>0</v>
      </c>
      <c r="FW350" s="5"/>
      <c r="FZ350" s="5">
        <v>0</v>
      </c>
      <c r="GA350" s="5">
        <v>0</v>
      </c>
      <c r="GB350" s="5">
        <v>0</v>
      </c>
      <c r="GC350" s="5">
        <v>0</v>
      </c>
      <c r="GD350" s="5">
        <v>0</v>
      </c>
      <c r="GE350" s="5">
        <v>0</v>
      </c>
      <c r="GF350" s="5">
        <v>0</v>
      </c>
      <c r="GG350" s="5">
        <v>0</v>
      </c>
      <c r="GH350" s="5">
        <v>0</v>
      </c>
      <c r="GI350" s="5">
        <v>0</v>
      </c>
      <c r="GJ350" s="5">
        <v>0</v>
      </c>
      <c r="GK350" s="5">
        <v>0</v>
      </c>
      <c r="GL350" s="5">
        <v>0</v>
      </c>
      <c r="GM350" s="5">
        <v>0</v>
      </c>
      <c r="GN350" s="5">
        <v>0</v>
      </c>
      <c r="GO350" s="5">
        <v>0</v>
      </c>
      <c r="GP350" s="5">
        <v>0</v>
      </c>
      <c r="GQ350" s="5">
        <v>0</v>
      </c>
      <c r="GR350" s="5">
        <v>0</v>
      </c>
      <c r="GS350" s="5">
        <v>0</v>
      </c>
      <c r="GT350" s="5">
        <v>0</v>
      </c>
      <c r="GU350" s="5">
        <v>0</v>
      </c>
      <c r="GV350" s="5">
        <v>0</v>
      </c>
      <c r="GW350" s="5">
        <v>0</v>
      </c>
      <c r="GX350" s="5">
        <v>9905</v>
      </c>
      <c r="GY350" s="5">
        <v>9905</v>
      </c>
      <c r="GZ350" s="5">
        <v>9905</v>
      </c>
      <c r="HA350" s="5">
        <v>9905</v>
      </c>
      <c r="HB350" s="5">
        <v>9905</v>
      </c>
      <c r="HC350" s="5">
        <v>9905</v>
      </c>
      <c r="HD350" s="5">
        <v>9905</v>
      </c>
      <c r="HE350" s="5">
        <v>9905</v>
      </c>
      <c r="HF350" s="5">
        <v>9905</v>
      </c>
      <c r="HG350" s="5">
        <v>9905</v>
      </c>
      <c r="HH350" s="5">
        <v>9905</v>
      </c>
      <c r="HI350" s="5">
        <v>9905</v>
      </c>
      <c r="HJ350" s="5">
        <v>10499.300000000001</v>
      </c>
      <c r="HK350" s="5">
        <v>10499.300000000001</v>
      </c>
      <c r="HL350" s="5">
        <v>10499.300000000001</v>
      </c>
      <c r="HM350" s="5">
        <v>10499.300000000001</v>
      </c>
      <c r="HN350" s="5">
        <v>10499.300000000001</v>
      </c>
      <c r="HO350" s="5">
        <v>10499.300000000001</v>
      </c>
      <c r="HP350" s="5">
        <v>10499.300000000001</v>
      </c>
      <c r="HQ350" s="5">
        <v>10499.300000000001</v>
      </c>
      <c r="HR350" s="5">
        <v>10499.300000000001</v>
      </c>
      <c r="HS350" s="5">
        <v>10499.300000000001</v>
      </c>
      <c r="HT350" s="5">
        <v>10499.300000000001</v>
      </c>
      <c r="HU350" s="5">
        <v>10499.300000000001</v>
      </c>
      <c r="HV350" s="5">
        <v>11129.258000000002</v>
      </c>
      <c r="HW350" s="5">
        <v>11129.258000000002</v>
      </c>
      <c r="HX350" s="5">
        <v>11129.258000000002</v>
      </c>
      <c r="HY350" s="5">
        <v>11129.258000000002</v>
      </c>
      <c r="HZ350" s="5">
        <v>11129.258000000002</v>
      </c>
      <c r="IA350" s="5">
        <v>11129.258000000002</v>
      </c>
      <c r="IB350" s="5">
        <v>11129.258000000002</v>
      </c>
      <c r="IC350" s="5">
        <v>11129.258000000002</v>
      </c>
      <c r="ID350" s="5">
        <v>11129.258000000002</v>
      </c>
      <c r="IE350" s="5">
        <v>11129.258000000002</v>
      </c>
      <c r="IF350" s="5">
        <v>11129.258000000002</v>
      </c>
      <c r="IG350" s="5">
        <v>11129.258000000002</v>
      </c>
      <c r="IH350" s="5">
        <v>11797.013480000001</v>
      </c>
      <c r="II350" s="5">
        <v>11797.013480000001</v>
      </c>
      <c r="IJ350" s="5">
        <v>11797.013480000001</v>
      </c>
      <c r="IK350" s="5">
        <v>11797.013480000001</v>
      </c>
      <c r="IL350" s="5">
        <v>11797.013480000001</v>
      </c>
      <c r="IM350" s="5">
        <v>11797.013480000001</v>
      </c>
      <c r="IN350" s="5">
        <v>11797.013480000001</v>
      </c>
      <c r="IO350" s="5">
        <v>11797.013480000001</v>
      </c>
      <c r="IP350" s="5">
        <v>11797.013480000001</v>
      </c>
      <c r="IQ350" s="5">
        <v>11797.013480000001</v>
      </c>
      <c r="IR350" s="5">
        <v>11797.013480000001</v>
      </c>
      <c r="IS350" s="5">
        <v>11797.013480000001</v>
      </c>
      <c r="IT350" s="5"/>
      <c r="IW350" s="5">
        <v>0</v>
      </c>
      <c r="IX350" s="5">
        <v>0</v>
      </c>
      <c r="IY350" s="5">
        <v>0</v>
      </c>
      <c r="IZ350" s="5">
        <v>0</v>
      </c>
      <c r="JA350" s="5">
        <v>0</v>
      </c>
      <c r="JB350" s="5">
        <v>0</v>
      </c>
      <c r="JC350" s="5">
        <v>0</v>
      </c>
      <c r="JD350" s="5">
        <v>0</v>
      </c>
      <c r="JE350" s="5">
        <v>0</v>
      </c>
      <c r="JF350" s="5">
        <v>0</v>
      </c>
      <c r="JG350" s="5">
        <v>0</v>
      </c>
      <c r="JH350" s="5">
        <v>0</v>
      </c>
      <c r="JI350" s="5">
        <v>0</v>
      </c>
      <c r="JJ350" s="5">
        <v>0</v>
      </c>
      <c r="JK350" s="5">
        <v>0</v>
      </c>
      <c r="JL350" s="5">
        <v>0</v>
      </c>
      <c r="JM350" s="5">
        <v>0</v>
      </c>
      <c r="JN350" s="5">
        <v>0</v>
      </c>
      <c r="JO350" s="5">
        <v>0</v>
      </c>
      <c r="JP350" s="5">
        <v>0</v>
      </c>
      <c r="JQ350" s="5">
        <v>0</v>
      </c>
      <c r="JR350" s="5">
        <v>0</v>
      </c>
      <c r="JS350" s="5">
        <v>0</v>
      </c>
      <c r="JT350" s="5">
        <v>0</v>
      </c>
      <c r="JU350" s="5">
        <v>284.27350000000001</v>
      </c>
      <c r="JV350" s="5">
        <v>284.27350000000001</v>
      </c>
      <c r="JW350" s="5">
        <v>284.27350000000001</v>
      </c>
      <c r="JX350" s="5">
        <v>284.27350000000001</v>
      </c>
      <c r="JY350" s="5">
        <v>284.27350000000001</v>
      </c>
      <c r="JZ350" s="5">
        <v>284.27350000000001</v>
      </c>
      <c r="KA350" s="5">
        <v>284.27350000000001</v>
      </c>
      <c r="KB350" s="5">
        <v>284.27350000000001</v>
      </c>
      <c r="KC350" s="5">
        <v>284.27350000000001</v>
      </c>
      <c r="KD350" s="5">
        <v>284.27350000000001</v>
      </c>
      <c r="KE350" s="5">
        <v>284.27350000000001</v>
      </c>
      <c r="KF350" s="5">
        <v>284.27350000000001</v>
      </c>
      <c r="KG350" s="5">
        <v>301.32991000000004</v>
      </c>
      <c r="KH350" s="5">
        <v>301.32991000000004</v>
      </c>
      <c r="KI350" s="5">
        <v>301.32991000000004</v>
      </c>
      <c r="KJ350" s="5">
        <v>301.32991000000004</v>
      </c>
      <c r="KK350" s="5">
        <v>301.32991000000004</v>
      </c>
      <c r="KL350" s="5">
        <v>301.32991000000004</v>
      </c>
      <c r="KM350" s="5">
        <v>301.32991000000004</v>
      </c>
      <c r="KN350" s="5">
        <v>301.32991000000004</v>
      </c>
      <c r="KO350" s="5">
        <v>301.32991000000004</v>
      </c>
      <c r="KP350" s="5">
        <v>301.32991000000004</v>
      </c>
      <c r="KQ350" s="5">
        <v>301.32991000000004</v>
      </c>
      <c r="KR350" s="5">
        <v>301.32991000000004</v>
      </c>
      <c r="KS350" s="5">
        <v>319.40970460000005</v>
      </c>
      <c r="KT350" s="5">
        <v>319.40970460000005</v>
      </c>
      <c r="KU350" s="5">
        <v>319.40970460000005</v>
      </c>
      <c r="KV350" s="5">
        <v>319.40970460000005</v>
      </c>
      <c r="KW350" s="5">
        <v>319.40970460000005</v>
      </c>
      <c r="KX350" s="5">
        <v>319.40970460000005</v>
      </c>
      <c r="KY350" s="5">
        <v>319.40970460000005</v>
      </c>
      <c r="KZ350" s="5">
        <v>319.40970460000005</v>
      </c>
      <c r="LA350" s="5">
        <v>319.40970460000005</v>
      </c>
      <c r="LB350" s="5">
        <v>319.40970460000005</v>
      </c>
      <c r="LC350" s="5">
        <v>319.40970460000005</v>
      </c>
      <c r="LD350" s="5">
        <v>319.40970460000005</v>
      </c>
      <c r="LE350" s="5">
        <v>338.57428687600003</v>
      </c>
      <c r="LF350" s="5">
        <v>338.57428687600003</v>
      </c>
      <c r="LG350" s="5">
        <v>338.57428687600003</v>
      </c>
      <c r="LH350" s="5">
        <v>338.57428687600003</v>
      </c>
      <c r="LI350" s="5">
        <v>338.57428687600003</v>
      </c>
      <c r="LJ350" s="5">
        <v>338.57428687600003</v>
      </c>
      <c r="LK350" s="5">
        <v>338.57428687600003</v>
      </c>
      <c r="LL350" s="5">
        <v>338.57428687600003</v>
      </c>
      <c r="LM350" s="5">
        <v>338.57428687600003</v>
      </c>
      <c r="LN350" s="5">
        <v>338.57428687600003</v>
      </c>
      <c r="LO350" s="5">
        <v>338.57428687600003</v>
      </c>
      <c r="LP350" s="5">
        <v>338.57428687600003</v>
      </c>
      <c r="LQ350" s="5"/>
      <c r="LT350" s="5">
        <v>0</v>
      </c>
      <c r="LU350" s="5">
        <v>0</v>
      </c>
      <c r="LV350" s="5">
        <v>0</v>
      </c>
      <c r="LW350" s="5">
        <v>0</v>
      </c>
      <c r="LX350" s="5">
        <v>0</v>
      </c>
      <c r="LY350" s="5">
        <v>0</v>
      </c>
      <c r="LZ350" s="5">
        <v>0</v>
      </c>
      <c r="MA350" s="5">
        <v>0</v>
      </c>
      <c r="MB350" s="5">
        <v>0</v>
      </c>
      <c r="MC350" s="5">
        <v>0</v>
      </c>
      <c r="MD350" s="5">
        <v>0</v>
      </c>
      <c r="ME350" s="5">
        <v>0</v>
      </c>
      <c r="MF350" s="5">
        <v>0</v>
      </c>
      <c r="MG350" s="5">
        <v>0</v>
      </c>
      <c r="MH350" s="5">
        <v>0</v>
      </c>
      <c r="MI350" s="5">
        <v>0</v>
      </c>
      <c r="MJ350" s="5">
        <v>0</v>
      </c>
      <c r="MK350" s="5">
        <v>0</v>
      </c>
      <c r="ML350" s="5">
        <v>0</v>
      </c>
      <c r="MM350" s="5">
        <v>0</v>
      </c>
      <c r="MN350" s="5">
        <v>0</v>
      </c>
      <c r="MO350" s="5">
        <v>0</v>
      </c>
      <c r="MP350" s="5">
        <v>0</v>
      </c>
      <c r="MQ350" s="5">
        <v>0</v>
      </c>
      <c r="MR350" s="5">
        <v>301.11200000000002</v>
      </c>
      <c r="MS350" s="5">
        <v>301.11200000000002</v>
      </c>
      <c r="MT350" s="5">
        <v>301.11200000000002</v>
      </c>
      <c r="MU350" s="5">
        <v>301.11200000000002</v>
      </c>
      <c r="MV350" s="5">
        <v>301.11200000000002</v>
      </c>
      <c r="MW350" s="5">
        <v>301.11200000000002</v>
      </c>
      <c r="MX350" s="5">
        <v>301.11200000000002</v>
      </c>
      <c r="MY350" s="5">
        <v>301.11200000000002</v>
      </c>
      <c r="MZ350" s="5">
        <v>301.11200000000002</v>
      </c>
      <c r="NA350" s="5">
        <v>301.11200000000002</v>
      </c>
      <c r="NB350" s="5">
        <v>301.11200000000002</v>
      </c>
      <c r="NC350" s="5">
        <v>301.11200000000002</v>
      </c>
      <c r="ND350" s="5">
        <v>319.17872000000006</v>
      </c>
      <c r="NE350" s="5">
        <v>319.17872000000006</v>
      </c>
      <c r="NF350" s="5">
        <v>319.17872000000006</v>
      </c>
      <c r="NG350" s="5">
        <v>319.17872000000006</v>
      </c>
      <c r="NH350" s="5">
        <v>319.17872000000006</v>
      </c>
      <c r="NI350" s="5">
        <v>319.17872000000006</v>
      </c>
      <c r="NJ350" s="5">
        <v>319.17872000000006</v>
      </c>
      <c r="NK350" s="5">
        <v>319.17872000000006</v>
      </c>
      <c r="NL350" s="5">
        <v>319.17872000000006</v>
      </c>
      <c r="NM350" s="5">
        <v>319.17872000000006</v>
      </c>
      <c r="NN350" s="5">
        <v>319.17872000000006</v>
      </c>
      <c r="NO350" s="5">
        <v>319.17872000000006</v>
      </c>
      <c r="NP350" s="5">
        <v>338.32944320000007</v>
      </c>
      <c r="NQ350" s="5">
        <v>338.32944320000007</v>
      </c>
      <c r="NR350" s="5">
        <v>338.32944320000007</v>
      </c>
      <c r="NS350" s="5">
        <v>338.32944320000007</v>
      </c>
      <c r="NT350" s="5">
        <v>338.32944320000007</v>
      </c>
      <c r="NU350" s="5">
        <v>338.32944320000007</v>
      </c>
      <c r="NV350" s="5">
        <v>338.32944320000007</v>
      </c>
      <c r="NW350" s="5">
        <v>338.32944320000007</v>
      </c>
      <c r="NX350" s="5">
        <v>338.32944320000007</v>
      </c>
      <c r="NY350" s="5">
        <v>338.32944320000007</v>
      </c>
      <c r="NZ350" s="5">
        <v>338.32944320000007</v>
      </c>
      <c r="OA350" s="5">
        <v>338.32944320000007</v>
      </c>
      <c r="OB350" s="5">
        <v>358.62920979200004</v>
      </c>
      <c r="OC350" s="5">
        <v>358.62920979200004</v>
      </c>
      <c r="OD350" s="5">
        <v>358.62920979200004</v>
      </c>
      <c r="OE350" s="5">
        <v>358.62920979200004</v>
      </c>
      <c r="OF350" s="5">
        <v>358.62920979200004</v>
      </c>
      <c r="OG350" s="5">
        <v>358.62920979200004</v>
      </c>
      <c r="OH350" s="5">
        <v>358.62920979200004</v>
      </c>
      <c r="OI350" s="5">
        <v>358.62920979200004</v>
      </c>
      <c r="OJ350" s="5">
        <v>358.62920979200004</v>
      </c>
      <c r="OK350" s="5">
        <v>358.62920979200004</v>
      </c>
      <c r="OL350" s="5">
        <v>358.62920979200004</v>
      </c>
      <c r="OM350" s="5">
        <v>358.62920979200004</v>
      </c>
      <c r="ON350" s="5"/>
      <c r="OQ350" s="59">
        <v>0</v>
      </c>
      <c r="OR350" s="59">
        <v>0</v>
      </c>
      <c r="OS350" s="59">
        <v>0</v>
      </c>
      <c r="OT350" s="59">
        <v>0</v>
      </c>
      <c r="OU350" s="59">
        <v>0</v>
      </c>
      <c r="OV350" s="59">
        <v>0</v>
      </c>
      <c r="OW350" s="59">
        <v>0</v>
      </c>
      <c r="OX350" s="59">
        <v>0</v>
      </c>
      <c r="OY350" s="59">
        <v>0</v>
      </c>
      <c r="OZ350" s="59">
        <v>0</v>
      </c>
      <c r="PA350" s="59">
        <v>0</v>
      </c>
      <c r="PB350" s="59">
        <v>0</v>
      </c>
      <c r="PC350" s="59">
        <v>0</v>
      </c>
      <c r="PD350" s="59">
        <v>0</v>
      </c>
      <c r="PE350" s="59">
        <v>0</v>
      </c>
      <c r="PF350" s="59">
        <v>0</v>
      </c>
      <c r="PG350" s="59">
        <v>0</v>
      </c>
      <c r="PH350" s="59">
        <v>0</v>
      </c>
      <c r="PI350" s="59">
        <v>0</v>
      </c>
      <c r="PJ350" s="59">
        <v>0</v>
      </c>
      <c r="PK350" s="59">
        <v>0</v>
      </c>
      <c r="PL350" s="59">
        <v>0</v>
      </c>
      <c r="PM350" s="59">
        <v>0</v>
      </c>
      <c r="PN350" s="59">
        <v>0</v>
      </c>
      <c r="PO350" s="59">
        <v>0</v>
      </c>
      <c r="PP350" s="59">
        <v>0</v>
      </c>
      <c r="PQ350" s="59">
        <v>0</v>
      </c>
      <c r="PR350" s="59">
        <v>0</v>
      </c>
      <c r="PS350" s="59">
        <v>0</v>
      </c>
      <c r="PT350" s="59">
        <v>0</v>
      </c>
      <c r="PU350" s="59">
        <v>0</v>
      </c>
      <c r="PV350" s="59">
        <v>0</v>
      </c>
      <c r="PW350" s="59">
        <v>0</v>
      </c>
      <c r="PX350" s="59">
        <v>0</v>
      </c>
      <c r="PY350" s="59">
        <v>0</v>
      </c>
      <c r="PZ350" s="59">
        <v>0</v>
      </c>
      <c r="QA350" s="59">
        <v>0</v>
      </c>
      <c r="QB350" s="59">
        <v>0</v>
      </c>
      <c r="QC350" s="59">
        <v>0</v>
      </c>
      <c r="QD350" s="59">
        <v>0</v>
      </c>
      <c r="QE350" s="59">
        <v>0</v>
      </c>
      <c r="QF350" s="59">
        <v>0</v>
      </c>
      <c r="QG350" s="59">
        <v>0</v>
      </c>
      <c r="QH350" s="59">
        <v>0</v>
      </c>
      <c r="QI350" s="59">
        <v>0</v>
      </c>
      <c r="QJ350" s="59">
        <v>0</v>
      </c>
      <c r="QK350" s="59">
        <v>0</v>
      </c>
      <c r="QL350" s="59">
        <v>0</v>
      </c>
      <c r="QM350" s="59">
        <v>0</v>
      </c>
      <c r="QN350" s="59">
        <v>0</v>
      </c>
      <c r="QO350" s="59">
        <v>0</v>
      </c>
      <c r="QP350" s="59">
        <v>0</v>
      </c>
      <c r="QQ350" s="59">
        <v>0</v>
      </c>
      <c r="QR350" s="59">
        <v>0</v>
      </c>
      <c r="QS350" s="59">
        <v>0</v>
      </c>
      <c r="QT350" s="59">
        <v>0</v>
      </c>
      <c r="QU350" s="59">
        <v>0</v>
      </c>
      <c r="QV350" s="59">
        <v>0</v>
      </c>
      <c r="QW350" s="59">
        <v>0</v>
      </c>
      <c r="QX350" s="59">
        <v>0</v>
      </c>
      <c r="QY350" s="59">
        <v>0</v>
      </c>
      <c r="QZ350" s="59">
        <v>0</v>
      </c>
      <c r="RA350" s="59">
        <v>0</v>
      </c>
      <c r="RB350" s="59">
        <v>0</v>
      </c>
      <c r="RC350" s="59">
        <v>0</v>
      </c>
      <c r="RD350" s="59">
        <v>0</v>
      </c>
      <c r="RE350" s="59">
        <v>0</v>
      </c>
      <c r="RF350" s="59">
        <v>0</v>
      </c>
      <c r="RG350" s="59">
        <v>0</v>
      </c>
      <c r="RH350" s="59">
        <v>0</v>
      </c>
      <c r="RI350" s="59">
        <v>0</v>
      </c>
      <c r="RJ350" s="59">
        <v>0</v>
      </c>
      <c r="RK350" s="59"/>
      <c r="RN350" s="59">
        <v>0</v>
      </c>
      <c r="RO350" s="59">
        <v>0</v>
      </c>
      <c r="RP350" s="59">
        <v>0</v>
      </c>
      <c r="RQ350" s="59">
        <v>0</v>
      </c>
      <c r="RR350" s="59">
        <v>0</v>
      </c>
      <c r="RS350" s="59">
        <v>0</v>
      </c>
      <c r="RT350" s="59">
        <v>0</v>
      </c>
      <c r="RU350" s="59">
        <v>0</v>
      </c>
      <c r="RV350" s="59">
        <v>0</v>
      </c>
      <c r="RW350" s="59">
        <v>0</v>
      </c>
      <c r="RX350" s="59">
        <v>0</v>
      </c>
      <c r="RY350" s="59">
        <v>0</v>
      </c>
      <c r="RZ350" s="59">
        <v>0</v>
      </c>
      <c r="SA350" s="59">
        <v>0</v>
      </c>
      <c r="SB350" s="59">
        <v>0</v>
      </c>
      <c r="SC350" s="59">
        <v>0</v>
      </c>
      <c r="SD350" s="59">
        <v>0</v>
      </c>
      <c r="SE350" s="59">
        <v>0</v>
      </c>
      <c r="SF350" s="59">
        <v>0</v>
      </c>
      <c r="SG350" s="59">
        <v>0</v>
      </c>
      <c r="SH350" s="59">
        <v>0</v>
      </c>
      <c r="SI350" s="59">
        <v>0</v>
      </c>
      <c r="SJ350" s="59">
        <v>0</v>
      </c>
      <c r="SK350" s="59">
        <v>0</v>
      </c>
      <c r="SL350" s="59">
        <v>585.38550000000009</v>
      </c>
      <c r="SM350" s="59">
        <v>585.38550000000009</v>
      </c>
      <c r="SN350" s="59">
        <v>585.38550000000009</v>
      </c>
      <c r="SO350" s="59">
        <v>585.38550000000009</v>
      </c>
      <c r="SP350" s="59">
        <v>585.38550000000009</v>
      </c>
      <c r="SQ350" s="59">
        <v>585.38550000000009</v>
      </c>
      <c r="SR350" s="59">
        <v>585.38550000000009</v>
      </c>
      <c r="SS350" s="59">
        <v>585.38550000000009</v>
      </c>
      <c r="ST350" s="59">
        <v>585.38550000000009</v>
      </c>
      <c r="SU350" s="59">
        <v>585.38550000000009</v>
      </c>
      <c r="SV350" s="59">
        <v>585.38550000000009</v>
      </c>
      <c r="SW350" s="59">
        <v>585.38550000000009</v>
      </c>
      <c r="SX350" s="59">
        <v>620.50863000000004</v>
      </c>
      <c r="SY350" s="59">
        <v>620.50863000000004</v>
      </c>
      <c r="SZ350" s="59">
        <v>620.50863000000004</v>
      </c>
      <c r="TA350" s="59">
        <v>620.50863000000004</v>
      </c>
      <c r="TB350" s="59">
        <v>620.50863000000004</v>
      </c>
      <c r="TC350" s="59">
        <v>620.50863000000004</v>
      </c>
      <c r="TD350" s="59">
        <v>620.50863000000004</v>
      </c>
      <c r="TE350" s="59">
        <v>620.50863000000004</v>
      </c>
      <c r="TF350" s="59">
        <v>620.50863000000004</v>
      </c>
      <c r="TG350" s="59">
        <v>620.50863000000004</v>
      </c>
      <c r="TH350" s="59">
        <v>620.50863000000004</v>
      </c>
      <c r="TI350" s="59">
        <v>620.50863000000004</v>
      </c>
      <c r="TJ350" s="59">
        <v>657.73914780000018</v>
      </c>
      <c r="TK350" s="59">
        <v>657.73914780000018</v>
      </c>
      <c r="TL350" s="59">
        <v>657.73914780000018</v>
      </c>
      <c r="TM350" s="59">
        <v>657.73914780000018</v>
      </c>
      <c r="TN350" s="59">
        <v>657.73914780000018</v>
      </c>
      <c r="TO350" s="59">
        <v>657.73914780000018</v>
      </c>
      <c r="TP350" s="59">
        <v>657.73914780000018</v>
      </c>
      <c r="TQ350" s="59">
        <v>657.73914780000018</v>
      </c>
      <c r="TR350" s="59">
        <v>657.73914780000018</v>
      </c>
      <c r="TS350" s="59">
        <v>657.73914780000018</v>
      </c>
      <c r="TT350" s="59">
        <v>657.73914780000018</v>
      </c>
      <c r="TU350" s="59">
        <v>657.73914780000018</v>
      </c>
      <c r="TV350" s="59">
        <v>697.20349666800007</v>
      </c>
      <c r="TW350" s="59">
        <v>697.20349666800007</v>
      </c>
      <c r="TX350" s="59">
        <v>697.20349666800007</v>
      </c>
      <c r="TY350" s="59">
        <v>697.20349666800007</v>
      </c>
      <c r="TZ350" s="59">
        <v>697.20349666800007</v>
      </c>
      <c r="UA350" s="59">
        <v>697.20349666800007</v>
      </c>
      <c r="UB350" s="59">
        <v>697.20349666800007</v>
      </c>
      <c r="UC350" s="59">
        <v>697.20349666800007</v>
      </c>
      <c r="UD350" s="59">
        <v>697.20349666800007</v>
      </c>
      <c r="UE350" s="59">
        <v>697.20349666800007</v>
      </c>
      <c r="UF350" s="59">
        <v>697.20349666800007</v>
      </c>
      <c r="UG350" s="59">
        <v>697.20349666800007</v>
      </c>
      <c r="UH350" s="59"/>
      <c r="UK350" s="59">
        <v>0</v>
      </c>
      <c r="UL350" s="59">
        <v>0</v>
      </c>
      <c r="UM350" s="59">
        <v>3411.2820000000011</v>
      </c>
      <c r="UN350" s="59">
        <v>3615.9589199999996</v>
      </c>
      <c r="UO350" s="59">
        <v>3832.9164552000016</v>
      </c>
      <c r="UP350" s="59">
        <v>4062.8914425119997</v>
      </c>
      <c r="UQ350" s="59"/>
      <c r="UT350" s="59">
        <v>0</v>
      </c>
      <c r="UU350" s="59">
        <v>0</v>
      </c>
      <c r="UV350" s="59">
        <v>3613.3440000000005</v>
      </c>
      <c r="UW350" s="59">
        <v>3830.14464</v>
      </c>
      <c r="UX350" s="59">
        <v>4059.9533184000015</v>
      </c>
      <c r="UY350" s="59">
        <v>4303.5505175040007</v>
      </c>
      <c r="UZ350" s="59"/>
      <c r="VC350" s="59">
        <v>0</v>
      </c>
      <c r="VD350" s="59">
        <v>0</v>
      </c>
      <c r="VE350" s="59">
        <v>0</v>
      </c>
      <c r="VF350" s="59">
        <v>0</v>
      </c>
      <c r="VG350" s="59">
        <v>0</v>
      </c>
      <c r="VH350" s="59">
        <v>0</v>
      </c>
      <c r="VI350" s="59"/>
      <c r="VL350" s="59">
        <v>0</v>
      </c>
      <c r="VM350" s="59">
        <v>0</v>
      </c>
      <c r="VN350" s="59">
        <v>7024.626000000002</v>
      </c>
      <c r="VO350" s="59">
        <v>7446.1035599999996</v>
      </c>
      <c r="VP350" s="59">
        <v>7892.8697736000031</v>
      </c>
      <c r="VQ350" s="59">
        <v>8366.4419600159999</v>
      </c>
      <c r="VR350" s="59"/>
      <c r="VU350" s="59">
        <v>0</v>
      </c>
      <c r="VV350" s="59">
        <v>0</v>
      </c>
      <c r="VW350" s="59">
        <v>118860</v>
      </c>
      <c r="VX350" s="59">
        <v>125991.60000000002</v>
      </c>
      <c r="VY350" s="59">
        <v>133551.09600000002</v>
      </c>
      <c r="VZ350" s="59">
        <v>141564.16175999999</v>
      </c>
      <c r="WA350" s="59"/>
      <c r="WD350" s="59">
        <v>0</v>
      </c>
      <c r="WE350" s="59">
        <v>0</v>
      </c>
      <c r="WF350" s="59">
        <v>9905</v>
      </c>
      <c r="WG350" s="59">
        <v>10499.300000000001</v>
      </c>
      <c r="WH350" s="59">
        <v>11129.258000000002</v>
      </c>
      <c r="WI350" s="59">
        <v>11797.01348</v>
      </c>
      <c r="WJ350" s="59"/>
      <c r="WM350" s="59">
        <v>0</v>
      </c>
      <c r="WN350" s="59">
        <v>0</v>
      </c>
      <c r="WO350" s="59">
        <v>415.65253881661772</v>
      </c>
      <c r="WP350" s="59">
        <v>440.59169114561485</v>
      </c>
      <c r="WQ350" s="59">
        <v>467.02719261435175</v>
      </c>
      <c r="WR350" s="59">
        <v>495.0488241712128</v>
      </c>
      <c r="WS350" s="59"/>
      <c r="WV350" s="74">
        <v>-12</v>
      </c>
      <c r="WW350" s="74">
        <v>0</v>
      </c>
      <c r="WX350" s="74">
        <v>12</v>
      </c>
      <c r="WY350" s="74">
        <v>24</v>
      </c>
      <c r="WZ350" s="74">
        <v>36</v>
      </c>
      <c r="XA350" s="74">
        <v>48</v>
      </c>
      <c r="XB350" s="74"/>
      <c r="XE350" s="80">
        <v>0</v>
      </c>
      <c r="XF350" s="80">
        <v>0</v>
      </c>
      <c r="XG350" s="80">
        <v>1</v>
      </c>
      <c r="XH350" s="80">
        <v>2</v>
      </c>
      <c r="XI350" s="80">
        <v>3</v>
      </c>
      <c r="XJ350" s="80">
        <v>4</v>
      </c>
      <c r="XK350" s="80"/>
      <c r="XL350" s="75"/>
      <c r="XM350" s="75"/>
      <c r="XN350" s="80">
        <v>0</v>
      </c>
      <c r="XO350" s="80">
        <v>0</v>
      </c>
      <c r="XP350" s="80">
        <v>0</v>
      </c>
      <c r="XQ350" s="80">
        <v>0</v>
      </c>
      <c r="XR350" s="80">
        <v>0</v>
      </c>
      <c r="XS350" s="80">
        <v>0</v>
      </c>
      <c r="XT350" s="80"/>
      <c r="XW350" s="80">
        <v>0</v>
      </c>
      <c r="XX350" s="80">
        <v>0</v>
      </c>
      <c r="XY350" s="80">
        <v>0</v>
      </c>
      <c r="XZ350" s="80">
        <v>0</v>
      </c>
      <c r="YA350" s="80">
        <v>0</v>
      </c>
      <c r="YB350" s="80">
        <v>0</v>
      </c>
      <c r="YC350" s="80"/>
      <c r="YF350" s="5">
        <v>0</v>
      </c>
      <c r="YG350" s="5">
        <v>0</v>
      </c>
      <c r="YH350" s="5">
        <v>866.63554343264786</v>
      </c>
      <c r="YI350" s="5">
        <v>918.63367603860752</v>
      </c>
      <c r="YJ350" s="5">
        <v>973.75169660092342</v>
      </c>
      <c r="YK350" s="5">
        <v>1032.1767983969794</v>
      </c>
      <c r="YL350" s="5"/>
      <c r="YO350" s="5">
        <v>0</v>
      </c>
      <c r="YP350" s="5">
        <v>0</v>
      </c>
      <c r="YQ350" s="5">
        <v>18704.364246747798</v>
      </c>
      <c r="YR350" s="5">
        <v>19826.626101552669</v>
      </c>
      <c r="YS350" s="5">
        <v>21016.223667645827</v>
      </c>
      <c r="YT350" s="5">
        <v>29702.929450272768</v>
      </c>
      <c r="YU350" s="5"/>
      <c r="YX350" s="5">
        <v>0</v>
      </c>
      <c r="YY350" s="5">
        <v>0</v>
      </c>
      <c r="YZ350" s="5">
        <v>18704.364246747798</v>
      </c>
      <c r="ZA350" s="5">
        <v>19826.626101552669</v>
      </c>
      <c r="ZB350" s="5">
        <v>21016.223667645827</v>
      </c>
      <c r="ZC350" s="5">
        <v>29702.929450272768</v>
      </c>
      <c r="ZD350" s="5"/>
      <c r="ZG350" s="5">
        <v>0</v>
      </c>
      <c r="ZH350" s="5">
        <v>0</v>
      </c>
      <c r="ZI350" s="5">
        <v>415.65253881661772</v>
      </c>
      <c r="ZJ350" s="5">
        <v>440.59169114561485</v>
      </c>
      <c r="ZK350" s="5">
        <v>467.02719261435175</v>
      </c>
      <c r="ZL350" s="5">
        <v>495.0488241712128</v>
      </c>
      <c r="ZM350" s="5"/>
      <c r="ZP350" s="60">
        <v>0</v>
      </c>
      <c r="ZQ350" s="60">
        <v>0</v>
      </c>
      <c r="ZR350" s="60">
        <v>5819.1355434326479</v>
      </c>
      <c r="ZS350" s="60">
        <v>12336.567352077216</v>
      </c>
      <c r="ZT350" s="60">
        <v>13076.761393201848</v>
      </c>
      <c r="ZU350" s="60">
        <v>13861.367076793958</v>
      </c>
      <c r="ZV350" s="60"/>
      <c r="ZY350" s="60">
        <v>0</v>
      </c>
      <c r="ZZ350" s="60">
        <v>0</v>
      </c>
      <c r="AAA350" s="60">
        <v>415.65253881661772</v>
      </c>
      <c r="AAB350" s="60">
        <v>440.59169114561485</v>
      </c>
      <c r="AAC350" s="60">
        <v>467.02719261435175</v>
      </c>
      <c r="AAD350" s="60">
        <v>495.0488241712128</v>
      </c>
      <c r="AAE350" s="60"/>
      <c r="AAH350" s="60">
        <v>0</v>
      </c>
      <c r="AAI350" s="60">
        <v>0</v>
      </c>
      <c r="AAJ350" s="60">
        <v>8728.7033151489723</v>
      </c>
      <c r="AAK350" s="60">
        <v>18504.851028115823</v>
      </c>
      <c r="AAL350" s="60">
        <v>29422.713134704161</v>
      </c>
      <c r="AAM350" s="60">
        <v>41584.101230381872</v>
      </c>
      <c r="AAN350" s="60"/>
      <c r="AAQ350" s="5">
        <v>0</v>
      </c>
      <c r="AAR350" s="5">
        <v>0</v>
      </c>
      <c r="AAS350" s="5">
        <v>14547.838858581621</v>
      </c>
      <c r="AAT350" s="5">
        <v>30841.418380193041</v>
      </c>
      <c r="AAU350" s="5">
        <v>42499.474527906008</v>
      </c>
      <c r="AAV350" s="5">
        <v>55445.468307175834</v>
      </c>
    </row>
    <row r="351" spans="2:724" ht="15" customHeight="1">
      <c r="B351" s="228">
        <v>78</v>
      </c>
      <c r="C351" s="228">
        <v>33</v>
      </c>
      <c r="D351" s="229" t="s">
        <v>513</v>
      </c>
      <c r="E351" s="73" t="b">
        <v>0</v>
      </c>
      <c r="F351" s="230">
        <v>42370</v>
      </c>
      <c r="G351" s="231" t="s">
        <v>426</v>
      </c>
      <c r="H351" s="57" t="s">
        <v>221</v>
      </c>
      <c r="I351" s="57" t="s">
        <v>199</v>
      </c>
      <c r="J351" s="229" t="s">
        <v>223</v>
      </c>
      <c r="K351" s="232">
        <v>0</v>
      </c>
      <c r="L351" s="232">
        <v>0</v>
      </c>
      <c r="M351" s="73" t="b">
        <v>1</v>
      </c>
      <c r="N351" s="73" t="b">
        <v>1</v>
      </c>
      <c r="O351" s="73" t="b">
        <v>1</v>
      </c>
      <c r="P351" s="27">
        <v>43466</v>
      </c>
      <c r="Q351" s="27" t="s">
        <v>426</v>
      </c>
      <c r="R351" s="69">
        <v>0</v>
      </c>
      <c r="S351" s="69">
        <v>0.06</v>
      </c>
      <c r="T351" s="69">
        <v>0.06</v>
      </c>
      <c r="U351" s="69">
        <v>0.06</v>
      </c>
      <c r="V351" s="69">
        <v>0.06</v>
      </c>
      <c r="W351" s="69">
        <v>0.06</v>
      </c>
      <c r="Z351" s="232">
        <v>0</v>
      </c>
      <c r="AA351" s="232">
        <v>0</v>
      </c>
      <c r="AB351" s="232">
        <v>0</v>
      </c>
      <c r="AC351" s="232">
        <v>0</v>
      </c>
      <c r="AD351" s="232">
        <v>0</v>
      </c>
      <c r="AE351" s="232">
        <v>0</v>
      </c>
      <c r="AF351" s="232">
        <v>0</v>
      </c>
      <c r="AG351" s="232">
        <v>0</v>
      </c>
      <c r="AH351" s="232">
        <v>0</v>
      </c>
      <c r="AI351" s="232">
        <v>0</v>
      </c>
      <c r="AJ351" s="232">
        <v>0</v>
      </c>
      <c r="AK351" s="232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234">
        <v>9905</v>
      </c>
      <c r="AY351" s="5">
        <v>9905</v>
      </c>
      <c r="AZ351" s="5">
        <v>9905</v>
      </c>
      <c r="BA351" s="5">
        <v>9905</v>
      </c>
      <c r="BB351" s="5">
        <v>9905</v>
      </c>
      <c r="BC351" s="5">
        <v>9905</v>
      </c>
      <c r="BD351" s="5">
        <v>9905</v>
      </c>
      <c r="BE351" s="5">
        <v>9905</v>
      </c>
      <c r="BF351" s="5">
        <v>9905</v>
      </c>
      <c r="BG351" s="5">
        <v>9905</v>
      </c>
      <c r="BH351" s="5">
        <v>9905</v>
      </c>
      <c r="BI351" s="5">
        <v>9905</v>
      </c>
      <c r="BJ351" s="5">
        <v>10499.300000000001</v>
      </c>
      <c r="BK351" s="5">
        <v>10499.300000000001</v>
      </c>
      <c r="BL351" s="5">
        <v>10499.300000000001</v>
      </c>
      <c r="BM351" s="5">
        <v>10499.300000000001</v>
      </c>
      <c r="BN351" s="5">
        <v>10499.300000000001</v>
      </c>
      <c r="BO351" s="5">
        <v>10499.300000000001</v>
      </c>
      <c r="BP351" s="5">
        <v>10499.300000000001</v>
      </c>
      <c r="BQ351" s="5">
        <v>10499.300000000001</v>
      </c>
      <c r="BR351" s="5">
        <v>10499.300000000001</v>
      </c>
      <c r="BS351" s="5">
        <v>10499.300000000001</v>
      </c>
      <c r="BT351" s="5">
        <v>10499.300000000001</v>
      </c>
      <c r="BU351" s="5">
        <v>10499.300000000001</v>
      </c>
      <c r="BV351" s="5">
        <v>11129.258000000002</v>
      </c>
      <c r="BW351" s="5">
        <v>11129.258000000002</v>
      </c>
      <c r="BX351" s="5">
        <v>11129.258000000002</v>
      </c>
      <c r="BY351" s="5">
        <v>11129.258000000002</v>
      </c>
      <c r="BZ351" s="5">
        <v>11129.258000000002</v>
      </c>
      <c r="CA351" s="5">
        <v>11129.258000000002</v>
      </c>
      <c r="CB351" s="5">
        <v>11129.258000000002</v>
      </c>
      <c r="CC351" s="5">
        <v>11129.258000000002</v>
      </c>
      <c r="CD351" s="5">
        <v>11129.258000000002</v>
      </c>
      <c r="CE351" s="5">
        <v>11129.258000000002</v>
      </c>
      <c r="CF351" s="5">
        <v>11129.258000000002</v>
      </c>
      <c r="CG351" s="5">
        <v>11129.258000000002</v>
      </c>
      <c r="CH351" s="5">
        <v>11797.013480000001</v>
      </c>
      <c r="CI351" s="5">
        <v>11797.013480000001</v>
      </c>
      <c r="CJ351" s="5">
        <v>11797.013480000001</v>
      </c>
      <c r="CK351" s="5">
        <v>11797.013480000001</v>
      </c>
      <c r="CL351" s="5">
        <v>11797.013480000001</v>
      </c>
      <c r="CM351" s="5">
        <v>11797.013480000001</v>
      </c>
      <c r="CN351" s="5">
        <v>11797.013480000001</v>
      </c>
      <c r="CO351" s="5">
        <v>11797.013480000001</v>
      </c>
      <c r="CP351" s="5">
        <v>11797.013480000001</v>
      </c>
      <c r="CQ351" s="5">
        <v>11797.013480000001</v>
      </c>
      <c r="CR351" s="5">
        <v>11797.013480000001</v>
      </c>
      <c r="CS351" s="5">
        <v>11797.013480000001</v>
      </c>
      <c r="CU351" s="69">
        <v>0</v>
      </c>
      <c r="CV351" s="69">
        <v>0</v>
      </c>
      <c r="CW351" s="69">
        <v>0</v>
      </c>
      <c r="CX351" s="69">
        <v>0</v>
      </c>
      <c r="CY351" s="69">
        <v>0</v>
      </c>
      <c r="CZ351" s="69">
        <v>0</v>
      </c>
      <c r="DC351" s="5">
        <v>0</v>
      </c>
      <c r="DD351" s="5">
        <v>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0</v>
      </c>
      <c r="DN351" s="5">
        <v>0</v>
      </c>
      <c r="DO351" s="5">
        <v>0</v>
      </c>
      <c r="DP351" s="5">
        <v>0</v>
      </c>
      <c r="DQ351" s="5">
        <v>0</v>
      </c>
      <c r="DR351" s="5">
        <v>0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0</v>
      </c>
      <c r="EC351" s="5">
        <v>0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0</v>
      </c>
      <c r="EK351" s="5">
        <v>0</v>
      </c>
      <c r="EL351" s="5">
        <v>0</v>
      </c>
      <c r="EM351" s="5">
        <v>0</v>
      </c>
      <c r="EN351" s="5">
        <v>0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0</v>
      </c>
      <c r="EU351" s="5">
        <v>0</v>
      </c>
      <c r="EV351" s="5">
        <v>0</v>
      </c>
      <c r="EW351" s="5">
        <v>0</v>
      </c>
      <c r="EX351" s="5">
        <v>0</v>
      </c>
      <c r="EY351" s="5">
        <v>0</v>
      </c>
      <c r="EZ351" s="5">
        <v>0</v>
      </c>
      <c r="FA351" s="5">
        <v>0</v>
      </c>
      <c r="FB351" s="5">
        <v>0</v>
      </c>
      <c r="FC351" s="5">
        <v>0</v>
      </c>
      <c r="FD351" s="5">
        <v>0</v>
      </c>
      <c r="FE351" s="5">
        <v>0</v>
      </c>
      <c r="FF351" s="5">
        <v>0</v>
      </c>
      <c r="FG351" s="5">
        <v>0</v>
      </c>
      <c r="FH351" s="5">
        <v>0</v>
      </c>
      <c r="FI351" s="5">
        <v>0</v>
      </c>
      <c r="FJ351" s="5">
        <v>0</v>
      </c>
      <c r="FK351" s="5">
        <v>0</v>
      </c>
      <c r="FL351" s="5">
        <v>0</v>
      </c>
      <c r="FM351" s="5">
        <v>0</v>
      </c>
      <c r="FN351" s="5">
        <v>0</v>
      </c>
      <c r="FO351" s="5">
        <v>0</v>
      </c>
      <c r="FP351" s="5">
        <v>0</v>
      </c>
      <c r="FQ351" s="5">
        <v>0</v>
      </c>
      <c r="FR351" s="5">
        <v>0</v>
      </c>
      <c r="FS351" s="5">
        <v>0</v>
      </c>
      <c r="FT351" s="5">
        <v>0</v>
      </c>
      <c r="FU351" s="5">
        <v>0</v>
      </c>
      <c r="FV351" s="5">
        <v>0</v>
      </c>
      <c r="FW351" s="5"/>
      <c r="FZ351" s="5">
        <v>0</v>
      </c>
      <c r="GA351" s="5">
        <v>0</v>
      </c>
      <c r="GB351" s="5">
        <v>0</v>
      </c>
      <c r="GC351" s="5">
        <v>0</v>
      </c>
      <c r="GD351" s="5">
        <v>0</v>
      </c>
      <c r="GE351" s="5">
        <v>0</v>
      </c>
      <c r="GF351" s="5">
        <v>0</v>
      </c>
      <c r="GG351" s="5">
        <v>0</v>
      </c>
      <c r="GH351" s="5">
        <v>0</v>
      </c>
      <c r="GI351" s="5">
        <v>0</v>
      </c>
      <c r="GJ351" s="5">
        <v>0</v>
      </c>
      <c r="GK351" s="5">
        <v>0</v>
      </c>
      <c r="GL351" s="5">
        <v>0</v>
      </c>
      <c r="GM351" s="5">
        <v>0</v>
      </c>
      <c r="GN351" s="5">
        <v>0</v>
      </c>
      <c r="GO351" s="5">
        <v>0</v>
      </c>
      <c r="GP351" s="5">
        <v>0</v>
      </c>
      <c r="GQ351" s="5">
        <v>0</v>
      </c>
      <c r="GR351" s="5">
        <v>0</v>
      </c>
      <c r="GS351" s="5">
        <v>0</v>
      </c>
      <c r="GT351" s="5">
        <v>0</v>
      </c>
      <c r="GU351" s="5">
        <v>0</v>
      </c>
      <c r="GV351" s="5">
        <v>0</v>
      </c>
      <c r="GW351" s="5">
        <v>0</v>
      </c>
      <c r="GX351" s="5">
        <v>9905</v>
      </c>
      <c r="GY351" s="5">
        <v>9905</v>
      </c>
      <c r="GZ351" s="5">
        <v>9905</v>
      </c>
      <c r="HA351" s="5">
        <v>9905</v>
      </c>
      <c r="HB351" s="5">
        <v>9905</v>
      </c>
      <c r="HC351" s="5">
        <v>9905</v>
      </c>
      <c r="HD351" s="5">
        <v>9905</v>
      </c>
      <c r="HE351" s="5">
        <v>9905</v>
      </c>
      <c r="HF351" s="5">
        <v>9905</v>
      </c>
      <c r="HG351" s="5">
        <v>9905</v>
      </c>
      <c r="HH351" s="5">
        <v>9905</v>
      </c>
      <c r="HI351" s="5">
        <v>9905</v>
      </c>
      <c r="HJ351" s="5">
        <v>10499.300000000001</v>
      </c>
      <c r="HK351" s="5">
        <v>10499.300000000001</v>
      </c>
      <c r="HL351" s="5">
        <v>10499.300000000001</v>
      </c>
      <c r="HM351" s="5">
        <v>10499.300000000001</v>
      </c>
      <c r="HN351" s="5">
        <v>10499.300000000001</v>
      </c>
      <c r="HO351" s="5">
        <v>10499.300000000001</v>
      </c>
      <c r="HP351" s="5">
        <v>10499.300000000001</v>
      </c>
      <c r="HQ351" s="5">
        <v>10499.300000000001</v>
      </c>
      <c r="HR351" s="5">
        <v>10499.300000000001</v>
      </c>
      <c r="HS351" s="5">
        <v>10499.300000000001</v>
      </c>
      <c r="HT351" s="5">
        <v>10499.300000000001</v>
      </c>
      <c r="HU351" s="5">
        <v>10499.300000000001</v>
      </c>
      <c r="HV351" s="5">
        <v>11129.258000000002</v>
      </c>
      <c r="HW351" s="5">
        <v>11129.258000000002</v>
      </c>
      <c r="HX351" s="5">
        <v>11129.258000000002</v>
      </c>
      <c r="HY351" s="5">
        <v>11129.258000000002</v>
      </c>
      <c r="HZ351" s="5">
        <v>11129.258000000002</v>
      </c>
      <c r="IA351" s="5">
        <v>11129.258000000002</v>
      </c>
      <c r="IB351" s="5">
        <v>11129.258000000002</v>
      </c>
      <c r="IC351" s="5">
        <v>11129.258000000002</v>
      </c>
      <c r="ID351" s="5">
        <v>11129.258000000002</v>
      </c>
      <c r="IE351" s="5">
        <v>11129.258000000002</v>
      </c>
      <c r="IF351" s="5">
        <v>11129.258000000002</v>
      </c>
      <c r="IG351" s="5">
        <v>11129.258000000002</v>
      </c>
      <c r="IH351" s="5">
        <v>11797.013480000001</v>
      </c>
      <c r="II351" s="5">
        <v>11797.013480000001</v>
      </c>
      <c r="IJ351" s="5">
        <v>11797.013480000001</v>
      </c>
      <c r="IK351" s="5">
        <v>11797.013480000001</v>
      </c>
      <c r="IL351" s="5">
        <v>11797.013480000001</v>
      </c>
      <c r="IM351" s="5">
        <v>11797.013480000001</v>
      </c>
      <c r="IN351" s="5">
        <v>11797.013480000001</v>
      </c>
      <c r="IO351" s="5">
        <v>11797.013480000001</v>
      </c>
      <c r="IP351" s="5">
        <v>11797.013480000001</v>
      </c>
      <c r="IQ351" s="5">
        <v>11797.013480000001</v>
      </c>
      <c r="IR351" s="5">
        <v>11797.013480000001</v>
      </c>
      <c r="IS351" s="5">
        <v>11797.013480000001</v>
      </c>
      <c r="IT351" s="5"/>
      <c r="IW351" s="5">
        <v>0</v>
      </c>
      <c r="IX351" s="5">
        <v>0</v>
      </c>
      <c r="IY351" s="5">
        <v>0</v>
      </c>
      <c r="IZ351" s="5">
        <v>0</v>
      </c>
      <c r="JA351" s="5">
        <v>0</v>
      </c>
      <c r="JB351" s="5">
        <v>0</v>
      </c>
      <c r="JC351" s="5">
        <v>0</v>
      </c>
      <c r="JD351" s="5">
        <v>0</v>
      </c>
      <c r="JE351" s="5">
        <v>0</v>
      </c>
      <c r="JF351" s="5">
        <v>0</v>
      </c>
      <c r="JG351" s="5">
        <v>0</v>
      </c>
      <c r="JH351" s="5">
        <v>0</v>
      </c>
      <c r="JI351" s="5">
        <v>0</v>
      </c>
      <c r="JJ351" s="5">
        <v>0</v>
      </c>
      <c r="JK351" s="5">
        <v>0</v>
      </c>
      <c r="JL351" s="5">
        <v>0</v>
      </c>
      <c r="JM351" s="5">
        <v>0</v>
      </c>
      <c r="JN351" s="5">
        <v>0</v>
      </c>
      <c r="JO351" s="5">
        <v>0</v>
      </c>
      <c r="JP351" s="5">
        <v>0</v>
      </c>
      <c r="JQ351" s="5">
        <v>0</v>
      </c>
      <c r="JR351" s="5">
        <v>0</v>
      </c>
      <c r="JS351" s="5">
        <v>0</v>
      </c>
      <c r="JT351" s="5">
        <v>0</v>
      </c>
      <c r="JU351" s="5">
        <v>284.27350000000001</v>
      </c>
      <c r="JV351" s="5">
        <v>284.27350000000001</v>
      </c>
      <c r="JW351" s="5">
        <v>284.27350000000001</v>
      </c>
      <c r="JX351" s="5">
        <v>284.27350000000001</v>
      </c>
      <c r="JY351" s="5">
        <v>284.27350000000001</v>
      </c>
      <c r="JZ351" s="5">
        <v>284.27350000000001</v>
      </c>
      <c r="KA351" s="5">
        <v>284.27350000000001</v>
      </c>
      <c r="KB351" s="5">
        <v>284.27350000000001</v>
      </c>
      <c r="KC351" s="5">
        <v>284.27350000000001</v>
      </c>
      <c r="KD351" s="5">
        <v>284.27350000000001</v>
      </c>
      <c r="KE351" s="5">
        <v>284.27350000000001</v>
      </c>
      <c r="KF351" s="5">
        <v>284.27350000000001</v>
      </c>
      <c r="KG351" s="5">
        <v>301.32991000000004</v>
      </c>
      <c r="KH351" s="5">
        <v>301.32991000000004</v>
      </c>
      <c r="KI351" s="5">
        <v>301.32991000000004</v>
      </c>
      <c r="KJ351" s="5">
        <v>301.32991000000004</v>
      </c>
      <c r="KK351" s="5">
        <v>301.32991000000004</v>
      </c>
      <c r="KL351" s="5">
        <v>301.32991000000004</v>
      </c>
      <c r="KM351" s="5">
        <v>301.32991000000004</v>
      </c>
      <c r="KN351" s="5">
        <v>301.32991000000004</v>
      </c>
      <c r="KO351" s="5">
        <v>301.32991000000004</v>
      </c>
      <c r="KP351" s="5">
        <v>301.32991000000004</v>
      </c>
      <c r="KQ351" s="5">
        <v>301.32991000000004</v>
      </c>
      <c r="KR351" s="5">
        <v>301.32991000000004</v>
      </c>
      <c r="KS351" s="5">
        <v>319.40970460000005</v>
      </c>
      <c r="KT351" s="5">
        <v>319.40970460000005</v>
      </c>
      <c r="KU351" s="5">
        <v>319.40970460000005</v>
      </c>
      <c r="KV351" s="5">
        <v>319.40970460000005</v>
      </c>
      <c r="KW351" s="5">
        <v>319.40970460000005</v>
      </c>
      <c r="KX351" s="5">
        <v>319.40970460000005</v>
      </c>
      <c r="KY351" s="5">
        <v>319.40970460000005</v>
      </c>
      <c r="KZ351" s="5">
        <v>319.40970460000005</v>
      </c>
      <c r="LA351" s="5">
        <v>319.40970460000005</v>
      </c>
      <c r="LB351" s="5">
        <v>319.40970460000005</v>
      </c>
      <c r="LC351" s="5">
        <v>319.40970460000005</v>
      </c>
      <c r="LD351" s="5">
        <v>319.40970460000005</v>
      </c>
      <c r="LE351" s="5">
        <v>338.57428687600003</v>
      </c>
      <c r="LF351" s="5">
        <v>338.57428687600003</v>
      </c>
      <c r="LG351" s="5">
        <v>338.57428687600003</v>
      </c>
      <c r="LH351" s="5">
        <v>338.57428687600003</v>
      </c>
      <c r="LI351" s="5">
        <v>338.57428687600003</v>
      </c>
      <c r="LJ351" s="5">
        <v>338.57428687600003</v>
      </c>
      <c r="LK351" s="5">
        <v>338.57428687600003</v>
      </c>
      <c r="LL351" s="5">
        <v>338.57428687600003</v>
      </c>
      <c r="LM351" s="5">
        <v>338.57428687600003</v>
      </c>
      <c r="LN351" s="5">
        <v>338.57428687600003</v>
      </c>
      <c r="LO351" s="5">
        <v>338.57428687600003</v>
      </c>
      <c r="LP351" s="5">
        <v>338.57428687600003</v>
      </c>
      <c r="LQ351" s="5"/>
      <c r="LT351" s="5">
        <v>0</v>
      </c>
      <c r="LU351" s="5">
        <v>0</v>
      </c>
      <c r="LV351" s="5">
        <v>0</v>
      </c>
      <c r="LW351" s="5">
        <v>0</v>
      </c>
      <c r="LX351" s="5">
        <v>0</v>
      </c>
      <c r="LY351" s="5">
        <v>0</v>
      </c>
      <c r="LZ351" s="5">
        <v>0</v>
      </c>
      <c r="MA351" s="5">
        <v>0</v>
      </c>
      <c r="MB351" s="5">
        <v>0</v>
      </c>
      <c r="MC351" s="5">
        <v>0</v>
      </c>
      <c r="MD351" s="5">
        <v>0</v>
      </c>
      <c r="ME351" s="5">
        <v>0</v>
      </c>
      <c r="MF351" s="5">
        <v>0</v>
      </c>
      <c r="MG351" s="5">
        <v>0</v>
      </c>
      <c r="MH351" s="5">
        <v>0</v>
      </c>
      <c r="MI351" s="5">
        <v>0</v>
      </c>
      <c r="MJ351" s="5">
        <v>0</v>
      </c>
      <c r="MK351" s="5">
        <v>0</v>
      </c>
      <c r="ML351" s="5">
        <v>0</v>
      </c>
      <c r="MM351" s="5">
        <v>0</v>
      </c>
      <c r="MN351" s="5">
        <v>0</v>
      </c>
      <c r="MO351" s="5">
        <v>0</v>
      </c>
      <c r="MP351" s="5">
        <v>0</v>
      </c>
      <c r="MQ351" s="5">
        <v>0</v>
      </c>
      <c r="MR351" s="5">
        <v>301.11200000000002</v>
      </c>
      <c r="MS351" s="5">
        <v>301.11200000000002</v>
      </c>
      <c r="MT351" s="5">
        <v>301.11200000000002</v>
      </c>
      <c r="MU351" s="5">
        <v>301.11200000000002</v>
      </c>
      <c r="MV351" s="5">
        <v>301.11200000000002</v>
      </c>
      <c r="MW351" s="5">
        <v>301.11200000000002</v>
      </c>
      <c r="MX351" s="5">
        <v>301.11200000000002</v>
      </c>
      <c r="MY351" s="5">
        <v>301.11200000000002</v>
      </c>
      <c r="MZ351" s="5">
        <v>301.11200000000002</v>
      </c>
      <c r="NA351" s="5">
        <v>301.11200000000002</v>
      </c>
      <c r="NB351" s="5">
        <v>301.11200000000002</v>
      </c>
      <c r="NC351" s="5">
        <v>301.11200000000002</v>
      </c>
      <c r="ND351" s="5">
        <v>319.17872000000006</v>
      </c>
      <c r="NE351" s="5">
        <v>319.17872000000006</v>
      </c>
      <c r="NF351" s="5">
        <v>319.17872000000006</v>
      </c>
      <c r="NG351" s="5">
        <v>319.17872000000006</v>
      </c>
      <c r="NH351" s="5">
        <v>319.17872000000006</v>
      </c>
      <c r="NI351" s="5">
        <v>319.17872000000006</v>
      </c>
      <c r="NJ351" s="5">
        <v>319.17872000000006</v>
      </c>
      <c r="NK351" s="5">
        <v>319.17872000000006</v>
      </c>
      <c r="NL351" s="5">
        <v>319.17872000000006</v>
      </c>
      <c r="NM351" s="5">
        <v>319.17872000000006</v>
      </c>
      <c r="NN351" s="5">
        <v>319.17872000000006</v>
      </c>
      <c r="NO351" s="5">
        <v>319.17872000000006</v>
      </c>
      <c r="NP351" s="5">
        <v>338.32944320000007</v>
      </c>
      <c r="NQ351" s="5">
        <v>338.32944320000007</v>
      </c>
      <c r="NR351" s="5">
        <v>338.32944320000007</v>
      </c>
      <c r="NS351" s="5">
        <v>338.32944320000007</v>
      </c>
      <c r="NT351" s="5">
        <v>338.32944320000007</v>
      </c>
      <c r="NU351" s="5">
        <v>338.32944320000007</v>
      </c>
      <c r="NV351" s="5">
        <v>338.32944320000007</v>
      </c>
      <c r="NW351" s="5">
        <v>338.32944320000007</v>
      </c>
      <c r="NX351" s="5">
        <v>338.32944320000007</v>
      </c>
      <c r="NY351" s="5">
        <v>338.32944320000007</v>
      </c>
      <c r="NZ351" s="5">
        <v>338.32944320000007</v>
      </c>
      <c r="OA351" s="5">
        <v>338.32944320000007</v>
      </c>
      <c r="OB351" s="5">
        <v>358.62920979200004</v>
      </c>
      <c r="OC351" s="5">
        <v>358.62920979200004</v>
      </c>
      <c r="OD351" s="5">
        <v>358.62920979200004</v>
      </c>
      <c r="OE351" s="5">
        <v>358.62920979200004</v>
      </c>
      <c r="OF351" s="5">
        <v>358.62920979200004</v>
      </c>
      <c r="OG351" s="5">
        <v>358.62920979200004</v>
      </c>
      <c r="OH351" s="5">
        <v>358.62920979200004</v>
      </c>
      <c r="OI351" s="5">
        <v>358.62920979200004</v>
      </c>
      <c r="OJ351" s="5">
        <v>358.62920979200004</v>
      </c>
      <c r="OK351" s="5">
        <v>358.62920979200004</v>
      </c>
      <c r="OL351" s="5">
        <v>358.62920979200004</v>
      </c>
      <c r="OM351" s="5">
        <v>358.62920979200004</v>
      </c>
      <c r="ON351" s="5"/>
      <c r="OQ351" s="59">
        <v>0</v>
      </c>
      <c r="OR351" s="59">
        <v>0</v>
      </c>
      <c r="OS351" s="59">
        <v>0</v>
      </c>
      <c r="OT351" s="59">
        <v>0</v>
      </c>
      <c r="OU351" s="59">
        <v>0</v>
      </c>
      <c r="OV351" s="59">
        <v>0</v>
      </c>
      <c r="OW351" s="59">
        <v>0</v>
      </c>
      <c r="OX351" s="59">
        <v>0</v>
      </c>
      <c r="OY351" s="59">
        <v>0</v>
      </c>
      <c r="OZ351" s="59">
        <v>0</v>
      </c>
      <c r="PA351" s="59">
        <v>0</v>
      </c>
      <c r="PB351" s="59">
        <v>0</v>
      </c>
      <c r="PC351" s="59">
        <v>0</v>
      </c>
      <c r="PD351" s="59">
        <v>0</v>
      </c>
      <c r="PE351" s="59">
        <v>0</v>
      </c>
      <c r="PF351" s="59">
        <v>0</v>
      </c>
      <c r="PG351" s="59">
        <v>0</v>
      </c>
      <c r="PH351" s="59">
        <v>0</v>
      </c>
      <c r="PI351" s="59">
        <v>0</v>
      </c>
      <c r="PJ351" s="59">
        <v>0</v>
      </c>
      <c r="PK351" s="59">
        <v>0</v>
      </c>
      <c r="PL351" s="59">
        <v>0</v>
      </c>
      <c r="PM351" s="59">
        <v>0</v>
      </c>
      <c r="PN351" s="59">
        <v>0</v>
      </c>
      <c r="PO351" s="59">
        <v>0</v>
      </c>
      <c r="PP351" s="59">
        <v>0</v>
      </c>
      <c r="PQ351" s="59">
        <v>0</v>
      </c>
      <c r="PR351" s="59">
        <v>0</v>
      </c>
      <c r="PS351" s="59">
        <v>0</v>
      </c>
      <c r="PT351" s="59">
        <v>0</v>
      </c>
      <c r="PU351" s="59">
        <v>0</v>
      </c>
      <c r="PV351" s="59">
        <v>0</v>
      </c>
      <c r="PW351" s="59">
        <v>0</v>
      </c>
      <c r="PX351" s="59">
        <v>0</v>
      </c>
      <c r="PY351" s="59">
        <v>0</v>
      </c>
      <c r="PZ351" s="59">
        <v>0</v>
      </c>
      <c r="QA351" s="59">
        <v>0</v>
      </c>
      <c r="QB351" s="59">
        <v>0</v>
      </c>
      <c r="QC351" s="59">
        <v>0</v>
      </c>
      <c r="QD351" s="59">
        <v>0</v>
      </c>
      <c r="QE351" s="59">
        <v>0</v>
      </c>
      <c r="QF351" s="59">
        <v>0</v>
      </c>
      <c r="QG351" s="59">
        <v>0</v>
      </c>
      <c r="QH351" s="59">
        <v>0</v>
      </c>
      <c r="QI351" s="59">
        <v>0</v>
      </c>
      <c r="QJ351" s="59">
        <v>0</v>
      </c>
      <c r="QK351" s="59">
        <v>0</v>
      </c>
      <c r="QL351" s="59">
        <v>0</v>
      </c>
      <c r="QM351" s="59">
        <v>0</v>
      </c>
      <c r="QN351" s="59">
        <v>0</v>
      </c>
      <c r="QO351" s="59">
        <v>0</v>
      </c>
      <c r="QP351" s="59">
        <v>0</v>
      </c>
      <c r="QQ351" s="59">
        <v>0</v>
      </c>
      <c r="QR351" s="59">
        <v>0</v>
      </c>
      <c r="QS351" s="59">
        <v>0</v>
      </c>
      <c r="QT351" s="59">
        <v>0</v>
      </c>
      <c r="QU351" s="59">
        <v>0</v>
      </c>
      <c r="QV351" s="59">
        <v>0</v>
      </c>
      <c r="QW351" s="59">
        <v>0</v>
      </c>
      <c r="QX351" s="59">
        <v>0</v>
      </c>
      <c r="QY351" s="59">
        <v>0</v>
      </c>
      <c r="QZ351" s="59">
        <v>0</v>
      </c>
      <c r="RA351" s="59">
        <v>0</v>
      </c>
      <c r="RB351" s="59">
        <v>0</v>
      </c>
      <c r="RC351" s="59">
        <v>0</v>
      </c>
      <c r="RD351" s="59">
        <v>0</v>
      </c>
      <c r="RE351" s="59">
        <v>0</v>
      </c>
      <c r="RF351" s="59">
        <v>0</v>
      </c>
      <c r="RG351" s="59">
        <v>0</v>
      </c>
      <c r="RH351" s="59">
        <v>0</v>
      </c>
      <c r="RI351" s="59">
        <v>0</v>
      </c>
      <c r="RJ351" s="59">
        <v>0</v>
      </c>
      <c r="RK351" s="59"/>
      <c r="RN351" s="59">
        <v>0</v>
      </c>
      <c r="RO351" s="59">
        <v>0</v>
      </c>
      <c r="RP351" s="59">
        <v>0</v>
      </c>
      <c r="RQ351" s="59">
        <v>0</v>
      </c>
      <c r="RR351" s="59">
        <v>0</v>
      </c>
      <c r="RS351" s="59">
        <v>0</v>
      </c>
      <c r="RT351" s="59">
        <v>0</v>
      </c>
      <c r="RU351" s="59">
        <v>0</v>
      </c>
      <c r="RV351" s="59">
        <v>0</v>
      </c>
      <c r="RW351" s="59">
        <v>0</v>
      </c>
      <c r="RX351" s="59">
        <v>0</v>
      </c>
      <c r="RY351" s="59">
        <v>0</v>
      </c>
      <c r="RZ351" s="59">
        <v>0</v>
      </c>
      <c r="SA351" s="59">
        <v>0</v>
      </c>
      <c r="SB351" s="59">
        <v>0</v>
      </c>
      <c r="SC351" s="59">
        <v>0</v>
      </c>
      <c r="SD351" s="59">
        <v>0</v>
      </c>
      <c r="SE351" s="59">
        <v>0</v>
      </c>
      <c r="SF351" s="59">
        <v>0</v>
      </c>
      <c r="SG351" s="59">
        <v>0</v>
      </c>
      <c r="SH351" s="59">
        <v>0</v>
      </c>
      <c r="SI351" s="59">
        <v>0</v>
      </c>
      <c r="SJ351" s="59">
        <v>0</v>
      </c>
      <c r="SK351" s="59">
        <v>0</v>
      </c>
      <c r="SL351" s="59">
        <v>585.38550000000009</v>
      </c>
      <c r="SM351" s="59">
        <v>585.38550000000009</v>
      </c>
      <c r="SN351" s="59">
        <v>585.38550000000009</v>
      </c>
      <c r="SO351" s="59">
        <v>585.38550000000009</v>
      </c>
      <c r="SP351" s="59">
        <v>585.38550000000009</v>
      </c>
      <c r="SQ351" s="59">
        <v>585.38550000000009</v>
      </c>
      <c r="SR351" s="59">
        <v>585.38550000000009</v>
      </c>
      <c r="SS351" s="59">
        <v>585.38550000000009</v>
      </c>
      <c r="ST351" s="59">
        <v>585.38550000000009</v>
      </c>
      <c r="SU351" s="59">
        <v>585.38550000000009</v>
      </c>
      <c r="SV351" s="59">
        <v>585.38550000000009</v>
      </c>
      <c r="SW351" s="59">
        <v>585.38550000000009</v>
      </c>
      <c r="SX351" s="59">
        <v>620.50863000000004</v>
      </c>
      <c r="SY351" s="59">
        <v>620.50863000000004</v>
      </c>
      <c r="SZ351" s="59">
        <v>620.50863000000004</v>
      </c>
      <c r="TA351" s="59">
        <v>620.50863000000004</v>
      </c>
      <c r="TB351" s="59">
        <v>620.50863000000004</v>
      </c>
      <c r="TC351" s="59">
        <v>620.50863000000004</v>
      </c>
      <c r="TD351" s="59">
        <v>620.50863000000004</v>
      </c>
      <c r="TE351" s="59">
        <v>620.50863000000004</v>
      </c>
      <c r="TF351" s="59">
        <v>620.50863000000004</v>
      </c>
      <c r="TG351" s="59">
        <v>620.50863000000004</v>
      </c>
      <c r="TH351" s="59">
        <v>620.50863000000004</v>
      </c>
      <c r="TI351" s="59">
        <v>620.50863000000004</v>
      </c>
      <c r="TJ351" s="59">
        <v>657.73914780000018</v>
      </c>
      <c r="TK351" s="59">
        <v>657.73914780000018</v>
      </c>
      <c r="TL351" s="59">
        <v>657.73914780000018</v>
      </c>
      <c r="TM351" s="59">
        <v>657.73914780000018</v>
      </c>
      <c r="TN351" s="59">
        <v>657.73914780000018</v>
      </c>
      <c r="TO351" s="59">
        <v>657.73914780000018</v>
      </c>
      <c r="TP351" s="59">
        <v>657.73914780000018</v>
      </c>
      <c r="TQ351" s="59">
        <v>657.73914780000018</v>
      </c>
      <c r="TR351" s="59">
        <v>657.73914780000018</v>
      </c>
      <c r="TS351" s="59">
        <v>657.73914780000018</v>
      </c>
      <c r="TT351" s="59">
        <v>657.73914780000018</v>
      </c>
      <c r="TU351" s="59">
        <v>657.73914780000018</v>
      </c>
      <c r="TV351" s="59">
        <v>697.20349666800007</v>
      </c>
      <c r="TW351" s="59">
        <v>697.20349666800007</v>
      </c>
      <c r="TX351" s="59">
        <v>697.20349666800007</v>
      </c>
      <c r="TY351" s="59">
        <v>697.20349666800007</v>
      </c>
      <c r="TZ351" s="59">
        <v>697.20349666800007</v>
      </c>
      <c r="UA351" s="59">
        <v>697.20349666800007</v>
      </c>
      <c r="UB351" s="59">
        <v>697.20349666800007</v>
      </c>
      <c r="UC351" s="59">
        <v>697.20349666800007</v>
      </c>
      <c r="UD351" s="59">
        <v>697.20349666800007</v>
      </c>
      <c r="UE351" s="59">
        <v>697.20349666800007</v>
      </c>
      <c r="UF351" s="59">
        <v>697.20349666800007</v>
      </c>
      <c r="UG351" s="59">
        <v>697.20349666800007</v>
      </c>
      <c r="UH351" s="59"/>
      <c r="UK351" s="59">
        <v>0</v>
      </c>
      <c r="UL351" s="59">
        <v>0</v>
      </c>
      <c r="UM351" s="59">
        <v>3411.2820000000011</v>
      </c>
      <c r="UN351" s="59">
        <v>3615.9589199999996</v>
      </c>
      <c r="UO351" s="59">
        <v>3832.9164552000016</v>
      </c>
      <c r="UP351" s="59">
        <v>4062.8914425119997</v>
      </c>
      <c r="UQ351" s="59"/>
      <c r="UT351" s="59">
        <v>0</v>
      </c>
      <c r="UU351" s="59">
        <v>0</v>
      </c>
      <c r="UV351" s="59">
        <v>3613.3440000000005</v>
      </c>
      <c r="UW351" s="59">
        <v>3830.14464</v>
      </c>
      <c r="UX351" s="59">
        <v>4059.9533184000015</v>
      </c>
      <c r="UY351" s="59">
        <v>4303.5505175040007</v>
      </c>
      <c r="UZ351" s="59"/>
      <c r="VC351" s="59">
        <v>0</v>
      </c>
      <c r="VD351" s="59">
        <v>0</v>
      </c>
      <c r="VE351" s="59">
        <v>0</v>
      </c>
      <c r="VF351" s="59">
        <v>0</v>
      </c>
      <c r="VG351" s="59">
        <v>0</v>
      </c>
      <c r="VH351" s="59">
        <v>0</v>
      </c>
      <c r="VI351" s="59"/>
      <c r="VL351" s="59">
        <v>0</v>
      </c>
      <c r="VM351" s="59">
        <v>0</v>
      </c>
      <c r="VN351" s="59">
        <v>7024.626000000002</v>
      </c>
      <c r="VO351" s="59">
        <v>7446.1035599999996</v>
      </c>
      <c r="VP351" s="59">
        <v>7892.8697736000031</v>
      </c>
      <c r="VQ351" s="59">
        <v>8366.4419600159999</v>
      </c>
      <c r="VR351" s="59"/>
      <c r="VU351" s="59">
        <v>0</v>
      </c>
      <c r="VV351" s="59">
        <v>0</v>
      </c>
      <c r="VW351" s="59">
        <v>118860</v>
      </c>
      <c r="VX351" s="59">
        <v>125991.60000000002</v>
      </c>
      <c r="VY351" s="59">
        <v>133551.09600000002</v>
      </c>
      <c r="VZ351" s="59">
        <v>141564.16175999999</v>
      </c>
      <c r="WA351" s="59"/>
      <c r="WD351" s="59">
        <v>0</v>
      </c>
      <c r="WE351" s="59">
        <v>0</v>
      </c>
      <c r="WF351" s="59">
        <v>9905</v>
      </c>
      <c r="WG351" s="59">
        <v>10499.300000000001</v>
      </c>
      <c r="WH351" s="59">
        <v>11129.258000000002</v>
      </c>
      <c r="WI351" s="59">
        <v>11797.01348</v>
      </c>
      <c r="WJ351" s="59"/>
      <c r="WM351" s="59">
        <v>0</v>
      </c>
      <c r="WN351" s="59">
        <v>0</v>
      </c>
      <c r="WO351" s="59">
        <v>415.65253881661772</v>
      </c>
      <c r="WP351" s="59">
        <v>440.59169114561485</v>
      </c>
      <c r="WQ351" s="59">
        <v>467.02719261435175</v>
      </c>
      <c r="WR351" s="59">
        <v>495.0488241712128</v>
      </c>
      <c r="WS351" s="59"/>
      <c r="WV351" s="74">
        <v>-12</v>
      </c>
      <c r="WW351" s="74">
        <v>0</v>
      </c>
      <c r="WX351" s="74">
        <v>12</v>
      </c>
      <c r="WY351" s="74">
        <v>24</v>
      </c>
      <c r="WZ351" s="74">
        <v>36</v>
      </c>
      <c r="XA351" s="74">
        <v>48</v>
      </c>
      <c r="XB351" s="74"/>
      <c r="XE351" s="80">
        <v>0</v>
      </c>
      <c r="XF351" s="80">
        <v>0</v>
      </c>
      <c r="XG351" s="80">
        <v>1</v>
      </c>
      <c r="XH351" s="80">
        <v>2</v>
      </c>
      <c r="XI351" s="80">
        <v>3</v>
      </c>
      <c r="XJ351" s="80">
        <v>4</v>
      </c>
      <c r="XK351" s="80"/>
      <c r="XL351" s="75"/>
      <c r="XM351" s="75"/>
      <c r="XN351" s="80">
        <v>0</v>
      </c>
      <c r="XO351" s="80">
        <v>0</v>
      </c>
      <c r="XP351" s="80">
        <v>0</v>
      </c>
      <c r="XQ351" s="80">
        <v>0</v>
      </c>
      <c r="XR351" s="80">
        <v>0</v>
      </c>
      <c r="XS351" s="80">
        <v>0</v>
      </c>
      <c r="XT351" s="80"/>
      <c r="XW351" s="80">
        <v>0</v>
      </c>
      <c r="XX351" s="80">
        <v>0</v>
      </c>
      <c r="XY351" s="80">
        <v>0</v>
      </c>
      <c r="XZ351" s="80">
        <v>0</v>
      </c>
      <c r="YA351" s="80">
        <v>0</v>
      </c>
      <c r="YB351" s="80">
        <v>0</v>
      </c>
      <c r="YC351" s="80"/>
      <c r="YF351" s="5">
        <v>0</v>
      </c>
      <c r="YG351" s="5">
        <v>0</v>
      </c>
      <c r="YH351" s="5">
        <v>866.63554343264786</v>
      </c>
      <c r="YI351" s="5">
        <v>918.63367603860752</v>
      </c>
      <c r="YJ351" s="5">
        <v>973.75169660092342</v>
      </c>
      <c r="YK351" s="5">
        <v>1032.1767983969794</v>
      </c>
      <c r="YL351" s="5"/>
      <c r="YO351" s="5">
        <v>0</v>
      </c>
      <c r="YP351" s="5">
        <v>0</v>
      </c>
      <c r="YQ351" s="5">
        <v>18704.364246747798</v>
      </c>
      <c r="YR351" s="5">
        <v>19826.626101552669</v>
      </c>
      <c r="YS351" s="5">
        <v>21016.223667645827</v>
      </c>
      <c r="YT351" s="5">
        <v>29702.929450272768</v>
      </c>
      <c r="YU351" s="5"/>
      <c r="YX351" s="5">
        <v>0</v>
      </c>
      <c r="YY351" s="5">
        <v>0</v>
      </c>
      <c r="YZ351" s="5">
        <v>18704.364246747798</v>
      </c>
      <c r="ZA351" s="5">
        <v>19826.626101552669</v>
      </c>
      <c r="ZB351" s="5">
        <v>21016.223667645827</v>
      </c>
      <c r="ZC351" s="5">
        <v>29702.929450272768</v>
      </c>
      <c r="ZD351" s="5"/>
      <c r="ZG351" s="5">
        <v>0</v>
      </c>
      <c r="ZH351" s="5">
        <v>0</v>
      </c>
      <c r="ZI351" s="5">
        <v>415.65253881661772</v>
      </c>
      <c r="ZJ351" s="5">
        <v>440.59169114561485</v>
      </c>
      <c r="ZK351" s="5">
        <v>467.02719261435175</v>
      </c>
      <c r="ZL351" s="5">
        <v>495.0488241712128</v>
      </c>
      <c r="ZM351" s="5"/>
      <c r="ZP351" s="60">
        <v>0</v>
      </c>
      <c r="ZQ351" s="60">
        <v>0</v>
      </c>
      <c r="ZR351" s="60">
        <v>5819.1355434326479</v>
      </c>
      <c r="ZS351" s="60">
        <v>12336.567352077216</v>
      </c>
      <c r="ZT351" s="60">
        <v>13076.761393201848</v>
      </c>
      <c r="ZU351" s="60">
        <v>13861.367076793958</v>
      </c>
      <c r="ZV351" s="60"/>
      <c r="ZY351" s="60">
        <v>0</v>
      </c>
      <c r="ZZ351" s="60">
        <v>0</v>
      </c>
      <c r="AAA351" s="60">
        <v>415.65253881661772</v>
      </c>
      <c r="AAB351" s="60">
        <v>440.59169114561485</v>
      </c>
      <c r="AAC351" s="60">
        <v>467.02719261435175</v>
      </c>
      <c r="AAD351" s="60">
        <v>495.0488241712128</v>
      </c>
      <c r="AAE351" s="60"/>
      <c r="AAH351" s="60">
        <v>0</v>
      </c>
      <c r="AAI351" s="60">
        <v>0</v>
      </c>
      <c r="AAJ351" s="60">
        <v>8728.7033151489723</v>
      </c>
      <c r="AAK351" s="60">
        <v>18504.851028115823</v>
      </c>
      <c r="AAL351" s="60">
        <v>29422.713134704161</v>
      </c>
      <c r="AAM351" s="60">
        <v>41584.101230381872</v>
      </c>
      <c r="AAN351" s="60"/>
      <c r="AAQ351" s="5">
        <v>0</v>
      </c>
      <c r="AAR351" s="5">
        <v>0</v>
      </c>
      <c r="AAS351" s="5">
        <v>14547.838858581621</v>
      </c>
      <c r="AAT351" s="5">
        <v>30841.418380193041</v>
      </c>
      <c r="AAU351" s="5">
        <v>42499.474527906008</v>
      </c>
      <c r="AAV351" s="5">
        <v>55445.468307175834</v>
      </c>
    </row>
    <row r="352" spans="2:724" ht="15" customHeight="1">
      <c r="B352" s="228">
        <v>79</v>
      </c>
      <c r="C352" s="228">
        <v>34</v>
      </c>
      <c r="D352" s="229" t="s">
        <v>514</v>
      </c>
      <c r="E352" s="73" t="b">
        <v>0</v>
      </c>
      <c r="F352" s="230">
        <v>42370</v>
      </c>
      <c r="G352" s="231" t="s">
        <v>426</v>
      </c>
      <c r="H352" s="57" t="s">
        <v>221</v>
      </c>
      <c r="I352" s="57" t="s">
        <v>199</v>
      </c>
      <c r="J352" s="229" t="s">
        <v>223</v>
      </c>
      <c r="K352" s="232">
        <v>0</v>
      </c>
      <c r="L352" s="232">
        <v>0</v>
      </c>
      <c r="M352" s="73" t="b">
        <v>1</v>
      </c>
      <c r="N352" s="73" t="b">
        <v>1</v>
      </c>
      <c r="O352" s="73" t="b">
        <v>1</v>
      </c>
      <c r="P352" s="27">
        <v>43466</v>
      </c>
      <c r="Q352" s="27" t="s">
        <v>426</v>
      </c>
      <c r="R352" s="69">
        <v>0</v>
      </c>
      <c r="S352" s="69">
        <v>0.06</v>
      </c>
      <c r="T352" s="69">
        <v>0.06</v>
      </c>
      <c r="U352" s="69">
        <v>0.06</v>
      </c>
      <c r="V352" s="69">
        <v>0.06</v>
      </c>
      <c r="W352" s="69">
        <v>0.06</v>
      </c>
      <c r="Z352" s="232">
        <v>0</v>
      </c>
      <c r="AA352" s="232">
        <v>0</v>
      </c>
      <c r="AB352" s="232">
        <v>0</v>
      </c>
      <c r="AC352" s="232">
        <v>0</v>
      </c>
      <c r="AD352" s="232">
        <v>0</v>
      </c>
      <c r="AE352" s="232">
        <v>0</v>
      </c>
      <c r="AF352" s="232">
        <v>0</v>
      </c>
      <c r="AG352" s="232">
        <v>0</v>
      </c>
      <c r="AH352" s="232">
        <v>0</v>
      </c>
      <c r="AI352" s="232">
        <v>0</v>
      </c>
      <c r="AJ352" s="232">
        <v>0</v>
      </c>
      <c r="AK352" s="232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234">
        <v>9905</v>
      </c>
      <c r="AY352" s="5">
        <v>9905</v>
      </c>
      <c r="AZ352" s="5">
        <v>9905</v>
      </c>
      <c r="BA352" s="5">
        <v>9905</v>
      </c>
      <c r="BB352" s="5">
        <v>9905</v>
      </c>
      <c r="BC352" s="5">
        <v>9905</v>
      </c>
      <c r="BD352" s="5">
        <v>9905</v>
      </c>
      <c r="BE352" s="5">
        <v>9905</v>
      </c>
      <c r="BF352" s="5">
        <v>9905</v>
      </c>
      <c r="BG352" s="5">
        <v>9905</v>
      </c>
      <c r="BH352" s="5">
        <v>9905</v>
      </c>
      <c r="BI352" s="5">
        <v>9905</v>
      </c>
      <c r="BJ352" s="5">
        <v>10499.300000000001</v>
      </c>
      <c r="BK352" s="5">
        <v>10499.300000000001</v>
      </c>
      <c r="BL352" s="5">
        <v>10499.300000000001</v>
      </c>
      <c r="BM352" s="5">
        <v>10499.300000000001</v>
      </c>
      <c r="BN352" s="5">
        <v>10499.300000000001</v>
      </c>
      <c r="BO352" s="5">
        <v>10499.300000000001</v>
      </c>
      <c r="BP352" s="5">
        <v>10499.300000000001</v>
      </c>
      <c r="BQ352" s="5">
        <v>10499.300000000001</v>
      </c>
      <c r="BR352" s="5">
        <v>10499.300000000001</v>
      </c>
      <c r="BS352" s="5">
        <v>10499.300000000001</v>
      </c>
      <c r="BT352" s="5">
        <v>10499.300000000001</v>
      </c>
      <c r="BU352" s="5">
        <v>10499.300000000001</v>
      </c>
      <c r="BV352" s="5">
        <v>11129.258000000002</v>
      </c>
      <c r="BW352" s="5">
        <v>11129.258000000002</v>
      </c>
      <c r="BX352" s="5">
        <v>11129.258000000002</v>
      </c>
      <c r="BY352" s="5">
        <v>11129.258000000002</v>
      </c>
      <c r="BZ352" s="5">
        <v>11129.258000000002</v>
      </c>
      <c r="CA352" s="5">
        <v>11129.258000000002</v>
      </c>
      <c r="CB352" s="5">
        <v>11129.258000000002</v>
      </c>
      <c r="CC352" s="5">
        <v>11129.258000000002</v>
      </c>
      <c r="CD352" s="5">
        <v>11129.258000000002</v>
      </c>
      <c r="CE352" s="5">
        <v>11129.258000000002</v>
      </c>
      <c r="CF352" s="5">
        <v>11129.258000000002</v>
      </c>
      <c r="CG352" s="5">
        <v>11129.258000000002</v>
      </c>
      <c r="CH352" s="5">
        <v>11797.013480000001</v>
      </c>
      <c r="CI352" s="5">
        <v>11797.013480000001</v>
      </c>
      <c r="CJ352" s="5">
        <v>11797.013480000001</v>
      </c>
      <c r="CK352" s="5">
        <v>11797.013480000001</v>
      </c>
      <c r="CL352" s="5">
        <v>11797.013480000001</v>
      </c>
      <c r="CM352" s="5">
        <v>11797.013480000001</v>
      </c>
      <c r="CN352" s="5">
        <v>11797.013480000001</v>
      </c>
      <c r="CO352" s="5">
        <v>11797.013480000001</v>
      </c>
      <c r="CP352" s="5">
        <v>11797.013480000001</v>
      </c>
      <c r="CQ352" s="5">
        <v>11797.013480000001</v>
      </c>
      <c r="CR352" s="5">
        <v>11797.013480000001</v>
      </c>
      <c r="CS352" s="5">
        <v>11797.013480000001</v>
      </c>
      <c r="CU352" s="69">
        <v>0</v>
      </c>
      <c r="CV352" s="69">
        <v>0</v>
      </c>
      <c r="CW352" s="69">
        <v>0</v>
      </c>
      <c r="CX352" s="69">
        <v>0</v>
      </c>
      <c r="CY352" s="69">
        <v>0</v>
      </c>
      <c r="CZ352" s="69">
        <v>0</v>
      </c>
      <c r="DC352" s="5">
        <v>0</v>
      </c>
      <c r="DD352" s="5">
        <v>0</v>
      </c>
      <c r="DE352" s="5">
        <v>0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0</v>
      </c>
      <c r="DO352" s="5">
        <v>0</v>
      </c>
      <c r="DP352" s="5">
        <v>0</v>
      </c>
      <c r="DQ352" s="5">
        <v>0</v>
      </c>
      <c r="DR352" s="5">
        <v>0</v>
      </c>
      <c r="DS352" s="5">
        <v>0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0</v>
      </c>
      <c r="EC352" s="5">
        <v>0</v>
      </c>
      <c r="ED352" s="5">
        <v>0</v>
      </c>
      <c r="EE352" s="5">
        <v>0</v>
      </c>
      <c r="EF352" s="5">
        <v>0</v>
      </c>
      <c r="EG352" s="5">
        <v>0</v>
      </c>
      <c r="EH352" s="5">
        <v>0</v>
      </c>
      <c r="EI352" s="5">
        <v>0</v>
      </c>
      <c r="EJ352" s="5">
        <v>0</v>
      </c>
      <c r="EK352" s="5">
        <v>0</v>
      </c>
      <c r="EL352" s="5">
        <v>0</v>
      </c>
      <c r="EM352" s="5">
        <v>0</v>
      </c>
      <c r="EN352" s="5">
        <v>0</v>
      </c>
      <c r="EO352" s="5">
        <v>0</v>
      </c>
      <c r="EP352" s="5">
        <v>0</v>
      </c>
      <c r="EQ352" s="5">
        <v>0</v>
      </c>
      <c r="ER352" s="5">
        <v>0</v>
      </c>
      <c r="ES352" s="5">
        <v>0</v>
      </c>
      <c r="ET352" s="5">
        <v>0</v>
      </c>
      <c r="EU352" s="5">
        <v>0</v>
      </c>
      <c r="EV352" s="5">
        <v>0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0</v>
      </c>
      <c r="FC352" s="5">
        <v>0</v>
      </c>
      <c r="FD352" s="5">
        <v>0</v>
      </c>
      <c r="FE352" s="5">
        <v>0</v>
      </c>
      <c r="FF352" s="5">
        <v>0</v>
      </c>
      <c r="FG352" s="5">
        <v>0</v>
      </c>
      <c r="FH352" s="5">
        <v>0</v>
      </c>
      <c r="FI352" s="5">
        <v>0</v>
      </c>
      <c r="FJ352" s="5">
        <v>0</v>
      </c>
      <c r="FK352" s="5">
        <v>0</v>
      </c>
      <c r="FL352" s="5">
        <v>0</v>
      </c>
      <c r="FM352" s="5">
        <v>0</v>
      </c>
      <c r="FN352" s="5">
        <v>0</v>
      </c>
      <c r="FO352" s="5">
        <v>0</v>
      </c>
      <c r="FP352" s="5">
        <v>0</v>
      </c>
      <c r="FQ352" s="5">
        <v>0</v>
      </c>
      <c r="FR352" s="5">
        <v>0</v>
      </c>
      <c r="FS352" s="5">
        <v>0</v>
      </c>
      <c r="FT352" s="5">
        <v>0</v>
      </c>
      <c r="FU352" s="5">
        <v>0</v>
      </c>
      <c r="FV352" s="5">
        <v>0</v>
      </c>
      <c r="FW352" s="5"/>
      <c r="FZ352" s="5">
        <v>0</v>
      </c>
      <c r="GA352" s="5">
        <v>0</v>
      </c>
      <c r="GB352" s="5">
        <v>0</v>
      </c>
      <c r="GC352" s="5">
        <v>0</v>
      </c>
      <c r="GD352" s="5">
        <v>0</v>
      </c>
      <c r="GE352" s="5">
        <v>0</v>
      </c>
      <c r="GF352" s="5">
        <v>0</v>
      </c>
      <c r="GG352" s="5">
        <v>0</v>
      </c>
      <c r="GH352" s="5">
        <v>0</v>
      </c>
      <c r="GI352" s="5">
        <v>0</v>
      </c>
      <c r="GJ352" s="5">
        <v>0</v>
      </c>
      <c r="GK352" s="5">
        <v>0</v>
      </c>
      <c r="GL352" s="5">
        <v>0</v>
      </c>
      <c r="GM352" s="5">
        <v>0</v>
      </c>
      <c r="GN352" s="5">
        <v>0</v>
      </c>
      <c r="GO352" s="5">
        <v>0</v>
      </c>
      <c r="GP352" s="5">
        <v>0</v>
      </c>
      <c r="GQ352" s="5">
        <v>0</v>
      </c>
      <c r="GR352" s="5">
        <v>0</v>
      </c>
      <c r="GS352" s="5">
        <v>0</v>
      </c>
      <c r="GT352" s="5">
        <v>0</v>
      </c>
      <c r="GU352" s="5">
        <v>0</v>
      </c>
      <c r="GV352" s="5">
        <v>0</v>
      </c>
      <c r="GW352" s="5">
        <v>0</v>
      </c>
      <c r="GX352" s="5">
        <v>9905</v>
      </c>
      <c r="GY352" s="5">
        <v>9905</v>
      </c>
      <c r="GZ352" s="5">
        <v>9905</v>
      </c>
      <c r="HA352" s="5">
        <v>9905</v>
      </c>
      <c r="HB352" s="5">
        <v>9905</v>
      </c>
      <c r="HC352" s="5">
        <v>9905</v>
      </c>
      <c r="HD352" s="5">
        <v>9905</v>
      </c>
      <c r="HE352" s="5">
        <v>9905</v>
      </c>
      <c r="HF352" s="5">
        <v>9905</v>
      </c>
      <c r="HG352" s="5">
        <v>9905</v>
      </c>
      <c r="HH352" s="5">
        <v>9905</v>
      </c>
      <c r="HI352" s="5">
        <v>9905</v>
      </c>
      <c r="HJ352" s="5">
        <v>10499.300000000001</v>
      </c>
      <c r="HK352" s="5">
        <v>10499.300000000001</v>
      </c>
      <c r="HL352" s="5">
        <v>10499.300000000001</v>
      </c>
      <c r="HM352" s="5">
        <v>10499.300000000001</v>
      </c>
      <c r="HN352" s="5">
        <v>10499.300000000001</v>
      </c>
      <c r="HO352" s="5">
        <v>10499.300000000001</v>
      </c>
      <c r="HP352" s="5">
        <v>10499.300000000001</v>
      </c>
      <c r="HQ352" s="5">
        <v>10499.300000000001</v>
      </c>
      <c r="HR352" s="5">
        <v>10499.300000000001</v>
      </c>
      <c r="HS352" s="5">
        <v>10499.300000000001</v>
      </c>
      <c r="HT352" s="5">
        <v>10499.300000000001</v>
      </c>
      <c r="HU352" s="5">
        <v>10499.300000000001</v>
      </c>
      <c r="HV352" s="5">
        <v>11129.258000000002</v>
      </c>
      <c r="HW352" s="5">
        <v>11129.258000000002</v>
      </c>
      <c r="HX352" s="5">
        <v>11129.258000000002</v>
      </c>
      <c r="HY352" s="5">
        <v>11129.258000000002</v>
      </c>
      <c r="HZ352" s="5">
        <v>11129.258000000002</v>
      </c>
      <c r="IA352" s="5">
        <v>11129.258000000002</v>
      </c>
      <c r="IB352" s="5">
        <v>11129.258000000002</v>
      </c>
      <c r="IC352" s="5">
        <v>11129.258000000002</v>
      </c>
      <c r="ID352" s="5">
        <v>11129.258000000002</v>
      </c>
      <c r="IE352" s="5">
        <v>11129.258000000002</v>
      </c>
      <c r="IF352" s="5">
        <v>11129.258000000002</v>
      </c>
      <c r="IG352" s="5">
        <v>11129.258000000002</v>
      </c>
      <c r="IH352" s="5">
        <v>11797.013480000001</v>
      </c>
      <c r="II352" s="5">
        <v>11797.013480000001</v>
      </c>
      <c r="IJ352" s="5">
        <v>11797.013480000001</v>
      </c>
      <c r="IK352" s="5">
        <v>11797.013480000001</v>
      </c>
      <c r="IL352" s="5">
        <v>11797.013480000001</v>
      </c>
      <c r="IM352" s="5">
        <v>11797.013480000001</v>
      </c>
      <c r="IN352" s="5">
        <v>11797.013480000001</v>
      </c>
      <c r="IO352" s="5">
        <v>11797.013480000001</v>
      </c>
      <c r="IP352" s="5">
        <v>11797.013480000001</v>
      </c>
      <c r="IQ352" s="5">
        <v>11797.013480000001</v>
      </c>
      <c r="IR352" s="5">
        <v>11797.013480000001</v>
      </c>
      <c r="IS352" s="5">
        <v>11797.013480000001</v>
      </c>
      <c r="IT352" s="5"/>
      <c r="IW352" s="5">
        <v>0</v>
      </c>
      <c r="IX352" s="5">
        <v>0</v>
      </c>
      <c r="IY352" s="5">
        <v>0</v>
      </c>
      <c r="IZ352" s="5">
        <v>0</v>
      </c>
      <c r="JA352" s="5">
        <v>0</v>
      </c>
      <c r="JB352" s="5">
        <v>0</v>
      </c>
      <c r="JC352" s="5">
        <v>0</v>
      </c>
      <c r="JD352" s="5">
        <v>0</v>
      </c>
      <c r="JE352" s="5">
        <v>0</v>
      </c>
      <c r="JF352" s="5">
        <v>0</v>
      </c>
      <c r="JG352" s="5">
        <v>0</v>
      </c>
      <c r="JH352" s="5">
        <v>0</v>
      </c>
      <c r="JI352" s="5">
        <v>0</v>
      </c>
      <c r="JJ352" s="5">
        <v>0</v>
      </c>
      <c r="JK352" s="5">
        <v>0</v>
      </c>
      <c r="JL352" s="5">
        <v>0</v>
      </c>
      <c r="JM352" s="5">
        <v>0</v>
      </c>
      <c r="JN352" s="5">
        <v>0</v>
      </c>
      <c r="JO352" s="5">
        <v>0</v>
      </c>
      <c r="JP352" s="5">
        <v>0</v>
      </c>
      <c r="JQ352" s="5">
        <v>0</v>
      </c>
      <c r="JR352" s="5">
        <v>0</v>
      </c>
      <c r="JS352" s="5">
        <v>0</v>
      </c>
      <c r="JT352" s="5">
        <v>0</v>
      </c>
      <c r="JU352" s="5">
        <v>284.27350000000001</v>
      </c>
      <c r="JV352" s="5">
        <v>284.27350000000001</v>
      </c>
      <c r="JW352" s="5">
        <v>284.27350000000001</v>
      </c>
      <c r="JX352" s="5">
        <v>284.27350000000001</v>
      </c>
      <c r="JY352" s="5">
        <v>284.27350000000001</v>
      </c>
      <c r="JZ352" s="5">
        <v>284.27350000000001</v>
      </c>
      <c r="KA352" s="5">
        <v>284.27350000000001</v>
      </c>
      <c r="KB352" s="5">
        <v>284.27350000000001</v>
      </c>
      <c r="KC352" s="5">
        <v>284.27350000000001</v>
      </c>
      <c r="KD352" s="5">
        <v>284.27350000000001</v>
      </c>
      <c r="KE352" s="5">
        <v>284.27350000000001</v>
      </c>
      <c r="KF352" s="5">
        <v>284.27350000000001</v>
      </c>
      <c r="KG352" s="5">
        <v>301.32991000000004</v>
      </c>
      <c r="KH352" s="5">
        <v>301.32991000000004</v>
      </c>
      <c r="KI352" s="5">
        <v>301.32991000000004</v>
      </c>
      <c r="KJ352" s="5">
        <v>301.32991000000004</v>
      </c>
      <c r="KK352" s="5">
        <v>301.32991000000004</v>
      </c>
      <c r="KL352" s="5">
        <v>301.32991000000004</v>
      </c>
      <c r="KM352" s="5">
        <v>301.32991000000004</v>
      </c>
      <c r="KN352" s="5">
        <v>301.32991000000004</v>
      </c>
      <c r="KO352" s="5">
        <v>301.32991000000004</v>
      </c>
      <c r="KP352" s="5">
        <v>301.32991000000004</v>
      </c>
      <c r="KQ352" s="5">
        <v>301.32991000000004</v>
      </c>
      <c r="KR352" s="5">
        <v>301.32991000000004</v>
      </c>
      <c r="KS352" s="5">
        <v>319.40970460000005</v>
      </c>
      <c r="KT352" s="5">
        <v>319.40970460000005</v>
      </c>
      <c r="KU352" s="5">
        <v>319.40970460000005</v>
      </c>
      <c r="KV352" s="5">
        <v>319.40970460000005</v>
      </c>
      <c r="KW352" s="5">
        <v>319.40970460000005</v>
      </c>
      <c r="KX352" s="5">
        <v>319.40970460000005</v>
      </c>
      <c r="KY352" s="5">
        <v>319.40970460000005</v>
      </c>
      <c r="KZ352" s="5">
        <v>319.40970460000005</v>
      </c>
      <c r="LA352" s="5">
        <v>319.40970460000005</v>
      </c>
      <c r="LB352" s="5">
        <v>319.40970460000005</v>
      </c>
      <c r="LC352" s="5">
        <v>319.40970460000005</v>
      </c>
      <c r="LD352" s="5">
        <v>319.40970460000005</v>
      </c>
      <c r="LE352" s="5">
        <v>338.57428687600003</v>
      </c>
      <c r="LF352" s="5">
        <v>338.57428687600003</v>
      </c>
      <c r="LG352" s="5">
        <v>338.57428687600003</v>
      </c>
      <c r="LH352" s="5">
        <v>338.57428687600003</v>
      </c>
      <c r="LI352" s="5">
        <v>338.57428687600003</v>
      </c>
      <c r="LJ352" s="5">
        <v>338.57428687600003</v>
      </c>
      <c r="LK352" s="5">
        <v>338.57428687600003</v>
      </c>
      <c r="LL352" s="5">
        <v>338.57428687600003</v>
      </c>
      <c r="LM352" s="5">
        <v>338.57428687600003</v>
      </c>
      <c r="LN352" s="5">
        <v>338.57428687600003</v>
      </c>
      <c r="LO352" s="5">
        <v>338.57428687600003</v>
      </c>
      <c r="LP352" s="5">
        <v>338.57428687600003</v>
      </c>
      <c r="LQ352" s="5"/>
      <c r="LT352" s="5">
        <v>0</v>
      </c>
      <c r="LU352" s="5">
        <v>0</v>
      </c>
      <c r="LV352" s="5">
        <v>0</v>
      </c>
      <c r="LW352" s="5">
        <v>0</v>
      </c>
      <c r="LX352" s="5">
        <v>0</v>
      </c>
      <c r="LY352" s="5">
        <v>0</v>
      </c>
      <c r="LZ352" s="5">
        <v>0</v>
      </c>
      <c r="MA352" s="5">
        <v>0</v>
      </c>
      <c r="MB352" s="5">
        <v>0</v>
      </c>
      <c r="MC352" s="5">
        <v>0</v>
      </c>
      <c r="MD352" s="5">
        <v>0</v>
      </c>
      <c r="ME352" s="5">
        <v>0</v>
      </c>
      <c r="MF352" s="5">
        <v>0</v>
      </c>
      <c r="MG352" s="5">
        <v>0</v>
      </c>
      <c r="MH352" s="5">
        <v>0</v>
      </c>
      <c r="MI352" s="5">
        <v>0</v>
      </c>
      <c r="MJ352" s="5">
        <v>0</v>
      </c>
      <c r="MK352" s="5">
        <v>0</v>
      </c>
      <c r="ML352" s="5">
        <v>0</v>
      </c>
      <c r="MM352" s="5">
        <v>0</v>
      </c>
      <c r="MN352" s="5">
        <v>0</v>
      </c>
      <c r="MO352" s="5">
        <v>0</v>
      </c>
      <c r="MP352" s="5">
        <v>0</v>
      </c>
      <c r="MQ352" s="5">
        <v>0</v>
      </c>
      <c r="MR352" s="5">
        <v>301.11200000000002</v>
      </c>
      <c r="MS352" s="5">
        <v>301.11200000000002</v>
      </c>
      <c r="MT352" s="5">
        <v>301.11200000000002</v>
      </c>
      <c r="MU352" s="5">
        <v>301.11200000000002</v>
      </c>
      <c r="MV352" s="5">
        <v>301.11200000000002</v>
      </c>
      <c r="MW352" s="5">
        <v>301.11200000000002</v>
      </c>
      <c r="MX352" s="5">
        <v>301.11200000000002</v>
      </c>
      <c r="MY352" s="5">
        <v>301.11200000000002</v>
      </c>
      <c r="MZ352" s="5">
        <v>301.11200000000002</v>
      </c>
      <c r="NA352" s="5">
        <v>301.11200000000002</v>
      </c>
      <c r="NB352" s="5">
        <v>301.11200000000002</v>
      </c>
      <c r="NC352" s="5">
        <v>301.11200000000002</v>
      </c>
      <c r="ND352" s="5">
        <v>319.17872000000006</v>
      </c>
      <c r="NE352" s="5">
        <v>319.17872000000006</v>
      </c>
      <c r="NF352" s="5">
        <v>319.17872000000006</v>
      </c>
      <c r="NG352" s="5">
        <v>319.17872000000006</v>
      </c>
      <c r="NH352" s="5">
        <v>319.17872000000006</v>
      </c>
      <c r="NI352" s="5">
        <v>319.17872000000006</v>
      </c>
      <c r="NJ352" s="5">
        <v>319.17872000000006</v>
      </c>
      <c r="NK352" s="5">
        <v>319.17872000000006</v>
      </c>
      <c r="NL352" s="5">
        <v>319.17872000000006</v>
      </c>
      <c r="NM352" s="5">
        <v>319.17872000000006</v>
      </c>
      <c r="NN352" s="5">
        <v>319.17872000000006</v>
      </c>
      <c r="NO352" s="5">
        <v>319.17872000000006</v>
      </c>
      <c r="NP352" s="5">
        <v>338.32944320000007</v>
      </c>
      <c r="NQ352" s="5">
        <v>338.32944320000007</v>
      </c>
      <c r="NR352" s="5">
        <v>338.32944320000007</v>
      </c>
      <c r="NS352" s="5">
        <v>338.32944320000007</v>
      </c>
      <c r="NT352" s="5">
        <v>338.32944320000007</v>
      </c>
      <c r="NU352" s="5">
        <v>338.32944320000007</v>
      </c>
      <c r="NV352" s="5">
        <v>338.32944320000007</v>
      </c>
      <c r="NW352" s="5">
        <v>338.32944320000007</v>
      </c>
      <c r="NX352" s="5">
        <v>338.32944320000007</v>
      </c>
      <c r="NY352" s="5">
        <v>338.32944320000007</v>
      </c>
      <c r="NZ352" s="5">
        <v>338.32944320000007</v>
      </c>
      <c r="OA352" s="5">
        <v>338.32944320000007</v>
      </c>
      <c r="OB352" s="5">
        <v>358.62920979200004</v>
      </c>
      <c r="OC352" s="5">
        <v>358.62920979200004</v>
      </c>
      <c r="OD352" s="5">
        <v>358.62920979200004</v>
      </c>
      <c r="OE352" s="5">
        <v>358.62920979200004</v>
      </c>
      <c r="OF352" s="5">
        <v>358.62920979200004</v>
      </c>
      <c r="OG352" s="5">
        <v>358.62920979200004</v>
      </c>
      <c r="OH352" s="5">
        <v>358.62920979200004</v>
      </c>
      <c r="OI352" s="5">
        <v>358.62920979200004</v>
      </c>
      <c r="OJ352" s="5">
        <v>358.62920979200004</v>
      </c>
      <c r="OK352" s="5">
        <v>358.62920979200004</v>
      </c>
      <c r="OL352" s="5">
        <v>358.62920979200004</v>
      </c>
      <c r="OM352" s="5">
        <v>358.62920979200004</v>
      </c>
      <c r="ON352" s="5"/>
      <c r="OQ352" s="59">
        <v>0</v>
      </c>
      <c r="OR352" s="59">
        <v>0</v>
      </c>
      <c r="OS352" s="59">
        <v>0</v>
      </c>
      <c r="OT352" s="59">
        <v>0</v>
      </c>
      <c r="OU352" s="59">
        <v>0</v>
      </c>
      <c r="OV352" s="59">
        <v>0</v>
      </c>
      <c r="OW352" s="59">
        <v>0</v>
      </c>
      <c r="OX352" s="59">
        <v>0</v>
      </c>
      <c r="OY352" s="59">
        <v>0</v>
      </c>
      <c r="OZ352" s="59">
        <v>0</v>
      </c>
      <c r="PA352" s="59">
        <v>0</v>
      </c>
      <c r="PB352" s="59">
        <v>0</v>
      </c>
      <c r="PC352" s="59">
        <v>0</v>
      </c>
      <c r="PD352" s="59">
        <v>0</v>
      </c>
      <c r="PE352" s="59">
        <v>0</v>
      </c>
      <c r="PF352" s="59">
        <v>0</v>
      </c>
      <c r="PG352" s="59">
        <v>0</v>
      </c>
      <c r="PH352" s="59">
        <v>0</v>
      </c>
      <c r="PI352" s="59">
        <v>0</v>
      </c>
      <c r="PJ352" s="59">
        <v>0</v>
      </c>
      <c r="PK352" s="59">
        <v>0</v>
      </c>
      <c r="PL352" s="59">
        <v>0</v>
      </c>
      <c r="PM352" s="59">
        <v>0</v>
      </c>
      <c r="PN352" s="59">
        <v>0</v>
      </c>
      <c r="PO352" s="59">
        <v>0</v>
      </c>
      <c r="PP352" s="59">
        <v>0</v>
      </c>
      <c r="PQ352" s="59">
        <v>0</v>
      </c>
      <c r="PR352" s="59">
        <v>0</v>
      </c>
      <c r="PS352" s="59">
        <v>0</v>
      </c>
      <c r="PT352" s="59">
        <v>0</v>
      </c>
      <c r="PU352" s="59">
        <v>0</v>
      </c>
      <c r="PV352" s="59">
        <v>0</v>
      </c>
      <c r="PW352" s="59">
        <v>0</v>
      </c>
      <c r="PX352" s="59">
        <v>0</v>
      </c>
      <c r="PY352" s="59">
        <v>0</v>
      </c>
      <c r="PZ352" s="59">
        <v>0</v>
      </c>
      <c r="QA352" s="59">
        <v>0</v>
      </c>
      <c r="QB352" s="59">
        <v>0</v>
      </c>
      <c r="QC352" s="59">
        <v>0</v>
      </c>
      <c r="QD352" s="59">
        <v>0</v>
      </c>
      <c r="QE352" s="59">
        <v>0</v>
      </c>
      <c r="QF352" s="59">
        <v>0</v>
      </c>
      <c r="QG352" s="59">
        <v>0</v>
      </c>
      <c r="QH352" s="59">
        <v>0</v>
      </c>
      <c r="QI352" s="59">
        <v>0</v>
      </c>
      <c r="QJ352" s="59">
        <v>0</v>
      </c>
      <c r="QK352" s="59">
        <v>0</v>
      </c>
      <c r="QL352" s="59">
        <v>0</v>
      </c>
      <c r="QM352" s="59">
        <v>0</v>
      </c>
      <c r="QN352" s="59">
        <v>0</v>
      </c>
      <c r="QO352" s="59">
        <v>0</v>
      </c>
      <c r="QP352" s="59">
        <v>0</v>
      </c>
      <c r="QQ352" s="59">
        <v>0</v>
      </c>
      <c r="QR352" s="59">
        <v>0</v>
      </c>
      <c r="QS352" s="59">
        <v>0</v>
      </c>
      <c r="QT352" s="59">
        <v>0</v>
      </c>
      <c r="QU352" s="59">
        <v>0</v>
      </c>
      <c r="QV352" s="59">
        <v>0</v>
      </c>
      <c r="QW352" s="59">
        <v>0</v>
      </c>
      <c r="QX352" s="59">
        <v>0</v>
      </c>
      <c r="QY352" s="59">
        <v>0</v>
      </c>
      <c r="QZ352" s="59">
        <v>0</v>
      </c>
      <c r="RA352" s="59">
        <v>0</v>
      </c>
      <c r="RB352" s="59">
        <v>0</v>
      </c>
      <c r="RC352" s="59">
        <v>0</v>
      </c>
      <c r="RD352" s="59">
        <v>0</v>
      </c>
      <c r="RE352" s="59">
        <v>0</v>
      </c>
      <c r="RF352" s="59">
        <v>0</v>
      </c>
      <c r="RG352" s="59">
        <v>0</v>
      </c>
      <c r="RH352" s="59">
        <v>0</v>
      </c>
      <c r="RI352" s="59">
        <v>0</v>
      </c>
      <c r="RJ352" s="59">
        <v>0</v>
      </c>
      <c r="RK352" s="59"/>
      <c r="RN352" s="59">
        <v>0</v>
      </c>
      <c r="RO352" s="59">
        <v>0</v>
      </c>
      <c r="RP352" s="59">
        <v>0</v>
      </c>
      <c r="RQ352" s="59">
        <v>0</v>
      </c>
      <c r="RR352" s="59">
        <v>0</v>
      </c>
      <c r="RS352" s="59">
        <v>0</v>
      </c>
      <c r="RT352" s="59">
        <v>0</v>
      </c>
      <c r="RU352" s="59">
        <v>0</v>
      </c>
      <c r="RV352" s="59">
        <v>0</v>
      </c>
      <c r="RW352" s="59">
        <v>0</v>
      </c>
      <c r="RX352" s="59">
        <v>0</v>
      </c>
      <c r="RY352" s="59">
        <v>0</v>
      </c>
      <c r="RZ352" s="59">
        <v>0</v>
      </c>
      <c r="SA352" s="59">
        <v>0</v>
      </c>
      <c r="SB352" s="59">
        <v>0</v>
      </c>
      <c r="SC352" s="59">
        <v>0</v>
      </c>
      <c r="SD352" s="59">
        <v>0</v>
      </c>
      <c r="SE352" s="59">
        <v>0</v>
      </c>
      <c r="SF352" s="59">
        <v>0</v>
      </c>
      <c r="SG352" s="59">
        <v>0</v>
      </c>
      <c r="SH352" s="59">
        <v>0</v>
      </c>
      <c r="SI352" s="59">
        <v>0</v>
      </c>
      <c r="SJ352" s="59">
        <v>0</v>
      </c>
      <c r="SK352" s="59">
        <v>0</v>
      </c>
      <c r="SL352" s="59">
        <v>585.38550000000009</v>
      </c>
      <c r="SM352" s="59">
        <v>585.38550000000009</v>
      </c>
      <c r="SN352" s="59">
        <v>585.38550000000009</v>
      </c>
      <c r="SO352" s="59">
        <v>585.38550000000009</v>
      </c>
      <c r="SP352" s="59">
        <v>585.38550000000009</v>
      </c>
      <c r="SQ352" s="59">
        <v>585.38550000000009</v>
      </c>
      <c r="SR352" s="59">
        <v>585.38550000000009</v>
      </c>
      <c r="SS352" s="59">
        <v>585.38550000000009</v>
      </c>
      <c r="ST352" s="59">
        <v>585.38550000000009</v>
      </c>
      <c r="SU352" s="59">
        <v>585.38550000000009</v>
      </c>
      <c r="SV352" s="59">
        <v>585.38550000000009</v>
      </c>
      <c r="SW352" s="59">
        <v>585.38550000000009</v>
      </c>
      <c r="SX352" s="59">
        <v>620.50863000000004</v>
      </c>
      <c r="SY352" s="59">
        <v>620.50863000000004</v>
      </c>
      <c r="SZ352" s="59">
        <v>620.50863000000004</v>
      </c>
      <c r="TA352" s="59">
        <v>620.50863000000004</v>
      </c>
      <c r="TB352" s="59">
        <v>620.50863000000004</v>
      </c>
      <c r="TC352" s="59">
        <v>620.50863000000004</v>
      </c>
      <c r="TD352" s="59">
        <v>620.50863000000004</v>
      </c>
      <c r="TE352" s="59">
        <v>620.50863000000004</v>
      </c>
      <c r="TF352" s="59">
        <v>620.50863000000004</v>
      </c>
      <c r="TG352" s="59">
        <v>620.50863000000004</v>
      </c>
      <c r="TH352" s="59">
        <v>620.50863000000004</v>
      </c>
      <c r="TI352" s="59">
        <v>620.50863000000004</v>
      </c>
      <c r="TJ352" s="59">
        <v>657.73914780000018</v>
      </c>
      <c r="TK352" s="59">
        <v>657.73914780000018</v>
      </c>
      <c r="TL352" s="59">
        <v>657.73914780000018</v>
      </c>
      <c r="TM352" s="59">
        <v>657.73914780000018</v>
      </c>
      <c r="TN352" s="59">
        <v>657.73914780000018</v>
      </c>
      <c r="TO352" s="59">
        <v>657.73914780000018</v>
      </c>
      <c r="TP352" s="59">
        <v>657.73914780000018</v>
      </c>
      <c r="TQ352" s="59">
        <v>657.73914780000018</v>
      </c>
      <c r="TR352" s="59">
        <v>657.73914780000018</v>
      </c>
      <c r="TS352" s="59">
        <v>657.73914780000018</v>
      </c>
      <c r="TT352" s="59">
        <v>657.73914780000018</v>
      </c>
      <c r="TU352" s="59">
        <v>657.73914780000018</v>
      </c>
      <c r="TV352" s="59">
        <v>697.20349666800007</v>
      </c>
      <c r="TW352" s="59">
        <v>697.20349666800007</v>
      </c>
      <c r="TX352" s="59">
        <v>697.20349666800007</v>
      </c>
      <c r="TY352" s="59">
        <v>697.20349666800007</v>
      </c>
      <c r="TZ352" s="59">
        <v>697.20349666800007</v>
      </c>
      <c r="UA352" s="59">
        <v>697.20349666800007</v>
      </c>
      <c r="UB352" s="59">
        <v>697.20349666800007</v>
      </c>
      <c r="UC352" s="59">
        <v>697.20349666800007</v>
      </c>
      <c r="UD352" s="59">
        <v>697.20349666800007</v>
      </c>
      <c r="UE352" s="59">
        <v>697.20349666800007</v>
      </c>
      <c r="UF352" s="59">
        <v>697.20349666800007</v>
      </c>
      <c r="UG352" s="59">
        <v>697.20349666800007</v>
      </c>
      <c r="UH352" s="59"/>
      <c r="UK352" s="59">
        <v>0</v>
      </c>
      <c r="UL352" s="59">
        <v>0</v>
      </c>
      <c r="UM352" s="59">
        <v>3411.2820000000011</v>
      </c>
      <c r="UN352" s="59">
        <v>3615.9589199999996</v>
      </c>
      <c r="UO352" s="59">
        <v>3832.9164552000016</v>
      </c>
      <c r="UP352" s="59">
        <v>4062.8914425119997</v>
      </c>
      <c r="UQ352" s="59"/>
      <c r="UT352" s="59">
        <v>0</v>
      </c>
      <c r="UU352" s="59">
        <v>0</v>
      </c>
      <c r="UV352" s="59">
        <v>3613.3440000000005</v>
      </c>
      <c r="UW352" s="59">
        <v>3830.14464</v>
      </c>
      <c r="UX352" s="59">
        <v>4059.9533184000015</v>
      </c>
      <c r="UY352" s="59">
        <v>4303.5505175040007</v>
      </c>
      <c r="UZ352" s="59"/>
      <c r="VC352" s="59">
        <v>0</v>
      </c>
      <c r="VD352" s="59">
        <v>0</v>
      </c>
      <c r="VE352" s="59">
        <v>0</v>
      </c>
      <c r="VF352" s="59">
        <v>0</v>
      </c>
      <c r="VG352" s="59">
        <v>0</v>
      </c>
      <c r="VH352" s="59">
        <v>0</v>
      </c>
      <c r="VI352" s="59"/>
      <c r="VL352" s="59">
        <v>0</v>
      </c>
      <c r="VM352" s="59">
        <v>0</v>
      </c>
      <c r="VN352" s="59">
        <v>7024.626000000002</v>
      </c>
      <c r="VO352" s="59">
        <v>7446.1035599999996</v>
      </c>
      <c r="VP352" s="59">
        <v>7892.8697736000031</v>
      </c>
      <c r="VQ352" s="59">
        <v>8366.4419600159999</v>
      </c>
      <c r="VR352" s="59"/>
      <c r="VU352" s="59">
        <v>0</v>
      </c>
      <c r="VV352" s="59">
        <v>0</v>
      </c>
      <c r="VW352" s="59">
        <v>118860</v>
      </c>
      <c r="VX352" s="59">
        <v>125991.60000000002</v>
      </c>
      <c r="VY352" s="59">
        <v>133551.09600000002</v>
      </c>
      <c r="VZ352" s="59">
        <v>141564.16175999999</v>
      </c>
      <c r="WA352" s="59"/>
      <c r="WD352" s="59">
        <v>0</v>
      </c>
      <c r="WE352" s="59">
        <v>0</v>
      </c>
      <c r="WF352" s="59">
        <v>9905</v>
      </c>
      <c r="WG352" s="59">
        <v>10499.300000000001</v>
      </c>
      <c r="WH352" s="59">
        <v>11129.258000000002</v>
      </c>
      <c r="WI352" s="59">
        <v>11797.01348</v>
      </c>
      <c r="WJ352" s="59"/>
      <c r="WM352" s="59">
        <v>0</v>
      </c>
      <c r="WN352" s="59">
        <v>0</v>
      </c>
      <c r="WO352" s="59">
        <v>415.65253881661772</v>
      </c>
      <c r="WP352" s="59">
        <v>440.59169114561485</v>
      </c>
      <c r="WQ352" s="59">
        <v>467.02719261435175</v>
      </c>
      <c r="WR352" s="59">
        <v>495.0488241712128</v>
      </c>
      <c r="WS352" s="59"/>
      <c r="WV352" s="74">
        <v>-12</v>
      </c>
      <c r="WW352" s="74">
        <v>0</v>
      </c>
      <c r="WX352" s="74">
        <v>12</v>
      </c>
      <c r="WY352" s="74">
        <v>24</v>
      </c>
      <c r="WZ352" s="74">
        <v>36</v>
      </c>
      <c r="XA352" s="74">
        <v>48</v>
      </c>
      <c r="XB352" s="74"/>
      <c r="XE352" s="80">
        <v>0</v>
      </c>
      <c r="XF352" s="80">
        <v>0</v>
      </c>
      <c r="XG352" s="80">
        <v>1</v>
      </c>
      <c r="XH352" s="80">
        <v>2</v>
      </c>
      <c r="XI352" s="80">
        <v>3</v>
      </c>
      <c r="XJ352" s="80">
        <v>4</v>
      </c>
      <c r="XK352" s="80"/>
      <c r="XL352" s="75"/>
      <c r="XM352" s="75"/>
      <c r="XN352" s="80">
        <v>0</v>
      </c>
      <c r="XO352" s="80">
        <v>0</v>
      </c>
      <c r="XP352" s="80">
        <v>0</v>
      </c>
      <c r="XQ352" s="80">
        <v>0</v>
      </c>
      <c r="XR352" s="80">
        <v>0</v>
      </c>
      <c r="XS352" s="80">
        <v>0</v>
      </c>
      <c r="XT352" s="80"/>
      <c r="XW352" s="80">
        <v>0</v>
      </c>
      <c r="XX352" s="80">
        <v>0</v>
      </c>
      <c r="XY352" s="80">
        <v>0</v>
      </c>
      <c r="XZ352" s="80">
        <v>0</v>
      </c>
      <c r="YA352" s="80">
        <v>0</v>
      </c>
      <c r="YB352" s="80">
        <v>0</v>
      </c>
      <c r="YC352" s="80"/>
      <c r="YF352" s="5">
        <v>0</v>
      </c>
      <c r="YG352" s="5">
        <v>0</v>
      </c>
      <c r="YH352" s="5">
        <v>866.63554343264786</v>
      </c>
      <c r="YI352" s="5">
        <v>918.63367603860752</v>
      </c>
      <c r="YJ352" s="5">
        <v>973.75169660092342</v>
      </c>
      <c r="YK352" s="5">
        <v>1032.1767983969794</v>
      </c>
      <c r="YL352" s="5"/>
      <c r="YO352" s="5">
        <v>0</v>
      </c>
      <c r="YP352" s="5">
        <v>0</v>
      </c>
      <c r="YQ352" s="5">
        <v>18704.364246747798</v>
      </c>
      <c r="YR352" s="5">
        <v>19826.626101552669</v>
      </c>
      <c r="YS352" s="5">
        <v>21016.223667645827</v>
      </c>
      <c r="YT352" s="5">
        <v>29702.929450272768</v>
      </c>
      <c r="YU352" s="5"/>
      <c r="YX352" s="5">
        <v>0</v>
      </c>
      <c r="YY352" s="5">
        <v>0</v>
      </c>
      <c r="YZ352" s="5">
        <v>18704.364246747798</v>
      </c>
      <c r="ZA352" s="5">
        <v>19826.626101552669</v>
      </c>
      <c r="ZB352" s="5">
        <v>21016.223667645827</v>
      </c>
      <c r="ZC352" s="5">
        <v>29702.929450272768</v>
      </c>
      <c r="ZD352" s="5"/>
      <c r="ZG352" s="5">
        <v>0</v>
      </c>
      <c r="ZH352" s="5">
        <v>0</v>
      </c>
      <c r="ZI352" s="5">
        <v>415.65253881661772</v>
      </c>
      <c r="ZJ352" s="5">
        <v>440.59169114561485</v>
      </c>
      <c r="ZK352" s="5">
        <v>467.02719261435175</v>
      </c>
      <c r="ZL352" s="5">
        <v>495.0488241712128</v>
      </c>
      <c r="ZM352" s="5"/>
      <c r="ZP352" s="60">
        <v>0</v>
      </c>
      <c r="ZQ352" s="60">
        <v>0</v>
      </c>
      <c r="ZR352" s="60">
        <v>5819.1355434326479</v>
      </c>
      <c r="ZS352" s="60">
        <v>12336.567352077216</v>
      </c>
      <c r="ZT352" s="60">
        <v>13076.761393201848</v>
      </c>
      <c r="ZU352" s="60">
        <v>13861.367076793958</v>
      </c>
      <c r="ZV352" s="60"/>
      <c r="ZY352" s="60">
        <v>0</v>
      </c>
      <c r="ZZ352" s="60">
        <v>0</v>
      </c>
      <c r="AAA352" s="60">
        <v>415.65253881661772</v>
      </c>
      <c r="AAB352" s="60">
        <v>440.59169114561485</v>
      </c>
      <c r="AAC352" s="60">
        <v>467.02719261435175</v>
      </c>
      <c r="AAD352" s="60">
        <v>495.0488241712128</v>
      </c>
      <c r="AAE352" s="60"/>
      <c r="AAH352" s="60">
        <v>0</v>
      </c>
      <c r="AAI352" s="60">
        <v>0</v>
      </c>
      <c r="AAJ352" s="60">
        <v>8728.7033151489723</v>
      </c>
      <c r="AAK352" s="60">
        <v>18504.851028115823</v>
      </c>
      <c r="AAL352" s="60">
        <v>29422.713134704161</v>
      </c>
      <c r="AAM352" s="60">
        <v>41584.101230381872</v>
      </c>
      <c r="AAN352" s="60"/>
      <c r="AAQ352" s="5">
        <v>0</v>
      </c>
      <c r="AAR352" s="5">
        <v>0</v>
      </c>
      <c r="AAS352" s="5">
        <v>14547.838858581621</v>
      </c>
      <c r="AAT352" s="5">
        <v>30841.418380193041</v>
      </c>
      <c r="AAU352" s="5">
        <v>42499.474527906008</v>
      </c>
      <c r="AAV352" s="5">
        <v>55445.468307175834</v>
      </c>
    </row>
    <row r="353" spans="2:724" ht="15" customHeight="1">
      <c r="B353" s="228">
        <v>80</v>
      </c>
      <c r="C353" s="228">
        <v>35</v>
      </c>
      <c r="D353" s="229" t="s">
        <v>515</v>
      </c>
      <c r="E353" s="73" t="b">
        <v>0</v>
      </c>
      <c r="F353" s="230">
        <v>42370</v>
      </c>
      <c r="G353" s="231" t="s">
        <v>426</v>
      </c>
      <c r="H353" s="57" t="s">
        <v>221</v>
      </c>
      <c r="I353" s="57" t="s">
        <v>199</v>
      </c>
      <c r="J353" s="229" t="s">
        <v>223</v>
      </c>
      <c r="K353" s="232">
        <v>0</v>
      </c>
      <c r="L353" s="232">
        <v>0</v>
      </c>
      <c r="M353" s="73" t="b">
        <v>1</v>
      </c>
      <c r="N353" s="73" t="b">
        <v>1</v>
      </c>
      <c r="O353" s="73" t="b">
        <v>1</v>
      </c>
      <c r="P353" s="27">
        <v>43466</v>
      </c>
      <c r="Q353" s="27" t="s">
        <v>426</v>
      </c>
      <c r="R353" s="69">
        <v>0</v>
      </c>
      <c r="S353" s="69">
        <v>0.06</v>
      </c>
      <c r="T353" s="69">
        <v>0.06</v>
      </c>
      <c r="U353" s="69">
        <v>0.06</v>
      </c>
      <c r="V353" s="69">
        <v>0.06</v>
      </c>
      <c r="W353" s="69">
        <v>0.06</v>
      </c>
      <c r="Z353" s="232">
        <v>0</v>
      </c>
      <c r="AA353" s="232">
        <v>0</v>
      </c>
      <c r="AB353" s="232">
        <v>0</v>
      </c>
      <c r="AC353" s="232">
        <v>0</v>
      </c>
      <c r="AD353" s="232">
        <v>0</v>
      </c>
      <c r="AE353" s="232">
        <v>0</v>
      </c>
      <c r="AF353" s="232">
        <v>0</v>
      </c>
      <c r="AG353" s="232">
        <v>0</v>
      </c>
      <c r="AH353" s="232">
        <v>0</v>
      </c>
      <c r="AI353" s="232">
        <v>0</v>
      </c>
      <c r="AJ353" s="232">
        <v>0</v>
      </c>
      <c r="AK353" s="232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234">
        <v>9905</v>
      </c>
      <c r="AY353" s="5">
        <v>9905</v>
      </c>
      <c r="AZ353" s="5">
        <v>9905</v>
      </c>
      <c r="BA353" s="5">
        <v>9905</v>
      </c>
      <c r="BB353" s="5">
        <v>9905</v>
      </c>
      <c r="BC353" s="5">
        <v>9905</v>
      </c>
      <c r="BD353" s="5">
        <v>9905</v>
      </c>
      <c r="BE353" s="5">
        <v>9905</v>
      </c>
      <c r="BF353" s="5">
        <v>9905</v>
      </c>
      <c r="BG353" s="5">
        <v>9905</v>
      </c>
      <c r="BH353" s="5">
        <v>9905</v>
      </c>
      <c r="BI353" s="5">
        <v>9905</v>
      </c>
      <c r="BJ353" s="5">
        <v>10499.300000000001</v>
      </c>
      <c r="BK353" s="5">
        <v>10499.300000000001</v>
      </c>
      <c r="BL353" s="5">
        <v>10499.300000000001</v>
      </c>
      <c r="BM353" s="5">
        <v>10499.300000000001</v>
      </c>
      <c r="BN353" s="5">
        <v>10499.300000000001</v>
      </c>
      <c r="BO353" s="5">
        <v>10499.300000000001</v>
      </c>
      <c r="BP353" s="5">
        <v>10499.300000000001</v>
      </c>
      <c r="BQ353" s="5">
        <v>10499.300000000001</v>
      </c>
      <c r="BR353" s="5">
        <v>10499.300000000001</v>
      </c>
      <c r="BS353" s="5">
        <v>10499.300000000001</v>
      </c>
      <c r="BT353" s="5">
        <v>10499.300000000001</v>
      </c>
      <c r="BU353" s="5">
        <v>10499.300000000001</v>
      </c>
      <c r="BV353" s="5">
        <v>11129.258000000002</v>
      </c>
      <c r="BW353" s="5">
        <v>11129.258000000002</v>
      </c>
      <c r="BX353" s="5">
        <v>11129.258000000002</v>
      </c>
      <c r="BY353" s="5">
        <v>11129.258000000002</v>
      </c>
      <c r="BZ353" s="5">
        <v>11129.258000000002</v>
      </c>
      <c r="CA353" s="5">
        <v>11129.258000000002</v>
      </c>
      <c r="CB353" s="5">
        <v>11129.258000000002</v>
      </c>
      <c r="CC353" s="5">
        <v>11129.258000000002</v>
      </c>
      <c r="CD353" s="5">
        <v>11129.258000000002</v>
      </c>
      <c r="CE353" s="5">
        <v>11129.258000000002</v>
      </c>
      <c r="CF353" s="5">
        <v>11129.258000000002</v>
      </c>
      <c r="CG353" s="5">
        <v>11129.258000000002</v>
      </c>
      <c r="CH353" s="5">
        <v>11797.013480000001</v>
      </c>
      <c r="CI353" s="5">
        <v>11797.013480000001</v>
      </c>
      <c r="CJ353" s="5">
        <v>11797.013480000001</v>
      </c>
      <c r="CK353" s="5">
        <v>11797.013480000001</v>
      </c>
      <c r="CL353" s="5">
        <v>11797.013480000001</v>
      </c>
      <c r="CM353" s="5">
        <v>11797.013480000001</v>
      </c>
      <c r="CN353" s="5">
        <v>11797.013480000001</v>
      </c>
      <c r="CO353" s="5">
        <v>11797.013480000001</v>
      </c>
      <c r="CP353" s="5">
        <v>11797.013480000001</v>
      </c>
      <c r="CQ353" s="5">
        <v>11797.013480000001</v>
      </c>
      <c r="CR353" s="5">
        <v>11797.013480000001</v>
      </c>
      <c r="CS353" s="5">
        <v>11797.013480000001</v>
      </c>
      <c r="CU353" s="69">
        <v>0</v>
      </c>
      <c r="CV353" s="69">
        <v>0</v>
      </c>
      <c r="CW353" s="69">
        <v>0</v>
      </c>
      <c r="CX353" s="69">
        <v>0</v>
      </c>
      <c r="CY353" s="69">
        <v>0</v>
      </c>
      <c r="CZ353" s="69">
        <v>0</v>
      </c>
      <c r="DC353" s="5">
        <v>0</v>
      </c>
      <c r="DD353" s="5">
        <v>0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0</v>
      </c>
      <c r="EC353" s="5">
        <v>0</v>
      </c>
      <c r="ED353" s="5">
        <v>0</v>
      </c>
      <c r="EE353" s="5">
        <v>0</v>
      </c>
      <c r="EF353" s="5">
        <v>0</v>
      </c>
      <c r="EG353" s="5">
        <v>0</v>
      </c>
      <c r="EH353" s="5">
        <v>0</v>
      </c>
      <c r="EI353" s="5">
        <v>0</v>
      </c>
      <c r="EJ353" s="5">
        <v>0</v>
      </c>
      <c r="EK353" s="5">
        <v>0</v>
      </c>
      <c r="EL353" s="5">
        <v>0</v>
      </c>
      <c r="EM353" s="5">
        <v>0</v>
      </c>
      <c r="EN353" s="5">
        <v>0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0</v>
      </c>
      <c r="EU353" s="5">
        <v>0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0</v>
      </c>
      <c r="FE353" s="5">
        <v>0</v>
      </c>
      <c r="FF353" s="5">
        <v>0</v>
      </c>
      <c r="FG353" s="5">
        <v>0</v>
      </c>
      <c r="FH353" s="5">
        <v>0</v>
      </c>
      <c r="FI353" s="5">
        <v>0</v>
      </c>
      <c r="FJ353" s="5">
        <v>0</v>
      </c>
      <c r="FK353" s="5">
        <v>0</v>
      </c>
      <c r="FL353" s="5">
        <v>0</v>
      </c>
      <c r="FM353" s="5">
        <v>0</v>
      </c>
      <c r="FN353" s="5">
        <v>0</v>
      </c>
      <c r="FO353" s="5">
        <v>0</v>
      </c>
      <c r="FP353" s="5">
        <v>0</v>
      </c>
      <c r="FQ353" s="5">
        <v>0</v>
      </c>
      <c r="FR353" s="5">
        <v>0</v>
      </c>
      <c r="FS353" s="5">
        <v>0</v>
      </c>
      <c r="FT353" s="5">
        <v>0</v>
      </c>
      <c r="FU353" s="5">
        <v>0</v>
      </c>
      <c r="FV353" s="5">
        <v>0</v>
      </c>
      <c r="FW353" s="5"/>
      <c r="FZ353" s="5">
        <v>0</v>
      </c>
      <c r="GA353" s="5">
        <v>0</v>
      </c>
      <c r="GB353" s="5">
        <v>0</v>
      </c>
      <c r="GC353" s="5">
        <v>0</v>
      </c>
      <c r="GD353" s="5">
        <v>0</v>
      </c>
      <c r="GE353" s="5">
        <v>0</v>
      </c>
      <c r="GF353" s="5">
        <v>0</v>
      </c>
      <c r="GG353" s="5">
        <v>0</v>
      </c>
      <c r="GH353" s="5">
        <v>0</v>
      </c>
      <c r="GI353" s="5">
        <v>0</v>
      </c>
      <c r="GJ353" s="5">
        <v>0</v>
      </c>
      <c r="GK353" s="5">
        <v>0</v>
      </c>
      <c r="GL353" s="5">
        <v>0</v>
      </c>
      <c r="GM353" s="5">
        <v>0</v>
      </c>
      <c r="GN353" s="5">
        <v>0</v>
      </c>
      <c r="GO353" s="5">
        <v>0</v>
      </c>
      <c r="GP353" s="5">
        <v>0</v>
      </c>
      <c r="GQ353" s="5">
        <v>0</v>
      </c>
      <c r="GR353" s="5">
        <v>0</v>
      </c>
      <c r="GS353" s="5">
        <v>0</v>
      </c>
      <c r="GT353" s="5">
        <v>0</v>
      </c>
      <c r="GU353" s="5">
        <v>0</v>
      </c>
      <c r="GV353" s="5">
        <v>0</v>
      </c>
      <c r="GW353" s="5">
        <v>0</v>
      </c>
      <c r="GX353" s="5">
        <v>9905</v>
      </c>
      <c r="GY353" s="5">
        <v>9905</v>
      </c>
      <c r="GZ353" s="5">
        <v>9905</v>
      </c>
      <c r="HA353" s="5">
        <v>9905</v>
      </c>
      <c r="HB353" s="5">
        <v>9905</v>
      </c>
      <c r="HC353" s="5">
        <v>9905</v>
      </c>
      <c r="HD353" s="5">
        <v>9905</v>
      </c>
      <c r="HE353" s="5">
        <v>9905</v>
      </c>
      <c r="HF353" s="5">
        <v>9905</v>
      </c>
      <c r="HG353" s="5">
        <v>9905</v>
      </c>
      <c r="HH353" s="5">
        <v>9905</v>
      </c>
      <c r="HI353" s="5">
        <v>9905</v>
      </c>
      <c r="HJ353" s="5">
        <v>10499.300000000001</v>
      </c>
      <c r="HK353" s="5">
        <v>10499.300000000001</v>
      </c>
      <c r="HL353" s="5">
        <v>10499.300000000001</v>
      </c>
      <c r="HM353" s="5">
        <v>10499.300000000001</v>
      </c>
      <c r="HN353" s="5">
        <v>10499.300000000001</v>
      </c>
      <c r="HO353" s="5">
        <v>10499.300000000001</v>
      </c>
      <c r="HP353" s="5">
        <v>10499.300000000001</v>
      </c>
      <c r="HQ353" s="5">
        <v>10499.300000000001</v>
      </c>
      <c r="HR353" s="5">
        <v>10499.300000000001</v>
      </c>
      <c r="HS353" s="5">
        <v>10499.300000000001</v>
      </c>
      <c r="HT353" s="5">
        <v>10499.300000000001</v>
      </c>
      <c r="HU353" s="5">
        <v>10499.300000000001</v>
      </c>
      <c r="HV353" s="5">
        <v>11129.258000000002</v>
      </c>
      <c r="HW353" s="5">
        <v>11129.258000000002</v>
      </c>
      <c r="HX353" s="5">
        <v>11129.258000000002</v>
      </c>
      <c r="HY353" s="5">
        <v>11129.258000000002</v>
      </c>
      <c r="HZ353" s="5">
        <v>11129.258000000002</v>
      </c>
      <c r="IA353" s="5">
        <v>11129.258000000002</v>
      </c>
      <c r="IB353" s="5">
        <v>11129.258000000002</v>
      </c>
      <c r="IC353" s="5">
        <v>11129.258000000002</v>
      </c>
      <c r="ID353" s="5">
        <v>11129.258000000002</v>
      </c>
      <c r="IE353" s="5">
        <v>11129.258000000002</v>
      </c>
      <c r="IF353" s="5">
        <v>11129.258000000002</v>
      </c>
      <c r="IG353" s="5">
        <v>11129.258000000002</v>
      </c>
      <c r="IH353" s="5">
        <v>11797.013480000001</v>
      </c>
      <c r="II353" s="5">
        <v>11797.013480000001</v>
      </c>
      <c r="IJ353" s="5">
        <v>11797.013480000001</v>
      </c>
      <c r="IK353" s="5">
        <v>11797.013480000001</v>
      </c>
      <c r="IL353" s="5">
        <v>11797.013480000001</v>
      </c>
      <c r="IM353" s="5">
        <v>11797.013480000001</v>
      </c>
      <c r="IN353" s="5">
        <v>11797.013480000001</v>
      </c>
      <c r="IO353" s="5">
        <v>11797.013480000001</v>
      </c>
      <c r="IP353" s="5">
        <v>11797.013480000001</v>
      </c>
      <c r="IQ353" s="5">
        <v>11797.013480000001</v>
      </c>
      <c r="IR353" s="5">
        <v>11797.013480000001</v>
      </c>
      <c r="IS353" s="5">
        <v>11797.013480000001</v>
      </c>
      <c r="IT353" s="5"/>
      <c r="IW353" s="5">
        <v>0</v>
      </c>
      <c r="IX353" s="5">
        <v>0</v>
      </c>
      <c r="IY353" s="5">
        <v>0</v>
      </c>
      <c r="IZ353" s="5">
        <v>0</v>
      </c>
      <c r="JA353" s="5">
        <v>0</v>
      </c>
      <c r="JB353" s="5">
        <v>0</v>
      </c>
      <c r="JC353" s="5">
        <v>0</v>
      </c>
      <c r="JD353" s="5">
        <v>0</v>
      </c>
      <c r="JE353" s="5">
        <v>0</v>
      </c>
      <c r="JF353" s="5">
        <v>0</v>
      </c>
      <c r="JG353" s="5">
        <v>0</v>
      </c>
      <c r="JH353" s="5">
        <v>0</v>
      </c>
      <c r="JI353" s="5">
        <v>0</v>
      </c>
      <c r="JJ353" s="5">
        <v>0</v>
      </c>
      <c r="JK353" s="5">
        <v>0</v>
      </c>
      <c r="JL353" s="5">
        <v>0</v>
      </c>
      <c r="JM353" s="5">
        <v>0</v>
      </c>
      <c r="JN353" s="5">
        <v>0</v>
      </c>
      <c r="JO353" s="5">
        <v>0</v>
      </c>
      <c r="JP353" s="5">
        <v>0</v>
      </c>
      <c r="JQ353" s="5">
        <v>0</v>
      </c>
      <c r="JR353" s="5">
        <v>0</v>
      </c>
      <c r="JS353" s="5">
        <v>0</v>
      </c>
      <c r="JT353" s="5">
        <v>0</v>
      </c>
      <c r="JU353" s="5">
        <v>284.27350000000001</v>
      </c>
      <c r="JV353" s="5">
        <v>284.27350000000001</v>
      </c>
      <c r="JW353" s="5">
        <v>284.27350000000001</v>
      </c>
      <c r="JX353" s="5">
        <v>284.27350000000001</v>
      </c>
      <c r="JY353" s="5">
        <v>284.27350000000001</v>
      </c>
      <c r="JZ353" s="5">
        <v>284.27350000000001</v>
      </c>
      <c r="KA353" s="5">
        <v>284.27350000000001</v>
      </c>
      <c r="KB353" s="5">
        <v>284.27350000000001</v>
      </c>
      <c r="KC353" s="5">
        <v>284.27350000000001</v>
      </c>
      <c r="KD353" s="5">
        <v>284.27350000000001</v>
      </c>
      <c r="KE353" s="5">
        <v>284.27350000000001</v>
      </c>
      <c r="KF353" s="5">
        <v>284.27350000000001</v>
      </c>
      <c r="KG353" s="5">
        <v>301.32991000000004</v>
      </c>
      <c r="KH353" s="5">
        <v>301.32991000000004</v>
      </c>
      <c r="KI353" s="5">
        <v>301.32991000000004</v>
      </c>
      <c r="KJ353" s="5">
        <v>301.32991000000004</v>
      </c>
      <c r="KK353" s="5">
        <v>301.32991000000004</v>
      </c>
      <c r="KL353" s="5">
        <v>301.32991000000004</v>
      </c>
      <c r="KM353" s="5">
        <v>301.32991000000004</v>
      </c>
      <c r="KN353" s="5">
        <v>301.32991000000004</v>
      </c>
      <c r="KO353" s="5">
        <v>301.32991000000004</v>
      </c>
      <c r="KP353" s="5">
        <v>301.32991000000004</v>
      </c>
      <c r="KQ353" s="5">
        <v>301.32991000000004</v>
      </c>
      <c r="KR353" s="5">
        <v>301.32991000000004</v>
      </c>
      <c r="KS353" s="5">
        <v>319.40970460000005</v>
      </c>
      <c r="KT353" s="5">
        <v>319.40970460000005</v>
      </c>
      <c r="KU353" s="5">
        <v>319.40970460000005</v>
      </c>
      <c r="KV353" s="5">
        <v>319.40970460000005</v>
      </c>
      <c r="KW353" s="5">
        <v>319.40970460000005</v>
      </c>
      <c r="KX353" s="5">
        <v>319.40970460000005</v>
      </c>
      <c r="KY353" s="5">
        <v>319.40970460000005</v>
      </c>
      <c r="KZ353" s="5">
        <v>319.40970460000005</v>
      </c>
      <c r="LA353" s="5">
        <v>319.40970460000005</v>
      </c>
      <c r="LB353" s="5">
        <v>319.40970460000005</v>
      </c>
      <c r="LC353" s="5">
        <v>319.40970460000005</v>
      </c>
      <c r="LD353" s="5">
        <v>319.40970460000005</v>
      </c>
      <c r="LE353" s="5">
        <v>338.57428687600003</v>
      </c>
      <c r="LF353" s="5">
        <v>338.57428687600003</v>
      </c>
      <c r="LG353" s="5">
        <v>338.57428687600003</v>
      </c>
      <c r="LH353" s="5">
        <v>338.57428687600003</v>
      </c>
      <c r="LI353" s="5">
        <v>338.57428687600003</v>
      </c>
      <c r="LJ353" s="5">
        <v>338.57428687600003</v>
      </c>
      <c r="LK353" s="5">
        <v>338.57428687600003</v>
      </c>
      <c r="LL353" s="5">
        <v>338.57428687600003</v>
      </c>
      <c r="LM353" s="5">
        <v>338.57428687600003</v>
      </c>
      <c r="LN353" s="5">
        <v>338.57428687600003</v>
      </c>
      <c r="LO353" s="5">
        <v>338.57428687600003</v>
      </c>
      <c r="LP353" s="5">
        <v>338.57428687600003</v>
      </c>
      <c r="LQ353" s="5"/>
      <c r="LT353" s="5">
        <v>0</v>
      </c>
      <c r="LU353" s="5">
        <v>0</v>
      </c>
      <c r="LV353" s="5">
        <v>0</v>
      </c>
      <c r="LW353" s="5">
        <v>0</v>
      </c>
      <c r="LX353" s="5">
        <v>0</v>
      </c>
      <c r="LY353" s="5">
        <v>0</v>
      </c>
      <c r="LZ353" s="5">
        <v>0</v>
      </c>
      <c r="MA353" s="5">
        <v>0</v>
      </c>
      <c r="MB353" s="5">
        <v>0</v>
      </c>
      <c r="MC353" s="5">
        <v>0</v>
      </c>
      <c r="MD353" s="5">
        <v>0</v>
      </c>
      <c r="ME353" s="5">
        <v>0</v>
      </c>
      <c r="MF353" s="5">
        <v>0</v>
      </c>
      <c r="MG353" s="5">
        <v>0</v>
      </c>
      <c r="MH353" s="5">
        <v>0</v>
      </c>
      <c r="MI353" s="5">
        <v>0</v>
      </c>
      <c r="MJ353" s="5">
        <v>0</v>
      </c>
      <c r="MK353" s="5">
        <v>0</v>
      </c>
      <c r="ML353" s="5">
        <v>0</v>
      </c>
      <c r="MM353" s="5">
        <v>0</v>
      </c>
      <c r="MN353" s="5">
        <v>0</v>
      </c>
      <c r="MO353" s="5">
        <v>0</v>
      </c>
      <c r="MP353" s="5">
        <v>0</v>
      </c>
      <c r="MQ353" s="5">
        <v>0</v>
      </c>
      <c r="MR353" s="5">
        <v>301.11200000000002</v>
      </c>
      <c r="MS353" s="5">
        <v>301.11200000000002</v>
      </c>
      <c r="MT353" s="5">
        <v>301.11200000000002</v>
      </c>
      <c r="MU353" s="5">
        <v>301.11200000000002</v>
      </c>
      <c r="MV353" s="5">
        <v>301.11200000000002</v>
      </c>
      <c r="MW353" s="5">
        <v>301.11200000000002</v>
      </c>
      <c r="MX353" s="5">
        <v>301.11200000000002</v>
      </c>
      <c r="MY353" s="5">
        <v>301.11200000000002</v>
      </c>
      <c r="MZ353" s="5">
        <v>301.11200000000002</v>
      </c>
      <c r="NA353" s="5">
        <v>301.11200000000002</v>
      </c>
      <c r="NB353" s="5">
        <v>301.11200000000002</v>
      </c>
      <c r="NC353" s="5">
        <v>301.11200000000002</v>
      </c>
      <c r="ND353" s="5">
        <v>319.17872000000006</v>
      </c>
      <c r="NE353" s="5">
        <v>319.17872000000006</v>
      </c>
      <c r="NF353" s="5">
        <v>319.17872000000006</v>
      </c>
      <c r="NG353" s="5">
        <v>319.17872000000006</v>
      </c>
      <c r="NH353" s="5">
        <v>319.17872000000006</v>
      </c>
      <c r="NI353" s="5">
        <v>319.17872000000006</v>
      </c>
      <c r="NJ353" s="5">
        <v>319.17872000000006</v>
      </c>
      <c r="NK353" s="5">
        <v>319.17872000000006</v>
      </c>
      <c r="NL353" s="5">
        <v>319.17872000000006</v>
      </c>
      <c r="NM353" s="5">
        <v>319.17872000000006</v>
      </c>
      <c r="NN353" s="5">
        <v>319.17872000000006</v>
      </c>
      <c r="NO353" s="5">
        <v>319.17872000000006</v>
      </c>
      <c r="NP353" s="5">
        <v>338.32944320000007</v>
      </c>
      <c r="NQ353" s="5">
        <v>338.32944320000007</v>
      </c>
      <c r="NR353" s="5">
        <v>338.32944320000007</v>
      </c>
      <c r="NS353" s="5">
        <v>338.32944320000007</v>
      </c>
      <c r="NT353" s="5">
        <v>338.32944320000007</v>
      </c>
      <c r="NU353" s="5">
        <v>338.32944320000007</v>
      </c>
      <c r="NV353" s="5">
        <v>338.32944320000007</v>
      </c>
      <c r="NW353" s="5">
        <v>338.32944320000007</v>
      </c>
      <c r="NX353" s="5">
        <v>338.32944320000007</v>
      </c>
      <c r="NY353" s="5">
        <v>338.32944320000007</v>
      </c>
      <c r="NZ353" s="5">
        <v>338.32944320000007</v>
      </c>
      <c r="OA353" s="5">
        <v>338.32944320000007</v>
      </c>
      <c r="OB353" s="5">
        <v>358.62920979200004</v>
      </c>
      <c r="OC353" s="5">
        <v>358.62920979200004</v>
      </c>
      <c r="OD353" s="5">
        <v>358.62920979200004</v>
      </c>
      <c r="OE353" s="5">
        <v>358.62920979200004</v>
      </c>
      <c r="OF353" s="5">
        <v>358.62920979200004</v>
      </c>
      <c r="OG353" s="5">
        <v>358.62920979200004</v>
      </c>
      <c r="OH353" s="5">
        <v>358.62920979200004</v>
      </c>
      <c r="OI353" s="5">
        <v>358.62920979200004</v>
      </c>
      <c r="OJ353" s="5">
        <v>358.62920979200004</v>
      </c>
      <c r="OK353" s="5">
        <v>358.62920979200004</v>
      </c>
      <c r="OL353" s="5">
        <v>358.62920979200004</v>
      </c>
      <c r="OM353" s="5">
        <v>358.62920979200004</v>
      </c>
      <c r="ON353" s="5"/>
      <c r="OQ353" s="59">
        <v>0</v>
      </c>
      <c r="OR353" s="59">
        <v>0</v>
      </c>
      <c r="OS353" s="59">
        <v>0</v>
      </c>
      <c r="OT353" s="59">
        <v>0</v>
      </c>
      <c r="OU353" s="59">
        <v>0</v>
      </c>
      <c r="OV353" s="59">
        <v>0</v>
      </c>
      <c r="OW353" s="59">
        <v>0</v>
      </c>
      <c r="OX353" s="59">
        <v>0</v>
      </c>
      <c r="OY353" s="59">
        <v>0</v>
      </c>
      <c r="OZ353" s="59">
        <v>0</v>
      </c>
      <c r="PA353" s="59">
        <v>0</v>
      </c>
      <c r="PB353" s="59">
        <v>0</v>
      </c>
      <c r="PC353" s="59">
        <v>0</v>
      </c>
      <c r="PD353" s="59">
        <v>0</v>
      </c>
      <c r="PE353" s="59">
        <v>0</v>
      </c>
      <c r="PF353" s="59">
        <v>0</v>
      </c>
      <c r="PG353" s="59">
        <v>0</v>
      </c>
      <c r="PH353" s="59">
        <v>0</v>
      </c>
      <c r="PI353" s="59">
        <v>0</v>
      </c>
      <c r="PJ353" s="59">
        <v>0</v>
      </c>
      <c r="PK353" s="59">
        <v>0</v>
      </c>
      <c r="PL353" s="59">
        <v>0</v>
      </c>
      <c r="PM353" s="59">
        <v>0</v>
      </c>
      <c r="PN353" s="59">
        <v>0</v>
      </c>
      <c r="PO353" s="59">
        <v>0</v>
      </c>
      <c r="PP353" s="59">
        <v>0</v>
      </c>
      <c r="PQ353" s="59">
        <v>0</v>
      </c>
      <c r="PR353" s="59">
        <v>0</v>
      </c>
      <c r="PS353" s="59">
        <v>0</v>
      </c>
      <c r="PT353" s="59">
        <v>0</v>
      </c>
      <c r="PU353" s="59">
        <v>0</v>
      </c>
      <c r="PV353" s="59">
        <v>0</v>
      </c>
      <c r="PW353" s="59">
        <v>0</v>
      </c>
      <c r="PX353" s="59">
        <v>0</v>
      </c>
      <c r="PY353" s="59">
        <v>0</v>
      </c>
      <c r="PZ353" s="59">
        <v>0</v>
      </c>
      <c r="QA353" s="59">
        <v>0</v>
      </c>
      <c r="QB353" s="59">
        <v>0</v>
      </c>
      <c r="QC353" s="59">
        <v>0</v>
      </c>
      <c r="QD353" s="59">
        <v>0</v>
      </c>
      <c r="QE353" s="59">
        <v>0</v>
      </c>
      <c r="QF353" s="59">
        <v>0</v>
      </c>
      <c r="QG353" s="59">
        <v>0</v>
      </c>
      <c r="QH353" s="59">
        <v>0</v>
      </c>
      <c r="QI353" s="59">
        <v>0</v>
      </c>
      <c r="QJ353" s="59">
        <v>0</v>
      </c>
      <c r="QK353" s="59">
        <v>0</v>
      </c>
      <c r="QL353" s="59">
        <v>0</v>
      </c>
      <c r="QM353" s="59">
        <v>0</v>
      </c>
      <c r="QN353" s="59">
        <v>0</v>
      </c>
      <c r="QO353" s="59">
        <v>0</v>
      </c>
      <c r="QP353" s="59">
        <v>0</v>
      </c>
      <c r="QQ353" s="59">
        <v>0</v>
      </c>
      <c r="QR353" s="59">
        <v>0</v>
      </c>
      <c r="QS353" s="59">
        <v>0</v>
      </c>
      <c r="QT353" s="59">
        <v>0</v>
      </c>
      <c r="QU353" s="59">
        <v>0</v>
      </c>
      <c r="QV353" s="59">
        <v>0</v>
      </c>
      <c r="QW353" s="59">
        <v>0</v>
      </c>
      <c r="QX353" s="59">
        <v>0</v>
      </c>
      <c r="QY353" s="59">
        <v>0</v>
      </c>
      <c r="QZ353" s="59">
        <v>0</v>
      </c>
      <c r="RA353" s="59">
        <v>0</v>
      </c>
      <c r="RB353" s="59">
        <v>0</v>
      </c>
      <c r="RC353" s="59">
        <v>0</v>
      </c>
      <c r="RD353" s="59">
        <v>0</v>
      </c>
      <c r="RE353" s="59">
        <v>0</v>
      </c>
      <c r="RF353" s="59">
        <v>0</v>
      </c>
      <c r="RG353" s="59">
        <v>0</v>
      </c>
      <c r="RH353" s="59">
        <v>0</v>
      </c>
      <c r="RI353" s="59">
        <v>0</v>
      </c>
      <c r="RJ353" s="59">
        <v>0</v>
      </c>
      <c r="RK353" s="59"/>
      <c r="RN353" s="59">
        <v>0</v>
      </c>
      <c r="RO353" s="59">
        <v>0</v>
      </c>
      <c r="RP353" s="59">
        <v>0</v>
      </c>
      <c r="RQ353" s="59">
        <v>0</v>
      </c>
      <c r="RR353" s="59">
        <v>0</v>
      </c>
      <c r="RS353" s="59">
        <v>0</v>
      </c>
      <c r="RT353" s="59">
        <v>0</v>
      </c>
      <c r="RU353" s="59">
        <v>0</v>
      </c>
      <c r="RV353" s="59">
        <v>0</v>
      </c>
      <c r="RW353" s="59">
        <v>0</v>
      </c>
      <c r="RX353" s="59">
        <v>0</v>
      </c>
      <c r="RY353" s="59">
        <v>0</v>
      </c>
      <c r="RZ353" s="59">
        <v>0</v>
      </c>
      <c r="SA353" s="59">
        <v>0</v>
      </c>
      <c r="SB353" s="59">
        <v>0</v>
      </c>
      <c r="SC353" s="59">
        <v>0</v>
      </c>
      <c r="SD353" s="59">
        <v>0</v>
      </c>
      <c r="SE353" s="59">
        <v>0</v>
      </c>
      <c r="SF353" s="59">
        <v>0</v>
      </c>
      <c r="SG353" s="59">
        <v>0</v>
      </c>
      <c r="SH353" s="59">
        <v>0</v>
      </c>
      <c r="SI353" s="59">
        <v>0</v>
      </c>
      <c r="SJ353" s="59">
        <v>0</v>
      </c>
      <c r="SK353" s="59">
        <v>0</v>
      </c>
      <c r="SL353" s="59">
        <v>585.38550000000009</v>
      </c>
      <c r="SM353" s="59">
        <v>585.38550000000009</v>
      </c>
      <c r="SN353" s="59">
        <v>585.38550000000009</v>
      </c>
      <c r="SO353" s="59">
        <v>585.38550000000009</v>
      </c>
      <c r="SP353" s="59">
        <v>585.38550000000009</v>
      </c>
      <c r="SQ353" s="59">
        <v>585.38550000000009</v>
      </c>
      <c r="SR353" s="59">
        <v>585.38550000000009</v>
      </c>
      <c r="SS353" s="59">
        <v>585.38550000000009</v>
      </c>
      <c r="ST353" s="59">
        <v>585.38550000000009</v>
      </c>
      <c r="SU353" s="59">
        <v>585.38550000000009</v>
      </c>
      <c r="SV353" s="59">
        <v>585.38550000000009</v>
      </c>
      <c r="SW353" s="59">
        <v>585.38550000000009</v>
      </c>
      <c r="SX353" s="59">
        <v>620.50863000000004</v>
      </c>
      <c r="SY353" s="59">
        <v>620.50863000000004</v>
      </c>
      <c r="SZ353" s="59">
        <v>620.50863000000004</v>
      </c>
      <c r="TA353" s="59">
        <v>620.50863000000004</v>
      </c>
      <c r="TB353" s="59">
        <v>620.50863000000004</v>
      </c>
      <c r="TC353" s="59">
        <v>620.50863000000004</v>
      </c>
      <c r="TD353" s="59">
        <v>620.50863000000004</v>
      </c>
      <c r="TE353" s="59">
        <v>620.50863000000004</v>
      </c>
      <c r="TF353" s="59">
        <v>620.50863000000004</v>
      </c>
      <c r="TG353" s="59">
        <v>620.50863000000004</v>
      </c>
      <c r="TH353" s="59">
        <v>620.50863000000004</v>
      </c>
      <c r="TI353" s="59">
        <v>620.50863000000004</v>
      </c>
      <c r="TJ353" s="59">
        <v>657.73914780000018</v>
      </c>
      <c r="TK353" s="59">
        <v>657.73914780000018</v>
      </c>
      <c r="TL353" s="59">
        <v>657.73914780000018</v>
      </c>
      <c r="TM353" s="59">
        <v>657.73914780000018</v>
      </c>
      <c r="TN353" s="59">
        <v>657.73914780000018</v>
      </c>
      <c r="TO353" s="59">
        <v>657.73914780000018</v>
      </c>
      <c r="TP353" s="59">
        <v>657.73914780000018</v>
      </c>
      <c r="TQ353" s="59">
        <v>657.73914780000018</v>
      </c>
      <c r="TR353" s="59">
        <v>657.73914780000018</v>
      </c>
      <c r="TS353" s="59">
        <v>657.73914780000018</v>
      </c>
      <c r="TT353" s="59">
        <v>657.73914780000018</v>
      </c>
      <c r="TU353" s="59">
        <v>657.73914780000018</v>
      </c>
      <c r="TV353" s="59">
        <v>697.20349666800007</v>
      </c>
      <c r="TW353" s="59">
        <v>697.20349666800007</v>
      </c>
      <c r="TX353" s="59">
        <v>697.20349666800007</v>
      </c>
      <c r="TY353" s="59">
        <v>697.20349666800007</v>
      </c>
      <c r="TZ353" s="59">
        <v>697.20349666800007</v>
      </c>
      <c r="UA353" s="59">
        <v>697.20349666800007</v>
      </c>
      <c r="UB353" s="59">
        <v>697.20349666800007</v>
      </c>
      <c r="UC353" s="59">
        <v>697.20349666800007</v>
      </c>
      <c r="UD353" s="59">
        <v>697.20349666800007</v>
      </c>
      <c r="UE353" s="59">
        <v>697.20349666800007</v>
      </c>
      <c r="UF353" s="59">
        <v>697.20349666800007</v>
      </c>
      <c r="UG353" s="59">
        <v>697.20349666800007</v>
      </c>
      <c r="UH353" s="59"/>
      <c r="UK353" s="59">
        <v>0</v>
      </c>
      <c r="UL353" s="59">
        <v>0</v>
      </c>
      <c r="UM353" s="59">
        <v>3411.2820000000011</v>
      </c>
      <c r="UN353" s="59">
        <v>3615.9589199999996</v>
      </c>
      <c r="UO353" s="59">
        <v>3832.9164552000016</v>
      </c>
      <c r="UP353" s="59">
        <v>4062.8914425119997</v>
      </c>
      <c r="UQ353" s="59"/>
      <c r="UT353" s="59">
        <v>0</v>
      </c>
      <c r="UU353" s="59">
        <v>0</v>
      </c>
      <c r="UV353" s="59">
        <v>3613.3440000000005</v>
      </c>
      <c r="UW353" s="59">
        <v>3830.14464</v>
      </c>
      <c r="UX353" s="59">
        <v>4059.9533184000015</v>
      </c>
      <c r="UY353" s="59">
        <v>4303.5505175040007</v>
      </c>
      <c r="UZ353" s="59"/>
      <c r="VC353" s="59">
        <v>0</v>
      </c>
      <c r="VD353" s="59">
        <v>0</v>
      </c>
      <c r="VE353" s="59">
        <v>0</v>
      </c>
      <c r="VF353" s="59">
        <v>0</v>
      </c>
      <c r="VG353" s="59">
        <v>0</v>
      </c>
      <c r="VH353" s="59">
        <v>0</v>
      </c>
      <c r="VI353" s="59"/>
      <c r="VL353" s="59">
        <v>0</v>
      </c>
      <c r="VM353" s="59">
        <v>0</v>
      </c>
      <c r="VN353" s="59">
        <v>7024.626000000002</v>
      </c>
      <c r="VO353" s="59">
        <v>7446.1035599999996</v>
      </c>
      <c r="VP353" s="59">
        <v>7892.8697736000031</v>
      </c>
      <c r="VQ353" s="59">
        <v>8366.4419600159999</v>
      </c>
      <c r="VR353" s="59"/>
      <c r="VU353" s="59">
        <v>0</v>
      </c>
      <c r="VV353" s="59">
        <v>0</v>
      </c>
      <c r="VW353" s="59">
        <v>118860</v>
      </c>
      <c r="VX353" s="59">
        <v>125991.60000000002</v>
      </c>
      <c r="VY353" s="59">
        <v>133551.09600000002</v>
      </c>
      <c r="VZ353" s="59">
        <v>141564.16175999999</v>
      </c>
      <c r="WA353" s="59"/>
      <c r="WD353" s="59">
        <v>0</v>
      </c>
      <c r="WE353" s="59">
        <v>0</v>
      </c>
      <c r="WF353" s="59">
        <v>9905</v>
      </c>
      <c r="WG353" s="59">
        <v>10499.300000000001</v>
      </c>
      <c r="WH353" s="59">
        <v>11129.258000000002</v>
      </c>
      <c r="WI353" s="59">
        <v>11797.01348</v>
      </c>
      <c r="WJ353" s="59"/>
      <c r="WM353" s="59">
        <v>0</v>
      </c>
      <c r="WN353" s="59">
        <v>0</v>
      </c>
      <c r="WO353" s="59">
        <v>415.65253881661772</v>
      </c>
      <c r="WP353" s="59">
        <v>440.59169114561485</v>
      </c>
      <c r="WQ353" s="59">
        <v>467.02719261435175</v>
      </c>
      <c r="WR353" s="59">
        <v>495.0488241712128</v>
      </c>
      <c r="WS353" s="59"/>
      <c r="WV353" s="74">
        <v>-12</v>
      </c>
      <c r="WW353" s="74">
        <v>0</v>
      </c>
      <c r="WX353" s="74">
        <v>12</v>
      </c>
      <c r="WY353" s="74">
        <v>24</v>
      </c>
      <c r="WZ353" s="74">
        <v>36</v>
      </c>
      <c r="XA353" s="74">
        <v>48</v>
      </c>
      <c r="XB353" s="74"/>
      <c r="XE353" s="80">
        <v>0</v>
      </c>
      <c r="XF353" s="80">
        <v>0</v>
      </c>
      <c r="XG353" s="80">
        <v>1</v>
      </c>
      <c r="XH353" s="80">
        <v>2</v>
      </c>
      <c r="XI353" s="80">
        <v>3</v>
      </c>
      <c r="XJ353" s="80">
        <v>4</v>
      </c>
      <c r="XK353" s="80"/>
      <c r="XL353" s="75"/>
      <c r="XM353" s="75"/>
      <c r="XN353" s="80">
        <v>0</v>
      </c>
      <c r="XO353" s="80">
        <v>0</v>
      </c>
      <c r="XP353" s="80">
        <v>0</v>
      </c>
      <c r="XQ353" s="80">
        <v>0</v>
      </c>
      <c r="XR353" s="80">
        <v>0</v>
      </c>
      <c r="XS353" s="80">
        <v>0</v>
      </c>
      <c r="XT353" s="80"/>
      <c r="XW353" s="80">
        <v>0</v>
      </c>
      <c r="XX353" s="80">
        <v>0</v>
      </c>
      <c r="XY353" s="80">
        <v>0</v>
      </c>
      <c r="XZ353" s="80">
        <v>0</v>
      </c>
      <c r="YA353" s="80">
        <v>0</v>
      </c>
      <c r="YB353" s="80">
        <v>0</v>
      </c>
      <c r="YC353" s="80"/>
      <c r="YF353" s="5">
        <v>0</v>
      </c>
      <c r="YG353" s="5">
        <v>0</v>
      </c>
      <c r="YH353" s="5">
        <v>866.63554343264786</v>
      </c>
      <c r="YI353" s="5">
        <v>918.63367603860752</v>
      </c>
      <c r="YJ353" s="5">
        <v>973.75169660092342</v>
      </c>
      <c r="YK353" s="5">
        <v>1032.1767983969794</v>
      </c>
      <c r="YL353" s="5"/>
      <c r="YO353" s="5">
        <v>0</v>
      </c>
      <c r="YP353" s="5">
        <v>0</v>
      </c>
      <c r="YQ353" s="5">
        <v>18704.364246747798</v>
      </c>
      <c r="YR353" s="5">
        <v>19826.626101552669</v>
      </c>
      <c r="YS353" s="5">
        <v>21016.223667645827</v>
      </c>
      <c r="YT353" s="5">
        <v>29702.929450272768</v>
      </c>
      <c r="YU353" s="5"/>
      <c r="YX353" s="5">
        <v>0</v>
      </c>
      <c r="YY353" s="5">
        <v>0</v>
      </c>
      <c r="YZ353" s="5">
        <v>18704.364246747798</v>
      </c>
      <c r="ZA353" s="5">
        <v>19826.626101552669</v>
      </c>
      <c r="ZB353" s="5">
        <v>21016.223667645827</v>
      </c>
      <c r="ZC353" s="5">
        <v>29702.929450272768</v>
      </c>
      <c r="ZD353" s="5"/>
      <c r="ZG353" s="5">
        <v>0</v>
      </c>
      <c r="ZH353" s="5">
        <v>0</v>
      </c>
      <c r="ZI353" s="5">
        <v>415.65253881661772</v>
      </c>
      <c r="ZJ353" s="5">
        <v>440.59169114561485</v>
      </c>
      <c r="ZK353" s="5">
        <v>467.02719261435175</v>
      </c>
      <c r="ZL353" s="5">
        <v>495.0488241712128</v>
      </c>
      <c r="ZM353" s="5"/>
      <c r="ZP353" s="60">
        <v>0</v>
      </c>
      <c r="ZQ353" s="60">
        <v>0</v>
      </c>
      <c r="ZR353" s="60">
        <v>5819.1355434326479</v>
      </c>
      <c r="ZS353" s="60">
        <v>12336.567352077216</v>
      </c>
      <c r="ZT353" s="60">
        <v>13076.761393201848</v>
      </c>
      <c r="ZU353" s="60">
        <v>13861.367076793958</v>
      </c>
      <c r="ZV353" s="60"/>
      <c r="ZY353" s="60">
        <v>0</v>
      </c>
      <c r="ZZ353" s="60">
        <v>0</v>
      </c>
      <c r="AAA353" s="60">
        <v>415.65253881661772</v>
      </c>
      <c r="AAB353" s="60">
        <v>440.59169114561485</v>
      </c>
      <c r="AAC353" s="60">
        <v>467.02719261435175</v>
      </c>
      <c r="AAD353" s="60">
        <v>495.0488241712128</v>
      </c>
      <c r="AAE353" s="60"/>
      <c r="AAH353" s="60">
        <v>0</v>
      </c>
      <c r="AAI353" s="60">
        <v>0</v>
      </c>
      <c r="AAJ353" s="60">
        <v>8728.7033151489723</v>
      </c>
      <c r="AAK353" s="60">
        <v>18504.851028115823</v>
      </c>
      <c r="AAL353" s="60">
        <v>29422.713134704161</v>
      </c>
      <c r="AAM353" s="60">
        <v>41584.101230381872</v>
      </c>
      <c r="AAN353" s="60"/>
      <c r="AAQ353" s="5">
        <v>0</v>
      </c>
      <c r="AAR353" s="5">
        <v>0</v>
      </c>
      <c r="AAS353" s="5">
        <v>14547.838858581621</v>
      </c>
      <c r="AAT353" s="5">
        <v>30841.418380193041</v>
      </c>
      <c r="AAU353" s="5">
        <v>42499.474527906008</v>
      </c>
      <c r="AAV353" s="5">
        <v>55445.468307175834</v>
      </c>
    </row>
    <row r="354" spans="2:724" ht="15" customHeight="1">
      <c r="B354" s="228">
        <v>81</v>
      </c>
      <c r="C354" s="228">
        <v>36</v>
      </c>
      <c r="D354" s="229" t="s">
        <v>516</v>
      </c>
      <c r="E354" s="73" t="b">
        <v>0</v>
      </c>
      <c r="F354" s="230">
        <v>42370</v>
      </c>
      <c r="G354" s="231" t="s">
        <v>426</v>
      </c>
      <c r="H354" s="57" t="s">
        <v>221</v>
      </c>
      <c r="I354" s="57" t="s">
        <v>199</v>
      </c>
      <c r="J354" s="229" t="s">
        <v>223</v>
      </c>
      <c r="K354" s="232">
        <v>0</v>
      </c>
      <c r="L354" s="232">
        <v>0</v>
      </c>
      <c r="M354" s="73" t="b">
        <v>1</v>
      </c>
      <c r="N354" s="73" t="b">
        <v>1</v>
      </c>
      <c r="O354" s="73" t="b">
        <v>1</v>
      </c>
      <c r="P354" s="27">
        <v>43466</v>
      </c>
      <c r="Q354" s="27" t="s">
        <v>426</v>
      </c>
      <c r="R354" s="69">
        <v>0</v>
      </c>
      <c r="S354" s="69">
        <v>0.06</v>
      </c>
      <c r="T354" s="69">
        <v>0.06</v>
      </c>
      <c r="U354" s="69">
        <v>0.06</v>
      </c>
      <c r="V354" s="69">
        <v>0.06</v>
      </c>
      <c r="W354" s="69">
        <v>0.06</v>
      </c>
      <c r="Z354" s="232">
        <v>0</v>
      </c>
      <c r="AA354" s="232">
        <v>0</v>
      </c>
      <c r="AB354" s="232">
        <v>0</v>
      </c>
      <c r="AC354" s="232">
        <v>0</v>
      </c>
      <c r="AD354" s="232">
        <v>0</v>
      </c>
      <c r="AE354" s="232">
        <v>0</v>
      </c>
      <c r="AF354" s="232">
        <v>0</v>
      </c>
      <c r="AG354" s="232">
        <v>0</v>
      </c>
      <c r="AH354" s="232">
        <v>0</v>
      </c>
      <c r="AI354" s="232">
        <v>0</v>
      </c>
      <c r="AJ354" s="232">
        <v>0</v>
      </c>
      <c r="AK354" s="232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234">
        <v>9905</v>
      </c>
      <c r="AY354" s="5">
        <v>9905</v>
      </c>
      <c r="AZ354" s="5">
        <v>9905</v>
      </c>
      <c r="BA354" s="5">
        <v>9905</v>
      </c>
      <c r="BB354" s="5">
        <v>9905</v>
      </c>
      <c r="BC354" s="5">
        <v>9905</v>
      </c>
      <c r="BD354" s="5">
        <v>9905</v>
      </c>
      <c r="BE354" s="5">
        <v>9905</v>
      </c>
      <c r="BF354" s="5">
        <v>9905</v>
      </c>
      <c r="BG354" s="5">
        <v>9905</v>
      </c>
      <c r="BH354" s="5">
        <v>9905</v>
      </c>
      <c r="BI354" s="5">
        <v>9905</v>
      </c>
      <c r="BJ354" s="5">
        <v>10499.300000000001</v>
      </c>
      <c r="BK354" s="5">
        <v>10499.300000000001</v>
      </c>
      <c r="BL354" s="5">
        <v>10499.300000000001</v>
      </c>
      <c r="BM354" s="5">
        <v>10499.300000000001</v>
      </c>
      <c r="BN354" s="5">
        <v>10499.300000000001</v>
      </c>
      <c r="BO354" s="5">
        <v>10499.300000000001</v>
      </c>
      <c r="BP354" s="5">
        <v>10499.300000000001</v>
      </c>
      <c r="BQ354" s="5">
        <v>10499.300000000001</v>
      </c>
      <c r="BR354" s="5">
        <v>10499.300000000001</v>
      </c>
      <c r="BS354" s="5">
        <v>10499.300000000001</v>
      </c>
      <c r="BT354" s="5">
        <v>10499.300000000001</v>
      </c>
      <c r="BU354" s="5">
        <v>10499.300000000001</v>
      </c>
      <c r="BV354" s="5">
        <v>11129.258000000002</v>
      </c>
      <c r="BW354" s="5">
        <v>11129.258000000002</v>
      </c>
      <c r="BX354" s="5">
        <v>11129.258000000002</v>
      </c>
      <c r="BY354" s="5">
        <v>11129.258000000002</v>
      </c>
      <c r="BZ354" s="5">
        <v>11129.258000000002</v>
      </c>
      <c r="CA354" s="5">
        <v>11129.258000000002</v>
      </c>
      <c r="CB354" s="5">
        <v>11129.258000000002</v>
      </c>
      <c r="CC354" s="5">
        <v>11129.258000000002</v>
      </c>
      <c r="CD354" s="5">
        <v>11129.258000000002</v>
      </c>
      <c r="CE354" s="5">
        <v>11129.258000000002</v>
      </c>
      <c r="CF354" s="5">
        <v>11129.258000000002</v>
      </c>
      <c r="CG354" s="5">
        <v>11129.258000000002</v>
      </c>
      <c r="CH354" s="5">
        <v>11797.013480000001</v>
      </c>
      <c r="CI354" s="5">
        <v>11797.013480000001</v>
      </c>
      <c r="CJ354" s="5">
        <v>11797.013480000001</v>
      </c>
      <c r="CK354" s="5">
        <v>11797.013480000001</v>
      </c>
      <c r="CL354" s="5">
        <v>11797.013480000001</v>
      </c>
      <c r="CM354" s="5">
        <v>11797.013480000001</v>
      </c>
      <c r="CN354" s="5">
        <v>11797.013480000001</v>
      </c>
      <c r="CO354" s="5">
        <v>11797.013480000001</v>
      </c>
      <c r="CP354" s="5">
        <v>11797.013480000001</v>
      </c>
      <c r="CQ354" s="5">
        <v>11797.013480000001</v>
      </c>
      <c r="CR354" s="5">
        <v>11797.013480000001</v>
      </c>
      <c r="CS354" s="5">
        <v>11797.013480000001</v>
      </c>
      <c r="CU354" s="69">
        <v>0</v>
      </c>
      <c r="CV354" s="69">
        <v>0</v>
      </c>
      <c r="CW354" s="69">
        <v>0</v>
      </c>
      <c r="CX354" s="69">
        <v>0</v>
      </c>
      <c r="CY354" s="69">
        <v>0</v>
      </c>
      <c r="CZ354" s="69">
        <v>0</v>
      </c>
      <c r="DC354" s="5">
        <v>0</v>
      </c>
      <c r="DD354" s="5">
        <v>0</v>
      </c>
      <c r="DE354" s="5">
        <v>0</v>
      </c>
      <c r="DF354" s="5">
        <v>0</v>
      </c>
      <c r="DG354" s="5">
        <v>0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0</v>
      </c>
      <c r="DN354" s="5">
        <v>0</v>
      </c>
      <c r="DO354" s="5">
        <v>0</v>
      </c>
      <c r="DP354" s="5">
        <v>0</v>
      </c>
      <c r="DQ354" s="5">
        <v>0</v>
      </c>
      <c r="DR354" s="5">
        <v>0</v>
      </c>
      <c r="DS354" s="5">
        <v>0</v>
      </c>
      <c r="DT354" s="5">
        <v>0</v>
      </c>
      <c r="DU354" s="5">
        <v>0</v>
      </c>
      <c r="DV354" s="5">
        <v>0</v>
      </c>
      <c r="DW354" s="5">
        <v>0</v>
      </c>
      <c r="DX354" s="5">
        <v>0</v>
      </c>
      <c r="DY354" s="5">
        <v>0</v>
      </c>
      <c r="DZ354" s="5">
        <v>0</v>
      </c>
      <c r="EA354" s="5">
        <v>0</v>
      </c>
      <c r="EB354" s="5">
        <v>0</v>
      </c>
      <c r="EC354" s="5">
        <v>0</v>
      </c>
      <c r="ED354" s="5">
        <v>0</v>
      </c>
      <c r="EE354" s="5">
        <v>0</v>
      </c>
      <c r="EF354" s="5">
        <v>0</v>
      </c>
      <c r="EG354" s="5">
        <v>0</v>
      </c>
      <c r="EH354" s="5">
        <v>0</v>
      </c>
      <c r="EI354" s="5">
        <v>0</v>
      </c>
      <c r="EJ354" s="5">
        <v>0</v>
      </c>
      <c r="EK354" s="5">
        <v>0</v>
      </c>
      <c r="EL354" s="5">
        <v>0</v>
      </c>
      <c r="EM354" s="5">
        <v>0</v>
      </c>
      <c r="EN354" s="5">
        <v>0</v>
      </c>
      <c r="EO354" s="5">
        <v>0</v>
      </c>
      <c r="EP354" s="5">
        <v>0</v>
      </c>
      <c r="EQ354" s="5">
        <v>0</v>
      </c>
      <c r="ER354" s="5">
        <v>0</v>
      </c>
      <c r="ES354" s="5">
        <v>0</v>
      </c>
      <c r="ET354" s="5">
        <v>0</v>
      </c>
      <c r="EU354" s="5">
        <v>0</v>
      </c>
      <c r="EV354" s="5">
        <v>0</v>
      </c>
      <c r="EW354" s="5">
        <v>0</v>
      </c>
      <c r="EX354" s="5">
        <v>0</v>
      </c>
      <c r="EY354" s="5">
        <v>0</v>
      </c>
      <c r="EZ354" s="5">
        <v>0</v>
      </c>
      <c r="FA354" s="5">
        <v>0</v>
      </c>
      <c r="FB354" s="5">
        <v>0</v>
      </c>
      <c r="FC354" s="5">
        <v>0</v>
      </c>
      <c r="FD354" s="5">
        <v>0</v>
      </c>
      <c r="FE354" s="5">
        <v>0</v>
      </c>
      <c r="FF354" s="5">
        <v>0</v>
      </c>
      <c r="FG354" s="5">
        <v>0</v>
      </c>
      <c r="FH354" s="5">
        <v>0</v>
      </c>
      <c r="FI354" s="5">
        <v>0</v>
      </c>
      <c r="FJ354" s="5">
        <v>0</v>
      </c>
      <c r="FK354" s="5">
        <v>0</v>
      </c>
      <c r="FL354" s="5">
        <v>0</v>
      </c>
      <c r="FM354" s="5">
        <v>0</v>
      </c>
      <c r="FN354" s="5">
        <v>0</v>
      </c>
      <c r="FO354" s="5">
        <v>0</v>
      </c>
      <c r="FP354" s="5">
        <v>0</v>
      </c>
      <c r="FQ354" s="5">
        <v>0</v>
      </c>
      <c r="FR354" s="5">
        <v>0</v>
      </c>
      <c r="FS354" s="5">
        <v>0</v>
      </c>
      <c r="FT354" s="5">
        <v>0</v>
      </c>
      <c r="FU354" s="5">
        <v>0</v>
      </c>
      <c r="FV354" s="5">
        <v>0</v>
      </c>
      <c r="FW354" s="5"/>
      <c r="FZ354" s="5">
        <v>0</v>
      </c>
      <c r="GA354" s="5">
        <v>0</v>
      </c>
      <c r="GB354" s="5">
        <v>0</v>
      </c>
      <c r="GC354" s="5">
        <v>0</v>
      </c>
      <c r="GD354" s="5">
        <v>0</v>
      </c>
      <c r="GE354" s="5">
        <v>0</v>
      </c>
      <c r="GF354" s="5">
        <v>0</v>
      </c>
      <c r="GG354" s="5">
        <v>0</v>
      </c>
      <c r="GH354" s="5">
        <v>0</v>
      </c>
      <c r="GI354" s="5">
        <v>0</v>
      </c>
      <c r="GJ354" s="5">
        <v>0</v>
      </c>
      <c r="GK354" s="5">
        <v>0</v>
      </c>
      <c r="GL354" s="5">
        <v>0</v>
      </c>
      <c r="GM354" s="5">
        <v>0</v>
      </c>
      <c r="GN354" s="5">
        <v>0</v>
      </c>
      <c r="GO354" s="5">
        <v>0</v>
      </c>
      <c r="GP354" s="5">
        <v>0</v>
      </c>
      <c r="GQ354" s="5">
        <v>0</v>
      </c>
      <c r="GR354" s="5">
        <v>0</v>
      </c>
      <c r="GS354" s="5">
        <v>0</v>
      </c>
      <c r="GT354" s="5">
        <v>0</v>
      </c>
      <c r="GU354" s="5">
        <v>0</v>
      </c>
      <c r="GV354" s="5">
        <v>0</v>
      </c>
      <c r="GW354" s="5">
        <v>0</v>
      </c>
      <c r="GX354" s="5">
        <v>9905</v>
      </c>
      <c r="GY354" s="5">
        <v>9905</v>
      </c>
      <c r="GZ354" s="5">
        <v>9905</v>
      </c>
      <c r="HA354" s="5">
        <v>9905</v>
      </c>
      <c r="HB354" s="5">
        <v>9905</v>
      </c>
      <c r="HC354" s="5">
        <v>9905</v>
      </c>
      <c r="HD354" s="5">
        <v>9905</v>
      </c>
      <c r="HE354" s="5">
        <v>9905</v>
      </c>
      <c r="HF354" s="5">
        <v>9905</v>
      </c>
      <c r="HG354" s="5">
        <v>9905</v>
      </c>
      <c r="HH354" s="5">
        <v>9905</v>
      </c>
      <c r="HI354" s="5">
        <v>9905</v>
      </c>
      <c r="HJ354" s="5">
        <v>10499.300000000001</v>
      </c>
      <c r="HK354" s="5">
        <v>10499.300000000001</v>
      </c>
      <c r="HL354" s="5">
        <v>10499.300000000001</v>
      </c>
      <c r="HM354" s="5">
        <v>10499.300000000001</v>
      </c>
      <c r="HN354" s="5">
        <v>10499.300000000001</v>
      </c>
      <c r="HO354" s="5">
        <v>10499.300000000001</v>
      </c>
      <c r="HP354" s="5">
        <v>10499.300000000001</v>
      </c>
      <c r="HQ354" s="5">
        <v>10499.300000000001</v>
      </c>
      <c r="HR354" s="5">
        <v>10499.300000000001</v>
      </c>
      <c r="HS354" s="5">
        <v>10499.300000000001</v>
      </c>
      <c r="HT354" s="5">
        <v>10499.300000000001</v>
      </c>
      <c r="HU354" s="5">
        <v>10499.300000000001</v>
      </c>
      <c r="HV354" s="5">
        <v>11129.258000000002</v>
      </c>
      <c r="HW354" s="5">
        <v>11129.258000000002</v>
      </c>
      <c r="HX354" s="5">
        <v>11129.258000000002</v>
      </c>
      <c r="HY354" s="5">
        <v>11129.258000000002</v>
      </c>
      <c r="HZ354" s="5">
        <v>11129.258000000002</v>
      </c>
      <c r="IA354" s="5">
        <v>11129.258000000002</v>
      </c>
      <c r="IB354" s="5">
        <v>11129.258000000002</v>
      </c>
      <c r="IC354" s="5">
        <v>11129.258000000002</v>
      </c>
      <c r="ID354" s="5">
        <v>11129.258000000002</v>
      </c>
      <c r="IE354" s="5">
        <v>11129.258000000002</v>
      </c>
      <c r="IF354" s="5">
        <v>11129.258000000002</v>
      </c>
      <c r="IG354" s="5">
        <v>11129.258000000002</v>
      </c>
      <c r="IH354" s="5">
        <v>11797.013480000001</v>
      </c>
      <c r="II354" s="5">
        <v>11797.013480000001</v>
      </c>
      <c r="IJ354" s="5">
        <v>11797.013480000001</v>
      </c>
      <c r="IK354" s="5">
        <v>11797.013480000001</v>
      </c>
      <c r="IL354" s="5">
        <v>11797.013480000001</v>
      </c>
      <c r="IM354" s="5">
        <v>11797.013480000001</v>
      </c>
      <c r="IN354" s="5">
        <v>11797.013480000001</v>
      </c>
      <c r="IO354" s="5">
        <v>11797.013480000001</v>
      </c>
      <c r="IP354" s="5">
        <v>11797.013480000001</v>
      </c>
      <c r="IQ354" s="5">
        <v>11797.013480000001</v>
      </c>
      <c r="IR354" s="5">
        <v>11797.013480000001</v>
      </c>
      <c r="IS354" s="5">
        <v>11797.013480000001</v>
      </c>
      <c r="IT354" s="5"/>
      <c r="IW354" s="5">
        <v>0</v>
      </c>
      <c r="IX354" s="5">
        <v>0</v>
      </c>
      <c r="IY354" s="5">
        <v>0</v>
      </c>
      <c r="IZ354" s="5">
        <v>0</v>
      </c>
      <c r="JA354" s="5">
        <v>0</v>
      </c>
      <c r="JB354" s="5">
        <v>0</v>
      </c>
      <c r="JC354" s="5">
        <v>0</v>
      </c>
      <c r="JD354" s="5">
        <v>0</v>
      </c>
      <c r="JE354" s="5">
        <v>0</v>
      </c>
      <c r="JF354" s="5">
        <v>0</v>
      </c>
      <c r="JG354" s="5">
        <v>0</v>
      </c>
      <c r="JH354" s="5">
        <v>0</v>
      </c>
      <c r="JI354" s="5">
        <v>0</v>
      </c>
      <c r="JJ354" s="5">
        <v>0</v>
      </c>
      <c r="JK354" s="5">
        <v>0</v>
      </c>
      <c r="JL354" s="5">
        <v>0</v>
      </c>
      <c r="JM354" s="5">
        <v>0</v>
      </c>
      <c r="JN354" s="5">
        <v>0</v>
      </c>
      <c r="JO354" s="5">
        <v>0</v>
      </c>
      <c r="JP354" s="5">
        <v>0</v>
      </c>
      <c r="JQ354" s="5">
        <v>0</v>
      </c>
      <c r="JR354" s="5">
        <v>0</v>
      </c>
      <c r="JS354" s="5">
        <v>0</v>
      </c>
      <c r="JT354" s="5">
        <v>0</v>
      </c>
      <c r="JU354" s="5">
        <v>284.27350000000001</v>
      </c>
      <c r="JV354" s="5">
        <v>284.27350000000001</v>
      </c>
      <c r="JW354" s="5">
        <v>284.27350000000001</v>
      </c>
      <c r="JX354" s="5">
        <v>284.27350000000001</v>
      </c>
      <c r="JY354" s="5">
        <v>284.27350000000001</v>
      </c>
      <c r="JZ354" s="5">
        <v>284.27350000000001</v>
      </c>
      <c r="KA354" s="5">
        <v>284.27350000000001</v>
      </c>
      <c r="KB354" s="5">
        <v>284.27350000000001</v>
      </c>
      <c r="KC354" s="5">
        <v>284.27350000000001</v>
      </c>
      <c r="KD354" s="5">
        <v>284.27350000000001</v>
      </c>
      <c r="KE354" s="5">
        <v>284.27350000000001</v>
      </c>
      <c r="KF354" s="5">
        <v>284.27350000000001</v>
      </c>
      <c r="KG354" s="5">
        <v>301.32991000000004</v>
      </c>
      <c r="KH354" s="5">
        <v>301.32991000000004</v>
      </c>
      <c r="KI354" s="5">
        <v>301.32991000000004</v>
      </c>
      <c r="KJ354" s="5">
        <v>301.32991000000004</v>
      </c>
      <c r="KK354" s="5">
        <v>301.32991000000004</v>
      </c>
      <c r="KL354" s="5">
        <v>301.32991000000004</v>
      </c>
      <c r="KM354" s="5">
        <v>301.32991000000004</v>
      </c>
      <c r="KN354" s="5">
        <v>301.32991000000004</v>
      </c>
      <c r="KO354" s="5">
        <v>301.32991000000004</v>
      </c>
      <c r="KP354" s="5">
        <v>301.32991000000004</v>
      </c>
      <c r="KQ354" s="5">
        <v>301.32991000000004</v>
      </c>
      <c r="KR354" s="5">
        <v>301.32991000000004</v>
      </c>
      <c r="KS354" s="5">
        <v>319.40970460000005</v>
      </c>
      <c r="KT354" s="5">
        <v>319.40970460000005</v>
      </c>
      <c r="KU354" s="5">
        <v>319.40970460000005</v>
      </c>
      <c r="KV354" s="5">
        <v>319.40970460000005</v>
      </c>
      <c r="KW354" s="5">
        <v>319.40970460000005</v>
      </c>
      <c r="KX354" s="5">
        <v>319.40970460000005</v>
      </c>
      <c r="KY354" s="5">
        <v>319.40970460000005</v>
      </c>
      <c r="KZ354" s="5">
        <v>319.40970460000005</v>
      </c>
      <c r="LA354" s="5">
        <v>319.40970460000005</v>
      </c>
      <c r="LB354" s="5">
        <v>319.40970460000005</v>
      </c>
      <c r="LC354" s="5">
        <v>319.40970460000005</v>
      </c>
      <c r="LD354" s="5">
        <v>319.40970460000005</v>
      </c>
      <c r="LE354" s="5">
        <v>338.57428687600003</v>
      </c>
      <c r="LF354" s="5">
        <v>338.57428687600003</v>
      </c>
      <c r="LG354" s="5">
        <v>338.57428687600003</v>
      </c>
      <c r="LH354" s="5">
        <v>338.57428687600003</v>
      </c>
      <c r="LI354" s="5">
        <v>338.57428687600003</v>
      </c>
      <c r="LJ354" s="5">
        <v>338.57428687600003</v>
      </c>
      <c r="LK354" s="5">
        <v>338.57428687600003</v>
      </c>
      <c r="LL354" s="5">
        <v>338.57428687600003</v>
      </c>
      <c r="LM354" s="5">
        <v>338.57428687600003</v>
      </c>
      <c r="LN354" s="5">
        <v>338.57428687600003</v>
      </c>
      <c r="LO354" s="5">
        <v>338.57428687600003</v>
      </c>
      <c r="LP354" s="5">
        <v>338.57428687600003</v>
      </c>
      <c r="LQ354" s="5"/>
      <c r="LT354" s="5">
        <v>0</v>
      </c>
      <c r="LU354" s="5">
        <v>0</v>
      </c>
      <c r="LV354" s="5">
        <v>0</v>
      </c>
      <c r="LW354" s="5">
        <v>0</v>
      </c>
      <c r="LX354" s="5">
        <v>0</v>
      </c>
      <c r="LY354" s="5">
        <v>0</v>
      </c>
      <c r="LZ354" s="5">
        <v>0</v>
      </c>
      <c r="MA354" s="5">
        <v>0</v>
      </c>
      <c r="MB354" s="5">
        <v>0</v>
      </c>
      <c r="MC354" s="5">
        <v>0</v>
      </c>
      <c r="MD354" s="5">
        <v>0</v>
      </c>
      <c r="ME354" s="5">
        <v>0</v>
      </c>
      <c r="MF354" s="5">
        <v>0</v>
      </c>
      <c r="MG354" s="5">
        <v>0</v>
      </c>
      <c r="MH354" s="5">
        <v>0</v>
      </c>
      <c r="MI354" s="5">
        <v>0</v>
      </c>
      <c r="MJ354" s="5">
        <v>0</v>
      </c>
      <c r="MK354" s="5">
        <v>0</v>
      </c>
      <c r="ML354" s="5">
        <v>0</v>
      </c>
      <c r="MM354" s="5">
        <v>0</v>
      </c>
      <c r="MN354" s="5">
        <v>0</v>
      </c>
      <c r="MO354" s="5">
        <v>0</v>
      </c>
      <c r="MP354" s="5">
        <v>0</v>
      </c>
      <c r="MQ354" s="5">
        <v>0</v>
      </c>
      <c r="MR354" s="5">
        <v>301.11200000000002</v>
      </c>
      <c r="MS354" s="5">
        <v>301.11200000000002</v>
      </c>
      <c r="MT354" s="5">
        <v>301.11200000000002</v>
      </c>
      <c r="MU354" s="5">
        <v>301.11200000000002</v>
      </c>
      <c r="MV354" s="5">
        <v>301.11200000000002</v>
      </c>
      <c r="MW354" s="5">
        <v>301.11200000000002</v>
      </c>
      <c r="MX354" s="5">
        <v>301.11200000000002</v>
      </c>
      <c r="MY354" s="5">
        <v>301.11200000000002</v>
      </c>
      <c r="MZ354" s="5">
        <v>301.11200000000002</v>
      </c>
      <c r="NA354" s="5">
        <v>301.11200000000002</v>
      </c>
      <c r="NB354" s="5">
        <v>301.11200000000002</v>
      </c>
      <c r="NC354" s="5">
        <v>301.11200000000002</v>
      </c>
      <c r="ND354" s="5">
        <v>319.17872000000006</v>
      </c>
      <c r="NE354" s="5">
        <v>319.17872000000006</v>
      </c>
      <c r="NF354" s="5">
        <v>319.17872000000006</v>
      </c>
      <c r="NG354" s="5">
        <v>319.17872000000006</v>
      </c>
      <c r="NH354" s="5">
        <v>319.17872000000006</v>
      </c>
      <c r="NI354" s="5">
        <v>319.17872000000006</v>
      </c>
      <c r="NJ354" s="5">
        <v>319.17872000000006</v>
      </c>
      <c r="NK354" s="5">
        <v>319.17872000000006</v>
      </c>
      <c r="NL354" s="5">
        <v>319.17872000000006</v>
      </c>
      <c r="NM354" s="5">
        <v>319.17872000000006</v>
      </c>
      <c r="NN354" s="5">
        <v>319.17872000000006</v>
      </c>
      <c r="NO354" s="5">
        <v>319.17872000000006</v>
      </c>
      <c r="NP354" s="5">
        <v>338.32944320000007</v>
      </c>
      <c r="NQ354" s="5">
        <v>338.32944320000007</v>
      </c>
      <c r="NR354" s="5">
        <v>338.32944320000007</v>
      </c>
      <c r="NS354" s="5">
        <v>338.32944320000007</v>
      </c>
      <c r="NT354" s="5">
        <v>338.32944320000007</v>
      </c>
      <c r="NU354" s="5">
        <v>338.32944320000007</v>
      </c>
      <c r="NV354" s="5">
        <v>338.32944320000007</v>
      </c>
      <c r="NW354" s="5">
        <v>338.32944320000007</v>
      </c>
      <c r="NX354" s="5">
        <v>338.32944320000007</v>
      </c>
      <c r="NY354" s="5">
        <v>338.32944320000007</v>
      </c>
      <c r="NZ354" s="5">
        <v>338.32944320000007</v>
      </c>
      <c r="OA354" s="5">
        <v>338.32944320000007</v>
      </c>
      <c r="OB354" s="5">
        <v>358.62920979200004</v>
      </c>
      <c r="OC354" s="5">
        <v>358.62920979200004</v>
      </c>
      <c r="OD354" s="5">
        <v>358.62920979200004</v>
      </c>
      <c r="OE354" s="5">
        <v>358.62920979200004</v>
      </c>
      <c r="OF354" s="5">
        <v>358.62920979200004</v>
      </c>
      <c r="OG354" s="5">
        <v>358.62920979200004</v>
      </c>
      <c r="OH354" s="5">
        <v>358.62920979200004</v>
      </c>
      <c r="OI354" s="5">
        <v>358.62920979200004</v>
      </c>
      <c r="OJ354" s="5">
        <v>358.62920979200004</v>
      </c>
      <c r="OK354" s="5">
        <v>358.62920979200004</v>
      </c>
      <c r="OL354" s="5">
        <v>358.62920979200004</v>
      </c>
      <c r="OM354" s="5">
        <v>358.62920979200004</v>
      </c>
      <c r="ON354" s="5"/>
      <c r="OQ354" s="59">
        <v>0</v>
      </c>
      <c r="OR354" s="59">
        <v>0</v>
      </c>
      <c r="OS354" s="59">
        <v>0</v>
      </c>
      <c r="OT354" s="59">
        <v>0</v>
      </c>
      <c r="OU354" s="59">
        <v>0</v>
      </c>
      <c r="OV354" s="59">
        <v>0</v>
      </c>
      <c r="OW354" s="59">
        <v>0</v>
      </c>
      <c r="OX354" s="59">
        <v>0</v>
      </c>
      <c r="OY354" s="59">
        <v>0</v>
      </c>
      <c r="OZ354" s="59">
        <v>0</v>
      </c>
      <c r="PA354" s="59">
        <v>0</v>
      </c>
      <c r="PB354" s="59">
        <v>0</v>
      </c>
      <c r="PC354" s="59">
        <v>0</v>
      </c>
      <c r="PD354" s="59">
        <v>0</v>
      </c>
      <c r="PE354" s="59">
        <v>0</v>
      </c>
      <c r="PF354" s="59">
        <v>0</v>
      </c>
      <c r="PG354" s="59">
        <v>0</v>
      </c>
      <c r="PH354" s="59">
        <v>0</v>
      </c>
      <c r="PI354" s="59">
        <v>0</v>
      </c>
      <c r="PJ354" s="59">
        <v>0</v>
      </c>
      <c r="PK354" s="59">
        <v>0</v>
      </c>
      <c r="PL354" s="59">
        <v>0</v>
      </c>
      <c r="PM354" s="59">
        <v>0</v>
      </c>
      <c r="PN354" s="59">
        <v>0</v>
      </c>
      <c r="PO354" s="59">
        <v>0</v>
      </c>
      <c r="PP354" s="59">
        <v>0</v>
      </c>
      <c r="PQ354" s="59">
        <v>0</v>
      </c>
      <c r="PR354" s="59">
        <v>0</v>
      </c>
      <c r="PS354" s="59">
        <v>0</v>
      </c>
      <c r="PT354" s="59">
        <v>0</v>
      </c>
      <c r="PU354" s="59">
        <v>0</v>
      </c>
      <c r="PV354" s="59">
        <v>0</v>
      </c>
      <c r="PW354" s="59">
        <v>0</v>
      </c>
      <c r="PX354" s="59">
        <v>0</v>
      </c>
      <c r="PY354" s="59">
        <v>0</v>
      </c>
      <c r="PZ354" s="59">
        <v>0</v>
      </c>
      <c r="QA354" s="59">
        <v>0</v>
      </c>
      <c r="QB354" s="59">
        <v>0</v>
      </c>
      <c r="QC354" s="59">
        <v>0</v>
      </c>
      <c r="QD354" s="59">
        <v>0</v>
      </c>
      <c r="QE354" s="59">
        <v>0</v>
      </c>
      <c r="QF354" s="59">
        <v>0</v>
      </c>
      <c r="QG354" s="59">
        <v>0</v>
      </c>
      <c r="QH354" s="59">
        <v>0</v>
      </c>
      <c r="QI354" s="59">
        <v>0</v>
      </c>
      <c r="QJ354" s="59">
        <v>0</v>
      </c>
      <c r="QK354" s="59">
        <v>0</v>
      </c>
      <c r="QL354" s="59">
        <v>0</v>
      </c>
      <c r="QM354" s="59">
        <v>0</v>
      </c>
      <c r="QN354" s="59">
        <v>0</v>
      </c>
      <c r="QO354" s="59">
        <v>0</v>
      </c>
      <c r="QP354" s="59">
        <v>0</v>
      </c>
      <c r="QQ354" s="59">
        <v>0</v>
      </c>
      <c r="QR354" s="59">
        <v>0</v>
      </c>
      <c r="QS354" s="59">
        <v>0</v>
      </c>
      <c r="QT354" s="59">
        <v>0</v>
      </c>
      <c r="QU354" s="59">
        <v>0</v>
      </c>
      <c r="QV354" s="59">
        <v>0</v>
      </c>
      <c r="QW354" s="59">
        <v>0</v>
      </c>
      <c r="QX354" s="59">
        <v>0</v>
      </c>
      <c r="QY354" s="59">
        <v>0</v>
      </c>
      <c r="QZ354" s="59">
        <v>0</v>
      </c>
      <c r="RA354" s="59">
        <v>0</v>
      </c>
      <c r="RB354" s="59">
        <v>0</v>
      </c>
      <c r="RC354" s="59">
        <v>0</v>
      </c>
      <c r="RD354" s="59">
        <v>0</v>
      </c>
      <c r="RE354" s="59">
        <v>0</v>
      </c>
      <c r="RF354" s="59">
        <v>0</v>
      </c>
      <c r="RG354" s="59">
        <v>0</v>
      </c>
      <c r="RH354" s="59">
        <v>0</v>
      </c>
      <c r="RI354" s="59">
        <v>0</v>
      </c>
      <c r="RJ354" s="59">
        <v>0</v>
      </c>
      <c r="RK354" s="59"/>
      <c r="RN354" s="59">
        <v>0</v>
      </c>
      <c r="RO354" s="59">
        <v>0</v>
      </c>
      <c r="RP354" s="59">
        <v>0</v>
      </c>
      <c r="RQ354" s="59">
        <v>0</v>
      </c>
      <c r="RR354" s="59">
        <v>0</v>
      </c>
      <c r="RS354" s="59">
        <v>0</v>
      </c>
      <c r="RT354" s="59">
        <v>0</v>
      </c>
      <c r="RU354" s="59">
        <v>0</v>
      </c>
      <c r="RV354" s="59">
        <v>0</v>
      </c>
      <c r="RW354" s="59">
        <v>0</v>
      </c>
      <c r="RX354" s="59">
        <v>0</v>
      </c>
      <c r="RY354" s="59">
        <v>0</v>
      </c>
      <c r="RZ354" s="59">
        <v>0</v>
      </c>
      <c r="SA354" s="59">
        <v>0</v>
      </c>
      <c r="SB354" s="59">
        <v>0</v>
      </c>
      <c r="SC354" s="59">
        <v>0</v>
      </c>
      <c r="SD354" s="59">
        <v>0</v>
      </c>
      <c r="SE354" s="59">
        <v>0</v>
      </c>
      <c r="SF354" s="59">
        <v>0</v>
      </c>
      <c r="SG354" s="59">
        <v>0</v>
      </c>
      <c r="SH354" s="59">
        <v>0</v>
      </c>
      <c r="SI354" s="59">
        <v>0</v>
      </c>
      <c r="SJ354" s="59">
        <v>0</v>
      </c>
      <c r="SK354" s="59">
        <v>0</v>
      </c>
      <c r="SL354" s="59">
        <v>585.38550000000009</v>
      </c>
      <c r="SM354" s="59">
        <v>585.38550000000009</v>
      </c>
      <c r="SN354" s="59">
        <v>585.38550000000009</v>
      </c>
      <c r="SO354" s="59">
        <v>585.38550000000009</v>
      </c>
      <c r="SP354" s="59">
        <v>585.38550000000009</v>
      </c>
      <c r="SQ354" s="59">
        <v>585.38550000000009</v>
      </c>
      <c r="SR354" s="59">
        <v>585.38550000000009</v>
      </c>
      <c r="SS354" s="59">
        <v>585.38550000000009</v>
      </c>
      <c r="ST354" s="59">
        <v>585.38550000000009</v>
      </c>
      <c r="SU354" s="59">
        <v>585.38550000000009</v>
      </c>
      <c r="SV354" s="59">
        <v>585.38550000000009</v>
      </c>
      <c r="SW354" s="59">
        <v>585.38550000000009</v>
      </c>
      <c r="SX354" s="59">
        <v>620.50863000000004</v>
      </c>
      <c r="SY354" s="59">
        <v>620.50863000000004</v>
      </c>
      <c r="SZ354" s="59">
        <v>620.50863000000004</v>
      </c>
      <c r="TA354" s="59">
        <v>620.50863000000004</v>
      </c>
      <c r="TB354" s="59">
        <v>620.50863000000004</v>
      </c>
      <c r="TC354" s="59">
        <v>620.50863000000004</v>
      </c>
      <c r="TD354" s="59">
        <v>620.50863000000004</v>
      </c>
      <c r="TE354" s="59">
        <v>620.50863000000004</v>
      </c>
      <c r="TF354" s="59">
        <v>620.50863000000004</v>
      </c>
      <c r="TG354" s="59">
        <v>620.50863000000004</v>
      </c>
      <c r="TH354" s="59">
        <v>620.50863000000004</v>
      </c>
      <c r="TI354" s="59">
        <v>620.50863000000004</v>
      </c>
      <c r="TJ354" s="59">
        <v>657.73914780000018</v>
      </c>
      <c r="TK354" s="59">
        <v>657.73914780000018</v>
      </c>
      <c r="TL354" s="59">
        <v>657.73914780000018</v>
      </c>
      <c r="TM354" s="59">
        <v>657.73914780000018</v>
      </c>
      <c r="TN354" s="59">
        <v>657.73914780000018</v>
      </c>
      <c r="TO354" s="59">
        <v>657.73914780000018</v>
      </c>
      <c r="TP354" s="59">
        <v>657.73914780000018</v>
      </c>
      <c r="TQ354" s="59">
        <v>657.73914780000018</v>
      </c>
      <c r="TR354" s="59">
        <v>657.73914780000018</v>
      </c>
      <c r="TS354" s="59">
        <v>657.73914780000018</v>
      </c>
      <c r="TT354" s="59">
        <v>657.73914780000018</v>
      </c>
      <c r="TU354" s="59">
        <v>657.73914780000018</v>
      </c>
      <c r="TV354" s="59">
        <v>697.20349666800007</v>
      </c>
      <c r="TW354" s="59">
        <v>697.20349666800007</v>
      </c>
      <c r="TX354" s="59">
        <v>697.20349666800007</v>
      </c>
      <c r="TY354" s="59">
        <v>697.20349666800007</v>
      </c>
      <c r="TZ354" s="59">
        <v>697.20349666800007</v>
      </c>
      <c r="UA354" s="59">
        <v>697.20349666800007</v>
      </c>
      <c r="UB354" s="59">
        <v>697.20349666800007</v>
      </c>
      <c r="UC354" s="59">
        <v>697.20349666800007</v>
      </c>
      <c r="UD354" s="59">
        <v>697.20349666800007</v>
      </c>
      <c r="UE354" s="59">
        <v>697.20349666800007</v>
      </c>
      <c r="UF354" s="59">
        <v>697.20349666800007</v>
      </c>
      <c r="UG354" s="59">
        <v>697.20349666800007</v>
      </c>
      <c r="UH354" s="59"/>
      <c r="UK354" s="59">
        <v>0</v>
      </c>
      <c r="UL354" s="59">
        <v>0</v>
      </c>
      <c r="UM354" s="59">
        <v>3411.2820000000011</v>
      </c>
      <c r="UN354" s="59">
        <v>3615.9589199999996</v>
      </c>
      <c r="UO354" s="59">
        <v>3832.9164552000016</v>
      </c>
      <c r="UP354" s="59">
        <v>4062.8914425119997</v>
      </c>
      <c r="UQ354" s="59"/>
      <c r="UT354" s="59">
        <v>0</v>
      </c>
      <c r="UU354" s="59">
        <v>0</v>
      </c>
      <c r="UV354" s="59">
        <v>3613.3440000000005</v>
      </c>
      <c r="UW354" s="59">
        <v>3830.14464</v>
      </c>
      <c r="UX354" s="59">
        <v>4059.9533184000015</v>
      </c>
      <c r="UY354" s="59">
        <v>4303.5505175040007</v>
      </c>
      <c r="UZ354" s="59"/>
      <c r="VC354" s="59">
        <v>0</v>
      </c>
      <c r="VD354" s="59">
        <v>0</v>
      </c>
      <c r="VE354" s="59">
        <v>0</v>
      </c>
      <c r="VF354" s="59">
        <v>0</v>
      </c>
      <c r="VG354" s="59">
        <v>0</v>
      </c>
      <c r="VH354" s="59">
        <v>0</v>
      </c>
      <c r="VI354" s="59"/>
      <c r="VL354" s="59">
        <v>0</v>
      </c>
      <c r="VM354" s="59">
        <v>0</v>
      </c>
      <c r="VN354" s="59">
        <v>7024.626000000002</v>
      </c>
      <c r="VO354" s="59">
        <v>7446.1035599999996</v>
      </c>
      <c r="VP354" s="59">
        <v>7892.8697736000031</v>
      </c>
      <c r="VQ354" s="59">
        <v>8366.4419600159999</v>
      </c>
      <c r="VR354" s="59"/>
      <c r="VU354" s="59">
        <v>0</v>
      </c>
      <c r="VV354" s="59">
        <v>0</v>
      </c>
      <c r="VW354" s="59">
        <v>118860</v>
      </c>
      <c r="VX354" s="59">
        <v>125991.60000000002</v>
      </c>
      <c r="VY354" s="59">
        <v>133551.09600000002</v>
      </c>
      <c r="VZ354" s="59">
        <v>141564.16175999999</v>
      </c>
      <c r="WA354" s="59"/>
      <c r="WD354" s="59">
        <v>0</v>
      </c>
      <c r="WE354" s="59">
        <v>0</v>
      </c>
      <c r="WF354" s="59">
        <v>9905</v>
      </c>
      <c r="WG354" s="59">
        <v>10499.300000000001</v>
      </c>
      <c r="WH354" s="59">
        <v>11129.258000000002</v>
      </c>
      <c r="WI354" s="59">
        <v>11797.01348</v>
      </c>
      <c r="WJ354" s="59"/>
      <c r="WM354" s="59">
        <v>0</v>
      </c>
      <c r="WN354" s="59">
        <v>0</v>
      </c>
      <c r="WO354" s="59">
        <v>415.65253881661772</v>
      </c>
      <c r="WP354" s="59">
        <v>440.59169114561485</v>
      </c>
      <c r="WQ354" s="59">
        <v>467.02719261435175</v>
      </c>
      <c r="WR354" s="59">
        <v>495.0488241712128</v>
      </c>
      <c r="WS354" s="59"/>
      <c r="WV354" s="74">
        <v>-12</v>
      </c>
      <c r="WW354" s="74">
        <v>0</v>
      </c>
      <c r="WX354" s="74">
        <v>12</v>
      </c>
      <c r="WY354" s="74">
        <v>24</v>
      </c>
      <c r="WZ354" s="74">
        <v>36</v>
      </c>
      <c r="XA354" s="74">
        <v>48</v>
      </c>
      <c r="XB354" s="74"/>
      <c r="XE354" s="80">
        <v>0</v>
      </c>
      <c r="XF354" s="80">
        <v>0</v>
      </c>
      <c r="XG354" s="80">
        <v>1</v>
      </c>
      <c r="XH354" s="80">
        <v>2</v>
      </c>
      <c r="XI354" s="80">
        <v>3</v>
      </c>
      <c r="XJ354" s="80">
        <v>4</v>
      </c>
      <c r="XK354" s="80"/>
      <c r="XL354" s="75"/>
      <c r="XM354" s="75"/>
      <c r="XN354" s="80">
        <v>0</v>
      </c>
      <c r="XO354" s="80">
        <v>0</v>
      </c>
      <c r="XP354" s="80">
        <v>0</v>
      </c>
      <c r="XQ354" s="80">
        <v>0</v>
      </c>
      <c r="XR354" s="80">
        <v>0</v>
      </c>
      <c r="XS354" s="80">
        <v>0</v>
      </c>
      <c r="XT354" s="80"/>
      <c r="XW354" s="80">
        <v>0</v>
      </c>
      <c r="XX354" s="80">
        <v>0</v>
      </c>
      <c r="XY354" s="80">
        <v>0</v>
      </c>
      <c r="XZ354" s="80">
        <v>0</v>
      </c>
      <c r="YA354" s="80">
        <v>0</v>
      </c>
      <c r="YB354" s="80">
        <v>0</v>
      </c>
      <c r="YC354" s="80"/>
      <c r="YF354" s="5">
        <v>0</v>
      </c>
      <c r="YG354" s="5">
        <v>0</v>
      </c>
      <c r="YH354" s="5">
        <v>866.63554343264786</v>
      </c>
      <c r="YI354" s="5">
        <v>918.63367603860752</v>
      </c>
      <c r="YJ354" s="5">
        <v>973.75169660092342</v>
      </c>
      <c r="YK354" s="5">
        <v>1032.1767983969794</v>
      </c>
      <c r="YL354" s="5"/>
      <c r="YO354" s="5">
        <v>0</v>
      </c>
      <c r="YP354" s="5">
        <v>0</v>
      </c>
      <c r="YQ354" s="5">
        <v>18704.364246747798</v>
      </c>
      <c r="YR354" s="5">
        <v>19826.626101552669</v>
      </c>
      <c r="YS354" s="5">
        <v>21016.223667645827</v>
      </c>
      <c r="YT354" s="5">
        <v>29702.929450272768</v>
      </c>
      <c r="YU354" s="5"/>
      <c r="YX354" s="5">
        <v>0</v>
      </c>
      <c r="YY354" s="5">
        <v>0</v>
      </c>
      <c r="YZ354" s="5">
        <v>18704.364246747798</v>
      </c>
      <c r="ZA354" s="5">
        <v>19826.626101552669</v>
      </c>
      <c r="ZB354" s="5">
        <v>21016.223667645827</v>
      </c>
      <c r="ZC354" s="5">
        <v>29702.929450272768</v>
      </c>
      <c r="ZD354" s="5"/>
      <c r="ZG354" s="5">
        <v>0</v>
      </c>
      <c r="ZH354" s="5">
        <v>0</v>
      </c>
      <c r="ZI354" s="5">
        <v>415.65253881661772</v>
      </c>
      <c r="ZJ354" s="5">
        <v>440.59169114561485</v>
      </c>
      <c r="ZK354" s="5">
        <v>467.02719261435175</v>
      </c>
      <c r="ZL354" s="5">
        <v>495.0488241712128</v>
      </c>
      <c r="ZM354" s="5"/>
      <c r="ZP354" s="60">
        <v>0</v>
      </c>
      <c r="ZQ354" s="60">
        <v>0</v>
      </c>
      <c r="ZR354" s="60">
        <v>5819.1355434326479</v>
      </c>
      <c r="ZS354" s="60">
        <v>12336.567352077216</v>
      </c>
      <c r="ZT354" s="60">
        <v>13076.761393201848</v>
      </c>
      <c r="ZU354" s="60">
        <v>13861.367076793958</v>
      </c>
      <c r="ZV354" s="60"/>
      <c r="ZY354" s="60">
        <v>0</v>
      </c>
      <c r="ZZ354" s="60">
        <v>0</v>
      </c>
      <c r="AAA354" s="60">
        <v>415.65253881661772</v>
      </c>
      <c r="AAB354" s="60">
        <v>440.59169114561485</v>
      </c>
      <c r="AAC354" s="60">
        <v>467.02719261435175</v>
      </c>
      <c r="AAD354" s="60">
        <v>495.0488241712128</v>
      </c>
      <c r="AAE354" s="60"/>
      <c r="AAH354" s="60">
        <v>0</v>
      </c>
      <c r="AAI354" s="60">
        <v>0</v>
      </c>
      <c r="AAJ354" s="60">
        <v>8728.7033151489723</v>
      </c>
      <c r="AAK354" s="60">
        <v>18504.851028115823</v>
      </c>
      <c r="AAL354" s="60">
        <v>29422.713134704161</v>
      </c>
      <c r="AAM354" s="60">
        <v>41584.101230381872</v>
      </c>
      <c r="AAN354" s="60"/>
      <c r="AAQ354" s="5">
        <v>0</v>
      </c>
      <c r="AAR354" s="5">
        <v>0</v>
      </c>
      <c r="AAS354" s="5">
        <v>14547.838858581621</v>
      </c>
      <c r="AAT354" s="5">
        <v>30841.418380193041</v>
      </c>
      <c r="AAU354" s="5">
        <v>42499.474527906008</v>
      </c>
      <c r="AAV354" s="5">
        <v>55445.468307175834</v>
      </c>
    </row>
    <row r="355" spans="2:724" ht="15" customHeight="1">
      <c r="B355" s="228">
        <v>82</v>
      </c>
      <c r="C355" s="228">
        <v>37</v>
      </c>
      <c r="D355" s="229" t="s">
        <v>517</v>
      </c>
      <c r="E355" s="73" t="b">
        <v>0</v>
      </c>
      <c r="F355" s="230">
        <v>42370</v>
      </c>
      <c r="G355" s="231" t="s">
        <v>426</v>
      </c>
      <c r="H355" s="57" t="s">
        <v>221</v>
      </c>
      <c r="I355" s="57" t="s">
        <v>199</v>
      </c>
      <c r="J355" s="229" t="s">
        <v>223</v>
      </c>
      <c r="K355" s="232">
        <v>0</v>
      </c>
      <c r="L355" s="232">
        <v>0</v>
      </c>
      <c r="M355" s="73" t="b">
        <v>1</v>
      </c>
      <c r="N355" s="73" t="b">
        <v>1</v>
      </c>
      <c r="O355" s="73" t="b">
        <v>1</v>
      </c>
      <c r="P355" s="27">
        <v>43466</v>
      </c>
      <c r="Q355" s="27" t="s">
        <v>426</v>
      </c>
      <c r="R355" s="69">
        <v>0</v>
      </c>
      <c r="S355" s="69">
        <v>0.06</v>
      </c>
      <c r="T355" s="69">
        <v>0.06</v>
      </c>
      <c r="U355" s="69">
        <v>0.06</v>
      </c>
      <c r="V355" s="69">
        <v>0.06</v>
      </c>
      <c r="W355" s="69">
        <v>0.06</v>
      </c>
      <c r="Z355" s="232">
        <v>0</v>
      </c>
      <c r="AA355" s="232">
        <v>0</v>
      </c>
      <c r="AB355" s="232">
        <v>0</v>
      </c>
      <c r="AC355" s="232">
        <v>0</v>
      </c>
      <c r="AD355" s="232">
        <v>0</v>
      </c>
      <c r="AE355" s="232">
        <v>0</v>
      </c>
      <c r="AF355" s="232">
        <v>0</v>
      </c>
      <c r="AG355" s="232">
        <v>0</v>
      </c>
      <c r="AH355" s="232">
        <v>0</v>
      </c>
      <c r="AI355" s="232">
        <v>0</v>
      </c>
      <c r="AJ355" s="232">
        <v>0</v>
      </c>
      <c r="AK355" s="232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234">
        <v>9905</v>
      </c>
      <c r="AY355" s="5">
        <v>9905</v>
      </c>
      <c r="AZ355" s="5">
        <v>9905</v>
      </c>
      <c r="BA355" s="5">
        <v>9905</v>
      </c>
      <c r="BB355" s="5">
        <v>9905</v>
      </c>
      <c r="BC355" s="5">
        <v>9905</v>
      </c>
      <c r="BD355" s="5">
        <v>9905</v>
      </c>
      <c r="BE355" s="5">
        <v>9905</v>
      </c>
      <c r="BF355" s="5">
        <v>9905</v>
      </c>
      <c r="BG355" s="5">
        <v>9905</v>
      </c>
      <c r="BH355" s="5">
        <v>9905</v>
      </c>
      <c r="BI355" s="5">
        <v>9905</v>
      </c>
      <c r="BJ355" s="5">
        <v>10499.300000000001</v>
      </c>
      <c r="BK355" s="5">
        <v>10499.300000000001</v>
      </c>
      <c r="BL355" s="5">
        <v>10499.300000000001</v>
      </c>
      <c r="BM355" s="5">
        <v>10499.300000000001</v>
      </c>
      <c r="BN355" s="5">
        <v>10499.300000000001</v>
      </c>
      <c r="BO355" s="5">
        <v>10499.300000000001</v>
      </c>
      <c r="BP355" s="5">
        <v>10499.300000000001</v>
      </c>
      <c r="BQ355" s="5">
        <v>10499.300000000001</v>
      </c>
      <c r="BR355" s="5">
        <v>10499.300000000001</v>
      </c>
      <c r="BS355" s="5">
        <v>10499.300000000001</v>
      </c>
      <c r="BT355" s="5">
        <v>10499.300000000001</v>
      </c>
      <c r="BU355" s="5">
        <v>10499.300000000001</v>
      </c>
      <c r="BV355" s="5">
        <v>11129.258000000002</v>
      </c>
      <c r="BW355" s="5">
        <v>11129.258000000002</v>
      </c>
      <c r="BX355" s="5">
        <v>11129.258000000002</v>
      </c>
      <c r="BY355" s="5">
        <v>11129.258000000002</v>
      </c>
      <c r="BZ355" s="5">
        <v>11129.258000000002</v>
      </c>
      <c r="CA355" s="5">
        <v>11129.258000000002</v>
      </c>
      <c r="CB355" s="5">
        <v>11129.258000000002</v>
      </c>
      <c r="CC355" s="5">
        <v>11129.258000000002</v>
      </c>
      <c r="CD355" s="5">
        <v>11129.258000000002</v>
      </c>
      <c r="CE355" s="5">
        <v>11129.258000000002</v>
      </c>
      <c r="CF355" s="5">
        <v>11129.258000000002</v>
      </c>
      <c r="CG355" s="5">
        <v>11129.258000000002</v>
      </c>
      <c r="CH355" s="5">
        <v>11797.013480000001</v>
      </c>
      <c r="CI355" s="5">
        <v>11797.013480000001</v>
      </c>
      <c r="CJ355" s="5">
        <v>11797.013480000001</v>
      </c>
      <c r="CK355" s="5">
        <v>11797.013480000001</v>
      </c>
      <c r="CL355" s="5">
        <v>11797.013480000001</v>
      </c>
      <c r="CM355" s="5">
        <v>11797.013480000001</v>
      </c>
      <c r="CN355" s="5">
        <v>11797.013480000001</v>
      </c>
      <c r="CO355" s="5">
        <v>11797.013480000001</v>
      </c>
      <c r="CP355" s="5">
        <v>11797.013480000001</v>
      </c>
      <c r="CQ355" s="5">
        <v>11797.013480000001</v>
      </c>
      <c r="CR355" s="5">
        <v>11797.013480000001</v>
      </c>
      <c r="CS355" s="5">
        <v>11797.013480000001</v>
      </c>
      <c r="CU355" s="69">
        <v>0</v>
      </c>
      <c r="CV355" s="69">
        <v>0</v>
      </c>
      <c r="CW355" s="69">
        <v>0</v>
      </c>
      <c r="CX355" s="69">
        <v>0</v>
      </c>
      <c r="CY355" s="69">
        <v>0</v>
      </c>
      <c r="CZ355" s="69">
        <v>0</v>
      </c>
      <c r="DC355" s="5">
        <v>0</v>
      </c>
      <c r="DD355" s="5">
        <v>0</v>
      </c>
      <c r="DE355" s="5">
        <v>0</v>
      </c>
      <c r="DF355" s="5">
        <v>0</v>
      </c>
      <c r="DG355" s="5">
        <v>0</v>
      </c>
      <c r="DH355" s="5">
        <v>0</v>
      </c>
      <c r="DI355" s="5">
        <v>0</v>
      </c>
      <c r="DJ355" s="5">
        <v>0</v>
      </c>
      <c r="DK355" s="5">
        <v>0</v>
      </c>
      <c r="DL355" s="5">
        <v>0</v>
      </c>
      <c r="DM355" s="5">
        <v>0</v>
      </c>
      <c r="DN355" s="5">
        <v>0</v>
      </c>
      <c r="DO355" s="5">
        <v>0</v>
      </c>
      <c r="DP355" s="5">
        <v>0</v>
      </c>
      <c r="DQ355" s="5">
        <v>0</v>
      </c>
      <c r="DR355" s="5">
        <v>0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0</v>
      </c>
      <c r="EC355" s="5">
        <v>0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0</v>
      </c>
      <c r="EK355" s="5">
        <v>0</v>
      </c>
      <c r="EL355" s="5">
        <v>0</v>
      </c>
      <c r="EM355" s="5">
        <v>0</v>
      </c>
      <c r="EN355" s="5">
        <v>0</v>
      </c>
      <c r="EO355" s="5">
        <v>0</v>
      </c>
      <c r="EP355" s="5">
        <v>0</v>
      </c>
      <c r="EQ355" s="5">
        <v>0</v>
      </c>
      <c r="ER355" s="5">
        <v>0</v>
      </c>
      <c r="ES355" s="5">
        <v>0</v>
      </c>
      <c r="ET355" s="5">
        <v>0</v>
      </c>
      <c r="EU355" s="5">
        <v>0</v>
      </c>
      <c r="EV355" s="5">
        <v>0</v>
      </c>
      <c r="EW355" s="5">
        <v>0</v>
      </c>
      <c r="EX355" s="5">
        <v>0</v>
      </c>
      <c r="EY355" s="5">
        <v>0</v>
      </c>
      <c r="EZ355" s="5">
        <v>0</v>
      </c>
      <c r="FA355" s="5">
        <v>0</v>
      </c>
      <c r="FB355" s="5">
        <v>0</v>
      </c>
      <c r="FC355" s="5">
        <v>0</v>
      </c>
      <c r="FD355" s="5">
        <v>0</v>
      </c>
      <c r="FE355" s="5">
        <v>0</v>
      </c>
      <c r="FF355" s="5">
        <v>0</v>
      </c>
      <c r="FG355" s="5">
        <v>0</v>
      </c>
      <c r="FH355" s="5">
        <v>0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0</v>
      </c>
      <c r="FO355" s="5">
        <v>0</v>
      </c>
      <c r="FP355" s="5">
        <v>0</v>
      </c>
      <c r="FQ355" s="5">
        <v>0</v>
      </c>
      <c r="FR355" s="5">
        <v>0</v>
      </c>
      <c r="FS355" s="5">
        <v>0</v>
      </c>
      <c r="FT355" s="5">
        <v>0</v>
      </c>
      <c r="FU355" s="5">
        <v>0</v>
      </c>
      <c r="FV355" s="5">
        <v>0</v>
      </c>
      <c r="FW355" s="5"/>
      <c r="FZ355" s="5">
        <v>0</v>
      </c>
      <c r="GA355" s="5">
        <v>0</v>
      </c>
      <c r="GB355" s="5">
        <v>0</v>
      </c>
      <c r="GC355" s="5">
        <v>0</v>
      </c>
      <c r="GD355" s="5">
        <v>0</v>
      </c>
      <c r="GE355" s="5">
        <v>0</v>
      </c>
      <c r="GF355" s="5">
        <v>0</v>
      </c>
      <c r="GG355" s="5">
        <v>0</v>
      </c>
      <c r="GH355" s="5">
        <v>0</v>
      </c>
      <c r="GI355" s="5">
        <v>0</v>
      </c>
      <c r="GJ355" s="5">
        <v>0</v>
      </c>
      <c r="GK355" s="5">
        <v>0</v>
      </c>
      <c r="GL355" s="5">
        <v>0</v>
      </c>
      <c r="GM355" s="5">
        <v>0</v>
      </c>
      <c r="GN355" s="5">
        <v>0</v>
      </c>
      <c r="GO355" s="5">
        <v>0</v>
      </c>
      <c r="GP355" s="5">
        <v>0</v>
      </c>
      <c r="GQ355" s="5">
        <v>0</v>
      </c>
      <c r="GR355" s="5">
        <v>0</v>
      </c>
      <c r="GS355" s="5">
        <v>0</v>
      </c>
      <c r="GT355" s="5">
        <v>0</v>
      </c>
      <c r="GU355" s="5">
        <v>0</v>
      </c>
      <c r="GV355" s="5">
        <v>0</v>
      </c>
      <c r="GW355" s="5">
        <v>0</v>
      </c>
      <c r="GX355" s="5">
        <v>9905</v>
      </c>
      <c r="GY355" s="5">
        <v>9905</v>
      </c>
      <c r="GZ355" s="5">
        <v>9905</v>
      </c>
      <c r="HA355" s="5">
        <v>9905</v>
      </c>
      <c r="HB355" s="5">
        <v>9905</v>
      </c>
      <c r="HC355" s="5">
        <v>9905</v>
      </c>
      <c r="HD355" s="5">
        <v>9905</v>
      </c>
      <c r="HE355" s="5">
        <v>9905</v>
      </c>
      <c r="HF355" s="5">
        <v>9905</v>
      </c>
      <c r="HG355" s="5">
        <v>9905</v>
      </c>
      <c r="HH355" s="5">
        <v>9905</v>
      </c>
      <c r="HI355" s="5">
        <v>9905</v>
      </c>
      <c r="HJ355" s="5">
        <v>10499.300000000001</v>
      </c>
      <c r="HK355" s="5">
        <v>10499.300000000001</v>
      </c>
      <c r="HL355" s="5">
        <v>10499.300000000001</v>
      </c>
      <c r="HM355" s="5">
        <v>10499.300000000001</v>
      </c>
      <c r="HN355" s="5">
        <v>10499.300000000001</v>
      </c>
      <c r="HO355" s="5">
        <v>10499.300000000001</v>
      </c>
      <c r="HP355" s="5">
        <v>10499.300000000001</v>
      </c>
      <c r="HQ355" s="5">
        <v>10499.300000000001</v>
      </c>
      <c r="HR355" s="5">
        <v>10499.300000000001</v>
      </c>
      <c r="HS355" s="5">
        <v>10499.300000000001</v>
      </c>
      <c r="HT355" s="5">
        <v>10499.300000000001</v>
      </c>
      <c r="HU355" s="5">
        <v>10499.300000000001</v>
      </c>
      <c r="HV355" s="5">
        <v>11129.258000000002</v>
      </c>
      <c r="HW355" s="5">
        <v>11129.258000000002</v>
      </c>
      <c r="HX355" s="5">
        <v>11129.258000000002</v>
      </c>
      <c r="HY355" s="5">
        <v>11129.258000000002</v>
      </c>
      <c r="HZ355" s="5">
        <v>11129.258000000002</v>
      </c>
      <c r="IA355" s="5">
        <v>11129.258000000002</v>
      </c>
      <c r="IB355" s="5">
        <v>11129.258000000002</v>
      </c>
      <c r="IC355" s="5">
        <v>11129.258000000002</v>
      </c>
      <c r="ID355" s="5">
        <v>11129.258000000002</v>
      </c>
      <c r="IE355" s="5">
        <v>11129.258000000002</v>
      </c>
      <c r="IF355" s="5">
        <v>11129.258000000002</v>
      </c>
      <c r="IG355" s="5">
        <v>11129.258000000002</v>
      </c>
      <c r="IH355" s="5">
        <v>11797.013480000001</v>
      </c>
      <c r="II355" s="5">
        <v>11797.013480000001</v>
      </c>
      <c r="IJ355" s="5">
        <v>11797.013480000001</v>
      </c>
      <c r="IK355" s="5">
        <v>11797.013480000001</v>
      </c>
      <c r="IL355" s="5">
        <v>11797.013480000001</v>
      </c>
      <c r="IM355" s="5">
        <v>11797.013480000001</v>
      </c>
      <c r="IN355" s="5">
        <v>11797.013480000001</v>
      </c>
      <c r="IO355" s="5">
        <v>11797.013480000001</v>
      </c>
      <c r="IP355" s="5">
        <v>11797.013480000001</v>
      </c>
      <c r="IQ355" s="5">
        <v>11797.013480000001</v>
      </c>
      <c r="IR355" s="5">
        <v>11797.013480000001</v>
      </c>
      <c r="IS355" s="5">
        <v>11797.013480000001</v>
      </c>
      <c r="IT355" s="5"/>
      <c r="IW355" s="5">
        <v>0</v>
      </c>
      <c r="IX355" s="5">
        <v>0</v>
      </c>
      <c r="IY355" s="5">
        <v>0</v>
      </c>
      <c r="IZ355" s="5">
        <v>0</v>
      </c>
      <c r="JA355" s="5">
        <v>0</v>
      </c>
      <c r="JB355" s="5">
        <v>0</v>
      </c>
      <c r="JC355" s="5">
        <v>0</v>
      </c>
      <c r="JD355" s="5">
        <v>0</v>
      </c>
      <c r="JE355" s="5">
        <v>0</v>
      </c>
      <c r="JF355" s="5">
        <v>0</v>
      </c>
      <c r="JG355" s="5">
        <v>0</v>
      </c>
      <c r="JH355" s="5">
        <v>0</v>
      </c>
      <c r="JI355" s="5">
        <v>0</v>
      </c>
      <c r="JJ355" s="5">
        <v>0</v>
      </c>
      <c r="JK355" s="5">
        <v>0</v>
      </c>
      <c r="JL355" s="5">
        <v>0</v>
      </c>
      <c r="JM355" s="5">
        <v>0</v>
      </c>
      <c r="JN355" s="5">
        <v>0</v>
      </c>
      <c r="JO355" s="5">
        <v>0</v>
      </c>
      <c r="JP355" s="5">
        <v>0</v>
      </c>
      <c r="JQ355" s="5">
        <v>0</v>
      </c>
      <c r="JR355" s="5">
        <v>0</v>
      </c>
      <c r="JS355" s="5">
        <v>0</v>
      </c>
      <c r="JT355" s="5">
        <v>0</v>
      </c>
      <c r="JU355" s="5">
        <v>284.27350000000001</v>
      </c>
      <c r="JV355" s="5">
        <v>284.27350000000001</v>
      </c>
      <c r="JW355" s="5">
        <v>284.27350000000001</v>
      </c>
      <c r="JX355" s="5">
        <v>284.27350000000001</v>
      </c>
      <c r="JY355" s="5">
        <v>284.27350000000001</v>
      </c>
      <c r="JZ355" s="5">
        <v>284.27350000000001</v>
      </c>
      <c r="KA355" s="5">
        <v>284.27350000000001</v>
      </c>
      <c r="KB355" s="5">
        <v>284.27350000000001</v>
      </c>
      <c r="KC355" s="5">
        <v>284.27350000000001</v>
      </c>
      <c r="KD355" s="5">
        <v>284.27350000000001</v>
      </c>
      <c r="KE355" s="5">
        <v>284.27350000000001</v>
      </c>
      <c r="KF355" s="5">
        <v>284.27350000000001</v>
      </c>
      <c r="KG355" s="5">
        <v>301.32991000000004</v>
      </c>
      <c r="KH355" s="5">
        <v>301.32991000000004</v>
      </c>
      <c r="KI355" s="5">
        <v>301.32991000000004</v>
      </c>
      <c r="KJ355" s="5">
        <v>301.32991000000004</v>
      </c>
      <c r="KK355" s="5">
        <v>301.32991000000004</v>
      </c>
      <c r="KL355" s="5">
        <v>301.32991000000004</v>
      </c>
      <c r="KM355" s="5">
        <v>301.32991000000004</v>
      </c>
      <c r="KN355" s="5">
        <v>301.32991000000004</v>
      </c>
      <c r="KO355" s="5">
        <v>301.32991000000004</v>
      </c>
      <c r="KP355" s="5">
        <v>301.32991000000004</v>
      </c>
      <c r="KQ355" s="5">
        <v>301.32991000000004</v>
      </c>
      <c r="KR355" s="5">
        <v>301.32991000000004</v>
      </c>
      <c r="KS355" s="5">
        <v>319.40970460000005</v>
      </c>
      <c r="KT355" s="5">
        <v>319.40970460000005</v>
      </c>
      <c r="KU355" s="5">
        <v>319.40970460000005</v>
      </c>
      <c r="KV355" s="5">
        <v>319.40970460000005</v>
      </c>
      <c r="KW355" s="5">
        <v>319.40970460000005</v>
      </c>
      <c r="KX355" s="5">
        <v>319.40970460000005</v>
      </c>
      <c r="KY355" s="5">
        <v>319.40970460000005</v>
      </c>
      <c r="KZ355" s="5">
        <v>319.40970460000005</v>
      </c>
      <c r="LA355" s="5">
        <v>319.40970460000005</v>
      </c>
      <c r="LB355" s="5">
        <v>319.40970460000005</v>
      </c>
      <c r="LC355" s="5">
        <v>319.40970460000005</v>
      </c>
      <c r="LD355" s="5">
        <v>319.40970460000005</v>
      </c>
      <c r="LE355" s="5">
        <v>338.57428687600003</v>
      </c>
      <c r="LF355" s="5">
        <v>338.57428687600003</v>
      </c>
      <c r="LG355" s="5">
        <v>338.57428687600003</v>
      </c>
      <c r="LH355" s="5">
        <v>338.57428687600003</v>
      </c>
      <c r="LI355" s="5">
        <v>338.57428687600003</v>
      </c>
      <c r="LJ355" s="5">
        <v>338.57428687600003</v>
      </c>
      <c r="LK355" s="5">
        <v>338.57428687600003</v>
      </c>
      <c r="LL355" s="5">
        <v>338.57428687600003</v>
      </c>
      <c r="LM355" s="5">
        <v>338.57428687600003</v>
      </c>
      <c r="LN355" s="5">
        <v>338.57428687600003</v>
      </c>
      <c r="LO355" s="5">
        <v>338.57428687600003</v>
      </c>
      <c r="LP355" s="5">
        <v>338.57428687600003</v>
      </c>
      <c r="LQ355" s="5"/>
      <c r="LT355" s="5">
        <v>0</v>
      </c>
      <c r="LU355" s="5">
        <v>0</v>
      </c>
      <c r="LV355" s="5">
        <v>0</v>
      </c>
      <c r="LW355" s="5">
        <v>0</v>
      </c>
      <c r="LX355" s="5">
        <v>0</v>
      </c>
      <c r="LY355" s="5">
        <v>0</v>
      </c>
      <c r="LZ355" s="5">
        <v>0</v>
      </c>
      <c r="MA355" s="5">
        <v>0</v>
      </c>
      <c r="MB355" s="5">
        <v>0</v>
      </c>
      <c r="MC355" s="5">
        <v>0</v>
      </c>
      <c r="MD355" s="5">
        <v>0</v>
      </c>
      <c r="ME355" s="5">
        <v>0</v>
      </c>
      <c r="MF355" s="5">
        <v>0</v>
      </c>
      <c r="MG355" s="5">
        <v>0</v>
      </c>
      <c r="MH355" s="5">
        <v>0</v>
      </c>
      <c r="MI355" s="5">
        <v>0</v>
      </c>
      <c r="MJ355" s="5">
        <v>0</v>
      </c>
      <c r="MK355" s="5">
        <v>0</v>
      </c>
      <c r="ML355" s="5">
        <v>0</v>
      </c>
      <c r="MM355" s="5">
        <v>0</v>
      </c>
      <c r="MN355" s="5">
        <v>0</v>
      </c>
      <c r="MO355" s="5">
        <v>0</v>
      </c>
      <c r="MP355" s="5">
        <v>0</v>
      </c>
      <c r="MQ355" s="5">
        <v>0</v>
      </c>
      <c r="MR355" s="5">
        <v>301.11200000000002</v>
      </c>
      <c r="MS355" s="5">
        <v>301.11200000000002</v>
      </c>
      <c r="MT355" s="5">
        <v>301.11200000000002</v>
      </c>
      <c r="MU355" s="5">
        <v>301.11200000000002</v>
      </c>
      <c r="MV355" s="5">
        <v>301.11200000000002</v>
      </c>
      <c r="MW355" s="5">
        <v>301.11200000000002</v>
      </c>
      <c r="MX355" s="5">
        <v>301.11200000000002</v>
      </c>
      <c r="MY355" s="5">
        <v>301.11200000000002</v>
      </c>
      <c r="MZ355" s="5">
        <v>301.11200000000002</v>
      </c>
      <c r="NA355" s="5">
        <v>301.11200000000002</v>
      </c>
      <c r="NB355" s="5">
        <v>301.11200000000002</v>
      </c>
      <c r="NC355" s="5">
        <v>301.11200000000002</v>
      </c>
      <c r="ND355" s="5">
        <v>319.17872000000006</v>
      </c>
      <c r="NE355" s="5">
        <v>319.17872000000006</v>
      </c>
      <c r="NF355" s="5">
        <v>319.17872000000006</v>
      </c>
      <c r="NG355" s="5">
        <v>319.17872000000006</v>
      </c>
      <c r="NH355" s="5">
        <v>319.17872000000006</v>
      </c>
      <c r="NI355" s="5">
        <v>319.17872000000006</v>
      </c>
      <c r="NJ355" s="5">
        <v>319.17872000000006</v>
      </c>
      <c r="NK355" s="5">
        <v>319.17872000000006</v>
      </c>
      <c r="NL355" s="5">
        <v>319.17872000000006</v>
      </c>
      <c r="NM355" s="5">
        <v>319.17872000000006</v>
      </c>
      <c r="NN355" s="5">
        <v>319.17872000000006</v>
      </c>
      <c r="NO355" s="5">
        <v>319.17872000000006</v>
      </c>
      <c r="NP355" s="5">
        <v>338.32944320000007</v>
      </c>
      <c r="NQ355" s="5">
        <v>338.32944320000007</v>
      </c>
      <c r="NR355" s="5">
        <v>338.32944320000007</v>
      </c>
      <c r="NS355" s="5">
        <v>338.32944320000007</v>
      </c>
      <c r="NT355" s="5">
        <v>338.32944320000007</v>
      </c>
      <c r="NU355" s="5">
        <v>338.32944320000007</v>
      </c>
      <c r="NV355" s="5">
        <v>338.32944320000007</v>
      </c>
      <c r="NW355" s="5">
        <v>338.32944320000007</v>
      </c>
      <c r="NX355" s="5">
        <v>338.32944320000007</v>
      </c>
      <c r="NY355" s="5">
        <v>338.32944320000007</v>
      </c>
      <c r="NZ355" s="5">
        <v>338.32944320000007</v>
      </c>
      <c r="OA355" s="5">
        <v>338.32944320000007</v>
      </c>
      <c r="OB355" s="5">
        <v>358.62920979200004</v>
      </c>
      <c r="OC355" s="5">
        <v>358.62920979200004</v>
      </c>
      <c r="OD355" s="5">
        <v>358.62920979200004</v>
      </c>
      <c r="OE355" s="5">
        <v>358.62920979200004</v>
      </c>
      <c r="OF355" s="5">
        <v>358.62920979200004</v>
      </c>
      <c r="OG355" s="5">
        <v>358.62920979200004</v>
      </c>
      <c r="OH355" s="5">
        <v>358.62920979200004</v>
      </c>
      <c r="OI355" s="5">
        <v>358.62920979200004</v>
      </c>
      <c r="OJ355" s="5">
        <v>358.62920979200004</v>
      </c>
      <c r="OK355" s="5">
        <v>358.62920979200004</v>
      </c>
      <c r="OL355" s="5">
        <v>358.62920979200004</v>
      </c>
      <c r="OM355" s="5">
        <v>358.62920979200004</v>
      </c>
      <c r="ON355" s="5"/>
      <c r="OQ355" s="59">
        <v>0</v>
      </c>
      <c r="OR355" s="59">
        <v>0</v>
      </c>
      <c r="OS355" s="59">
        <v>0</v>
      </c>
      <c r="OT355" s="59">
        <v>0</v>
      </c>
      <c r="OU355" s="59">
        <v>0</v>
      </c>
      <c r="OV355" s="59">
        <v>0</v>
      </c>
      <c r="OW355" s="59">
        <v>0</v>
      </c>
      <c r="OX355" s="59">
        <v>0</v>
      </c>
      <c r="OY355" s="59">
        <v>0</v>
      </c>
      <c r="OZ355" s="59">
        <v>0</v>
      </c>
      <c r="PA355" s="59">
        <v>0</v>
      </c>
      <c r="PB355" s="59">
        <v>0</v>
      </c>
      <c r="PC355" s="59">
        <v>0</v>
      </c>
      <c r="PD355" s="59">
        <v>0</v>
      </c>
      <c r="PE355" s="59">
        <v>0</v>
      </c>
      <c r="PF355" s="59">
        <v>0</v>
      </c>
      <c r="PG355" s="59">
        <v>0</v>
      </c>
      <c r="PH355" s="59">
        <v>0</v>
      </c>
      <c r="PI355" s="59">
        <v>0</v>
      </c>
      <c r="PJ355" s="59">
        <v>0</v>
      </c>
      <c r="PK355" s="59">
        <v>0</v>
      </c>
      <c r="PL355" s="59">
        <v>0</v>
      </c>
      <c r="PM355" s="59">
        <v>0</v>
      </c>
      <c r="PN355" s="59">
        <v>0</v>
      </c>
      <c r="PO355" s="59">
        <v>0</v>
      </c>
      <c r="PP355" s="59">
        <v>0</v>
      </c>
      <c r="PQ355" s="59">
        <v>0</v>
      </c>
      <c r="PR355" s="59">
        <v>0</v>
      </c>
      <c r="PS355" s="59">
        <v>0</v>
      </c>
      <c r="PT355" s="59">
        <v>0</v>
      </c>
      <c r="PU355" s="59">
        <v>0</v>
      </c>
      <c r="PV355" s="59">
        <v>0</v>
      </c>
      <c r="PW355" s="59">
        <v>0</v>
      </c>
      <c r="PX355" s="59">
        <v>0</v>
      </c>
      <c r="PY355" s="59">
        <v>0</v>
      </c>
      <c r="PZ355" s="59">
        <v>0</v>
      </c>
      <c r="QA355" s="59">
        <v>0</v>
      </c>
      <c r="QB355" s="59">
        <v>0</v>
      </c>
      <c r="QC355" s="59">
        <v>0</v>
      </c>
      <c r="QD355" s="59">
        <v>0</v>
      </c>
      <c r="QE355" s="59">
        <v>0</v>
      </c>
      <c r="QF355" s="59">
        <v>0</v>
      </c>
      <c r="QG355" s="59">
        <v>0</v>
      </c>
      <c r="QH355" s="59">
        <v>0</v>
      </c>
      <c r="QI355" s="59">
        <v>0</v>
      </c>
      <c r="QJ355" s="59">
        <v>0</v>
      </c>
      <c r="QK355" s="59">
        <v>0</v>
      </c>
      <c r="QL355" s="59">
        <v>0</v>
      </c>
      <c r="QM355" s="59">
        <v>0</v>
      </c>
      <c r="QN355" s="59">
        <v>0</v>
      </c>
      <c r="QO355" s="59">
        <v>0</v>
      </c>
      <c r="QP355" s="59">
        <v>0</v>
      </c>
      <c r="QQ355" s="59">
        <v>0</v>
      </c>
      <c r="QR355" s="59">
        <v>0</v>
      </c>
      <c r="QS355" s="59">
        <v>0</v>
      </c>
      <c r="QT355" s="59">
        <v>0</v>
      </c>
      <c r="QU355" s="59">
        <v>0</v>
      </c>
      <c r="QV355" s="59">
        <v>0</v>
      </c>
      <c r="QW355" s="59">
        <v>0</v>
      </c>
      <c r="QX355" s="59">
        <v>0</v>
      </c>
      <c r="QY355" s="59">
        <v>0</v>
      </c>
      <c r="QZ355" s="59">
        <v>0</v>
      </c>
      <c r="RA355" s="59">
        <v>0</v>
      </c>
      <c r="RB355" s="59">
        <v>0</v>
      </c>
      <c r="RC355" s="59">
        <v>0</v>
      </c>
      <c r="RD355" s="59">
        <v>0</v>
      </c>
      <c r="RE355" s="59">
        <v>0</v>
      </c>
      <c r="RF355" s="59">
        <v>0</v>
      </c>
      <c r="RG355" s="59">
        <v>0</v>
      </c>
      <c r="RH355" s="59">
        <v>0</v>
      </c>
      <c r="RI355" s="59">
        <v>0</v>
      </c>
      <c r="RJ355" s="59">
        <v>0</v>
      </c>
      <c r="RK355" s="59"/>
      <c r="RN355" s="59">
        <v>0</v>
      </c>
      <c r="RO355" s="59">
        <v>0</v>
      </c>
      <c r="RP355" s="59">
        <v>0</v>
      </c>
      <c r="RQ355" s="59">
        <v>0</v>
      </c>
      <c r="RR355" s="59">
        <v>0</v>
      </c>
      <c r="RS355" s="59">
        <v>0</v>
      </c>
      <c r="RT355" s="59">
        <v>0</v>
      </c>
      <c r="RU355" s="59">
        <v>0</v>
      </c>
      <c r="RV355" s="59">
        <v>0</v>
      </c>
      <c r="RW355" s="59">
        <v>0</v>
      </c>
      <c r="RX355" s="59">
        <v>0</v>
      </c>
      <c r="RY355" s="59">
        <v>0</v>
      </c>
      <c r="RZ355" s="59">
        <v>0</v>
      </c>
      <c r="SA355" s="59">
        <v>0</v>
      </c>
      <c r="SB355" s="59">
        <v>0</v>
      </c>
      <c r="SC355" s="59">
        <v>0</v>
      </c>
      <c r="SD355" s="59">
        <v>0</v>
      </c>
      <c r="SE355" s="59">
        <v>0</v>
      </c>
      <c r="SF355" s="59">
        <v>0</v>
      </c>
      <c r="SG355" s="59">
        <v>0</v>
      </c>
      <c r="SH355" s="59">
        <v>0</v>
      </c>
      <c r="SI355" s="59">
        <v>0</v>
      </c>
      <c r="SJ355" s="59">
        <v>0</v>
      </c>
      <c r="SK355" s="59">
        <v>0</v>
      </c>
      <c r="SL355" s="59">
        <v>585.38550000000009</v>
      </c>
      <c r="SM355" s="59">
        <v>585.38550000000009</v>
      </c>
      <c r="SN355" s="59">
        <v>585.38550000000009</v>
      </c>
      <c r="SO355" s="59">
        <v>585.38550000000009</v>
      </c>
      <c r="SP355" s="59">
        <v>585.38550000000009</v>
      </c>
      <c r="SQ355" s="59">
        <v>585.38550000000009</v>
      </c>
      <c r="SR355" s="59">
        <v>585.38550000000009</v>
      </c>
      <c r="SS355" s="59">
        <v>585.38550000000009</v>
      </c>
      <c r="ST355" s="59">
        <v>585.38550000000009</v>
      </c>
      <c r="SU355" s="59">
        <v>585.38550000000009</v>
      </c>
      <c r="SV355" s="59">
        <v>585.38550000000009</v>
      </c>
      <c r="SW355" s="59">
        <v>585.38550000000009</v>
      </c>
      <c r="SX355" s="59">
        <v>620.50863000000004</v>
      </c>
      <c r="SY355" s="59">
        <v>620.50863000000004</v>
      </c>
      <c r="SZ355" s="59">
        <v>620.50863000000004</v>
      </c>
      <c r="TA355" s="59">
        <v>620.50863000000004</v>
      </c>
      <c r="TB355" s="59">
        <v>620.50863000000004</v>
      </c>
      <c r="TC355" s="59">
        <v>620.50863000000004</v>
      </c>
      <c r="TD355" s="59">
        <v>620.50863000000004</v>
      </c>
      <c r="TE355" s="59">
        <v>620.50863000000004</v>
      </c>
      <c r="TF355" s="59">
        <v>620.50863000000004</v>
      </c>
      <c r="TG355" s="59">
        <v>620.50863000000004</v>
      </c>
      <c r="TH355" s="59">
        <v>620.50863000000004</v>
      </c>
      <c r="TI355" s="59">
        <v>620.50863000000004</v>
      </c>
      <c r="TJ355" s="59">
        <v>657.73914780000018</v>
      </c>
      <c r="TK355" s="59">
        <v>657.73914780000018</v>
      </c>
      <c r="TL355" s="59">
        <v>657.73914780000018</v>
      </c>
      <c r="TM355" s="59">
        <v>657.73914780000018</v>
      </c>
      <c r="TN355" s="59">
        <v>657.73914780000018</v>
      </c>
      <c r="TO355" s="59">
        <v>657.73914780000018</v>
      </c>
      <c r="TP355" s="59">
        <v>657.73914780000018</v>
      </c>
      <c r="TQ355" s="59">
        <v>657.73914780000018</v>
      </c>
      <c r="TR355" s="59">
        <v>657.73914780000018</v>
      </c>
      <c r="TS355" s="59">
        <v>657.73914780000018</v>
      </c>
      <c r="TT355" s="59">
        <v>657.73914780000018</v>
      </c>
      <c r="TU355" s="59">
        <v>657.73914780000018</v>
      </c>
      <c r="TV355" s="59">
        <v>697.20349666800007</v>
      </c>
      <c r="TW355" s="59">
        <v>697.20349666800007</v>
      </c>
      <c r="TX355" s="59">
        <v>697.20349666800007</v>
      </c>
      <c r="TY355" s="59">
        <v>697.20349666800007</v>
      </c>
      <c r="TZ355" s="59">
        <v>697.20349666800007</v>
      </c>
      <c r="UA355" s="59">
        <v>697.20349666800007</v>
      </c>
      <c r="UB355" s="59">
        <v>697.20349666800007</v>
      </c>
      <c r="UC355" s="59">
        <v>697.20349666800007</v>
      </c>
      <c r="UD355" s="59">
        <v>697.20349666800007</v>
      </c>
      <c r="UE355" s="59">
        <v>697.20349666800007</v>
      </c>
      <c r="UF355" s="59">
        <v>697.20349666800007</v>
      </c>
      <c r="UG355" s="59">
        <v>697.20349666800007</v>
      </c>
      <c r="UH355" s="59"/>
      <c r="UK355" s="59">
        <v>0</v>
      </c>
      <c r="UL355" s="59">
        <v>0</v>
      </c>
      <c r="UM355" s="59">
        <v>3411.2820000000011</v>
      </c>
      <c r="UN355" s="59">
        <v>3615.9589199999996</v>
      </c>
      <c r="UO355" s="59">
        <v>3832.9164552000016</v>
      </c>
      <c r="UP355" s="59">
        <v>4062.8914425119997</v>
      </c>
      <c r="UQ355" s="59"/>
      <c r="UT355" s="59">
        <v>0</v>
      </c>
      <c r="UU355" s="59">
        <v>0</v>
      </c>
      <c r="UV355" s="59">
        <v>3613.3440000000005</v>
      </c>
      <c r="UW355" s="59">
        <v>3830.14464</v>
      </c>
      <c r="UX355" s="59">
        <v>4059.9533184000015</v>
      </c>
      <c r="UY355" s="59">
        <v>4303.5505175040007</v>
      </c>
      <c r="UZ355" s="59"/>
      <c r="VC355" s="59">
        <v>0</v>
      </c>
      <c r="VD355" s="59">
        <v>0</v>
      </c>
      <c r="VE355" s="59">
        <v>0</v>
      </c>
      <c r="VF355" s="59">
        <v>0</v>
      </c>
      <c r="VG355" s="59">
        <v>0</v>
      </c>
      <c r="VH355" s="59">
        <v>0</v>
      </c>
      <c r="VI355" s="59"/>
      <c r="VL355" s="59">
        <v>0</v>
      </c>
      <c r="VM355" s="59">
        <v>0</v>
      </c>
      <c r="VN355" s="59">
        <v>7024.626000000002</v>
      </c>
      <c r="VO355" s="59">
        <v>7446.1035599999996</v>
      </c>
      <c r="VP355" s="59">
        <v>7892.8697736000031</v>
      </c>
      <c r="VQ355" s="59">
        <v>8366.4419600159999</v>
      </c>
      <c r="VR355" s="59"/>
      <c r="VU355" s="59">
        <v>0</v>
      </c>
      <c r="VV355" s="59">
        <v>0</v>
      </c>
      <c r="VW355" s="59">
        <v>118860</v>
      </c>
      <c r="VX355" s="59">
        <v>125991.60000000002</v>
      </c>
      <c r="VY355" s="59">
        <v>133551.09600000002</v>
      </c>
      <c r="VZ355" s="59">
        <v>141564.16175999999</v>
      </c>
      <c r="WA355" s="59"/>
      <c r="WD355" s="59">
        <v>0</v>
      </c>
      <c r="WE355" s="59">
        <v>0</v>
      </c>
      <c r="WF355" s="59">
        <v>9905</v>
      </c>
      <c r="WG355" s="59">
        <v>10499.300000000001</v>
      </c>
      <c r="WH355" s="59">
        <v>11129.258000000002</v>
      </c>
      <c r="WI355" s="59">
        <v>11797.01348</v>
      </c>
      <c r="WJ355" s="59"/>
      <c r="WM355" s="59">
        <v>0</v>
      </c>
      <c r="WN355" s="59">
        <v>0</v>
      </c>
      <c r="WO355" s="59">
        <v>415.65253881661772</v>
      </c>
      <c r="WP355" s="59">
        <v>440.59169114561485</v>
      </c>
      <c r="WQ355" s="59">
        <v>467.02719261435175</v>
      </c>
      <c r="WR355" s="59">
        <v>495.0488241712128</v>
      </c>
      <c r="WS355" s="59"/>
      <c r="WV355" s="74">
        <v>-12</v>
      </c>
      <c r="WW355" s="74">
        <v>0</v>
      </c>
      <c r="WX355" s="74">
        <v>12</v>
      </c>
      <c r="WY355" s="74">
        <v>24</v>
      </c>
      <c r="WZ355" s="74">
        <v>36</v>
      </c>
      <c r="XA355" s="74">
        <v>48</v>
      </c>
      <c r="XB355" s="74"/>
      <c r="XE355" s="80">
        <v>0</v>
      </c>
      <c r="XF355" s="80">
        <v>0</v>
      </c>
      <c r="XG355" s="80">
        <v>1</v>
      </c>
      <c r="XH355" s="80">
        <v>2</v>
      </c>
      <c r="XI355" s="80">
        <v>3</v>
      </c>
      <c r="XJ355" s="80">
        <v>4</v>
      </c>
      <c r="XK355" s="80"/>
      <c r="XL355" s="75"/>
      <c r="XM355" s="75"/>
      <c r="XN355" s="80">
        <v>0</v>
      </c>
      <c r="XO355" s="80">
        <v>0</v>
      </c>
      <c r="XP355" s="80">
        <v>0</v>
      </c>
      <c r="XQ355" s="80">
        <v>0</v>
      </c>
      <c r="XR355" s="80">
        <v>0</v>
      </c>
      <c r="XS355" s="80">
        <v>0</v>
      </c>
      <c r="XT355" s="80"/>
      <c r="XW355" s="80">
        <v>0</v>
      </c>
      <c r="XX355" s="80">
        <v>0</v>
      </c>
      <c r="XY355" s="80">
        <v>0</v>
      </c>
      <c r="XZ355" s="80">
        <v>0</v>
      </c>
      <c r="YA355" s="80">
        <v>0</v>
      </c>
      <c r="YB355" s="80">
        <v>0</v>
      </c>
      <c r="YC355" s="80"/>
      <c r="YF355" s="5">
        <v>0</v>
      </c>
      <c r="YG355" s="5">
        <v>0</v>
      </c>
      <c r="YH355" s="5">
        <v>866.63554343264786</v>
      </c>
      <c r="YI355" s="5">
        <v>918.63367603860752</v>
      </c>
      <c r="YJ355" s="5">
        <v>973.75169660092342</v>
      </c>
      <c r="YK355" s="5">
        <v>1032.1767983969794</v>
      </c>
      <c r="YL355" s="5"/>
      <c r="YO355" s="5">
        <v>0</v>
      </c>
      <c r="YP355" s="5">
        <v>0</v>
      </c>
      <c r="YQ355" s="5">
        <v>18704.364246747798</v>
      </c>
      <c r="YR355" s="5">
        <v>19826.626101552669</v>
      </c>
      <c r="YS355" s="5">
        <v>21016.223667645827</v>
      </c>
      <c r="YT355" s="5">
        <v>29702.929450272768</v>
      </c>
      <c r="YU355" s="5"/>
      <c r="YX355" s="5">
        <v>0</v>
      </c>
      <c r="YY355" s="5">
        <v>0</v>
      </c>
      <c r="YZ355" s="5">
        <v>18704.364246747798</v>
      </c>
      <c r="ZA355" s="5">
        <v>19826.626101552669</v>
      </c>
      <c r="ZB355" s="5">
        <v>21016.223667645827</v>
      </c>
      <c r="ZC355" s="5">
        <v>29702.929450272768</v>
      </c>
      <c r="ZD355" s="5"/>
      <c r="ZG355" s="5">
        <v>0</v>
      </c>
      <c r="ZH355" s="5">
        <v>0</v>
      </c>
      <c r="ZI355" s="5">
        <v>415.65253881661772</v>
      </c>
      <c r="ZJ355" s="5">
        <v>440.59169114561485</v>
      </c>
      <c r="ZK355" s="5">
        <v>467.02719261435175</v>
      </c>
      <c r="ZL355" s="5">
        <v>495.0488241712128</v>
      </c>
      <c r="ZM355" s="5"/>
      <c r="ZP355" s="60">
        <v>0</v>
      </c>
      <c r="ZQ355" s="60">
        <v>0</v>
      </c>
      <c r="ZR355" s="60">
        <v>5819.1355434326479</v>
      </c>
      <c r="ZS355" s="60">
        <v>12336.567352077216</v>
      </c>
      <c r="ZT355" s="60">
        <v>13076.761393201848</v>
      </c>
      <c r="ZU355" s="60">
        <v>13861.367076793958</v>
      </c>
      <c r="ZV355" s="60"/>
      <c r="ZY355" s="60">
        <v>0</v>
      </c>
      <c r="ZZ355" s="60">
        <v>0</v>
      </c>
      <c r="AAA355" s="60">
        <v>415.65253881661772</v>
      </c>
      <c r="AAB355" s="60">
        <v>440.59169114561485</v>
      </c>
      <c r="AAC355" s="60">
        <v>467.02719261435175</v>
      </c>
      <c r="AAD355" s="60">
        <v>495.0488241712128</v>
      </c>
      <c r="AAE355" s="60"/>
      <c r="AAH355" s="60">
        <v>0</v>
      </c>
      <c r="AAI355" s="60">
        <v>0</v>
      </c>
      <c r="AAJ355" s="60">
        <v>8728.7033151489723</v>
      </c>
      <c r="AAK355" s="60">
        <v>18504.851028115823</v>
      </c>
      <c r="AAL355" s="60">
        <v>29422.713134704161</v>
      </c>
      <c r="AAM355" s="60">
        <v>41584.101230381872</v>
      </c>
      <c r="AAN355" s="60"/>
      <c r="AAQ355" s="5">
        <v>0</v>
      </c>
      <c r="AAR355" s="5">
        <v>0</v>
      </c>
      <c r="AAS355" s="5">
        <v>14547.838858581621</v>
      </c>
      <c r="AAT355" s="5">
        <v>30841.418380193041</v>
      </c>
      <c r="AAU355" s="5">
        <v>42499.474527906008</v>
      </c>
      <c r="AAV355" s="5">
        <v>55445.468307175834</v>
      </c>
    </row>
    <row r="356" spans="2:724" ht="15" customHeight="1">
      <c r="B356" s="228">
        <v>83</v>
      </c>
      <c r="C356" s="228">
        <v>38</v>
      </c>
      <c r="D356" s="229" t="s">
        <v>518</v>
      </c>
      <c r="E356" s="73" t="b">
        <v>0</v>
      </c>
      <c r="F356" s="230">
        <v>42370</v>
      </c>
      <c r="G356" s="231" t="s">
        <v>426</v>
      </c>
      <c r="H356" s="57" t="s">
        <v>221</v>
      </c>
      <c r="I356" s="57" t="s">
        <v>199</v>
      </c>
      <c r="J356" s="229" t="s">
        <v>223</v>
      </c>
      <c r="K356" s="232">
        <v>0</v>
      </c>
      <c r="L356" s="232">
        <v>0</v>
      </c>
      <c r="M356" s="73" t="b">
        <v>1</v>
      </c>
      <c r="N356" s="73" t="b">
        <v>1</v>
      </c>
      <c r="O356" s="73" t="b">
        <v>1</v>
      </c>
      <c r="P356" s="27">
        <v>43466</v>
      </c>
      <c r="Q356" s="27" t="s">
        <v>426</v>
      </c>
      <c r="R356" s="69">
        <v>0</v>
      </c>
      <c r="S356" s="69">
        <v>0.06</v>
      </c>
      <c r="T356" s="69">
        <v>0.06</v>
      </c>
      <c r="U356" s="69">
        <v>0.06</v>
      </c>
      <c r="V356" s="69">
        <v>0.06</v>
      </c>
      <c r="W356" s="69">
        <v>0.06</v>
      </c>
      <c r="Z356" s="232">
        <v>0</v>
      </c>
      <c r="AA356" s="232">
        <v>0</v>
      </c>
      <c r="AB356" s="232">
        <v>0</v>
      </c>
      <c r="AC356" s="232">
        <v>0</v>
      </c>
      <c r="AD356" s="232">
        <v>0</v>
      </c>
      <c r="AE356" s="232">
        <v>0</v>
      </c>
      <c r="AF356" s="232">
        <v>0</v>
      </c>
      <c r="AG356" s="232">
        <v>0</v>
      </c>
      <c r="AH356" s="232">
        <v>0</v>
      </c>
      <c r="AI356" s="232">
        <v>0</v>
      </c>
      <c r="AJ356" s="232">
        <v>0</v>
      </c>
      <c r="AK356" s="232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234">
        <v>9905</v>
      </c>
      <c r="AY356" s="5">
        <v>9905</v>
      </c>
      <c r="AZ356" s="5">
        <v>9905</v>
      </c>
      <c r="BA356" s="5">
        <v>9905</v>
      </c>
      <c r="BB356" s="5">
        <v>9905</v>
      </c>
      <c r="BC356" s="5">
        <v>9905</v>
      </c>
      <c r="BD356" s="5">
        <v>9905</v>
      </c>
      <c r="BE356" s="5">
        <v>9905</v>
      </c>
      <c r="BF356" s="5">
        <v>9905</v>
      </c>
      <c r="BG356" s="5">
        <v>9905</v>
      </c>
      <c r="BH356" s="5">
        <v>9905</v>
      </c>
      <c r="BI356" s="5">
        <v>9905</v>
      </c>
      <c r="BJ356" s="5">
        <v>10499.300000000001</v>
      </c>
      <c r="BK356" s="5">
        <v>10499.300000000001</v>
      </c>
      <c r="BL356" s="5">
        <v>10499.300000000001</v>
      </c>
      <c r="BM356" s="5">
        <v>10499.300000000001</v>
      </c>
      <c r="BN356" s="5">
        <v>10499.300000000001</v>
      </c>
      <c r="BO356" s="5">
        <v>10499.300000000001</v>
      </c>
      <c r="BP356" s="5">
        <v>10499.300000000001</v>
      </c>
      <c r="BQ356" s="5">
        <v>10499.300000000001</v>
      </c>
      <c r="BR356" s="5">
        <v>10499.300000000001</v>
      </c>
      <c r="BS356" s="5">
        <v>10499.300000000001</v>
      </c>
      <c r="BT356" s="5">
        <v>10499.300000000001</v>
      </c>
      <c r="BU356" s="5">
        <v>10499.300000000001</v>
      </c>
      <c r="BV356" s="5">
        <v>11129.258000000002</v>
      </c>
      <c r="BW356" s="5">
        <v>11129.258000000002</v>
      </c>
      <c r="BX356" s="5">
        <v>11129.258000000002</v>
      </c>
      <c r="BY356" s="5">
        <v>11129.258000000002</v>
      </c>
      <c r="BZ356" s="5">
        <v>11129.258000000002</v>
      </c>
      <c r="CA356" s="5">
        <v>11129.258000000002</v>
      </c>
      <c r="CB356" s="5">
        <v>11129.258000000002</v>
      </c>
      <c r="CC356" s="5">
        <v>11129.258000000002</v>
      </c>
      <c r="CD356" s="5">
        <v>11129.258000000002</v>
      </c>
      <c r="CE356" s="5">
        <v>11129.258000000002</v>
      </c>
      <c r="CF356" s="5">
        <v>11129.258000000002</v>
      </c>
      <c r="CG356" s="5">
        <v>11129.258000000002</v>
      </c>
      <c r="CH356" s="5">
        <v>11797.013480000001</v>
      </c>
      <c r="CI356" s="5">
        <v>11797.013480000001</v>
      </c>
      <c r="CJ356" s="5">
        <v>11797.013480000001</v>
      </c>
      <c r="CK356" s="5">
        <v>11797.013480000001</v>
      </c>
      <c r="CL356" s="5">
        <v>11797.013480000001</v>
      </c>
      <c r="CM356" s="5">
        <v>11797.013480000001</v>
      </c>
      <c r="CN356" s="5">
        <v>11797.013480000001</v>
      </c>
      <c r="CO356" s="5">
        <v>11797.013480000001</v>
      </c>
      <c r="CP356" s="5">
        <v>11797.013480000001</v>
      </c>
      <c r="CQ356" s="5">
        <v>11797.013480000001</v>
      </c>
      <c r="CR356" s="5">
        <v>11797.013480000001</v>
      </c>
      <c r="CS356" s="5">
        <v>11797.013480000001</v>
      </c>
      <c r="CU356" s="69">
        <v>0</v>
      </c>
      <c r="CV356" s="69">
        <v>0</v>
      </c>
      <c r="CW356" s="69">
        <v>0</v>
      </c>
      <c r="CX356" s="69">
        <v>0</v>
      </c>
      <c r="CY356" s="69">
        <v>0</v>
      </c>
      <c r="CZ356" s="69">
        <v>0</v>
      </c>
      <c r="DC356" s="5">
        <v>0</v>
      </c>
      <c r="DD356" s="5">
        <v>0</v>
      </c>
      <c r="DE356" s="5">
        <v>0</v>
      </c>
      <c r="DF356" s="5">
        <v>0</v>
      </c>
      <c r="DG356" s="5">
        <v>0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0</v>
      </c>
      <c r="DN356" s="5">
        <v>0</v>
      </c>
      <c r="DO356" s="5">
        <v>0</v>
      </c>
      <c r="DP356" s="5">
        <v>0</v>
      </c>
      <c r="DQ356" s="5">
        <v>0</v>
      </c>
      <c r="DR356" s="5">
        <v>0</v>
      </c>
      <c r="DS356" s="5">
        <v>0</v>
      </c>
      <c r="DT356" s="5">
        <v>0</v>
      </c>
      <c r="DU356" s="5">
        <v>0</v>
      </c>
      <c r="DV356" s="5">
        <v>0</v>
      </c>
      <c r="DW356" s="5">
        <v>0</v>
      </c>
      <c r="DX356" s="5">
        <v>0</v>
      </c>
      <c r="DY356" s="5">
        <v>0</v>
      </c>
      <c r="DZ356" s="5">
        <v>0</v>
      </c>
      <c r="EA356" s="5">
        <v>0</v>
      </c>
      <c r="EB356" s="5">
        <v>0</v>
      </c>
      <c r="EC356" s="5">
        <v>0</v>
      </c>
      <c r="ED356" s="5">
        <v>0</v>
      </c>
      <c r="EE356" s="5">
        <v>0</v>
      </c>
      <c r="EF356" s="5">
        <v>0</v>
      </c>
      <c r="EG356" s="5">
        <v>0</v>
      </c>
      <c r="EH356" s="5">
        <v>0</v>
      </c>
      <c r="EI356" s="5">
        <v>0</v>
      </c>
      <c r="EJ356" s="5">
        <v>0</v>
      </c>
      <c r="EK356" s="5">
        <v>0</v>
      </c>
      <c r="EL356" s="5">
        <v>0</v>
      </c>
      <c r="EM356" s="5">
        <v>0</v>
      </c>
      <c r="EN356" s="5">
        <v>0</v>
      </c>
      <c r="EO356" s="5">
        <v>0</v>
      </c>
      <c r="EP356" s="5">
        <v>0</v>
      </c>
      <c r="EQ356" s="5">
        <v>0</v>
      </c>
      <c r="ER356" s="5">
        <v>0</v>
      </c>
      <c r="ES356" s="5">
        <v>0</v>
      </c>
      <c r="ET356" s="5">
        <v>0</v>
      </c>
      <c r="EU356" s="5">
        <v>0</v>
      </c>
      <c r="EV356" s="5">
        <v>0</v>
      </c>
      <c r="EW356" s="5">
        <v>0</v>
      </c>
      <c r="EX356" s="5">
        <v>0</v>
      </c>
      <c r="EY356" s="5">
        <v>0</v>
      </c>
      <c r="EZ356" s="5">
        <v>0</v>
      </c>
      <c r="FA356" s="5">
        <v>0</v>
      </c>
      <c r="FB356" s="5">
        <v>0</v>
      </c>
      <c r="FC356" s="5">
        <v>0</v>
      </c>
      <c r="FD356" s="5">
        <v>0</v>
      </c>
      <c r="FE356" s="5">
        <v>0</v>
      </c>
      <c r="FF356" s="5">
        <v>0</v>
      </c>
      <c r="FG356" s="5">
        <v>0</v>
      </c>
      <c r="FH356" s="5">
        <v>0</v>
      </c>
      <c r="FI356" s="5">
        <v>0</v>
      </c>
      <c r="FJ356" s="5">
        <v>0</v>
      </c>
      <c r="FK356" s="5">
        <v>0</v>
      </c>
      <c r="FL356" s="5">
        <v>0</v>
      </c>
      <c r="FM356" s="5">
        <v>0</v>
      </c>
      <c r="FN356" s="5">
        <v>0</v>
      </c>
      <c r="FO356" s="5">
        <v>0</v>
      </c>
      <c r="FP356" s="5">
        <v>0</v>
      </c>
      <c r="FQ356" s="5">
        <v>0</v>
      </c>
      <c r="FR356" s="5">
        <v>0</v>
      </c>
      <c r="FS356" s="5">
        <v>0</v>
      </c>
      <c r="FT356" s="5">
        <v>0</v>
      </c>
      <c r="FU356" s="5">
        <v>0</v>
      </c>
      <c r="FV356" s="5">
        <v>0</v>
      </c>
      <c r="FW356" s="5"/>
      <c r="FZ356" s="5">
        <v>0</v>
      </c>
      <c r="GA356" s="5">
        <v>0</v>
      </c>
      <c r="GB356" s="5">
        <v>0</v>
      </c>
      <c r="GC356" s="5">
        <v>0</v>
      </c>
      <c r="GD356" s="5">
        <v>0</v>
      </c>
      <c r="GE356" s="5">
        <v>0</v>
      </c>
      <c r="GF356" s="5">
        <v>0</v>
      </c>
      <c r="GG356" s="5">
        <v>0</v>
      </c>
      <c r="GH356" s="5">
        <v>0</v>
      </c>
      <c r="GI356" s="5">
        <v>0</v>
      </c>
      <c r="GJ356" s="5">
        <v>0</v>
      </c>
      <c r="GK356" s="5">
        <v>0</v>
      </c>
      <c r="GL356" s="5">
        <v>0</v>
      </c>
      <c r="GM356" s="5">
        <v>0</v>
      </c>
      <c r="GN356" s="5">
        <v>0</v>
      </c>
      <c r="GO356" s="5">
        <v>0</v>
      </c>
      <c r="GP356" s="5">
        <v>0</v>
      </c>
      <c r="GQ356" s="5">
        <v>0</v>
      </c>
      <c r="GR356" s="5">
        <v>0</v>
      </c>
      <c r="GS356" s="5">
        <v>0</v>
      </c>
      <c r="GT356" s="5">
        <v>0</v>
      </c>
      <c r="GU356" s="5">
        <v>0</v>
      </c>
      <c r="GV356" s="5">
        <v>0</v>
      </c>
      <c r="GW356" s="5">
        <v>0</v>
      </c>
      <c r="GX356" s="5">
        <v>9905</v>
      </c>
      <c r="GY356" s="5">
        <v>9905</v>
      </c>
      <c r="GZ356" s="5">
        <v>9905</v>
      </c>
      <c r="HA356" s="5">
        <v>9905</v>
      </c>
      <c r="HB356" s="5">
        <v>9905</v>
      </c>
      <c r="HC356" s="5">
        <v>9905</v>
      </c>
      <c r="HD356" s="5">
        <v>9905</v>
      </c>
      <c r="HE356" s="5">
        <v>9905</v>
      </c>
      <c r="HF356" s="5">
        <v>9905</v>
      </c>
      <c r="HG356" s="5">
        <v>9905</v>
      </c>
      <c r="HH356" s="5">
        <v>9905</v>
      </c>
      <c r="HI356" s="5">
        <v>9905</v>
      </c>
      <c r="HJ356" s="5">
        <v>10499.300000000001</v>
      </c>
      <c r="HK356" s="5">
        <v>10499.300000000001</v>
      </c>
      <c r="HL356" s="5">
        <v>10499.300000000001</v>
      </c>
      <c r="HM356" s="5">
        <v>10499.300000000001</v>
      </c>
      <c r="HN356" s="5">
        <v>10499.300000000001</v>
      </c>
      <c r="HO356" s="5">
        <v>10499.300000000001</v>
      </c>
      <c r="HP356" s="5">
        <v>10499.300000000001</v>
      </c>
      <c r="HQ356" s="5">
        <v>10499.300000000001</v>
      </c>
      <c r="HR356" s="5">
        <v>10499.300000000001</v>
      </c>
      <c r="HS356" s="5">
        <v>10499.300000000001</v>
      </c>
      <c r="HT356" s="5">
        <v>10499.300000000001</v>
      </c>
      <c r="HU356" s="5">
        <v>10499.300000000001</v>
      </c>
      <c r="HV356" s="5">
        <v>11129.258000000002</v>
      </c>
      <c r="HW356" s="5">
        <v>11129.258000000002</v>
      </c>
      <c r="HX356" s="5">
        <v>11129.258000000002</v>
      </c>
      <c r="HY356" s="5">
        <v>11129.258000000002</v>
      </c>
      <c r="HZ356" s="5">
        <v>11129.258000000002</v>
      </c>
      <c r="IA356" s="5">
        <v>11129.258000000002</v>
      </c>
      <c r="IB356" s="5">
        <v>11129.258000000002</v>
      </c>
      <c r="IC356" s="5">
        <v>11129.258000000002</v>
      </c>
      <c r="ID356" s="5">
        <v>11129.258000000002</v>
      </c>
      <c r="IE356" s="5">
        <v>11129.258000000002</v>
      </c>
      <c r="IF356" s="5">
        <v>11129.258000000002</v>
      </c>
      <c r="IG356" s="5">
        <v>11129.258000000002</v>
      </c>
      <c r="IH356" s="5">
        <v>11797.013480000001</v>
      </c>
      <c r="II356" s="5">
        <v>11797.013480000001</v>
      </c>
      <c r="IJ356" s="5">
        <v>11797.013480000001</v>
      </c>
      <c r="IK356" s="5">
        <v>11797.013480000001</v>
      </c>
      <c r="IL356" s="5">
        <v>11797.013480000001</v>
      </c>
      <c r="IM356" s="5">
        <v>11797.013480000001</v>
      </c>
      <c r="IN356" s="5">
        <v>11797.013480000001</v>
      </c>
      <c r="IO356" s="5">
        <v>11797.013480000001</v>
      </c>
      <c r="IP356" s="5">
        <v>11797.013480000001</v>
      </c>
      <c r="IQ356" s="5">
        <v>11797.013480000001</v>
      </c>
      <c r="IR356" s="5">
        <v>11797.013480000001</v>
      </c>
      <c r="IS356" s="5">
        <v>11797.013480000001</v>
      </c>
      <c r="IT356" s="5"/>
      <c r="IW356" s="5">
        <v>0</v>
      </c>
      <c r="IX356" s="5">
        <v>0</v>
      </c>
      <c r="IY356" s="5">
        <v>0</v>
      </c>
      <c r="IZ356" s="5">
        <v>0</v>
      </c>
      <c r="JA356" s="5">
        <v>0</v>
      </c>
      <c r="JB356" s="5">
        <v>0</v>
      </c>
      <c r="JC356" s="5">
        <v>0</v>
      </c>
      <c r="JD356" s="5">
        <v>0</v>
      </c>
      <c r="JE356" s="5">
        <v>0</v>
      </c>
      <c r="JF356" s="5">
        <v>0</v>
      </c>
      <c r="JG356" s="5">
        <v>0</v>
      </c>
      <c r="JH356" s="5">
        <v>0</v>
      </c>
      <c r="JI356" s="5">
        <v>0</v>
      </c>
      <c r="JJ356" s="5">
        <v>0</v>
      </c>
      <c r="JK356" s="5">
        <v>0</v>
      </c>
      <c r="JL356" s="5">
        <v>0</v>
      </c>
      <c r="JM356" s="5">
        <v>0</v>
      </c>
      <c r="JN356" s="5">
        <v>0</v>
      </c>
      <c r="JO356" s="5">
        <v>0</v>
      </c>
      <c r="JP356" s="5">
        <v>0</v>
      </c>
      <c r="JQ356" s="5">
        <v>0</v>
      </c>
      <c r="JR356" s="5">
        <v>0</v>
      </c>
      <c r="JS356" s="5">
        <v>0</v>
      </c>
      <c r="JT356" s="5">
        <v>0</v>
      </c>
      <c r="JU356" s="5">
        <v>284.27350000000001</v>
      </c>
      <c r="JV356" s="5">
        <v>284.27350000000001</v>
      </c>
      <c r="JW356" s="5">
        <v>284.27350000000001</v>
      </c>
      <c r="JX356" s="5">
        <v>284.27350000000001</v>
      </c>
      <c r="JY356" s="5">
        <v>284.27350000000001</v>
      </c>
      <c r="JZ356" s="5">
        <v>284.27350000000001</v>
      </c>
      <c r="KA356" s="5">
        <v>284.27350000000001</v>
      </c>
      <c r="KB356" s="5">
        <v>284.27350000000001</v>
      </c>
      <c r="KC356" s="5">
        <v>284.27350000000001</v>
      </c>
      <c r="KD356" s="5">
        <v>284.27350000000001</v>
      </c>
      <c r="KE356" s="5">
        <v>284.27350000000001</v>
      </c>
      <c r="KF356" s="5">
        <v>284.27350000000001</v>
      </c>
      <c r="KG356" s="5">
        <v>301.32991000000004</v>
      </c>
      <c r="KH356" s="5">
        <v>301.32991000000004</v>
      </c>
      <c r="KI356" s="5">
        <v>301.32991000000004</v>
      </c>
      <c r="KJ356" s="5">
        <v>301.32991000000004</v>
      </c>
      <c r="KK356" s="5">
        <v>301.32991000000004</v>
      </c>
      <c r="KL356" s="5">
        <v>301.32991000000004</v>
      </c>
      <c r="KM356" s="5">
        <v>301.32991000000004</v>
      </c>
      <c r="KN356" s="5">
        <v>301.32991000000004</v>
      </c>
      <c r="KO356" s="5">
        <v>301.32991000000004</v>
      </c>
      <c r="KP356" s="5">
        <v>301.32991000000004</v>
      </c>
      <c r="KQ356" s="5">
        <v>301.32991000000004</v>
      </c>
      <c r="KR356" s="5">
        <v>301.32991000000004</v>
      </c>
      <c r="KS356" s="5">
        <v>319.40970460000005</v>
      </c>
      <c r="KT356" s="5">
        <v>319.40970460000005</v>
      </c>
      <c r="KU356" s="5">
        <v>319.40970460000005</v>
      </c>
      <c r="KV356" s="5">
        <v>319.40970460000005</v>
      </c>
      <c r="KW356" s="5">
        <v>319.40970460000005</v>
      </c>
      <c r="KX356" s="5">
        <v>319.40970460000005</v>
      </c>
      <c r="KY356" s="5">
        <v>319.40970460000005</v>
      </c>
      <c r="KZ356" s="5">
        <v>319.40970460000005</v>
      </c>
      <c r="LA356" s="5">
        <v>319.40970460000005</v>
      </c>
      <c r="LB356" s="5">
        <v>319.40970460000005</v>
      </c>
      <c r="LC356" s="5">
        <v>319.40970460000005</v>
      </c>
      <c r="LD356" s="5">
        <v>319.40970460000005</v>
      </c>
      <c r="LE356" s="5">
        <v>338.57428687600003</v>
      </c>
      <c r="LF356" s="5">
        <v>338.57428687600003</v>
      </c>
      <c r="LG356" s="5">
        <v>338.57428687600003</v>
      </c>
      <c r="LH356" s="5">
        <v>338.57428687600003</v>
      </c>
      <c r="LI356" s="5">
        <v>338.57428687600003</v>
      </c>
      <c r="LJ356" s="5">
        <v>338.57428687600003</v>
      </c>
      <c r="LK356" s="5">
        <v>338.57428687600003</v>
      </c>
      <c r="LL356" s="5">
        <v>338.57428687600003</v>
      </c>
      <c r="LM356" s="5">
        <v>338.57428687600003</v>
      </c>
      <c r="LN356" s="5">
        <v>338.57428687600003</v>
      </c>
      <c r="LO356" s="5">
        <v>338.57428687600003</v>
      </c>
      <c r="LP356" s="5">
        <v>338.57428687600003</v>
      </c>
      <c r="LQ356" s="5"/>
      <c r="LT356" s="5">
        <v>0</v>
      </c>
      <c r="LU356" s="5">
        <v>0</v>
      </c>
      <c r="LV356" s="5">
        <v>0</v>
      </c>
      <c r="LW356" s="5">
        <v>0</v>
      </c>
      <c r="LX356" s="5">
        <v>0</v>
      </c>
      <c r="LY356" s="5">
        <v>0</v>
      </c>
      <c r="LZ356" s="5">
        <v>0</v>
      </c>
      <c r="MA356" s="5">
        <v>0</v>
      </c>
      <c r="MB356" s="5">
        <v>0</v>
      </c>
      <c r="MC356" s="5">
        <v>0</v>
      </c>
      <c r="MD356" s="5">
        <v>0</v>
      </c>
      <c r="ME356" s="5">
        <v>0</v>
      </c>
      <c r="MF356" s="5">
        <v>0</v>
      </c>
      <c r="MG356" s="5">
        <v>0</v>
      </c>
      <c r="MH356" s="5">
        <v>0</v>
      </c>
      <c r="MI356" s="5">
        <v>0</v>
      </c>
      <c r="MJ356" s="5">
        <v>0</v>
      </c>
      <c r="MK356" s="5">
        <v>0</v>
      </c>
      <c r="ML356" s="5">
        <v>0</v>
      </c>
      <c r="MM356" s="5">
        <v>0</v>
      </c>
      <c r="MN356" s="5">
        <v>0</v>
      </c>
      <c r="MO356" s="5">
        <v>0</v>
      </c>
      <c r="MP356" s="5">
        <v>0</v>
      </c>
      <c r="MQ356" s="5">
        <v>0</v>
      </c>
      <c r="MR356" s="5">
        <v>301.11200000000002</v>
      </c>
      <c r="MS356" s="5">
        <v>301.11200000000002</v>
      </c>
      <c r="MT356" s="5">
        <v>301.11200000000002</v>
      </c>
      <c r="MU356" s="5">
        <v>301.11200000000002</v>
      </c>
      <c r="MV356" s="5">
        <v>301.11200000000002</v>
      </c>
      <c r="MW356" s="5">
        <v>301.11200000000002</v>
      </c>
      <c r="MX356" s="5">
        <v>301.11200000000002</v>
      </c>
      <c r="MY356" s="5">
        <v>301.11200000000002</v>
      </c>
      <c r="MZ356" s="5">
        <v>301.11200000000002</v>
      </c>
      <c r="NA356" s="5">
        <v>301.11200000000002</v>
      </c>
      <c r="NB356" s="5">
        <v>301.11200000000002</v>
      </c>
      <c r="NC356" s="5">
        <v>301.11200000000002</v>
      </c>
      <c r="ND356" s="5">
        <v>319.17872000000006</v>
      </c>
      <c r="NE356" s="5">
        <v>319.17872000000006</v>
      </c>
      <c r="NF356" s="5">
        <v>319.17872000000006</v>
      </c>
      <c r="NG356" s="5">
        <v>319.17872000000006</v>
      </c>
      <c r="NH356" s="5">
        <v>319.17872000000006</v>
      </c>
      <c r="NI356" s="5">
        <v>319.17872000000006</v>
      </c>
      <c r="NJ356" s="5">
        <v>319.17872000000006</v>
      </c>
      <c r="NK356" s="5">
        <v>319.17872000000006</v>
      </c>
      <c r="NL356" s="5">
        <v>319.17872000000006</v>
      </c>
      <c r="NM356" s="5">
        <v>319.17872000000006</v>
      </c>
      <c r="NN356" s="5">
        <v>319.17872000000006</v>
      </c>
      <c r="NO356" s="5">
        <v>319.17872000000006</v>
      </c>
      <c r="NP356" s="5">
        <v>338.32944320000007</v>
      </c>
      <c r="NQ356" s="5">
        <v>338.32944320000007</v>
      </c>
      <c r="NR356" s="5">
        <v>338.32944320000007</v>
      </c>
      <c r="NS356" s="5">
        <v>338.32944320000007</v>
      </c>
      <c r="NT356" s="5">
        <v>338.32944320000007</v>
      </c>
      <c r="NU356" s="5">
        <v>338.32944320000007</v>
      </c>
      <c r="NV356" s="5">
        <v>338.32944320000007</v>
      </c>
      <c r="NW356" s="5">
        <v>338.32944320000007</v>
      </c>
      <c r="NX356" s="5">
        <v>338.32944320000007</v>
      </c>
      <c r="NY356" s="5">
        <v>338.32944320000007</v>
      </c>
      <c r="NZ356" s="5">
        <v>338.32944320000007</v>
      </c>
      <c r="OA356" s="5">
        <v>338.32944320000007</v>
      </c>
      <c r="OB356" s="5">
        <v>358.62920979200004</v>
      </c>
      <c r="OC356" s="5">
        <v>358.62920979200004</v>
      </c>
      <c r="OD356" s="5">
        <v>358.62920979200004</v>
      </c>
      <c r="OE356" s="5">
        <v>358.62920979200004</v>
      </c>
      <c r="OF356" s="5">
        <v>358.62920979200004</v>
      </c>
      <c r="OG356" s="5">
        <v>358.62920979200004</v>
      </c>
      <c r="OH356" s="5">
        <v>358.62920979200004</v>
      </c>
      <c r="OI356" s="5">
        <v>358.62920979200004</v>
      </c>
      <c r="OJ356" s="5">
        <v>358.62920979200004</v>
      </c>
      <c r="OK356" s="5">
        <v>358.62920979200004</v>
      </c>
      <c r="OL356" s="5">
        <v>358.62920979200004</v>
      </c>
      <c r="OM356" s="5">
        <v>358.62920979200004</v>
      </c>
      <c r="ON356" s="5"/>
      <c r="OQ356" s="59">
        <v>0</v>
      </c>
      <c r="OR356" s="59">
        <v>0</v>
      </c>
      <c r="OS356" s="59">
        <v>0</v>
      </c>
      <c r="OT356" s="59">
        <v>0</v>
      </c>
      <c r="OU356" s="59">
        <v>0</v>
      </c>
      <c r="OV356" s="59">
        <v>0</v>
      </c>
      <c r="OW356" s="59">
        <v>0</v>
      </c>
      <c r="OX356" s="59">
        <v>0</v>
      </c>
      <c r="OY356" s="59">
        <v>0</v>
      </c>
      <c r="OZ356" s="59">
        <v>0</v>
      </c>
      <c r="PA356" s="59">
        <v>0</v>
      </c>
      <c r="PB356" s="59">
        <v>0</v>
      </c>
      <c r="PC356" s="59">
        <v>0</v>
      </c>
      <c r="PD356" s="59">
        <v>0</v>
      </c>
      <c r="PE356" s="59">
        <v>0</v>
      </c>
      <c r="PF356" s="59">
        <v>0</v>
      </c>
      <c r="PG356" s="59">
        <v>0</v>
      </c>
      <c r="PH356" s="59">
        <v>0</v>
      </c>
      <c r="PI356" s="59">
        <v>0</v>
      </c>
      <c r="PJ356" s="59">
        <v>0</v>
      </c>
      <c r="PK356" s="59">
        <v>0</v>
      </c>
      <c r="PL356" s="59">
        <v>0</v>
      </c>
      <c r="PM356" s="59">
        <v>0</v>
      </c>
      <c r="PN356" s="59">
        <v>0</v>
      </c>
      <c r="PO356" s="59">
        <v>0</v>
      </c>
      <c r="PP356" s="59">
        <v>0</v>
      </c>
      <c r="PQ356" s="59">
        <v>0</v>
      </c>
      <c r="PR356" s="59">
        <v>0</v>
      </c>
      <c r="PS356" s="59">
        <v>0</v>
      </c>
      <c r="PT356" s="59">
        <v>0</v>
      </c>
      <c r="PU356" s="59">
        <v>0</v>
      </c>
      <c r="PV356" s="59">
        <v>0</v>
      </c>
      <c r="PW356" s="59">
        <v>0</v>
      </c>
      <c r="PX356" s="59">
        <v>0</v>
      </c>
      <c r="PY356" s="59">
        <v>0</v>
      </c>
      <c r="PZ356" s="59">
        <v>0</v>
      </c>
      <c r="QA356" s="59">
        <v>0</v>
      </c>
      <c r="QB356" s="59">
        <v>0</v>
      </c>
      <c r="QC356" s="59">
        <v>0</v>
      </c>
      <c r="QD356" s="59">
        <v>0</v>
      </c>
      <c r="QE356" s="59">
        <v>0</v>
      </c>
      <c r="QF356" s="59">
        <v>0</v>
      </c>
      <c r="QG356" s="59">
        <v>0</v>
      </c>
      <c r="QH356" s="59">
        <v>0</v>
      </c>
      <c r="QI356" s="59">
        <v>0</v>
      </c>
      <c r="QJ356" s="59">
        <v>0</v>
      </c>
      <c r="QK356" s="59">
        <v>0</v>
      </c>
      <c r="QL356" s="59">
        <v>0</v>
      </c>
      <c r="QM356" s="59">
        <v>0</v>
      </c>
      <c r="QN356" s="59">
        <v>0</v>
      </c>
      <c r="QO356" s="59">
        <v>0</v>
      </c>
      <c r="QP356" s="59">
        <v>0</v>
      </c>
      <c r="QQ356" s="59">
        <v>0</v>
      </c>
      <c r="QR356" s="59">
        <v>0</v>
      </c>
      <c r="QS356" s="59">
        <v>0</v>
      </c>
      <c r="QT356" s="59">
        <v>0</v>
      </c>
      <c r="QU356" s="59">
        <v>0</v>
      </c>
      <c r="QV356" s="59">
        <v>0</v>
      </c>
      <c r="QW356" s="59">
        <v>0</v>
      </c>
      <c r="QX356" s="59">
        <v>0</v>
      </c>
      <c r="QY356" s="59">
        <v>0</v>
      </c>
      <c r="QZ356" s="59">
        <v>0</v>
      </c>
      <c r="RA356" s="59">
        <v>0</v>
      </c>
      <c r="RB356" s="59">
        <v>0</v>
      </c>
      <c r="RC356" s="59">
        <v>0</v>
      </c>
      <c r="RD356" s="59">
        <v>0</v>
      </c>
      <c r="RE356" s="59">
        <v>0</v>
      </c>
      <c r="RF356" s="59">
        <v>0</v>
      </c>
      <c r="RG356" s="59">
        <v>0</v>
      </c>
      <c r="RH356" s="59">
        <v>0</v>
      </c>
      <c r="RI356" s="59">
        <v>0</v>
      </c>
      <c r="RJ356" s="59">
        <v>0</v>
      </c>
      <c r="RK356" s="59"/>
      <c r="RN356" s="59">
        <v>0</v>
      </c>
      <c r="RO356" s="59">
        <v>0</v>
      </c>
      <c r="RP356" s="59">
        <v>0</v>
      </c>
      <c r="RQ356" s="59">
        <v>0</v>
      </c>
      <c r="RR356" s="59">
        <v>0</v>
      </c>
      <c r="RS356" s="59">
        <v>0</v>
      </c>
      <c r="RT356" s="59">
        <v>0</v>
      </c>
      <c r="RU356" s="59">
        <v>0</v>
      </c>
      <c r="RV356" s="59">
        <v>0</v>
      </c>
      <c r="RW356" s="59">
        <v>0</v>
      </c>
      <c r="RX356" s="59">
        <v>0</v>
      </c>
      <c r="RY356" s="59">
        <v>0</v>
      </c>
      <c r="RZ356" s="59">
        <v>0</v>
      </c>
      <c r="SA356" s="59">
        <v>0</v>
      </c>
      <c r="SB356" s="59">
        <v>0</v>
      </c>
      <c r="SC356" s="59">
        <v>0</v>
      </c>
      <c r="SD356" s="59">
        <v>0</v>
      </c>
      <c r="SE356" s="59">
        <v>0</v>
      </c>
      <c r="SF356" s="59">
        <v>0</v>
      </c>
      <c r="SG356" s="59">
        <v>0</v>
      </c>
      <c r="SH356" s="59">
        <v>0</v>
      </c>
      <c r="SI356" s="59">
        <v>0</v>
      </c>
      <c r="SJ356" s="59">
        <v>0</v>
      </c>
      <c r="SK356" s="59">
        <v>0</v>
      </c>
      <c r="SL356" s="59">
        <v>585.38550000000009</v>
      </c>
      <c r="SM356" s="59">
        <v>585.38550000000009</v>
      </c>
      <c r="SN356" s="59">
        <v>585.38550000000009</v>
      </c>
      <c r="SO356" s="59">
        <v>585.38550000000009</v>
      </c>
      <c r="SP356" s="59">
        <v>585.38550000000009</v>
      </c>
      <c r="SQ356" s="59">
        <v>585.38550000000009</v>
      </c>
      <c r="SR356" s="59">
        <v>585.38550000000009</v>
      </c>
      <c r="SS356" s="59">
        <v>585.38550000000009</v>
      </c>
      <c r="ST356" s="59">
        <v>585.38550000000009</v>
      </c>
      <c r="SU356" s="59">
        <v>585.38550000000009</v>
      </c>
      <c r="SV356" s="59">
        <v>585.38550000000009</v>
      </c>
      <c r="SW356" s="59">
        <v>585.38550000000009</v>
      </c>
      <c r="SX356" s="59">
        <v>620.50863000000004</v>
      </c>
      <c r="SY356" s="59">
        <v>620.50863000000004</v>
      </c>
      <c r="SZ356" s="59">
        <v>620.50863000000004</v>
      </c>
      <c r="TA356" s="59">
        <v>620.50863000000004</v>
      </c>
      <c r="TB356" s="59">
        <v>620.50863000000004</v>
      </c>
      <c r="TC356" s="59">
        <v>620.50863000000004</v>
      </c>
      <c r="TD356" s="59">
        <v>620.50863000000004</v>
      </c>
      <c r="TE356" s="59">
        <v>620.50863000000004</v>
      </c>
      <c r="TF356" s="59">
        <v>620.50863000000004</v>
      </c>
      <c r="TG356" s="59">
        <v>620.50863000000004</v>
      </c>
      <c r="TH356" s="59">
        <v>620.50863000000004</v>
      </c>
      <c r="TI356" s="59">
        <v>620.50863000000004</v>
      </c>
      <c r="TJ356" s="59">
        <v>657.73914780000018</v>
      </c>
      <c r="TK356" s="59">
        <v>657.73914780000018</v>
      </c>
      <c r="TL356" s="59">
        <v>657.73914780000018</v>
      </c>
      <c r="TM356" s="59">
        <v>657.73914780000018</v>
      </c>
      <c r="TN356" s="59">
        <v>657.73914780000018</v>
      </c>
      <c r="TO356" s="59">
        <v>657.73914780000018</v>
      </c>
      <c r="TP356" s="59">
        <v>657.73914780000018</v>
      </c>
      <c r="TQ356" s="59">
        <v>657.73914780000018</v>
      </c>
      <c r="TR356" s="59">
        <v>657.73914780000018</v>
      </c>
      <c r="TS356" s="59">
        <v>657.73914780000018</v>
      </c>
      <c r="TT356" s="59">
        <v>657.73914780000018</v>
      </c>
      <c r="TU356" s="59">
        <v>657.73914780000018</v>
      </c>
      <c r="TV356" s="59">
        <v>697.20349666800007</v>
      </c>
      <c r="TW356" s="59">
        <v>697.20349666800007</v>
      </c>
      <c r="TX356" s="59">
        <v>697.20349666800007</v>
      </c>
      <c r="TY356" s="59">
        <v>697.20349666800007</v>
      </c>
      <c r="TZ356" s="59">
        <v>697.20349666800007</v>
      </c>
      <c r="UA356" s="59">
        <v>697.20349666800007</v>
      </c>
      <c r="UB356" s="59">
        <v>697.20349666800007</v>
      </c>
      <c r="UC356" s="59">
        <v>697.20349666800007</v>
      </c>
      <c r="UD356" s="59">
        <v>697.20349666800007</v>
      </c>
      <c r="UE356" s="59">
        <v>697.20349666800007</v>
      </c>
      <c r="UF356" s="59">
        <v>697.20349666800007</v>
      </c>
      <c r="UG356" s="59">
        <v>697.20349666800007</v>
      </c>
      <c r="UH356" s="59"/>
      <c r="UK356" s="59">
        <v>0</v>
      </c>
      <c r="UL356" s="59">
        <v>0</v>
      </c>
      <c r="UM356" s="59">
        <v>3411.2820000000011</v>
      </c>
      <c r="UN356" s="59">
        <v>3615.9589199999996</v>
      </c>
      <c r="UO356" s="59">
        <v>3832.9164552000016</v>
      </c>
      <c r="UP356" s="59">
        <v>4062.8914425119997</v>
      </c>
      <c r="UQ356" s="59"/>
      <c r="UT356" s="59">
        <v>0</v>
      </c>
      <c r="UU356" s="59">
        <v>0</v>
      </c>
      <c r="UV356" s="59">
        <v>3613.3440000000005</v>
      </c>
      <c r="UW356" s="59">
        <v>3830.14464</v>
      </c>
      <c r="UX356" s="59">
        <v>4059.9533184000015</v>
      </c>
      <c r="UY356" s="59">
        <v>4303.5505175040007</v>
      </c>
      <c r="UZ356" s="59"/>
      <c r="VC356" s="59">
        <v>0</v>
      </c>
      <c r="VD356" s="59">
        <v>0</v>
      </c>
      <c r="VE356" s="59">
        <v>0</v>
      </c>
      <c r="VF356" s="59">
        <v>0</v>
      </c>
      <c r="VG356" s="59">
        <v>0</v>
      </c>
      <c r="VH356" s="59">
        <v>0</v>
      </c>
      <c r="VI356" s="59"/>
      <c r="VL356" s="59">
        <v>0</v>
      </c>
      <c r="VM356" s="59">
        <v>0</v>
      </c>
      <c r="VN356" s="59">
        <v>7024.626000000002</v>
      </c>
      <c r="VO356" s="59">
        <v>7446.1035599999996</v>
      </c>
      <c r="VP356" s="59">
        <v>7892.8697736000031</v>
      </c>
      <c r="VQ356" s="59">
        <v>8366.4419600159999</v>
      </c>
      <c r="VR356" s="59"/>
      <c r="VU356" s="59">
        <v>0</v>
      </c>
      <c r="VV356" s="59">
        <v>0</v>
      </c>
      <c r="VW356" s="59">
        <v>118860</v>
      </c>
      <c r="VX356" s="59">
        <v>125991.60000000002</v>
      </c>
      <c r="VY356" s="59">
        <v>133551.09600000002</v>
      </c>
      <c r="VZ356" s="59">
        <v>141564.16175999999</v>
      </c>
      <c r="WA356" s="59"/>
      <c r="WD356" s="59">
        <v>0</v>
      </c>
      <c r="WE356" s="59">
        <v>0</v>
      </c>
      <c r="WF356" s="59">
        <v>9905</v>
      </c>
      <c r="WG356" s="59">
        <v>10499.300000000001</v>
      </c>
      <c r="WH356" s="59">
        <v>11129.258000000002</v>
      </c>
      <c r="WI356" s="59">
        <v>11797.01348</v>
      </c>
      <c r="WJ356" s="59"/>
      <c r="WM356" s="59">
        <v>0</v>
      </c>
      <c r="WN356" s="59">
        <v>0</v>
      </c>
      <c r="WO356" s="59">
        <v>415.65253881661772</v>
      </c>
      <c r="WP356" s="59">
        <v>440.59169114561485</v>
      </c>
      <c r="WQ356" s="59">
        <v>467.02719261435175</v>
      </c>
      <c r="WR356" s="59">
        <v>495.0488241712128</v>
      </c>
      <c r="WS356" s="59"/>
      <c r="WV356" s="74">
        <v>-12</v>
      </c>
      <c r="WW356" s="74">
        <v>0</v>
      </c>
      <c r="WX356" s="74">
        <v>12</v>
      </c>
      <c r="WY356" s="74">
        <v>24</v>
      </c>
      <c r="WZ356" s="74">
        <v>36</v>
      </c>
      <c r="XA356" s="74">
        <v>48</v>
      </c>
      <c r="XB356" s="74"/>
      <c r="XE356" s="80">
        <v>0</v>
      </c>
      <c r="XF356" s="80">
        <v>0</v>
      </c>
      <c r="XG356" s="80">
        <v>1</v>
      </c>
      <c r="XH356" s="80">
        <v>2</v>
      </c>
      <c r="XI356" s="80">
        <v>3</v>
      </c>
      <c r="XJ356" s="80">
        <v>4</v>
      </c>
      <c r="XK356" s="80"/>
      <c r="XL356" s="75"/>
      <c r="XM356" s="75"/>
      <c r="XN356" s="80">
        <v>0</v>
      </c>
      <c r="XO356" s="80">
        <v>0</v>
      </c>
      <c r="XP356" s="80">
        <v>0</v>
      </c>
      <c r="XQ356" s="80">
        <v>0</v>
      </c>
      <c r="XR356" s="80">
        <v>0</v>
      </c>
      <c r="XS356" s="80">
        <v>0</v>
      </c>
      <c r="XT356" s="80"/>
      <c r="XW356" s="80">
        <v>0</v>
      </c>
      <c r="XX356" s="80">
        <v>0</v>
      </c>
      <c r="XY356" s="80">
        <v>0</v>
      </c>
      <c r="XZ356" s="80">
        <v>0</v>
      </c>
      <c r="YA356" s="80">
        <v>0</v>
      </c>
      <c r="YB356" s="80">
        <v>0</v>
      </c>
      <c r="YC356" s="80"/>
      <c r="YF356" s="5">
        <v>0</v>
      </c>
      <c r="YG356" s="5">
        <v>0</v>
      </c>
      <c r="YH356" s="5">
        <v>866.63554343264786</v>
      </c>
      <c r="YI356" s="5">
        <v>918.63367603860752</v>
      </c>
      <c r="YJ356" s="5">
        <v>973.75169660092342</v>
      </c>
      <c r="YK356" s="5">
        <v>1032.1767983969794</v>
      </c>
      <c r="YL356" s="5"/>
      <c r="YO356" s="5">
        <v>0</v>
      </c>
      <c r="YP356" s="5">
        <v>0</v>
      </c>
      <c r="YQ356" s="5">
        <v>18704.364246747798</v>
      </c>
      <c r="YR356" s="5">
        <v>19826.626101552669</v>
      </c>
      <c r="YS356" s="5">
        <v>21016.223667645827</v>
      </c>
      <c r="YT356" s="5">
        <v>29702.929450272768</v>
      </c>
      <c r="YU356" s="5"/>
      <c r="YX356" s="5">
        <v>0</v>
      </c>
      <c r="YY356" s="5">
        <v>0</v>
      </c>
      <c r="YZ356" s="5">
        <v>18704.364246747798</v>
      </c>
      <c r="ZA356" s="5">
        <v>19826.626101552669</v>
      </c>
      <c r="ZB356" s="5">
        <v>21016.223667645827</v>
      </c>
      <c r="ZC356" s="5">
        <v>29702.929450272768</v>
      </c>
      <c r="ZD356" s="5"/>
      <c r="ZG356" s="5">
        <v>0</v>
      </c>
      <c r="ZH356" s="5">
        <v>0</v>
      </c>
      <c r="ZI356" s="5">
        <v>415.65253881661772</v>
      </c>
      <c r="ZJ356" s="5">
        <v>440.59169114561485</v>
      </c>
      <c r="ZK356" s="5">
        <v>467.02719261435175</v>
      </c>
      <c r="ZL356" s="5">
        <v>495.0488241712128</v>
      </c>
      <c r="ZM356" s="5"/>
      <c r="ZP356" s="60">
        <v>0</v>
      </c>
      <c r="ZQ356" s="60">
        <v>0</v>
      </c>
      <c r="ZR356" s="60">
        <v>5819.1355434326479</v>
      </c>
      <c r="ZS356" s="60">
        <v>12336.567352077216</v>
      </c>
      <c r="ZT356" s="60">
        <v>13076.761393201848</v>
      </c>
      <c r="ZU356" s="60">
        <v>13861.367076793958</v>
      </c>
      <c r="ZV356" s="60"/>
      <c r="ZY356" s="60">
        <v>0</v>
      </c>
      <c r="ZZ356" s="60">
        <v>0</v>
      </c>
      <c r="AAA356" s="60">
        <v>415.65253881661772</v>
      </c>
      <c r="AAB356" s="60">
        <v>440.59169114561485</v>
      </c>
      <c r="AAC356" s="60">
        <v>467.02719261435175</v>
      </c>
      <c r="AAD356" s="60">
        <v>495.0488241712128</v>
      </c>
      <c r="AAE356" s="60"/>
      <c r="AAH356" s="60">
        <v>0</v>
      </c>
      <c r="AAI356" s="60">
        <v>0</v>
      </c>
      <c r="AAJ356" s="60">
        <v>8728.7033151489723</v>
      </c>
      <c r="AAK356" s="60">
        <v>18504.851028115823</v>
      </c>
      <c r="AAL356" s="60">
        <v>29422.713134704161</v>
      </c>
      <c r="AAM356" s="60">
        <v>41584.101230381872</v>
      </c>
      <c r="AAN356" s="60"/>
      <c r="AAQ356" s="5">
        <v>0</v>
      </c>
      <c r="AAR356" s="5">
        <v>0</v>
      </c>
      <c r="AAS356" s="5">
        <v>14547.838858581621</v>
      </c>
      <c r="AAT356" s="5">
        <v>30841.418380193041</v>
      </c>
      <c r="AAU356" s="5">
        <v>42499.474527906008</v>
      </c>
      <c r="AAV356" s="5">
        <v>55445.468307175834</v>
      </c>
    </row>
    <row r="357" spans="2:724" ht="15" customHeight="1">
      <c r="B357" s="228">
        <v>84</v>
      </c>
      <c r="C357" s="228">
        <v>39</v>
      </c>
      <c r="D357" s="229" t="s">
        <v>519</v>
      </c>
      <c r="E357" s="73" t="b">
        <v>0</v>
      </c>
      <c r="F357" s="230">
        <v>42370</v>
      </c>
      <c r="G357" s="231" t="s">
        <v>426</v>
      </c>
      <c r="H357" s="57" t="s">
        <v>221</v>
      </c>
      <c r="I357" s="57" t="s">
        <v>199</v>
      </c>
      <c r="J357" s="229" t="s">
        <v>223</v>
      </c>
      <c r="K357" s="232">
        <v>0</v>
      </c>
      <c r="L357" s="232">
        <v>0</v>
      </c>
      <c r="M357" s="73" t="b">
        <v>1</v>
      </c>
      <c r="N357" s="73" t="b">
        <v>1</v>
      </c>
      <c r="O357" s="73" t="b">
        <v>1</v>
      </c>
      <c r="P357" s="27">
        <v>43466</v>
      </c>
      <c r="Q357" s="27" t="s">
        <v>426</v>
      </c>
      <c r="R357" s="69">
        <v>0</v>
      </c>
      <c r="S357" s="69">
        <v>0.06</v>
      </c>
      <c r="T357" s="69">
        <v>0.06</v>
      </c>
      <c r="U357" s="69">
        <v>0.06</v>
      </c>
      <c r="V357" s="69">
        <v>0.06</v>
      </c>
      <c r="W357" s="69">
        <v>0.06</v>
      </c>
      <c r="Z357" s="232">
        <v>0</v>
      </c>
      <c r="AA357" s="232">
        <v>0</v>
      </c>
      <c r="AB357" s="232">
        <v>0</v>
      </c>
      <c r="AC357" s="232">
        <v>0</v>
      </c>
      <c r="AD357" s="232">
        <v>0</v>
      </c>
      <c r="AE357" s="232">
        <v>0</v>
      </c>
      <c r="AF357" s="232">
        <v>0</v>
      </c>
      <c r="AG357" s="232">
        <v>0</v>
      </c>
      <c r="AH357" s="232">
        <v>0</v>
      </c>
      <c r="AI357" s="232">
        <v>0</v>
      </c>
      <c r="AJ357" s="232">
        <v>0</v>
      </c>
      <c r="AK357" s="232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234">
        <v>9905</v>
      </c>
      <c r="AY357" s="5">
        <v>9905</v>
      </c>
      <c r="AZ357" s="5">
        <v>9905</v>
      </c>
      <c r="BA357" s="5">
        <v>9905</v>
      </c>
      <c r="BB357" s="5">
        <v>9905</v>
      </c>
      <c r="BC357" s="5">
        <v>9905</v>
      </c>
      <c r="BD357" s="5">
        <v>9905</v>
      </c>
      <c r="BE357" s="5">
        <v>9905</v>
      </c>
      <c r="BF357" s="5">
        <v>9905</v>
      </c>
      <c r="BG357" s="5">
        <v>9905</v>
      </c>
      <c r="BH357" s="5">
        <v>9905</v>
      </c>
      <c r="BI357" s="5">
        <v>9905</v>
      </c>
      <c r="BJ357" s="5">
        <v>10499.300000000001</v>
      </c>
      <c r="BK357" s="5">
        <v>10499.300000000001</v>
      </c>
      <c r="BL357" s="5">
        <v>10499.300000000001</v>
      </c>
      <c r="BM357" s="5">
        <v>10499.300000000001</v>
      </c>
      <c r="BN357" s="5">
        <v>10499.300000000001</v>
      </c>
      <c r="BO357" s="5">
        <v>10499.300000000001</v>
      </c>
      <c r="BP357" s="5">
        <v>10499.300000000001</v>
      </c>
      <c r="BQ357" s="5">
        <v>10499.300000000001</v>
      </c>
      <c r="BR357" s="5">
        <v>10499.300000000001</v>
      </c>
      <c r="BS357" s="5">
        <v>10499.300000000001</v>
      </c>
      <c r="BT357" s="5">
        <v>10499.300000000001</v>
      </c>
      <c r="BU357" s="5">
        <v>10499.300000000001</v>
      </c>
      <c r="BV357" s="5">
        <v>11129.258000000002</v>
      </c>
      <c r="BW357" s="5">
        <v>11129.258000000002</v>
      </c>
      <c r="BX357" s="5">
        <v>11129.258000000002</v>
      </c>
      <c r="BY357" s="5">
        <v>11129.258000000002</v>
      </c>
      <c r="BZ357" s="5">
        <v>11129.258000000002</v>
      </c>
      <c r="CA357" s="5">
        <v>11129.258000000002</v>
      </c>
      <c r="CB357" s="5">
        <v>11129.258000000002</v>
      </c>
      <c r="CC357" s="5">
        <v>11129.258000000002</v>
      </c>
      <c r="CD357" s="5">
        <v>11129.258000000002</v>
      </c>
      <c r="CE357" s="5">
        <v>11129.258000000002</v>
      </c>
      <c r="CF357" s="5">
        <v>11129.258000000002</v>
      </c>
      <c r="CG357" s="5">
        <v>11129.258000000002</v>
      </c>
      <c r="CH357" s="5">
        <v>11797.013480000001</v>
      </c>
      <c r="CI357" s="5">
        <v>11797.013480000001</v>
      </c>
      <c r="CJ357" s="5">
        <v>11797.013480000001</v>
      </c>
      <c r="CK357" s="5">
        <v>11797.013480000001</v>
      </c>
      <c r="CL357" s="5">
        <v>11797.013480000001</v>
      </c>
      <c r="CM357" s="5">
        <v>11797.013480000001</v>
      </c>
      <c r="CN357" s="5">
        <v>11797.013480000001</v>
      </c>
      <c r="CO357" s="5">
        <v>11797.013480000001</v>
      </c>
      <c r="CP357" s="5">
        <v>11797.013480000001</v>
      </c>
      <c r="CQ357" s="5">
        <v>11797.013480000001</v>
      </c>
      <c r="CR357" s="5">
        <v>11797.013480000001</v>
      </c>
      <c r="CS357" s="5">
        <v>11797.013480000001</v>
      </c>
      <c r="CU357" s="69">
        <v>0</v>
      </c>
      <c r="CV357" s="69">
        <v>0</v>
      </c>
      <c r="CW357" s="69">
        <v>0</v>
      </c>
      <c r="CX357" s="69">
        <v>0</v>
      </c>
      <c r="CY357" s="69">
        <v>0</v>
      </c>
      <c r="CZ357" s="69">
        <v>0</v>
      </c>
      <c r="DC357" s="5">
        <v>0</v>
      </c>
      <c r="DD357" s="5">
        <v>0</v>
      </c>
      <c r="DE357" s="5">
        <v>0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0</v>
      </c>
      <c r="DL357" s="5">
        <v>0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0</v>
      </c>
      <c r="EK357" s="5">
        <v>0</v>
      </c>
      <c r="EL357" s="5">
        <v>0</v>
      </c>
      <c r="EM357" s="5">
        <v>0</v>
      </c>
      <c r="EN357" s="5">
        <v>0</v>
      </c>
      <c r="EO357" s="5">
        <v>0</v>
      </c>
      <c r="EP357" s="5">
        <v>0</v>
      </c>
      <c r="EQ357" s="5">
        <v>0</v>
      </c>
      <c r="ER357" s="5">
        <v>0</v>
      </c>
      <c r="ES357" s="5">
        <v>0</v>
      </c>
      <c r="ET357" s="5">
        <v>0</v>
      </c>
      <c r="EU357" s="5">
        <v>0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0</v>
      </c>
      <c r="FC357" s="5">
        <v>0</v>
      </c>
      <c r="FD357" s="5">
        <v>0</v>
      </c>
      <c r="FE357" s="5">
        <v>0</v>
      </c>
      <c r="FF357" s="5">
        <v>0</v>
      </c>
      <c r="FG357" s="5">
        <v>0</v>
      </c>
      <c r="FH357" s="5">
        <v>0</v>
      </c>
      <c r="FI357" s="5">
        <v>0</v>
      </c>
      <c r="FJ357" s="5">
        <v>0</v>
      </c>
      <c r="FK357" s="5">
        <v>0</v>
      </c>
      <c r="FL357" s="5">
        <v>0</v>
      </c>
      <c r="FM357" s="5">
        <v>0</v>
      </c>
      <c r="FN357" s="5">
        <v>0</v>
      </c>
      <c r="FO357" s="5">
        <v>0</v>
      </c>
      <c r="FP357" s="5">
        <v>0</v>
      </c>
      <c r="FQ357" s="5">
        <v>0</v>
      </c>
      <c r="FR357" s="5">
        <v>0</v>
      </c>
      <c r="FS357" s="5">
        <v>0</v>
      </c>
      <c r="FT357" s="5">
        <v>0</v>
      </c>
      <c r="FU357" s="5">
        <v>0</v>
      </c>
      <c r="FV357" s="5">
        <v>0</v>
      </c>
      <c r="FW357" s="5"/>
      <c r="FZ357" s="5">
        <v>0</v>
      </c>
      <c r="GA357" s="5">
        <v>0</v>
      </c>
      <c r="GB357" s="5">
        <v>0</v>
      </c>
      <c r="GC357" s="5">
        <v>0</v>
      </c>
      <c r="GD357" s="5">
        <v>0</v>
      </c>
      <c r="GE357" s="5">
        <v>0</v>
      </c>
      <c r="GF357" s="5">
        <v>0</v>
      </c>
      <c r="GG357" s="5">
        <v>0</v>
      </c>
      <c r="GH357" s="5">
        <v>0</v>
      </c>
      <c r="GI357" s="5">
        <v>0</v>
      </c>
      <c r="GJ357" s="5">
        <v>0</v>
      </c>
      <c r="GK357" s="5">
        <v>0</v>
      </c>
      <c r="GL357" s="5">
        <v>0</v>
      </c>
      <c r="GM357" s="5">
        <v>0</v>
      </c>
      <c r="GN357" s="5">
        <v>0</v>
      </c>
      <c r="GO357" s="5">
        <v>0</v>
      </c>
      <c r="GP357" s="5">
        <v>0</v>
      </c>
      <c r="GQ357" s="5">
        <v>0</v>
      </c>
      <c r="GR357" s="5">
        <v>0</v>
      </c>
      <c r="GS357" s="5">
        <v>0</v>
      </c>
      <c r="GT357" s="5">
        <v>0</v>
      </c>
      <c r="GU357" s="5">
        <v>0</v>
      </c>
      <c r="GV357" s="5">
        <v>0</v>
      </c>
      <c r="GW357" s="5">
        <v>0</v>
      </c>
      <c r="GX357" s="5">
        <v>9905</v>
      </c>
      <c r="GY357" s="5">
        <v>9905</v>
      </c>
      <c r="GZ357" s="5">
        <v>9905</v>
      </c>
      <c r="HA357" s="5">
        <v>9905</v>
      </c>
      <c r="HB357" s="5">
        <v>9905</v>
      </c>
      <c r="HC357" s="5">
        <v>9905</v>
      </c>
      <c r="HD357" s="5">
        <v>9905</v>
      </c>
      <c r="HE357" s="5">
        <v>9905</v>
      </c>
      <c r="HF357" s="5">
        <v>9905</v>
      </c>
      <c r="HG357" s="5">
        <v>9905</v>
      </c>
      <c r="HH357" s="5">
        <v>9905</v>
      </c>
      <c r="HI357" s="5">
        <v>9905</v>
      </c>
      <c r="HJ357" s="5">
        <v>10499.300000000001</v>
      </c>
      <c r="HK357" s="5">
        <v>10499.300000000001</v>
      </c>
      <c r="HL357" s="5">
        <v>10499.300000000001</v>
      </c>
      <c r="HM357" s="5">
        <v>10499.300000000001</v>
      </c>
      <c r="HN357" s="5">
        <v>10499.300000000001</v>
      </c>
      <c r="HO357" s="5">
        <v>10499.300000000001</v>
      </c>
      <c r="HP357" s="5">
        <v>10499.300000000001</v>
      </c>
      <c r="HQ357" s="5">
        <v>10499.300000000001</v>
      </c>
      <c r="HR357" s="5">
        <v>10499.300000000001</v>
      </c>
      <c r="HS357" s="5">
        <v>10499.300000000001</v>
      </c>
      <c r="HT357" s="5">
        <v>10499.300000000001</v>
      </c>
      <c r="HU357" s="5">
        <v>10499.300000000001</v>
      </c>
      <c r="HV357" s="5">
        <v>11129.258000000002</v>
      </c>
      <c r="HW357" s="5">
        <v>11129.258000000002</v>
      </c>
      <c r="HX357" s="5">
        <v>11129.258000000002</v>
      </c>
      <c r="HY357" s="5">
        <v>11129.258000000002</v>
      </c>
      <c r="HZ357" s="5">
        <v>11129.258000000002</v>
      </c>
      <c r="IA357" s="5">
        <v>11129.258000000002</v>
      </c>
      <c r="IB357" s="5">
        <v>11129.258000000002</v>
      </c>
      <c r="IC357" s="5">
        <v>11129.258000000002</v>
      </c>
      <c r="ID357" s="5">
        <v>11129.258000000002</v>
      </c>
      <c r="IE357" s="5">
        <v>11129.258000000002</v>
      </c>
      <c r="IF357" s="5">
        <v>11129.258000000002</v>
      </c>
      <c r="IG357" s="5">
        <v>11129.258000000002</v>
      </c>
      <c r="IH357" s="5">
        <v>11797.013480000001</v>
      </c>
      <c r="II357" s="5">
        <v>11797.013480000001</v>
      </c>
      <c r="IJ357" s="5">
        <v>11797.013480000001</v>
      </c>
      <c r="IK357" s="5">
        <v>11797.013480000001</v>
      </c>
      <c r="IL357" s="5">
        <v>11797.013480000001</v>
      </c>
      <c r="IM357" s="5">
        <v>11797.013480000001</v>
      </c>
      <c r="IN357" s="5">
        <v>11797.013480000001</v>
      </c>
      <c r="IO357" s="5">
        <v>11797.013480000001</v>
      </c>
      <c r="IP357" s="5">
        <v>11797.013480000001</v>
      </c>
      <c r="IQ357" s="5">
        <v>11797.013480000001</v>
      </c>
      <c r="IR357" s="5">
        <v>11797.013480000001</v>
      </c>
      <c r="IS357" s="5">
        <v>11797.013480000001</v>
      </c>
      <c r="IT357" s="5"/>
      <c r="IW357" s="5">
        <v>0</v>
      </c>
      <c r="IX357" s="5">
        <v>0</v>
      </c>
      <c r="IY357" s="5">
        <v>0</v>
      </c>
      <c r="IZ357" s="5">
        <v>0</v>
      </c>
      <c r="JA357" s="5">
        <v>0</v>
      </c>
      <c r="JB357" s="5">
        <v>0</v>
      </c>
      <c r="JC357" s="5">
        <v>0</v>
      </c>
      <c r="JD357" s="5">
        <v>0</v>
      </c>
      <c r="JE357" s="5">
        <v>0</v>
      </c>
      <c r="JF357" s="5">
        <v>0</v>
      </c>
      <c r="JG357" s="5">
        <v>0</v>
      </c>
      <c r="JH357" s="5">
        <v>0</v>
      </c>
      <c r="JI357" s="5">
        <v>0</v>
      </c>
      <c r="JJ357" s="5">
        <v>0</v>
      </c>
      <c r="JK357" s="5">
        <v>0</v>
      </c>
      <c r="JL357" s="5">
        <v>0</v>
      </c>
      <c r="JM357" s="5">
        <v>0</v>
      </c>
      <c r="JN357" s="5">
        <v>0</v>
      </c>
      <c r="JO357" s="5">
        <v>0</v>
      </c>
      <c r="JP357" s="5">
        <v>0</v>
      </c>
      <c r="JQ357" s="5">
        <v>0</v>
      </c>
      <c r="JR357" s="5">
        <v>0</v>
      </c>
      <c r="JS357" s="5">
        <v>0</v>
      </c>
      <c r="JT357" s="5">
        <v>0</v>
      </c>
      <c r="JU357" s="5">
        <v>284.27350000000001</v>
      </c>
      <c r="JV357" s="5">
        <v>284.27350000000001</v>
      </c>
      <c r="JW357" s="5">
        <v>284.27350000000001</v>
      </c>
      <c r="JX357" s="5">
        <v>284.27350000000001</v>
      </c>
      <c r="JY357" s="5">
        <v>284.27350000000001</v>
      </c>
      <c r="JZ357" s="5">
        <v>284.27350000000001</v>
      </c>
      <c r="KA357" s="5">
        <v>284.27350000000001</v>
      </c>
      <c r="KB357" s="5">
        <v>284.27350000000001</v>
      </c>
      <c r="KC357" s="5">
        <v>284.27350000000001</v>
      </c>
      <c r="KD357" s="5">
        <v>284.27350000000001</v>
      </c>
      <c r="KE357" s="5">
        <v>284.27350000000001</v>
      </c>
      <c r="KF357" s="5">
        <v>284.27350000000001</v>
      </c>
      <c r="KG357" s="5">
        <v>301.32991000000004</v>
      </c>
      <c r="KH357" s="5">
        <v>301.32991000000004</v>
      </c>
      <c r="KI357" s="5">
        <v>301.32991000000004</v>
      </c>
      <c r="KJ357" s="5">
        <v>301.32991000000004</v>
      </c>
      <c r="KK357" s="5">
        <v>301.32991000000004</v>
      </c>
      <c r="KL357" s="5">
        <v>301.32991000000004</v>
      </c>
      <c r="KM357" s="5">
        <v>301.32991000000004</v>
      </c>
      <c r="KN357" s="5">
        <v>301.32991000000004</v>
      </c>
      <c r="KO357" s="5">
        <v>301.32991000000004</v>
      </c>
      <c r="KP357" s="5">
        <v>301.32991000000004</v>
      </c>
      <c r="KQ357" s="5">
        <v>301.32991000000004</v>
      </c>
      <c r="KR357" s="5">
        <v>301.32991000000004</v>
      </c>
      <c r="KS357" s="5">
        <v>319.40970460000005</v>
      </c>
      <c r="KT357" s="5">
        <v>319.40970460000005</v>
      </c>
      <c r="KU357" s="5">
        <v>319.40970460000005</v>
      </c>
      <c r="KV357" s="5">
        <v>319.40970460000005</v>
      </c>
      <c r="KW357" s="5">
        <v>319.40970460000005</v>
      </c>
      <c r="KX357" s="5">
        <v>319.40970460000005</v>
      </c>
      <c r="KY357" s="5">
        <v>319.40970460000005</v>
      </c>
      <c r="KZ357" s="5">
        <v>319.40970460000005</v>
      </c>
      <c r="LA357" s="5">
        <v>319.40970460000005</v>
      </c>
      <c r="LB357" s="5">
        <v>319.40970460000005</v>
      </c>
      <c r="LC357" s="5">
        <v>319.40970460000005</v>
      </c>
      <c r="LD357" s="5">
        <v>319.40970460000005</v>
      </c>
      <c r="LE357" s="5">
        <v>338.57428687600003</v>
      </c>
      <c r="LF357" s="5">
        <v>338.57428687600003</v>
      </c>
      <c r="LG357" s="5">
        <v>338.57428687600003</v>
      </c>
      <c r="LH357" s="5">
        <v>338.57428687600003</v>
      </c>
      <c r="LI357" s="5">
        <v>338.57428687600003</v>
      </c>
      <c r="LJ357" s="5">
        <v>338.57428687600003</v>
      </c>
      <c r="LK357" s="5">
        <v>338.57428687600003</v>
      </c>
      <c r="LL357" s="5">
        <v>338.57428687600003</v>
      </c>
      <c r="LM357" s="5">
        <v>338.57428687600003</v>
      </c>
      <c r="LN357" s="5">
        <v>338.57428687600003</v>
      </c>
      <c r="LO357" s="5">
        <v>338.57428687600003</v>
      </c>
      <c r="LP357" s="5">
        <v>338.57428687600003</v>
      </c>
      <c r="LQ357" s="5"/>
      <c r="LT357" s="5">
        <v>0</v>
      </c>
      <c r="LU357" s="5">
        <v>0</v>
      </c>
      <c r="LV357" s="5">
        <v>0</v>
      </c>
      <c r="LW357" s="5">
        <v>0</v>
      </c>
      <c r="LX357" s="5">
        <v>0</v>
      </c>
      <c r="LY357" s="5">
        <v>0</v>
      </c>
      <c r="LZ357" s="5">
        <v>0</v>
      </c>
      <c r="MA357" s="5">
        <v>0</v>
      </c>
      <c r="MB357" s="5">
        <v>0</v>
      </c>
      <c r="MC357" s="5">
        <v>0</v>
      </c>
      <c r="MD357" s="5">
        <v>0</v>
      </c>
      <c r="ME357" s="5">
        <v>0</v>
      </c>
      <c r="MF357" s="5">
        <v>0</v>
      </c>
      <c r="MG357" s="5">
        <v>0</v>
      </c>
      <c r="MH357" s="5">
        <v>0</v>
      </c>
      <c r="MI357" s="5">
        <v>0</v>
      </c>
      <c r="MJ357" s="5">
        <v>0</v>
      </c>
      <c r="MK357" s="5">
        <v>0</v>
      </c>
      <c r="ML357" s="5">
        <v>0</v>
      </c>
      <c r="MM357" s="5">
        <v>0</v>
      </c>
      <c r="MN357" s="5">
        <v>0</v>
      </c>
      <c r="MO357" s="5">
        <v>0</v>
      </c>
      <c r="MP357" s="5">
        <v>0</v>
      </c>
      <c r="MQ357" s="5">
        <v>0</v>
      </c>
      <c r="MR357" s="5">
        <v>301.11200000000002</v>
      </c>
      <c r="MS357" s="5">
        <v>301.11200000000002</v>
      </c>
      <c r="MT357" s="5">
        <v>301.11200000000002</v>
      </c>
      <c r="MU357" s="5">
        <v>301.11200000000002</v>
      </c>
      <c r="MV357" s="5">
        <v>301.11200000000002</v>
      </c>
      <c r="MW357" s="5">
        <v>301.11200000000002</v>
      </c>
      <c r="MX357" s="5">
        <v>301.11200000000002</v>
      </c>
      <c r="MY357" s="5">
        <v>301.11200000000002</v>
      </c>
      <c r="MZ357" s="5">
        <v>301.11200000000002</v>
      </c>
      <c r="NA357" s="5">
        <v>301.11200000000002</v>
      </c>
      <c r="NB357" s="5">
        <v>301.11200000000002</v>
      </c>
      <c r="NC357" s="5">
        <v>301.11200000000002</v>
      </c>
      <c r="ND357" s="5">
        <v>319.17872000000006</v>
      </c>
      <c r="NE357" s="5">
        <v>319.17872000000006</v>
      </c>
      <c r="NF357" s="5">
        <v>319.17872000000006</v>
      </c>
      <c r="NG357" s="5">
        <v>319.17872000000006</v>
      </c>
      <c r="NH357" s="5">
        <v>319.17872000000006</v>
      </c>
      <c r="NI357" s="5">
        <v>319.17872000000006</v>
      </c>
      <c r="NJ357" s="5">
        <v>319.17872000000006</v>
      </c>
      <c r="NK357" s="5">
        <v>319.17872000000006</v>
      </c>
      <c r="NL357" s="5">
        <v>319.17872000000006</v>
      </c>
      <c r="NM357" s="5">
        <v>319.17872000000006</v>
      </c>
      <c r="NN357" s="5">
        <v>319.17872000000006</v>
      </c>
      <c r="NO357" s="5">
        <v>319.17872000000006</v>
      </c>
      <c r="NP357" s="5">
        <v>338.32944320000007</v>
      </c>
      <c r="NQ357" s="5">
        <v>338.32944320000007</v>
      </c>
      <c r="NR357" s="5">
        <v>338.32944320000007</v>
      </c>
      <c r="NS357" s="5">
        <v>338.32944320000007</v>
      </c>
      <c r="NT357" s="5">
        <v>338.32944320000007</v>
      </c>
      <c r="NU357" s="5">
        <v>338.32944320000007</v>
      </c>
      <c r="NV357" s="5">
        <v>338.32944320000007</v>
      </c>
      <c r="NW357" s="5">
        <v>338.32944320000007</v>
      </c>
      <c r="NX357" s="5">
        <v>338.32944320000007</v>
      </c>
      <c r="NY357" s="5">
        <v>338.32944320000007</v>
      </c>
      <c r="NZ357" s="5">
        <v>338.32944320000007</v>
      </c>
      <c r="OA357" s="5">
        <v>338.32944320000007</v>
      </c>
      <c r="OB357" s="5">
        <v>358.62920979200004</v>
      </c>
      <c r="OC357" s="5">
        <v>358.62920979200004</v>
      </c>
      <c r="OD357" s="5">
        <v>358.62920979200004</v>
      </c>
      <c r="OE357" s="5">
        <v>358.62920979200004</v>
      </c>
      <c r="OF357" s="5">
        <v>358.62920979200004</v>
      </c>
      <c r="OG357" s="5">
        <v>358.62920979200004</v>
      </c>
      <c r="OH357" s="5">
        <v>358.62920979200004</v>
      </c>
      <c r="OI357" s="5">
        <v>358.62920979200004</v>
      </c>
      <c r="OJ357" s="5">
        <v>358.62920979200004</v>
      </c>
      <c r="OK357" s="5">
        <v>358.62920979200004</v>
      </c>
      <c r="OL357" s="5">
        <v>358.62920979200004</v>
      </c>
      <c r="OM357" s="5">
        <v>358.62920979200004</v>
      </c>
      <c r="ON357" s="5"/>
      <c r="OQ357" s="59">
        <v>0</v>
      </c>
      <c r="OR357" s="59">
        <v>0</v>
      </c>
      <c r="OS357" s="59">
        <v>0</v>
      </c>
      <c r="OT357" s="59">
        <v>0</v>
      </c>
      <c r="OU357" s="59">
        <v>0</v>
      </c>
      <c r="OV357" s="59">
        <v>0</v>
      </c>
      <c r="OW357" s="59">
        <v>0</v>
      </c>
      <c r="OX357" s="59">
        <v>0</v>
      </c>
      <c r="OY357" s="59">
        <v>0</v>
      </c>
      <c r="OZ357" s="59">
        <v>0</v>
      </c>
      <c r="PA357" s="59">
        <v>0</v>
      </c>
      <c r="PB357" s="59">
        <v>0</v>
      </c>
      <c r="PC357" s="59">
        <v>0</v>
      </c>
      <c r="PD357" s="59">
        <v>0</v>
      </c>
      <c r="PE357" s="59">
        <v>0</v>
      </c>
      <c r="PF357" s="59">
        <v>0</v>
      </c>
      <c r="PG357" s="59">
        <v>0</v>
      </c>
      <c r="PH357" s="59">
        <v>0</v>
      </c>
      <c r="PI357" s="59">
        <v>0</v>
      </c>
      <c r="PJ357" s="59">
        <v>0</v>
      </c>
      <c r="PK357" s="59">
        <v>0</v>
      </c>
      <c r="PL357" s="59">
        <v>0</v>
      </c>
      <c r="PM357" s="59">
        <v>0</v>
      </c>
      <c r="PN357" s="59">
        <v>0</v>
      </c>
      <c r="PO357" s="59">
        <v>0</v>
      </c>
      <c r="PP357" s="59">
        <v>0</v>
      </c>
      <c r="PQ357" s="59">
        <v>0</v>
      </c>
      <c r="PR357" s="59">
        <v>0</v>
      </c>
      <c r="PS357" s="59">
        <v>0</v>
      </c>
      <c r="PT357" s="59">
        <v>0</v>
      </c>
      <c r="PU357" s="59">
        <v>0</v>
      </c>
      <c r="PV357" s="59">
        <v>0</v>
      </c>
      <c r="PW357" s="59">
        <v>0</v>
      </c>
      <c r="PX357" s="59">
        <v>0</v>
      </c>
      <c r="PY357" s="59">
        <v>0</v>
      </c>
      <c r="PZ357" s="59">
        <v>0</v>
      </c>
      <c r="QA357" s="59">
        <v>0</v>
      </c>
      <c r="QB357" s="59">
        <v>0</v>
      </c>
      <c r="QC357" s="59">
        <v>0</v>
      </c>
      <c r="QD357" s="59">
        <v>0</v>
      </c>
      <c r="QE357" s="59">
        <v>0</v>
      </c>
      <c r="QF357" s="59">
        <v>0</v>
      </c>
      <c r="QG357" s="59">
        <v>0</v>
      </c>
      <c r="QH357" s="59">
        <v>0</v>
      </c>
      <c r="QI357" s="59">
        <v>0</v>
      </c>
      <c r="QJ357" s="59">
        <v>0</v>
      </c>
      <c r="QK357" s="59">
        <v>0</v>
      </c>
      <c r="QL357" s="59">
        <v>0</v>
      </c>
      <c r="QM357" s="59">
        <v>0</v>
      </c>
      <c r="QN357" s="59">
        <v>0</v>
      </c>
      <c r="QO357" s="59">
        <v>0</v>
      </c>
      <c r="QP357" s="59">
        <v>0</v>
      </c>
      <c r="QQ357" s="59">
        <v>0</v>
      </c>
      <c r="QR357" s="59">
        <v>0</v>
      </c>
      <c r="QS357" s="59">
        <v>0</v>
      </c>
      <c r="QT357" s="59">
        <v>0</v>
      </c>
      <c r="QU357" s="59">
        <v>0</v>
      </c>
      <c r="QV357" s="59">
        <v>0</v>
      </c>
      <c r="QW357" s="59">
        <v>0</v>
      </c>
      <c r="QX357" s="59">
        <v>0</v>
      </c>
      <c r="QY357" s="59">
        <v>0</v>
      </c>
      <c r="QZ357" s="59">
        <v>0</v>
      </c>
      <c r="RA357" s="59">
        <v>0</v>
      </c>
      <c r="RB357" s="59">
        <v>0</v>
      </c>
      <c r="RC357" s="59">
        <v>0</v>
      </c>
      <c r="RD357" s="59">
        <v>0</v>
      </c>
      <c r="RE357" s="59">
        <v>0</v>
      </c>
      <c r="RF357" s="59">
        <v>0</v>
      </c>
      <c r="RG357" s="59">
        <v>0</v>
      </c>
      <c r="RH357" s="59">
        <v>0</v>
      </c>
      <c r="RI357" s="59">
        <v>0</v>
      </c>
      <c r="RJ357" s="59">
        <v>0</v>
      </c>
      <c r="RK357" s="59"/>
      <c r="RN357" s="59">
        <v>0</v>
      </c>
      <c r="RO357" s="59">
        <v>0</v>
      </c>
      <c r="RP357" s="59">
        <v>0</v>
      </c>
      <c r="RQ357" s="59">
        <v>0</v>
      </c>
      <c r="RR357" s="59">
        <v>0</v>
      </c>
      <c r="RS357" s="59">
        <v>0</v>
      </c>
      <c r="RT357" s="59">
        <v>0</v>
      </c>
      <c r="RU357" s="59">
        <v>0</v>
      </c>
      <c r="RV357" s="59">
        <v>0</v>
      </c>
      <c r="RW357" s="59">
        <v>0</v>
      </c>
      <c r="RX357" s="59">
        <v>0</v>
      </c>
      <c r="RY357" s="59">
        <v>0</v>
      </c>
      <c r="RZ357" s="59">
        <v>0</v>
      </c>
      <c r="SA357" s="59">
        <v>0</v>
      </c>
      <c r="SB357" s="59">
        <v>0</v>
      </c>
      <c r="SC357" s="59">
        <v>0</v>
      </c>
      <c r="SD357" s="59">
        <v>0</v>
      </c>
      <c r="SE357" s="59">
        <v>0</v>
      </c>
      <c r="SF357" s="59">
        <v>0</v>
      </c>
      <c r="SG357" s="59">
        <v>0</v>
      </c>
      <c r="SH357" s="59">
        <v>0</v>
      </c>
      <c r="SI357" s="59">
        <v>0</v>
      </c>
      <c r="SJ357" s="59">
        <v>0</v>
      </c>
      <c r="SK357" s="59">
        <v>0</v>
      </c>
      <c r="SL357" s="59">
        <v>585.38550000000009</v>
      </c>
      <c r="SM357" s="59">
        <v>585.38550000000009</v>
      </c>
      <c r="SN357" s="59">
        <v>585.38550000000009</v>
      </c>
      <c r="SO357" s="59">
        <v>585.38550000000009</v>
      </c>
      <c r="SP357" s="59">
        <v>585.38550000000009</v>
      </c>
      <c r="SQ357" s="59">
        <v>585.38550000000009</v>
      </c>
      <c r="SR357" s="59">
        <v>585.38550000000009</v>
      </c>
      <c r="SS357" s="59">
        <v>585.38550000000009</v>
      </c>
      <c r="ST357" s="59">
        <v>585.38550000000009</v>
      </c>
      <c r="SU357" s="59">
        <v>585.38550000000009</v>
      </c>
      <c r="SV357" s="59">
        <v>585.38550000000009</v>
      </c>
      <c r="SW357" s="59">
        <v>585.38550000000009</v>
      </c>
      <c r="SX357" s="59">
        <v>620.50863000000004</v>
      </c>
      <c r="SY357" s="59">
        <v>620.50863000000004</v>
      </c>
      <c r="SZ357" s="59">
        <v>620.50863000000004</v>
      </c>
      <c r="TA357" s="59">
        <v>620.50863000000004</v>
      </c>
      <c r="TB357" s="59">
        <v>620.50863000000004</v>
      </c>
      <c r="TC357" s="59">
        <v>620.50863000000004</v>
      </c>
      <c r="TD357" s="59">
        <v>620.50863000000004</v>
      </c>
      <c r="TE357" s="59">
        <v>620.50863000000004</v>
      </c>
      <c r="TF357" s="59">
        <v>620.50863000000004</v>
      </c>
      <c r="TG357" s="59">
        <v>620.50863000000004</v>
      </c>
      <c r="TH357" s="59">
        <v>620.50863000000004</v>
      </c>
      <c r="TI357" s="59">
        <v>620.50863000000004</v>
      </c>
      <c r="TJ357" s="59">
        <v>657.73914780000018</v>
      </c>
      <c r="TK357" s="59">
        <v>657.73914780000018</v>
      </c>
      <c r="TL357" s="59">
        <v>657.73914780000018</v>
      </c>
      <c r="TM357" s="59">
        <v>657.73914780000018</v>
      </c>
      <c r="TN357" s="59">
        <v>657.73914780000018</v>
      </c>
      <c r="TO357" s="59">
        <v>657.73914780000018</v>
      </c>
      <c r="TP357" s="59">
        <v>657.73914780000018</v>
      </c>
      <c r="TQ357" s="59">
        <v>657.73914780000018</v>
      </c>
      <c r="TR357" s="59">
        <v>657.73914780000018</v>
      </c>
      <c r="TS357" s="59">
        <v>657.73914780000018</v>
      </c>
      <c r="TT357" s="59">
        <v>657.73914780000018</v>
      </c>
      <c r="TU357" s="59">
        <v>657.73914780000018</v>
      </c>
      <c r="TV357" s="59">
        <v>697.20349666800007</v>
      </c>
      <c r="TW357" s="59">
        <v>697.20349666800007</v>
      </c>
      <c r="TX357" s="59">
        <v>697.20349666800007</v>
      </c>
      <c r="TY357" s="59">
        <v>697.20349666800007</v>
      </c>
      <c r="TZ357" s="59">
        <v>697.20349666800007</v>
      </c>
      <c r="UA357" s="59">
        <v>697.20349666800007</v>
      </c>
      <c r="UB357" s="59">
        <v>697.20349666800007</v>
      </c>
      <c r="UC357" s="59">
        <v>697.20349666800007</v>
      </c>
      <c r="UD357" s="59">
        <v>697.20349666800007</v>
      </c>
      <c r="UE357" s="59">
        <v>697.20349666800007</v>
      </c>
      <c r="UF357" s="59">
        <v>697.20349666800007</v>
      </c>
      <c r="UG357" s="59">
        <v>697.20349666800007</v>
      </c>
      <c r="UH357" s="59"/>
      <c r="UK357" s="59">
        <v>0</v>
      </c>
      <c r="UL357" s="59">
        <v>0</v>
      </c>
      <c r="UM357" s="59">
        <v>3411.2820000000011</v>
      </c>
      <c r="UN357" s="59">
        <v>3615.9589199999996</v>
      </c>
      <c r="UO357" s="59">
        <v>3832.9164552000016</v>
      </c>
      <c r="UP357" s="59">
        <v>4062.8914425119997</v>
      </c>
      <c r="UQ357" s="59"/>
      <c r="UT357" s="59">
        <v>0</v>
      </c>
      <c r="UU357" s="59">
        <v>0</v>
      </c>
      <c r="UV357" s="59">
        <v>3613.3440000000005</v>
      </c>
      <c r="UW357" s="59">
        <v>3830.14464</v>
      </c>
      <c r="UX357" s="59">
        <v>4059.9533184000015</v>
      </c>
      <c r="UY357" s="59">
        <v>4303.5505175040007</v>
      </c>
      <c r="UZ357" s="59"/>
      <c r="VC357" s="59">
        <v>0</v>
      </c>
      <c r="VD357" s="59">
        <v>0</v>
      </c>
      <c r="VE357" s="59">
        <v>0</v>
      </c>
      <c r="VF357" s="59">
        <v>0</v>
      </c>
      <c r="VG357" s="59">
        <v>0</v>
      </c>
      <c r="VH357" s="59">
        <v>0</v>
      </c>
      <c r="VI357" s="59"/>
      <c r="VL357" s="59">
        <v>0</v>
      </c>
      <c r="VM357" s="59">
        <v>0</v>
      </c>
      <c r="VN357" s="59">
        <v>7024.626000000002</v>
      </c>
      <c r="VO357" s="59">
        <v>7446.1035599999996</v>
      </c>
      <c r="VP357" s="59">
        <v>7892.8697736000031</v>
      </c>
      <c r="VQ357" s="59">
        <v>8366.4419600159999</v>
      </c>
      <c r="VR357" s="59"/>
      <c r="VU357" s="59">
        <v>0</v>
      </c>
      <c r="VV357" s="59">
        <v>0</v>
      </c>
      <c r="VW357" s="59">
        <v>118860</v>
      </c>
      <c r="VX357" s="59">
        <v>125991.60000000002</v>
      </c>
      <c r="VY357" s="59">
        <v>133551.09600000002</v>
      </c>
      <c r="VZ357" s="59">
        <v>141564.16175999999</v>
      </c>
      <c r="WA357" s="59"/>
      <c r="WD357" s="59">
        <v>0</v>
      </c>
      <c r="WE357" s="59">
        <v>0</v>
      </c>
      <c r="WF357" s="59">
        <v>9905</v>
      </c>
      <c r="WG357" s="59">
        <v>10499.300000000001</v>
      </c>
      <c r="WH357" s="59">
        <v>11129.258000000002</v>
      </c>
      <c r="WI357" s="59">
        <v>11797.01348</v>
      </c>
      <c r="WJ357" s="59"/>
      <c r="WM357" s="59">
        <v>0</v>
      </c>
      <c r="WN357" s="59">
        <v>0</v>
      </c>
      <c r="WO357" s="59">
        <v>415.65253881661772</v>
      </c>
      <c r="WP357" s="59">
        <v>440.59169114561485</v>
      </c>
      <c r="WQ357" s="59">
        <v>467.02719261435175</v>
      </c>
      <c r="WR357" s="59">
        <v>495.0488241712128</v>
      </c>
      <c r="WS357" s="59"/>
      <c r="WV357" s="74">
        <v>-12</v>
      </c>
      <c r="WW357" s="74">
        <v>0</v>
      </c>
      <c r="WX357" s="74">
        <v>12</v>
      </c>
      <c r="WY357" s="74">
        <v>24</v>
      </c>
      <c r="WZ357" s="74">
        <v>36</v>
      </c>
      <c r="XA357" s="74">
        <v>48</v>
      </c>
      <c r="XB357" s="74"/>
      <c r="XE357" s="80">
        <v>0</v>
      </c>
      <c r="XF357" s="80">
        <v>0</v>
      </c>
      <c r="XG357" s="80">
        <v>1</v>
      </c>
      <c r="XH357" s="80">
        <v>2</v>
      </c>
      <c r="XI357" s="80">
        <v>3</v>
      </c>
      <c r="XJ357" s="80">
        <v>4</v>
      </c>
      <c r="XK357" s="80"/>
      <c r="XL357" s="75"/>
      <c r="XM357" s="75"/>
      <c r="XN357" s="80">
        <v>0</v>
      </c>
      <c r="XO357" s="80">
        <v>0</v>
      </c>
      <c r="XP357" s="80">
        <v>0</v>
      </c>
      <c r="XQ357" s="80">
        <v>0</v>
      </c>
      <c r="XR357" s="80">
        <v>0</v>
      </c>
      <c r="XS357" s="80">
        <v>0</v>
      </c>
      <c r="XT357" s="80"/>
      <c r="XW357" s="80">
        <v>0</v>
      </c>
      <c r="XX357" s="80">
        <v>0</v>
      </c>
      <c r="XY357" s="80">
        <v>0</v>
      </c>
      <c r="XZ357" s="80">
        <v>0</v>
      </c>
      <c r="YA357" s="80">
        <v>0</v>
      </c>
      <c r="YB357" s="80">
        <v>0</v>
      </c>
      <c r="YC357" s="80"/>
      <c r="YF357" s="5">
        <v>0</v>
      </c>
      <c r="YG357" s="5">
        <v>0</v>
      </c>
      <c r="YH357" s="5">
        <v>866.63554343264786</v>
      </c>
      <c r="YI357" s="5">
        <v>918.63367603860752</v>
      </c>
      <c r="YJ357" s="5">
        <v>973.75169660092342</v>
      </c>
      <c r="YK357" s="5">
        <v>1032.1767983969794</v>
      </c>
      <c r="YL357" s="5"/>
      <c r="YO357" s="5">
        <v>0</v>
      </c>
      <c r="YP357" s="5">
        <v>0</v>
      </c>
      <c r="YQ357" s="5">
        <v>18704.364246747798</v>
      </c>
      <c r="YR357" s="5">
        <v>19826.626101552669</v>
      </c>
      <c r="YS357" s="5">
        <v>21016.223667645827</v>
      </c>
      <c r="YT357" s="5">
        <v>29702.929450272768</v>
      </c>
      <c r="YU357" s="5"/>
      <c r="YX357" s="5">
        <v>0</v>
      </c>
      <c r="YY357" s="5">
        <v>0</v>
      </c>
      <c r="YZ357" s="5">
        <v>18704.364246747798</v>
      </c>
      <c r="ZA357" s="5">
        <v>19826.626101552669</v>
      </c>
      <c r="ZB357" s="5">
        <v>21016.223667645827</v>
      </c>
      <c r="ZC357" s="5">
        <v>29702.929450272768</v>
      </c>
      <c r="ZD357" s="5"/>
      <c r="ZG357" s="5">
        <v>0</v>
      </c>
      <c r="ZH357" s="5">
        <v>0</v>
      </c>
      <c r="ZI357" s="5">
        <v>415.65253881661772</v>
      </c>
      <c r="ZJ357" s="5">
        <v>440.59169114561485</v>
      </c>
      <c r="ZK357" s="5">
        <v>467.02719261435175</v>
      </c>
      <c r="ZL357" s="5">
        <v>495.0488241712128</v>
      </c>
      <c r="ZM357" s="5"/>
      <c r="ZP357" s="60">
        <v>0</v>
      </c>
      <c r="ZQ357" s="60">
        <v>0</v>
      </c>
      <c r="ZR357" s="60">
        <v>5819.1355434326479</v>
      </c>
      <c r="ZS357" s="60">
        <v>12336.567352077216</v>
      </c>
      <c r="ZT357" s="60">
        <v>13076.761393201848</v>
      </c>
      <c r="ZU357" s="60">
        <v>13861.367076793958</v>
      </c>
      <c r="ZV357" s="60"/>
      <c r="ZY357" s="60">
        <v>0</v>
      </c>
      <c r="ZZ357" s="60">
        <v>0</v>
      </c>
      <c r="AAA357" s="60">
        <v>415.65253881661772</v>
      </c>
      <c r="AAB357" s="60">
        <v>440.59169114561485</v>
      </c>
      <c r="AAC357" s="60">
        <v>467.02719261435175</v>
      </c>
      <c r="AAD357" s="60">
        <v>495.0488241712128</v>
      </c>
      <c r="AAE357" s="60"/>
      <c r="AAH357" s="60">
        <v>0</v>
      </c>
      <c r="AAI357" s="60">
        <v>0</v>
      </c>
      <c r="AAJ357" s="60">
        <v>8728.7033151489723</v>
      </c>
      <c r="AAK357" s="60">
        <v>18504.851028115823</v>
      </c>
      <c r="AAL357" s="60">
        <v>29422.713134704161</v>
      </c>
      <c r="AAM357" s="60">
        <v>41584.101230381872</v>
      </c>
      <c r="AAN357" s="60"/>
      <c r="AAQ357" s="5">
        <v>0</v>
      </c>
      <c r="AAR357" s="5">
        <v>0</v>
      </c>
      <c r="AAS357" s="5">
        <v>14547.838858581621</v>
      </c>
      <c r="AAT357" s="5">
        <v>30841.418380193041</v>
      </c>
      <c r="AAU357" s="5">
        <v>42499.474527906008</v>
      </c>
      <c r="AAV357" s="5">
        <v>55445.468307175834</v>
      </c>
    </row>
    <row r="358" spans="2:724" ht="15" customHeight="1">
      <c r="B358" s="228">
        <v>85</v>
      </c>
      <c r="C358" s="228">
        <v>40</v>
      </c>
      <c r="D358" s="229" t="s">
        <v>520</v>
      </c>
      <c r="E358" s="73" t="b">
        <v>0</v>
      </c>
      <c r="F358" s="230">
        <v>42370</v>
      </c>
      <c r="G358" s="231" t="s">
        <v>426</v>
      </c>
      <c r="H358" s="57" t="s">
        <v>221</v>
      </c>
      <c r="I358" s="57" t="s">
        <v>199</v>
      </c>
      <c r="J358" s="229" t="s">
        <v>223</v>
      </c>
      <c r="K358" s="232">
        <v>0</v>
      </c>
      <c r="L358" s="232">
        <v>0</v>
      </c>
      <c r="M358" s="73" t="b">
        <v>1</v>
      </c>
      <c r="N358" s="73" t="b">
        <v>1</v>
      </c>
      <c r="O358" s="73" t="b">
        <v>1</v>
      </c>
      <c r="P358" s="27">
        <v>43466</v>
      </c>
      <c r="Q358" s="27" t="s">
        <v>426</v>
      </c>
      <c r="R358" s="69">
        <v>0</v>
      </c>
      <c r="S358" s="69">
        <v>0.06</v>
      </c>
      <c r="T358" s="69">
        <v>0.06</v>
      </c>
      <c r="U358" s="69">
        <v>0.06</v>
      </c>
      <c r="V358" s="69">
        <v>0.06</v>
      </c>
      <c r="W358" s="69">
        <v>0.06</v>
      </c>
      <c r="Z358" s="232">
        <v>0</v>
      </c>
      <c r="AA358" s="232">
        <v>0</v>
      </c>
      <c r="AB358" s="232">
        <v>0</v>
      </c>
      <c r="AC358" s="232">
        <v>0</v>
      </c>
      <c r="AD358" s="232">
        <v>0</v>
      </c>
      <c r="AE358" s="232">
        <v>0</v>
      </c>
      <c r="AF358" s="232">
        <v>0</v>
      </c>
      <c r="AG358" s="232">
        <v>0</v>
      </c>
      <c r="AH358" s="232">
        <v>0</v>
      </c>
      <c r="AI358" s="232">
        <v>0</v>
      </c>
      <c r="AJ358" s="232">
        <v>0</v>
      </c>
      <c r="AK358" s="232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234">
        <v>9905</v>
      </c>
      <c r="AY358" s="5">
        <v>9905</v>
      </c>
      <c r="AZ358" s="5">
        <v>9905</v>
      </c>
      <c r="BA358" s="5">
        <v>9905</v>
      </c>
      <c r="BB358" s="5">
        <v>9905</v>
      </c>
      <c r="BC358" s="5">
        <v>9905</v>
      </c>
      <c r="BD358" s="5">
        <v>9905</v>
      </c>
      <c r="BE358" s="5">
        <v>9905</v>
      </c>
      <c r="BF358" s="5">
        <v>9905</v>
      </c>
      <c r="BG358" s="5">
        <v>9905</v>
      </c>
      <c r="BH358" s="5">
        <v>9905</v>
      </c>
      <c r="BI358" s="5">
        <v>9905</v>
      </c>
      <c r="BJ358" s="5">
        <v>10499.300000000001</v>
      </c>
      <c r="BK358" s="5">
        <v>10499.300000000001</v>
      </c>
      <c r="BL358" s="5">
        <v>10499.300000000001</v>
      </c>
      <c r="BM358" s="5">
        <v>10499.300000000001</v>
      </c>
      <c r="BN358" s="5">
        <v>10499.300000000001</v>
      </c>
      <c r="BO358" s="5">
        <v>10499.300000000001</v>
      </c>
      <c r="BP358" s="5">
        <v>10499.300000000001</v>
      </c>
      <c r="BQ358" s="5">
        <v>10499.300000000001</v>
      </c>
      <c r="BR358" s="5">
        <v>10499.300000000001</v>
      </c>
      <c r="BS358" s="5">
        <v>10499.300000000001</v>
      </c>
      <c r="BT358" s="5">
        <v>10499.300000000001</v>
      </c>
      <c r="BU358" s="5">
        <v>10499.300000000001</v>
      </c>
      <c r="BV358" s="5">
        <v>11129.258000000002</v>
      </c>
      <c r="BW358" s="5">
        <v>11129.258000000002</v>
      </c>
      <c r="BX358" s="5">
        <v>11129.258000000002</v>
      </c>
      <c r="BY358" s="5">
        <v>11129.258000000002</v>
      </c>
      <c r="BZ358" s="5">
        <v>11129.258000000002</v>
      </c>
      <c r="CA358" s="5">
        <v>11129.258000000002</v>
      </c>
      <c r="CB358" s="5">
        <v>11129.258000000002</v>
      </c>
      <c r="CC358" s="5">
        <v>11129.258000000002</v>
      </c>
      <c r="CD358" s="5">
        <v>11129.258000000002</v>
      </c>
      <c r="CE358" s="5">
        <v>11129.258000000002</v>
      </c>
      <c r="CF358" s="5">
        <v>11129.258000000002</v>
      </c>
      <c r="CG358" s="5">
        <v>11129.258000000002</v>
      </c>
      <c r="CH358" s="5">
        <v>11797.013480000001</v>
      </c>
      <c r="CI358" s="5">
        <v>11797.013480000001</v>
      </c>
      <c r="CJ358" s="5">
        <v>11797.013480000001</v>
      </c>
      <c r="CK358" s="5">
        <v>11797.013480000001</v>
      </c>
      <c r="CL358" s="5">
        <v>11797.013480000001</v>
      </c>
      <c r="CM358" s="5">
        <v>11797.013480000001</v>
      </c>
      <c r="CN358" s="5">
        <v>11797.013480000001</v>
      </c>
      <c r="CO358" s="5">
        <v>11797.013480000001</v>
      </c>
      <c r="CP358" s="5">
        <v>11797.013480000001</v>
      </c>
      <c r="CQ358" s="5">
        <v>11797.013480000001</v>
      </c>
      <c r="CR358" s="5">
        <v>11797.013480000001</v>
      </c>
      <c r="CS358" s="5">
        <v>11797.013480000001</v>
      </c>
      <c r="CU358" s="69">
        <v>0</v>
      </c>
      <c r="CV358" s="69">
        <v>0</v>
      </c>
      <c r="CW358" s="69">
        <v>0</v>
      </c>
      <c r="CX358" s="69">
        <v>0</v>
      </c>
      <c r="CY358" s="69">
        <v>0</v>
      </c>
      <c r="CZ358" s="69">
        <v>0</v>
      </c>
      <c r="DC358" s="5">
        <v>0</v>
      </c>
      <c r="DD358" s="5">
        <v>0</v>
      </c>
      <c r="DE358" s="5">
        <v>0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0</v>
      </c>
      <c r="DO358" s="5">
        <v>0</v>
      </c>
      <c r="DP358" s="5">
        <v>0</v>
      </c>
      <c r="DQ358" s="5">
        <v>0</v>
      </c>
      <c r="DR358" s="5">
        <v>0</v>
      </c>
      <c r="DS358" s="5">
        <v>0</v>
      </c>
      <c r="DT358" s="5">
        <v>0</v>
      </c>
      <c r="DU358" s="5">
        <v>0</v>
      </c>
      <c r="DV358" s="5">
        <v>0</v>
      </c>
      <c r="DW358" s="5">
        <v>0</v>
      </c>
      <c r="DX358" s="5">
        <v>0</v>
      </c>
      <c r="DY358" s="5">
        <v>0</v>
      </c>
      <c r="DZ358" s="5">
        <v>0</v>
      </c>
      <c r="EA358" s="5">
        <v>0</v>
      </c>
      <c r="EB358" s="5">
        <v>0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0</v>
      </c>
      <c r="EI358" s="5">
        <v>0</v>
      </c>
      <c r="EJ358" s="5">
        <v>0</v>
      </c>
      <c r="EK358" s="5">
        <v>0</v>
      </c>
      <c r="EL358" s="5">
        <v>0</v>
      </c>
      <c r="EM358" s="5">
        <v>0</v>
      </c>
      <c r="EN358" s="5">
        <v>0</v>
      </c>
      <c r="EO358" s="5">
        <v>0</v>
      </c>
      <c r="EP358" s="5">
        <v>0</v>
      </c>
      <c r="EQ358" s="5">
        <v>0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5">
        <v>0</v>
      </c>
      <c r="FC358" s="5">
        <v>0</v>
      </c>
      <c r="FD358" s="5">
        <v>0</v>
      </c>
      <c r="FE358" s="5">
        <v>0</v>
      </c>
      <c r="FF358" s="5">
        <v>0</v>
      </c>
      <c r="FG358" s="5">
        <v>0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0</v>
      </c>
      <c r="FO358" s="5">
        <v>0</v>
      </c>
      <c r="FP358" s="5">
        <v>0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5"/>
      <c r="FZ358" s="5">
        <v>0</v>
      </c>
      <c r="GA358" s="5">
        <v>0</v>
      </c>
      <c r="GB358" s="5">
        <v>0</v>
      </c>
      <c r="GC358" s="5">
        <v>0</v>
      </c>
      <c r="GD358" s="5">
        <v>0</v>
      </c>
      <c r="GE358" s="5">
        <v>0</v>
      </c>
      <c r="GF358" s="5">
        <v>0</v>
      </c>
      <c r="GG358" s="5">
        <v>0</v>
      </c>
      <c r="GH358" s="5">
        <v>0</v>
      </c>
      <c r="GI358" s="5">
        <v>0</v>
      </c>
      <c r="GJ358" s="5">
        <v>0</v>
      </c>
      <c r="GK358" s="5">
        <v>0</v>
      </c>
      <c r="GL358" s="5">
        <v>0</v>
      </c>
      <c r="GM358" s="5">
        <v>0</v>
      </c>
      <c r="GN358" s="5">
        <v>0</v>
      </c>
      <c r="GO358" s="5">
        <v>0</v>
      </c>
      <c r="GP358" s="5">
        <v>0</v>
      </c>
      <c r="GQ358" s="5">
        <v>0</v>
      </c>
      <c r="GR358" s="5">
        <v>0</v>
      </c>
      <c r="GS358" s="5">
        <v>0</v>
      </c>
      <c r="GT358" s="5">
        <v>0</v>
      </c>
      <c r="GU358" s="5">
        <v>0</v>
      </c>
      <c r="GV358" s="5">
        <v>0</v>
      </c>
      <c r="GW358" s="5">
        <v>0</v>
      </c>
      <c r="GX358" s="5">
        <v>9905</v>
      </c>
      <c r="GY358" s="5">
        <v>9905</v>
      </c>
      <c r="GZ358" s="5">
        <v>9905</v>
      </c>
      <c r="HA358" s="5">
        <v>9905</v>
      </c>
      <c r="HB358" s="5">
        <v>9905</v>
      </c>
      <c r="HC358" s="5">
        <v>9905</v>
      </c>
      <c r="HD358" s="5">
        <v>9905</v>
      </c>
      <c r="HE358" s="5">
        <v>9905</v>
      </c>
      <c r="HF358" s="5">
        <v>9905</v>
      </c>
      <c r="HG358" s="5">
        <v>9905</v>
      </c>
      <c r="HH358" s="5">
        <v>9905</v>
      </c>
      <c r="HI358" s="5">
        <v>9905</v>
      </c>
      <c r="HJ358" s="5">
        <v>10499.300000000001</v>
      </c>
      <c r="HK358" s="5">
        <v>10499.300000000001</v>
      </c>
      <c r="HL358" s="5">
        <v>10499.300000000001</v>
      </c>
      <c r="HM358" s="5">
        <v>10499.300000000001</v>
      </c>
      <c r="HN358" s="5">
        <v>10499.300000000001</v>
      </c>
      <c r="HO358" s="5">
        <v>10499.300000000001</v>
      </c>
      <c r="HP358" s="5">
        <v>10499.300000000001</v>
      </c>
      <c r="HQ358" s="5">
        <v>10499.300000000001</v>
      </c>
      <c r="HR358" s="5">
        <v>10499.300000000001</v>
      </c>
      <c r="HS358" s="5">
        <v>10499.300000000001</v>
      </c>
      <c r="HT358" s="5">
        <v>10499.300000000001</v>
      </c>
      <c r="HU358" s="5">
        <v>10499.300000000001</v>
      </c>
      <c r="HV358" s="5">
        <v>11129.258000000002</v>
      </c>
      <c r="HW358" s="5">
        <v>11129.258000000002</v>
      </c>
      <c r="HX358" s="5">
        <v>11129.258000000002</v>
      </c>
      <c r="HY358" s="5">
        <v>11129.258000000002</v>
      </c>
      <c r="HZ358" s="5">
        <v>11129.258000000002</v>
      </c>
      <c r="IA358" s="5">
        <v>11129.258000000002</v>
      </c>
      <c r="IB358" s="5">
        <v>11129.258000000002</v>
      </c>
      <c r="IC358" s="5">
        <v>11129.258000000002</v>
      </c>
      <c r="ID358" s="5">
        <v>11129.258000000002</v>
      </c>
      <c r="IE358" s="5">
        <v>11129.258000000002</v>
      </c>
      <c r="IF358" s="5">
        <v>11129.258000000002</v>
      </c>
      <c r="IG358" s="5">
        <v>11129.258000000002</v>
      </c>
      <c r="IH358" s="5">
        <v>11797.013480000001</v>
      </c>
      <c r="II358" s="5">
        <v>11797.013480000001</v>
      </c>
      <c r="IJ358" s="5">
        <v>11797.013480000001</v>
      </c>
      <c r="IK358" s="5">
        <v>11797.013480000001</v>
      </c>
      <c r="IL358" s="5">
        <v>11797.013480000001</v>
      </c>
      <c r="IM358" s="5">
        <v>11797.013480000001</v>
      </c>
      <c r="IN358" s="5">
        <v>11797.013480000001</v>
      </c>
      <c r="IO358" s="5">
        <v>11797.013480000001</v>
      </c>
      <c r="IP358" s="5">
        <v>11797.013480000001</v>
      </c>
      <c r="IQ358" s="5">
        <v>11797.013480000001</v>
      </c>
      <c r="IR358" s="5">
        <v>11797.013480000001</v>
      </c>
      <c r="IS358" s="5">
        <v>11797.013480000001</v>
      </c>
      <c r="IT358" s="5"/>
      <c r="IW358" s="5">
        <v>0</v>
      </c>
      <c r="IX358" s="5">
        <v>0</v>
      </c>
      <c r="IY358" s="5">
        <v>0</v>
      </c>
      <c r="IZ358" s="5">
        <v>0</v>
      </c>
      <c r="JA358" s="5">
        <v>0</v>
      </c>
      <c r="JB358" s="5">
        <v>0</v>
      </c>
      <c r="JC358" s="5">
        <v>0</v>
      </c>
      <c r="JD358" s="5">
        <v>0</v>
      </c>
      <c r="JE358" s="5">
        <v>0</v>
      </c>
      <c r="JF358" s="5">
        <v>0</v>
      </c>
      <c r="JG358" s="5">
        <v>0</v>
      </c>
      <c r="JH358" s="5">
        <v>0</v>
      </c>
      <c r="JI358" s="5">
        <v>0</v>
      </c>
      <c r="JJ358" s="5">
        <v>0</v>
      </c>
      <c r="JK358" s="5">
        <v>0</v>
      </c>
      <c r="JL358" s="5">
        <v>0</v>
      </c>
      <c r="JM358" s="5">
        <v>0</v>
      </c>
      <c r="JN358" s="5">
        <v>0</v>
      </c>
      <c r="JO358" s="5">
        <v>0</v>
      </c>
      <c r="JP358" s="5">
        <v>0</v>
      </c>
      <c r="JQ358" s="5">
        <v>0</v>
      </c>
      <c r="JR358" s="5">
        <v>0</v>
      </c>
      <c r="JS358" s="5">
        <v>0</v>
      </c>
      <c r="JT358" s="5">
        <v>0</v>
      </c>
      <c r="JU358" s="5">
        <v>284.27350000000001</v>
      </c>
      <c r="JV358" s="5">
        <v>284.27350000000001</v>
      </c>
      <c r="JW358" s="5">
        <v>284.27350000000001</v>
      </c>
      <c r="JX358" s="5">
        <v>284.27350000000001</v>
      </c>
      <c r="JY358" s="5">
        <v>284.27350000000001</v>
      </c>
      <c r="JZ358" s="5">
        <v>284.27350000000001</v>
      </c>
      <c r="KA358" s="5">
        <v>284.27350000000001</v>
      </c>
      <c r="KB358" s="5">
        <v>284.27350000000001</v>
      </c>
      <c r="KC358" s="5">
        <v>284.27350000000001</v>
      </c>
      <c r="KD358" s="5">
        <v>284.27350000000001</v>
      </c>
      <c r="KE358" s="5">
        <v>284.27350000000001</v>
      </c>
      <c r="KF358" s="5">
        <v>284.27350000000001</v>
      </c>
      <c r="KG358" s="5">
        <v>301.32991000000004</v>
      </c>
      <c r="KH358" s="5">
        <v>301.32991000000004</v>
      </c>
      <c r="KI358" s="5">
        <v>301.32991000000004</v>
      </c>
      <c r="KJ358" s="5">
        <v>301.32991000000004</v>
      </c>
      <c r="KK358" s="5">
        <v>301.32991000000004</v>
      </c>
      <c r="KL358" s="5">
        <v>301.32991000000004</v>
      </c>
      <c r="KM358" s="5">
        <v>301.32991000000004</v>
      </c>
      <c r="KN358" s="5">
        <v>301.32991000000004</v>
      </c>
      <c r="KO358" s="5">
        <v>301.32991000000004</v>
      </c>
      <c r="KP358" s="5">
        <v>301.32991000000004</v>
      </c>
      <c r="KQ358" s="5">
        <v>301.32991000000004</v>
      </c>
      <c r="KR358" s="5">
        <v>301.32991000000004</v>
      </c>
      <c r="KS358" s="5">
        <v>319.40970460000005</v>
      </c>
      <c r="KT358" s="5">
        <v>319.40970460000005</v>
      </c>
      <c r="KU358" s="5">
        <v>319.40970460000005</v>
      </c>
      <c r="KV358" s="5">
        <v>319.40970460000005</v>
      </c>
      <c r="KW358" s="5">
        <v>319.40970460000005</v>
      </c>
      <c r="KX358" s="5">
        <v>319.40970460000005</v>
      </c>
      <c r="KY358" s="5">
        <v>319.40970460000005</v>
      </c>
      <c r="KZ358" s="5">
        <v>319.40970460000005</v>
      </c>
      <c r="LA358" s="5">
        <v>319.40970460000005</v>
      </c>
      <c r="LB358" s="5">
        <v>319.40970460000005</v>
      </c>
      <c r="LC358" s="5">
        <v>319.40970460000005</v>
      </c>
      <c r="LD358" s="5">
        <v>319.40970460000005</v>
      </c>
      <c r="LE358" s="5">
        <v>338.57428687600003</v>
      </c>
      <c r="LF358" s="5">
        <v>338.57428687600003</v>
      </c>
      <c r="LG358" s="5">
        <v>338.57428687600003</v>
      </c>
      <c r="LH358" s="5">
        <v>338.57428687600003</v>
      </c>
      <c r="LI358" s="5">
        <v>338.57428687600003</v>
      </c>
      <c r="LJ358" s="5">
        <v>338.57428687600003</v>
      </c>
      <c r="LK358" s="5">
        <v>338.57428687600003</v>
      </c>
      <c r="LL358" s="5">
        <v>338.57428687600003</v>
      </c>
      <c r="LM358" s="5">
        <v>338.57428687600003</v>
      </c>
      <c r="LN358" s="5">
        <v>338.57428687600003</v>
      </c>
      <c r="LO358" s="5">
        <v>338.57428687600003</v>
      </c>
      <c r="LP358" s="5">
        <v>338.57428687600003</v>
      </c>
      <c r="LQ358" s="5"/>
      <c r="LT358" s="5">
        <v>0</v>
      </c>
      <c r="LU358" s="5">
        <v>0</v>
      </c>
      <c r="LV358" s="5">
        <v>0</v>
      </c>
      <c r="LW358" s="5">
        <v>0</v>
      </c>
      <c r="LX358" s="5">
        <v>0</v>
      </c>
      <c r="LY358" s="5">
        <v>0</v>
      </c>
      <c r="LZ358" s="5">
        <v>0</v>
      </c>
      <c r="MA358" s="5">
        <v>0</v>
      </c>
      <c r="MB358" s="5">
        <v>0</v>
      </c>
      <c r="MC358" s="5">
        <v>0</v>
      </c>
      <c r="MD358" s="5">
        <v>0</v>
      </c>
      <c r="ME358" s="5">
        <v>0</v>
      </c>
      <c r="MF358" s="5">
        <v>0</v>
      </c>
      <c r="MG358" s="5">
        <v>0</v>
      </c>
      <c r="MH358" s="5">
        <v>0</v>
      </c>
      <c r="MI358" s="5">
        <v>0</v>
      </c>
      <c r="MJ358" s="5">
        <v>0</v>
      </c>
      <c r="MK358" s="5">
        <v>0</v>
      </c>
      <c r="ML358" s="5">
        <v>0</v>
      </c>
      <c r="MM358" s="5">
        <v>0</v>
      </c>
      <c r="MN358" s="5">
        <v>0</v>
      </c>
      <c r="MO358" s="5">
        <v>0</v>
      </c>
      <c r="MP358" s="5">
        <v>0</v>
      </c>
      <c r="MQ358" s="5">
        <v>0</v>
      </c>
      <c r="MR358" s="5">
        <v>301.11200000000002</v>
      </c>
      <c r="MS358" s="5">
        <v>301.11200000000002</v>
      </c>
      <c r="MT358" s="5">
        <v>301.11200000000002</v>
      </c>
      <c r="MU358" s="5">
        <v>301.11200000000002</v>
      </c>
      <c r="MV358" s="5">
        <v>301.11200000000002</v>
      </c>
      <c r="MW358" s="5">
        <v>301.11200000000002</v>
      </c>
      <c r="MX358" s="5">
        <v>301.11200000000002</v>
      </c>
      <c r="MY358" s="5">
        <v>301.11200000000002</v>
      </c>
      <c r="MZ358" s="5">
        <v>301.11200000000002</v>
      </c>
      <c r="NA358" s="5">
        <v>301.11200000000002</v>
      </c>
      <c r="NB358" s="5">
        <v>301.11200000000002</v>
      </c>
      <c r="NC358" s="5">
        <v>301.11200000000002</v>
      </c>
      <c r="ND358" s="5">
        <v>319.17872000000006</v>
      </c>
      <c r="NE358" s="5">
        <v>319.17872000000006</v>
      </c>
      <c r="NF358" s="5">
        <v>319.17872000000006</v>
      </c>
      <c r="NG358" s="5">
        <v>319.17872000000006</v>
      </c>
      <c r="NH358" s="5">
        <v>319.17872000000006</v>
      </c>
      <c r="NI358" s="5">
        <v>319.17872000000006</v>
      </c>
      <c r="NJ358" s="5">
        <v>319.17872000000006</v>
      </c>
      <c r="NK358" s="5">
        <v>319.17872000000006</v>
      </c>
      <c r="NL358" s="5">
        <v>319.17872000000006</v>
      </c>
      <c r="NM358" s="5">
        <v>319.17872000000006</v>
      </c>
      <c r="NN358" s="5">
        <v>319.17872000000006</v>
      </c>
      <c r="NO358" s="5">
        <v>319.17872000000006</v>
      </c>
      <c r="NP358" s="5">
        <v>338.32944320000007</v>
      </c>
      <c r="NQ358" s="5">
        <v>338.32944320000007</v>
      </c>
      <c r="NR358" s="5">
        <v>338.32944320000007</v>
      </c>
      <c r="NS358" s="5">
        <v>338.32944320000007</v>
      </c>
      <c r="NT358" s="5">
        <v>338.32944320000007</v>
      </c>
      <c r="NU358" s="5">
        <v>338.32944320000007</v>
      </c>
      <c r="NV358" s="5">
        <v>338.32944320000007</v>
      </c>
      <c r="NW358" s="5">
        <v>338.32944320000007</v>
      </c>
      <c r="NX358" s="5">
        <v>338.32944320000007</v>
      </c>
      <c r="NY358" s="5">
        <v>338.32944320000007</v>
      </c>
      <c r="NZ358" s="5">
        <v>338.32944320000007</v>
      </c>
      <c r="OA358" s="5">
        <v>338.32944320000007</v>
      </c>
      <c r="OB358" s="5">
        <v>358.62920979200004</v>
      </c>
      <c r="OC358" s="5">
        <v>358.62920979200004</v>
      </c>
      <c r="OD358" s="5">
        <v>358.62920979200004</v>
      </c>
      <c r="OE358" s="5">
        <v>358.62920979200004</v>
      </c>
      <c r="OF358" s="5">
        <v>358.62920979200004</v>
      </c>
      <c r="OG358" s="5">
        <v>358.62920979200004</v>
      </c>
      <c r="OH358" s="5">
        <v>358.62920979200004</v>
      </c>
      <c r="OI358" s="5">
        <v>358.62920979200004</v>
      </c>
      <c r="OJ358" s="5">
        <v>358.62920979200004</v>
      </c>
      <c r="OK358" s="5">
        <v>358.62920979200004</v>
      </c>
      <c r="OL358" s="5">
        <v>358.62920979200004</v>
      </c>
      <c r="OM358" s="5">
        <v>358.62920979200004</v>
      </c>
      <c r="ON358" s="5"/>
      <c r="OQ358" s="59">
        <v>0</v>
      </c>
      <c r="OR358" s="59">
        <v>0</v>
      </c>
      <c r="OS358" s="59">
        <v>0</v>
      </c>
      <c r="OT358" s="59">
        <v>0</v>
      </c>
      <c r="OU358" s="59">
        <v>0</v>
      </c>
      <c r="OV358" s="59">
        <v>0</v>
      </c>
      <c r="OW358" s="59">
        <v>0</v>
      </c>
      <c r="OX358" s="59">
        <v>0</v>
      </c>
      <c r="OY358" s="59">
        <v>0</v>
      </c>
      <c r="OZ358" s="59">
        <v>0</v>
      </c>
      <c r="PA358" s="59">
        <v>0</v>
      </c>
      <c r="PB358" s="59">
        <v>0</v>
      </c>
      <c r="PC358" s="59">
        <v>0</v>
      </c>
      <c r="PD358" s="59">
        <v>0</v>
      </c>
      <c r="PE358" s="59">
        <v>0</v>
      </c>
      <c r="PF358" s="59">
        <v>0</v>
      </c>
      <c r="PG358" s="59">
        <v>0</v>
      </c>
      <c r="PH358" s="59">
        <v>0</v>
      </c>
      <c r="PI358" s="59">
        <v>0</v>
      </c>
      <c r="PJ358" s="59">
        <v>0</v>
      </c>
      <c r="PK358" s="59">
        <v>0</v>
      </c>
      <c r="PL358" s="59">
        <v>0</v>
      </c>
      <c r="PM358" s="59">
        <v>0</v>
      </c>
      <c r="PN358" s="59">
        <v>0</v>
      </c>
      <c r="PO358" s="59">
        <v>0</v>
      </c>
      <c r="PP358" s="59">
        <v>0</v>
      </c>
      <c r="PQ358" s="59">
        <v>0</v>
      </c>
      <c r="PR358" s="59">
        <v>0</v>
      </c>
      <c r="PS358" s="59">
        <v>0</v>
      </c>
      <c r="PT358" s="59">
        <v>0</v>
      </c>
      <c r="PU358" s="59">
        <v>0</v>
      </c>
      <c r="PV358" s="59">
        <v>0</v>
      </c>
      <c r="PW358" s="59">
        <v>0</v>
      </c>
      <c r="PX358" s="59">
        <v>0</v>
      </c>
      <c r="PY358" s="59">
        <v>0</v>
      </c>
      <c r="PZ358" s="59">
        <v>0</v>
      </c>
      <c r="QA358" s="59">
        <v>0</v>
      </c>
      <c r="QB358" s="59">
        <v>0</v>
      </c>
      <c r="QC358" s="59">
        <v>0</v>
      </c>
      <c r="QD358" s="59">
        <v>0</v>
      </c>
      <c r="QE358" s="59">
        <v>0</v>
      </c>
      <c r="QF358" s="59">
        <v>0</v>
      </c>
      <c r="QG358" s="59">
        <v>0</v>
      </c>
      <c r="QH358" s="59">
        <v>0</v>
      </c>
      <c r="QI358" s="59">
        <v>0</v>
      </c>
      <c r="QJ358" s="59">
        <v>0</v>
      </c>
      <c r="QK358" s="59">
        <v>0</v>
      </c>
      <c r="QL358" s="59">
        <v>0</v>
      </c>
      <c r="QM358" s="59">
        <v>0</v>
      </c>
      <c r="QN358" s="59">
        <v>0</v>
      </c>
      <c r="QO358" s="59">
        <v>0</v>
      </c>
      <c r="QP358" s="59">
        <v>0</v>
      </c>
      <c r="QQ358" s="59">
        <v>0</v>
      </c>
      <c r="QR358" s="59">
        <v>0</v>
      </c>
      <c r="QS358" s="59">
        <v>0</v>
      </c>
      <c r="QT358" s="59">
        <v>0</v>
      </c>
      <c r="QU358" s="59">
        <v>0</v>
      </c>
      <c r="QV358" s="59">
        <v>0</v>
      </c>
      <c r="QW358" s="59">
        <v>0</v>
      </c>
      <c r="QX358" s="59">
        <v>0</v>
      </c>
      <c r="QY358" s="59">
        <v>0</v>
      </c>
      <c r="QZ358" s="59">
        <v>0</v>
      </c>
      <c r="RA358" s="59">
        <v>0</v>
      </c>
      <c r="RB358" s="59">
        <v>0</v>
      </c>
      <c r="RC358" s="59">
        <v>0</v>
      </c>
      <c r="RD358" s="59">
        <v>0</v>
      </c>
      <c r="RE358" s="59">
        <v>0</v>
      </c>
      <c r="RF358" s="59">
        <v>0</v>
      </c>
      <c r="RG358" s="59">
        <v>0</v>
      </c>
      <c r="RH358" s="59">
        <v>0</v>
      </c>
      <c r="RI358" s="59">
        <v>0</v>
      </c>
      <c r="RJ358" s="59">
        <v>0</v>
      </c>
      <c r="RK358" s="59"/>
      <c r="RN358" s="59">
        <v>0</v>
      </c>
      <c r="RO358" s="59">
        <v>0</v>
      </c>
      <c r="RP358" s="59">
        <v>0</v>
      </c>
      <c r="RQ358" s="59">
        <v>0</v>
      </c>
      <c r="RR358" s="59">
        <v>0</v>
      </c>
      <c r="RS358" s="59">
        <v>0</v>
      </c>
      <c r="RT358" s="59">
        <v>0</v>
      </c>
      <c r="RU358" s="59">
        <v>0</v>
      </c>
      <c r="RV358" s="59">
        <v>0</v>
      </c>
      <c r="RW358" s="59">
        <v>0</v>
      </c>
      <c r="RX358" s="59">
        <v>0</v>
      </c>
      <c r="RY358" s="59">
        <v>0</v>
      </c>
      <c r="RZ358" s="59">
        <v>0</v>
      </c>
      <c r="SA358" s="59">
        <v>0</v>
      </c>
      <c r="SB358" s="59">
        <v>0</v>
      </c>
      <c r="SC358" s="59">
        <v>0</v>
      </c>
      <c r="SD358" s="59">
        <v>0</v>
      </c>
      <c r="SE358" s="59">
        <v>0</v>
      </c>
      <c r="SF358" s="59">
        <v>0</v>
      </c>
      <c r="SG358" s="59">
        <v>0</v>
      </c>
      <c r="SH358" s="59">
        <v>0</v>
      </c>
      <c r="SI358" s="59">
        <v>0</v>
      </c>
      <c r="SJ358" s="59">
        <v>0</v>
      </c>
      <c r="SK358" s="59">
        <v>0</v>
      </c>
      <c r="SL358" s="59">
        <v>585.38550000000009</v>
      </c>
      <c r="SM358" s="59">
        <v>585.38550000000009</v>
      </c>
      <c r="SN358" s="59">
        <v>585.38550000000009</v>
      </c>
      <c r="SO358" s="59">
        <v>585.38550000000009</v>
      </c>
      <c r="SP358" s="59">
        <v>585.38550000000009</v>
      </c>
      <c r="SQ358" s="59">
        <v>585.38550000000009</v>
      </c>
      <c r="SR358" s="59">
        <v>585.38550000000009</v>
      </c>
      <c r="SS358" s="59">
        <v>585.38550000000009</v>
      </c>
      <c r="ST358" s="59">
        <v>585.38550000000009</v>
      </c>
      <c r="SU358" s="59">
        <v>585.38550000000009</v>
      </c>
      <c r="SV358" s="59">
        <v>585.38550000000009</v>
      </c>
      <c r="SW358" s="59">
        <v>585.38550000000009</v>
      </c>
      <c r="SX358" s="59">
        <v>620.50863000000004</v>
      </c>
      <c r="SY358" s="59">
        <v>620.50863000000004</v>
      </c>
      <c r="SZ358" s="59">
        <v>620.50863000000004</v>
      </c>
      <c r="TA358" s="59">
        <v>620.50863000000004</v>
      </c>
      <c r="TB358" s="59">
        <v>620.50863000000004</v>
      </c>
      <c r="TC358" s="59">
        <v>620.50863000000004</v>
      </c>
      <c r="TD358" s="59">
        <v>620.50863000000004</v>
      </c>
      <c r="TE358" s="59">
        <v>620.50863000000004</v>
      </c>
      <c r="TF358" s="59">
        <v>620.50863000000004</v>
      </c>
      <c r="TG358" s="59">
        <v>620.50863000000004</v>
      </c>
      <c r="TH358" s="59">
        <v>620.50863000000004</v>
      </c>
      <c r="TI358" s="59">
        <v>620.50863000000004</v>
      </c>
      <c r="TJ358" s="59">
        <v>657.73914780000018</v>
      </c>
      <c r="TK358" s="59">
        <v>657.73914780000018</v>
      </c>
      <c r="TL358" s="59">
        <v>657.73914780000018</v>
      </c>
      <c r="TM358" s="59">
        <v>657.73914780000018</v>
      </c>
      <c r="TN358" s="59">
        <v>657.73914780000018</v>
      </c>
      <c r="TO358" s="59">
        <v>657.73914780000018</v>
      </c>
      <c r="TP358" s="59">
        <v>657.73914780000018</v>
      </c>
      <c r="TQ358" s="59">
        <v>657.73914780000018</v>
      </c>
      <c r="TR358" s="59">
        <v>657.73914780000018</v>
      </c>
      <c r="TS358" s="59">
        <v>657.73914780000018</v>
      </c>
      <c r="TT358" s="59">
        <v>657.73914780000018</v>
      </c>
      <c r="TU358" s="59">
        <v>657.73914780000018</v>
      </c>
      <c r="TV358" s="59">
        <v>697.20349666800007</v>
      </c>
      <c r="TW358" s="59">
        <v>697.20349666800007</v>
      </c>
      <c r="TX358" s="59">
        <v>697.20349666800007</v>
      </c>
      <c r="TY358" s="59">
        <v>697.20349666800007</v>
      </c>
      <c r="TZ358" s="59">
        <v>697.20349666800007</v>
      </c>
      <c r="UA358" s="59">
        <v>697.20349666800007</v>
      </c>
      <c r="UB358" s="59">
        <v>697.20349666800007</v>
      </c>
      <c r="UC358" s="59">
        <v>697.20349666800007</v>
      </c>
      <c r="UD358" s="59">
        <v>697.20349666800007</v>
      </c>
      <c r="UE358" s="59">
        <v>697.20349666800007</v>
      </c>
      <c r="UF358" s="59">
        <v>697.20349666800007</v>
      </c>
      <c r="UG358" s="59">
        <v>697.20349666800007</v>
      </c>
      <c r="UH358" s="59"/>
      <c r="UK358" s="59">
        <v>0</v>
      </c>
      <c r="UL358" s="59">
        <v>0</v>
      </c>
      <c r="UM358" s="59">
        <v>3411.2820000000011</v>
      </c>
      <c r="UN358" s="59">
        <v>3615.9589199999996</v>
      </c>
      <c r="UO358" s="59">
        <v>3832.9164552000016</v>
      </c>
      <c r="UP358" s="59">
        <v>4062.8914425119997</v>
      </c>
      <c r="UQ358" s="59"/>
      <c r="UT358" s="59">
        <v>0</v>
      </c>
      <c r="UU358" s="59">
        <v>0</v>
      </c>
      <c r="UV358" s="59">
        <v>3613.3440000000005</v>
      </c>
      <c r="UW358" s="59">
        <v>3830.14464</v>
      </c>
      <c r="UX358" s="59">
        <v>4059.9533184000015</v>
      </c>
      <c r="UY358" s="59">
        <v>4303.5505175040007</v>
      </c>
      <c r="UZ358" s="59"/>
      <c r="VC358" s="59">
        <v>0</v>
      </c>
      <c r="VD358" s="59">
        <v>0</v>
      </c>
      <c r="VE358" s="59">
        <v>0</v>
      </c>
      <c r="VF358" s="59">
        <v>0</v>
      </c>
      <c r="VG358" s="59">
        <v>0</v>
      </c>
      <c r="VH358" s="59">
        <v>0</v>
      </c>
      <c r="VI358" s="59"/>
      <c r="VL358" s="59">
        <v>0</v>
      </c>
      <c r="VM358" s="59">
        <v>0</v>
      </c>
      <c r="VN358" s="59">
        <v>7024.626000000002</v>
      </c>
      <c r="VO358" s="59">
        <v>7446.1035599999996</v>
      </c>
      <c r="VP358" s="59">
        <v>7892.8697736000031</v>
      </c>
      <c r="VQ358" s="59">
        <v>8366.4419600159999</v>
      </c>
      <c r="VR358" s="59"/>
      <c r="VU358" s="59">
        <v>0</v>
      </c>
      <c r="VV358" s="59">
        <v>0</v>
      </c>
      <c r="VW358" s="59">
        <v>118860</v>
      </c>
      <c r="VX358" s="59">
        <v>125991.60000000002</v>
      </c>
      <c r="VY358" s="59">
        <v>133551.09600000002</v>
      </c>
      <c r="VZ358" s="59">
        <v>141564.16175999999</v>
      </c>
      <c r="WA358" s="59"/>
      <c r="WD358" s="59">
        <v>0</v>
      </c>
      <c r="WE358" s="59">
        <v>0</v>
      </c>
      <c r="WF358" s="59">
        <v>9905</v>
      </c>
      <c r="WG358" s="59">
        <v>10499.300000000001</v>
      </c>
      <c r="WH358" s="59">
        <v>11129.258000000002</v>
      </c>
      <c r="WI358" s="59">
        <v>11797.01348</v>
      </c>
      <c r="WJ358" s="59"/>
      <c r="WM358" s="59">
        <v>0</v>
      </c>
      <c r="WN358" s="59">
        <v>0</v>
      </c>
      <c r="WO358" s="59">
        <v>415.65253881661772</v>
      </c>
      <c r="WP358" s="59">
        <v>440.59169114561485</v>
      </c>
      <c r="WQ358" s="59">
        <v>467.02719261435175</v>
      </c>
      <c r="WR358" s="59">
        <v>495.0488241712128</v>
      </c>
      <c r="WS358" s="59"/>
      <c r="WV358" s="74">
        <v>-12</v>
      </c>
      <c r="WW358" s="74">
        <v>0</v>
      </c>
      <c r="WX358" s="74">
        <v>12</v>
      </c>
      <c r="WY358" s="74">
        <v>24</v>
      </c>
      <c r="WZ358" s="74">
        <v>36</v>
      </c>
      <c r="XA358" s="74">
        <v>48</v>
      </c>
      <c r="XB358" s="74"/>
      <c r="XE358" s="80">
        <v>0</v>
      </c>
      <c r="XF358" s="80">
        <v>0</v>
      </c>
      <c r="XG358" s="80">
        <v>1</v>
      </c>
      <c r="XH358" s="80">
        <v>2</v>
      </c>
      <c r="XI358" s="80">
        <v>3</v>
      </c>
      <c r="XJ358" s="80">
        <v>4</v>
      </c>
      <c r="XK358" s="80"/>
      <c r="XL358" s="75"/>
      <c r="XM358" s="75"/>
      <c r="XN358" s="80">
        <v>0</v>
      </c>
      <c r="XO358" s="80">
        <v>0</v>
      </c>
      <c r="XP358" s="80">
        <v>0</v>
      </c>
      <c r="XQ358" s="80">
        <v>0</v>
      </c>
      <c r="XR358" s="80">
        <v>0</v>
      </c>
      <c r="XS358" s="80">
        <v>0</v>
      </c>
      <c r="XT358" s="80"/>
      <c r="XW358" s="80">
        <v>0</v>
      </c>
      <c r="XX358" s="80">
        <v>0</v>
      </c>
      <c r="XY358" s="80">
        <v>0</v>
      </c>
      <c r="XZ358" s="80">
        <v>0</v>
      </c>
      <c r="YA358" s="80">
        <v>0</v>
      </c>
      <c r="YB358" s="80">
        <v>0</v>
      </c>
      <c r="YC358" s="80"/>
      <c r="YF358" s="5">
        <v>0</v>
      </c>
      <c r="YG358" s="5">
        <v>0</v>
      </c>
      <c r="YH358" s="5">
        <v>866.63554343264786</v>
      </c>
      <c r="YI358" s="5">
        <v>918.63367603860752</v>
      </c>
      <c r="YJ358" s="5">
        <v>973.75169660092342</v>
      </c>
      <c r="YK358" s="5">
        <v>1032.1767983969794</v>
      </c>
      <c r="YL358" s="5"/>
      <c r="YO358" s="5">
        <v>0</v>
      </c>
      <c r="YP358" s="5">
        <v>0</v>
      </c>
      <c r="YQ358" s="5">
        <v>18704.364246747798</v>
      </c>
      <c r="YR358" s="5">
        <v>19826.626101552669</v>
      </c>
      <c r="YS358" s="5">
        <v>21016.223667645827</v>
      </c>
      <c r="YT358" s="5">
        <v>29702.929450272768</v>
      </c>
      <c r="YU358" s="5"/>
      <c r="YX358" s="5">
        <v>0</v>
      </c>
      <c r="YY358" s="5">
        <v>0</v>
      </c>
      <c r="YZ358" s="5">
        <v>18704.364246747798</v>
      </c>
      <c r="ZA358" s="5">
        <v>19826.626101552669</v>
      </c>
      <c r="ZB358" s="5">
        <v>21016.223667645827</v>
      </c>
      <c r="ZC358" s="5">
        <v>29702.929450272768</v>
      </c>
      <c r="ZD358" s="5"/>
      <c r="ZG358" s="5">
        <v>0</v>
      </c>
      <c r="ZH358" s="5">
        <v>0</v>
      </c>
      <c r="ZI358" s="5">
        <v>415.65253881661772</v>
      </c>
      <c r="ZJ358" s="5">
        <v>440.59169114561485</v>
      </c>
      <c r="ZK358" s="5">
        <v>467.02719261435175</v>
      </c>
      <c r="ZL358" s="5">
        <v>495.0488241712128</v>
      </c>
      <c r="ZM358" s="5"/>
      <c r="ZP358" s="60">
        <v>0</v>
      </c>
      <c r="ZQ358" s="60">
        <v>0</v>
      </c>
      <c r="ZR358" s="60">
        <v>5819.1355434326479</v>
      </c>
      <c r="ZS358" s="60">
        <v>12336.567352077216</v>
      </c>
      <c r="ZT358" s="60">
        <v>13076.761393201848</v>
      </c>
      <c r="ZU358" s="60">
        <v>13861.367076793958</v>
      </c>
      <c r="ZV358" s="60"/>
      <c r="ZY358" s="60">
        <v>0</v>
      </c>
      <c r="ZZ358" s="60">
        <v>0</v>
      </c>
      <c r="AAA358" s="60">
        <v>415.65253881661772</v>
      </c>
      <c r="AAB358" s="60">
        <v>440.59169114561485</v>
      </c>
      <c r="AAC358" s="60">
        <v>467.02719261435175</v>
      </c>
      <c r="AAD358" s="60">
        <v>495.0488241712128</v>
      </c>
      <c r="AAE358" s="60"/>
      <c r="AAH358" s="60">
        <v>0</v>
      </c>
      <c r="AAI358" s="60">
        <v>0</v>
      </c>
      <c r="AAJ358" s="60">
        <v>8728.7033151489723</v>
      </c>
      <c r="AAK358" s="60">
        <v>18504.851028115823</v>
      </c>
      <c r="AAL358" s="60">
        <v>29422.713134704161</v>
      </c>
      <c r="AAM358" s="60">
        <v>41584.101230381872</v>
      </c>
      <c r="AAN358" s="60"/>
      <c r="AAQ358" s="5">
        <v>0</v>
      </c>
      <c r="AAR358" s="5">
        <v>0</v>
      </c>
      <c r="AAS358" s="5">
        <v>14547.838858581621</v>
      </c>
      <c r="AAT358" s="5">
        <v>30841.418380193041</v>
      </c>
      <c r="AAU358" s="5">
        <v>42499.474527906008</v>
      </c>
      <c r="AAV358" s="5">
        <v>55445.468307175834</v>
      </c>
    </row>
    <row r="359" spans="2:724" ht="15" customHeight="1">
      <c r="B359" s="228">
        <v>86</v>
      </c>
      <c r="C359" s="228">
        <v>41</v>
      </c>
      <c r="D359" s="229" t="s">
        <v>521</v>
      </c>
      <c r="E359" s="73" t="b">
        <v>0</v>
      </c>
      <c r="F359" s="230">
        <v>42370</v>
      </c>
      <c r="G359" s="231" t="s">
        <v>426</v>
      </c>
      <c r="H359" s="57" t="s">
        <v>221</v>
      </c>
      <c r="I359" s="57" t="s">
        <v>199</v>
      </c>
      <c r="J359" s="229" t="s">
        <v>223</v>
      </c>
      <c r="K359" s="232">
        <v>0</v>
      </c>
      <c r="L359" s="232">
        <v>0</v>
      </c>
      <c r="M359" s="73" t="b">
        <v>1</v>
      </c>
      <c r="N359" s="73" t="b">
        <v>1</v>
      </c>
      <c r="O359" s="73" t="b">
        <v>1</v>
      </c>
      <c r="P359" s="27">
        <v>43466</v>
      </c>
      <c r="Q359" s="27" t="s">
        <v>426</v>
      </c>
      <c r="R359" s="69">
        <v>0</v>
      </c>
      <c r="S359" s="69">
        <v>0.06</v>
      </c>
      <c r="T359" s="69">
        <v>0.06</v>
      </c>
      <c r="U359" s="69">
        <v>0.06</v>
      </c>
      <c r="V359" s="69">
        <v>0.06</v>
      </c>
      <c r="W359" s="69">
        <v>0.06</v>
      </c>
      <c r="Z359" s="232">
        <v>0</v>
      </c>
      <c r="AA359" s="232">
        <v>0</v>
      </c>
      <c r="AB359" s="232">
        <v>0</v>
      </c>
      <c r="AC359" s="232">
        <v>0</v>
      </c>
      <c r="AD359" s="232">
        <v>0</v>
      </c>
      <c r="AE359" s="232">
        <v>0</v>
      </c>
      <c r="AF359" s="232">
        <v>0</v>
      </c>
      <c r="AG359" s="232">
        <v>0</v>
      </c>
      <c r="AH359" s="232">
        <v>0</v>
      </c>
      <c r="AI359" s="232">
        <v>0</v>
      </c>
      <c r="AJ359" s="232">
        <v>0</v>
      </c>
      <c r="AK359" s="232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234">
        <v>9905</v>
      </c>
      <c r="AY359" s="5">
        <v>9905</v>
      </c>
      <c r="AZ359" s="5">
        <v>9905</v>
      </c>
      <c r="BA359" s="5">
        <v>9905</v>
      </c>
      <c r="BB359" s="5">
        <v>9905</v>
      </c>
      <c r="BC359" s="5">
        <v>9905</v>
      </c>
      <c r="BD359" s="5">
        <v>9905</v>
      </c>
      <c r="BE359" s="5">
        <v>9905</v>
      </c>
      <c r="BF359" s="5">
        <v>9905</v>
      </c>
      <c r="BG359" s="5">
        <v>9905</v>
      </c>
      <c r="BH359" s="5">
        <v>9905</v>
      </c>
      <c r="BI359" s="5">
        <v>9905</v>
      </c>
      <c r="BJ359" s="5">
        <v>10499.300000000001</v>
      </c>
      <c r="BK359" s="5">
        <v>10499.300000000001</v>
      </c>
      <c r="BL359" s="5">
        <v>10499.300000000001</v>
      </c>
      <c r="BM359" s="5">
        <v>10499.300000000001</v>
      </c>
      <c r="BN359" s="5">
        <v>10499.300000000001</v>
      </c>
      <c r="BO359" s="5">
        <v>10499.300000000001</v>
      </c>
      <c r="BP359" s="5">
        <v>10499.300000000001</v>
      </c>
      <c r="BQ359" s="5">
        <v>10499.300000000001</v>
      </c>
      <c r="BR359" s="5">
        <v>10499.300000000001</v>
      </c>
      <c r="BS359" s="5">
        <v>10499.300000000001</v>
      </c>
      <c r="BT359" s="5">
        <v>10499.300000000001</v>
      </c>
      <c r="BU359" s="5">
        <v>10499.300000000001</v>
      </c>
      <c r="BV359" s="5">
        <v>11129.258000000002</v>
      </c>
      <c r="BW359" s="5">
        <v>11129.258000000002</v>
      </c>
      <c r="BX359" s="5">
        <v>11129.258000000002</v>
      </c>
      <c r="BY359" s="5">
        <v>11129.258000000002</v>
      </c>
      <c r="BZ359" s="5">
        <v>11129.258000000002</v>
      </c>
      <c r="CA359" s="5">
        <v>11129.258000000002</v>
      </c>
      <c r="CB359" s="5">
        <v>11129.258000000002</v>
      </c>
      <c r="CC359" s="5">
        <v>11129.258000000002</v>
      </c>
      <c r="CD359" s="5">
        <v>11129.258000000002</v>
      </c>
      <c r="CE359" s="5">
        <v>11129.258000000002</v>
      </c>
      <c r="CF359" s="5">
        <v>11129.258000000002</v>
      </c>
      <c r="CG359" s="5">
        <v>11129.258000000002</v>
      </c>
      <c r="CH359" s="5">
        <v>11797.013480000001</v>
      </c>
      <c r="CI359" s="5">
        <v>11797.013480000001</v>
      </c>
      <c r="CJ359" s="5">
        <v>11797.013480000001</v>
      </c>
      <c r="CK359" s="5">
        <v>11797.013480000001</v>
      </c>
      <c r="CL359" s="5">
        <v>11797.013480000001</v>
      </c>
      <c r="CM359" s="5">
        <v>11797.013480000001</v>
      </c>
      <c r="CN359" s="5">
        <v>11797.013480000001</v>
      </c>
      <c r="CO359" s="5">
        <v>11797.013480000001</v>
      </c>
      <c r="CP359" s="5">
        <v>11797.013480000001</v>
      </c>
      <c r="CQ359" s="5">
        <v>11797.013480000001</v>
      </c>
      <c r="CR359" s="5">
        <v>11797.013480000001</v>
      </c>
      <c r="CS359" s="5">
        <v>11797.013480000001</v>
      </c>
      <c r="CU359" s="69">
        <v>0</v>
      </c>
      <c r="CV359" s="69">
        <v>0</v>
      </c>
      <c r="CW359" s="69">
        <v>0</v>
      </c>
      <c r="CX359" s="69">
        <v>0</v>
      </c>
      <c r="CY359" s="69">
        <v>0</v>
      </c>
      <c r="CZ359" s="69">
        <v>0</v>
      </c>
      <c r="DC359" s="5">
        <v>0</v>
      </c>
      <c r="DD359" s="5">
        <v>0</v>
      </c>
      <c r="DE359" s="5">
        <v>0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</v>
      </c>
      <c r="EN359" s="5">
        <v>0</v>
      </c>
      <c r="EO359" s="5">
        <v>0</v>
      </c>
      <c r="EP359" s="5">
        <v>0</v>
      </c>
      <c r="EQ359" s="5">
        <v>0</v>
      </c>
      <c r="ER359" s="5">
        <v>0</v>
      </c>
      <c r="ES359" s="5">
        <v>0</v>
      </c>
      <c r="ET359" s="5">
        <v>0</v>
      </c>
      <c r="EU359" s="5">
        <v>0</v>
      </c>
      <c r="EV359" s="5">
        <v>0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0</v>
      </c>
      <c r="FF359" s="5">
        <v>0</v>
      </c>
      <c r="FG359" s="5">
        <v>0</v>
      </c>
      <c r="FH359" s="5">
        <v>0</v>
      </c>
      <c r="FI359" s="5">
        <v>0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0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/>
      <c r="FZ359" s="5">
        <v>0</v>
      </c>
      <c r="GA359" s="5">
        <v>0</v>
      </c>
      <c r="GB359" s="5">
        <v>0</v>
      </c>
      <c r="GC359" s="5">
        <v>0</v>
      </c>
      <c r="GD359" s="5">
        <v>0</v>
      </c>
      <c r="GE359" s="5">
        <v>0</v>
      </c>
      <c r="GF359" s="5">
        <v>0</v>
      </c>
      <c r="GG359" s="5">
        <v>0</v>
      </c>
      <c r="GH359" s="5">
        <v>0</v>
      </c>
      <c r="GI359" s="5">
        <v>0</v>
      </c>
      <c r="GJ359" s="5">
        <v>0</v>
      </c>
      <c r="GK359" s="5">
        <v>0</v>
      </c>
      <c r="GL359" s="5">
        <v>0</v>
      </c>
      <c r="GM359" s="5">
        <v>0</v>
      </c>
      <c r="GN359" s="5">
        <v>0</v>
      </c>
      <c r="GO359" s="5">
        <v>0</v>
      </c>
      <c r="GP359" s="5">
        <v>0</v>
      </c>
      <c r="GQ359" s="5">
        <v>0</v>
      </c>
      <c r="GR359" s="5">
        <v>0</v>
      </c>
      <c r="GS359" s="5">
        <v>0</v>
      </c>
      <c r="GT359" s="5">
        <v>0</v>
      </c>
      <c r="GU359" s="5">
        <v>0</v>
      </c>
      <c r="GV359" s="5">
        <v>0</v>
      </c>
      <c r="GW359" s="5">
        <v>0</v>
      </c>
      <c r="GX359" s="5">
        <v>9905</v>
      </c>
      <c r="GY359" s="5">
        <v>9905</v>
      </c>
      <c r="GZ359" s="5">
        <v>9905</v>
      </c>
      <c r="HA359" s="5">
        <v>9905</v>
      </c>
      <c r="HB359" s="5">
        <v>9905</v>
      </c>
      <c r="HC359" s="5">
        <v>9905</v>
      </c>
      <c r="HD359" s="5">
        <v>9905</v>
      </c>
      <c r="HE359" s="5">
        <v>9905</v>
      </c>
      <c r="HF359" s="5">
        <v>9905</v>
      </c>
      <c r="HG359" s="5">
        <v>9905</v>
      </c>
      <c r="HH359" s="5">
        <v>9905</v>
      </c>
      <c r="HI359" s="5">
        <v>9905</v>
      </c>
      <c r="HJ359" s="5">
        <v>10499.300000000001</v>
      </c>
      <c r="HK359" s="5">
        <v>10499.300000000001</v>
      </c>
      <c r="HL359" s="5">
        <v>10499.300000000001</v>
      </c>
      <c r="HM359" s="5">
        <v>10499.300000000001</v>
      </c>
      <c r="HN359" s="5">
        <v>10499.300000000001</v>
      </c>
      <c r="HO359" s="5">
        <v>10499.300000000001</v>
      </c>
      <c r="HP359" s="5">
        <v>10499.300000000001</v>
      </c>
      <c r="HQ359" s="5">
        <v>10499.300000000001</v>
      </c>
      <c r="HR359" s="5">
        <v>10499.300000000001</v>
      </c>
      <c r="HS359" s="5">
        <v>10499.300000000001</v>
      </c>
      <c r="HT359" s="5">
        <v>10499.300000000001</v>
      </c>
      <c r="HU359" s="5">
        <v>10499.300000000001</v>
      </c>
      <c r="HV359" s="5">
        <v>11129.258000000002</v>
      </c>
      <c r="HW359" s="5">
        <v>11129.258000000002</v>
      </c>
      <c r="HX359" s="5">
        <v>11129.258000000002</v>
      </c>
      <c r="HY359" s="5">
        <v>11129.258000000002</v>
      </c>
      <c r="HZ359" s="5">
        <v>11129.258000000002</v>
      </c>
      <c r="IA359" s="5">
        <v>11129.258000000002</v>
      </c>
      <c r="IB359" s="5">
        <v>11129.258000000002</v>
      </c>
      <c r="IC359" s="5">
        <v>11129.258000000002</v>
      </c>
      <c r="ID359" s="5">
        <v>11129.258000000002</v>
      </c>
      <c r="IE359" s="5">
        <v>11129.258000000002</v>
      </c>
      <c r="IF359" s="5">
        <v>11129.258000000002</v>
      </c>
      <c r="IG359" s="5">
        <v>11129.258000000002</v>
      </c>
      <c r="IH359" s="5">
        <v>11797.013480000001</v>
      </c>
      <c r="II359" s="5">
        <v>11797.013480000001</v>
      </c>
      <c r="IJ359" s="5">
        <v>11797.013480000001</v>
      </c>
      <c r="IK359" s="5">
        <v>11797.013480000001</v>
      </c>
      <c r="IL359" s="5">
        <v>11797.013480000001</v>
      </c>
      <c r="IM359" s="5">
        <v>11797.013480000001</v>
      </c>
      <c r="IN359" s="5">
        <v>11797.013480000001</v>
      </c>
      <c r="IO359" s="5">
        <v>11797.013480000001</v>
      </c>
      <c r="IP359" s="5">
        <v>11797.013480000001</v>
      </c>
      <c r="IQ359" s="5">
        <v>11797.013480000001</v>
      </c>
      <c r="IR359" s="5">
        <v>11797.013480000001</v>
      </c>
      <c r="IS359" s="5">
        <v>11797.013480000001</v>
      </c>
      <c r="IT359" s="5"/>
      <c r="IW359" s="5">
        <v>0</v>
      </c>
      <c r="IX359" s="5">
        <v>0</v>
      </c>
      <c r="IY359" s="5">
        <v>0</v>
      </c>
      <c r="IZ359" s="5">
        <v>0</v>
      </c>
      <c r="JA359" s="5">
        <v>0</v>
      </c>
      <c r="JB359" s="5">
        <v>0</v>
      </c>
      <c r="JC359" s="5">
        <v>0</v>
      </c>
      <c r="JD359" s="5">
        <v>0</v>
      </c>
      <c r="JE359" s="5">
        <v>0</v>
      </c>
      <c r="JF359" s="5">
        <v>0</v>
      </c>
      <c r="JG359" s="5">
        <v>0</v>
      </c>
      <c r="JH359" s="5">
        <v>0</v>
      </c>
      <c r="JI359" s="5">
        <v>0</v>
      </c>
      <c r="JJ359" s="5">
        <v>0</v>
      </c>
      <c r="JK359" s="5">
        <v>0</v>
      </c>
      <c r="JL359" s="5">
        <v>0</v>
      </c>
      <c r="JM359" s="5">
        <v>0</v>
      </c>
      <c r="JN359" s="5">
        <v>0</v>
      </c>
      <c r="JO359" s="5">
        <v>0</v>
      </c>
      <c r="JP359" s="5">
        <v>0</v>
      </c>
      <c r="JQ359" s="5">
        <v>0</v>
      </c>
      <c r="JR359" s="5">
        <v>0</v>
      </c>
      <c r="JS359" s="5">
        <v>0</v>
      </c>
      <c r="JT359" s="5">
        <v>0</v>
      </c>
      <c r="JU359" s="5">
        <v>284.27350000000001</v>
      </c>
      <c r="JV359" s="5">
        <v>284.27350000000001</v>
      </c>
      <c r="JW359" s="5">
        <v>284.27350000000001</v>
      </c>
      <c r="JX359" s="5">
        <v>284.27350000000001</v>
      </c>
      <c r="JY359" s="5">
        <v>284.27350000000001</v>
      </c>
      <c r="JZ359" s="5">
        <v>284.27350000000001</v>
      </c>
      <c r="KA359" s="5">
        <v>284.27350000000001</v>
      </c>
      <c r="KB359" s="5">
        <v>284.27350000000001</v>
      </c>
      <c r="KC359" s="5">
        <v>284.27350000000001</v>
      </c>
      <c r="KD359" s="5">
        <v>284.27350000000001</v>
      </c>
      <c r="KE359" s="5">
        <v>284.27350000000001</v>
      </c>
      <c r="KF359" s="5">
        <v>284.27350000000001</v>
      </c>
      <c r="KG359" s="5">
        <v>301.32991000000004</v>
      </c>
      <c r="KH359" s="5">
        <v>301.32991000000004</v>
      </c>
      <c r="KI359" s="5">
        <v>301.32991000000004</v>
      </c>
      <c r="KJ359" s="5">
        <v>301.32991000000004</v>
      </c>
      <c r="KK359" s="5">
        <v>301.32991000000004</v>
      </c>
      <c r="KL359" s="5">
        <v>301.32991000000004</v>
      </c>
      <c r="KM359" s="5">
        <v>301.32991000000004</v>
      </c>
      <c r="KN359" s="5">
        <v>301.32991000000004</v>
      </c>
      <c r="KO359" s="5">
        <v>301.32991000000004</v>
      </c>
      <c r="KP359" s="5">
        <v>301.32991000000004</v>
      </c>
      <c r="KQ359" s="5">
        <v>301.32991000000004</v>
      </c>
      <c r="KR359" s="5">
        <v>301.32991000000004</v>
      </c>
      <c r="KS359" s="5">
        <v>319.40970460000005</v>
      </c>
      <c r="KT359" s="5">
        <v>319.40970460000005</v>
      </c>
      <c r="KU359" s="5">
        <v>319.40970460000005</v>
      </c>
      <c r="KV359" s="5">
        <v>319.40970460000005</v>
      </c>
      <c r="KW359" s="5">
        <v>319.40970460000005</v>
      </c>
      <c r="KX359" s="5">
        <v>319.40970460000005</v>
      </c>
      <c r="KY359" s="5">
        <v>319.40970460000005</v>
      </c>
      <c r="KZ359" s="5">
        <v>319.40970460000005</v>
      </c>
      <c r="LA359" s="5">
        <v>319.40970460000005</v>
      </c>
      <c r="LB359" s="5">
        <v>319.40970460000005</v>
      </c>
      <c r="LC359" s="5">
        <v>319.40970460000005</v>
      </c>
      <c r="LD359" s="5">
        <v>319.40970460000005</v>
      </c>
      <c r="LE359" s="5">
        <v>338.57428687600003</v>
      </c>
      <c r="LF359" s="5">
        <v>338.57428687600003</v>
      </c>
      <c r="LG359" s="5">
        <v>338.57428687600003</v>
      </c>
      <c r="LH359" s="5">
        <v>338.57428687600003</v>
      </c>
      <c r="LI359" s="5">
        <v>338.57428687600003</v>
      </c>
      <c r="LJ359" s="5">
        <v>338.57428687600003</v>
      </c>
      <c r="LK359" s="5">
        <v>338.57428687600003</v>
      </c>
      <c r="LL359" s="5">
        <v>338.57428687600003</v>
      </c>
      <c r="LM359" s="5">
        <v>338.57428687600003</v>
      </c>
      <c r="LN359" s="5">
        <v>338.57428687600003</v>
      </c>
      <c r="LO359" s="5">
        <v>338.57428687600003</v>
      </c>
      <c r="LP359" s="5">
        <v>338.57428687600003</v>
      </c>
      <c r="LQ359" s="5"/>
      <c r="LT359" s="5">
        <v>0</v>
      </c>
      <c r="LU359" s="5">
        <v>0</v>
      </c>
      <c r="LV359" s="5">
        <v>0</v>
      </c>
      <c r="LW359" s="5">
        <v>0</v>
      </c>
      <c r="LX359" s="5">
        <v>0</v>
      </c>
      <c r="LY359" s="5">
        <v>0</v>
      </c>
      <c r="LZ359" s="5">
        <v>0</v>
      </c>
      <c r="MA359" s="5">
        <v>0</v>
      </c>
      <c r="MB359" s="5">
        <v>0</v>
      </c>
      <c r="MC359" s="5">
        <v>0</v>
      </c>
      <c r="MD359" s="5">
        <v>0</v>
      </c>
      <c r="ME359" s="5">
        <v>0</v>
      </c>
      <c r="MF359" s="5">
        <v>0</v>
      </c>
      <c r="MG359" s="5">
        <v>0</v>
      </c>
      <c r="MH359" s="5">
        <v>0</v>
      </c>
      <c r="MI359" s="5">
        <v>0</v>
      </c>
      <c r="MJ359" s="5">
        <v>0</v>
      </c>
      <c r="MK359" s="5">
        <v>0</v>
      </c>
      <c r="ML359" s="5">
        <v>0</v>
      </c>
      <c r="MM359" s="5">
        <v>0</v>
      </c>
      <c r="MN359" s="5">
        <v>0</v>
      </c>
      <c r="MO359" s="5">
        <v>0</v>
      </c>
      <c r="MP359" s="5">
        <v>0</v>
      </c>
      <c r="MQ359" s="5">
        <v>0</v>
      </c>
      <c r="MR359" s="5">
        <v>301.11200000000002</v>
      </c>
      <c r="MS359" s="5">
        <v>301.11200000000002</v>
      </c>
      <c r="MT359" s="5">
        <v>301.11200000000002</v>
      </c>
      <c r="MU359" s="5">
        <v>301.11200000000002</v>
      </c>
      <c r="MV359" s="5">
        <v>301.11200000000002</v>
      </c>
      <c r="MW359" s="5">
        <v>301.11200000000002</v>
      </c>
      <c r="MX359" s="5">
        <v>301.11200000000002</v>
      </c>
      <c r="MY359" s="5">
        <v>301.11200000000002</v>
      </c>
      <c r="MZ359" s="5">
        <v>301.11200000000002</v>
      </c>
      <c r="NA359" s="5">
        <v>301.11200000000002</v>
      </c>
      <c r="NB359" s="5">
        <v>301.11200000000002</v>
      </c>
      <c r="NC359" s="5">
        <v>301.11200000000002</v>
      </c>
      <c r="ND359" s="5">
        <v>319.17872000000006</v>
      </c>
      <c r="NE359" s="5">
        <v>319.17872000000006</v>
      </c>
      <c r="NF359" s="5">
        <v>319.17872000000006</v>
      </c>
      <c r="NG359" s="5">
        <v>319.17872000000006</v>
      </c>
      <c r="NH359" s="5">
        <v>319.17872000000006</v>
      </c>
      <c r="NI359" s="5">
        <v>319.17872000000006</v>
      </c>
      <c r="NJ359" s="5">
        <v>319.17872000000006</v>
      </c>
      <c r="NK359" s="5">
        <v>319.17872000000006</v>
      </c>
      <c r="NL359" s="5">
        <v>319.17872000000006</v>
      </c>
      <c r="NM359" s="5">
        <v>319.17872000000006</v>
      </c>
      <c r="NN359" s="5">
        <v>319.17872000000006</v>
      </c>
      <c r="NO359" s="5">
        <v>319.17872000000006</v>
      </c>
      <c r="NP359" s="5">
        <v>338.32944320000007</v>
      </c>
      <c r="NQ359" s="5">
        <v>338.32944320000007</v>
      </c>
      <c r="NR359" s="5">
        <v>338.32944320000007</v>
      </c>
      <c r="NS359" s="5">
        <v>338.32944320000007</v>
      </c>
      <c r="NT359" s="5">
        <v>338.32944320000007</v>
      </c>
      <c r="NU359" s="5">
        <v>338.32944320000007</v>
      </c>
      <c r="NV359" s="5">
        <v>338.32944320000007</v>
      </c>
      <c r="NW359" s="5">
        <v>338.32944320000007</v>
      </c>
      <c r="NX359" s="5">
        <v>338.32944320000007</v>
      </c>
      <c r="NY359" s="5">
        <v>338.32944320000007</v>
      </c>
      <c r="NZ359" s="5">
        <v>338.32944320000007</v>
      </c>
      <c r="OA359" s="5">
        <v>338.32944320000007</v>
      </c>
      <c r="OB359" s="5">
        <v>358.62920979200004</v>
      </c>
      <c r="OC359" s="5">
        <v>358.62920979200004</v>
      </c>
      <c r="OD359" s="5">
        <v>358.62920979200004</v>
      </c>
      <c r="OE359" s="5">
        <v>358.62920979200004</v>
      </c>
      <c r="OF359" s="5">
        <v>358.62920979200004</v>
      </c>
      <c r="OG359" s="5">
        <v>358.62920979200004</v>
      </c>
      <c r="OH359" s="5">
        <v>358.62920979200004</v>
      </c>
      <c r="OI359" s="5">
        <v>358.62920979200004</v>
      </c>
      <c r="OJ359" s="5">
        <v>358.62920979200004</v>
      </c>
      <c r="OK359" s="5">
        <v>358.62920979200004</v>
      </c>
      <c r="OL359" s="5">
        <v>358.62920979200004</v>
      </c>
      <c r="OM359" s="5">
        <v>358.62920979200004</v>
      </c>
      <c r="ON359" s="5"/>
      <c r="OQ359" s="59">
        <v>0</v>
      </c>
      <c r="OR359" s="59">
        <v>0</v>
      </c>
      <c r="OS359" s="59">
        <v>0</v>
      </c>
      <c r="OT359" s="59">
        <v>0</v>
      </c>
      <c r="OU359" s="59">
        <v>0</v>
      </c>
      <c r="OV359" s="59">
        <v>0</v>
      </c>
      <c r="OW359" s="59">
        <v>0</v>
      </c>
      <c r="OX359" s="59">
        <v>0</v>
      </c>
      <c r="OY359" s="59">
        <v>0</v>
      </c>
      <c r="OZ359" s="59">
        <v>0</v>
      </c>
      <c r="PA359" s="59">
        <v>0</v>
      </c>
      <c r="PB359" s="59">
        <v>0</v>
      </c>
      <c r="PC359" s="59">
        <v>0</v>
      </c>
      <c r="PD359" s="59">
        <v>0</v>
      </c>
      <c r="PE359" s="59">
        <v>0</v>
      </c>
      <c r="PF359" s="59">
        <v>0</v>
      </c>
      <c r="PG359" s="59">
        <v>0</v>
      </c>
      <c r="PH359" s="59">
        <v>0</v>
      </c>
      <c r="PI359" s="59">
        <v>0</v>
      </c>
      <c r="PJ359" s="59">
        <v>0</v>
      </c>
      <c r="PK359" s="59">
        <v>0</v>
      </c>
      <c r="PL359" s="59">
        <v>0</v>
      </c>
      <c r="PM359" s="59">
        <v>0</v>
      </c>
      <c r="PN359" s="59">
        <v>0</v>
      </c>
      <c r="PO359" s="59">
        <v>0</v>
      </c>
      <c r="PP359" s="59">
        <v>0</v>
      </c>
      <c r="PQ359" s="59">
        <v>0</v>
      </c>
      <c r="PR359" s="59">
        <v>0</v>
      </c>
      <c r="PS359" s="59">
        <v>0</v>
      </c>
      <c r="PT359" s="59">
        <v>0</v>
      </c>
      <c r="PU359" s="59">
        <v>0</v>
      </c>
      <c r="PV359" s="59">
        <v>0</v>
      </c>
      <c r="PW359" s="59">
        <v>0</v>
      </c>
      <c r="PX359" s="59">
        <v>0</v>
      </c>
      <c r="PY359" s="59">
        <v>0</v>
      </c>
      <c r="PZ359" s="59">
        <v>0</v>
      </c>
      <c r="QA359" s="59">
        <v>0</v>
      </c>
      <c r="QB359" s="59">
        <v>0</v>
      </c>
      <c r="QC359" s="59">
        <v>0</v>
      </c>
      <c r="QD359" s="59">
        <v>0</v>
      </c>
      <c r="QE359" s="59">
        <v>0</v>
      </c>
      <c r="QF359" s="59">
        <v>0</v>
      </c>
      <c r="QG359" s="59">
        <v>0</v>
      </c>
      <c r="QH359" s="59">
        <v>0</v>
      </c>
      <c r="QI359" s="59">
        <v>0</v>
      </c>
      <c r="QJ359" s="59">
        <v>0</v>
      </c>
      <c r="QK359" s="59">
        <v>0</v>
      </c>
      <c r="QL359" s="59">
        <v>0</v>
      </c>
      <c r="QM359" s="59">
        <v>0</v>
      </c>
      <c r="QN359" s="59">
        <v>0</v>
      </c>
      <c r="QO359" s="59">
        <v>0</v>
      </c>
      <c r="QP359" s="59">
        <v>0</v>
      </c>
      <c r="QQ359" s="59">
        <v>0</v>
      </c>
      <c r="QR359" s="59">
        <v>0</v>
      </c>
      <c r="QS359" s="59">
        <v>0</v>
      </c>
      <c r="QT359" s="59">
        <v>0</v>
      </c>
      <c r="QU359" s="59">
        <v>0</v>
      </c>
      <c r="QV359" s="59">
        <v>0</v>
      </c>
      <c r="QW359" s="59">
        <v>0</v>
      </c>
      <c r="QX359" s="59">
        <v>0</v>
      </c>
      <c r="QY359" s="59">
        <v>0</v>
      </c>
      <c r="QZ359" s="59">
        <v>0</v>
      </c>
      <c r="RA359" s="59">
        <v>0</v>
      </c>
      <c r="RB359" s="59">
        <v>0</v>
      </c>
      <c r="RC359" s="59">
        <v>0</v>
      </c>
      <c r="RD359" s="59">
        <v>0</v>
      </c>
      <c r="RE359" s="59">
        <v>0</v>
      </c>
      <c r="RF359" s="59">
        <v>0</v>
      </c>
      <c r="RG359" s="59">
        <v>0</v>
      </c>
      <c r="RH359" s="59">
        <v>0</v>
      </c>
      <c r="RI359" s="59">
        <v>0</v>
      </c>
      <c r="RJ359" s="59">
        <v>0</v>
      </c>
      <c r="RK359" s="59"/>
      <c r="RN359" s="59">
        <v>0</v>
      </c>
      <c r="RO359" s="59">
        <v>0</v>
      </c>
      <c r="RP359" s="59">
        <v>0</v>
      </c>
      <c r="RQ359" s="59">
        <v>0</v>
      </c>
      <c r="RR359" s="59">
        <v>0</v>
      </c>
      <c r="RS359" s="59">
        <v>0</v>
      </c>
      <c r="RT359" s="59">
        <v>0</v>
      </c>
      <c r="RU359" s="59">
        <v>0</v>
      </c>
      <c r="RV359" s="59">
        <v>0</v>
      </c>
      <c r="RW359" s="59">
        <v>0</v>
      </c>
      <c r="RX359" s="59">
        <v>0</v>
      </c>
      <c r="RY359" s="59">
        <v>0</v>
      </c>
      <c r="RZ359" s="59">
        <v>0</v>
      </c>
      <c r="SA359" s="59">
        <v>0</v>
      </c>
      <c r="SB359" s="59">
        <v>0</v>
      </c>
      <c r="SC359" s="59">
        <v>0</v>
      </c>
      <c r="SD359" s="59">
        <v>0</v>
      </c>
      <c r="SE359" s="59">
        <v>0</v>
      </c>
      <c r="SF359" s="59">
        <v>0</v>
      </c>
      <c r="SG359" s="59">
        <v>0</v>
      </c>
      <c r="SH359" s="59">
        <v>0</v>
      </c>
      <c r="SI359" s="59">
        <v>0</v>
      </c>
      <c r="SJ359" s="59">
        <v>0</v>
      </c>
      <c r="SK359" s="59">
        <v>0</v>
      </c>
      <c r="SL359" s="59">
        <v>585.38550000000009</v>
      </c>
      <c r="SM359" s="59">
        <v>585.38550000000009</v>
      </c>
      <c r="SN359" s="59">
        <v>585.38550000000009</v>
      </c>
      <c r="SO359" s="59">
        <v>585.38550000000009</v>
      </c>
      <c r="SP359" s="59">
        <v>585.38550000000009</v>
      </c>
      <c r="SQ359" s="59">
        <v>585.38550000000009</v>
      </c>
      <c r="SR359" s="59">
        <v>585.38550000000009</v>
      </c>
      <c r="SS359" s="59">
        <v>585.38550000000009</v>
      </c>
      <c r="ST359" s="59">
        <v>585.38550000000009</v>
      </c>
      <c r="SU359" s="59">
        <v>585.38550000000009</v>
      </c>
      <c r="SV359" s="59">
        <v>585.38550000000009</v>
      </c>
      <c r="SW359" s="59">
        <v>585.38550000000009</v>
      </c>
      <c r="SX359" s="59">
        <v>620.50863000000004</v>
      </c>
      <c r="SY359" s="59">
        <v>620.50863000000004</v>
      </c>
      <c r="SZ359" s="59">
        <v>620.50863000000004</v>
      </c>
      <c r="TA359" s="59">
        <v>620.50863000000004</v>
      </c>
      <c r="TB359" s="59">
        <v>620.50863000000004</v>
      </c>
      <c r="TC359" s="59">
        <v>620.50863000000004</v>
      </c>
      <c r="TD359" s="59">
        <v>620.50863000000004</v>
      </c>
      <c r="TE359" s="59">
        <v>620.50863000000004</v>
      </c>
      <c r="TF359" s="59">
        <v>620.50863000000004</v>
      </c>
      <c r="TG359" s="59">
        <v>620.50863000000004</v>
      </c>
      <c r="TH359" s="59">
        <v>620.50863000000004</v>
      </c>
      <c r="TI359" s="59">
        <v>620.50863000000004</v>
      </c>
      <c r="TJ359" s="59">
        <v>657.73914780000018</v>
      </c>
      <c r="TK359" s="59">
        <v>657.73914780000018</v>
      </c>
      <c r="TL359" s="59">
        <v>657.73914780000018</v>
      </c>
      <c r="TM359" s="59">
        <v>657.73914780000018</v>
      </c>
      <c r="TN359" s="59">
        <v>657.73914780000018</v>
      </c>
      <c r="TO359" s="59">
        <v>657.73914780000018</v>
      </c>
      <c r="TP359" s="59">
        <v>657.73914780000018</v>
      </c>
      <c r="TQ359" s="59">
        <v>657.73914780000018</v>
      </c>
      <c r="TR359" s="59">
        <v>657.73914780000018</v>
      </c>
      <c r="TS359" s="59">
        <v>657.73914780000018</v>
      </c>
      <c r="TT359" s="59">
        <v>657.73914780000018</v>
      </c>
      <c r="TU359" s="59">
        <v>657.73914780000018</v>
      </c>
      <c r="TV359" s="59">
        <v>697.20349666800007</v>
      </c>
      <c r="TW359" s="59">
        <v>697.20349666800007</v>
      </c>
      <c r="TX359" s="59">
        <v>697.20349666800007</v>
      </c>
      <c r="TY359" s="59">
        <v>697.20349666800007</v>
      </c>
      <c r="TZ359" s="59">
        <v>697.20349666800007</v>
      </c>
      <c r="UA359" s="59">
        <v>697.20349666800007</v>
      </c>
      <c r="UB359" s="59">
        <v>697.20349666800007</v>
      </c>
      <c r="UC359" s="59">
        <v>697.20349666800007</v>
      </c>
      <c r="UD359" s="59">
        <v>697.20349666800007</v>
      </c>
      <c r="UE359" s="59">
        <v>697.20349666800007</v>
      </c>
      <c r="UF359" s="59">
        <v>697.20349666800007</v>
      </c>
      <c r="UG359" s="59">
        <v>697.20349666800007</v>
      </c>
      <c r="UH359" s="59"/>
      <c r="UK359" s="59">
        <v>0</v>
      </c>
      <c r="UL359" s="59">
        <v>0</v>
      </c>
      <c r="UM359" s="59">
        <v>3411.2820000000011</v>
      </c>
      <c r="UN359" s="59">
        <v>3615.9589199999996</v>
      </c>
      <c r="UO359" s="59">
        <v>3832.9164552000016</v>
      </c>
      <c r="UP359" s="59">
        <v>4062.8914425119997</v>
      </c>
      <c r="UQ359" s="59"/>
      <c r="UT359" s="59">
        <v>0</v>
      </c>
      <c r="UU359" s="59">
        <v>0</v>
      </c>
      <c r="UV359" s="59">
        <v>3613.3440000000005</v>
      </c>
      <c r="UW359" s="59">
        <v>3830.14464</v>
      </c>
      <c r="UX359" s="59">
        <v>4059.9533184000015</v>
      </c>
      <c r="UY359" s="59">
        <v>4303.5505175040007</v>
      </c>
      <c r="UZ359" s="59"/>
      <c r="VC359" s="59">
        <v>0</v>
      </c>
      <c r="VD359" s="59">
        <v>0</v>
      </c>
      <c r="VE359" s="59">
        <v>0</v>
      </c>
      <c r="VF359" s="59">
        <v>0</v>
      </c>
      <c r="VG359" s="59">
        <v>0</v>
      </c>
      <c r="VH359" s="59">
        <v>0</v>
      </c>
      <c r="VI359" s="59"/>
      <c r="VL359" s="59">
        <v>0</v>
      </c>
      <c r="VM359" s="59">
        <v>0</v>
      </c>
      <c r="VN359" s="59">
        <v>7024.626000000002</v>
      </c>
      <c r="VO359" s="59">
        <v>7446.1035599999996</v>
      </c>
      <c r="VP359" s="59">
        <v>7892.8697736000031</v>
      </c>
      <c r="VQ359" s="59">
        <v>8366.4419600159999</v>
      </c>
      <c r="VR359" s="59"/>
      <c r="VU359" s="59">
        <v>0</v>
      </c>
      <c r="VV359" s="59">
        <v>0</v>
      </c>
      <c r="VW359" s="59">
        <v>118860</v>
      </c>
      <c r="VX359" s="59">
        <v>125991.60000000002</v>
      </c>
      <c r="VY359" s="59">
        <v>133551.09600000002</v>
      </c>
      <c r="VZ359" s="59">
        <v>141564.16175999999</v>
      </c>
      <c r="WA359" s="59"/>
      <c r="WD359" s="59">
        <v>0</v>
      </c>
      <c r="WE359" s="59">
        <v>0</v>
      </c>
      <c r="WF359" s="59">
        <v>9905</v>
      </c>
      <c r="WG359" s="59">
        <v>10499.300000000001</v>
      </c>
      <c r="WH359" s="59">
        <v>11129.258000000002</v>
      </c>
      <c r="WI359" s="59">
        <v>11797.01348</v>
      </c>
      <c r="WJ359" s="59"/>
      <c r="WM359" s="59">
        <v>0</v>
      </c>
      <c r="WN359" s="59">
        <v>0</v>
      </c>
      <c r="WO359" s="59">
        <v>415.65253881661772</v>
      </c>
      <c r="WP359" s="59">
        <v>440.59169114561485</v>
      </c>
      <c r="WQ359" s="59">
        <v>467.02719261435175</v>
      </c>
      <c r="WR359" s="59">
        <v>495.0488241712128</v>
      </c>
      <c r="WS359" s="59"/>
      <c r="WV359" s="74">
        <v>-12</v>
      </c>
      <c r="WW359" s="74">
        <v>0</v>
      </c>
      <c r="WX359" s="74">
        <v>12</v>
      </c>
      <c r="WY359" s="74">
        <v>24</v>
      </c>
      <c r="WZ359" s="74">
        <v>36</v>
      </c>
      <c r="XA359" s="74">
        <v>48</v>
      </c>
      <c r="XB359" s="74"/>
      <c r="XE359" s="80">
        <v>0</v>
      </c>
      <c r="XF359" s="80">
        <v>0</v>
      </c>
      <c r="XG359" s="80">
        <v>1</v>
      </c>
      <c r="XH359" s="80">
        <v>2</v>
      </c>
      <c r="XI359" s="80">
        <v>3</v>
      </c>
      <c r="XJ359" s="80">
        <v>4</v>
      </c>
      <c r="XK359" s="80"/>
      <c r="XL359" s="75"/>
      <c r="XM359" s="75"/>
      <c r="XN359" s="80">
        <v>0</v>
      </c>
      <c r="XO359" s="80">
        <v>0</v>
      </c>
      <c r="XP359" s="80">
        <v>0</v>
      </c>
      <c r="XQ359" s="80">
        <v>0</v>
      </c>
      <c r="XR359" s="80">
        <v>0</v>
      </c>
      <c r="XS359" s="80">
        <v>0</v>
      </c>
      <c r="XT359" s="80"/>
      <c r="XW359" s="80">
        <v>0</v>
      </c>
      <c r="XX359" s="80">
        <v>0</v>
      </c>
      <c r="XY359" s="80">
        <v>0</v>
      </c>
      <c r="XZ359" s="80">
        <v>0</v>
      </c>
      <c r="YA359" s="80">
        <v>0</v>
      </c>
      <c r="YB359" s="80">
        <v>0</v>
      </c>
      <c r="YC359" s="80"/>
      <c r="YF359" s="5">
        <v>0</v>
      </c>
      <c r="YG359" s="5">
        <v>0</v>
      </c>
      <c r="YH359" s="5">
        <v>866.63554343264786</v>
      </c>
      <c r="YI359" s="5">
        <v>918.63367603860752</v>
      </c>
      <c r="YJ359" s="5">
        <v>973.75169660092342</v>
      </c>
      <c r="YK359" s="5">
        <v>1032.1767983969794</v>
      </c>
      <c r="YL359" s="5"/>
      <c r="YO359" s="5">
        <v>0</v>
      </c>
      <c r="YP359" s="5">
        <v>0</v>
      </c>
      <c r="YQ359" s="5">
        <v>18704.364246747798</v>
      </c>
      <c r="YR359" s="5">
        <v>19826.626101552669</v>
      </c>
      <c r="YS359" s="5">
        <v>21016.223667645827</v>
      </c>
      <c r="YT359" s="5">
        <v>29702.929450272768</v>
      </c>
      <c r="YU359" s="5"/>
      <c r="YX359" s="5">
        <v>0</v>
      </c>
      <c r="YY359" s="5">
        <v>0</v>
      </c>
      <c r="YZ359" s="5">
        <v>18704.364246747798</v>
      </c>
      <c r="ZA359" s="5">
        <v>19826.626101552669</v>
      </c>
      <c r="ZB359" s="5">
        <v>21016.223667645827</v>
      </c>
      <c r="ZC359" s="5">
        <v>29702.929450272768</v>
      </c>
      <c r="ZD359" s="5"/>
      <c r="ZG359" s="5">
        <v>0</v>
      </c>
      <c r="ZH359" s="5">
        <v>0</v>
      </c>
      <c r="ZI359" s="5">
        <v>415.65253881661772</v>
      </c>
      <c r="ZJ359" s="5">
        <v>440.59169114561485</v>
      </c>
      <c r="ZK359" s="5">
        <v>467.02719261435175</v>
      </c>
      <c r="ZL359" s="5">
        <v>495.0488241712128</v>
      </c>
      <c r="ZM359" s="5"/>
      <c r="ZP359" s="60">
        <v>0</v>
      </c>
      <c r="ZQ359" s="60">
        <v>0</v>
      </c>
      <c r="ZR359" s="60">
        <v>5819.1355434326479</v>
      </c>
      <c r="ZS359" s="60">
        <v>12336.567352077216</v>
      </c>
      <c r="ZT359" s="60">
        <v>13076.761393201848</v>
      </c>
      <c r="ZU359" s="60">
        <v>13861.367076793958</v>
      </c>
      <c r="ZV359" s="60"/>
      <c r="ZY359" s="60">
        <v>0</v>
      </c>
      <c r="ZZ359" s="60">
        <v>0</v>
      </c>
      <c r="AAA359" s="60">
        <v>415.65253881661772</v>
      </c>
      <c r="AAB359" s="60">
        <v>440.59169114561485</v>
      </c>
      <c r="AAC359" s="60">
        <v>467.02719261435175</v>
      </c>
      <c r="AAD359" s="60">
        <v>495.0488241712128</v>
      </c>
      <c r="AAE359" s="60"/>
      <c r="AAH359" s="60">
        <v>0</v>
      </c>
      <c r="AAI359" s="60">
        <v>0</v>
      </c>
      <c r="AAJ359" s="60">
        <v>8728.7033151489723</v>
      </c>
      <c r="AAK359" s="60">
        <v>18504.851028115823</v>
      </c>
      <c r="AAL359" s="60">
        <v>29422.713134704161</v>
      </c>
      <c r="AAM359" s="60">
        <v>41584.101230381872</v>
      </c>
      <c r="AAN359" s="60"/>
      <c r="AAQ359" s="5">
        <v>0</v>
      </c>
      <c r="AAR359" s="5">
        <v>0</v>
      </c>
      <c r="AAS359" s="5">
        <v>14547.838858581621</v>
      </c>
      <c r="AAT359" s="5">
        <v>30841.418380193041</v>
      </c>
      <c r="AAU359" s="5">
        <v>42499.474527906008</v>
      </c>
      <c r="AAV359" s="5">
        <v>55445.468307175834</v>
      </c>
    </row>
    <row r="360" spans="2:724" ht="15" customHeight="1">
      <c r="B360" s="228">
        <v>87</v>
      </c>
      <c r="C360" s="228">
        <v>42</v>
      </c>
      <c r="D360" s="229" t="s">
        <v>522</v>
      </c>
      <c r="E360" s="73" t="b">
        <v>0</v>
      </c>
      <c r="F360" s="230">
        <v>42370</v>
      </c>
      <c r="G360" s="231" t="s">
        <v>426</v>
      </c>
      <c r="H360" s="57" t="s">
        <v>221</v>
      </c>
      <c r="I360" s="57" t="s">
        <v>199</v>
      </c>
      <c r="J360" s="229" t="s">
        <v>223</v>
      </c>
      <c r="K360" s="232">
        <v>0</v>
      </c>
      <c r="L360" s="232">
        <v>0</v>
      </c>
      <c r="M360" s="73" t="b">
        <v>1</v>
      </c>
      <c r="N360" s="73" t="b">
        <v>1</v>
      </c>
      <c r="O360" s="73" t="b">
        <v>1</v>
      </c>
      <c r="P360" s="27">
        <v>43466</v>
      </c>
      <c r="Q360" s="27" t="s">
        <v>426</v>
      </c>
      <c r="R360" s="69">
        <v>0</v>
      </c>
      <c r="S360" s="69">
        <v>0.06</v>
      </c>
      <c r="T360" s="69">
        <v>0.06</v>
      </c>
      <c r="U360" s="69">
        <v>0.06</v>
      </c>
      <c r="V360" s="69">
        <v>0.06</v>
      </c>
      <c r="W360" s="69">
        <v>0.06</v>
      </c>
      <c r="Z360" s="232">
        <v>0</v>
      </c>
      <c r="AA360" s="232">
        <v>0</v>
      </c>
      <c r="AB360" s="232">
        <v>0</v>
      </c>
      <c r="AC360" s="232">
        <v>0</v>
      </c>
      <c r="AD360" s="232">
        <v>0</v>
      </c>
      <c r="AE360" s="232">
        <v>0</v>
      </c>
      <c r="AF360" s="232">
        <v>0</v>
      </c>
      <c r="AG360" s="232">
        <v>0</v>
      </c>
      <c r="AH360" s="232">
        <v>0</v>
      </c>
      <c r="AI360" s="232">
        <v>0</v>
      </c>
      <c r="AJ360" s="232">
        <v>0</v>
      </c>
      <c r="AK360" s="232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234">
        <v>9905</v>
      </c>
      <c r="AY360" s="5">
        <v>9905</v>
      </c>
      <c r="AZ360" s="5">
        <v>9905</v>
      </c>
      <c r="BA360" s="5">
        <v>9905</v>
      </c>
      <c r="BB360" s="5">
        <v>9905</v>
      </c>
      <c r="BC360" s="5">
        <v>9905</v>
      </c>
      <c r="BD360" s="5">
        <v>9905</v>
      </c>
      <c r="BE360" s="5">
        <v>9905</v>
      </c>
      <c r="BF360" s="5">
        <v>9905</v>
      </c>
      <c r="BG360" s="5">
        <v>9905</v>
      </c>
      <c r="BH360" s="5">
        <v>9905</v>
      </c>
      <c r="BI360" s="5">
        <v>9905</v>
      </c>
      <c r="BJ360" s="5">
        <v>10499.300000000001</v>
      </c>
      <c r="BK360" s="5">
        <v>10499.300000000001</v>
      </c>
      <c r="BL360" s="5">
        <v>10499.300000000001</v>
      </c>
      <c r="BM360" s="5">
        <v>10499.300000000001</v>
      </c>
      <c r="BN360" s="5">
        <v>10499.300000000001</v>
      </c>
      <c r="BO360" s="5">
        <v>10499.300000000001</v>
      </c>
      <c r="BP360" s="5">
        <v>10499.300000000001</v>
      </c>
      <c r="BQ360" s="5">
        <v>10499.300000000001</v>
      </c>
      <c r="BR360" s="5">
        <v>10499.300000000001</v>
      </c>
      <c r="BS360" s="5">
        <v>10499.300000000001</v>
      </c>
      <c r="BT360" s="5">
        <v>10499.300000000001</v>
      </c>
      <c r="BU360" s="5">
        <v>10499.300000000001</v>
      </c>
      <c r="BV360" s="5">
        <v>11129.258000000002</v>
      </c>
      <c r="BW360" s="5">
        <v>11129.258000000002</v>
      </c>
      <c r="BX360" s="5">
        <v>11129.258000000002</v>
      </c>
      <c r="BY360" s="5">
        <v>11129.258000000002</v>
      </c>
      <c r="BZ360" s="5">
        <v>11129.258000000002</v>
      </c>
      <c r="CA360" s="5">
        <v>11129.258000000002</v>
      </c>
      <c r="CB360" s="5">
        <v>11129.258000000002</v>
      </c>
      <c r="CC360" s="5">
        <v>11129.258000000002</v>
      </c>
      <c r="CD360" s="5">
        <v>11129.258000000002</v>
      </c>
      <c r="CE360" s="5">
        <v>11129.258000000002</v>
      </c>
      <c r="CF360" s="5">
        <v>11129.258000000002</v>
      </c>
      <c r="CG360" s="5">
        <v>11129.258000000002</v>
      </c>
      <c r="CH360" s="5">
        <v>11797.013480000001</v>
      </c>
      <c r="CI360" s="5">
        <v>11797.013480000001</v>
      </c>
      <c r="CJ360" s="5">
        <v>11797.013480000001</v>
      </c>
      <c r="CK360" s="5">
        <v>11797.013480000001</v>
      </c>
      <c r="CL360" s="5">
        <v>11797.013480000001</v>
      </c>
      <c r="CM360" s="5">
        <v>11797.013480000001</v>
      </c>
      <c r="CN360" s="5">
        <v>11797.013480000001</v>
      </c>
      <c r="CO360" s="5">
        <v>11797.013480000001</v>
      </c>
      <c r="CP360" s="5">
        <v>11797.013480000001</v>
      </c>
      <c r="CQ360" s="5">
        <v>11797.013480000001</v>
      </c>
      <c r="CR360" s="5">
        <v>11797.013480000001</v>
      </c>
      <c r="CS360" s="5">
        <v>11797.013480000001</v>
      </c>
      <c r="CU360" s="69">
        <v>0</v>
      </c>
      <c r="CV360" s="69">
        <v>0</v>
      </c>
      <c r="CW360" s="69">
        <v>0</v>
      </c>
      <c r="CX360" s="69">
        <v>0</v>
      </c>
      <c r="CY360" s="69">
        <v>0</v>
      </c>
      <c r="CZ360" s="69">
        <v>0</v>
      </c>
      <c r="DC360" s="5">
        <v>0</v>
      </c>
      <c r="DD360" s="5">
        <v>0</v>
      </c>
      <c r="DE360" s="5">
        <v>0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0</v>
      </c>
      <c r="EK360" s="5">
        <v>0</v>
      </c>
      <c r="EL360" s="5">
        <v>0</v>
      </c>
      <c r="EM360" s="5">
        <v>0</v>
      </c>
      <c r="EN360" s="5">
        <v>0</v>
      </c>
      <c r="EO360" s="5">
        <v>0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5">
        <v>0</v>
      </c>
      <c r="EV360" s="5">
        <v>0</v>
      </c>
      <c r="EW360" s="5">
        <v>0</v>
      </c>
      <c r="EX360" s="5">
        <v>0</v>
      </c>
      <c r="EY360" s="5">
        <v>0</v>
      </c>
      <c r="EZ360" s="5">
        <v>0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0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/>
      <c r="FZ360" s="5">
        <v>0</v>
      </c>
      <c r="GA360" s="5">
        <v>0</v>
      </c>
      <c r="GB360" s="5">
        <v>0</v>
      </c>
      <c r="GC360" s="5">
        <v>0</v>
      </c>
      <c r="GD360" s="5">
        <v>0</v>
      </c>
      <c r="GE360" s="5">
        <v>0</v>
      </c>
      <c r="GF360" s="5">
        <v>0</v>
      </c>
      <c r="GG360" s="5">
        <v>0</v>
      </c>
      <c r="GH360" s="5">
        <v>0</v>
      </c>
      <c r="GI360" s="5">
        <v>0</v>
      </c>
      <c r="GJ360" s="5">
        <v>0</v>
      </c>
      <c r="GK360" s="5">
        <v>0</v>
      </c>
      <c r="GL360" s="5">
        <v>0</v>
      </c>
      <c r="GM360" s="5">
        <v>0</v>
      </c>
      <c r="GN360" s="5">
        <v>0</v>
      </c>
      <c r="GO360" s="5">
        <v>0</v>
      </c>
      <c r="GP360" s="5">
        <v>0</v>
      </c>
      <c r="GQ360" s="5">
        <v>0</v>
      </c>
      <c r="GR360" s="5">
        <v>0</v>
      </c>
      <c r="GS360" s="5">
        <v>0</v>
      </c>
      <c r="GT360" s="5">
        <v>0</v>
      </c>
      <c r="GU360" s="5">
        <v>0</v>
      </c>
      <c r="GV360" s="5">
        <v>0</v>
      </c>
      <c r="GW360" s="5">
        <v>0</v>
      </c>
      <c r="GX360" s="5">
        <v>9905</v>
      </c>
      <c r="GY360" s="5">
        <v>9905</v>
      </c>
      <c r="GZ360" s="5">
        <v>9905</v>
      </c>
      <c r="HA360" s="5">
        <v>9905</v>
      </c>
      <c r="HB360" s="5">
        <v>9905</v>
      </c>
      <c r="HC360" s="5">
        <v>9905</v>
      </c>
      <c r="HD360" s="5">
        <v>9905</v>
      </c>
      <c r="HE360" s="5">
        <v>9905</v>
      </c>
      <c r="HF360" s="5">
        <v>9905</v>
      </c>
      <c r="HG360" s="5">
        <v>9905</v>
      </c>
      <c r="HH360" s="5">
        <v>9905</v>
      </c>
      <c r="HI360" s="5">
        <v>9905</v>
      </c>
      <c r="HJ360" s="5">
        <v>10499.300000000001</v>
      </c>
      <c r="HK360" s="5">
        <v>10499.300000000001</v>
      </c>
      <c r="HL360" s="5">
        <v>10499.300000000001</v>
      </c>
      <c r="HM360" s="5">
        <v>10499.300000000001</v>
      </c>
      <c r="HN360" s="5">
        <v>10499.300000000001</v>
      </c>
      <c r="HO360" s="5">
        <v>10499.300000000001</v>
      </c>
      <c r="HP360" s="5">
        <v>10499.300000000001</v>
      </c>
      <c r="HQ360" s="5">
        <v>10499.300000000001</v>
      </c>
      <c r="HR360" s="5">
        <v>10499.300000000001</v>
      </c>
      <c r="HS360" s="5">
        <v>10499.300000000001</v>
      </c>
      <c r="HT360" s="5">
        <v>10499.300000000001</v>
      </c>
      <c r="HU360" s="5">
        <v>10499.300000000001</v>
      </c>
      <c r="HV360" s="5">
        <v>11129.258000000002</v>
      </c>
      <c r="HW360" s="5">
        <v>11129.258000000002</v>
      </c>
      <c r="HX360" s="5">
        <v>11129.258000000002</v>
      </c>
      <c r="HY360" s="5">
        <v>11129.258000000002</v>
      </c>
      <c r="HZ360" s="5">
        <v>11129.258000000002</v>
      </c>
      <c r="IA360" s="5">
        <v>11129.258000000002</v>
      </c>
      <c r="IB360" s="5">
        <v>11129.258000000002</v>
      </c>
      <c r="IC360" s="5">
        <v>11129.258000000002</v>
      </c>
      <c r="ID360" s="5">
        <v>11129.258000000002</v>
      </c>
      <c r="IE360" s="5">
        <v>11129.258000000002</v>
      </c>
      <c r="IF360" s="5">
        <v>11129.258000000002</v>
      </c>
      <c r="IG360" s="5">
        <v>11129.258000000002</v>
      </c>
      <c r="IH360" s="5">
        <v>11797.013480000001</v>
      </c>
      <c r="II360" s="5">
        <v>11797.013480000001</v>
      </c>
      <c r="IJ360" s="5">
        <v>11797.013480000001</v>
      </c>
      <c r="IK360" s="5">
        <v>11797.013480000001</v>
      </c>
      <c r="IL360" s="5">
        <v>11797.013480000001</v>
      </c>
      <c r="IM360" s="5">
        <v>11797.013480000001</v>
      </c>
      <c r="IN360" s="5">
        <v>11797.013480000001</v>
      </c>
      <c r="IO360" s="5">
        <v>11797.013480000001</v>
      </c>
      <c r="IP360" s="5">
        <v>11797.013480000001</v>
      </c>
      <c r="IQ360" s="5">
        <v>11797.013480000001</v>
      </c>
      <c r="IR360" s="5">
        <v>11797.013480000001</v>
      </c>
      <c r="IS360" s="5">
        <v>11797.013480000001</v>
      </c>
      <c r="IT360" s="5"/>
      <c r="IW360" s="5">
        <v>0</v>
      </c>
      <c r="IX360" s="5">
        <v>0</v>
      </c>
      <c r="IY360" s="5">
        <v>0</v>
      </c>
      <c r="IZ360" s="5">
        <v>0</v>
      </c>
      <c r="JA360" s="5">
        <v>0</v>
      </c>
      <c r="JB360" s="5">
        <v>0</v>
      </c>
      <c r="JC360" s="5">
        <v>0</v>
      </c>
      <c r="JD360" s="5">
        <v>0</v>
      </c>
      <c r="JE360" s="5">
        <v>0</v>
      </c>
      <c r="JF360" s="5">
        <v>0</v>
      </c>
      <c r="JG360" s="5">
        <v>0</v>
      </c>
      <c r="JH360" s="5">
        <v>0</v>
      </c>
      <c r="JI360" s="5">
        <v>0</v>
      </c>
      <c r="JJ360" s="5">
        <v>0</v>
      </c>
      <c r="JK360" s="5">
        <v>0</v>
      </c>
      <c r="JL360" s="5">
        <v>0</v>
      </c>
      <c r="JM360" s="5">
        <v>0</v>
      </c>
      <c r="JN360" s="5">
        <v>0</v>
      </c>
      <c r="JO360" s="5">
        <v>0</v>
      </c>
      <c r="JP360" s="5">
        <v>0</v>
      </c>
      <c r="JQ360" s="5">
        <v>0</v>
      </c>
      <c r="JR360" s="5">
        <v>0</v>
      </c>
      <c r="JS360" s="5">
        <v>0</v>
      </c>
      <c r="JT360" s="5">
        <v>0</v>
      </c>
      <c r="JU360" s="5">
        <v>284.27350000000001</v>
      </c>
      <c r="JV360" s="5">
        <v>284.27350000000001</v>
      </c>
      <c r="JW360" s="5">
        <v>284.27350000000001</v>
      </c>
      <c r="JX360" s="5">
        <v>284.27350000000001</v>
      </c>
      <c r="JY360" s="5">
        <v>284.27350000000001</v>
      </c>
      <c r="JZ360" s="5">
        <v>284.27350000000001</v>
      </c>
      <c r="KA360" s="5">
        <v>284.27350000000001</v>
      </c>
      <c r="KB360" s="5">
        <v>284.27350000000001</v>
      </c>
      <c r="KC360" s="5">
        <v>284.27350000000001</v>
      </c>
      <c r="KD360" s="5">
        <v>284.27350000000001</v>
      </c>
      <c r="KE360" s="5">
        <v>284.27350000000001</v>
      </c>
      <c r="KF360" s="5">
        <v>284.27350000000001</v>
      </c>
      <c r="KG360" s="5">
        <v>301.32991000000004</v>
      </c>
      <c r="KH360" s="5">
        <v>301.32991000000004</v>
      </c>
      <c r="KI360" s="5">
        <v>301.32991000000004</v>
      </c>
      <c r="KJ360" s="5">
        <v>301.32991000000004</v>
      </c>
      <c r="KK360" s="5">
        <v>301.32991000000004</v>
      </c>
      <c r="KL360" s="5">
        <v>301.32991000000004</v>
      </c>
      <c r="KM360" s="5">
        <v>301.32991000000004</v>
      </c>
      <c r="KN360" s="5">
        <v>301.32991000000004</v>
      </c>
      <c r="KO360" s="5">
        <v>301.32991000000004</v>
      </c>
      <c r="KP360" s="5">
        <v>301.32991000000004</v>
      </c>
      <c r="KQ360" s="5">
        <v>301.32991000000004</v>
      </c>
      <c r="KR360" s="5">
        <v>301.32991000000004</v>
      </c>
      <c r="KS360" s="5">
        <v>319.40970460000005</v>
      </c>
      <c r="KT360" s="5">
        <v>319.40970460000005</v>
      </c>
      <c r="KU360" s="5">
        <v>319.40970460000005</v>
      </c>
      <c r="KV360" s="5">
        <v>319.40970460000005</v>
      </c>
      <c r="KW360" s="5">
        <v>319.40970460000005</v>
      </c>
      <c r="KX360" s="5">
        <v>319.40970460000005</v>
      </c>
      <c r="KY360" s="5">
        <v>319.40970460000005</v>
      </c>
      <c r="KZ360" s="5">
        <v>319.40970460000005</v>
      </c>
      <c r="LA360" s="5">
        <v>319.40970460000005</v>
      </c>
      <c r="LB360" s="5">
        <v>319.40970460000005</v>
      </c>
      <c r="LC360" s="5">
        <v>319.40970460000005</v>
      </c>
      <c r="LD360" s="5">
        <v>319.40970460000005</v>
      </c>
      <c r="LE360" s="5">
        <v>338.57428687600003</v>
      </c>
      <c r="LF360" s="5">
        <v>338.57428687600003</v>
      </c>
      <c r="LG360" s="5">
        <v>338.57428687600003</v>
      </c>
      <c r="LH360" s="5">
        <v>338.57428687600003</v>
      </c>
      <c r="LI360" s="5">
        <v>338.57428687600003</v>
      </c>
      <c r="LJ360" s="5">
        <v>338.57428687600003</v>
      </c>
      <c r="LK360" s="5">
        <v>338.57428687600003</v>
      </c>
      <c r="LL360" s="5">
        <v>338.57428687600003</v>
      </c>
      <c r="LM360" s="5">
        <v>338.57428687600003</v>
      </c>
      <c r="LN360" s="5">
        <v>338.57428687600003</v>
      </c>
      <c r="LO360" s="5">
        <v>338.57428687600003</v>
      </c>
      <c r="LP360" s="5">
        <v>338.57428687600003</v>
      </c>
      <c r="LQ360" s="5"/>
      <c r="LT360" s="5">
        <v>0</v>
      </c>
      <c r="LU360" s="5">
        <v>0</v>
      </c>
      <c r="LV360" s="5">
        <v>0</v>
      </c>
      <c r="LW360" s="5">
        <v>0</v>
      </c>
      <c r="LX360" s="5">
        <v>0</v>
      </c>
      <c r="LY360" s="5">
        <v>0</v>
      </c>
      <c r="LZ360" s="5">
        <v>0</v>
      </c>
      <c r="MA360" s="5">
        <v>0</v>
      </c>
      <c r="MB360" s="5">
        <v>0</v>
      </c>
      <c r="MC360" s="5">
        <v>0</v>
      </c>
      <c r="MD360" s="5">
        <v>0</v>
      </c>
      <c r="ME360" s="5">
        <v>0</v>
      </c>
      <c r="MF360" s="5">
        <v>0</v>
      </c>
      <c r="MG360" s="5">
        <v>0</v>
      </c>
      <c r="MH360" s="5">
        <v>0</v>
      </c>
      <c r="MI360" s="5">
        <v>0</v>
      </c>
      <c r="MJ360" s="5">
        <v>0</v>
      </c>
      <c r="MK360" s="5">
        <v>0</v>
      </c>
      <c r="ML360" s="5">
        <v>0</v>
      </c>
      <c r="MM360" s="5">
        <v>0</v>
      </c>
      <c r="MN360" s="5">
        <v>0</v>
      </c>
      <c r="MO360" s="5">
        <v>0</v>
      </c>
      <c r="MP360" s="5">
        <v>0</v>
      </c>
      <c r="MQ360" s="5">
        <v>0</v>
      </c>
      <c r="MR360" s="5">
        <v>301.11200000000002</v>
      </c>
      <c r="MS360" s="5">
        <v>301.11200000000002</v>
      </c>
      <c r="MT360" s="5">
        <v>301.11200000000002</v>
      </c>
      <c r="MU360" s="5">
        <v>301.11200000000002</v>
      </c>
      <c r="MV360" s="5">
        <v>301.11200000000002</v>
      </c>
      <c r="MW360" s="5">
        <v>301.11200000000002</v>
      </c>
      <c r="MX360" s="5">
        <v>301.11200000000002</v>
      </c>
      <c r="MY360" s="5">
        <v>301.11200000000002</v>
      </c>
      <c r="MZ360" s="5">
        <v>301.11200000000002</v>
      </c>
      <c r="NA360" s="5">
        <v>301.11200000000002</v>
      </c>
      <c r="NB360" s="5">
        <v>301.11200000000002</v>
      </c>
      <c r="NC360" s="5">
        <v>301.11200000000002</v>
      </c>
      <c r="ND360" s="5">
        <v>319.17872000000006</v>
      </c>
      <c r="NE360" s="5">
        <v>319.17872000000006</v>
      </c>
      <c r="NF360" s="5">
        <v>319.17872000000006</v>
      </c>
      <c r="NG360" s="5">
        <v>319.17872000000006</v>
      </c>
      <c r="NH360" s="5">
        <v>319.17872000000006</v>
      </c>
      <c r="NI360" s="5">
        <v>319.17872000000006</v>
      </c>
      <c r="NJ360" s="5">
        <v>319.17872000000006</v>
      </c>
      <c r="NK360" s="5">
        <v>319.17872000000006</v>
      </c>
      <c r="NL360" s="5">
        <v>319.17872000000006</v>
      </c>
      <c r="NM360" s="5">
        <v>319.17872000000006</v>
      </c>
      <c r="NN360" s="5">
        <v>319.17872000000006</v>
      </c>
      <c r="NO360" s="5">
        <v>319.17872000000006</v>
      </c>
      <c r="NP360" s="5">
        <v>338.32944320000007</v>
      </c>
      <c r="NQ360" s="5">
        <v>338.32944320000007</v>
      </c>
      <c r="NR360" s="5">
        <v>338.32944320000007</v>
      </c>
      <c r="NS360" s="5">
        <v>338.32944320000007</v>
      </c>
      <c r="NT360" s="5">
        <v>338.32944320000007</v>
      </c>
      <c r="NU360" s="5">
        <v>338.32944320000007</v>
      </c>
      <c r="NV360" s="5">
        <v>338.32944320000007</v>
      </c>
      <c r="NW360" s="5">
        <v>338.32944320000007</v>
      </c>
      <c r="NX360" s="5">
        <v>338.32944320000007</v>
      </c>
      <c r="NY360" s="5">
        <v>338.32944320000007</v>
      </c>
      <c r="NZ360" s="5">
        <v>338.32944320000007</v>
      </c>
      <c r="OA360" s="5">
        <v>338.32944320000007</v>
      </c>
      <c r="OB360" s="5">
        <v>358.62920979200004</v>
      </c>
      <c r="OC360" s="5">
        <v>358.62920979200004</v>
      </c>
      <c r="OD360" s="5">
        <v>358.62920979200004</v>
      </c>
      <c r="OE360" s="5">
        <v>358.62920979200004</v>
      </c>
      <c r="OF360" s="5">
        <v>358.62920979200004</v>
      </c>
      <c r="OG360" s="5">
        <v>358.62920979200004</v>
      </c>
      <c r="OH360" s="5">
        <v>358.62920979200004</v>
      </c>
      <c r="OI360" s="5">
        <v>358.62920979200004</v>
      </c>
      <c r="OJ360" s="5">
        <v>358.62920979200004</v>
      </c>
      <c r="OK360" s="5">
        <v>358.62920979200004</v>
      </c>
      <c r="OL360" s="5">
        <v>358.62920979200004</v>
      </c>
      <c r="OM360" s="5">
        <v>358.62920979200004</v>
      </c>
      <c r="ON360" s="5"/>
      <c r="OQ360" s="59">
        <v>0</v>
      </c>
      <c r="OR360" s="59">
        <v>0</v>
      </c>
      <c r="OS360" s="59">
        <v>0</v>
      </c>
      <c r="OT360" s="59">
        <v>0</v>
      </c>
      <c r="OU360" s="59">
        <v>0</v>
      </c>
      <c r="OV360" s="59">
        <v>0</v>
      </c>
      <c r="OW360" s="59">
        <v>0</v>
      </c>
      <c r="OX360" s="59">
        <v>0</v>
      </c>
      <c r="OY360" s="59">
        <v>0</v>
      </c>
      <c r="OZ360" s="59">
        <v>0</v>
      </c>
      <c r="PA360" s="59">
        <v>0</v>
      </c>
      <c r="PB360" s="59">
        <v>0</v>
      </c>
      <c r="PC360" s="59">
        <v>0</v>
      </c>
      <c r="PD360" s="59">
        <v>0</v>
      </c>
      <c r="PE360" s="59">
        <v>0</v>
      </c>
      <c r="PF360" s="59">
        <v>0</v>
      </c>
      <c r="PG360" s="59">
        <v>0</v>
      </c>
      <c r="PH360" s="59">
        <v>0</v>
      </c>
      <c r="PI360" s="59">
        <v>0</v>
      </c>
      <c r="PJ360" s="59">
        <v>0</v>
      </c>
      <c r="PK360" s="59">
        <v>0</v>
      </c>
      <c r="PL360" s="59">
        <v>0</v>
      </c>
      <c r="PM360" s="59">
        <v>0</v>
      </c>
      <c r="PN360" s="59">
        <v>0</v>
      </c>
      <c r="PO360" s="59">
        <v>0</v>
      </c>
      <c r="PP360" s="59">
        <v>0</v>
      </c>
      <c r="PQ360" s="59">
        <v>0</v>
      </c>
      <c r="PR360" s="59">
        <v>0</v>
      </c>
      <c r="PS360" s="59">
        <v>0</v>
      </c>
      <c r="PT360" s="59">
        <v>0</v>
      </c>
      <c r="PU360" s="59">
        <v>0</v>
      </c>
      <c r="PV360" s="59">
        <v>0</v>
      </c>
      <c r="PW360" s="59">
        <v>0</v>
      </c>
      <c r="PX360" s="59">
        <v>0</v>
      </c>
      <c r="PY360" s="59">
        <v>0</v>
      </c>
      <c r="PZ360" s="59">
        <v>0</v>
      </c>
      <c r="QA360" s="59">
        <v>0</v>
      </c>
      <c r="QB360" s="59">
        <v>0</v>
      </c>
      <c r="QC360" s="59">
        <v>0</v>
      </c>
      <c r="QD360" s="59">
        <v>0</v>
      </c>
      <c r="QE360" s="59">
        <v>0</v>
      </c>
      <c r="QF360" s="59">
        <v>0</v>
      </c>
      <c r="QG360" s="59">
        <v>0</v>
      </c>
      <c r="QH360" s="59">
        <v>0</v>
      </c>
      <c r="QI360" s="59">
        <v>0</v>
      </c>
      <c r="QJ360" s="59">
        <v>0</v>
      </c>
      <c r="QK360" s="59">
        <v>0</v>
      </c>
      <c r="QL360" s="59">
        <v>0</v>
      </c>
      <c r="QM360" s="59">
        <v>0</v>
      </c>
      <c r="QN360" s="59">
        <v>0</v>
      </c>
      <c r="QO360" s="59">
        <v>0</v>
      </c>
      <c r="QP360" s="59">
        <v>0</v>
      </c>
      <c r="QQ360" s="59">
        <v>0</v>
      </c>
      <c r="QR360" s="59">
        <v>0</v>
      </c>
      <c r="QS360" s="59">
        <v>0</v>
      </c>
      <c r="QT360" s="59">
        <v>0</v>
      </c>
      <c r="QU360" s="59">
        <v>0</v>
      </c>
      <c r="QV360" s="59">
        <v>0</v>
      </c>
      <c r="QW360" s="59">
        <v>0</v>
      </c>
      <c r="QX360" s="59">
        <v>0</v>
      </c>
      <c r="QY360" s="59">
        <v>0</v>
      </c>
      <c r="QZ360" s="59">
        <v>0</v>
      </c>
      <c r="RA360" s="59">
        <v>0</v>
      </c>
      <c r="RB360" s="59">
        <v>0</v>
      </c>
      <c r="RC360" s="59">
        <v>0</v>
      </c>
      <c r="RD360" s="59">
        <v>0</v>
      </c>
      <c r="RE360" s="59">
        <v>0</v>
      </c>
      <c r="RF360" s="59">
        <v>0</v>
      </c>
      <c r="RG360" s="59">
        <v>0</v>
      </c>
      <c r="RH360" s="59">
        <v>0</v>
      </c>
      <c r="RI360" s="59">
        <v>0</v>
      </c>
      <c r="RJ360" s="59">
        <v>0</v>
      </c>
      <c r="RK360" s="59"/>
      <c r="RN360" s="59">
        <v>0</v>
      </c>
      <c r="RO360" s="59">
        <v>0</v>
      </c>
      <c r="RP360" s="59">
        <v>0</v>
      </c>
      <c r="RQ360" s="59">
        <v>0</v>
      </c>
      <c r="RR360" s="59">
        <v>0</v>
      </c>
      <c r="RS360" s="59">
        <v>0</v>
      </c>
      <c r="RT360" s="59">
        <v>0</v>
      </c>
      <c r="RU360" s="59">
        <v>0</v>
      </c>
      <c r="RV360" s="59">
        <v>0</v>
      </c>
      <c r="RW360" s="59">
        <v>0</v>
      </c>
      <c r="RX360" s="59">
        <v>0</v>
      </c>
      <c r="RY360" s="59">
        <v>0</v>
      </c>
      <c r="RZ360" s="59">
        <v>0</v>
      </c>
      <c r="SA360" s="59">
        <v>0</v>
      </c>
      <c r="SB360" s="59">
        <v>0</v>
      </c>
      <c r="SC360" s="59">
        <v>0</v>
      </c>
      <c r="SD360" s="59">
        <v>0</v>
      </c>
      <c r="SE360" s="59">
        <v>0</v>
      </c>
      <c r="SF360" s="59">
        <v>0</v>
      </c>
      <c r="SG360" s="59">
        <v>0</v>
      </c>
      <c r="SH360" s="59">
        <v>0</v>
      </c>
      <c r="SI360" s="59">
        <v>0</v>
      </c>
      <c r="SJ360" s="59">
        <v>0</v>
      </c>
      <c r="SK360" s="59">
        <v>0</v>
      </c>
      <c r="SL360" s="59">
        <v>585.38550000000009</v>
      </c>
      <c r="SM360" s="59">
        <v>585.38550000000009</v>
      </c>
      <c r="SN360" s="59">
        <v>585.38550000000009</v>
      </c>
      <c r="SO360" s="59">
        <v>585.38550000000009</v>
      </c>
      <c r="SP360" s="59">
        <v>585.38550000000009</v>
      </c>
      <c r="SQ360" s="59">
        <v>585.38550000000009</v>
      </c>
      <c r="SR360" s="59">
        <v>585.38550000000009</v>
      </c>
      <c r="SS360" s="59">
        <v>585.38550000000009</v>
      </c>
      <c r="ST360" s="59">
        <v>585.38550000000009</v>
      </c>
      <c r="SU360" s="59">
        <v>585.38550000000009</v>
      </c>
      <c r="SV360" s="59">
        <v>585.38550000000009</v>
      </c>
      <c r="SW360" s="59">
        <v>585.38550000000009</v>
      </c>
      <c r="SX360" s="59">
        <v>620.50863000000004</v>
      </c>
      <c r="SY360" s="59">
        <v>620.50863000000004</v>
      </c>
      <c r="SZ360" s="59">
        <v>620.50863000000004</v>
      </c>
      <c r="TA360" s="59">
        <v>620.50863000000004</v>
      </c>
      <c r="TB360" s="59">
        <v>620.50863000000004</v>
      </c>
      <c r="TC360" s="59">
        <v>620.50863000000004</v>
      </c>
      <c r="TD360" s="59">
        <v>620.50863000000004</v>
      </c>
      <c r="TE360" s="59">
        <v>620.50863000000004</v>
      </c>
      <c r="TF360" s="59">
        <v>620.50863000000004</v>
      </c>
      <c r="TG360" s="59">
        <v>620.50863000000004</v>
      </c>
      <c r="TH360" s="59">
        <v>620.50863000000004</v>
      </c>
      <c r="TI360" s="59">
        <v>620.50863000000004</v>
      </c>
      <c r="TJ360" s="59">
        <v>657.73914780000018</v>
      </c>
      <c r="TK360" s="59">
        <v>657.73914780000018</v>
      </c>
      <c r="TL360" s="59">
        <v>657.73914780000018</v>
      </c>
      <c r="TM360" s="59">
        <v>657.73914780000018</v>
      </c>
      <c r="TN360" s="59">
        <v>657.73914780000018</v>
      </c>
      <c r="TO360" s="59">
        <v>657.73914780000018</v>
      </c>
      <c r="TP360" s="59">
        <v>657.73914780000018</v>
      </c>
      <c r="TQ360" s="59">
        <v>657.73914780000018</v>
      </c>
      <c r="TR360" s="59">
        <v>657.73914780000018</v>
      </c>
      <c r="TS360" s="59">
        <v>657.73914780000018</v>
      </c>
      <c r="TT360" s="59">
        <v>657.73914780000018</v>
      </c>
      <c r="TU360" s="59">
        <v>657.73914780000018</v>
      </c>
      <c r="TV360" s="59">
        <v>697.20349666800007</v>
      </c>
      <c r="TW360" s="59">
        <v>697.20349666800007</v>
      </c>
      <c r="TX360" s="59">
        <v>697.20349666800007</v>
      </c>
      <c r="TY360" s="59">
        <v>697.20349666800007</v>
      </c>
      <c r="TZ360" s="59">
        <v>697.20349666800007</v>
      </c>
      <c r="UA360" s="59">
        <v>697.20349666800007</v>
      </c>
      <c r="UB360" s="59">
        <v>697.20349666800007</v>
      </c>
      <c r="UC360" s="59">
        <v>697.20349666800007</v>
      </c>
      <c r="UD360" s="59">
        <v>697.20349666800007</v>
      </c>
      <c r="UE360" s="59">
        <v>697.20349666800007</v>
      </c>
      <c r="UF360" s="59">
        <v>697.20349666800007</v>
      </c>
      <c r="UG360" s="59">
        <v>697.20349666800007</v>
      </c>
      <c r="UH360" s="59"/>
      <c r="UK360" s="59">
        <v>0</v>
      </c>
      <c r="UL360" s="59">
        <v>0</v>
      </c>
      <c r="UM360" s="59">
        <v>3411.2820000000011</v>
      </c>
      <c r="UN360" s="59">
        <v>3615.9589199999996</v>
      </c>
      <c r="UO360" s="59">
        <v>3832.9164552000016</v>
      </c>
      <c r="UP360" s="59">
        <v>4062.8914425119997</v>
      </c>
      <c r="UQ360" s="59"/>
      <c r="UT360" s="59">
        <v>0</v>
      </c>
      <c r="UU360" s="59">
        <v>0</v>
      </c>
      <c r="UV360" s="59">
        <v>3613.3440000000005</v>
      </c>
      <c r="UW360" s="59">
        <v>3830.14464</v>
      </c>
      <c r="UX360" s="59">
        <v>4059.9533184000015</v>
      </c>
      <c r="UY360" s="59">
        <v>4303.5505175040007</v>
      </c>
      <c r="UZ360" s="59"/>
      <c r="VC360" s="59">
        <v>0</v>
      </c>
      <c r="VD360" s="59">
        <v>0</v>
      </c>
      <c r="VE360" s="59">
        <v>0</v>
      </c>
      <c r="VF360" s="59">
        <v>0</v>
      </c>
      <c r="VG360" s="59">
        <v>0</v>
      </c>
      <c r="VH360" s="59">
        <v>0</v>
      </c>
      <c r="VI360" s="59"/>
      <c r="VL360" s="59">
        <v>0</v>
      </c>
      <c r="VM360" s="59">
        <v>0</v>
      </c>
      <c r="VN360" s="59">
        <v>7024.626000000002</v>
      </c>
      <c r="VO360" s="59">
        <v>7446.1035599999996</v>
      </c>
      <c r="VP360" s="59">
        <v>7892.8697736000031</v>
      </c>
      <c r="VQ360" s="59">
        <v>8366.4419600159999</v>
      </c>
      <c r="VR360" s="59"/>
      <c r="VU360" s="59">
        <v>0</v>
      </c>
      <c r="VV360" s="59">
        <v>0</v>
      </c>
      <c r="VW360" s="59">
        <v>118860</v>
      </c>
      <c r="VX360" s="59">
        <v>125991.60000000002</v>
      </c>
      <c r="VY360" s="59">
        <v>133551.09600000002</v>
      </c>
      <c r="VZ360" s="59">
        <v>141564.16175999999</v>
      </c>
      <c r="WA360" s="59"/>
      <c r="WD360" s="59">
        <v>0</v>
      </c>
      <c r="WE360" s="59">
        <v>0</v>
      </c>
      <c r="WF360" s="59">
        <v>9905</v>
      </c>
      <c r="WG360" s="59">
        <v>10499.300000000001</v>
      </c>
      <c r="WH360" s="59">
        <v>11129.258000000002</v>
      </c>
      <c r="WI360" s="59">
        <v>11797.01348</v>
      </c>
      <c r="WJ360" s="59"/>
      <c r="WM360" s="59">
        <v>0</v>
      </c>
      <c r="WN360" s="59">
        <v>0</v>
      </c>
      <c r="WO360" s="59">
        <v>415.65253881661772</v>
      </c>
      <c r="WP360" s="59">
        <v>440.59169114561485</v>
      </c>
      <c r="WQ360" s="59">
        <v>467.02719261435175</v>
      </c>
      <c r="WR360" s="59">
        <v>495.0488241712128</v>
      </c>
      <c r="WS360" s="59"/>
      <c r="WV360" s="74">
        <v>-12</v>
      </c>
      <c r="WW360" s="74">
        <v>0</v>
      </c>
      <c r="WX360" s="74">
        <v>12</v>
      </c>
      <c r="WY360" s="74">
        <v>24</v>
      </c>
      <c r="WZ360" s="74">
        <v>36</v>
      </c>
      <c r="XA360" s="74">
        <v>48</v>
      </c>
      <c r="XB360" s="74"/>
      <c r="XE360" s="80">
        <v>0</v>
      </c>
      <c r="XF360" s="80">
        <v>0</v>
      </c>
      <c r="XG360" s="80">
        <v>1</v>
      </c>
      <c r="XH360" s="80">
        <v>2</v>
      </c>
      <c r="XI360" s="80">
        <v>3</v>
      </c>
      <c r="XJ360" s="80">
        <v>4</v>
      </c>
      <c r="XK360" s="80"/>
      <c r="XL360" s="75"/>
      <c r="XM360" s="75"/>
      <c r="XN360" s="80">
        <v>0</v>
      </c>
      <c r="XO360" s="80">
        <v>0</v>
      </c>
      <c r="XP360" s="80">
        <v>0</v>
      </c>
      <c r="XQ360" s="80">
        <v>0</v>
      </c>
      <c r="XR360" s="80">
        <v>0</v>
      </c>
      <c r="XS360" s="80">
        <v>0</v>
      </c>
      <c r="XT360" s="80"/>
      <c r="XW360" s="80">
        <v>0</v>
      </c>
      <c r="XX360" s="80">
        <v>0</v>
      </c>
      <c r="XY360" s="80">
        <v>0</v>
      </c>
      <c r="XZ360" s="80">
        <v>0</v>
      </c>
      <c r="YA360" s="80">
        <v>0</v>
      </c>
      <c r="YB360" s="80">
        <v>0</v>
      </c>
      <c r="YC360" s="80"/>
      <c r="YF360" s="5">
        <v>0</v>
      </c>
      <c r="YG360" s="5">
        <v>0</v>
      </c>
      <c r="YH360" s="5">
        <v>866.63554343264786</v>
      </c>
      <c r="YI360" s="5">
        <v>918.63367603860752</v>
      </c>
      <c r="YJ360" s="5">
        <v>973.75169660092342</v>
      </c>
      <c r="YK360" s="5">
        <v>1032.1767983969794</v>
      </c>
      <c r="YL360" s="5"/>
      <c r="YO360" s="5">
        <v>0</v>
      </c>
      <c r="YP360" s="5">
        <v>0</v>
      </c>
      <c r="YQ360" s="5">
        <v>18704.364246747798</v>
      </c>
      <c r="YR360" s="5">
        <v>19826.626101552669</v>
      </c>
      <c r="YS360" s="5">
        <v>21016.223667645827</v>
      </c>
      <c r="YT360" s="5">
        <v>29702.929450272768</v>
      </c>
      <c r="YU360" s="5"/>
      <c r="YX360" s="5">
        <v>0</v>
      </c>
      <c r="YY360" s="5">
        <v>0</v>
      </c>
      <c r="YZ360" s="5">
        <v>18704.364246747798</v>
      </c>
      <c r="ZA360" s="5">
        <v>19826.626101552669</v>
      </c>
      <c r="ZB360" s="5">
        <v>21016.223667645827</v>
      </c>
      <c r="ZC360" s="5">
        <v>29702.929450272768</v>
      </c>
      <c r="ZD360" s="5"/>
      <c r="ZG360" s="5">
        <v>0</v>
      </c>
      <c r="ZH360" s="5">
        <v>0</v>
      </c>
      <c r="ZI360" s="5">
        <v>415.65253881661772</v>
      </c>
      <c r="ZJ360" s="5">
        <v>440.59169114561485</v>
      </c>
      <c r="ZK360" s="5">
        <v>467.02719261435175</v>
      </c>
      <c r="ZL360" s="5">
        <v>495.0488241712128</v>
      </c>
      <c r="ZM360" s="5"/>
      <c r="ZP360" s="60">
        <v>0</v>
      </c>
      <c r="ZQ360" s="60">
        <v>0</v>
      </c>
      <c r="ZR360" s="60">
        <v>5819.1355434326479</v>
      </c>
      <c r="ZS360" s="60">
        <v>12336.567352077216</v>
      </c>
      <c r="ZT360" s="60">
        <v>13076.761393201848</v>
      </c>
      <c r="ZU360" s="60">
        <v>13861.367076793958</v>
      </c>
      <c r="ZV360" s="60"/>
      <c r="ZY360" s="60">
        <v>0</v>
      </c>
      <c r="ZZ360" s="60">
        <v>0</v>
      </c>
      <c r="AAA360" s="60">
        <v>415.65253881661772</v>
      </c>
      <c r="AAB360" s="60">
        <v>440.59169114561485</v>
      </c>
      <c r="AAC360" s="60">
        <v>467.02719261435175</v>
      </c>
      <c r="AAD360" s="60">
        <v>495.0488241712128</v>
      </c>
      <c r="AAE360" s="60"/>
      <c r="AAH360" s="60">
        <v>0</v>
      </c>
      <c r="AAI360" s="60">
        <v>0</v>
      </c>
      <c r="AAJ360" s="60">
        <v>8728.7033151489723</v>
      </c>
      <c r="AAK360" s="60">
        <v>18504.851028115823</v>
      </c>
      <c r="AAL360" s="60">
        <v>29422.713134704161</v>
      </c>
      <c r="AAM360" s="60">
        <v>41584.101230381872</v>
      </c>
      <c r="AAN360" s="60"/>
      <c r="AAQ360" s="5">
        <v>0</v>
      </c>
      <c r="AAR360" s="5">
        <v>0</v>
      </c>
      <c r="AAS360" s="5">
        <v>14547.838858581621</v>
      </c>
      <c r="AAT360" s="5">
        <v>30841.418380193041</v>
      </c>
      <c r="AAU360" s="5">
        <v>42499.474527906008</v>
      </c>
      <c r="AAV360" s="5">
        <v>55445.468307175834</v>
      </c>
    </row>
    <row r="361" spans="2:724" ht="15" customHeight="1">
      <c r="B361" s="228">
        <v>88</v>
      </c>
      <c r="C361" s="228">
        <v>43</v>
      </c>
      <c r="D361" s="229" t="s">
        <v>523</v>
      </c>
      <c r="E361" s="73" t="b">
        <v>0</v>
      </c>
      <c r="F361" s="230">
        <v>42370</v>
      </c>
      <c r="G361" s="231" t="s">
        <v>426</v>
      </c>
      <c r="H361" s="57" t="s">
        <v>221</v>
      </c>
      <c r="I361" s="57" t="s">
        <v>199</v>
      </c>
      <c r="J361" s="229" t="s">
        <v>223</v>
      </c>
      <c r="K361" s="232">
        <v>0</v>
      </c>
      <c r="L361" s="232">
        <v>0</v>
      </c>
      <c r="M361" s="73" t="b">
        <v>1</v>
      </c>
      <c r="N361" s="73" t="b">
        <v>1</v>
      </c>
      <c r="O361" s="73" t="b">
        <v>1</v>
      </c>
      <c r="P361" s="27">
        <v>43466</v>
      </c>
      <c r="Q361" s="27" t="s">
        <v>426</v>
      </c>
      <c r="R361" s="69">
        <v>0</v>
      </c>
      <c r="S361" s="69">
        <v>0.06</v>
      </c>
      <c r="T361" s="69">
        <v>0.06</v>
      </c>
      <c r="U361" s="69">
        <v>0.06</v>
      </c>
      <c r="V361" s="69">
        <v>0.06</v>
      </c>
      <c r="W361" s="69">
        <v>0.06</v>
      </c>
      <c r="Z361" s="232">
        <v>0</v>
      </c>
      <c r="AA361" s="232">
        <v>0</v>
      </c>
      <c r="AB361" s="232">
        <v>0</v>
      </c>
      <c r="AC361" s="232">
        <v>0</v>
      </c>
      <c r="AD361" s="232">
        <v>0</v>
      </c>
      <c r="AE361" s="232">
        <v>0</v>
      </c>
      <c r="AF361" s="232">
        <v>0</v>
      </c>
      <c r="AG361" s="232">
        <v>0</v>
      </c>
      <c r="AH361" s="232">
        <v>0</v>
      </c>
      <c r="AI361" s="232">
        <v>0</v>
      </c>
      <c r="AJ361" s="232">
        <v>0</v>
      </c>
      <c r="AK361" s="232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234">
        <v>9905</v>
      </c>
      <c r="AY361" s="5">
        <v>9905</v>
      </c>
      <c r="AZ361" s="5">
        <v>9905</v>
      </c>
      <c r="BA361" s="5">
        <v>9905</v>
      </c>
      <c r="BB361" s="5">
        <v>9905</v>
      </c>
      <c r="BC361" s="5">
        <v>9905</v>
      </c>
      <c r="BD361" s="5">
        <v>9905</v>
      </c>
      <c r="BE361" s="5">
        <v>9905</v>
      </c>
      <c r="BF361" s="5">
        <v>9905</v>
      </c>
      <c r="BG361" s="5">
        <v>9905</v>
      </c>
      <c r="BH361" s="5">
        <v>9905</v>
      </c>
      <c r="BI361" s="5">
        <v>9905</v>
      </c>
      <c r="BJ361" s="5">
        <v>10499.300000000001</v>
      </c>
      <c r="BK361" s="5">
        <v>10499.300000000001</v>
      </c>
      <c r="BL361" s="5">
        <v>10499.300000000001</v>
      </c>
      <c r="BM361" s="5">
        <v>10499.300000000001</v>
      </c>
      <c r="BN361" s="5">
        <v>10499.300000000001</v>
      </c>
      <c r="BO361" s="5">
        <v>10499.300000000001</v>
      </c>
      <c r="BP361" s="5">
        <v>10499.300000000001</v>
      </c>
      <c r="BQ361" s="5">
        <v>10499.300000000001</v>
      </c>
      <c r="BR361" s="5">
        <v>10499.300000000001</v>
      </c>
      <c r="BS361" s="5">
        <v>10499.300000000001</v>
      </c>
      <c r="BT361" s="5">
        <v>10499.300000000001</v>
      </c>
      <c r="BU361" s="5">
        <v>10499.300000000001</v>
      </c>
      <c r="BV361" s="5">
        <v>11129.258000000002</v>
      </c>
      <c r="BW361" s="5">
        <v>11129.258000000002</v>
      </c>
      <c r="BX361" s="5">
        <v>11129.258000000002</v>
      </c>
      <c r="BY361" s="5">
        <v>11129.258000000002</v>
      </c>
      <c r="BZ361" s="5">
        <v>11129.258000000002</v>
      </c>
      <c r="CA361" s="5">
        <v>11129.258000000002</v>
      </c>
      <c r="CB361" s="5">
        <v>11129.258000000002</v>
      </c>
      <c r="CC361" s="5">
        <v>11129.258000000002</v>
      </c>
      <c r="CD361" s="5">
        <v>11129.258000000002</v>
      </c>
      <c r="CE361" s="5">
        <v>11129.258000000002</v>
      </c>
      <c r="CF361" s="5">
        <v>11129.258000000002</v>
      </c>
      <c r="CG361" s="5">
        <v>11129.258000000002</v>
      </c>
      <c r="CH361" s="5">
        <v>11797.013480000001</v>
      </c>
      <c r="CI361" s="5">
        <v>11797.013480000001</v>
      </c>
      <c r="CJ361" s="5">
        <v>11797.013480000001</v>
      </c>
      <c r="CK361" s="5">
        <v>11797.013480000001</v>
      </c>
      <c r="CL361" s="5">
        <v>11797.013480000001</v>
      </c>
      <c r="CM361" s="5">
        <v>11797.013480000001</v>
      </c>
      <c r="CN361" s="5">
        <v>11797.013480000001</v>
      </c>
      <c r="CO361" s="5">
        <v>11797.013480000001</v>
      </c>
      <c r="CP361" s="5">
        <v>11797.013480000001</v>
      </c>
      <c r="CQ361" s="5">
        <v>11797.013480000001</v>
      </c>
      <c r="CR361" s="5">
        <v>11797.013480000001</v>
      </c>
      <c r="CS361" s="5">
        <v>11797.013480000001</v>
      </c>
      <c r="CU361" s="69">
        <v>0</v>
      </c>
      <c r="CV361" s="69">
        <v>0</v>
      </c>
      <c r="CW361" s="69">
        <v>0</v>
      </c>
      <c r="CX361" s="69">
        <v>0</v>
      </c>
      <c r="CY361" s="69">
        <v>0</v>
      </c>
      <c r="CZ361" s="69">
        <v>0</v>
      </c>
      <c r="DC361" s="5">
        <v>0</v>
      </c>
      <c r="DD361" s="5">
        <v>0</v>
      </c>
      <c r="DE361" s="5">
        <v>0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/>
      <c r="FZ361" s="5">
        <v>0</v>
      </c>
      <c r="GA361" s="5">
        <v>0</v>
      </c>
      <c r="GB361" s="5">
        <v>0</v>
      </c>
      <c r="GC361" s="5">
        <v>0</v>
      </c>
      <c r="GD361" s="5">
        <v>0</v>
      </c>
      <c r="GE361" s="5">
        <v>0</v>
      </c>
      <c r="GF361" s="5">
        <v>0</v>
      </c>
      <c r="GG361" s="5">
        <v>0</v>
      </c>
      <c r="GH361" s="5">
        <v>0</v>
      </c>
      <c r="GI361" s="5">
        <v>0</v>
      </c>
      <c r="GJ361" s="5">
        <v>0</v>
      </c>
      <c r="GK361" s="5">
        <v>0</v>
      </c>
      <c r="GL361" s="5">
        <v>0</v>
      </c>
      <c r="GM361" s="5">
        <v>0</v>
      </c>
      <c r="GN361" s="5">
        <v>0</v>
      </c>
      <c r="GO361" s="5">
        <v>0</v>
      </c>
      <c r="GP361" s="5">
        <v>0</v>
      </c>
      <c r="GQ361" s="5">
        <v>0</v>
      </c>
      <c r="GR361" s="5">
        <v>0</v>
      </c>
      <c r="GS361" s="5">
        <v>0</v>
      </c>
      <c r="GT361" s="5">
        <v>0</v>
      </c>
      <c r="GU361" s="5">
        <v>0</v>
      </c>
      <c r="GV361" s="5">
        <v>0</v>
      </c>
      <c r="GW361" s="5">
        <v>0</v>
      </c>
      <c r="GX361" s="5">
        <v>9905</v>
      </c>
      <c r="GY361" s="5">
        <v>9905</v>
      </c>
      <c r="GZ361" s="5">
        <v>9905</v>
      </c>
      <c r="HA361" s="5">
        <v>9905</v>
      </c>
      <c r="HB361" s="5">
        <v>9905</v>
      </c>
      <c r="HC361" s="5">
        <v>9905</v>
      </c>
      <c r="HD361" s="5">
        <v>9905</v>
      </c>
      <c r="HE361" s="5">
        <v>9905</v>
      </c>
      <c r="HF361" s="5">
        <v>9905</v>
      </c>
      <c r="HG361" s="5">
        <v>9905</v>
      </c>
      <c r="HH361" s="5">
        <v>9905</v>
      </c>
      <c r="HI361" s="5">
        <v>9905</v>
      </c>
      <c r="HJ361" s="5">
        <v>10499.300000000001</v>
      </c>
      <c r="HK361" s="5">
        <v>10499.300000000001</v>
      </c>
      <c r="HL361" s="5">
        <v>10499.300000000001</v>
      </c>
      <c r="HM361" s="5">
        <v>10499.300000000001</v>
      </c>
      <c r="HN361" s="5">
        <v>10499.300000000001</v>
      </c>
      <c r="HO361" s="5">
        <v>10499.300000000001</v>
      </c>
      <c r="HP361" s="5">
        <v>10499.300000000001</v>
      </c>
      <c r="HQ361" s="5">
        <v>10499.300000000001</v>
      </c>
      <c r="HR361" s="5">
        <v>10499.300000000001</v>
      </c>
      <c r="HS361" s="5">
        <v>10499.300000000001</v>
      </c>
      <c r="HT361" s="5">
        <v>10499.300000000001</v>
      </c>
      <c r="HU361" s="5">
        <v>10499.300000000001</v>
      </c>
      <c r="HV361" s="5">
        <v>11129.258000000002</v>
      </c>
      <c r="HW361" s="5">
        <v>11129.258000000002</v>
      </c>
      <c r="HX361" s="5">
        <v>11129.258000000002</v>
      </c>
      <c r="HY361" s="5">
        <v>11129.258000000002</v>
      </c>
      <c r="HZ361" s="5">
        <v>11129.258000000002</v>
      </c>
      <c r="IA361" s="5">
        <v>11129.258000000002</v>
      </c>
      <c r="IB361" s="5">
        <v>11129.258000000002</v>
      </c>
      <c r="IC361" s="5">
        <v>11129.258000000002</v>
      </c>
      <c r="ID361" s="5">
        <v>11129.258000000002</v>
      </c>
      <c r="IE361" s="5">
        <v>11129.258000000002</v>
      </c>
      <c r="IF361" s="5">
        <v>11129.258000000002</v>
      </c>
      <c r="IG361" s="5">
        <v>11129.258000000002</v>
      </c>
      <c r="IH361" s="5">
        <v>11797.013480000001</v>
      </c>
      <c r="II361" s="5">
        <v>11797.013480000001</v>
      </c>
      <c r="IJ361" s="5">
        <v>11797.013480000001</v>
      </c>
      <c r="IK361" s="5">
        <v>11797.013480000001</v>
      </c>
      <c r="IL361" s="5">
        <v>11797.013480000001</v>
      </c>
      <c r="IM361" s="5">
        <v>11797.013480000001</v>
      </c>
      <c r="IN361" s="5">
        <v>11797.013480000001</v>
      </c>
      <c r="IO361" s="5">
        <v>11797.013480000001</v>
      </c>
      <c r="IP361" s="5">
        <v>11797.013480000001</v>
      </c>
      <c r="IQ361" s="5">
        <v>11797.013480000001</v>
      </c>
      <c r="IR361" s="5">
        <v>11797.013480000001</v>
      </c>
      <c r="IS361" s="5">
        <v>11797.013480000001</v>
      </c>
      <c r="IT361" s="5"/>
      <c r="IW361" s="5">
        <v>0</v>
      </c>
      <c r="IX361" s="5">
        <v>0</v>
      </c>
      <c r="IY361" s="5">
        <v>0</v>
      </c>
      <c r="IZ361" s="5">
        <v>0</v>
      </c>
      <c r="JA361" s="5">
        <v>0</v>
      </c>
      <c r="JB361" s="5">
        <v>0</v>
      </c>
      <c r="JC361" s="5">
        <v>0</v>
      </c>
      <c r="JD361" s="5">
        <v>0</v>
      </c>
      <c r="JE361" s="5">
        <v>0</v>
      </c>
      <c r="JF361" s="5">
        <v>0</v>
      </c>
      <c r="JG361" s="5">
        <v>0</v>
      </c>
      <c r="JH361" s="5">
        <v>0</v>
      </c>
      <c r="JI361" s="5">
        <v>0</v>
      </c>
      <c r="JJ361" s="5">
        <v>0</v>
      </c>
      <c r="JK361" s="5">
        <v>0</v>
      </c>
      <c r="JL361" s="5">
        <v>0</v>
      </c>
      <c r="JM361" s="5">
        <v>0</v>
      </c>
      <c r="JN361" s="5">
        <v>0</v>
      </c>
      <c r="JO361" s="5">
        <v>0</v>
      </c>
      <c r="JP361" s="5">
        <v>0</v>
      </c>
      <c r="JQ361" s="5">
        <v>0</v>
      </c>
      <c r="JR361" s="5">
        <v>0</v>
      </c>
      <c r="JS361" s="5">
        <v>0</v>
      </c>
      <c r="JT361" s="5">
        <v>0</v>
      </c>
      <c r="JU361" s="5">
        <v>284.27350000000001</v>
      </c>
      <c r="JV361" s="5">
        <v>284.27350000000001</v>
      </c>
      <c r="JW361" s="5">
        <v>284.27350000000001</v>
      </c>
      <c r="JX361" s="5">
        <v>284.27350000000001</v>
      </c>
      <c r="JY361" s="5">
        <v>284.27350000000001</v>
      </c>
      <c r="JZ361" s="5">
        <v>284.27350000000001</v>
      </c>
      <c r="KA361" s="5">
        <v>284.27350000000001</v>
      </c>
      <c r="KB361" s="5">
        <v>284.27350000000001</v>
      </c>
      <c r="KC361" s="5">
        <v>284.27350000000001</v>
      </c>
      <c r="KD361" s="5">
        <v>284.27350000000001</v>
      </c>
      <c r="KE361" s="5">
        <v>284.27350000000001</v>
      </c>
      <c r="KF361" s="5">
        <v>284.27350000000001</v>
      </c>
      <c r="KG361" s="5">
        <v>301.32991000000004</v>
      </c>
      <c r="KH361" s="5">
        <v>301.32991000000004</v>
      </c>
      <c r="KI361" s="5">
        <v>301.32991000000004</v>
      </c>
      <c r="KJ361" s="5">
        <v>301.32991000000004</v>
      </c>
      <c r="KK361" s="5">
        <v>301.32991000000004</v>
      </c>
      <c r="KL361" s="5">
        <v>301.32991000000004</v>
      </c>
      <c r="KM361" s="5">
        <v>301.32991000000004</v>
      </c>
      <c r="KN361" s="5">
        <v>301.32991000000004</v>
      </c>
      <c r="KO361" s="5">
        <v>301.32991000000004</v>
      </c>
      <c r="KP361" s="5">
        <v>301.32991000000004</v>
      </c>
      <c r="KQ361" s="5">
        <v>301.32991000000004</v>
      </c>
      <c r="KR361" s="5">
        <v>301.32991000000004</v>
      </c>
      <c r="KS361" s="5">
        <v>319.40970460000005</v>
      </c>
      <c r="KT361" s="5">
        <v>319.40970460000005</v>
      </c>
      <c r="KU361" s="5">
        <v>319.40970460000005</v>
      </c>
      <c r="KV361" s="5">
        <v>319.40970460000005</v>
      </c>
      <c r="KW361" s="5">
        <v>319.40970460000005</v>
      </c>
      <c r="KX361" s="5">
        <v>319.40970460000005</v>
      </c>
      <c r="KY361" s="5">
        <v>319.40970460000005</v>
      </c>
      <c r="KZ361" s="5">
        <v>319.40970460000005</v>
      </c>
      <c r="LA361" s="5">
        <v>319.40970460000005</v>
      </c>
      <c r="LB361" s="5">
        <v>319.40970460000005</v>
      </c>
      <c r="LC361" s="5">
        <v>319.40970460000005</v>
      </c>
      <c r="LD361" s="5">
        <v>319.40970460000005</v>
      </c>
      <c r="LE361" s="5">
        <v>338.57428687600003</v>
      </c>
      <c r="LF361" s="5">
        <v>338.57428687600003</v>
      </c>
      <c r="LG361" s="5">
        <v>338.57428687600003</v>
      </c>
      <c r="LH361" s="5">
        <v>338.57428687600003</v>
      </c>
      <c r="LI361" s="5">
        <v>338.57428687600003</v>
      </c>
      <c r="LJ361" s="5">
        <v>338.57428687600003</v>
      </c>
      <c r="LK361" s="5">
        <v>338.57428687600003</v>
      </c>
      <c r="LL361" s="5">
        <v>338.57428687600003</v>
      </c>
      <c r="LM361" s="5">
        <v>338.57428687600003</v>
      </c>
      <c r="LN361" s="5">
        <v>338.57428687600003</v>
      </c>
      <c r="LO361" s="5">
        <v>338.57428687600003</v>
      </c>
      <c r="LP361" s="5">
        <v>338.57428687600003</v>
      </c>
      <c r="LQ361" s="5"/>
      <c r="LT361" s="5">
        <v>0</v>
      </c>
      <c r="LU361" s="5">
        <v>0</v>
      </c>
      <c r="LV361" s="5">
        <v>0</v>
      </c>
      <c r="LW361" s="5">
        <v>0</v>
      </c>
      <c r="LX361" s="5">
        <v>0</v>
      </c>
      <c r="LY361" s="5">
        <v>0</v>
      </c>
      <c r="LZ361" s="5">
        <v>0</v>
      </c>
      <c r="MA361" s="5">
        <v>0</v>
      </c>
      <c r="MB361" s="5">
        <v>0</v>
      </c>
      <c r="MC361" s="5">
        <v>0</v>
      </c>
      <c r="MD361" s="5">
        <v>0</v>
      </c>
      <c r="ME361" s="5">
        <v>0</v>
      </c>
      <c r="MF361" s="5">
        <v>0</v>
      </c>
      <c r="MG361" s="5">
        <v>0</v>
      </c>
      <c r="MH361" s="5">
        <v>0</v>
      </c>
      <c r="MI361" s="5">
        <v>0</v>
      </c>
      <c r="MJ361" s="5">
        <v>0</v>
      </c>
      <c r="MK361" s="5">
        <v>0</v>
      </c>
      <c r="ML361" s="5">
        <v>0</v>
      </c>
      <c r="MM361" s="5">
        <v>0</v>
      </c>
      <c r="MN361" s="5">
        <v>0</v>
      </c>
      <c r="MO361" s="5">
        <v>0</v>
      </c>
      <c r="MP361" s="5">
        <v>0</v>
      </c>
      <c r="MQ361" s="5">
        <v>0</v>
      </c>
      <c r="MR361" s="5">
        <v>301.11200000000002</v>
      </c>
      <c r="MS361" s="5">
        <v>301.11200000000002</v>
      </c>
      <c r="MT361" s="5">
        <v>301.11200000000002</v>
      </c>
      <c r="MU361" s="5">
        <v>301.11200000000002</v>
      </c>
      <c r="MV361" s="5">
        <v>301.11200000000002</v>
      </c>
      <c r="MW361" s="5">
        <v>301.11200000000002</v>
      </c>
      <c r="MX361" s="5">
        <v>301.11200000000002</v>
      </c>
      <c r="MY361" s="5">
        <v>301.11200000000002</v>
      </c>
      <c r="MZ361" s="5">
        <v>301.11200000000002</v>
      </c>
      <c r="NA361" s="5">
        <v>301.11200000000002</v>
      </c>
      <c r="NB361" s="5">
        <v>301.11200000000002</v>
      </c>
      <c r="NC361" s="5">
        <v>301.11200000000002</v>
      </c>
      <c r="ND361" s="5">
        <v>319.17872000000006</v>
      </c>
      <c r="NE361" s="5">
        <v>319.17872000000006</v>
      </c>
      <c r="NF361" s="5">
        <v>319.17872000000006</v>
      </c>
      <c r="NG361" s="5">
        <v>319.17872000000006</v>
      </c>
      <c r="NH361" s="5">
        <v>319.17872000000006</v>
      </c>
      <c r="NI361" s="5">
        <v>319.17872000000006</v>
      </c>
      <c r="NJ361" s="5">
        <v>319.17872000000006</v>
      </c>
      <c r="NK361" s="5">
        <v>319.17872000000006</v>
      </c>
      <c r="NL361" s="5">
        <v>319.17872000000006</v>
      </c>
      <c r="NM361" s="5">
        <v>319.17872000000006</v>
      </c>
      <c r="NN361" s="5">
        <v>319.17872000000006</v>
      </c>
      <c r="NO361" s="5">
        <v>319.17872000000006</v>
      </c>
      <c r="NP361" s="5">
        <v>338.32944320000007</v>
      </c>
      <c r="NQ361" s="5">
        <v>338.32944320000007</v>
      </c>
      <c r="NR361" s="5">
        <v>338.32944320000007</v>
      </c>
      <c r="NS361" s="5">
        <v>338.32944320000007</v>
      </c>
      <c r="NT361" s="5">
        <v>338.32944320000007</v>
      </c>
      <c r="NU361" s="5">
        <v>338.32944320000007</v>
      </c>
      <c r="NV361" s="5">
        <v>338.32944320000007</v>
      </c>
      <c r="NW361" s="5">
        <v>338.32944320000007</v>
      </c>
      <c r="NX361" s="5">
        <v>338.32944320000007</v>
      </c>
      <c r="NY361" s="5">
        <v>338.32944320000007</v>
      </c>
      <c r="NZ361" s="5">
        <v>338.32944320000007</v>
      </c>
      <c r="OA361" s="5">
        <v>338.32944320000007</v>
      </c>
      <c r="OB361" s="5">
        <v>358.62920979200004</v>
      </c>
      <c r="OC361" s="5">
        <v>358.62920979200004</v>
      </c>
      <c r="OD361" s="5">
        <v>358.62920979200004</v>
      </c>
      <c r="OE361" s="5">
        <v>358.62920979200004</v>
      </c>
      <c r="OF361" s="5">
        <v>358.62920979200004</v>
      </c>
      <c r="OG361" s="5">
        <v>358.62920979200004</v>
      </c>
      <c r="OH361" s="5">
        <v>358.62920979200004</v>
      </c>
      <c r="OI361" s="5">
        <v>358.62920979200004</v>
      </c>
      <c r="OJ361" s="5">
        <v>358.62920979200004</v>
      </c>
      <c r="OK361" s="5">
        <v>358.62920979200004</v>
      </c>
      <c r="OL361" s="5">
        <v>358.62920979200004</v>
      </c>
      <c r="OM361" s="5">
        <v>358.62920979200004</v>
      </c>
      <c r="ON361" s="5"/>
      <c r="OQ361" s="59">
        <v>0</v>
      </c>
      <c r="OR361" s="59">
        <v>0</v>
      </c>
      <c r="OS361" s="59">
        <v>0</v>
      </c>
      <c r="OT361" s="59">
        <v>0</v>
      </c>
      <c r="OU361" s="59">
        <v>0</v>
      </c>
      <c r="OV361" s="59">
        <v>0</v>
      </c>
      <c r="OW361" s="59">
        <v>0</v>
      </c>
      <c r="OX361" s="59">
        <v>0</v>
      </c>
      <c r="OY361" s="59">
        <v>0</v>
      </c>
      <c r="OZ361" s="59">
        <v>0</v>
      </c>
      <c r="PA361" s="59">
        <v>0</v>
      </c>
      <c r="PB361" s="59">
        <v>0</v>
      </c>
      <c r="PC361" s="59">
        <v>0</v>
      </c>
      <c r="PD361" s="59">
        <v>0</v>
      </c>
      <c r="PE361" s="59">
        <v>0</v>
      </c>
      <c r="PF361" s="59">
        <v>0</v>
      </c>
      <c r="PG361" s="59">
        <v>0</v>
      </c>
      <c r="PH361" s="59">
        <v>0</v>
      </c>
      <c r="PI361" s="59">
        <v>0</v>
      </c>
      <c r="PJ361" s="59">
        <v>0</v>
      </c>
      <c r="PK361" s="59">
        <v>0</v>
      </c>
      <c r="PL361" s="59">
        <v>0</v>
      </c>
      <c r="PM361" s="59">
        <v>0</v>
      </c>
      <c r="PN361" s="59">
        <v>0</v>
      </c>
      <c r="PO361" s="59">
        <v>0</v>
      </c>
      <c r="PP361" s="59">
        <v>0</v>
      </c>
      <c r="PQ361" s="59">
        <v>0</v>
      </c>
      <c r="PR361" s="59">
        <v>0</v>
      </c>
      <c r="PS361" s="59">
        <v>0</v>
      </c>
      <c r="PT361" s="59">
        <v>0</v>
      </c>
      <c r="PU361" s="59">
        <v>0</v>
      </c>
      <c r="PV361" s="59">
        <v>0</v>
      </c>
      <c r="PW361" s="59">
        <v>0</v>
      </c>
      <c r="PX361" s="59">
        <v>0</v>
      </c>
      <c r="PY361" s="59">
        <v>0</v>
      </c>
      <c r="PZ361" s="59">
        <v>0</v>
      </c>
      <c r="QA361" s="59">
        <v>0</v>
      </c>
      <c r="QB361" s="59">
        <v>0</v>
      </c>
      <c r="QC361" s="59">
        <v>0</v>
      </c>
      <c r="QD361" s="59">
        <v>0</v>
      </c>
      <c r="QE361" s="59">
        <v>0</v>
      </c>
      <c r="QF361" s="59">
        <v>0</v>
      </c>
      <c r="QG361" s="59">
        <v>0</v>
      </c>
      <c r="QH361" s="59">
        <v>0</v>
      </c>
      <c r="QI361" s="59">
        <v>0</v>
      </c>
      <c r="QJ361" s="59">
        <v>0</v>
      </c>
      <c r="QK361" s="59">
        <v>0</v>
      </c>
      <c r="QL361" s="59">
        <v>0</v>
      </c>
      <c r="QM361" s="59">
        <v>0</v>
      </c>
      <c r="QN361" s="59">
        <v>0</v>
      </c>
      <c r="QO361" s="59">
        <v>0</v>
      </c>
      <c r="QP361" s="59">
        <v>0</v>
      </c>
      <c r="QQ361" s="59">
        <v>0</v>
      </c>
      <c r="QR361" s="59">
        <v>0</v>
      </c>
      <c r="QS361" s="59">
        <v>0</v>
      </c>
      <c r="QT361" s="59">
        <v>0</v>
      </c>
      <c r="QU361" s="59">
        <v>0</v>
      </c>
      <c r="QV361" s="59">
        <v>0</v>
      </c>
      <c r="QW361" s="59">
        <v>0</v>
      </c>
      <c r="QX361" s="59">
        <v>0</v>
      </c>
      <c r="QY361" s="59">
        <v>0</v>
      </c>
      <c r="QZ361" s="59">
        <v>0</v>
      </c>
      <c r="RA361" s="59">
        <v>0</v>
      </c>
      <c r="RB361" s="59">
        <v>0</v>
      </c>
      <c r="RC361" s="59">
        <v>0</v>
      </c>
      <c r="RD361" s="59">
        <v>0</v>
      </c>
      <c r="RE361" s="59">
        <v>0</v>
      </c>
      <c r="RF361" s="59">
        <v>0</v>
      </c>
      <c r="RG361" s="59">
        <v>0</v>
      </c>
      <c r="RH361" s="59">
        <v>0</v>
      </c>
      <c r="RI361" s="59">
        <v>0</v>
      </c>
      <c r="RJ361" s="59">
        <v>0</v>
      </c>
      <c r="RK361" s="59"/>
      <c r="RN361" s="59">
        <v>0</v>
      </c>
      <c r="RO361" s="59">
        <v>0</v>
      </c>
      <c r="RP361" s="59">
        <v>0</v>
      </c>
      <c r="RQ361" s="59">
        <v>0</v>
      </c>
      <c r="RR361" s="59">
        <v>0</v>
      </c>
      <c r="RS361" s="59">
        <v>0</v>
      </c>
      <c r="RT361" s="59">
        <v>0</v>
      </c>
      <c r="RU361" s="59">
        <v>0</v>
      </c>
      <c r="RV361" s="59">
        <v>0</v>
      </c>
      <c r="RW361" s="59">
        <v>0</v>
      </c>
      <c r="RX361" s="59">
        <v>0</v>
      </c>
      <c r="RY361" s="59">
        <v>0</v>
      </c>
      <c r="RZ361" s="59">
        <v>0</v>
      </c>
      <c r="SA361" s="59">
        <v>0</v>
      </c>
      <c r="SB361" s="59">
        <v>0</v>
      </c>
      <c r="SC361" s="59">
        <v>0</v>
      </c>
      <c r="SD361" s="59">
        <v>0</v>
      </c>
      <c r="SE361" s="59">
        <v>0</v>
      </c>
      <c r="SF361" s="59">
        <v>0</v>
      </c>
      <c r="SG361" s="59">
        <v>0</v>
      </c>
      <c r="SH361" s="59">
        <v>0</v>
      </c>
      <c r="SI361" s="59">
        <v>0</v>
      </c>
      <c r="SJ361" s="59">
        <v>0</v>
      </c>
      <c r="SK361" s="59">
        <v>0</v>
      </c>
      <c r="SL361" s="59">
        <v>585.38550000000009</v>
      </c>
      <c r="SM361" s="59">
        <v>585.38550000000009</v>
      </c>
      <c r="SN361" s="59">
        <v>585.38550000000009</v>
      </c>
      <c r="SO361" s="59">
        <v>585.38550000000009</v>
      </c>
      <c r="SP361" s="59">
        <v>585.38550000000009</v>
      </c>
      <c r="SQ361" s="59">
        <v>585.38550000000009</v>
      </c>
      <c r="SR361" s="59">
        <v>585.38550000000009</v>
      </c>
      <c r="SS361" s="59">
        <v>585.38550000000009</v>
      </c>
      <c r="ST361" s="59">
        <v>585.38550000000009</v>
      </c>
      <c r="SU361" s="59">
        <v>585.38550000000009</v>
      </c>
      <c r="SV361" s="59">
        <v>585.38550000000009</v>
      </c>
      <c r="SW361" s="59">
        <v>585.38550000000009</v>
      </c>
      <c r="SX361" s="59">
        <v>620.50863000000004</v>
      </c>
      <c r="SY361" s="59">
        <v>620.50863000000004</v>
      </c>
      <c r="SZ361" s="59">
        <v>620.50863000000004</v>
      </c>
      <c r="TA361" s="59">
        <v>620.50863000000004</v>
      </c>
      <c r="TB361" s="59">
        <v>620.50863000000004</v>
      </c>
      <c r="TC361" s="59">
        <v>620.50863000000004</v>
      </c>
      <c r="TD361" s="59">
        <v>620.50863000000004</v>
      </c>
      <c r="TE361" s="59">
        <v>620.50863000000004</v>
      </c>
      <c r="TF361" s="59">
        <v>620.50863000000004</v>
      </c>
      <c r="TG361" s="59">
        <v>620.50863000000004</v>
      </c>
      <c r="TH361" s="59">
        <v>620.50863000000004</v>
      </c>
      <c r="TI361" s="59">
        <v>620.50863000000004</v>
      </c>
      <c r="TJ361" s="59">
        <v>657.73914780000018</v>
      </c>
      <c r="TK361" s="59">
        <v>657.73914780000018</v>
      </c>
      <c r="TL361" s="59">
        <v>657.73914780000018</v>
      </c>
      <c r="TM361" s="59">
        <v>657.73914780000018</v>
      </c>
      <c r="TN361" s="59">
        <v>657.73914780000018</v>
      </c>
      <c r="TO361" s="59">
        <v>657.73914780000018</v>
      </c>
      <c r="TP361" s="59">
        <v>657.73914780000018</v>
      </c>
      <c r="TQ361" s="59">
        <v>657.73914780000018</v>
      </c>
      <c r="TR361" s="59">
        <v>657.73914780000018</v>
      </c>
      <c r="TS361" s="59">
        <v>657.73914780000018</v>
      </c>
      <c r="TT361" s="59">
        <v>657.73914780000018</v>
      </c>
      <c r="TU361" s="59">
        <v>657.73914780000018</v>
      </c>
      <c r="TV361" s="59">
        <v>697.20349666800007</v>
      </c>
      <c r="TW361" s="59">
        <v>697.20349666800007</v>
      </c>
      <c r="TX361" s="59">
        <v>697.20349666800007</v>
      </c>
      <c r="TY361" s="59">
        <v>697.20349666800007</v>
      </c>
      <c r="TZ361" s="59">
        <v>697.20349666800007</v>
      </c>
      <c r="UA361" s="59">
        <v>697.20349666800007</v>
      </c>
      <c r="UB361" s="59">
        <v>697.20349666800007</v>
      </c>
      <c r="UC361" s="59">
        <v>697.20349666800007</v>
      </c>
      <c r="UD361" s="59">
        <v>697.20349666800007</v>
      </c>
      <c r="UE361" s="59">
        <v>697.20349666800007</v>
      </c>
      <c r="UF361" s="59">
        <v>697.20349666800007</v>
      </c>
      <c r="UG361" s="59">
        <v>697.20349666800007</v>
      </c>
      <c r="UH361" s="59"/>
      <c r="UK361" s="59">
        <v>0</v>
      </c>
      <c r="UL361" s="59">
        <v>0</v>
      </c>
      <c r="UM361" s="59">
        <v>3411.2820000000011</v>
      </c>
      <c r="UN361" s="59">
        <v>3615.9589199999996</v>
      </c>
      <c r="UO361" s="59">
        <v>3832.9164552000016</v>
      </c>
      <c r="UP361" s="59">
        <v>4062.8914425119997</v>
      </c>
      <c r="UQ361" s="59"/>
      <c r="UT361" s="59">
        <v>0</v>
      </c>
      <c r="UU361" s="59">
        <v>0</v>
      </c>
      <c r="UV361" s="59">
        <v>3613.3440000000005</v>
      </c>
      <c r="UW361" s="59">
        <v>3830.14464</v>
      </c>
      <c r="UX361" s="59">
        <v>4059.9533184000015</v>
      </c>
      <c r="UY361" s="59">
        <v>4303.5505175040007</v>
      </c>
      <c r="UZ361" s="59"/>
      <c r="VC361" s="59">
        <v>0</v>
      </c>
      <c r="VD361" s="59">
        <v>0</v>
      </c>
      <c r="VE361" s="59">
        <v>0</v>
      </c>
      <c r="VF361" s="59">
        <v>0</v>
      </c>
      <c r="VG361" s="59">
        <v>0</v>
      </c>
      <c r="VH361" s="59">
        <v>0</v>
      </c>
      <c r="VI361" s="59"/>
      <c r="VL361" s="59">
        <v>0</v>
      </c>
      <c r="VM361" s="59">
        <v>0</v>
      </c>
      <c r="VN361" s="59">
        <v>7024.626000000002</v>
      </c>
      <c r="VO361" s="59">
        <v>7446.1035599999996</v>
      </c>
      <c r="VP361" s="59">
        <v>7892.8697736000031</v>
      </c>
      <c r="VQ361" s="59">
        <v>8366.4419600159999</v>
      </c>
      <c r="VR361" s="59"/>
      <c r="VU361" s="59">
        <v>0</v>
      </c>
      <c r="VV361" s="59">
        <v>0</v>
      </c>
      <c r="VW361" s="59">
        <v>118860</v>
      </c>
      <c r="VX361" s="59">
        <v>125991.60000000002</v>
      </c>
      <c r="VY361" s="59">
        <v>133551.09600000002</v>
      </c>
      <c r="VZ361" s="59">
        <v>141564.16175999999</v>
      </c>
      <c r="WA361" s="59"/>
      <c r="WD361" s="59">
        <v>0</v>
      </c>
      <c r="WE361" s="59">
        <v>0</v>
      </c>
      <c r="WF361" s="59">
        <v>9905</v>
      </c>
      <c r="WG361" s="59">
        <v>10499.300000000001</v>
      </c>
      <c r="WH361" s="59">
        <v>11129.258000000002</v>
      </c>
      <c r="WI361" s="59">
        <v>11797.01348</v>
      </c>
      <c r="WJ361" s="59"/>
      <c r="WM361" s="59">
        <v>0</v>
      </c>
      <c r="WN361" s="59">
        <v>0</v>
      </c>
      <c r="WO361" s="59">
        <v>415.65253881661772</v>
      </c>
      <c r="WP361" s="59">
        <v>440.59169114561485</v>
      </c>
      <c r="WQ361" s="59">
        <v>467.02719261435175</v>
      </c>
      <c r="WR361" s="59">
        <v>495.0488241712128</v>
      </c>
      <c r="WS361" s="59"/>
      <c r="WV361" s="74">
        <v>-12</v>
      </c>
      <c r="WW361" s="74">
        <v>0</v>
      </c>
      <c r="WX361" s="74">
        <v>12</v>
      </c>
      <c r="WY361" s="74">
        <v>24</v>
      </c>
      <c r="WZ361" s="74">
        <v>36</v>
      </c>
      <c r="XA361" s="74">
        <v>48</v>
      </c>
      <c r="XB361" s="74"/>
      <c r="XE361" s="80">
        <v>0</v>
      </c>
      <c r="XF361" s="80">
        <v>0</v>
      </c>
      <c r="XG361" s="80">
        <v>1</v>
      </c>
      <c r="XH361" s="80">
        <v>2</v>
      </c>
      <c r="XI361" s="80">
        <v>3</v>
      </c>
      <c r="XJ361" s="80">
        <v>4</v>
      </c>
      <c r="XK361" s="80"/>
      <c r="XL361" s="75"/>
      <c r="XM361" s="75"/>
      <c r="XN361" s="80">
        <v>0</v>
      </c>
      <c r="XO361" s="80">
        <v>0</v>
      </c>
      <c r="XP361" s="80">
        <v>0</v>
      </c>
      <c r="XQ361" s="80">
        <v>0</v>
      </c>
      <c r="XR361" s="80">
        <v>0</v>
      </c>
      <c r="XS361" s="80">
        <v>0</v>
      </c>
      <c r="XT361" s="80"/>
      <c r="XW361" s="80">
        <v>0</v>
      </c>
      <c r="XX361" s="80">
        <v>0</v>
      </c>
      <c r="XY361" s="80">
        <v>0</v>
      </c>
      <c r="XZ361" s="80">
        <v>0</v>
      </c>
      <c r="YA361" s="80">
        <v>0</v>
      </c>
      <c r="YB361" s="80">
        <v>0</v>
      </c>
      <c r="YC361" s="80"/>
      <c r="YF361" s="5">
        <v>0</v>
      </c>
      <c r="YG361" s="5">
        <v>0</v>
      </c>
      <c r="YH361" s="5">
        <v>866.63554343264786</v>
      </c>
      <c r="YI361" s="5">
        <v>918.63367603860752</v>
      </c>
      <c r="YJ361" s="5">
        <v>973.75169660092342</v>
      </c>
      <c r="YK361" s="5">
        <v>1032.1767983969794</v>
      </c>
      <c r="YL361" s="5"/>
      <c r="YO361" s="5">
        <v>0</v>
      </c>
      <c r="YP361" s="5">
        <v>0</v>
      </c>
      <c r="YQ361" s="5">
        <v>18704.364246747798</v>
      </c>
      <c r="YR361" s="5">
        <v>19826.626101552669</v>
      </c>
      <c r="YS361" s="5">
        <v>21016.223667645827</v>
      </c>
      <c r="YT361" s="5">
        <v>29702.929450272768</v>
      </c>
      <c r="YU361" s="5"/>
      <c r="YX361" s="5">
        <v>0</v>
      </c>
      <c r="YY361" s="5">
        <v>0</v>
      </c>
      <c r="YZ361" s="5">
        <v>18704.364246747798</v>
      </c>
      <c r="ZA361" s="5">
        <v>19826.626101552669</v>
      </c>
      <c r="ZB361" s="5">
        <v>21016.223667645827</v>
      </c>
      <c r="ZC361" s="5">
        <v>29702.929450272768</v>
      </c>
      <c r="ZD361" s="5"/>
      <c r="ZG361" s="5">
        <v>0</v>
      </c>
      <c r="ZH361" s="5">
        <v>0</v>
      </c>
      <c r="ZI361" s="5">
        <v>415.65253881661772</v>
      </c>
      <c r="ZJ361" s="5">
        <v>440.59169114561485</v>
      </c>
      <c r="ZK361" s="5">
        <v>467.02719261435175</v>
      </c>
      <c r="ZL361" s="5">
        <v>495.0488241712128</v>
      </c>
      <c r="ZM361" s="5"/>
      <c r="ZP361" s="60">
        <v>0</v>
      </c>
      <c r="ZQ361" s="60">
        <v>0</v>
      </c>
      <c r="ZR361" s="60">
        <v>5819.1355434326479</v>
      </c>
      <c r="ZS361" s="60">
        <v>12336.567352077216</v>
      </c>
      <c r="ZT361" s="60">
        <v>13076.761393201848</v>
      </c>
      <c r="ZU361" s="60">
        <v>13861.367076793958</v>
      </c>
      <c r="ZV361" s="60"/>
      <c r="ZY361" s="60">
        <v>0</v>
      </c>
      <c r="ZZ361" s="60">
        <v>0</v>
      </c>
      <c r="AAA361" s="60">
        <v>415.65253881661772</v>
      </c>
      <c r="AAB361" s="60">
        <v>440.59169114561485</v>
      </c>
      <c r="AAC361" s="60">
        <v>467.02719261435175</v>
      </c>
      <c r="AAD361" s="60">
        <v>495.0488241712128</v>
      </c>
      <c r="AAE361" s="60"/>
      <c r="AAH361" s="60">
        <v>0</v>
      </c>
      <c r="AAI361" s="60">
        <v>0</v>
      </c>
      <c r="AAJ361" s="60">
        <v>8728.7033151489723</v>
      </c>
      <c r="AAK361" s="60">
        <v>18504.851028115823</v>
      </c>
      <c r="AAL361" s="60">
        <v>29422.713134704161</v>
      </c>
      <c r="AAM361" s="60">
        <v>41584.101230381872</v>
      </c>
      <c r="AAN361" s="60"/>
      <c r="AAQ361" s="5">
        <v>0</v>
      </c>
      <c r="AAR361" s="5">
        <v>0</v>
      </c>
      <c r="AAS361" s="5">
        <v>14547.838858581621</v>
      </c>
      <c r="AAT361" s="5">
        <v>30841.418380193041</v>
      </c>
      <c r="AAU361" s="5">
        <v>42499.474527906008</v>
      </c>
      <c r="AAV361" s="5">
        <v>55445.468307175834</v>
      </c>
    </row>
    <row r="362" spans="2:724" ht="15" customHeight="1">
      <c r="B362" s="228">
        <v>89</v>
      </c>
      <c r="C362" s="228">
        <v>44</v>
      </c>
      <c r="D362" s="229" t="s">
        <v>524</v>
      </c>
      <c r="E362" s="73" t="b">
        <v>0</v>
      </c>
      <c r="F362" s="230">
        <v>42370</v>
      </c>
      <c r="G362" s="231" t="s">
        <v>426</v>
      </c>
      <c r="H362" s="57" t="s">
        <v>221</v>
      </c>
      <c r="I362" s="57" t="s">
        <v>199</v>
      </c>
      <c r="J362" s="229" t="s">
        <v>223</v>
      </c>
      <c r="K362" s="232">
        <v>0</v>
      </c>
      <c r="L362" s="232">
        <v>0</v>
      </c>
      <c r="M362" s="73" t="b">
        <v>1</v>
      </c>
      <c r="N362" s="73" t="b">
        <v>1</v>
      </c>
      <c r="O362" s="73" t="b">
        <v>1</v>
      </c>
      <c r="P362" s="27">
        <v>43466</v>
      </c>
      <c r="Q362" s="27" t="s">
        <v>426</v>
      </c>
      <c r="R362" s="69">
        <v>0</v>
      </c>
      <c r="S362" s="69">
        <v>0.06</v>
      </c>
      <c r="T362" s="69">
        <v>0.06</v>
      </c>
      <c r="U362" s="69">
        <v>0.06</v>
      </c>
      <c r="V362" s="69">
        <v>0.06</v>
      </c>
      <c r="W362" s="69">
        <v>0.06</v>
      </c>
      <c r="Z362" s="232">
        <v>0</v>
      </c>
      <c r="AA362" s="232">
        <v>0</v>
      </c>
      <c r="AB362" s="232">
        <v>0</v>
      </c>
      <c r="AC362" s="232">
        <v>0</v>
      </c>
      <c r="AD362" s="232">
        <v>0</v>
      </c>
      <c r="AE362" s="232">
        <v>0</v>
      </c>
      <c r="AF362" s="232">
        <v>0</v>
      </c>
      <c r="AG362" s="232">
        <v>0</v>
      </c>
      <c r="AH362" s="232">
        <v>0</v>
      </c>
      <c r="AI362" s="232">
        <v>0</v>
      </c>
      <c r="AJ362" s="232">
        <v>0</v>
      </c>
      <c r="AK362" s="232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234">
        <v>9905</v>
      </c>
      <c r="AY362" s="5">
        <v>9905</v>
      </c>
      <c r="AZ362" s="5">
        <v>9905</v>
      </c>
      <c r="BA362" s="5">
        <v>9905</v>
      </c>
      <c r="BB362" s="5">
        <v>9905</v>
      </c>
      <c r="BC362" s="5">
        <v>9905</v>
      </c>
      <c r="BD362" s="5">
        <v>9905</v>
      </c>
      <c r="BE362" s="5">
        <v>9905</v>
      </c>
      <c r="BF362" s="5">
        <v>9905</v>
      </c>
      <c r="BG362" s="5">
        <v>9905</v>
      </c>
      <c r="BH362" s="5">
        <v>9905</v>
      </c>
      <c r="BI362" s="5">
        <v>9905</v>
      </c>
      <c r="BJ362" s="5">
        <v>10499.300000000001</v>
      </c>
      <c r="BK362" s="5">
        <v>10499.300000000001</v>
      </c>
      <c r="BL362" s="5">
        <v>10499.300000000001</v>
      </c>
      <c r="BM362" s="5">
        <v>10499.300000000001</v>
      </c>
      <c r="BN362" s="5">
        <v>10499.300000000001</v>
      </c>
      <c r="BO362" s="5">
        <v>10499.300000000001</v>
      </c>
      <c r="BP362" s="5">
        <v>10499.300000000001</v>
      </c>
      <c r="BQ362" s="5">
        <v>10499.300000000001</v>
      </c>
      <c r="BR362" s="5">
        <v>10499.300000000001</v>
      </c>
      <c r="BS362" s="5">
        <v>10499.300000000001</v>
      </c>
      <c r="BT362" s="5">
        <v>10499.300000000001</v>
      </c>
      <c r="BU362" s="5">
        <v>10499.300000000001</v>
      </c>
      <c r="BV362" s="5">
        <v>11129.258000000002</v>
      </c>
      <c r="BW362" s="5">
        <v>11129.258000000002</v>
      </c>
      <c r="BX362" s="5">
        <v>11129.258000000002</v>
      </c>
      <c r="BY362" s="5">
        <v>11129.258000000002</v>
      </c>
      <c r="BZ362" s="5">
        <v>11129.258000000002</v>
      </c>
      <c r="CA362" s="5">
        <v>11129.258000000002</v>
      </c>
      <c r="CB362" s="5">
        <v>11129.258000000002</v>
      </c>
      <c r="CC362" s="5">
        <v>11129.258000000002</v>
      </c>
      <c r="CD362" s="5">
        <v>11129.258000000002</v>
      </c>
      <c r="CE362" s="5">
        <v>11129.258000000002</v>
      </c>
      <c r="CF362" s="5">
        <v>11129.258000000002</v>
      </c>
      <c r="CG362" s="5">
        <v>11129.258000000002</v>
      </c>
      <c r="CH362" s="5">
        <v>11797.013480000001</v>
      </c>
      <c r="CI362" s="5">
        <v>11797.013480000001</v>
      </c>
      <c r="CJ362" s="5">
        <v>11797.013480000001</v>
      </c>
      <c r="CK362" s="5">
        <v>11797.013480000001</v>
      </c>
      <c r="CL362" s="5">
        <v>11797.013480000001</v>
      </c>
      <c r="CM362" s="5">
        <v>11797.013480000001</v>
      </c>
      <c r="CN362" s="5">
        <v>11797.013480000001</v>
      </c>
      <c r="CO362" s="5">
        <v>11797.013480000001</v>
      </c>
      <c r="CP362" s="5">
        <v>11797.013480000001</v>
      </c>
      <c r="CQ362" s="5">
        <v>11797.013480000001</v>
      </c>
      <c r="CR362" s="5">
        <v>11797.013480000001</v>
      </c>
      <c r="CS362" s="5">
        <v>11797.013480000001</v>
      </c>
      <c r="CU362" s="69">
        <v>0</v>
      </c>
      <c r="CV362" s="69">
        <v>0</v>
      </c>
      <c r="CW362" s="69">
        <v>0</v>
      </c>
      <c r="CX362" s="69">
        <v>0</v>
      </c>
      <c r="CY362" s="69">
        <v>0</v>
      </c>
      <c r="CZ362" s="69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0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0</v>
      </c>
      <c r="EK362" s="5">
        <v>0</v>
      </c>
      <c r="EL362" s="5">
        <v>0</v>
      </c>
      <c r="EM362" s="5">
        <v>0</v>
      </c>
      <c r="EN362" s="5">
        <v>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0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0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/>
      <c r="FZ362" s="5">
        <v>0</v>
      </c>
      <c r="GA362" s="5">
        <v>0</v>
      </c>
      <c r="GB362" s="5">
        <v>0</v>
      </c>
      <c r="GC362" s="5">
        <v>0</v>
      </c>
      <c r="GD362" s="5">
        <v>0</v>
      </c>
      <c r="GE362" s="5">
        <v>0</v>
      </c>
      <c r="GF362" s="5">
        <v>0</v>
      </c>
      <c r="GG362" s="5">
        <v>0</v>
      </c>
      <c r="GH362" s="5">
        <v>0</v>
      </c>
      <c r="GI362" s="5">
        <v>0</v>
      </c>
      <c r="GJ362" s="5">
        <v>0</v>
      </c>
      <c r="GK362" s="5">
        <v>0</v>
      </c>
      <c r="GL362" s="5">
        <v>0</v>
      </c>
      <c r="GM362" s="5">
        <v>0</v>
      </c>
      <c r="GN362" s="5">
        <v>0</v>
      </c>
      <c r="GO362" s="5">
        <v>0</v>
      </c>
      <c r="GP362" s="5">
        <v>0</v>
      </c>
      <c r="GQ362" s="5">
        <v>0</v>
      </c>
      <c r="GR362" s="5">
        <v>0</v>
      </c>
      <c r="GS362" s="5">
        <v>0</v>
      </c>
      <c r="GT362" s="5">
        <v>0</v>
      </c>
      <c r="GU362" s="5">
        <v>0</v>
      </c>
      <c r="GV362" s="5">
        <v>0</v>
      </c>
      <c r="GW362" s="5">
        <v>0</v>
      </c>
      <c r="GX362" s="5">
        <v>9905</v>
      </c>
      <c r="GY362" s="5">
        <v>9905</v>
      </c>
      <c r="GZ362" s="5">
        <v>9905</v>
      </c>
      <c r="HA362" s="5">
        <v>9905</v>
      </c>
      <c r="HB362" s="5">
        <v>9905</v>
      </c>
      <c r="HC362" s="5">
        <v>9905</v>
      </c>
      <c r="HD362" s="5">
        <v>9905</v>
      </c>
      <c r="HE362" s="5">
        <v>9905</v>
      </c>
      <c r="HF362" s="5">
        <v>9905</v>
      </c>
      <c r="HG362" s="5">
        <v>9905</v>
      </c>
      <c r="HH362" s="5">
        <v>9905</v>
      </c>
      <c r="HI362" s="5">
        <v>9905</v>
      </c>
      <c r="HJ362" s="5">
        <v>10499.300000000001</v>
      </c>
      <c r="HK362" s="5">
        <v>10499.300000000001</v>
      </c>
      <c r="HL362" s="5">
        <v>10499.300000000001</v>
      </c>
      <c r="HM362" s="5">
        <v>10499.300000000001</v>
      </c>
      <c r="HN362" s="5">
        <v>10499.300000000001</v>
      </c>
      <c r="HO362" s="5">
        <v>10499.300000000001</v>
      </c>
      <c r="HP362" s="5">
        <v>10499.300000000001</v>
      </c>
      <c r="HQ362" s="5">
        <v>10499.300000000001</v>
      </c>
      <c r="HR362" s="5">
        <v>10499.300000000001</v>
      </c>
      <c r="HS362" s="5">
        <v>10499.300000000001</v>
      </c>
      <c r="HT362" s="5">
        <v>10499.300000000001</v>
      </c>
      <c r="HU362" s="5">
        <v>10499.300000000001</v>
      </c>
      <c r="HV362" s="5">
        <v>11129.258000000002</v>
      </c>
      <c r="HW362" s="5">
        <v>11129.258000000002</v>
      </c>
      <c r="HX362" s="5">
        <v>11129.258000000002</v>
      </c>
      <c r="HY362" s="5">
        <v>11129.258000000002</v>
      </c>
      <c r="HZ362" s="5">
        <v>11129.258000000002</v>
      </c>
      <c r="IA362" s="5">
        <v>11129.258000000002</v>
      </c>
      <c r="IB362" s="5">
        <v>11129.258000000002</v>
      </c>
      <c r="IC362" s="5">
        <v>11129.258000000002</v>
      </c>
      <c r="ID362" s="5">
        <v>11129.258000000002</v>
      </c>
      <c r="IE362" s="5">
        <v>11129.258000000002</v>
      </c>
      <c r="IF362" s="5">
        <v>11129.258000000002</v>
      </c>
      <c r="IG362" s="5">
        <v>11129.258000000002</v>
      </c>
      <c r="IH362" s="5">
        <v>11797.013480000001</v>
      </c>
      <c r="II362" s="5">
        <v>11797.013480000001</v>
      </c>
      <c r="IJ362" s="5">
        <v>11797.013480000001</v>
      </c>
      <c r="IK362" s="5">
        <v>11797.013480000001</v>
      </c>
      <c r="IL362" s="5">
        <v>11797.013480000001</v>
      </c>
      <c r="IM362" s="5">
        <v>11797.013480000001</v>
      </c>
      <c r="IN362" s="5">
        <v>11797.013480000001</v>
      </c>
      <c r="IO362" s="5">
        <v>11797.013480000001</v>
      </c>
      <c r="IP362" s="5">
        <v>11797.013480000001</v>
      </c>
      <c r="IQ362" s="5">
        <v>11797.013480000001</v>
      </c>
      <c r="IR362" s="5">
        <v>11797.013480000001</v>
      </c>
      <c r="IS362" s="5">
        <v>11797.013480000001</v>
      </c>
      <c r="IT362" s="5"/>
      <c r="IW362" s="5">
        <v>0</v>
      </c>
      <c r="IX362" s="5">
        <v>0</v>
      </c>
      <c r="IY362" s="5">
        <v>0</v>
      </c>
      <c r="IZ362" s="5">
        <v>0</v>
      </c>
      <c r="JA362" s="5">
        <v>0</v>
      </c>
      <c r="JB362" s="5">
        <v>0</v>
      </c>
      <c r="JC362" s="5">
        <v>0</v>
      </c>
      <c r="JD362" s="5">
        <v>0</v>
      </c>
      <c r="JE362" s="5">
        <v>0</v>
      </c>
      <c r="JF362" s="5">
        <v>0</v>
      </c>
      <c r="JG362" s="5">
        <v>0</v>
      </c>
      <c r="JH362" s="5">
        <v>0</v>
      </c>
      <c r="JI362" s="5">
        <v>0</v>
      </c>
      <c r="JJ362" s="5">
        <v>0</v>
      </c>
      <c r="JK362" s="5">
        <v>0</v>
      </c>
      <c r="JL362" s="5">
        <v>0</v>
      </c>
      <c r="JM362" s="5">
        <v>0</v>
      </c>
      <c r="JN362" s="5">
        <v>0</v>
      </c>
      <c r="JO362" s="5">
        <v>0</v>
      </c>
      <c r="JP362" s="5">
        <v>0</v>
      </c>
      <c r="JQ362" s="5">
        <v>0</v>
      </c>
      <c r="JR362" s="5">
        <v>0</v>
      </c>
      <c r="JS362" s="5">
        <v>0</v>
      </c>
      <c r="JT362" s="5">
        <v>0</v>
      </c>
      <c r="JU362" s="5">
        <v>284.27350000000001</v>
      </c>
      <c r="JV362" s="5">
        <v>284.27350000000001</v>
      </c>
      <c r="JW362" s="5">
        <v>284.27350000000001</v>
      </c>
      <c r="JX362" s="5">
        <v>284.27350000000001</v>
      </c>
      <c r="JY362" s="5">
        <v>284.27350000000001</v>
      </c>
      <c r="JZ362" s="5">
        <v>284.27350000000001</v>
      </c>
      <c r="KA362" s="5">
        <v>284.27350000000001</v>
      </c>
      <c r="KB362" s="5">
        <v>284.27350000000001</v>
      </c>
      <c r="KC362" s="5">
        <v>284.27350000000001</v>
      </c>
      <c r="KD362" s="5">
        <v>284.27350000000001</v>
      </c>
      <c r="KE362" s="5">
        <v>284.27350000000001</v>
      </c>
      <c r="KF362" s="5">
        <v>284.27350000000001</v>
      </c>
      <c r="KG362" s="5">
        <v>301.32991000000004</v>
      </c>
      <c r="KH362" s="5">
        <v>301.32991000000004</v>
      </c>
      <c r="KI362" s="5">
        <v>301.32991000000004</v>
      </c>
      <c r="KJ362" s="5">
        <v>301.32991000000004</v>
      </c>
      <c r="KK362" s="5">
        <v>301.32991000000004</v>
      </c>
      <c r="KL362" s="5">
        <v>301.32991000000004</v>
      </c>
      <c r="KM362" s="5">
        <v>301.32991000000004</v>
      </c>
      <c r="KN362" s="5">
        <v>301.32991000000004</v>
      </c>
      <c r="KO362" s="5">
        <v>301.32991000000004</v>
      </c>
      <c r="KP362" s="5">
        <v>301.32991000000004</v>
      </c>
      <c r="KQ362" s="5">
        <v>301.32991000000004</v>
      </c>
      <c r="KR362" s="5">
        <v>301.32991000000004</v>
      </c>
      <c r="KS362" s="5">
        <v>319.40970460000005</v>
      </c>
      <c r="KT362" s="5">
        <v>319.40970460000005</v>
      </c>
      <c r="KU362" s="5">
        <v>319.40970460000005</v>
      </c>
      <c r="KV362" s="5">
        <v>319.40970460000005</v>
      </c>
      <c r="KW362" s="5">
        <v>319.40970460000005</v>
      </c>
      <c r="KX362" s="5">
        <v>319.40970460000005</v>
      </c>
      <c r="KY362" s="5">
        <v>319.40970460000005</v>
      </c>
      <c r="KZ362" s="5">
        <v>319.40970460000005</v>
      </c>
      <c r="LA362" s="5">
        <v>319.40970460000005</v>
      </c>
      <c r="LB362" s="5">
        <v>319.40970460000005</v>
      </c>
      <c r="LC362" s="5">
        <v>319.40970460000005</v>
      </c>
      <c r="LD362" s="5">
        <v>319.40970460000005</v>
      </c>
      <c r="LE362" s="5">
        <v>338.57428687600003</v>
      </c>
      <c r="LF362" s="5">
        <v>338.57428687600003</v>
      </c>
      <c r="LG362" s="5">
        <v>338.57428687600003</v>
      </c>
      <c r="LH362" s="5">
        <v>338.57428687600003</v>
      </c>
      <c r="LI362" s="5">
        <v>338.57428687600003</v>
      </c>
      <c r="LJ362" s="5">
        <v>338.57428687600003</v>
      </c>
      <c r="LK362" s="5">
        <v>338.57428687600003</v>
      </c>
      <c r="LL362" s="5">
        <v>338.57428687600003</v>
      </c>
      <c r="LM362" s="5">
        <v>338.57428687600003</v>
      </c>
      <c r="LN362" s="5">
        <v>338.57428687600003</v>
      </c>
      <c r="LO362" s="5">
        <v>338.57428687600003</v>
      </c>
      <c r="LP362" s="5">
        <v>338.57428687600003</v>
      </c>
      <c r="LQ362" s="5"/>
      <c r="LT362" s="5">
        <v>0</v>
      </c>
      <c r="LU362" s="5">
        <v>0</v>
      </c>
      <c r="LV362" s="5">
        <v>0</v>
      </c>
      <c r="LW362" s="5">
        <v>0</v>
      </c>
      <c r="LX362" s="5">
        <v>0</v>
      </c>
      <c r="LY362" s="5">
        <v>0</v>
      </c>
      <c r="LZ362" s="5">
        <v>0</v>
      </c>
      <c r="MA362" s="5">
        <v>0</v>
      </c>
      <c r="MB362" s="5">
        <v>0</v>
      </c>
      <c r="MC362" s="5">
        <v>0</v>
      </c>
      <c r="MD362" s="5">
        <v>0</v>
      </c>
      <c r="ME362" s="5">
        <v>0</v>
      </c>
      <c r="MF362" s="5">
        <v>0</v>
      </c>
      <c r="MG362" s="5">
        <v>0</v>
      </c>
      <c r="MH362" s="5">
        <v>0</v>
      </c>
      <c r="MI362" s="5">
        <v>0</v>
      </c>
      <c r="MJ362" s="5">
        <v>0</v>
      </c>
      <c r="MK362" s="5">
        <v>0</v>
      </c>
      <c r="ML362" s="5">
        <v>0</v>
      </c>
      <c r="MM362" s="5">
        <v>0</v>
      </c>
      <c r="MN362" s="5">
        <v>0</v>
      </c>
      <c r="MO362" s="5">
        <v>0</v>
      </c>
      <c r="MP362" s="5">
        <v>0</v>
      </c>
      <c r="MQ362" s="5">
        <v>0</v>
      </c>
      <c r="MR362" s="5">
        <v>301.11200000000002</v>
      </c>
      <c r="MS362" s="5">
        <v>301.11200000000002</v>
      </c>
      <c r="MT362" s="5">
        <v>301.11200000000002</v>
      </c>
      <c r="MU362" s="5">
        <v>301.11200000000002</v>
      </c>
      <c r="MV362" s="5">
        <v>301.11200000000002</v>
      </c>
      <c r="MW362" s="5">
        <v>301.11200000000002</v>
      </c>
      <c r="MX362" s="5">
        <v>301.11200000000002</v>
      </c>
      <c r="MY362" s="5">
        <v>301.11200000000002</v>
      </c>
      <c r="MZ362" s="5">
        <v>301.11200000000002</v>
      </c>
      <c r="NA362" s="5">
        <v>301.11200000000002</v>
      </c>
      <c r="NB362" s="5">
        <v>301.11200000000002</v>
      </c>
      <c r="NC362" s="5">
        <v>301.11200000000002</v>
      </c>
      <c r="ND362" s="5">
        <v>319.17872000000006</v>
      </c>
      <c r="NE362" s="5">
        <v>319.17872000000006</v>
      </c>
      <c r="NF362" s="5">
        <v>319.17872000000006</v>
      </c>
      <c r="NG362" s="5">
        <v>319.17872000000006</v>
      </c>
      <c r="NH362" s="5">
        <v>319.17872000000006</v>
      </c>
      <c r="NI362" s="5">
        <v>319.17872000000006</v>
      </c>
      <c r="NJ362" s="5">
        <v>319.17872000000006</v>
      </c>
      <c r="NK362" s="5">
        <v>319.17872000000006</v>
      </c>
      <c r="NL362" s="5">
        <v>319.17872000000006</v>
      </c>
      <c r="NM362" s="5">
        <v>319.17872000000006</v>
      </c>
      <c r="NN362" s="5">
        <v>319.17872000000006</v>
      </c>
      <c r="NO362" s="5">
        <v>319.17872000000006</v>
      </c>
      <c r="NP362" s="5">
        <v>338.32944320000007</v>
      </c>
      <c r="NQ362" s="5">
        <v>338.32944320000007</v>
      </c>
      <c r="NR362" s="5">
        <v>338.32944320000007</v>
      </c>
      <c r="NS362" s="5">
        <v>338.32944320000007</v>
      </c>
      <c r="NT362" s="5">
        <v>338.32944320000007</v>
      </c>
      <c r="NU362" s="5">
        <v>338.32944320000007</v>
      </c>
      <c r="NV362" s="5">
        <v>338.32944320000007</v>
      </c>
      <c r="NW362" s="5">
        <v>338.32944320000007</v>
      </c>
      <c r="NX362" s="5">
        <v>338.32944320000007</v>
      </c>
      <c r="NY362" s="5">
        <v>338.32944320000007</v>
      </c>
      <c r="NZ362" s="5">
        <v>338.32944320000007</v>
      </c>
      <c r="OA362" s="5">
        <v>338.32944320000007</v>
      </c>
      <c r="OB362" s="5">
        <v>358.62920979200004</v>
      </c>
      <c r="OC362" s="5">
        <v>358.62920979200004</v>
      </c>
      <c r="OD362" s="5">
        <v>358.62920979200004</v>
      </c>
      <c r="OE362" s="5">
        <v>358.62920979200004</v>
      </c>
      <c r="OF362" s="5">
        <v>358.62920979200004</v>
      </c>
      <c r="OG362" s="5">
        <v>358.62920979200004</v>
      </c>
      <c r="OH362" s="5">
        <v>358.62920979200004</v>
      </c>
      <c r="OI362" s="5">
        <v>358.62920979200004</v>
      </c>
      <c r="OJ362" s="5">
        <v>358.62920979200004</v>
      </c>
      <c r="OK362" s="5">
        <v>358.62920979200004</v>
      </c>
      <c r="OL362" s="5">
        <v>358.62920979200004</v>
      </c>
      <c r="OM362" s="5">
        <v>358.62920979200004</v>
      </c>
      <c r="ON362" s="5"/>
      <c r="OQ362" s="59">
        <v>0</v>
      </c>
      <c r="OR362" s="59">
        <v>0</v>
      </c>
      <c r="OS362" s="59">
        <v>0</v>
      </c>
      <c r="OT362" s="59">
        <v>0</v>
      </c>
      <c r="OU362" s="59">
        <v>0</v>
      </c>
      <c r="OV362" s="59">
        <v>0</v>
      </c>
      <c r="OW362" s="59">
        <v>0</v>
      </c>
      <c r="OX362" s="59">
        <v>0</v>
      </c>
      <c r="OY362" s="59">
        <v>0</v>
      </c>
      <c r="OZ362" s="59">
        <v>0</v>
      </c>
      <c r="PA362" s="59">
        <v>0</v>
      </c>
      <c r="PB362" s="59">
        <v>0</v>
      </c>
      <c r="PC362" s="59">
        <v>0</v>
      </c>
      <c r="PD362" s="59">
        <v>0</v>
      </c>
      <c r="PE362" s="59">
        <v>0</v>
      </c>
      <c r="PF362" s="59">
        <v>0</v>
      </c>
      <c r="PG362" s="59">
        <v>0</v>
      </c>
      <c r="PH362" s="59">
        <v>0</v>
      </c>
      <c r="PI362" s="59">
        <v>0</v>
      </c>
      <c r="PJ362" s="59">
        <v>0</v>
      </c>
      <c r="PK362" s="59">
        <v>0</v>
      </c>
      <c r="PL362" s="59">
        <v>0</v>
      </c>
      <c r="PM362" s="59">
        <v>0</v>
      </c>
      <c r="PN362" s="59">
        <v>0</v>
      </c>
      <c r="PO362" s="59">
        <v>0</v>
      </c>
      <c r="PP362" s="59">
        <v>0</v>
      </c>
      <c r="PQ362" s="59">
        <v>0</v>
      </c>
      <c r="PR362" s="59">
        <v>0</v>
      </c>
      <c r="PS362" s="59">
        <v>0</v>
      </c>
      <c r="PT362" s="59">
        <v>0</v>
      </c>
      <c r="PU362" s="59">
        <v>0</v>
      </c>
      <c r="PV362" s="59">
        <v>0</v>
      </c>
      <c r="PW362" s="59">
        <v>0</v>
      </c>
      <c r="PX362" s="59">
        <v>0</v>
      </c>
      <c r="PY362" s="59">
        <v>0</v>
      </c>
      <c r="PZ362" s="59">
        <v>0</v>
      </c>
      <c r="QA362" s="59">
        <v>0</v>
      </c>
      <c r="QB362" s="59">
        <v>0</v>
      </c>
      <c r="QC362" s="59">
        <v>0</v>
      </c>
      <c r="QD362" s="59">
        <v>0</v>
      </c>
      <c r="QE362" s="59">
        <v>0</v>
      </c>
      <c r="QF362" s="59">
        <v>0</v>
      </c>
      <c r="QG362" s="59">
        <v>0</v>
      </c>
      <c r="QH362" s="59">
        <v>0</v>
      </c>
      <c r="QI362" s="59">
        <v>0</v>
      </c>
      <c r="QJ362" s="59">
        <v>0</v>
      </c>
      <c r="QK362" s="59">
        <v>0</v>
      </c>
      <c r="QL362" s="59">
        <v>0</v>
      </c>
      <c r="QM362" s="59">
        <v>0</v>
      </c>
      <c r="QN362" s="59">
        <v>0</v>
      </c>
      <c r="QO362" s="59">
        <v>0</v>
      </c>
      <c r="QP362" s="59">
        <v>0</v>
      </c>
      <c r="QQ362" s="59">
        <v>0</v>
      </c>
      <c r="QR362" s="59">
        <v>0</v>
      </c>
      <c r="QS362" s="59">
        <v>0</v>
      </c>
      <c r="QT362" s="59">
        <v>0</v>
      </c>
      <c r="QU362" s="59">
        <v>0</v>
      </c>
      <c r="QV362" s="59">
        <v>0</v>
      </c>
      <c r="QW362" s="59">
        <v>0</v>
      </c>
      <c r="QX362" s="59">
        <v>0</v>
      </c>
      <c r="QY362" s="59">
        <v>0</v>
      </c>
      <c r="QZ362" s="59">
        <v>0</v>
      </c>
      <c r="RA362" s="59">
        <v>0</v>
      </c>
      <c r="RB362" s="59">
        <v>0</v>
      </c>
      <c r="RC362" s="59">
        <v>0</v>
      </c>
      <c r="RD362" s="59">
        <v>0</v>
      </c>
      <c r="RE362" s="59">
        <v>0</v>
      </c>
      <c r="RF362" s="59">
        <v>0</v>
      </c>
      <c r="RG362" s="59">
        <v>0</v>
      </c>
      <c r="RH362" s="59">
        <v>0</v>
      </c>
      <c r="RI362" s="59">
        <v>0</v>
      </c>
      <c r="RJ362" s="59">
        <v>0</v>
      </c>
      <c r="RK362" s="59"/>
      <c r="RN362" s="59">
        <v>0</v>
      </c>
      <c r="RO362" s="59">
        <v>0</v>
      </c>
      <c r="RP362" s="59">
        <v>0</v>
      </c>
      <c r="RQ362" s="59">
        <v>0</v>
      </c>
      <c r="RR362" s="59">
        <v>0</v>
      </c>
      <c r="RS362" s="59">
        <v>0</v>
      </c>
      <c r="RT362" s="59">
        <v>0</v>
      </c>
      <c r="RU362" s="59">
        <v>0</v>
      </c>
      <c r="RV362" s="59">
        <v>0</v>
      </c>
      <c r="RW362" s="59">
        <v>0</v>
      </c>
      <c r="RX362" s="59">
        <v>0</v>
      </c>
      <c r="RY362" s="59">
        <v>0</v>
      </c>
      <c r="RZ362" s="59">
        <v>0</v>
      </c>
      <c r="SA362" s="59">
        <v>0</v>
      </c>
      <c r="SB362" s="59">
        <v>0</v>
      </c>
      <c r="SC362" s="59">
        <v>0</v>
      </c>
      <c r="SD362" s="59">
        <v>0</v>
      </c>
      <c r="SE362" s="59">
        <v>0</v>
      </c>
      <c r="SF362" s="59">
        <v>0</v>
      </c>
      <c r="SG362" s="59">
        <v>0</v>
      </c>
      <c r="SH362" s="59">
        <v>0</v>
      </c>
      <c r="SI362" s="59">
        <v>0</v>
      </c>
      <c r="SJ362" s="59">
        <v>0</v>
      </c>
      <c r="SK362" s="59">
        <v>0</v>
      </c>
      <c r="SL362" s="59">
        <v>585.38550000000009</v>
      </c>
      <c r="SM362" s="59">
        <v>585.38550000000009</v>
      </c>
      <c r="SN362" s="59">
        <v>585.38550000000009</v>
      </c>
      <c r="SO362" s="59">
        <v>585.38550000000009</v>
      </c>
      <c r="SP362" s="59">
        <v>585.38550000000009</v>
      </c>
      <c r="SQ362" s="59">
        <v>585.38550000000009</v>
      </c>
      <c r="SR362" s="59">
        <v>585.38550000000009</v>
      </c>
      <c r="SS362" s="59">
        <v>585.38550000000009</v>
      </c>
      <c r="ST362" s="59">
        <v>585.38550000000009</v>
      </c>
      <c r="SU362" s="59">
        <v>585.38550000000009</v>
      </c>
      <c r="SV362" s="59">
        <v>585.38550000000009</v>
      </c>
      <c r="SW362" s="59">
        <v>585.38550000000009</v>
      </c>
      <c r="SX362" s="59">
        <v>620.50863000000004</v>
      </c>
      <c r="SY362" s="59">
        <v>620.50863000000004</v>
      </c>
      <c r="SZ362" s="59">
        <v>620.50863000000004</v>
      </c>
      <c r="TA362" s="59">
        <v>620.50863000000004</v>
      </c>
      <c r="TB362" s="59">
        <v>620.50863000000004</v>
      </c>
      <c r="TC362" s="59">
        <v>620.50863000000004</v>
      </c>
      <c r="TD362" s="59">
        <v>620.50863000000004</v>
      </c>
      <c r="TE362" s="59">
        <v>620.50863000000004</v>
      </c>
      <c r="TF362" s="59">
        <v>620.50863000000004</v>
      </c>
      <c r="TG362" s="59">
        <v>620.50863000000004</v>
      </c>
      <c r="TH362" s="59">
        <v>620.50863000000004</v>
      </c>
      <c r="TI362" s="59">
        <v>620.50863000000004</v>
      </c>
      <c r="TJ362" s="59">
        <v>657.73914780000018</v>
      </c>
      <c r="TK362" s="59">
        <v>657.73914780000018</v>
      </c>
      <c r="TL362" s="59">
        <v>657.73914780000018</v>
      </c>
      <c r="TM362" s="59">
        <v>657.73914780000018</v>
      </c>
      <c r="TN362" s="59">
        <v>657.73914780000018</v>
      </c>
      <c r="TO362" s="59">
        <v>657.73914780000018</v>
      </c>
      <c r="TP362" s="59">
        <v>657.73914780000018</v>
      </c>
      <c r="TQ362" s="59">
        <v>657.73914780000018</v>
      </c>
      <c r="TR362" s="59">
        <v>657.73914780000018</v>
      </c>
      <c r="TS362" s="59">
        <v>657.73914780000018</v>
      </c>
      <c r="TT362" s="59">
        <v>657.73914780000018</v>
      </c>
      <c r="TU362" s="59">
        <v>657.73914780000018</v>
      </c>
      <c r="TV362" s="59">
        <v>697.20349666800007</v>
      </c>
      <c r="TW362" s="59">
        <v>697.20349666800007</v>
      </c>
      <c r="TX362" s="59">
        <v>697.20349666800007</v>
      </c>
      <c r="TY362" s="59">
        <v>697.20349666800007</v>
      </c>
      <c r="TZ362" s="59">
        <v>697.20349666800007</v>
      </c>
      <c r="UA362" s="59">
        <v>697.20349666800007</v>
      </c>
      <c r="UB362" s="59">
        <v>697.20349666800007</v>
      </c>
      <c r="UC362" s="59">
        <v>697.20349666800007</v>
      </c>
      <c r="UD362" s="59">
        <v>697.20349666800007</v>
      </c>
      <c r="UE362" s="59">
        <v>697.20349666800007</v>
      </c>
      <c r="UF362" s="59">
        <v>697.20349666800007</v>
      </c>
      <c r="UG362" s="59">
        <v>697.20349666800007</v>
      </c>
      <c r="UH362" s="59"/>
      <c r="UK362" s="59">
        <v>0</v>
      </c>
      <c r="UL362" s="59">
        <v>0</v>
      </c>
      <c r="UM362" s="59">
        <v>3411.2820000000011</v>
      </c>
      <c r="UN362" s="59">
        <v>3615.9589199999996</v>
      </c>
      <c r="UO362" s="59">
        <v>3832.9164552000016</v>
      </c>
      <c r="UP362" s="59">
        <v>4062.8914425119997</v>
      </c>
      <c r="UQ362" s="59"/>
      <c r="UT362" s="59">
        <v>0</v>
      </c>
      <c r="UU362" s="59">
        <v>0</v>
      </c>
      <c r="UV362" s="59">
        <v>3613.3440000000005</v>
      </c>
      <c r="UW362" s="59">
        <v>3830.14464</v>
      </c>
      <c r="UX362" s="59">
        <v>4059.9533184000015</v>
      </c>
      <c r="UY362" s="59">
        <v>4303.5505175040007</v>
      </c>
      <c r="UZ362" s="59"/>
      <c r="VC362" s="59">
        <v>0</v>
      </c>
      <c r="VD362" s="59">
        <v>0</v>
      </c>
      <c r="VE362" s="59">
        <v>0</v>
      </c>
      <c r="VF362" s="59">
        <v>0</v>
      </c>
      <c r="VG362" s="59">
        <v>0</v>
      </c>
      <c r="VH362" s="59">
        <v>0</v>
      </c>
      <c r="VI362" s="59"/>
      <c r="VL362" s="59">
        <v>0</v>
      </c>
      <c r="VM362" s="59">
        <v>0</v>
      </c>
      <c r="VN362" s="59">
        <v>7024.626000000002</v>
      </c>
      <c r="VO362" s="59">
        <v>7446.1035599999996</v>
      </c>
      <c r="VP362" s="59">
        <v>7892.8697736000031</v>
      </c>
      <c r="VQ362" s="59">
        <v>8366.4419600159999</v>
      </c>
      <c r="VR362" s="59"/>
      <c r="VU362" s="59">
        <v>0</v>
      </c>
      <c r="VV362" s="59">
        <v>0</v>
      </c>
      <c r="VW362" s="59">
        <v>118860</v>
      </c>
      <c r="VX362" s="59">
        <v>125991.60000000002</v>
      </c>
      <c r="VY362" s="59">
        <v>133551.09600000002</v>
      </c>
      <c r="VZ362" s="59">
        <v>141564.16175999999</v>
      </c>
      <c r="WA362" s="59"/>
      <c r="WD362" s="59">
        <v>0</v>
      </c>
      <c r="WE362" s="59">
        <v>0</v>
      </c>
      <c r="WF362" s="59">
        <v>9905</v>
      </c>
      <c r="WG362" s="59">
        <v>10499.300000000001</v>
      </c>
      <c r="WH362" s="59">
        <v>11129.258000000002</v>
      </c>
      <c r="WI362" s="59">
        <v>11797.01348</v>
      </c>
      <c r="WJ362" s="59"/>
      <c r="WM362" s="59">
        <v>0</v>
      </c>
      <c r="WN362" s="59">
        <v>0</v>
      </c>
      <c r="WO362" s="59">
        <v>415.65253881661772</v>
      </c>
      <c r="WP362" s="59">
        <v>440.59169114561485</v>
      </c>
      <c r="WQ362" s="59">
        <v>467.02719261435175</v>
      </c>
      <c r="WR362" s="59">
        <v>495.0488241712128</v>
      </c>
      <c r="WS362" s="59"/>
      <c r="WV362" s="74">
        <v>-12</v>
      </c>
      <c r="WW362" s="74">
        <v>0</v>
      </c>
      <c r="WX362" s="74">
        <v>12</v>
      </c>
      <c r="WY362" s="74">
        <v>24</v>
      </c>
      <c r="WZ362" s="74">
        <v>36</v>
      </c>
      <c r="XA362" s="74">
        <v>48</v>
      </c>
      <c r="XB362" s="74"/>
      <c r="XE362" s="80">
        <v>0</v>
      </c>
      <c r="XF362" s="80">
        <v>0</v>
      </c>
      <c r="XG362" s="80">
        <v>1</v>
      </c>
      <c r="XH362" s="80">
        <v>2</v>
      </c>
      <c r="XI362" s="80">
        <v>3</v>
      </c>
      <c r="XJ362" s="80">
        <v>4</v>
      </c>
      <c r="XK362" s="80"/>
      <c r="XL362" s="75"/>
      <c r="XM362" s="75"/>
      <c r="XN362" s="80">
        <v>0</v>
      </c>
      <c r="XO362" s="80">
        <v>0</v>
      </c>
      <c r="XP362" s="80">
        <v>0</v>
      </c>
      <c r="XQ362" s="80">
        <v>0</v>
      </c>
      <c r="XR362" s="80">
        <v>0</v>
      </c>
      <c r="XS362" s="80">
        <v>0</v>
      </c>
      <c r="XT362" s="80"/>
      <c r="XW362" s="80">
        <v>0</v>
      </c>
      <c r="XX362" s="80">
        <v>0</v>
      </c>
      <c r="XY362" s="80">
        <v>0</v>
      </c>
      <c r="XZ362" s="80">
        <v>0</v>
      </c>
      <c r="YA362" s="80">
        <v>0</v>
      </c>
      <c r="YB362" s="80">
        <v>0</v>
      </c>
      <c r="YC362" s="80"/>
      <c r="YF362" s="5">
        <v>0</v>
      </c>
      <c r="YG362" s="5">
        <v>0</v>
      </c>
      <c r="YH362" s="5">
        <v>866.63554343264786</v>
      </c>
      <c r="YI362" s="5">
        <v>918.63367603860752</v>
      </c>
      <c r="YJ362" s="5">
        <v>973.75169660092342</v>
      </c>
      <c r="YK362" s="5">
        <v>1032.1767983969794</v>
      </c>
      <c r="YL362" s="5"/>
      <c r="YO362" s="5">
        <v>0</v>
      </c>
      <c r="YP362" s="5">
        <v>0</v>
      </c>
      <c r="YQ362" s="5">
        <v>18704.364246747798</v>
      </c>
      <c r="YR362" s="5">
        <v>19826.626101552669</v>
      </c>
      <c r="YS362" s="5">
        <v>21016.223667645827</v>
      </c>
      <c r="YT362" s="5">
        <v>29702.929450272768</v>
      </c>
      <c r="YU362" s="5"/>
      <c r="YX362" s="5">
        <v>0</v>
      </c>
      <c r="YY362" s="5">
        <v>0</v>
      </c>
      <c r="YZ362" s="5">
        <v>18704.364246747798</v>
      </c>
      <c r="ZA362" s="5">
        <v>19826.626101552669</v>
      </c>
      <c r="ZB362" s="5">
        <v>21016.223667645827</v>
      </c>
      <c r="ZC362" s="5">
        <v>29702.929450272768</v>
      </c>
      <c r="ZD362" s="5"/>
      <c r="ZG362" s="5">
        <v>0</v>
      </c>
      <c r="ZH362" s="5">
        <v>0</v>
      </c>
      <c r="ZI362" s="5">
        <v>415.65253881661772</v>
      </c>
      <c r="ZJ362" s="5">
        <v>440.59169114561485</v>
      </c>
      <c r="ZK362" s="5">
        <v>467.02719261435175</v>
      </c>
      <c r="ZL362" s="5">
        <v>495.0488241712128</v>
      </c>
      <c r="ZM362" s="5"/>
      <c r="ZP362" s="60">
        <v>0</v>
      </c>
      <c r="ZQ362" s="60">
        <v>0</v>
      </c>
      <c r="ZR362" s="60">
        <v>5819.1355434326479</v>
      </c>
      <c r="ZS362" s="60">
        <v>12336.567352077216</v>
      </c>
      <c r="ZT362" s="60">
        <v>13076.761393201848</v>
      </c>
      <c r="ZU362" s="60">
        <v>13861.367076793958</v>
      </c>
      <c r="ZV362" s="60"/>
      <c r="ZY362" s="60">
        <v>0</v>
      </c>
      <c r="ZZ362" s="60">
        <v>0</v>
      </c>
      <c r="AAA362" s="60">
        <v>415.65253881661772</v>
      </c>
      <c r="AAB362" s="60">
        <v>440.59169114561485</v>
      </c>
      <c r="AAC362" s="60">
        <v>467.02719261435175</v>
      </c>
      <c r="AAD362" s="60">
        <v>495.0488241712128</v>
      </c>
      <c r="AAE362" s="60"/>
      <c r="AAH362" s="60">
        <v>0</v>
      </c>
      <c r="AAI362" s="60">
        <v>0</v>
      </c>
      <c r="AAJ362" s="60">
        <v>8728.7033151489723</v>
      </c>
      <c r="AAK362" s="60">
        <v>18504.851028115823</v>
      </c>
      <c r="AAL362" s="60">
        <v>29422.713134704161</v>
      </c>
      <c r="AAM362" s="60">
        <v>41584.101230381872</v>
      </c>
      <c r="AAN362" s="60"/>
      <c r="AAQ362" s="5">
        <v>0</v>
      </c>
      <c r="AAR362" s="5">
        <v>0</v>
      </c>
      <c r="AAS362" s="5">
        <v>14547.838858581621</v>
      </c>
      <c r="AAT362" s="5">
        <v>30841.418380193041</v>
      </c>
      <c r="AAU362" s="5">
        <v>42499.474527906008</v>
      </c>
      <c r="AAV362" s="5">
        <v>55445.468307175834</v>
      </c>
    </row>
    <row r="363" spans="2:724" ht="15" customHeight="1">
      <c r="B363" s="228">
        <v>90</v>
      </c>
      <c r="C363" s="228">
        <v>45</v>
      </c>
      <c r="D363" s="229" t="s">
        <v>525</v>
      </c>
      <c r="E363" s="73" t="b">
        <v>0</v>
      </c>
      <c r="F363" s="230">
        <v>42370</v>
      </c>
      <c r="G363" s="231" t="s">
        <v>426</v>
      </c>
      <c r="H363" s="57" t="s">
        <v>221</v>
      </c>
      <c r="I363" s="57" t="s">
        <v>199</v>
      </c>
      <c r="J363" s="229" t="s">
        <v>223</v>
      </c>
      <c r="K363" s="232">
        <v>0</v>
      </c>
      <c r="L363" s="232">
        <v>0</v>
      </c>
      <c r="M363" s="73" t="b">
        <v>1</v>
      </c>
      <c r="N363" s="73" t="b">
        <v>1</v>
      </c>
      <c r="O363" s="73" t="b">
        <v>1</v>
      </c>
      <c r="P363" s="27">
        <v>43466</v>
      </c>
      <c r="Q363" s="27" t="s">
        <v>426</v>
      </c>
      <c r="R363" s="69">
        <v>0</v>
      </c>
      <c r="S363" s="69">
        <v>0.06</v>
      </c>
      <c r="T363" s="69">
        <v>0.06</v>
      </c>
      <c r="U363" s="69">
        <v>0.06</v>
      </c>
      <c r="V363" s="69">
        <v>0.06</v>
      </c>
      <c r="W363" s="69">
        <v>0.06</v>
      </c>
      <c r="Z363" s="232">
        <v>0</v>
      </c>
      <c r="AA363" s="232">
        <v>0</v>
      </c>
      <c r="AB363" s="232">
        <v>0</v>
      </c>
      <c r="AC363" s="232">
        <v>0</v>
      </c>
      <c r="AD363" s="232">
        <v>0</v>
      </c>
      <c r="AE363" s="232">
        <v>0</v>
      </c>
      <c r="AF363" s="232">
        <v>0</v>
      </c>
      <c r="AG363" s="232">
        <v>0</v>
      </c>
      <c r="AH363" s="232">
        <v>0</v>
      </c>
      <c r="AI363" s="232">
        <v>0</v>
      </c>
      <c r="AJ363" s="232">
        <v>0</v>
      </c>
      <c r="AK363" s="232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234">
        <v>9905</v>
      </c>
      <c r="AY363" s="5">
        <v>9905</v>
      </c>
      <c r="AZ363" s="5">
        <v>9905</v>
      </c>
      <c r="BA363" s="5">
        <v>9905</v>
      </c>
      <c r="BB363" s="5">
        <v>9905</v>
      </c>
      <c r="BC363" s="5">
        <v>9905</v>
      </c>
      <c r="BD363" s="5">
        <v>9905</v>
      </c>
      <c r="BE363" s="5">
        <v>9905</v>
      </c>
      <c r="BF363" s="5">
        <v>9905</v>
      </c>
      <c r="BG363" s="5">
        <v>9905</v>
      </c>
      <c r="BH363" s="5">
        <v>9905</v>
      </c>
      <c r="BI363" s="5">
        <v>9905</v>
      </c>
      <c r="BJ363" s="5">
        <v>10499.300000000001</v>
      </c>
      <c r="BK363" s="5">
        <v>10499.300000000001</v>
      </c>
      <c r="BL363" s="5">
        <v>10499.300000000001</v>
      </c>
      <c r="BM363" s="5">
        <v>10499.300000000001</v>
      </c>
      <c r="BN363" s="5">
        <v>10499.300000000001</v>
      </c>
      <c r="BO363" s="5">
        <v>10499.300000000001</v>
      </c>
      <c r="BP363" s="5">
        <v>10499.300000000001</v>
      </c>
      <c r="BQ363" s="5">
        <v>10499.300000000001</v>
      </c>
      <c r="BR363" s="5">
        <v>10499.300000000001</v>
      </c>
      <c r="BS363" s="5">
        <v>10499.300000000001</v>
      </c>
      <c r="BT363" s="5">
        <v>10499.300000000001</v>
      </c>
      <c r="BU363" s="5">
        <v>10499.300000000001</v>
      </c>
      <c r="BV363" s="5">
        <v>11129.258000000002</v>
      </c>
      <c r="BW363" s="5">
        <v>11129.258000000002</v>
      </c>
      <c r="BX363" s="5">
        <v>11129.258000000002</v>
      </c>
      <c r="BY363" s="5">
        <v>11129.258000000002</v>
      </c>
      <c r="BZ363" s="5">
        <v>11129.258000000002</v>
      </c>
      <c r="CA363" s="5">
        <v>11129.258000000002</v>
      </c>
      <c r="CB363" s="5">
        <v>11129.258000000002</v>
      </c>
      <c r="CC363" s="5">
        <v>11129.258000000002</v>
      </c>
      <c r="CD363" s="5">
        <v>11129.258000000002</v>
      </c>
      <c r="CE363" s="5">
        <v>11129.258000000002</v>
      </c>
      <c r="CF363" s="5">
        <v>11129.258000000002</v>
      </c>
      <c r="CG363" s="5">
        <v>11129.258000000002</v>
      </c>
      <c r="CH363" s="5">
        <v>11797.013480000001</v>
      </c>
      <c r="CI363" s="5">
        <v>11797.013480000001</v>
      </c>
      <c r="CJ363" s="5">
        <v>11797.013480000001</v>
      </c>
      <c r="CK363" s="5">
        <v>11797.013480000001</v>
      </c>
      <c r="CL363" s="5">
        <v>11797.013480000001</v>
      </c>
      <c r="CM363" s="5">
        <v>11797.013480000001</v>
      </c>
      <c r="CN363" s="5">
        <v>11797.013480000001</v>
      </c>
      <c r="CO363" s="5">
        <v>11797.013480000001</v>
      </c>
      <c r="CP363" s="5">
        <v>11797.013480000001</v>
      </c>
      <c r="CQ363" s="5">
        <v>11797.013480000001</v>
      </c>
      <c r="CR363" s="5">
        <v>11797.013480000001</v>
      </c>
      <c r="CS363" s="5">
        <v>11797.013480000001</v>
      </c>
      <c r="CU363" s="69">
        <v>0</v>
      </c>
      <c r="CV363" s="69">
        <v>0</v>
      </c>
      <c r="CW363" s="69">
        <v>0</v>
      </c>
      <c r="CX363" s="69">
        <v>0</v>
      </c>
      <c r="CY363" s="69">
        <v>0</v>
      </c>
      <c r="CZ363" s="69">
        <v>0</v>
      </c>
      <c r="DC363" s="5">
        <v>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0</v>
      </c>
      <c r="DQ363" s="5">
        <v>0</v>
      </c>
      <c r="DR363" s="5">
        <v>0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0</v>
      </c>
      <c r="EK363" s="5">
        <v>0</v>
      </c>
      <c r="EL363" s="5">
        <v>0</v>
      </c>
      <c r="EM363" s="5">
        <v>0</v>
      </c>
      <c r="EN363" s="5">
        <v>0</v>
      </c>
      <c r="EO363" s="5">
        <v>0</v>
      </c>
      <c r="EP363" s="5">
        <v>0</v>
      </c>
      <c r="EQ363" s="5">
        <v>0</v>
      </c>
      <c r="ER363" s="5">
        <v>0</v>
      </c>
      <c r="ES363" s="5">
        <v>0</v>
      </c>
      <c r="ET363" s="5">
        <v>0</v>
      </c>
      <c r="EU363" s="5">
        <v>0</v>
      </c>
      <c r="EV363" s="5">
        <v>0</v>
      </c>
      <c r="EW363" s="5">
        <v>0</v>
      </c>
      <c r="EX363" s="5">
        <v>0</v>
      </c>
      <c r="EY363" s="5">
        <v>0</v>
      </c>
      <c r="EZ363" s="5">
        <v>0</v>
      </c>
      <c r="FA363" s="5">
        <v>0</v>
      </c>
      <c r="FB363" s="5">
        <v>0</v>
      </c>
      <c r="FC363" s="5">
        <v>0</v>
      </c>
      <c r="FD363" s="5">
        <v>0</v>
      </c>
      <c r="FE363" s="5">
        <v>0</v>
      </c>
      <c r="FF363" s="5">
        <v>0</v>
      </c>
      <c r="FG363" s="5">
        <v>0</v>
      </c>
      <c r="FH363" s="5">
        <v>0</v>
      </c>
      <c r="FI363" s="5">
        <v>0</v>
      </c>
      <c r="FJ363" s="5">
        <v>0</v>
      </c>
      <c r="FK363" s="5">
        <v>0</v>
      </c>
      <c r="FL363" s="5">
        <v>0</v>
      </c>
      <c r="FM363" s="5">
        <v>0</v>
      </c>
      <c r="FN363" s="5">
        <v>0</v>
      </c>
      <c r="FO363" s="5">
        <v>0</v>
      </c>
      <c r="FP363" s="5">
        <v>0</v>
      </c>
      <c r="FQ363" s="5">
        <v>0</v>
      </c>
      <c r="FR363" s="5">
        <v>0</v>
      </c>
      <c r="FS363" s="5">
        <v>0</v>
      </c>
      <c r="FT363" s="5">
        <v>0</v>
      </c>
      <c r="FU363" s="5">
        <v>0</v>
      </c>
      <c r="FV363" s="5">
        <v>0</v>
      </c>
      <c r="FW363" s="5"/>
      <c r="FZ363" s="5">
        <v>0</v>
      </c>
      <c r="GA363" s="5">
        <v>0</v>
      </c>
      <c r="GB363" s="5">
        <v>0</v>
      </c>
      <c r="GC363" s="5">
        <v>0</v>
      </c>
      <c r="GD363" s="5">
        <v>0</v>
      </c>
      <c r="GE363" s="5">
        <v>0</v>
      </c>
      <c r="GF363" s="5">
        <v>0</v>
      </c>
      <c r="GG363" s="5">
        <v>0</v>
      </c>
      <c r="GH363" s="5">
        <v>0</v>
      </c>
      <c r="GI363" s="5">
        <v>0</v>
      </c>
      <c r="GJ363" s="5">
        <v>0</v>
      </c>
      <c r="GK363" s="5">
        <v>0</v>
      </c>
      <c r="GL363" s="5">
        <v>0</v>
      </c>
      <c r="GM363" s="5">
        <v>0</v>
      </c>
      <c r="GN363" s="5">
        <v>0</v>
      </c>
      <c r="GO363" s="5">
        <v>0</v>
      </c>
      <c r="GP363" s="5">
        <v>0</v>
      </c>
      <c r="GQ363" s="5">
        <v>0</v>
      </c>
      <c r="GR363" s="5">
        <v>0</v>
      </c>
      <c r="GS363" s="5">
        <v>0</v>
      </c>
      <c r="GT363" s="5">
        <v>0</v>
      </c>
      <c r="GU363" s="5">
        <v>0</v>
      </c>
      <c r="GV363" s="5">
        <v>0</v>
      </c>
      <c r="GW363" s="5">
        <v>0</v>
      </c>
      <c r="GX363" s="5">
        <v>9905</v>
      </c>
      <c r="GY363" s="5">
        <v>9905</v>
      </c>
      <c r="GZ363" s="5">
        <v>9905</v>
      </c>
      <c r="HA363" s="5">
        <v>9905</v>
      </c>
      <c r="HB363" s="5">
        <v>9905</v>
      </c>
      <c r="HC363" s="5">
        <v>9905</v>
      </c>
      <c r="HD363" s="5">
        <v>9905</v>
      </c>
      <c r="HE363" s="5">
        <v>9905</v>
      </c>
      <c r="HF363" s="5">
        <v>9905</v>
      </c>
      <c r="HG363" s="5">
        <v>9905</v>
      </c>
      <c r="HH363" s="5">
        <v>9905</v>
      </c>
      <c r="HI363" s="5">
        <v>9905</v>
      </c>
      <c r="HJ363" s="5">
        <v>10499.300000000001</v>
      </c>
      <c r="HK363" s="5">
        <v>10499.300000000001</v>
      </c>
      <c r="HL363" s="5">
        <v>10499.300000000001</v>
      </c>
      <c r="HM363" s="5">
        <v>10499.300000000001</v>
      </c>
      <c r="HN363" s="5">
        <v>10499.300000000001</v>
      </c>
      <c r="HO363" s="5">
        <v>10499.300000000001</v>
      </c>
      <c r="HP363" s="5">
        <v>10499.300000000001</v>
      </c>
      <c r="HQ363" s="5">
        <v>10499.300000000001</v>
      </c>
      <c r="HR363" s="5">
        <v>10499.300000000001</v>
      </c>
      <c r="HS363" s="5">
        <v>10499.300000000001</v>
      </c>
      <c r="HT363" s="5">
        <v>10499.300000000001</v>
      </c>
      <c r="HU363" s="5">
        <v>10499.300000000001</v>
      </c>
      <c r="HV363" s="5">
        <v>11129.258000000002</v>
      </c>
      <c r="HW363" s="5">
        <v>11129.258000000002</v>
      </c>
      <c r="HX363" s="5">
        <v>11129.258000000002</v>
      </c>
      <c r="HY363" s="5">
        <v>11129.258000000002</v>
      </c>
      <c r="HZ363" s="5">
        <v>11129.258000000002</v>
      </c>
      <c r="IA363" s="5">
        <v>11129.258000000002</v>
      </c>
      <c r="IB363" s="5">
        <v>11129.258000000002</v>
      </c>
      <c r="IC363" s="5">
        <v>11129.258000000002</v>
      </c>
      <c r="ID363" s="5">
        <v>11129.258000000002</v>
      </c>
      <c r="IE363" s="5">
        <v>11129.258000000002</v>
      </c>
      <c r="IF363" s="5">
        <v>11129.258000000002</v>
      </c>
      <c r="IG363" s="5">
        <v>11129.258000000002</v>
      </c>
      <c r="IH363" s="5">
        <v>11797.013480000001</v>
      </c>
      <c r="II363" s="5">
        <v>11797.013480000001</v>
      </c>
      <c r="IJ363" s="5">
        <v>11797.013480000001</v>
      </c>
      <c r="IK363" s="5">
        <v>11797.013480000001</v>
      </c>
      <c r="IL363" s="5">
        <v>11797.013480000001</v>
      </c>
      <c r="IM363" s="5">
        <v>11797.013480000001</v>
      </c>
      <c r="IN363" s="5">
        <v>11797.013480000001</v>
      </c>
      <c r="IO363" s="5">
        <v>11797.013480000001</v>
      </c>
      <c r="IP363" s="5">
        <v>11797.013480000001</v>
      </c>
      <c r="IQ363" s="5">
        <v>11797.013480000001</v>
      </c>
      <c r="IR363" s="5">
        <v>11797.013480000001</v>
      </c>
      <c r="IS363" s="5">
        <v>11797.013480000001</v>
      </c>
      <c r="IT363" s="5"/>
      <c r="IW363" s="5">
        <v>0</v>
      </c>
      <c r="IX363" s="5">
        <v>0</v>
      </c>
      <c r="IY363" s="5">
        <v>0</v>
      </c>
      <c r="IZ363" s="5">
        <v>0</v>
      </c>
      <c r="JA363" s="5">
        <v>0</v>
      </c>
      <c r="JB363" s="5">
        <v>0</v>
      </c>
      <c r="JC363" s="5">
        <v>0</v>
      </c>
      <c r="JD363" s="5">
        <v>0</v>
      </c>
      <c r="JE363" s="5">
        <v>0</v>
      </c>
      <c r="JF363" s="5">
        <v>0</v>
      </c>
      <c r="JG363" s="5">
        <v>0</v>
      </c>
      <c r="JH363" s="5">
        <v>0</v>
      </c>
      <c r="JI363" s="5">
        <v>0</v>
      </c>
      <c r="JJ363" s="5">
        <v>0</v>
      </c>
      <c r="JK363" s="5">
        <v>0</v>
      </c>
      <c r="JL363" s="5">
        <v>0</v>
      </c>
      <c r="JM363" s="5">
        <v>0</v>
      </c>
      <c r="JN363" s="5">
        <v>0</v>
      </c>
      <c r="JO363" s="5">
        <v>0</v>
      </c>
      <c r="JP363" s="5">
        <v>0</v>
      </c>
      <c r="JQ363" s="5">
        <v>0</v>
      </c>
      <c r="JR363" s="5">
        <v>0</v>
      </c>
      <c r="JS363" s="5">
        <v>0</v>
      </c>
      <c r="JT363" s="5">
        <v>0</v>
      </c>
      <c r="JU363" s="5">
        <v>284.27350000000001</v>
      </c>
      <c r="JV363" s="5">
        <v>284.27350000000001</v>
      </c>
      <c r="JW363" s="5">
        <v>284.27350000000001</v>
      </c>
      <c r="JX363" s="5">
        <v>284.27350000000001</v>
      </c>
      <c r="JY363" s="5">
        <v>284.27350000000001</v>
      </c>
      <c r="JZ363" s="5">
        <v>284.27350000000001</v>
      </c>
      <c r="KA363" s="5">
        <v>284.27350000000001</v>
      </c>
      <c r="KB363" s="5">
        <v>284.27350000000001</v>
      </c>
      <c r="KC363" s="5">
        <v>284.27350000000001</v>
      </c>
      <c r="KD363" s="5">
        <v>284.27350000000001</v>
      </c>
      <c r="KE363" s="5">
        <v>284.27350000000001</v>
      </c>
      <c r="KF363" s="5">
        <v>284.27350000000001</v>
      </c>
      <c r="KG363" s="5">
        <v>301.32991000000004</v>
      </c>
      <c r="KH363" s="5">
        <v>301.32991000000004</v>
      </c>
      <c r="KI363" s="5">
        <v>301.32991000000004</v>
      </c>
      <c r="KJ363" s="5">
        <v>301.32991000000004</v>
      </c>
      <c r="KK363" s="5">
        <v>301.32991000000004</v>
      </c>
      <c r="KL363" s="5">
        <v>301.32991000000004</v>
      </c>
      <c r="KM363" s="5">
        <v>301.32991000000004</v>
      </c>
      <c r="KN363" s="5">
        <v>301.32991000000004</v>
      </c>
      <c r="KO363" s="5">
        <v>301.32991000000004</v>
      </c>
      <c r="KP363" s="5">
        <v>301.32991000000004</v>
      </c>
      <c r="KQ363" s="5">
        <v>301.32991000000004</v>
      </c>
      <c r="KR363" s="5">
        <v>301.32991000000004</v>
      </c>
      <c r="KS363" s="5">
        <v>319.40970460000005</v>
      </c>
      <c r="KT363" s="5">
        <v>319.40970460000005</v>
      </c>
      <c r="KU363" s="5">
        <v>319.40970460000005</v>
      </c>
      <c r="KV363" s="5">
        <v>319.40970460000005</v>
      </c>
      <c r="KW363" s="5">
        <v>319.40970460000005</v>
      </c>
      <c r="KX363" s="5">
        <v>319.40970460000005</v>
      </c>
      <c r="KY363" s="5">
        <v>319.40970460000005</v>
      </c>
      <c r="KZ363" s="5">
        <v>319.40970460000005</v>
      </c>
      <c r="LA363" s="5">
        <v>319.40970460000005</v>
      </c>
      <c r="LB363" s="5">
        <v>319.40970460000005</v>
      </c>
      <c r="LC363" s="5">
        <v>319.40970460000005</v>
      </c>
      <c r="LD363" s="5">
        <v>319.40970460000005</v>
      </c>
      <c r="LE363" s="5">
        <v>338.57428687600003</v>
      </c>
      <c r="LF363" s="5">
        <v>338.57428687600003</v>
      </c>
      <c r="LG363" s="5">
        <v>338.57428687600003</v>
      </c>
      <c r="LH363" s="5">
        <v>338.57428687600003</v>
      </c>
      <c r="LI363" s="5">
        <v>338.57428687600003</v>
      </c>
      <c r="LJ363" s="5">
        <v>338.57428687600003</v>
      </c>
      <c r="LK363" s="5">
        <v>338.57428687600003</v>
      </c>
      <c r="LL363" s="5">
        <v>338.57428687600003</v>
      </c>
      <c r="LM363" s="5">
        <v>338.57428687600003</v>
      </c>
      <c r="LN363" s="5">
        <v>338.57428687600003</v>
      </c>
      <c r="LO363" s="5">
        <v>338.57428687600003</v>
      </c>
      <c r="LP363" s="5">
        <v>338.57428687600003</v>
      </c>
      <c r="LQ363" s="5"/>
      <c r="LT363" s="5">
        <v>0</v>
      </c>
      <c r="LU363" s="5">
        <v>0</v>
      </c>
      <c r="LV363" s="5">
        <v>0</v>
      </c>
      <c r="LW363" s="5">
        <v>0</v>
      </c>
      <c r="LX363" s="5">
        <v>0</v>
      </c>
      <c r="LY363" s="5">
        <v>0</v>
      </c>
      <c r="LZ363" s="5">
        <v>0</v>
      </c>
      <c r="MA363" s="5">
        <v>0</v>
      </c>
      <c r="MB363" s="5">
        <v>0</v>
      </c>
      <c r="MC363" s="5">
        <v>0</v>
      </c>
      <c r="MD363" s="5">
        <v>0</v>
      </c>
      <c r="ME363" s="5">
        <v>0</v>
      </c>
      <c r="MF363" s="5">
        <v>0</v>
      </c>
      <c r="MG363" s="5">
        <v>0</v>
      </c>
      <c r="MH363" s="5">
        <v>0</v>
      </c>
      <c r="MI363" s="5">
        <v>0</v>
      </c>
      <c r="MJ363" s="5">
        <v>0</v>
      </c>
      <c r="MK363" s="5">
        <v>0</v>
      </c>
      <c r="ML363" s="5">
        <v>0</v>
      </c>
      <c r="MM363" s="5">
        <v>0</v>
      </c>
      <c r="MN363" s="5">
        <v>0</v>
      </c>
      <c r="MO363" s="5">
        <v>0</v>
      </c>
      <c r="MP363" s="5">
        <v>0</v>
      </c>
      <c r="MQ363" s="5">
        <v>0</v>
      </c>
      <c r="MR363" s="5">
        <v>301.11200000000002</v>
      </c>
      <c r="MS363" s="5">
        <v>301.11200000000002</v>
      </c>
      <c r="MT363" s="5">
        <v>301.11200000000002</v>
      </c>
      <c r="MU363" s="5">
        <v>301.11200000000002</v>
      </c>
      <c r="MV363" s="5">
        <v>301.11200000000002</v>
      </c>
      <c r="MW363" s="5">
        <v>301.11200000000002</v>
      </c>
      <c r="MX363" s="5">
        <v>301.11200000000002</v>
      </c>
      <c r="MY363" s="5">
        <v>301.11200000000002</v>
      </c>
      <c r="MZ363" s="5">
        <v>301.11200000000002</v>
      </c>
      <c r="NA363" s="5">
        <v>301.11200000000002</v>
      </c>
      <c r="NB363" s="5">
        <v>301.11200000000002</v>
      </c>
      <c r="NC363" s="5">
        <v>301.11200000000002</v>
      </c>
      <c r="ND363" s="5">
        <v>319.17872000000006</v>
      </c>
      <c r="NE363" s="5">
        <v>319.17872000000006</v>
      </c>
      <c r="NF363" s="5">
        <v>319.17872000000006</v>
      </c>
      <c r="NG363" s="5">
        <v>319.17872000000006</v>
      </c>
      <c r="NH363" s="5">
        <v>319.17872000000006</v>
      </c>
      <c r="NI363" s="5">
        <v>319.17872000000006</v>
      </c>
      <c r="NJ363" s="5">
        <v>319.17872000000006</v>
      </c>
      <c r="NK363" s="5">
        <v>319.17872000000006</v>
      </c>
      <c r="NL363" s="5">
        <v>319.17872000000006</v>
      </c>
      <c r="NM363" s="5">
        <v>319.17872000000006</v>
      </c>
      <c r="NN363" s="5">
        <v>319.17872000000006</v>
      </c>
      <c r="NO363" s="5">
        <v>319.17872000000006</v>
      </c>
      <c r="NP363" s="5">
        <v>338.32944320000007</v>
      </c>
      <c r="NQ363" s="5">
        <v>338.32944320000007</v>
      </c>
      <c r="NR363" s="5">
        <v>338.32944320000007</v>
      </c>
      <c r="NS363" s="5">
        <v>338.32944320000007</v>
      </c>
      <c r="NT363" s="5">
        <v>338.32944320000007</v>
      </c>
      <c r="NU363" s="5">
        <v>338.32944320000007</v>
      </c>
      <c r="NV363" s="5">
        <v>338.32944320000007</v>
      </c>
      <c r="NW363" s="5">
        <v>338.32944320000007</v>
      </c>
      <c r="NX363" s="5">
        <v>338.32944320000007</v>
      </c>
      <c r="NY363" s="5">
        <v>338.32944320000007</v>
      </c>
      <c r="NZ363" s="5">
        <v>338.32944320000007</v>
      </c>
      <c r="OA363" s="5">
        <v>338.32944320000007</v>
      </c>
      <c r="OB363" s="5">
        <v>358.62920979200004</v>
      </c>
      <c r="OC363" s="5">
        <v>358.62920979200004</v>
      </c>
      <c r="OD363" s="5">
        <v>358.62920979200004</v>
      </c>
      <c r="OE363" s="5">
        <v>358.62920979200004</v>
      </c>
      <c r="OF363" s="5">
        <v>358.62920979200004</v>
      </c>
      <c r="OG363" s="5">
        <v>358.62920979200004</v>
      </c>
      <c r="OH363" s="5">
        <v>358.62920979200004</v>
      </c>
      <c r="OI363" s="5">
        <v>358.62920979200004</v>
      </c>
      <c r="OJ363" s="5">
        <v>358.62920979200004</v>
      </c>
      <c r="OK363" s="5">
        <v>358.62920979200004</v>
      </c>
      <c r="OL363" s="5">
        <v>358.62920979200004</v>
      </c>
      <c r="OM363" s="5">
        <v>358.62920979200004</v>
      </c>
      <c r="ON363" s="5"/>
      <c r="OQ363" s="59">
        <v>0</v>
      </c>
      <c r="OR363" s="59">
        <v>0</v>
      </c>
      <c r="OS363" s="59">
        <v>0</v>
      </c>
      <c r="OT363" s="59">
        <v>0</v>
      </c>
      <c r="OU363" s="59">
        <v>0</v>
      </c>
      <c r="OV363" s="59">
        <v>0</v>
      </c>
      <c r="OW363" s="59">
        <v>0</v>
      </c>
      <c r="OX363" s="59">
        <v>0</v>
      </c>
      <c r="OY363" s="59">
        <v>0</v>
      </c>
      <c r="OZ363" s="59">
        <v>0</v>
      </c>
      <c r="PA363" s="59">
        <v>0</v>
      </c>
      <c r="PB363" s="59">
        <v>0</v>
      </c>
      <c r="PC363" s="59">
        <v>0</v>
      </c>
      <c r="PD363" s="59">
        <v>0</v>
      </c>
      <c r="PE363" s="59">
        <v>0</v>
      </c>
      <c r="PF363" s="59">
        <v>0</v>
      </c>
      <c r="PG363" s="59">
        <v>0</v>
      </c>
      <c r="PH363" s="59">
        <v>0</v>
      </c>
      <c r="PI363" s="59">
        <v>0</v>
      </c>
      <c r="PJ363" s="59">
        <v>0</v>
      </c>
      <c r="PK363" s="59">
        <v>0</v>
      </c>
      <c r="PL363" s="59">
        <v>0</v>
      </c>
      <c r="PM363" s="59">
        <v>0</v>
      </c>
      <c r="PN363" s="59">
        <v>0</v>
      </c>
      <c r="PO363" s="59">
        <v>0</v>
      </c>
      <c r="PP363" s="59">
        <v>0</v>
      </c>
      <c r="PQ363" s="59">
        <v>0</v>
      </c>
      <c r="PR363" s="59">
        <v>0</v>
      </c>
      <c r="PS363" s="59">
        <v>0</v>
      </c>
      <c r="PT363" s="59">
        <v>0</v>
      </c>
      <c r="PU363" s="59">
        <v>0</v>
      </c>
      <c r="PV363" s="59">
        <v>0</v>
      </c>
      <c r="PW363" s="59">
        <v>0</v>
      </c>
      <c r="PX363" s="59">
        <v>0</v>
      </c>
      <c r="PY363" s="59">
        <v>0</v>
      </c>
      <c r="PZ363" s="59">
        <v>0</v>
      </c>
      <c r="QA363" s="59">
        <v>0</v>
      </c>
      <c r="QB363" s="59">
        <v>0</v>
      </c>
      <c r="QC363" s="59">
        <v>0</v>
      </c>
      <c r="QD363" s="59">
        <v>0</v>
      </c>
      <c r="QE363" s="59">
        <v>0</v>
      </c>
      <c r="QF363" s="59">
        <v>0</v>
      </c>
      <c r="QG363" s="59">
        <v>0</v>
      </c>
      <c r="QH363" s="59">
        <v>0</v>
      </c>
      <c r="QI363" s="59">
        <v>0</v>
      </c>
      <c r="QJ363" s="59">
        <v>0</v>
      </c>
      <c r="QK363" s="59">
        <v>0</v>
      </c>
      <c r="QL363" s="59">
        <v>0</v>
      </c>
      <c r="QM363" s="59">
        <v>0</v>
      </c>
      <c r="QN363" s="59">
        <v>0</v>
      </c>
      <c r="QO363" s="59">
        <v>0</v>
      </c>
      <c r="QP363" s="59">
        <v>0</v>
      </c>
      <c r="QQ363" s="59">
        <v>0</v>
      </c>
      <c r="QR363" s="59">
        <v>0</v>
      </c>
      <c r="QS363" s="59">
        <v>0</v>
      </c>
      <c r="QT363" s="59">
        <v>0</v>
      </c>
      <c r="QU363" s="59">
        <v>0</v>
      </c>
      <c r="QV363" s="59">
        <v>0</v>
      </c>
      <c r="QW363" s="59">
        <v>0</v>
      </c>
      <c r="QX363" s="59">
        <v>0</v>
      </c>
      <c r="QY363" s="59">
        <v>0</v>
      </c>
      <c r="QZ363" s="59">
        <v>0</v>
      </c>
      <c r="RA363" s="59">
        <v>0</v>
      </c>
      <c r="RB363" s="59">
        <v>0</v>
      </c>
      <c r="RC363" s="59">
        <v>0</v>
      </c>
      <c r="RD363" s="59">
        <v>0</v>
      </c>
      <c r="RE363" s="59">
        <v>0</v>
      </c>
      <c r="RF363" s="59">
        <v>0</v>
      </c>
      <c r="RG363" s="59">
        <v>0</v>
      </c>
      <c r="RH363" s="59">
        <v>0</v>
      </c>
      <c r="RI363" s="59">
        <v>0</v>
      </c>
      <c r="RJ363" s="59">
        <v>0</v>
      </c>
      <c r="RK363" s="59"/>
      <c r="RN363" s="59">
        <v>0</v>
      </c>
      <c r="RO363" s="59">
        <v>0</v>
      </c>
      <c r="RP363" s="59">
        <v>0</v>
      </c>
      <c r="RQ363" s="59">
        <v>0</v>
      </c>
      <c r="RR363" s="59">
        <v>0</v>
      </c>
      <c r="RS363" s="59">
        <v>0</v>
      </c>
      <c r="RT363" s="59">
        <v>0</v>
      </c>
      <c r="RU363" s="59">
        <v>0</v>
      </c>
      <c r="RV363" s="59">
        <v>0</v>
      </c>
      <c r="RW363" s="59">
        <v>0</v>
      </c>
      <c r="RX363" s="59">
        <v>0</v>
      </c>
      <c r="RY363" s="59">
        <v>0</v>
      </c>
      <c r="RZ363" s="59">
        <v>0</v>
      </c>
      <c r="SA363" s="59">
        <v>0</v>
      </c>
      <c r="SB363" s="59">
        <v>0</v>
      </c>
      <c r="SC363" s="59">
        <v>0</v>
      </c>
      <c r="SD363" s="59">
        <v>0</v>
      </c>
      <c r="SE363" s="59">
        <v>0</v>
      </c>
      <c r="SF363" s="59">
        <v>0</v>
      </c>
      <c r="SG363" s="59">
        <v>0</v>
      </c>
      <c r="SH363" s="59">
        <v>0</v>
      </c>
      <c r="SI363" s="59">
        <v>0</v>
      </c>
      <c r="SJ363" s="59">
        <v>0</v>
      </c>
      <c r="SK363" s="59">
        <v>0</v>
      </c>
      <c r="SL363" s="59">
        <v>585.38550000000009</v>
      </c>
      <c r="SM363" s="59">
        <v>585.38550000000009</v>
      </c>
      <c r="SN363" s="59">
        <v>585.38550000000009</v>
      </c>
      <c r="SO363" s="59">
        <v>585.38550000000009</v>
      </c>
      <c r="SP363" s="59">
        <v>585.38550000000009</v>
      </c>
      <c r="SQ363" s="59">
        <v>585.38550000000009</v>
      </c>
      <c r="SR363" s="59">
        <v>585.38550000000009</v>
      </c>
      <c r="SS363" s="59">
        <v>585.38550000000009</v>
      </c>
      <c r="ST363" s="59">
        <v>585.38550000000009</v>
      </c>
      <c r="SU363" s="59">
        <v>585.38550000000009</v>
      </c>
      <c r="SV363" s="59">
        <v>585.38550000000009</v>
      </c>
      <c r="SW363" s="59">
        <v>585.38550000000009</v>
      </c>
      <c r="SX363" s="59">
        <v>620.50863000000004</v>
      </c>
      <c r="SY363" s="59">
        <v>620.50863000000004</v>
      </c>
      <c r="SZ363" s="59">
        <v>620.50863000000004</v>
      </c>
      <c r="TA363" s="59">
        <v>620.50863000000004</v>
      </c>
      <c r="TB363" s="59">
        <v>620.50863000000004</v>
      </c>
      <c r="TC363" s="59">
        <v>620.50863000000004</v>
      </c>
      <c r="TD363" s="59">
        <v>620.50863000000004</v>
      </c>
      <c r="TE363" s="59">
        <v>620.50863000000004</v>
      </c>
      <c r="TF363" s="59">
        <v>620.50863000000004</v>
      </c>
      <c r="TG363" s="59">
        <v>620.50863000000004</v>
      </c>
      <c r="TH363" s="59">
        <v>620.50863000000004</v>
      </c>
      <c r="TI363" s="59">
        <v>620.50863000000004</v>
      </c>
      <c r="TJ363" s="59">
        <v>657.73914780000018</v>
      </c>
      <c r="TK363" s="59">
        <v>657.73914780000018</v>
      </c>
      <c r="TL363" s="59">
        <v>657.73914780000018</v>
      </c>
      <c r="TM363" s="59">
        <v>657.73914780000018</v>
      </c>
      <c r="TN363" s="59">
        <v>657.73914780000018</v>
      </c>
      <c r="TO363" s="59">
        <v>657.73914780000018</v>
      </c>
      <c r="TP363" s="59">
        <v>657.73914780000018</v>
      </c>
      <c r="TQ363" s="59">
        <v>657.73914780000018</v>
      </c>
      <c r="TR363" s="59">
        <v>657.73914780000018</v>
      </c>
      <c r="TS363" s="59">
        <v>657.73914780000018</v>
      </c>
      <c r="TT363" s="59">
        <v>657.73914780000018</v>
      </c>
      <c r="TU363" s="59">
        <v>657.73914780000018</v>
      </c>
      <c r="TV363" s="59">
        <v>697.20349666800007</v>
      </c>
      <c r="TW363" s="59">
        <v>697.20349666800007</v>
      </c>
      <c r="TX363" s="59">
        <v>697.20349666800007</v>
      </c>
      <c r="TY363" s="59">
        <v>697.20349666800007</v>
      </c>
      <c r="TZ363" s="59">
        <v>697.20349666800007</v>
      </c>
      <c r="UA363" s="59">
        <v>697.20349666800007</v>
      </c>
      <c r="UB363" s="59">
        <v>697.20349666800007</v>
      </c>
      <c r="UC363" s="59">
        <v>697.20349666800007</v>
      </c>
      <c r="UD363" s="59">
        <v>697.20349666800007</v>
      </c>
      <c r="UE363" s="59">
        <v>697.20349666800007</v>
      </c>
      <c r="UF363" s="59">
        <v>697.20349666800007</v>
      </c>
      <c r="UG363" s="59">
        <v>697.20349666800007</v>
      </c>
      <c r="UH363" s="59"/>
      <c r="UK363" s="59">
        <v>0</v>
      </c>
      <c r="UL363" s="59">
        <v>0</v>
      </c>
      <c r="UM363" s="59">
        <v>3411.2820000000011</v>
      </c>
      <c r="UN363" s="59">
        <v>3615.9589199999996</v>
      </c>
      <c r="UO363" s="59">
        <v>3832.9164552000016</v>
      </c>
      <c r="UP363" s="59">
        <v>4062.8914425119997</v>
      </c>
      <c r="UQ363" s="59"/>
      <c r="UT363" s="59">
        <v>0</v>
      </c>
      <c r="UU363" s="59">
        <v>0</v>
      </c>
      <c r="UV363" s="59">
        <v>3613.3440000000005</v>
      </c>
      <c r="UW363" s="59">
        <v>3830.14464</v>
      </c>
      <c r="UX363" s="59">
        <v>4059.9533184000015</v>
      </c>
      <c r="UY363" s="59">
        <v>4303.5505175040007</v>
      </c>
      <c r="UZ363" s="59"/>
      <c r="VC363" s="59">
        <v>0</v>
      </c>
      <c r="VD363" s="59">
        <v>0</v>
      </c>
      <c r="VE363" s="59">
        <v>0</v>
      </c>
      <c r="VF363" s="59">
        <v>0</v>
      </c>
      <c r="VG363" s="59">
        <v>0</v>
      </c>
      <c r="VH363" s="59">
        <v>0</v>
      </c>
      <c r="VI363" s="59"/>
      <c r="VL363" s="59">
        <v>0</v>
      </c>
      <c r="VM363" s="59">
        <v>0</v>
      </c>
      <c r="VN363" s="59">
        <v>7024.626000000002</v>
      </c>
      <c r="VO363" s="59">
        <v>7446.1035599999996</v>
      </c>
      <c r="VP363" s="59">
        <v>7892.8697736000031</v>
      </c>
      <c r="VQ363" s="59">
        <v>8366.4419600159999</v>
      </c>
      <c r="VR363" s="59"/>
      <c r="VU363" s="59">
        <v>0</v>
      </c>
      <c r="VV363" s="59">
        <v>0</v>
      </c>
      <c r="VW363" s="59">
        <v>118860</v>
      </c>
      <c r="VX363" s="59">
        <v>125991.60000000002</v>
      </c>
      <c r="VY363" s="59">
        <v>133551.09600000002</v>
      </c>
      <c r="VZ363" s="59">
        <v>141564.16175999999</v>
      </c>
      <c r="WA363" s="59"/>
      <c r="WD363" s="59">
        <v>0</v>
      </c>
      <c r="WE363" s="59">
        <v>0</v>
      </c>
      <c r="WF363" s="59">
        <v>9905</v>
      </c>
      <c r="WG363" s="59">
        <v>10499.300000000001</v>
      </c>
      <c r="WH363" s="59">
        <v>11129.258000000002</v>
      </c>
      <c r="WI363" s="59">
        <v>11797.01348</v>
      </c>
      <c r="WJ363" s="59"/>
      <c r="WM363" s="59">
        <v>0</v>
      </c>
      <c r="WN363" s="59">
        <v>0</v>
      </c>
      <c r="WO363" s="59">
        <v>415.65253881661772</v>
      </c>
      <c r="WP363" s="59">
        <v>440.59169114561485</v>
      </c>
      <c r="WQ363" s="59">
        <v>467.02719261435175</v>
      </c>
      <c r="WR363" s="59">
        <v>495.0488241712128</v>
      </c>
      <c r="WS363" s="59"/>
      <c r="WV363" s="74">
        <v>-12</v>
      </c>
      <c r="WW363" s="74">
        <v>0</v>
      </c>
      <c r="WX363" s="74">
        <v>12</v>
      </c>
      <c r="WY363" s="74">
        <v>24</v>
      </c>
      <c r="WZ363" s="74">
        <v>36</v>
      </c>
      <c r="XA363" s="74">
        <v>48</v>
      </c>
      <c r="XB363" s="74"/>
      <c r="XE363" s="80">
        <v>0</v>
      </c>
      <c r="XF363" s="80">
        <v>0</v>
      </c>
      <c r="XG363" s="80">
        <v>1</v>
      </c>
      <c r="XH363" s="80">
        <v>2</v>
      </c>
      <c r="XI363" s="80">
        <v>3</v>
      </c>
      <c r="XJ363" s="80">
        <v>4</v>
      </c>
      <c r="XK363" s="80"/>
      <c r="XL363" s="75"/>
      <c r="XM363" s="75"/>
      <c r="XN363" s="80">
        <v>0</v>
      </c>
      <c r="XO363" s="80">
        <v>0</v>
      </c>
      <c r="XP363" s="80">
        <v>0</v>
      </c>
      <c r="XQ363" s="80">
        <v>0</v>
      </c>
      <c r="XR363" s="80">
        <v>0</v>
      </c>
      <c r="XS363" s="80">
        <v>0</v>
      </c>
      <c r="XT363" s="80"/>
      <c r="XW363" s="80">
        <v>0</v>
      </c>
      <c r="XX363" s="80">
        <v>0</v>
      </c>
      <c r="XY363" s="80">
        <v>0</v>
      </c>
      <c r="XZ363" s="80">
        <v>0</v>
      </c>
      <c r="YA363" s="80">
        <v>0</v>
      </c>
      <c r="YB363" s="80">
        <v>0</v>
      </c>
      <c r="YC363" s="80"/>
      <c r="YF363" s="5">
        <v>0</v>
      </c>
      <c r="YG363" s="5">
        <v>0</v>
      </c>
      <c r="YH363" s="5">
        <v>866.63554343264786</v>
      </c>
      <c r="YI363" s="5">
        <v>918.63367603860752</v>
      </c>
      <c r="YJ363" s="5">
        <v>973.75169660092342</v>
      </c>
      <c r="YK363" s="5">
        <v>1032.1767983969794</v>
      </c>
      <c r="YL363" s="5"/>
      <c r="YO363" s="5">
        <v>0</v>
      </c>
      <c r="YP363" s="5">
        <v>0</v>
      </c>
      <c r="YQ363" s="5">
        <v>18704.364246747798</v>
      </c>
      <c r="YR363" s="5">
        <v>19826.626101552669</v>
      </c>
      <c r="YS363" s="5">
        <v>21016.223667645827</v>
      </c>
      <c r="YT363" s="5">
        <v>29702.929450272768</v>
      </c>
      <c r="YU363" s="5"/>
      <c r="YX363" s="5">
        <v>0</v>
      </c>
      <c r="YY363" s="5">
        <v>0</v>
      </c>
      <c r="YZ363" s="5">
        <v>18704.364246747798</v>
      </c>
      <c r="ZA363" s="5">
        <v>19826.626101552669</v>
      </c>
      <c r="ZB363" s="5">
        <v>21016.223667645827</v>
      </c>
      <c r="ZC363" s="5">
        <v>29702.929450272768</v>
      </c>
      <c r="ZD363" s="5"/>
      <c r="ZG363" s="5">
        <v>0</v>
      </c>
      <c r="ZH363" s="5">
        <v>0</v>
      </c>
      <c r="ZI363" s="5">
        <v>415.65253881661772</v>
      </c>
      <c r="ZJ363" s="5">
        <v>440.59169114561485</v>
      </c>
      <c r="ZK363" s="5">
        <v>467.02719261435175</v>
      </c>
      <c r="ZL363" s="5">
        <v>495.0488241712128</v>
      </c>
      <c r="ZM363" s="5"/>
      <c r="ZP363" s="60">
        <v>0</v>
      </c>
      <c r="ZQ363" s="60">
        <v>0</v>
      </c>
      <c r="ZR363" s="60">
        <v>5819.1355434326479</v>
      </c>
      <c r="ZS363" s="60">
        <v>12336.567352077216</v>
      </c>
      <c r="ZT363" s="60">
        <v>13076.761393201848</v>
      </c>
      <c r="ZU363" s="60">
        <v>13861.367076793958</v>
      </c>
      <c r="ZV363" s="60"/>
      <c r="ZY363" s="60">
        <v>0</v>
      </c>
      <c r="ZZ363" s="60">
        <v>0</v>
      </c>
      <c r="AAA363" s="60">
        <v>415.65253881661772</v>
      </c>
      <c r="AAB363" s="60">
        <v>440.59169114561485</v>
      </c>
      <c r="AAC363" s="60">
        <v>467.02719261435175</v>
      </c>
      <c r="AAD363" s="60">
        <v>495.0488241712128</v>
      </c>
      <c r="AAE363" s="60"/>
      <c r="AAH363" s="60">
        <v>0</v>
      </c>
      <c r="AAI363" s="60">
        <v>0</v>
      </c>
      <c r="AAJ363" s="60">
        <v>8728.7033151489723</v>
      </c>
      <c r="AAK363" s="60">
        <v>18504.851028115823</v>
      </c>
      <c r="AAL363" s="60">
        <v>29422.713134704161</v>
      </c>
      <c r="AAM363" s="60">
        <v>41584.101230381872</v>
      </c>
      <c r="AAN363" s="60"/>
      <c r="AAQ363" s="5">
        <v>0</v>
      </c>
      <c r="AAR363" s="5">
        <v>0</v>
      </c>
      <c r="AAS363" s="5">
        <v>14547.838858581621</v>
      </c>
      <c r="AAT363" s="5">
        <v>30841.418380193041</v>
      </c>
      <c r="AAU363" s="5">
        <v>42499.474527906008</v>
      </c>
      <c r="AAV363" s="5">
        <v>55445.468307175834</v>
      </c>
    </row>
    <row r="364" spans="2:724" ht="15" customHeight="1">
      <c r="B364" s="228">
        <v>91</v>
      </c>
      <c r="C364" s="228">
        <v>46</v>
      </c>
      <c r="D364" s="229" t="s">
        <v>526</v>
      </c>
      <c r="E364" s="73" t="b">
        <v>0</v>
      </c>
      <c r="F364" s="230">
        <v>42370</v>
      </c>
      <c r="G364" s="231" t="s">
        <v>426</v>
      </c>
      <c r="H364" s="57" t="s">
        <v>221</v>
      </c>
      <c r="I364" s="57" t="s">
        <v>199</v>
      </c>
      <c r="J364" s="229" t="s">
        <v>223</v>
      </c>
      <c r="K364" s="232">
        <v>0</v>
      </c>
      <c r="L364" s="232">
        <v>0</v>
      </c>
      <c r="M364" s="73" t="b">
        <v>1</v>
      </c>
      <c r="N364" s="73" t="b">
        <v>1</v>
      </c>
      <c r="O364" s="73" t="b">
        <v>1</v>
      </c>
      <c r="P364" s="27">
        <v>43466</v>
      </c>
      <c r="Q364" s="27" t="s">
        <v>426</v>
      </c>
      <c r="R364" s="69">
        <v>0</v>
      </c>
      <c r="S364" s="69">
        <v>0.06</v>
      </c>
      <c r="T364" s="69">
        <v>0.06</v>
      </c>
      <c r="U364" s="69">
        <v>0.06</v>
      </c>
      <c r="V364" s="69">
        <v>0.06</v>
      </c>
      <c r="W364" s="69">
        <v>0.06</v>
      </c>
      <c r="Z364" s="232">
        <v>0</v>
      </c>
      <c r="AA364" s="232">
        <v>0</v>
      </c>
      <c r="AB364" s="232">
        <v>0</v>
      </c>
      <c r="AC364" s="232">
        <v>0</v>
      </c>
      <c r="AD364" s="232">
        <v>0</v>
      </c>
      <c r="AE364" s="232">
        <v>0</v>
      </c>
      <c r="AF364" s="232">
        <v>0</v>
      </c>
      <c r="AG364" s="232">
        <v>0</v>
      </c>
      <c r="AH364" s="232">
        <v>0</v>
      </c>
      <c r="AI364" s="232">
        <v>0</v>
      </c>
      <c r="AJ364" s="232">
        <v>0</v>
      </c>
      <c r="AK364" s="232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234">
        <v>9905</v>
      </c>
      <c r="AY364" s="5">
        <v>9905</v>
      </c>
      <c r="AZ364" s="5">
        <v>9905</v>
      </c>
      <c r="BA364" s="5">
        <v>9905</v>
      </c>
      <c r="BB364" s="5">
        <v>9905</v>
      </c>
      <c r="BC364" s="5">
        <v>9905</v>
      </c>
      <c r="BD364" s="5">
        <v>9905</v>
      </c>
      <c r="BE364" s="5">
        <v>9905</v>
      </c>
      <c r="BF364" s="5">
        <v>9905</v>
      </c>
      <c r="BG364" s="5">
        <v>9905</v>
      </c>
      <c r="BH364" s="5">
        <v>9905</v>
      </c>
      <c r="BI364" s="5">
        <v>9905</v>
      </c>
      <c r="BJ364" s="5">
        <v>10499.300000000001</v>
      </c>
      <c r="BK364" s="5">
        <v>10499.300000000001</v>
      </c>
      <c r="BL364" s="5">
        <v>10499.300000000001</v>
      </c>
      <c r="BM364" s="5">
        <v>10499.300000000001</v>
      </c>
      <c r="BN364" s="5">
        <v>10499.300000000001</v>
      </c>
      <c r="BO364" s="5">
        <v>10499.300000000001</v>
      </c>
      <c r="BP364" s="5">
        <v>10499.300000000001</v>
      </c>
      <c r="BQ364" s="5">
        <v>10499.300000000001</v>
      </c>
      <c r="BR364" s="5">
        <v>10499.300000000001</v>
      </c>
      <c r="BS364" s="5">
        <v>10499.300000000001</v>
      </c>
      <c r="BT364" s="5">
        <v>10499.300000000001</v>
      </c>
      <c r="BU364" s="5">
        <v>10499.300000000001</v>
      </c>
      <c r="BV364" s="5">
        <v>11129.258000000002</v>
      </c>
      <c r="BW364" s="5">
        <v>11129.258000000002</v>
      </c>
      <c r="BX364" s="5">
        <v>11129.258000000002</v>
      </c>
      <c r="BY364" s="5">
        <v>11129.258000000002</v>
      </c>
      <c r="BZ364" s="5">
        <v>11129.258000000002</v>
      </c>
      <c r="CA364" s="5">
        <v>11129.258000000002</v>
      </c>
      <c r="CB364" s="5">
        <v>11129.258000000002</v>
      </c>
      <c r="CC364" s="5">
        <v>11129.258000000002</v>
      </c>
      <c r="CD364" s="5">
        <v>11129.258000000002</v>
      </c>
      <c r="CE364" s="5">
        <v>11129.258000000002</v>
      </c>
      <c r="CF364" s="5">
        <v>11129.258000000002</v>
      </c>
      <c r="CG364" s="5">
        <v>11129.258000000002</v>
      </c>
      <c r="CH364" s="5">
        <v>11797.013480000001</v>
      </c>
      <c r="CI364" s="5">
        <v>11797.013480000001</v>
      </c>
      <c r="CJ364" s="5">
        <v>11797.013480000001</v>
      </c>
      <c r="CK364" s="5">
        <v>11797.013480000001</v>
      </c>
      <c r="CL364" s="5">
        <v>11797.013480000001</v>
      </c>
      <c r="CM364" s="5">
        <v>11797.013480000001</v>
      </c>
      <c r="CN364" s="5">
        <v>11797.013480000001</v>
      </c>
      <c r="CO364" s="5">
        <v>11797.013480000001</v>
      </c>
      <c r="CP364" s="5">
        <v>11797.013480000001</v>
      </c>
      <c r="CQ364" s="5">
        <v>11797.013480000001</v>
      </c>
      <c r="CR364" s="5">
        <v>11797.013480000001</v>
      </c>
      <c r="CS364" s="5">
        <v>11797.013480000001</v>
      </c>
      <c r="CU364" s="69">
        <v>0</v>
      </c>
      <c r="CV364" s="69">
        <v>0</v>
      </c>
      <c r="CW364" s="69">
        <v>0</v>
      </c>
      <c r="CX364" s="69">
        <v>0</v>
      </c>
      <c r="CY364" s="69">
        <v>0</v>
      </c>
      <c r="CZ364" s="69">
        <v>0</v>
      </c>
      <c r="DC364" s="5">
        <v>0</v>
      </c>
      <c r="DD364" s="5">
        <v>0</v>
      </c>
      <c r="DE364" s="5">
        <v>0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0</v>
      </c>
      <c r="DR364" s="5">
        <v>0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0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0</v>
      </c>
      <c r="EQ364" s="5">
        <v>0</v>
      </c>
      <c r="ER364" s="5">
        <v>0</v>
      </c>
      <c r="ES364" s="5">
        <v>0</v>
      </c>
      <c r="ET364" s="5">
        <v>0</v>
      </c>
      <c r="EU364" s="5">
        <v>0</v>
      </c>
      <c r="EV364" s="5">
        <v>0</v>
      </c>
      <c r="EW364" s="5">
        <v>0</v>
      </c>
      <c r="EX364" s="5">
        <v>0</v>
      </c>
      <c r="EY364" s="5">
        <v>0</v>
      </c>
      <c r="EZ364" s="5">
        <v>0</v>
      </c>
      <c r="FA364" s="5">
        <v>0</v>
      </c>
      <c r="FB364" s="5">
        <v>0</v>
      </c>
      <c r="FC364" s="5">
        <v>0</v>
      </c>
      <c r="FD364" s="5">
        <v>0</v>
      </c>
      <c r="FE364" s="5">
        <v>0</v>
      </c>
      <c r="FF364" s="5">
        <v>0</v>
      </c>
      <c r="FG364" s="5">
        <v>0</v>
      </c>
      <c r="FH364" s="5">
        <v>0</v>
      </c>
      <c r="FI364" s="5">
        <v>0</v>
      </c>
      <c r="FJ364" s="5">
        <v>0</v>
      </c>
      <c r="FK364" s="5">
        <v>0</v>
      </c>
      <c r="FL364" s="5">
        <v>0</v>
      </c>
      <c r="FM364" s="5">
        <v>0</v>
      </c>
      <c r="FN364" s="5">
        <v>0</v>
      </c>
      <c r="FO364" s="5">
        <v>0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0</v>
      </c>
      <c r="FV364" s="5">
        <v>0</v>
      </c>
      <c r="FW364" s="5"/>
      <c r="FZ364" s="5">
        <v>0</v>
      </c>
      <c r="GA364" s="5">
        <v>0</v>
      </c>
      <c r="GB364" s="5">
        <v>0</v>
      </c>
      <c r="GC364" s="5">
        <v>0</v>
      </c>
      <c r="GD364" s="5">
        <v>0</v>
      </c>
      <c r="GE364" s="5">
        <v>0</v>
      </c>
      <c r="GF364" s="5">
        <v>0</v>
      </c>
      <c r="GG364" s="5">
        <v>0</v>
      </c>
      <c r="GH364" s="5">
        <v>0</v>
      </c>
      <c r="GI364" s="5">
        <v>0</v>
      </c>
      <c r="GJ364" s="5">
        <v>0</v>
      </c>
      <c r="GK364" s="5">
        <v>0</v>
      </c>
      <c r="GL364" s="5">
        <v>0</v>
      </c>
      <c r="GM364" s="5">
        <v>0</v>
      </c>
      <c r="GN364" s="5">
        <v>0</v>
      </c>
      <c r="GO364" s="5">
        <v>0</v>
      </c>
      <c r="GP364" s="5">
        <v>0</v>
      </c>
      <c r="GQ364" s="5">
        <v>0</v>
      </c>
      <c r="GR364" s="5">
        <v>0</v>
      </c>
      <c r="GS364" s="5">
        <v>0</v>
      </c>
      <c r="GT364" s="5">
        <v>0</v>
      </c>
      <c r="GU364" s="5">
        <v>0</v>
      </c>
      <c r="GV364" s="5">
        <v>0</v>
      </c>
      <c r="GW364" s="5">
        <v>0</v>
      </c>
      <c r="GX364" s="5">
        <v>9905</v>
      </c>
      <c r="GY364" s="5">
        <v>9905</v>
      </c>
      <c r="GZ364" s="5">
        <v>9905</v>
      </c>
      <c r="HA364" s="5">
        <v>9905</v>
      </c>
      <c r="HB364" s="5">
        <v>9905</v>
      </c>
      <c r="HC364" s="5">
        <v>9905</v>
      </c>
      <c r="HD364" s="5">
        <v>9905</v>
      </c>
      <c r="HE364" s="5">
        <v>9905</v>
      </c>
      <c r="HF364" s="5">
        <v>9905</v>
      </c>
      <c r="HG364" s="5">
        <v>9905</v>
      </c>
      <c r="HH364" s="5">
        <v>9905</v>
      </c>
      <c r="HI364" s="5">
        <v>9905</v>
      </c>
      <c r="HJ364" s="5">
        <v>10499.300000000001</v>
      </c>
      <c r="HK364" s="5">
        <v>10499.300000000001</v>
      </c>
      <c r="HL364" s="5">
        <v>10499.300000000001</v>
      </c>
      <c r="HM364" s="5">
        <v>10499.300000000001</v>
      </c>
      <c r="HN364" s="5">
        <v>10499.300000000001</v>
      </c>
      <c r="HO364" s="5">
        <v>10499.300000000001</v>
      </c>
      <c r="HP364" s="5">
        <v>10499.300000000001</v>
      </c>
      <c r="HQ364" s="5">
        <v>10499.300000000001</v>
      </c>
      <c r="HR364" s="5">
        <v>10499.300000000001</v>
      </c>
      <c r="HS364" s="5">
        <v>10499.300000000001</v>
      </c>
      <c r="HT364" s="5">
        <v>10499.300000000001</v>
      </c>
      <c r="HU364" s="5">
        <v>10499.300000000001</v>
      </c>
      <c r="HV364" s="5">
        <v>11129.258000000002</v>
      </c>
      <c r="HW364" s="5">
        <v>11129.258000000002</v>
      </c>
      <c r="HX364" s="5">
        <v>11129.258000000002</v>
      </c>
      <c r="HY364" s="5">
        <v>11129.258000000002</v>
      </c>
      <c r="HZ364" s="5">
        <v>11129.258000000002</v>
      </c>
      <c r="IA364" s="5">
        <v>11129.258000000002</v>
      </c>
      <c r="IB364" s="5">
        <v>11129.258000000002</v>
      </c>
      <c r="IC364" s="5">
        <v>11129.258000000002</v>
      </c>
      <c r="ID364" s="5">
        <v>11129.258000000002</v>
      </c>
      <c r="IE364" s="5">
        <v>11129.258000000002</v>
      </c>
      <c r="IF364" s="5">
        <v>11129.258000000002</v>
      </c>
      <c r="IG364" s="5">
        <v>11129.258000000002</v>
      </c>
      <c r="IH364" s="5">
        <v>11797.013480000001</v>
      </c>
      <c r="II364" s="5">
        <v>11797.013480000001</v>
      </c>
      <c r="IJ364" s="5">
        <v>11797.013480000001</v>
      </c>
      <c r="IK364" s="5">
        <v>11797.013480000001</v>
      </c>
      <c r="IL364" s="5">
        <v>11797.013480000001</v>
      </c>
      <c r="IM364" s="5">
        <v>11797.013480000001</v>
      </c>
      <c r="IN364" s="5">
        <v>11797.013480000001</v>
      </c>
      <c r="IO364" s="5">
        <v>11797.013480000001</v>
      </c>
      <c r="IP364" s="5">
        <v>11797.013480000001</v>
      </c>
      <c r="IQ364" s="5">
        <v>11797.013480000001</v>
      </c>
      <c r="IR364" s="5">
        <v>11797.013480000001</v>
      </c>
      <c r="IS364" s="5">
        <v>11797.013480000001</v>
      </c>
      <c r="IT364" s="5"/>
      <c r="IW364" s="5">
        <v>0</v>
      </c>
      <c r="IX364" s="5">
        <v>0</v>
      </c>
      <c r="IY364" s="5">
        <v>0</v>
      </c>
      <c r="IZ364" s="5">
        <v>0</v>
      </c>
      <c r="JA364" s="5">
        <v>0</v>
      </c>
      <c r="JB364" s="5">
        <v>0</v>
      </c>
      <c r="JC364" s="5">
        <v>0</v>
      </c>
      <c r="JD364" s="5">
        <v>0</v>
      </c>
      <c r="JE364" s="5">
        <v>0</v>
      </c>
      <c r="JF364" s="5">
        <v>0</v>
      </c>
      <c r="JG364" s="5">
        <v>0</v>
      </c>
      <c r="JH364" s="5">
        <v>0</v>
      </c>
      <c r="JI364" s="5">
        <v>0</v>
      </c>
      <c r="JJ364" s="5">
        <v>0</v>
      </c>
      <c r="JK364" s="5">
        <v>0</v>
      </c>
      <c r="JL364" s="5">
        <v>0</v>
      </c>
      <c r="JM364" s="5">
        <v>0</v>
      </c>
      <c r="JN364" s="5">
        <v>0</v>
      </c>
      <c r="JO364" s="5">
        <v>0</v>
      </c>
      <c r="JP364" s="5">
        <v>0</v>
      </c>
      <c r="JQ364" s="5">
        <v>0</v>
      </c>
      <c r="JR364" s="5">
        <v>0</v>
      </c>
      <c r="JS364" s="5">
        <v>0</v>
      </c>
      <c r="JT364" s="5">
        <v>0</v>
      </c>
      <c r="JU364" s="5">
        <v>284.27350000000001</v>
      </c>
      <c r="JV364" s="5">
        <v>284.27350000000001</v>
      </c>
      <c r="JW364" s="5">
        <v>284.27350000000001</v>
      </c>
      <c r="JX364" s="5">
        <v>284.27350000000001</v>
      </c>
      <c r="JY364" s="5">
        <v>284.27350000000001</v>
      </c>
      <c r="JZ364" s="5">
        <v>284.27350000000001</v>
      </c>
      <c r="KA364" s="5">
        <v>284.27350000000001</v>
      </c>
      <c r="KB364" s="5">
        <v>284.27350000000001</v>
      </c>
      <c r="KC364" s="5">
        <v>284.27350000000001</v>
      </c>
      <c r="KD364" s="5">
        <v>284.27350000000001</v>
      </c>
      <c r="KE364" s="5">
        <v>284.27350000000001</v>
      </c>
      <c r="KF364" s="5">
        <v>284.27350000000001</v>
      </c>
      <c r="KG364" s="5">
        <v>301.32991000000004</v>
      </c>
      <c r="KH364" s="5">
        <v>301.32991000000004</v>
      </c>
      <c r="KI364" s="5">
        <v>301.32991000000004</v>
      </c>
      <c r="KJ364" s="5">
        <v>301.32991000000004</v>
      </c>
      <c r="KK364" s="5">
        <v>301.32991000000004</v>
      </c>
      <c r="KL364" s="5">
        <v>301.32991000000004</v>
      </c>
      <c r="KM364" s="5">
        <v>301.32991000000004</v>
      </c>
      <c r="KN364" s="5">
        <v>301.32991000000004</v>
      </c>
      <c r="KO364" s="5">
        <v>301.32991000000004</v>
      </c>
      <c r="KP364" s="5">
        <v>301.32991000000004</v>
      </c>
      <c r="KQ364" s="5">
        <v>301.32991000000004</v>
      </c>
      <c r="KR364" s="5">
        <v>301.32991000000004</v>
      </c>
      <c r="KS364" s="5">
        <v>319.40970460000005</v>
      </c>
      <c r="KT364" s="5">
        <v>319.40970460000005</v>
      </c>
      <c r="KU364" s="5">
        <v>319.40970460000005</v>
      </c>
      <c r="KV364" s="5">
        <v>319.40970460000005</v>
      </c>
      <c r="KW364" s="5">
        <v>319.40970460000005</v>
      </c>
      <c r="KX364" s="5">
        <v>319.40970460000005</v>
      </c>
      <c r="KY364" s="5">
        <v>319.40970460000005</v>
      </c>
      <c r="KZ364" s="5">
        <v>319.40970460000005</v>
      </c>
      <c r="LA364" s="5">
        <v>319.40970460000005</v>
      </c>
      <c r="LB364" s="5">
        <v>319.40970460000005</v>
      </c>
      <c r="LC364" s="5">
        <v>319.40970460000005</v>
      </c>
      <c r="LD364" s="5">
        <v>319.40970460000005</v>
      </c>
      <c r="LE364" s="5">
        <v>338.57428687600003</v>
      </c>
      <c r="LF364" s="5">
        <v>338.57428687600003</v>
      </c>
      <c r="LG364" s="5">
        <v>338.57428687600003</v>
      </c>
      <c r="LH364" s="5">
        <v>338.57428687600003</v>
      </c>
      <c r="LI364" s="5">
        <v>338.57428687600003</v>
      </c>
      <c r="LJ364" s="5">
        <v>338.57428687600003</v>
      </c>
      <c r="LK364" s="5">
        <v>338.57428687600003</v>
      </c>
      <c r="LL364" s="5">
        <v>338.57428687600003</v>
      </c>
      <c r="LM364" s="5">
        <v>338.57428687600003</v>
      </c>
      <c r="LN364" s="5">
        <v>338.57428687600003</v>
      </c>
      <c r="LO364" s="5">
        <v>338.57428687600003</v>
      </c>
      <c r="LP364" s="5">
        <v>338.57428687600003</v>
      </c>
      <c r="LQ364" s="5"/>
      <c r="LT364" s="5">
        <v>0</v>
      </c>
      <c r="LU364" s="5">
        <v>0</v>
      </c>
      <c r="LV364" s="5">
        <v>0</v>
      </c>
      <c r="LW364" s="5">
        <v>0</v>
      </c>
      <c r="LX364" s="5">
        <v>0</v>
      </c>
      <c r="LY364" s="5">
        <v>0</v>
      </c>
      <c r="LZ364" s="5">
        <v>0</v>
      </c>
      <c r="MA364" s="5">
        <v>0</v>
      </c>
      <c r="MB364" s="5">
        <v>0</v>
      </c>
      <c r="MC364" s="5">
        <v>0</v>
      </c>
      <c r="MD364" s="5">
        <v>0</v>
      </c>
      <c r="ME364" s="5">
        <v>0</v>
      </c>
      <c r="MF364" s="5">
        <v>0</v>
      </c>
      <c r="MG364" s="5">
        <v>0</v>
      </c>
      <c r="MH364" s="5">
        <v>0</v>
      </c>
      <c r="MI364" s="5">
        <v>0</v>
      </c>
      <c r="MJ364" s="5">
        <v>0</v>
      </c>
      <c r="MK364" s="5">
        <v>0</v>
      </c>
      <c r="ML364" s="5">
        <v>0</v>
      </c>
      <c r="MM364" s="5">
        <v>0</v>
      </c>
      <c r="MN364" s="5">
        <v>0</v>
      </c>
      <c r="MO364" s="5">
        <v>0</v>
      </c>
      <c r="MP364" s="5">
        <v>0</v>
      </c>
      <c r="MQ364" s="5">
        <v>0</v>
      </c>
      <c r="MR364" s="5">
        <v>301.11200000000002</v>
      </c>
      <c r="MS364" s="5">
        <v>301.11200000000002</v>
      </c>
      <c r="MT364" s="5">
        <v>301.11200000000002</v>
      </c>
      <c r="MU364" s="5">
        <v>301.11200000000002</v>
      </c>
      <c r="MV364" s="5">
        <v>301.11200000000002</v>
      </c>
      <c r="MW364" s="5">
        <v>301.11200000000002</v>
      </c>
      <c r="MX364" s="5">
        <v>301.11200000000002</v>
      </c>
      <c r="MY364" s="5">
        <v>301.11200000000002</v>
      </c>
      <c r="MZ364" s="5">
        <v>301.11200000000002</v>
      </c>
      <c r="NA364" s="5">
        <v>301.11200000000002</v>
      </c>
      <c r="NB364" s="5">
        <v>301.11200000000002</v>
      </c>
      <c r="NC364" s="5">
        <v>301.11200000000002</v>
      </c>
      <c r="ND364" s="5">
        <v>319.17872000000006</v>
      </c>
      <c r="NE364" s="5">
        <v>319.17872000000006</v>
      </c>
      <c r="NF364" s="5">
        <v>319.17872000000006</v>
      </c>
      <c r="NG364" s="5">
        <v>319.17872000000006</v>
      </c>
      <c r="NH364" s="5">
        <v>319.17872000000006</v>
      </c>
      <c r="NI364" s="5">
        <v>319.17872000000006</v>
      </c>
      <c r="NJ364" s="5">
        <v>319.17872000000006</v>
      </c>
      <c r="NK364" s="5">
        <v>319.17872000000006</v>
      </c>
      <c r="NL364" s="5">
        <v>319.17872000000006</v>
      </c>
      <c r="NM364" s="5">
        <v>319.17872000000006</v>
      </c>
      <c r="NN364" s="5">
        <v>319.17872000000006</v>
      </c>
      <c r="NO364" s="5">
        <v>319.17872000000006</v>
      </c>
      <c r="NP364" s="5">
        <v>338.32944320000007</v>
      </c>
      <c r="NQ364" s="5">
        <v>338.32944320000007</v>
      </c>
      <c r="NR364" s="5">
        <v>338.32944320000007</v>
      </c>
      <c r="NS364" s="5">
        <v>338.32944320000007</v>
      </c>
      <c r="NT364" s="5">
        <v>338.32944320000007</v>
      </c>
      <c r="NU364" s="5">
        <v>338.32944320000007</v>
      </c>
      <c r="NV364" s="5">
        <v>338.32944320000007</v>
      </c>
      <c r="NW364" s="5">
        <v>338.32944320000007</v>
      </c>
      <c r="NX364" s="5">
        <v>338.32944320000007</v>
      </c>
      <c r="NY364" s="5">
        <v>338.32944320000007</v>
      </c>
      <c r="NZ364" s="5">
        <v>338.32944320000007</v>
      </c>
      <c r="OA364" s="5">
        <v>338.32944320000007</v>
      </c>
      <c r="OB364" s="5">
        <v>358.62920979200004</v>
      </c>
      <c r="OC364" s="5">
        <v>358.62920979200004</v>
      </c>
      <c r="OD364" s="5">
        <v>358.62920979200004</v>
      </c>
      <c r="OE364" s="5">
        <v>358.62920979200004</v>
      </c>
      <c r="OF364" s="5">
        <v>358.62920979200004</v>
      </c>
      <c r="OG364" s="5">
        <v>358.62920979200004</v>
      </c>
      <c r="OH364" s="5">
        <v>358.62920979200004</v>
      </c>
      <c r="OI364" s="5">
        <v>358.62920979200004</v>
      </c>
      <c r="OJ364" s="5">
        <v>358.62920979200004</v>
      </c>
      <c r="OK364" s="5">
        <v>358.62920979200004</v>
      </c>
      <c r="OL364" s="5">
        <v>358.62920979200004</v>
      </c>
      <c r="OM364" s="5">
        <v>358.62920979200004</v>
      </c>
      <c r="ON364" s="5"/>
      <c r="OQ364" s="59">
        <v>0</v>
      </c>
      <c r="OR364" s="59">
        <v>0</v>
      </c>
      <c r="OS364" s="59">
        <v>0</v>
      </c>
      <c r="OT364" s="59">
        <v>0</v>
      </c>
      <c r="OU364" s="59">
        <v>0</v>
      </c>
      <c r="OV364" s="59">
        <v>0</v>
      </c>
      <c r="OW364" s="59">
        <v>0</v>
      </c>
      <c r="OX364" s="59">
        <v>0</v>
      </c>
      <c r="OY364" s="59">
        <v>0</v>
      </c>
      <c r="OZ364" s="59">
        <v>0</v>
      </c>
      <c r="PA364" s="59">
        <v>0</v>
      </c>
      <c r="PB364" s="59">
        <v>0</v>
      </c>
      <c r="PC364" s="59">
        <v>0</v>
      </c>
      <c r="PD364" s="59">
        <v>0</v>
      </c>
      <c r="PE364" s="59">
        <v>0</v>
      </c>
      <c r="PF364" s="59">
        <v>0</v>
      </c>
      <c r="PG364" s="59">
        <v>0</v>
      </c>
      <c r="PH364" s="59">
        <v>0</v>
      </c>
      <c r="PI364" s="59">
        <v>0</v>
      </c>
      <c r="PJ364" s="59">
        <v>0</v>
      </c>
      <c r="PK364" s="59">
        <v>0</v>
      </c>
      <c r="PL364" s="59">
        <v>0</v>
      </c>
      <c r="PM364" s="59">
        <v>0</v>
      </c>
      <c r="PN364" s="59">
        <v>0</v>
      </c>
      <c r="PO364" s="59">
        <v>0</v>
      </c>
      <c r="PP364" s="59">
        <v>0</v>
      </c>
      <c r="PQ364" s="59">
        <v>0</v>
      </c>
      <c r="PR364" s="59">
        <v>0</v>
      </c>
      <c r="PS364" s="59">
        <v>0</v>
      </c>
      <c r="PT364" s="59">
        <v>0</v>
      </c>
      <c r="PU364" s="59">
        <v>0</v>
      </c>
      <c r="PV364" s="59">
        <v>0</v>
      </c>
      <c r="PW364" s="59">
        <v>0</v>
      </c>
      <c r="PX364" s="59">
        <v>0</v>
      </c>
      <c r="PY364" s="59">
        <v>0</v>
      </c>
      <c r="PZ364" s="59">
        <v>0</v>
      </c>
      <c r="QA364" s="59">
        <v>0</v>
      </c>
      <c r="QB364" s="59">
        <v>0</v>
      </c>
      <c r="QC364" s="59">
        <v>0</v>
      </c>
      <c r="QD364" s="59">
        <v>0</v>
      </c>
      <c r="QE364" s="59">
        <v>0</v>
      </c>
      <c r="QF364" s="59">
        <v>0</v>
      </c>
      <c r="QG364" s="59">
        <v>0</v>
      </c>
      <c r="QH364" s="59">
        <v>0</v>
      </c>
      <c r="QI364" s="59">
        <v>0</v>
      </c>
      <c r="QJ364" s="59">
        <v>0</v>
      </c>
      <c r="QK364" s="59">
        <v>0</v>
      </c>
      <c r="QL364" s="59">
        <v>0</v>
      </c>
      <c r="QM364" s="59">
        <v>0</v>
      </c>
      <c r="QN364" s="59">
        <v>0</v>
      </c>
      <c r="QO364" s="59">
        <v>0</v>
      </c>
      <c r="QP364" s="59">
        <v>0</v>
      </c>
      <c r="QQ364" s="59">
        <v>0</v>
      </c>
      <c r="QR364" s="59">
        <v>0</v>
      </c>
      <c r="QS364" s="59">
        <v>0</v>
      </c>
      <c r="QT364" s="59">
        <v>0</v>
      </c>
      <c r="QU364" s="59">
        <v>0</v>
      </c>
      <c r="QV364" s="59">
        <v>0</v>
      </c>
      <c r="QW364" s="59">
        <v>0</v>
      </c>
      <c r="QX364" s="59">
        <v>0</v>
      </c>
      <c r="QY364" s="59">
        <v>0</v>
      </c>
      <c r="QZ364" s="59">
        <v>0</v>
      </c>
      <c r="RA364" s="59">
        <v>0</v>
      </c>
      <c r="RB364" s="59">
        <v>0</v>
      </c>
      <c r="RC364" s="59">
        <v>0</v>
      </c>
      <c r="RD364" s="59">
        <v>0</v>
      </c>
      <c r="RE364" s="59">
        <v>0</v>
      </c>
      <c r="RF364" s="59">
        <v>0</v>
      </c>
      <c r="RG364" s="59">
        <v>0</v>
      </c>
      <c r="RH364" s="59">
        <v>0</v>
      </c>
      <c r="RI364" s="59">
        <v>0</v>
      </c>
      <c r="RJ364" s="59">
        <v>0</v>
      </c>
      <c r="RK364" s="59"/>
      <c r="RN364" s="59">
        <v>0</v>
      </c>
      <c r="RO364" s="59">
        <v>0</v>
      </c>
      <c r="RP364" s="59">
        <v>0</v>
      </c>
      <c r="RQ364" s="59">
        <v>0</v>
      </c>
      <c r="RR364" s="59">
        <v>0</v>
      </c>
      <c r="RS364" s="59">
        <v>0</v>
      </c>
      <c r="RT364" s="59">
        <v>0</v>
      </c>
      <c r="RU364" s="59">
        <v>0</v>
      </c>
      <c r="RV364" s="59">
        <v>0</v>
      </c>
      <c r="RW364" s="59">
        <v>0</v>
      </c>
      <c r="RX364" s="59">
        <v>0</v>
      </c>
      <c r="RY364" s="59">
        <v>0</v>
      </c>
      <c r="RZ364" s="59">
        <v>0</v>
      </c>
      <c r="SA364" s="59">
        <v>0</v>
      </c>
      <c r="SB364" s="59">
        <v>0</v>
      </c>
      <c r="SC364" s="59">
        <v>0</v>
      </c>
      <c r="SD364" s="59">
        <v>0</v>
      </c>
      <c r="SE364" s="59">
        <v>0</v>
      </c>
      <c r="SF364" s="59">
        <v>0</v>
      </c>
      <c r="SG364" s="59">
        <v>0</v>
      </c>
      <c r="SH364" s="59">
        <v>0</v>
      </c>
      <c r="SI364" s="59">
        <v>0</v>
      </c>
      <c r="SJ364" s="59">
        <v>0</v>
      </c>
      <c r="SK364" s="59">
        <v>0</v>
      </c>
      <c r="SL364" s="59">
        <v>585.38550000000009</v>
      </c>
      <c r="SM364" s="59">
        <v>585.38550000000009</v>
      </c>
      <c r="SN364" s="59">
        <v>585.38550000000009</v>
      </c>
      <c r="SO364" s="59">
        <v>585.38550000000009</v>
      </c>
      <c r="SP364" s="59">
        <v>585.38550000000009</v>
      </c>
      <c r="SQ364" s="59">
        <v>585.38550000000009</v>
      </c>
      <c r="SR364" s="59">
        <v>585.38550000000009</v>
      </c>
      <c r="SS364" s="59">
        <v>585.38550000000009</v>
      </c>
      <c r="ST364" s="59">
        <v>585.38550000000009</v>
      </c>
      <c r="SU364" s="59">
        <v>585.38550000000009</v>
      </c>
      <c r="SV364" s="59">
        <v>585.38550000000009</v>
      </c>
      <c r="SW364" s="59">
        <v>585.38550000000009</v>
      </c>
      <c r="SX364" s="59">
        <v>620.50863000000004</v>
      </c>
      <c r="SY364" s="59">
        <v>620.50863000000004</v>
      </c>
      <c r="SZ364" s="59">
        <v>620.50863000000004</v>
      </c>
      <c r="TA364" s="59">
        <v>620.50863000000004</v>
      </c>
      <c r="TB364" s="59">
        <v>620.50863000000004</v>
      </c>
      <c r="TC364" s="59">
        <v>620.50863000000004</v>
      </c>
      <c r="TD364" s="59">
        <v>620.50863000000004</v>
      </c>
      <c r="TE364" s="59">
        <v>620.50863000000004</v>
      </c>
      <c r="TF364" s="59">
        <v>620.50863000000004</v>
      </c>
      <c r="TG364" s="59">
        <v>620.50863000000004</v>
      </c>
      <c r="TH364" s="59">
        <v>620.50863000000004</v>
      </c>
      <c r="TI364" s="59">
        <v>620.50863000000004</v>
      </c>
      <c r="TJ364" s="59">
        <v>657.73914780000018</v>
      </c>
      <c r="TK364" s="59">
        <v>657.73914780000018</v>
      </c>
      <c r="TL364" s="59">
        <v>657.73914780000018</v>
      </c>
      <c r="TM364" s="59">
        <v>657.73914780000018</v>
      </c>
      <c r="TN364" s="59">
        <v>657.73914780000018</v>
      </c>
      <c r="TO364" s="59">
        <v>657.73914780000018</v>
      </c>
      <c r="TP364" s="59">
        <v>657.73914780000018</v>
      </c>
      <c r="TQ364" s="59">
        <v>657.73914780000018</v>
      </c>
      <c r="TR364" s="59">
        <v>657.73914780000018</v>
      </c>
      <c r="TS364" s="59">
        <v>657.73914780000018</v>
      </c>
      <c r="TT364" s="59">
        <v>657.73914780000018</v>
      </c>
      <c r="TU364" s="59">
        <v>657.73914780000018</v>
      </c>
      <c r="TV364" s="59">
        <v>697.20349666800007</v>
      </c>
      <c r="TW364" s="59">
        <v>697.20349666800007</v>
      </c>
      <c r="TX364" s="59">
        <v>697.20349666800007</v>
      </c>
      <c r="TY364" s="59">
        <v>697.20349666800007</v>
      </c>
      <c r="TZ364" s="59">
        <v>697.20349666800007</v>
      </c>
      <c r="UA364" s="59">
        <v>697.20349666800007</v>
      </c>
      <c r="UB364" s="59">
        <v>697.20349666800007</v>
      </c>
      <c r="UC364" s="59">
        <v>697.20349666800007</v>
      </c>
      <c r="UD364" s="59">
        <v>697.20349666800007</v>
      </c>
      <c r="UE364" s="59">
        <v>697.20349666800007</v>
      </c>
      <c r="UF364" s="59">
        <v>697.20349666800007</v>
      </c>
      <c r="UG364" s="59">
        <v>697.20349666800007</v>
      </c>
      <c r="UH364" s="59"/>
      <c r="UK364" s="59">
        <v>0</v>
      </c>
      <c r="UL364" s="59">
        <v>0</v>
      </c>
      <c r="UM364" s="59">
        <v>3411.2820000000011</v>
      </c>
      <c r="UN364" s="59">
        <v>3615.9589199999996</v>
      </c>
      <c r="UO364" s="59">
        <v>3832.9164552000016</v>
      </c>
      <c r="UP364" s="59">
        <v>4062.8914425119997</v>
      </c>
      <c r="UQ364" s="59"/>
      <c r="UT364" s="59">
        <v>0</v>
      </c>
      <c r="UU364" s="59">
        <v>0</v>
      </c>
      <c r="UV364" s="59">
        <v>3613.3440000000005</v>
      </c>
      <c r="UW364" s="59">
        <v>3830.14464</v>
      </c>
      <c r="UX364" s="59">
        <v>4059.9533184000015</v>
      </c>
      <c r="UY364" s="59">
        <v>4303.5505175040007</v>
      </c>
      <c r="UZ364" s="59"/>
      <c r="VC364" s="59">
        <v>0</v>
      </c>
      <c r="VD364" s="59">
        <v>0</v>
      </c>
      <c r="VE364" s="59">
        <v>0</v>
      </c>
      <c r="VF364" s="59">
        <v>0</v>
      </c>
      <c r="VG364" s="59">
        <v>0</v>
      </c>
      <c r="VH364" s="59">
        <v>0</v>
      </c>
      <c r="VI364" s="59"/>
      <c r="VL364" s="59">
        <v>0</v>
      </c>
      <c r="VM364" s="59">
        <v>0</v>
      </c>
      <c r="VN364" s="59">
        <v>7024.626000000002</v>
      </c>
      <c r="VO364" s="59">
        <v>7446.1035599999996</v>
      </c>
      <c r="VP364" s="59">
        <v>7892.8697736000031</v>
      </c>
      <c r="VQ364" s="59">
        <v>8366.4419600159999</v>
      </c>
      <c r="VR364" s="59"/>
      <c r="VU364" s="59">
        <v>0</v>
      </c>
      <c r="VV364" s="59">
        <v>0</v>
      </c>
      <c r="VW364" s="59">
        <v>118860</v>
      </c>
      <c r="VX364" s="59">
        <v>125991.60000000002</v>
      </c>
      <c r="VY364" s="59">
        <v>133551.09600000002</v>
      </c>
      <c r="VZ364" s="59">
        <v>141564.16175999999</v>
      </c>
      <c r="WA364" s="59"/>
      <c r="WD364" s="59">
        <v>0</v>
      </c>
      <c r="WE364" s="59">
        <v>0</v>
      </c>
      <c r="WF364" s="59">
        <v>9905</v>
      </c>
      <c r="WG364" s="59">
        <v>10499.300000000001</v>
      </c>
      <c r="WH364" s="59">
        <v>11129.258000000002</v>
      </c>
      <c r="WI364" s="59">
        <v>11797.01348</v>
      </c>
      <c r="WJ364" s="59"/>
      <c r="WM364" s="59">
        <v>0</v>
      </c>
      <c r="WN364" s="59">
        <v>0</v>
      </c>
      <c r="WO364" s="59">
        <v>415.65253881661772</v>
      </c>
      <c r="WP364" s="59">
        <v>440.59169114561485</v>
      </c>
      <c r="WQ364" s="59">
        <v>467.02719261435175</v>
      </c>
      <c r="WR364" s="59">
        <v>495.0488241712128</v>
      </c>
      <c r="WS364" s="59"/>
      <c r="WV364" s="74">
        <v>-12</v>
      </c>
      <c r="WW364" s="74">
        <v>0</v>
      </c>
      <c r="WX364" s="74">
        <v>12</v>
      </c>
      <c r="WY364" s="74">
        <v>24</v>
      </c>
      <c r="WZ364" s="74">
        <v>36</v>
      </c>
      <c r="XA364" s="74">
        <v>48</v>
      </c>
      <c r="XB364" s="74"/>
      <c r="XE364" s="80">
        <v>0</v>
      </c>
      <c r="XF364" s="80">
        <v>0</v>
      </c>
      <c r="XG364" s="80">
        <v>1</v>
      </c>
      <c r="XH364" s="80">
        <v>2</v>
      </c>
      <c r="XI364" s="80">
        <v>3</v>
      </c>
      <c r="XJ364" s="80">
        <v>4</v>
      </c>
      <c r="XK364" s="80"/>
      <c r="XL364" s="75"/>
      <c r="XM364" s="75"/>
      <c r="XN364" s="80">
        <v>0</v>
      </c>
      <c r="XO364" s="80">
        <v>0</v>
      </c>
      <c r="XP364" s="80">
        <v>0</v>
      </c>
      <c r="XQ364" s="80">
        <v>0</v>
      </c>
      <c r="XR364" s="80">
        <v>0</v>
      </c>
      <c r="XS364" s="80">
        <v>0</v>
      </c>
      <c r="XT364" s="80"/>
      <c r="XW364" s="80">
        <v>0</v>
      </c>
      <c r="XX364" s="80">
        <v>0</v>
      </c>
      <c r="XY364" s="80">
        <v>0</v>
      </c>
      <c r="XZ364" s="80">
        <v>0</v>
      </c>
      <c r="YA364" s="80">
        <v>0</v>
      </c>
      <c r="YB364" s="80">
        <v>0</v>
      </c>
      <c r="YC364" s="80"/>
      <c r="YF364" s="5">
        <v>0</v>
      </c>
      <c r="YG364" s="5">
        <v>0</v>
      </c>
      <c r="YH364" s="5">
        <v>866.63554343264786</v>
      </c>
      <c r="YI364" s="5">
        <v>918.63367603860752</v>
      </c>
      <c r="YJ364" s="5">
        <v>973.75169660092342</v>
      </c>
      <c r="YK364" s="5">
        <v>1032.1767983969794</v>
      </c>
      <c r="YL364" s="5"/>
      <c r="YO364" s="5">
        <v>0</v>
      </c>
      <c r="YP364" s="5">
        <v>0</v>
      </c>
      <c r="YQ364" s="5">
        <v>18704.364246747798</v>
      </c>
      <c r="YR364" s="5">
        <v>19826.626101552669</v>
      </c>
      <c r="YS364" s="5">
        <v>21016.223667645827</v>
      </c>
      <c r="YT364" s="5">
        <v>29702.929450272768</v>
      </c>
      <c r="YU364" s="5"/>
      <c r="YX364" s="5">
        <v>0</v>
      </c>
      <c r="YY364" s="5">
        <v>0</v>
      </c>
      <c r="YZ364" s="5">
        <v>18704.364246747798</v>
      </c>
      <c r="ZA364" s="5">
        <v>19826.626101552669</v>
      </c>
      <c r="ZB364" s="5">
        <v>21016.223667645827</v>
      </c>
      <c r="ZC364" s="5">
        <v>29702.929450272768</v>
      </c>
      <c r="ZD364" s="5"/>
      <c r="ZG364" s="5">
        <v>0</v>
      </c>
      <c r="ZH364" s="5">
        <v>0</v>
      </c>
      <c r="ZI364" s="5">
        <v>415.65253881661772</v>
      </c>
      <c r="ZJ364" s="5">
        <v>440.59169114561485</v>
      </c>
      <c r="ZK364" s="5">
        <v>467.02719261435175</v>
      </c>
      <c r="ZL364" s="5">
        <v>495.0488241712128</v>
      </c>
      <c r="ZM364" s="5"/>
      <c r="ZP364" s="60">
        <v>0</v>
      </c>
      <c r="ZQ364" s="60">
        <v>0</v>
      </c>
      <c r="ZR364" s="60">
        <v>5819.1355434326479</v>
      </c>
      <c r="ZS364" s="60">
        <v>12336.567352077216</v>
      </c>
      <c r="ZT364" s="60">
        <v>13076.761393201848</v>
      </c>
      <c r="ZU364" s="60">
        <v>13861.367076793958</v>
      </c>
      <c r="ZV364" s="60"/>
      <c r="ZY364" s="60">
        <v>0</v>
      </c>
      <c r="ZZ364" s="60">
        <v>0</v>
      </c>
      <c r="AAA364" s="60">
        <v>415.65253881661772</v>
      </c>
      <c r="AAB364" s="60">
        <v>440.59169114561485</v>
      </c>
      <c r="AAC364" s="60">
        <v>467.02719261435175</v>
      </c>
      <c r="AAD364" s="60">
        <v>495.0488241712128</v>
      </c>
      <c r="AAE364" s="60"/>
      <c r="AAH364" s="60">
        <v>0</v>
      </c>
      <c r="AAI364" s="60">
        <v>0</v>
      </c>
      <c r="AAJ364" s="60">
        <v>8728.7033151489723</v>
      </c>
      <c r="AAK364" s="60">
        <v>18504.851028115823</v>
      </c>
      <c r="AAL364" s="60">
        <v>29422.713134704161</v>
      </c>
      <c r="AAM364" s="60">
        <v>41584.101230381872</v>
      </c>
      <c r="AAN364" s="60"/>
      <c r="AAQ364" s="5">
        <v>0</v>
      </c>
      <c r="AAR364" s="5">
        <v>0</v>
      </c>
      <c r="AAS364" s="5">
        <v>14547.838858581621</v>
      </c>
      <c r="AAT364" s="5">
        <v>30841.418380193041</v>
      </c>
      <c r="AAU364" s="5">
        <v>42499.474527906008</v>
      </c>
      <c r="AAV364" s="5">
        <v>55445.468307175834</v>
      </c>
    </row>
    <row r="365" spans="2:724" ht="15" customHeight="1">
      <c r="B365" s="228">
        <v>92</v>
      </c>
      <c r="C365" s="228">
        <v>47</v>
      </c>
      <c r="D365" s="229" t="s">
        <v>527</v>
      </c>
      <c r="E365" s="73" t="b">
        <v>0</v>
      </c>
      <c r="F365" s="230">
        <v>42370</v>
      </c>
      <c r="G365" s="231" t="s">
        <v>426</v>
      </c>
      <c r="H365" s="57" t="s">
        <v>221</v>
      </c>
      <c r="I365" s="57" t="s">
        <v>199</v>
      </c>
      <c r="J365" s="229" t="s">
        <v>223</v>
      </c>
      <c r="K365" s="232">
        <v>0</v>
      </c>
      <c r="L365" s="232">
        <v>0</v>
      </c>
      <c r="M365" s="73" t="b">
        <v>1</v>
      </c>
      <c r="N365" s="73" t="b">
        <v>1</v>
      </c>
      <c r="O365" s="73" t="b">
        <v>1</v>
      </c>
      <c r="P365" s="27">
        <v>43466</v>
      </c>
      <c r="Q365" s="27" t="s">
        <v>426</v>
      </c>
      <c r="R365" s="69">
        <v>0</v>
      </c>
      <c r="S365" s="69">
        <v>0.06</v>
      </c>
      <c r="T365" s="69">
        <v>0.06</v>
      </c>
      <c r="U365" s="69">
        <v>0.06</v>
      </c>
      <c r="V365" s="69">
        <v>0.06</v>
      </c>
      <c r="W365" s="69">
        <v>0.06</v>
      </c>
      <c r="Z365" s="232">
        <v>0</v>
      </c>
      <c r="AA365" s="232">
        <v>0</v>
      </c>
      <c r="AB365" s="232">
        <v>0</v>
      </c>
      <c r="AC365" s="232">
        <v>0</v>
      </c>
      <c r="AD365" s="232">
        <v>0</v>
      </c>
      <c r="AE365" s="232">
        <v>0</v>
      </c>
      <c r="AF365" s="232">
        <v>0</v>
      </c>
      <c r="AG365" s="232">
        <v>0</v>
      </c>
      <c r="AH365" s="232">
        <v>0</v>
      </c>
      <c r="AI365" s="232">
        <v>0</v>
      </c>
      <c r="AJ365" s="232">
        <v>0</v>
      </c>
      <c r="AK365" s="232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234">
        <v>9905</v>
      </c>
      <c r="AY365" s="5">
        <v>9905</v>
      </c>
      <c r="AZ365" s="5">
        <v>9905</v>
      </c>
      <c r="BA365" s="5">
        <v>9905</v>
      </c>
      <c r="BB365" s="5">
        <v>9905</v>
      </c>
      <c r="BC365" s="5">
        <v>9905</v>
      </c>
      <c r="BD365" s="5">
        <v>9905</v>
      </c>
      <c r="BE365" s="5">
        <v>9905</v>
      </c>
      <c r="BF365" s="5">
        <v>9905</v>
      </c>
      <c r="BG365" s="5">
        <v>9905</v>
      </c>
      <c r="BH365" s="5">
        <v>9905</v>
      </c>
      <c r="BI365" s="5">
        <v>9905</v>
      </c>
      <c r="BJ365" s="5">
        <v>10499.300000000001</v>
      </c>
      <c r="BK365" s="5">
        <v>10499.300000000001</v>
      </c>
      <c r="BL365" s="5">
        <v>10499.300000000001</v>
      </c>
      <c r="BM365" s="5">
        <v>10499.300000000001</v>
      </c>
      <c r="BN365" s="5">
        <v>10499.300000000001</v>
      </c>
      <c r="BO365" s="5">
        <v>10499.300000000001</v>
      </c>
      <c r="BP365" s="5">
        <v>10499.300000000001</v>
      </c>
      <c r="BQ365" s="5">
        <v>10499.300000000001</v>
      </c>
      <c r="BR365" s="5">
        <v>10499.300000000001</v>
      </c>
      <c r="BS365" s="5">
        <v>10499.300000000001</v>
      </c>
      <c r="BT365" s="5">
        <v>10499.300000000001</v>
      </c>
      <c r="BU365" s="5">
        <v>10499.300000000001</v>
      </c>
      <c r="BV365" s="5">
        <v>11129.258000000002</v>
      </c>
      <c r="BW365" s="5">
        <v>11129.258000000002</v>
      </c>
      <c r="BX365" s="5">
        <v>11129.258000000002</v>
      </c>
      <c r="BY365" s="5">
        <v>11129.258000000002</v>
      </c>
      <c r="BZ365" s="5">
        <v>11129.258000000002</v>
      </c>
      <c r="CA365" s="5">
        <v>11129.258000000002</v>
      </c>
      <c r="CB365" s="5">
        <v>11129.258000000002</v>
      </c>
      <c r="CC365" s="5">
        <v>11129.258000000002</v>
      </c>
      <c r="CD365" s="5">
        <v>11129.258000000002</v>
      </c>
      <c r="CE365" s="5">
        <v>11129.258000000002</v>
      </c>
      <c r="CF365" s="5">
        <v>11129.258000000002</v>
      </c>
      <c r="CG365" s="5">
        <v>11129.258000000002</v>
      </c>
      <c r="CH365" s="5">
        <v>11797.013480000001</v>
      </c>
      <c r="CI365" s="5">
        <v>11797.013480000001</v>
      </c>
      <c r="CJ365" s="5">
        <v>11797.013480000001</v>
      </c>
      <c r="CK365" s="5">
        <v>11797.013480000001</v>
      </c>
      <c r="CL365" s="5">
        <v>11797.013480000001</v>
      </c>
      <c r="CM365" s="5">
        <v>11797.013480000001</v>
      </c>
      <c r="CN365" s="5">
        <v>11797.013480000001</v>
      </c>
      <c r="CO365" s="5">
        <v>11797.013480000001</v>
      </c>
      <c r="CP365" s="5">
        <v>11797.013480000001</v>
      </c>
      <c r="CQ365" s="5">
        <v>11797.013480000001</v>
      </c>
      <c r="CR365" s="5">
        <v>11797.013480000001</v>
      </c>
      <c r="CS365" s="5">
        <v>11797.013480000001</v>
      </c>
      <c r="CU365" s="69">
        <v>0</v>
      </c>
      <c r="CV365" s="69">
        <v>0</v>
      </c>
      <c r="CW365" s="69">
        <v>0</v>
      </c>
      <c r="CX365" s="69">
        <v>0</v>
      </c>
      <c r="CY365" s="69">
        <v>0</v>
      </c>
      <c r="CZ365" s="69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</v>
      </c>
      <c r="FD365" s="5">
        <v>0</v>
      </c>
      <c r="FE365" s="5">
        <v>0</v>
      </c>
      <c r="FF365" s="5">
        <v>0</v>
      </c>
      <c r="FG365" s="5">
        <v>0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0</v>
      </c>
      <c r="FT365" s="5">
        <v>0</v>
      </c>
      <c r="FU365" s="5">
        <v>0</v>
      </c>
      <c r="FV365" s="5">
        <v>0</v>
      </c>
      <c r="FW365" s="5"/>
      <c r="FZ365" s="5">
        <v>0</v>
      </c>
      <c r="GA365" s="5">
        <v>0</v>
      </c>
      <c r="GB365" s="5">
        <v>0</v>
      </c>
      <c r="GC365" s="5">
        <v>0</v>
      </c>
      <c r="GD365" s="5">
        <v>0</v>
      </c>
      <c r="GE365" s="5">
        <v>0</v>
      </c>
      <c r="GF365" s="5">
        <v>0</v>
      </c>
      <c r="GG365" s="5">
        <v>0</v>
      </c>
      <c r="GH365" s="5">
        <v>0</v>
      </c>
      <c r="GI365" s="5">
        <v>0</v>
      </c>
      <c r="GJ365" s="5">
        <v>0</v>
      </c>
      <c r="GK365" s="5">
        <v>0</v>
      </c>
      <c r="GL365" s="5">
        <v>0</v>
      </c>
      <c r="GM365" s="5">
        <v>0</v>
      </c>
      <c r="GN365" s="5">
        <v>0</v>
      </c>
      <c r="GO365" s="5">
        <v>0</v>
      </c>
      <c r="GP365" s="5">
        <v>0</v>
      </c>
      <c r="GQ365" s="5">
        <v>0</v>
      </c>
      <c r="GR365" s="5">
        <v>0</v>
      </c>
      <c r="GS365" s="5">
        <v>0</v>
      </c>
      <c r="GT365" s="5">
        <v>0</v>
      </c>
      <c r="GU365" s="5">
        <v>0</v>
      </c>
      <c r="GV365" s="5">
        <v>0</v>
      </c>
      <c r="GW365" s="5">
        <v>0</v>
      </c>
      <c r="GX365" s="5">
        <v>9905</v>
      </c>
      <c r="GY365" s="5">
        <v>9905</v>
      </c>
      <c r="GZ365" s="5">
        <v>9905</v>
      </c>
      <c r="HA365" s="5">
        <v>9905</v>
      </c>
      <c r="HB365" s="5">
        <v>9905</v>
      </c>
      <c r="HC365" s="5">
        <v>9905</v>
      </c>
      <c r="HD365" s="5">
        <v>9905</v>
      </c>
      <c r="HE365" s="5">
        <v>9905</v>
      </c>
      <c r="HF365" s="5">
        <v>9905</v>
      </c>
      <c r="HG365" s="5">
        <v>9905</v>
      </c>
      <c r="HH365" s="5">
        <v>9905</v>
      </c>
      <c r="HI365" s="5">
        <v>9905</v>
      </c>
      <c r="HJ365" s="5">
        <v>10499.300000000001</v>
      </c>
      <c r="HK365" s="5">
        <v>10499.300000000001</v>
      </c>
      <c r="HL365" s="5">
        <v>10499.300000000001</v>
      </c>
      <c r="HM365" s="5">
        <v>10499.300000000001</v>
      </c>
      <c r="HN365" s="5">
        <v>10499.300000000001</v>
      </c>
      <c r="HO365" s="5">
        <v>10499.300000000001</v>
      </c>
      <c r="HP365" s="5">
        <v>10499.300000000001</v>
      </c>
      <c r="HQ365" s="5">
        <v>10499.300000000001</v>
      </c>
      <c r="HR365" s="5">
        <v>10499.300000000001</v>
      </c>
      <c r="HS365" s="5">
        <v>10499.300000000001</v>
      </c>
      <c r="HT365" s="5">
        <v>10499.300000000001</v>
      </c>
      <c r="HU365" s="5">
        <v>10499.300000000001</v>
      </c>
      <c r="HV365" s="5">
        <v>11129.258000000002</v>
      </c>
      <c r="HW365" s="5">
        <v>11129.258000000002</v>
      </c>
      <c r="HX365" s="5">
        <v>11129.258000000002</v>
      </c>
      <c r="HY365" s="5">
        <v>11129.258000000002</v>
      </c>
      <c r="HZ365" s="5">
        <v>11129.258000000002</v>
      </c>
      <c r="IA365" s="5">
        <v>11129.258000000002</v>
      </c>
      <c r="IB365" s="5">
        <v>11129.258000000002</v>
      </c>
      <c r="IC365" s="5">
        <v>11129.258000000002</v>
      </c>
      <c r="ID365" s="5">
        <v>11129.258000000002</v>
      </c>
      <c r="IE365" s="5">
        <v>11129.258000000002</v>
      </c>
      <c r="IF365" s="5">
        <v>11129.258000000002</v>
      </c>
      <c r="IG365" s="5">
        <v>11129.258000000002</v>
      </c>
      <c r="IH365" s="5">
        <v>11797.013480000001</v>
      </c>
      <c r="II365" s="5">
        <v>11797.013480000001</v>
      </c>
      <c r="IJ365" s="5">
        <v>11797.013480000001</v>
      </c>
      <c r="IK365" s="5">
        <v>11797.013480000001</v>
      </c>
      <c r="IL365" s="5">
        <v>11797.013480000001</v>
      </c>
      <c r="IM365" s="5">
        <v>11797.013480000001</v>
      </c>
      <c r="IN365" s="5">
        <v>11797.013480000001</v>
      </c>
      <c r="IO365" s="5">
        <v>11797.013480000001</v>
      </c>
      <c r="IP365" s="5">
        <v>11797.013480000001</v>
      </c>
      <c r="IQ365" s="5">
        <v>11797.013480000001</v>
      </c>
      <c r="IR365" s="5">
        <v>11797.013480000001</v>
      </c>
      <c r="IS365" s="5">
        <v>11797.013480000001</v>
      </c>
      <c r="IT365" s="5"/>
      <c r="IW365" s="5">
        <v>0</v>
      </c>
      <c r="IX365" s="5">
        <v>0</v>
      </c>
      <c r="IY365" s="5">
        <v>0</v>
      </c>
      <c r="IZ365" s="5">
        <v>0</v>
      </c>
      <c r="JA365" s="5">
        <v>0</v>
      </c>
      <c r="JB365" s="5">
        <v>0</v>
      </c>
      <c r="JC365" s="5">
        <v>0</v>
      </c>
      <c r="JD365" s="5">
        <v>0</v>
      </c>
      <c r="JE365" s="5">
        <v>0</v>
      </c>
      <c r="JF365" s="5">
        <v>0</v>
      </c>
      <c r="JG365" s="5">
        <v>0</v>
      </c>
      <c r="JH365" s="5">
        <v>0</v>
      </c>
      <c r="JI365" s="5">
        <v>0</v>
      </c>
      <c r="JJ365" s="5">
        <v>0</v>
      </c>
      <c r="JK365" s="5">
        <v>0</v>
      </c>
      <c r="JL365" s="5">
        <v>0</v>
      </c>
      <c r="JM365" s="5">
        <v>0</v>
      </c>
      <c r="JN365" s="5">
        <v>0</v>
      </c>
      <c r="JO365" s="5">
        <v>0</v>
      </c>
      <c r="JP365" s="5">
        <v>0</v>
      </c>
      <c r="JQ365" s="5">
        <v>0</v>
      </c>
      <c r="JR365" s="5">
        <v>0</v>
      </c>
      <c r="JS365" s="5">
        <v>0</v>
      </c>
      <c r="JT365" s="5">
        <v>0</v>
      </c>
      <c r="JU365" s="5">
        <v>284.27350000000001</v>
      </c>
      <c r="JV365" s="5">
        <v>284.27350000000001</v>
      </c>
      <c r="JW365" s="5">
        <v>284.27350000000001</v>
      </c>
      <c r="JX365" s="5">
        <v>284.27350000000001</v>
      </c>
      <c r="JY365" s="5">
        <v>284.27350000000001</v>
      </c>
      <c r="JZ365" s="5">
        <v>284.27350000000001</v>
      </c>
      <c r="KA365" s="5">
        <v>284.27350000000001</v>
      </c>
      <c r="KB365" s="5">
        <v>284.27350000000001</v>
      </c>
      <c r="KC365" s="5">
        <v>284.27350000000001</v>
      </c>
      <c r="KD365" s="5">
        <v>284.27350000000001</v>
      </c>
      <c r="KE365" s="5">
        <v>284.27350000000001</v>
      </c>
      <c r="KF365" s="5">
        <v>284.27350000000001</v>
      </c>
      <c r="KG365" s="5">
        <v>301.32991000000004</v>
      </c>
      <c r="KH365" s="5">
        <v>301.32991000000004</v>
      </c>
      <c r="KI365" s="5">
        <v>301.32991000000004</v>
      </c>
      <c r="KJ365" s="5">
        <v>301.32991000000004</v>
      </c>
      <c r="KK365" s="5">
        <v>301.32991000000004</v>
      </c>
      <c r="KL365" s="5">
        <v>301.32991000000004</v>
      </c>
      <c r="KM365" s="5">
        <v>301.32991000000004</v>
      </c>
      <c r="KN365" s="5">
        <v>301.32991000000004</v>
      </c>
      <c r="KO365" s="5">
        <v>301.32991000000004</v>
      </c>
      <c r="KP365" s="5">
        <v>301.32991000000004</v>
      </c>
      <c r="KQ365" s="5">
        <v>301.32991000000004</v>
      </c>
      <c r="KR365" s="5">
        <v>301.32991000000004</v>
      </c>
      <c r="KS365" s="5">
        <v>319.40970460000005</v>
      </c>
      <c r="KT365" s="5">
        <v>319.40970460000005</v>
      </c>
      <c r="KU365" s="5">
        <v>319.40970460000005</v>
      </c>
      <c r="KV365" s="5">
        <v>319.40970460000005</v>
      </c>
      <c r="KW365" s="5">
        <v>319.40970460000005</v>
      </c>
      <c r="KX365" s="5">
        <v>319.40970460000005</v>
      </c>
      <c r="KY365" s="5">
        <v>319.40970460000005</v>
      </c>
      <c r="KZ365" s="5">
        <v>319.40970460000005</v>
      </c>
      <c r="LA365" s="5">
        <v>319.40970460000005</v>
      </c>
      <c r="LB365" s="5">
        <v>319.40970460000005</v>
      </c>
      <c r="LC365" s="5">
        <v>319.40970460000005</v>
      </c>
      <c r="LD365" s="5">
        <v>319.40970460000005</v>
      </c>
      <c r="LE365" s="5">
        <v>338.57428687600003</v>
      </c>
      <c r="LF365" s="5">
        <v>338.57428687600003</v>
      </c>
      <c r="LG365" s="5">
        <v>338.57428687600003</v>
      </c>
      <c r="LH365" s="5">
        <v>338.57428687600003</v>
      </c>
      <c r="LI365" s="5">
        <v>338.57428687600003</v>
      </c>
      <c r="LJ365" s="5">
        <v>338.57428687600003</v>
      </c>
      <c r="LK365" s="5">
        <v>338.57428687600003</v>
      </c>
      <c r="LL365" s="5">
        <v>338.57428687600003</v>
      </c>
      <c r="LM365" s="5">
        <v>338.57428687600003</v>
      </c>
      <c r="LN365" s="5">
        <v>338.57428687600003</v>
      </c>
      <c r="LO365" s="5">
        <v>338.57428687600003</v>
      </c>
      <c r="LP365" s="5">
        <v>338.57428687600003</v>
      </c>
      <c r="LQ365" s="5"/>
      <c r="LT365" s="5">
        <v>0</v>
      </c>
      <c r="LU365" s="5">
        <v>0</v>
      </c>
      <c r="LV365" s="5">
        <v>0</v>
      </c>
      <c r="LW365" s="5">
        <v>0</v>
      </c>
      <c r="LX365" s="5">
        <v>0</v>
      </c>
      <c r="LY365" s="5">
        <v>0</v>
      </c>
      <c r="LZ365" s="5">
        <v>0</v>
      </c>
      <c r="MA365" s="5">
        <v>0</v>
      </c>
      <c r="MB365" s="5">
        <v>0</v>
      </c>
      <c r="MC365" s="5">
        <v>0</v>
      </c>
      <c r="MD365" s="5">
        <v>0</v>
      </c>
      <c r="ME365" s="5">
        <v>0</v>
      </c>
      <c r="MF365" s="5">
        <v>0</v>
      </c>
      <c r="MG365" s="5">
        <v>0</v>
      </c>
      <c r="MH365" s="5">
        <v>0</v>
      </c>
      <c r="MI365" s="5">
        <v>0</v>
      </c>
      <c r="MJ365" s="5">
        <v>0</v>
      </c>
      <c r="MK365" s="5">
        <v>0</v>
      </c>
      <c r="ML365" s="5">
        <v>0</v>
      </c>
      <c r="MM365" s="5">
        <v>0</v>
      </c>
      <c r="MN365" s="5">
        <v>0</v>
      </c>
      <c r="MO365" s="5">
        <v>0</v>
      </c>
      <c r="MP365" s="5">
        <v>0</v>
      </c>
      <c r="MQ365" s="5">
        <v>0</v>
      </c>
      <c r="MR365" s="5">
        <v>301.11200000000002</v>
      </c>
      <c r="MS365" s="5">
        <v>301.11200000000002</v>
      </c>
      <c r="MT365" s="5">
        <v>301.11200000000002</v>
      </c>
      <c r="MU365" s="5">
        <v>301.11200000000002</v>
      </c>
      <c r="MV365" s="5">
        <v>301.11200000000002</v>
      </c>
      <c r="MW365" s="5">
        <v>301.11200000000002</v>
      </c>
      <c r="MX365" s="5">
        <v>301.11200000000002</v>
      </c>
      <c r="MY365" s="5">
        <v>301.11200000000002</v>
      </c>
      <c r="MZ365" s="5">
        <v>301.11200000000002</v>
      </c>
      <c r="NA365" s="5">
        <v>301.11200000000002</v>
      </c>
      <c r="NB365" s="5">
        <v>301.11200000000002</v>
      </c>
      <c r="NC365" s="5">
        <v>301.11200000000002</v>
      </c>
      <c r="ND365" s="5">
        <v>319.17872000000006</v>
      </c>
      <c r="NE365" s="5">
        <v>319.17872000000006</v>
      </c>
      <c r="NF365" s="5">
        <v>319.17872000000006</v>
      </c>
      <c r="NG365" s="5">
        <v>319.17872000000006</v>
      </c>
      <c r="NH365" s="5">
        <v>319.17872000000006</v>
      </c>
      <c r="NI365" s="5">
        <v>319.17872000000006</v>
      </c>
      <c r="NJ365" s="5">
        <v>319.17872000000006</v>
      </c>
      <c r="NK365" s="5">
        <v>319.17872000000006</v>
      </c>
      <c r="NL365" s="5">
        <v>319.17872000000006</v>
      </c>
      <c r="NM365" s="5">
        <v>319.17872000000006</v>
      </c>
      <c r="NN365" s="5">
        <v>319.17872000000006</v>
      </c>
      <c r="NO365" s="5">
        <v>319.17872000000006</v>
      </c>
      <c r="NP365" s="5">
        <v>338.32944320000007</v>
      </c>
      <c r="NQ365" s="5">
        <v>338.32944320000007</v>
      </c>
      <c r="NR365" s="5">
        <v>338.32944320000007</v>
      </c>
      <c r="NS365" s="5">
        <v>338.32944320000007</v>
      </c>
      <c r="NT365" s="5">
        <v>338.32944320000007</v>
      </c>
      <c r="NU365" s="5">
        <v>338.32944320000007</v>
      </c>
      <c r="NV365" s="5">
        <v>338.32944320000007</v>
      </c>
      <c r="NW365" s="5">
        <v>338.32944320000007</v>
      </c>
      <c r="NX365" s="5">
        <v>338.32944320000007</v>
      </c>
      <c r="NY365" s="5">
        <v>338.32944320000007</v>
      </c>
      <c r="NZ365" s="5">
        <v>338.32944320000007</v>
      </c>
      <c r="OA365" s="5">
        <v>338.32944320000007</v>
      </c>
      <c r="OB365" s="5">
        <v>358.62920979200004</v>
      </c>
      <c r="OC365" s="5">
        <v>358.62920979200004</v>
      </c>
      <c r="OD365" s="5">
        <v>358.62920979200004</v>
      </c>
      <c r="OE365" s="5">
        <v>358.62920979200004</v>
      </c>
      <c r="OF365" s="5">
        <v>358.62920979200004</v>
      </c>
      <c r="OG365" s="5">
        <v>358.62920979200004</v>
      </c>
      <c r="OH365" s="5">
        <v>358.62920979200004</v>
      </c>
      <c r="OI365" s="5">
        <v>358.62920979200004</v>
      </c>
      <c r="OJ365" s="5">
        <v>358.62920979200004</v>
      </c>
      <c r="OK365" s="5">
        <v>358.62920979200004</v>
      </c>
      <c r="OL365" s="5">
        <v>358.62920979200004</v>
      </c>
      <c r="OM365" s="5">
        <v>358.62920979200004</v>
      </c>
      <c r="ON365" s="5"/>
      <c r="OQ365" s="59">
        <v>0</v>
      </c>
      <c r="OR365" s="59">
        <v>0</v>
      </c>
      <c r="OS365" s="59">
        <v>0</v>
      </c>
      <c r="OT365" s="59">
        <v>0</v>
      </c>
      <c r="OU365" s="59">
        <v>0</v>
      </c>
      <c r="OV365" s="59">
        <v>0</v>
      </c>
      <c r="OW365" s="59">
        <v>0</v>
      </c>
      <c r="OX365" s="59">
        <v>0</v>
      </c>
      <c r="OY365" s="59">
        <v>0</v>
      </c>
      <c r="OZ365" s="59">
        <v>0</v>
      </c>
      <c r="PA365" s="59">
        <v>0</v>
      </c>
      <c r="PB365" s="59">
        <v>0</v>
      </c>
      <c r="PC365" s="59">
        <v>0</v>
      </c>
      <c r="PD365" s="59">
        <v>0</v>
      </c>
      <c r="PE365" s="59">
        <v>0</v>
      </c>
      <c r="PF365" s="59">
        <v>0</v>
      </c>
      <c r="PG365" s="59">
        <v>0</v>
      </c>
      <c r="PH365" s="59">
        <v>0</v>
      </c>
      <c r="PI365" s="59">
        <v>0</v>
      </c>
      <c r="PJ365" s="59">
        <v>0</v>
      </c>
      <c r="PK365" s="59">
        <v>0</v>
      </c>
      <c r="PL365" s="59">
        <v>0</v>
      </c>
      <c r="PM365" s="59">
        <v>0</v>
      </c>
      <c r="PN365" s="59">
        <v>0</v>
      </c>
      <c r="PO365" s="59">
        <v>0</v>
      </c>
      <c r="PP365" s="59">
        <v>0</v>
      </c>
      <c r="PQ365" s="59">
        <v>0</v>
      </c>
      <c r="PR365" s="59">
        <v>0</v>
      </c>
      <c r="PS365" s="59">
        <v>0</v>
      </c>
      <c r="PT365" s="59">
        <v>0</v>
      </c>
      <c r="PU365" s="59">
        <v>0</v>
      </c>
      <c r="PV365" s="59">
        <v>0</v>
      </c>
      <c r="PW365" s="59">
        <v>0</v>
      </c>
      <c r="PX365" s="59">
        <v>0</v>
      </c>
      <c r="PY365" s="59">
        <v>0</v>
      </c>
      <c r="PZ365" s="59">
        <v>0</v>
      </c>
      <c r="QA365" s="59">
        <v>0</v>
      </c>
      <c r="QB365" s="59">
        <v>0</v>
      </c>
      <c r="QC365" s="59">
        <v>0</v>
      </c>
      <c r="QD365" s="59">
        <v>0</v>
      </c>
      <c r="QE365" s="59">
        <v>0</v>
      </c>
      <c r="QF365" s="59">
        <v>0</v>
      </c>
      <c r="QG365" s="59">
        <v>0</v>
      </c>
      <c r="QH365" s="59">
        <v>0</v>
      </c>
      <c r="QI365" s="59">
        <v>0</v>
      </c>
      <c r="QJ365" s="59">
        <v>0</v>
      </c>
      <c r="QK365" s="59">
        <v>0</v>
      </c>
      <c r="QL365" s="59">
        <v>0</v>
      </c>
      <c r="QM365" s="59">
        <v>0</v>
      </c>
      <c r="QN365" s="59">
        <v>0</v>
      </c>
      <c r="QO365" s="59">
        <v>0</v>
      </c>
      <c r="QP365" s="59">
        <v>0</v>
      </c>
      <c r="QQ365" s="59">
        <v>0</v>
      </c>
      <c r="QR365" s="59">
        <v>0</v>
      </c>
      <c r="QS365" s="59">
        <v>0</v>
      </c>
      <c r="QT365" s="59">
        <v>0</v>
      </c>
      <c r="QU365" s="59">
        <v>0</v>
      </c>
      <c r="QV365" s="59">
        <v>0</v>
      </c>
      <c r="QW365" s="59">
        <v>0</v>
      </c>
      <c r="QX365" s="59">
        <v>0</v>
      </c>
      <c r="QY365" s="59">
        <v>0</v>
      </c>
      <c r="QZ365" s="59">
        <v>0</v>
      </c>
      <c r="RA365" s="59">
        <v>0</v>
      </c>
      <c r="RB365" s="59">
        <v>0</v>
      </c>
      <c r="RC365" s="59">
        <v>0</v>
      </c>
      <c r="RD365" s="59">
        <v>0</v>
      </c>
      <c r="RE365" s="59">
        <v>0</v>
      </c>
      <c r="RF365" s="59">
        <v>0</v>
      </c>
      <c r="RG365" s="59">
        <v>0</v>
      </c>
      <c r="RH365" s="59">
        <v>0</v>
      </c>
      <c r="RI365" s="59">
        <v>0</v>
      </c>
      <c r="RJ365" s="59">
        <v>0</v>
      </c>
      <c r="RK365" s="59"/>
      <c r="RN365" s="59">
        <v>0</v>
      </c>
      <c r="RO365" s="59">
        <v>0</v>
      </c>
      <c r="RP365" s="59">
        <v>0</v>
      </c>
      <c r="RQ365" s="59">
        <v>0</v>
      </c>
      <c r="RR365" s="59">
        <v>0</v>
      </c>
      <c r="RS365" s="59">
        <v>0</v>
      </c>
      <c r="RT365" s="59">
        <v>0</v>
      </c>
      <c r="RU365" s="59">
        <v>0</v>
      </c>
      <c r="RV365" s="59">
        <v>0</v>
      </c>
      <c r="RW365" s="59">
        <v>0</v>
      </c>
      <c r="RX365" s="59">
        <v>0</v>
      </c>
      <c r="RY365" s="59">
        <v>0</v>
      </c>
      <c r="RZ365" s="59">
        <v>0</v>
      </c>
      <c r="SA365" s="59">
        <v>0</v>
      </c>
      <c r="SB365" s="59">
        <v>0</v>
      </c>
      <c r="SC365" s="59">
        <v>0</v>
      </c>
      <c r="SD365" s="59">
        <v>0</v>
      </c>
      <c r="SE365" s="59">
        <v>0</v>
      </c>
      <c r="SF365" s="59">
        <v>0</v>
      </c>
      <c r="SG365" s="59">
        <v>0</v>
      </c>
      <c r="SH365" s="59">
        <v>0</v>
      </c>
      <c r="SI365" s="59">
        <v>0</v>
      </c>
      <c r="SJ365" s="59">
        <v>0</v>
      </c>
      <c r="SK365" s="59">
        <v>0</v>
      </c>
      <c r="SL365" s="59">
        <v>585.38550000000009</v>
      </c>
      <c r="SM365" s="59">
        <v>585.38550000000009</v>
      </c>
      <c r="SN365" s="59">
        <v>585.38550000000009</v>
      </c>
      <c r="SO365" s="59">
        <v>585.38550000000009</v>
      </c>
      <c r="SP365" s="59">
        <v>585.38550000000009</v>
      </c>
      <c r="SQ365" s="59">
        <v>585.38550000000009</v>
      </c>
      <c r="SR365" s="59">
        <v>585.38550000000009</v>
      </c>
      <c r="SS365" s="59">
        <v>585.38550000000009</v>
      </c>
      <c r="ST365" s="59">
        <v>585.38550000000009</v>
      </c>
      <c r="SU365" s="59">
        <v>585.38550000000009</v>
      </c>
      <c r="SV365" s="59">
        <v>585.38550000000009</v>
      </c>
      <c r="SW365" s="59">
        <v>585.38550000000009</v>
      </c>
      <c r="SX365" s="59">
        <v>620.50863000000004</v>
      </c>
      <c r="SY365" s="59">
        <v>620.50863000000004</v>
      </c>
      <c r="SZ365" s="59">
        <v>620.50863000000004</v>
      </c>
      <c r="TA365" s="59">
        <v>620.50863000000004</v>
      </c>
      <c r="TB365" s="59">
        <v>620.50863000000004</v>
      </c>
      <c r="TC365" s="59">
        <v>620.50863000000004</v>
      </c>
      <c r="TD365" s="59">
        <v>620.50863000000004</v>
      </c>
      <c r="TE365" s="59">
        <v>620.50863000000004</v>
      </c>
      <c r="TF365" s="59">
        <v>620.50863000000004</v>
      </c>
      <c r="TG365" s="59">
        <v>620.50863000000004</v>
      </c>
      <c r="TH365" s="59">
        <v>620.50863000000004</v>
      </c>
      <c r="TI365" s="59">
        <v>620.50863000000004</v>
      </c>
      <c r="TJ365" s="59">
        <v>657.73914780000018</v>
      </c>
      <c r="TK365" s="59">
        <v>657.73914780000018</v>
      </c>
      <c r="TL365" s="59">
        <v>657.73914780000018</v>
      </c>
      <c r="TM365" s="59">
        <v>657.73914780000018</v>
      </c>
      <c r="TN365" s="59">
        <v>657.73914780000018</v>
      </c>
      <c r="TO365" s="59">
        <v>657.73914780000018</v>
      </c>
      <c r="TP365" s="59">
        <v>657.73914780000018</v>
      </c>
      <c r="TQ365" s="59">
        <v>657.73914780000018</v>
      </c>
      <c r="TR365" s="59">
        <v>657.73914780000018</v>
      </c>
      <c r="TS365" s="59">
        <v>657.73914780000018</v>
      </c>
      <c r="TT365" s="59">
        <v>657.73914780000018</v>
      </c>
      <c r="TU365" s="59">
        <v>657.73914780000018</v>
      </c>
      <c r="TV365" s="59">
        <v>697.20349666800007</v>
      </c>
      <c r="TW365" s="59">
        <v>697.20349666800007</v>
      </c>
      <c r="TX365" s="59">
        <v>697.20349666800007</v>
      </c>
      <c r="TY365" s="59">
        <v>697.20349666800007</v>
      </c>
      <c r="TZ365" s="59">
        <v>697.20349666800007</v>
      </c>
      <c r="UA365" s="59">
        <v>697.20349666800007</v>
      </c>
      <c r="UB365" s="59">
        <v>697.20349666800007</v>
      </c>
      <c r="UC365" s="59">
        <v>697.20349666800007</v>
      </c>
      <c r="UD365" s="59">
        <v>697.20349666800007</v>
      </c>
      <c r="UE365" s="59">
        <v>697.20349666800007</v>
      </c>
      <c r="UF365" s="59">
        <v>697.20349666800007</v>
      </c>
      <c r="UG365" s="59">
        <v>697.20349666800007</v>
      </c>
      <c r="UH365" s="59"/>
      <c r="UK365" s="59">
        <v>0</v>
      </c>
      <c r="UL365" s="59">
        <v>0</v>
      </c>
      <c r="UM365" s="59">
        <v>3411.2820000000011</v>
      </c>
      <c r="UN365" s="59">
        <v>3615.9589199999996</v>
      </c>
      <c r="UO365" s="59">
        <v>3832.9164552000016</v>
      </c>
      <c r="UP365" s="59">
        <v>4062.8914425119997</v>
      </c>
      <c r="UQ365" s="59"/>
      <c r="UT365" s="59">
        <v>0</v>
      </c>
      <c r="UU365" s="59">
        <v>0</v>
      </c>
      <c r="UV365" s="59">
        <v>3613.3440000000005</v>
      </c>
      <c r="UW365" s="59">
        <v>3830.14464</v>
      </c>
      <c r="UX365" s="59">
        <v>4059.9533184000015</v>
      </c>
      <c r="UY365" s="59">
        <v>4303.5505175040007</v>
      </c>
      <c r="UZ365" s="59"/>
      <c r="VC365" s="59">
        <v>0</v>
      </c>
      <c r="VD365" s="59">
        <v>0</v>
      </c>
      <c r="VE365" s="59">
        <v>0</v>
      </c>
      <c r="VF365" s="59">
        <v>0</v>
      </c>
      <c r="VG365" s="59">
        <v>0</v>
      </c>
      <c r="VH365" s="59">
        <v>0</v>
      </c>
      <c r="VI365" s="59"/>
      <c r="VL365" s="59">
        <v>0</v>
      </c>
      <c r="VM365" s="59">
        <v>0</v>
      </c>
      <c r="VN365" s="59">
        <v>7024.626000000002</v>
      </c>
      <c r="VO365" s="59">
        <v>7446.1035599999996</v>
      </c>
      <c r="VP365" s="59">
        <v>7892.8697736000031</v>
      </c>
      <c r="VQ365" s="59">
        <v>8366.4419600159999</v>
      </c>
      <c r="VR365" s="59"/>
      <c r="VU365" s="59">
        <v>0</v>
      </c>
      <c r="VV365" s="59">
        <v>0</v>
      </c>
      <c r="VW365" s="59">
        <v>118860</v>
      </c>
      <c r="VX365" s="59">
        <v>125991.60000000002</v>
      </c>
      <c r="VY365" s="59">
        <v>133551.09600000002</v>
      </c>
      <c r="VZ365" s="59">
        <v>141564.16175999999</v>
      </c>
      <c r="WA365" s="59"/>
      <c r="WD365" s="59">
        <v>0</v>
      </c>
      <c r="WE365" s="59">
        <v>0</v>
      </c>
      <c r="WF365" s="59">
        <v>9905</v>
      </c>
      <c r="WG365" s="59">
        <v>10499.300000000001</v>
      </c>
      <c r="WH365" s="59">
        <v>11129.258000000002</v>
      </c>
      <c r="WI365" s="59">
        <v>11797.01348</v>
      </c>
      <c r="WJ365" s="59"/>
      <c r="WM365" s="59">
        <v>0</v>
      </c>
      <c r="WN365" s="59">
        <v>0</v>
      </c>
      <c r="WO365" s="59">
        <v>415.65253881661772</v>
      </c>
      <c r="WP365" s="59">
        <v>440.59169114561485</v>
      </c>
      <c r="WQ365" s="59">
        <v>467.02719261435175</v>
      </c>
      <c r="WR365" s="59">
        <v>495.0488241712128</v>
      </c>
      <c r="WS365" s="59"/>
      <c r="WV365" s="74">
        <v>-12</v>
      </c>
      <c r="WW365" s="74">
        <v>0</v>
      </c>
      <c r="WX365" s="74">
        <v>12</v>
      </c>
      <c r="WY365" s="74">
        <v>24</v>
      </c>
      <c r="WZ365" s="74">
        <v>36</v>
      </c>
      <c r="XA365" s="74">
        <v>48</v>
      </c>
      <c r="XB365" s="74"/>
      <c r="XE365" s="80">
        <v>0</v>
      </c>
      <c r="XF365" s="80">
        <v>0</v>
      </c>
      <c r="XG365" s="80">
        <v>1</v>
      </c>
      <c r="XH365" s="80">
        <v>2</v>
      </c>
      <c r="XI365" s="80">
        <v>3</v>
      </c>
      <c r="XJ365" s="80">
        <v>4</v>
      </c>
      <c r="XK365" s="80"/>
      <c r="XL365" s="75"/>
      <c r="XM365" s="75"/>
      <c r="XN365" s="80">
        <v>0</v>
      </c>
      <c r="XO365" s="80">
        <v>0</v>
      </c>
      <c r="XP365" s="80">
        <v>0</v>
      </c>
      <c r="XQ365" s="80">
        <v>0</v>
      </c>
      <c r="XR365" s="80">
        <v>0</v>
      </c>
      <c r="XS365" s="80">
        <v>0</v>
      </c>
      <c r="XT365" s="80"/>
      <c r="XW365" s="80">
        <v>0</v>
      </c>
      <c r="XX365" s="80">
        <v>0</v>
      </c>
      <c r="XY365" s="80">
        <v>0</v>
      </c>
      <c r="XZ365" s="80">
        <v>0</v>
      </c>
      <c r="YA365" s="80">
        <v>0</v>
      </c>
      <c r="YB365" s="80">
        <v>0</v>
      </c>
      <c r="YC365" s="80"/>
      <c r="YF365" s="5">
        <v>0</v>
      </c>
      <c r="YG365" s="5">
        <v>0</v>
      </c>
      <c r="YH365" s="5">
        <v>866.63554343264786</v>
      </c>
      <c r="YI365" s="5">
        <v>918.63367603860752</v>
      </c>
      <c r="YJ365" s="5">
        <v>973.75169660092342</v>
      </c>
      <c r="YK365" s="5">
        <v>1032.1767983969794</v>
      </c>
      <c r="YL365" s="5"/>
      <c r="YO365" s="5">
        <v>0</v>
      </c>
      <c r="YP365" s="5">
        <v>0</v>
      </c>
      <c r="YQ365" s="5">
        <v>18704.364246747798</v>
      </c>
      <c r="YR365" s="5">
        <v>19826.626101552669</v>
      </c>
      <c r="YS365" s="5">
        <v>21016.223667645827</v>
      </c>
      <c r="YT365" s="5">
        <v>29702.929450272768</v>
      </c>
      <c r="YU365" s="5"/>
      <c r="YX365" s="5">
        <v>0</v>
      </c>
      <c r="YY365" s="5">
        <v>0</v>
      </c>
      <c r="YZ365" s="5">
        <v>18704.364246747798</v>
      </c>
      <c r="ZA365" s="5">
        <v>19826.626101552669</v>
      </c>
      <c r="ZB365" s="5">
        <v>21016.223667645827</v>
      </c>
      <c r="ZC365" s="5">
        <v>29702.929450272768</v>
      </c>
      <c r="ZD365" s="5"/>
      <c r="ZG365" s="5">
        <v>0</v>
      </c>
      <c r="ZH365" s="5">
        <v>0</v>
      </c>
      <c r="ZI365" s="5">
        <v>415.65253881661772</v>
      </c>
      <c r="ZJ365" s="5">
        <v>440.59169114561485</v>
      </c>
      <c r="ZK365" s="5">
        <v>467.02719261435175</v>
      </c>
      <c r="ZL365" s="5">
        <v>495.0488241712128</v>
      </c>
      <c r="ZM365" s="5"/>
      <c r="ZP365" s="60">
        <v>0</v>
      </c>
      <c r="ZQ365" s="60">
        <v>0</v>
      </c>
      <c r="ZR365" s="60">
        <v>5819.1355434326479</v>
      </c>
      <c r="ZS365" s="60">
        <v>12336.567352077216</v>
      </c>
      <c r="ZT365" s="60">
        <v>13076.761393201848</v>
      </c>
      <c r="ZU365" s="60">
        <v>13861.367076793958</v>
      </c>
      <c r="ZV365" s="60"/>
      <c r="ZY365" s="60">
        <v>0</v>
      </c>
      <c r="ZZ365" s="60">
        <v>0</v>
      </c>
      <c r="AAA365" s="60">
        <v>415.65253881661772</v>
      </c>
      <c r="AAB365" s="60">
        <v>440.59169114561485</v>
      </c>
      <c r="AAC365" s="60">
        <v>467.02719261435175</v>
      </c>
      <c r="AAD365" s="60">
        <v>495.0488241712128</v>
      </c>
      <c r="AAE365" s="60"/>
      <c r="AAH365" s="60">
        <v>0</v>
      </c>
      <c r="AAI365" s="60">
        <v>0</v>
      </c>
      <c r="AAJ365" s="60">
        <v>8728.7033151489723</v>
      </c>
      <c r="AAK365" s="60">
        <v>18504.851028115823</v>
      </c>
      <c r="AAL365" s="60">
        <v>29422.713134704161</v>
      </c>
      <c r="AAM365" s="60">
        <v>41584.101230381872</v>
      </c>
      <c r="AAN365" s="60"/>
      <c r="AAQ365" s="5">
        <v>0</v>
      </c>
      <c r="AAR365" s="5">
        <v>0</v>
      </c>
      <c r="AAS365" s="5">
        <v>14547.838858581621</v>
      </c>
      <c r="AAT365" s="5">
        <v>30841.418380193041</v>
      </c>
      <c r="AAU365" s="5">
        <v>42499.474527906008</v>
      </c>
      <c r="AAV365" s="5">
        <v>55445.468307175834</v>
      </c>
    </row>
    <row r="366" spans="2:724" ht="15" customHeight="1">
      <c r="B366" s="228">
        <v>93</v>
      </c>
      <c r="C366" s="228">
        <v>48</v>
      </c>
      <c r="D366" s="229" t="s">
        <v>528</v>
      </c>
      <c r="E366" s="73" t="b">
        <v>0</v>
      </c>
      <c r="F366" s="230">
        <v>42370</v>
      </c>
      <c r="G366" s="231" t="s">
        <v>426</v>
      </c>
      <c r="H366" s="57" t="s">
        <v>221</v>
      </c>
      <c r="I366" s="57" t="s">
        <v>199</v>
      </c>
      <c r="J366" s="229" t="s">
        <v>223</v>
      </c>
      <c r="K366" s="232">
        <v>0</v>
      </c>
      <c r="L366" s="232">
        <v>0</v>
      </c>
      <c r="M366" s="73" t="b">
        <v>1</v>
      </c>
      <c r="N366" s="73" t="b">
        <v>1</v>
      </c>
      <c r="O366" s="73" t="b">
        <v>1</v>
      </c>
      <c r="P366" s="27">
        <v>43466</v>
      </c>
      <c r="Q366" s="27" t="s">
        <v>426</v>
      </c>
      <c r="R366" s="69">
        <v>0</v>
      </c>
      <c r="S366" s="69">
        <v>0.06</v>
      </c>
      <c r="T366" s="69">
        <v>0.06</v>
      </c>
      <c r="U366" s="69">
        <v>0.06</v>
      </c>
      <c r="V366" s="69">
        <v>0.06</v>
      </c>
      <c r="W366" s="69">
        <v>0.06</v>
      </c>
      <c r="Z366" s="232">
        <v>0</v>
      </c>
      <c r="AA366" s="232">
        <v>0</v>
      </c>
      <c r="AB366" s="232">
        <v>0</v>
      </c>
      <c r="AC366" s="232">
        <v>0</v>
      </c>
      <c r="AD366" s="232">
        <v>0</v>
      </c>
      <c r="AE366" s="232">
        <v>0</v>
      </c>
      <c r="AF366" s="232">
        <v>0</v>
      </c>
      <c r="AG366" s="232">
        <v>0</v>
      </c>
      <c r="AH366" s="232">
        <v>0</v>
      </c>
      <c r="AI366" s="232">
        <v>0</v>
      </c>
      <c r="AJ366" s="232">
        <v>0</v>
      </c>
      <c r="AK366" s="232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234">
        <v>9905</v>
      </c>
      <c r="AY366" s="5">
        <v>9905</v>
      </c>
      <c r="AZ366" s="5">
        <v>9905</v>
      </c>
      <c r="BA366" s="5">
        <v>9905</v>
      </c>
      <c r="BB366" s="5">
        <v>9905</v>
      </c>
      <c r="BC366" s="5">
        <v>9905</v>
      </c>
      <c r="BD366" s="5">
        <v>9905</v>
      </c>
      <c r="BE366" s="5">
        <v>9905</v>
      </c>
      <c r="BF366" s="5">
        <v>9905</v>
      </c>
      <c r="BG366" s="5">
        <v>9905</v>
      </c>
      <c r="BH366" s="5">
        <v>9905</v>
      </c>
      <c r="BI366" s="5">
        <v>9905</v>
      </c>
      <c r="BJ366" s="5">
        <v>10499.300000000001</v>
      </c>
      <c r="BK366" s="5">
        <v>10499.300000000001</v>
      </c>
      <c r="BL366" s="5">
        <v>10499.300000000001</v>
      </c>
      <c r="BM366" s="5">
        <v>10499.300000000001</v>
      </c>
      <c r="BN366" s="5">
        <v>10499.300000000001</v>
      </c>
      <c r="BO366" s="5">
        <v>10499.300000000001</v>
      </c>
      <c r="BP366" s="5">
        <v>10499.300000000001</v>
      </c>
      <c r="BQ366" s="5">
        <v>10499.300000000001</v>
      </c>
      <c r="BR366" s="5">
        <v>10499.300000000001</v>
      </c>
      <c r="BS366" s="5">
        <v>10499.300000000001</v>
      </c>
      <c r="BT366" s="5">
        <v>10499.300000000001</v>
      </c>
      <c r="BU366" s="5">
        <v>10499.300000000001</v>
      </c>
      <c r="BV366" s="5">
        <v>11129.258000000002</v>
      </c>
      <c r="BW366" s="5">
        <v>11129.258000000002</v>
      </c>
      <c r="BX366" s="5">
        <v>11129.258000000002</v>
      </c>
      <c r="BY366" s="5">
        <v>11129.258000000002</v>
      </c>
      <c r="BZ366" s="5">
        <v>11129.258000000002</v>
      </c>
      <c r="CA366" s="5">
        <v>11129.258000000002</v>
      </c>
      <c r="CB366" s="5">
        <v>11129.258000000002</v>
      </c>
      <c r="CC366" s="5">
        <v>11129.258000000002</v>
      </c>
      <c r="CD366" s="5">
        <v>11129.258000000002</v>
      </c>
      <c r="CE366" s="5">
        <v>11129.258000000002</v>
      </c>
      <c r="CF366" s="5">
        <v>11129.258000000002</v>
      </c>
      <c r="CG366" s="5">
        <v>11129.258000000002</v>
      </c>
      <c r="CH366" s="5">
        <v>11797.013480000001</v>
      </c>
      <c r="CI366" s="5">
        <v>11797.013480000001</v>
      </c>
      <c r="CJ366" s="5">
        <v>11797.013480000001</v>
      </c>
      <c r="CK366" s="5">
        <v>11797.013480000001</v>
      </c>
      <c r="CL366" s="5">
        <v>11797.013480000001</v>
      </c>
      <c r="CM366" s="5">
        <v>11797.013480000001</v>
      </c>
      <c r="CN366" s="5">
        <v>11797.013480000001</v>
      </c>
      <c r="CO366" s="5">
        <v>11797.013480000001</v>
      </c>
      <c r="CP366" s="5">
        <v>11797.013480000001</v>
      </c>
      <c r="CQ366" s="5">
        <v>11797.013480000001</v>
      </c>
      <c r="CR366" s="5">
        <v>11797.013480000001</v>
      </c>
      <c r="CS366" s="5">
        <v>11797.013480000001</v>
      </c>
      <c r="CU366" s="69">
        <v>0</v>
      </c>
      <c r="CV366" s="69">
        <v>0</v>
      </c>
      <c r="CW366" s="69">
        <v>0</v>
      </c>
      <c r="CX366" s="69">
        <v>0</v>
      </c>
      <c r="CY366" s="69">
        <v>0</v>
      </c>
      <c r="CZ366" s="69">
        <v>0</v>
      </c>
      <c r="DC366" s="5">
        <v>0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0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0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0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0</v>
      </c>
      <c r="FO366" s="5">
        <v>0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0</v>
      </c>
      <c r="FW366" s="5"/>
      <c r="FZ366" s="5">
        <v>0</v>
      </c>
      <c r="GA366" s="5">
        <v>0</v>
      </c>
      <c r="GB366" s="5">
        <v>0</v>
      </c>
      <c r="GC366" s="5">
        <v>0</v>
      </c>
      <c r="GD366" s="5">
        <v>0</v>
      </c>
      <c r="GE366" s="5">
        <v>0</v>
      </c>
      <c r="GF366" s="5">
        <v>0</v>
      </c>
      <c r="GG366" s="5">
        <v>0</v>
      </c>
      <c r="GH366" s="5">
        <v>0</v>
      </c>
      <c r="GI366" s="5">
        <v>0</v>
      </c>
      <c r="GJ366" s="5">
        <v>0</v>
      </c>
      <c r="GK366" s="5">
        <v>0</v>
      </c>
      <c r="GL366" s="5">
        <v>0</v>
      </c>
      <c r="GM366" s="5">
        <v>0</v>
      </c>
      <c r="GN366" s="5">
        <v>0</v>
      </c>
      <c r="GO366" s="5">
        <v>0</v>
      </c>
      <c r="GP366" s="5">
        <v>0</v>
      </c>
      <c r="GQ366" s="5">
        <v>0</v>
      </c>
      <c r="GR366" s="5">
        <v>0</v>
      </c>
      <c r="GS366" s="5">
        <v>0</v>
      </c>
      <c r="GT366" s="5">
        <v>0</v>
      </c>
      <c r="GU366" s="5">
        <v>0</v>
      </c>
      <c r="GV366" s="5">
        <v>0</v>
      </c>
      <c r="GW366" s="5">
        <v>0</v>
      </c>
      <c r="GX366" s="5">
        <v>9905</v>
      </c>
      <c r="GY366" s="5">
        <v>9905</v>
      </c>
      <c r="GZ366" s="5">
        <v>9905</v>
      </c>
      <c r="HA366" s="5">
        <v>9905</v>
      </c>
      <c r="HB366" s="5">
        <v>9905</v>
      </c>
      <c r="HC366" s="5">
        <v>9905</v>
      </c>
      <c r="HD366" s="5">
        <v>9905</v>
      </c>
      <c r="HE366" s="5">
        <v>9905</v>
      </c>
      <c r="HF366" s="5">
        <v>9905</v>
      </c>
      <c r="HG366" s="5">
        <v>9905</v>
      </c>
      <c r="HH366" s="5">
        <v>9905</v>
      </c>
      <c r="HI366" s="5">
        <v>9905</v>
      </c>
      <c r="HJ366" s="5">
        <v>10499.300000000001</v>
      </c>
      <c r="HK366" s="5">
        <v>10499.300000000001</v>
      </c>
      <c r="HL366" s="5">
        <v>10499.300000000001</v>
      </c>
      <c r="HM366" s="5">
        <v>10499.300000000001</v>
      </c>
      <c r="HN366" s="5">
        <v>10499.300000000001</v>
      </c>
      <c r="HO366" s="5">
        <v>10499.300000000001</v>
      </c>
      <c r="HP366" s="5">
        <v>10499.300000000001</v>
      </c>
      <c r="HQ366" s="5">
        <v>10499.300000000001</v>
      </c>
      <c r="HR366" s="5">
        <v>10499.300000000001</v>
      </c>
      <c r="HS366" s="5">
        <v>10499.300000000001</v>
      </c>
      <c r="HT366" s="5">
        <v>10499.300000000001</v>
      </c>
      <c r="HU366" s="5">
        <v>10499.300000000001</v>
      </c>
      <c r="HV366" s="5">
        <v>11129.258000000002</v>
      </c>
      <c r="HW366" s="5">
        <v>11129.258000000002</v>
      </c>
      <c r="HX366" s="5">
        <v>11129.258000000002</v>
      </c>
      <c r="HY366" s="5">
        <v>11129.258000000002</v>
      </c>
      <c r="HZ366" s="5">
        <v>11129.258000000002</v>
      </c>
      <c r="IA366" s="5">
        <v>11129.258000000002</v>
      </c>
      <c r="IB366" s="5">
        <v>11129.258000000002</v>
      </c>
      <c r="IC366" s="5">
        <v>11129.258000000002</v>
      </c>
      <c r="ID366" s="5">
        <v>11129.258000000002</v>
      </c>
      <c r="IE366" s="5">
        <v>11129.258000000002</v>
      </c>
      <c r="IF366" s="5">
        <v>11129.258000000002</v>
      </c>
      <c r="IG366" s="5">
        <v>11129.258000000002</v>
      </c>
      <c r="IH366" s="5">
        <v>11797.013480000001</v>
      </c>
      <c r="II366" s="5">
        <v>11797.013480000001</v>
      </c>
      <c r="IJ366" s="5">
        <v>11797.013480000001</v>
      </c>
      <c r="IK366" s="5">
        <v>11797.013480000001</v>
      </c>
      <c r="IL366" s="5">
        <v>11797.013480000001</v>
      </c>
      <c r="IM366" s="5">
        <v>11797.013480000001</v>
      </c>
      <c r="IN366" s="5">
        <v>11797.013480000001</v>
      </c>
      <c r="IO366" s="5">
        <v>11797.013480000001</v>
      </c>
      <c r="IP366" s="5">
        <v>11797.013480000001</v>
      </c>
      <c r="IQ366" s="5">
        <v>11797.013480000001</v>
      </c>
      <c r="IR366" s="5">
        <v>11797.013480000001</v>
      </c>
      <c r="IS366" s="5">
        <v>11797.013480000001</v>
      </c>
      <c r="IT366" s="5"/>
      <c r="IW366" s="5">
        <v>0</v>
      </c>
      <c r="IX366" s="5">
        <v>0</v>
      </c>
      <c r="IY366" s="5">
        <v>0</v>
      </c>
      <c r="IZ366" s="5">
        <v>0</v>
      </c>
      <c r="JA366" s="5">
        <v>0</v>
      </c>
      <c r="JB366" s="5">
        <v>0</v>
      </c>
      <c r="JC366" s="5">
        <v>0</v>
      </c>
      <c r="JD366" s="5">
        <v>0</v>
      </c>
      <c r="JE366" s="5">
        <v>0</v>
      </c>
      <c r="JF366" s="5">
        <v>0</v>
      </c>
      <c r="JG366" s="5">
        <v>0</v>
      </c>
      <c r="JH366" s="5">
        <v>0</v>
      </c>
      <c r="JI366" s="5">
        <v>0</v>
      </c>
      <c r="JJ366" s="5">
        <v>0</v>
      </c>
      <c r="JK366" s="5">
        <v>0</v>
      </c>
      <c r="JL366" s="5">
        <v>0</v>
      </c>
      <c r="JM366" s="5">
        <v>0</v>
      </c>
      <c r="JN366" s="5">
        <v>0</v>
      </c>
      <c r="JO366" s="5">
        <v>0</v>
      </c>
      <c r="JP366" s="5">
        <v>0</v>
      </c>
      <c r="JQ366" s="5">
        <v>0</v>
      </c>
      <c r="JR366" s="5">
        <v>0</v>
      </c>
      <c r="JS366" s="5">
        <v>0</v>
      </c>
      <c r="JT366" s="5">
        <v>0</v>
      </c>
      <c r="JU366" s="5">
        <v>284.27350000000001</v>
      </c>
      <c r="JV366" s="5">
        <v>284.27350000000001</v>
      </c>
      <c r="JW366" s="5">
        <v>284.27350000000001</v>
      </c>
      <c r="JX366" s="5">
        <v>284.27350000000001</v>
      </c>
      <c r="JY366" s="5">
        <v>284.27350000000001</v>
      </c>
      <c r="JZ366" s="5">
        <v>284.27350000000001</v>
      </c>
      <c r="KA366" s="5">
        <v>284.27350000000001</v>
      </c>
      <c r="KB366" s="5">
        <v>284.27350000000001</v>
      </c>
      <c r="KC366" s="5">
        <v>284.27350000000001</v>
      </c>
      <c r="KD366" s="5">
        <v>284.27350000000001</v>
      </c>
      <c r="KE366" s="5">
        <v>284.27350000000001</v>
      </c>
      <c r="KF366" s="5">
        <v>284.27350000000001</v>
      </c>
      <c r="KG366" s="5">
        <v>301.32991000000004</v>
      </c>
      <c r="KH366" s="5">
        <v>301.32991000000004</v>
      </c>
      <c r="KI366" s="5">
        <v>301.32991000000004</v>
      </c>
      <c r="KJ366" s="5">
        <v>301.32991000000004</v>
      </c>
      <c r="KK366" s="5">
        <v>301.32991000000004</v>
      </c>
      <c r="KL366" s="5">
        <v>301.32991000000004</v>
      </c>
      <c r="KM366" s="5">
        <v>301.32991000000004</v>
      </c>
      <c r="KN366" s="5">
        <v>301.32991000000004</v>
      </c>
      <c r="KO366" s="5">
        <v>301.32991000000004</v>
      </c>
      <c r="KP366" s="5">
        <v>301.32991000000004</v>
      </c>
      <c r="KQ366" s="5">
        <v>301.32991000000004</v>
      </c>
      <c r="KR366" s="5">
        <v>301.32991000000004</v>
      </c>
      <c r="KS366" s="5">
        <v>319.40970460000005</v>
      </c>
      <c r="KT366" s="5">
        <v>319.40970460000005</v>
      </c>
      <c r="KU366" s="5">
        <v>319.40970460000005</v>
      </c>
      <c r="KV366" s="5">
        <v>319.40970460000005</v>
      </c>
      <c r="KW366" s="5">
        <v>319.40970460000005</v>
      </c>
      <c r="KX366" s="5">
        <v>319.40970460000005</v>
      </c>
      <c r="KY366" s="5">
        <v>319.40970460000005</v>
      </c>
      <c r="KZ366" s="5">
        <v>319.40970460000005</v>
      </c>
      <c r="LA366" s="5">
        <v>319.40970460000005</v>
      </c>
      <c r="LB366" s="5">
        <v>319.40970460000005</v>
      </c>
      <c r="LC366" s="5">
        <v>319.40970460000005</v>
      </c>
      <c r="LD366" s="5">
        <v>319.40970460000005</v>
      </c>
      <c r="LE366" s="5">
        <v>338.57428687600003</v>
      </c>
      <c r="LF366" s="5">
        <v>338.57428687600003</v>
      </c>
      <c r="LG366" s="5">
        <v>338.57428687600003</v>
      </c>
      <c r="LH366" s="5">
        <v>338.57428687600003</v>
      </c>
      <c r="LI366" s="5">
        <v>338.57428687600003</v>
      </c>
      <c r="LJ366" s="5">
        <v>338.57428687600003</v>
      </c>
      <c r="LK366" s="5">
        <v>338.57428687600003</v>
      </c>
      <c r="LL366" s="5">
        <v>338.57428687600003</v>
      </c>
      <c r="LM366" s="5">
        <v>338.57428687600003</v>
      </c>
      <c r="LN366" s="5">
        <v>338.57428687600003</v>
      </c>
      <c r="LO366" s="5">
        <v>338.57428687600003</v>
      </c>
      <c r="LP366" s="5">
        <v>338.57428687600003</v>
      </c>
      <c r="LQ366" s="5"/>
      <c r="LT366" s="5">
        <v>0</v>
      </c>
      <c r="LU366" s="5">
        <v>0</v>
      </c>
      <c r="LV366" s="5">
        <v>0</v>
      </c>
      <c r="LW366" s="5">
        <v>0</v>
      </c>
      <c r="LX366" s="5">
        <v>0</v>
      </c>
      <c r="LY366" s="5">
        <v>0</v>
      </c>
      <c r="LZ366" s="5">
        <v>0</v>
      </c>
      <c r="MA366" s="5">
        <v>0</v>
      </c>
      <c r="MB366" s="5">
        <v>0</v>
      </c>
      <c r="MC366" s="5">
        <v>0</v>
      </c>
      <c r="MD366" s="5">
        <v>0</v>
      </c>
      <c r="ME366" s="5">
        <v>0</v>
      </c>
      <c r="MF366" s="5">
        <v>0</v>
      </c>
      <c r="MG366" s="5">
        <v>0</v>
      </c>
      <c r="MH366" s="5">
        <v>0</v>
      </c>
      <c r="MI366" s="5">
        <v>0</v>
      </c>
      <c r="MJ366" s="5">
        <v>0</v>
      </c>
      <c r="MK366" s="5">
        <v>0</v>
      </c>
      <c r="ML366" s="5">
        <v>0</v>
      </c>
      <c r="MM366" s="5">
        <v>0</v>
      </c>
      <c r="MN366" s="5">
        <v>0</v>
      </c>
      <c r="MO366" s="5">
        <v>0</v>
      </c>
      <c r="MP366" s="5">
        <v>0</v>
      </c>
      <c r="MQ366" s="5">
        <v>0</v>
      </c>
      <c r="MR366" s="5">
        <v>301.11200000000002</v>
      </c>
      <c r="MS366" s="5">
        <v>301.11200000000002</v>
      </c>
      <c r="MT366" s="5">
        <v>301.11200000000002</v>
      </c>
      <c r="MU366" s="5">
        <v>301.11200000000002</v>
      </c>
      <c r="MV366" s="5">
        <v>301.11200000000002</v>
      </c>
      <c r="MW366" s="5">
        <v>301.11200000000002</v>
      </c>
      <c r="MX366" s="5">
        <v>301.11200000000002</v>
      </c>
      <c r="MY366" s="5">
        <v>301.11200000000002</v>
      </c>
      <c r="MZ366" s="5">
        <v>301.11200000000002</v>
      </c>
      <c r="NA366" s="5">
        <v>301.11200000000002</v>
      </c>
      <c r="NB366" s="5">
        <v>301.11200000000002</v>
      </c>
      <c r="NC366" s="5">
        <v>301.11200000000002</v>
      </c>
      <c r="ND366" s="5">
        <v>319.17872000000006</v>
      </c>
      <c r="NE366" s="5">
        <v>319.17872000000006</v>
      </c>
      <c r="NF366" s="5">
        <v>319.17872000000006</v>
      </c>
      <c r="NG366" s="5">
        <v>319.17872000000006</v>
      </c>
      <c r="NH366" s="5">
        <v>319.17872000000006</v>
      </c>
      <c r="NI366" s="5">
        <v>319.17872000000006</v>
      </c>
      <c r="NJ366" s="5">
        <v>319.17872000000006</v>
      </c>
      <c r="NK366" s="5">
        <v>319.17872000000006</v>
      </c>
      <c r="NL366" s="5">
        <v>319.17872000000006</v>
      </c>
      <c r="NM366" s="5">
        <v>319.17872000000006</v>
      </c>
      <c r="NN366" s="5">
        <v>319.17872000000006</v>
      </c>
      <c r="NO366" s="5">
        <v>319.17872000000006</v>
      </c>
      <c r="NP366" s="5">
        <v>338.32944320000007</v>
      </c>
      <c r="NQ366" s="5">
        <v>338.32944320000007</v>
      </c>
      <c r="NR366" s="5">
        <v>338.32944320000007</v>
      </c>
      <c r="NS366" s="5">
        <v>338.32944320000007</v>
      </c>
      <c r="NT366" s="5">
        <v>338.32944320000007</v>
      </c>
      <c r="NU366" s="5">
        <v>338.32944320000007</v>
      </c>
      <c r="NV366" s="5">
        <v>338.32944320000007</v>
      </c>
      <c r="NW366" s="5">
        <v>338.32944320000007</v>
      </c>
      <c r="NX366" s="5">
        <v>338.32944320000007</v>
      </c>
      <c r="NY366" s="5">
        <v>338.32944320000007</v>
      </c>
      <c r="NZ366" s="5">
        <v>338.32944320000007</v>
      </c>
      <c r="OA366" s="5">
        <v>338.32944320000007</v>
      </c>
      <c r="OB366" s="5">
        <v>358.62920979200004</v>
      </c>
      <c r="OC366" s="5">
        <v>358.62920979200004</v>
      </c>
      <c r="OD366" s="5">
        <v>358.62920979200004</v>
      </c>
      <c r="OE366" s="5">
        <v>358.62920979200004</v>
      </c>
      <c r="OF366" s="5">
        <v>358.62920979200004</v>
      </c>
      <c r="OG366" s="5">
        <v>358.62920979200004</v>
      </c>
      <c r="OH366" s="5">
        <v>358.62920979200004</v>
      </c>
      <c r="OI366" s="5">
        <v>358.62920979200004</v>
      </c>
      <c r="OJ366" s="5">
        <v>358.62920979200004</v>
      </c>
      <c r="OK366" s="5">
        <v>358.62920979200004</v>
      </c>
      <c r="OL366" s="5">
        <v>358.62920979200004</v>
      </c>
      <c r="OM366" s="5">
        <v>358.62920979200004</v>
      </c>
      <c r="ON366" s="5"/>
      <c r="OQ366" s="59">
        <v>0</v>
      </c>
      <c r="OR366" s="59">
        <v>0</v>
      </c>
      <c r="OS366" s="59">
        <v>0</v>
      </c>
      <c r="OT366" s="59">
        <v>0</v>
      </c>
      <c r="OU366" s="59">
        <v>0</v>
      </c>
      <c r="OV366" s="59">
        <v>0</v>
      </c>
      <c r="OW366" s="59">
        <v>0</v>
      </c>
      <c r="OX366" s="59">
        <v>0</v>
      </c>
      <c r="OY366" s="59">
        <v>0</v>
      </c>
      <c r="OZ366" s="59">
        <v>0</v>
      </c>
      <c r="PA366" s="59">
        <v>0</v>
      </c>
      <c r="PB366" s="59">
        <v>0</v>
      </c>
      <c r="PC366" s="59">
        <v>0</v>
      </c>
      <c r="PD366" s="59">
        <v>0</v>
      </c>
      <c r="PE366" s="59">
        <v>0</v>
      </c>
      <c r="PF366" s="59">
        <v>0</v>
      </c>
      <c r="PG366" s="59">
        <v>0</v>
      </c>
      <c r="PH366" s="59">
        <v>0</v>
      </c>
      <c r="PI366" s="59">
        <v>0</v>
      </c>
      <c r="PJ366" s="59">
        <v>0</v>
      </c>
      <c r="PK366" s="59">
        <v>0</v>
      </c>
      <c r="PL366" s="59">
        <v>0</v>
      </c>
      <c r="PM366" s="59">
        <v>0</v>
      </c>
      <c r="PN366" s="59">
        <v>0</v>
      </c>
      <c r="PO366" s="59">
        <v>0</v>
      </c>
      <c r="PP366" s="59">
        <v>0</v>
      </c>
      <c r="PQ366" s="59">
        <v>0</v>
      </c>
      <c r="PR366" s="59">
        <v>0</v>
      </c>
      <c r="PS366" s="59">
        <v>0</v>
      </c>
      <c r="PT366" s="59">
        <v>0</v>
      </c>
      <c r="PU366" s="59">
        <v>0</v>
      </c>
      <c r="PV366" s="59">
        <v>0</v>
      </c>
      <c r="PW366" s="59">
        <v>0</v>
      </c>
      <c r="PX366" s="59">
        <v>0</v>
      </c>
      <c r="PY366" s="59">
        <v>0</v>
      </c>
      <c r="PZ366" s="59">
        <v>0</v>
      </c>
      <c r="QA366" s="59">
        <v>0</v>
      </c>
      <c r="QB366" s="59">
        <v>0</v>
      </c>
      <c r="QC366" s="59">
        <v>0</v>
      </c>
      <c r="QD366" s="59">
        <v>0</v>
      </c>
      <c r="QE366" s="59">
        <v>0</v>
      </c>
      <c r="QF366" s="59">
        <v>0</v>
      </c>
      <c r="QG366" s="59">
        <v>0</v>
      </c>
      <c r="QH366" s="59">
        <v>0</v>
      </c>
      <c r="QI366" s="59">
        <v>0</v>
      </c>
      <c r="QJ366" s="59">
        <v>0</v>
      </c>
      <c r="QK366" s="59">
        <v>0</v>
      </c>
      <c r="QL366" s="59">
        <v>0</v>
      </c>
      <c r="QM366" s="59">
        <v>0</v>
      </c>
      <c r="QN366" s="59">
        <v>0</v>
      </c>
      <c r="QO366" s="59">
        <v>0</v>
      </c>
      <c r="QP366" s="59">
        <v>0</v>
      </c>
      <c r="QQ366" s="59">
        <v>0</v>
      </c>
      <c r="QR366" s="59">
        <v>0</v>
      </c>
      <c r="QS366" s="59">
        <v>0</v>
      </c>
      <c r="QT366" s="59">
        <v>0</v>
      </c>
      <c r="QU366" s="59">
        <v>0</v>
      </c>
      <c r="QV366" s="59">
        <v>0</v>
      </c>
      <c r="QW366" s="59">
        <v>0</v>
      </c>
      <c r="QX366" s="59">
        <v>0</v>
      </c>
      <c r="QY366" s="59">
        <v>0</v>
      </c>
      <c r="QZ366" s="59">
        <v>0</v>
      </c>
      <c r="RA366" s="59">
        <v>0</v>
      </c>
      <c r="RB366" s="59">
        <v>0</v>
      </c>
      <c r="RC366" s="59">
        <v>0</v>
      </c>
      <c r="RD366" s="59">
        <v>0</v>
      </c>
      <c r="RE366" s="59">
        <v>0</v>
      </c>
      <c r="RF366" s="59">
        <v>0</v>
      </c>
      <c r="RG366" s="59">
        <v>0</v>
      </c>
      <c r="RH366" s="59">
        <v>0</v>
      </c>
      <c r="RI366" s="59">
        <v>0</v>
      </c>
      <c r="RJ366" s="59">
        <v>0</v>
      </c>
      <c r="RK366" s="59"/>
      <c r="RN366" s="59">
        <v>0</v>
      </c>
      <c r="RO366" s="59">
        <v>0</v>
      </c>
      <c r="RP366" s="59">
        <v>0</v>
      </c>
      <c r="RQ366" s="59">
        <v>0</v>
      </c>
      <c r="RR366" s="59">
        <v>0</v>
      </c>
      <c r="RS366" s="59">
        <v>0</v>
      </c>
      <c r="RT366" s="59">
        <v>0</v>
      </c>
      <c r="RU366" s="59">
        <v>0</v>
      </c>
      <c r="RV366" s="59">
        <v>0</v>
      </c>
      <c r="RW366" s="59">
        <v>0</v>
      </c>
      <c r="RX366" s="59">
        <v>0</v>
      </c>
      <c r="RY366" s="59">
        <v>0</v>
      </c>
      <c r="RZ366" s="59">
        <v>0</v>
      </c>
      <c r="SA366" s="59">
        <v>0</v>
      </c>
      <c r="SB366" s="59">
        <v>0</v>
      </c>
      <c r="SC366" s="59">
        <v>0</v>
      </c>
      <c r="SD366" s="59">
        <v>0</v>
      </c>
      <c r="SE366" s="59">
        <v>0</v>
      </c>
      <c r="SF366" s="59">
        <v>0</v>
      </c>
      <c r="SG366" s="59">
        <v>0</v>
      </c>
      <c r="SH366" s="59">
        <v>0</v>
      </c>
      <c r="SI366" s="59">
        <v>0</v>
      </c>
      <c r="SJ366" s="59">
        <v>0</v>
      </c>
      <c r="SK366" s="59">
        <v>0</v>
      </c>
      <c r="SL366" s="59">
        <v>585.38550000000009</v>
      </c>
      <c r="SM366" s="59">
        <v>585.38550000000009</v>
      </c>
      <c r="SN366" s="59">
        <v>585.38550000000009</v>
      </c>
      <c r="SO366" s="59">
        <v>585.38550000000009</v>
      </c>
      <c r="SP366" s="59">
        <v>585.38550000000009</v>
      </c>
      <c r="SQ366" s="59">
        <v>585.38550000000009</v>
      </c>
      <c r="SR366" s="59">
        <v>585.38550000000009</v>
      </c>
      <c r="SS366" s="59">
        <v>585.38550000000009</v>
      </c>
      <c r="ST366" s="59">
        <v>585.38550000000009</v>
      </c>
      <c r="SU366" s="59">
        <v>585.38550000000009</v>
      </c>
      <c r="SV366" s="59">
        <v>585.38550000000009</v>
      </c>
      <c r="SW366" s="59">
        <v>585.38550000000009</v>
      </c>
      <c r="SX366" s="59">
        <v>620.50863000000004</v>
      </c>
      <c r="SY366" s="59">
        <v>620.50863000000004</v>
      </c>
      <c r="SZ366" s="59">
        <v>620.50863000000004</v>
      </c>
      <c r="TA366" s="59">
        <v>620.50863000000004</v>
      </c>
      <c r="TB366" s="59">
        <v>620.50863000000004</v>
      </c>
      <c r="TC366" s="59">
        <v>620.50863000000004</v>
      </c>
      <c r="TD366" s="59">
        <v>620.50863000000004</v>
      </c>
      <c r="TE366" s="59">
        <v>620.50863000000004</v>
      </c>
      <c r="TF366" s="59">
        <v>620.50863000000004</v>
      </c>
      <c r="TG366" s="59">
        <v>620.50863000000004</v>
      </c>
      <c r="TH366" s="59">
        <v>620.50863000000004</v>
      </c>
      <c r="TI366" s="59">
        <v>620.50863000000004</v>
      </c>
      <c r="TJ366" s="59">
        <v>657.73914780000018</v>
      </c>
      <c r="TK366" s="59">
        <v>657.73914780000018</v>
      </c>
      <c r="TL366" s="59">
        <v>657.73914780000018</v>
      </c>
      <c r="TM366" s="59">
        <v>657.73914780000018</v>
      </c>
      <c r="TN366" s="59">
        <v>657.73914780000018</v>
      </c>
      <c r="TO366" s="59">
        <v>657.73914780000018</v>
      </c>
      <c r="TP366" s="59">
        <v>657.73914780000018</v>
      </c>
      <c r="TQ366" s="59">
        <v>657.73914780000018</v>
      </c>
      <c r="TR366" s="59">
        <v>657.73914780000018</v>
      </c>
      <c r="TS366" s="59">
        <v>657.73914780000018</v>
      </c>
      <c r="TT366" s="59">
        <v>657.73914780000018</v>
      </c>
      <c r="TU366" s="59">
        <v>657.73914780000018</v>
      </c>
      <c r="TV366" s="59">
        <v>697.20349666800007</v>
      </c>
      <c r="TW366" s="59">
        <v>697.20349666800007</v>
      </c>
      <c r="TX366" s="59">
        <v>697.20349666800007</v>
      </c>
      <c r="TY366" s="59">
        <v>697.20349666800007</v>
      </c>
      <c r="TZ366" s="59">
        <v>697.20349666800007</v>
      </c>
      <c r="UA366" s="59">
        <v>697.20349666800007</v>
      </c>
      <c r="UB366" s="59">
        <v>697.20349666800007</v>
      </c>
      <c r="UC366" s="59">
        <v>697.20349666800007</v>
      </c>
      <c r="UD366" s="59">
        <v>697.20349666800007</v>
      </c>
      <c r="UE366" s="59">
        <v>697.20349666800007</v>
      </c>
      <c r="UF366" s="59">
        <v>697.20349666800007</v>
      </c>
      <c r="UG366" s="59">
        <v>697.20349666800007</v>
      </c>
      <c r="UH366" s="59"/>
      <c r="UK366" s="59">
        <v>0</v>
      </c>
      <c r="UL366" s="59">
        <v>0</v>
      </c>
      <c r="UM366" s="59">
        <v>3411.2820000000011</v>
      </c>
      <c r="UN366" s="59">
        <v>3615.9589199999996</v>
      </c>
      <c r="UO366" s="59">
        <v>3832.9164552000016</v>
      </c>
      <c r="UP366" s="59">
        <v>4062.8914425119997</v>
      </c>
      <c r="UQ366" s="59"/>
      <c r="UT366" s="59">
        <v>0</v>
      </c>
      <c r="UU366" s="59">
        <v>0</v>
      </c>
      <c r="UV366" s="59">
        <v>3613.3440000000005</v>
      </c>
      <c r="UW366" s="59">
        <v>3830.14464</v>
      </c>
      <c r="UX366" s="59">
        <v>4059.9533184000015</v>
      </c>
      <c r="UY366" s="59">
        <v>4303.5505175040007</v>
      </c>
      <c r="UZ366" s="59"/>
      <c r="VC366" s="59">
        <v>0</v>
      </c>
      <c r="VD366" s="59">
        <v>0</v>
      </c>
      <c r="VE366" s="59">
        <v>0</v>
      </c>
      <c r="VF366" s="59">
        <v>0</v>
      </c>
      <c r="VG366" s="59">
        <v>0</v>
      </c>
      <c r="VH366" s="59">
        <v>0</v>
      </c>
      <c r="VI366" s="59"/>
      <c r="VL366" s="59">
        <v>0</v>
      </c>
      <c r="VM366" s="59">
        <v>0</v>
      </c>
      <c r="VN366" s="59">
        <v>7024.626000000002</v>
      </c>
      <c r="VO366" s="59">
        <v>7446.1035599999996</v>
      </c>
      <c r="VP366" s="59">
        <v>7892.8697736000031</v>
      </c>
      <c r="VQ366" s="59">
        <v>8366.4419600159999</v>
      </c>
      <c r="VR366" s="59"/>
      <c r="VU366" s="59">
        <v>0</v>
      </c>
      <c r="VV366" s="59">
        <v>0</v>
      </c>
      <c r="VW366" s="59">
        <v>118860</v>
      </c>
      <c r="VX366" s="59">
        <v>125991.60000000002</v>
      </c>
      <c r="VY366" s="59">
        <v>133551.09600000002</v>
      </c>
      <c r="VZ366" s="59">
        <v>141564.16175999999</v>
      </c>
      <c r="WA366" s="59"/>
      <c r="WD366" s="59">
        <v>0</v>
      </c>
      <c r="WE366" s="59">
        <v>0</v>
      </c>
      <c r="WF366" s="59">
        <v>9905</v>
      </c>
      <c r="WG366" s="59">
        <v>10499.300000000001</v>
      </c>
      <c r="WH366" s="59">
        <v>11129.258000000002</v>
      </c>
      <c r="WI366" s="59">
        <v>11797.01348</v>
      </c>
      <c r="WJ366" s="59"/>
      <c r="WM366" s="59">
        <v>0</v>
      </c>
      <c r="WN366" s="59">
        <v>0</v>
      </c>
      <c r="WO366" s="59">
        <v>415.65253881661772</v>
      </c>
      <c r="WP366" s="59">
        <v>440.59169114561485</v>
      </c>
      <c r="WQ366" s="59">
        <v>467.02719261435175</v>
      </c>
      <c r="WR366" s="59">
        <v>495.0488241712128</v>
      </c>
      <c r="WS366" s="59"/>
      <c r="WV366" s="74">
        <v>-12</v>
      </c>
      <c r="WW366" s="74">
        <v>0</v>
      </c>
      <c r="WX366" s="74">
        <v>12</v>
      </c>
      <c r="WY366" s="74">
        <v>24</v>
      </c>
      <c r="WZ366" s="74">
        <v>36</v>
      </c>
      <c r="XA366" s="74">
        <v>48</v>
      </c>
      <c r="XB366" s="74"/>
      <c r="XE366" s="80">
        <v>0</v>
      </c>
      <c r="XF366" s="80">
        <v>0</v>
      </c>
      <c r="XG366" s="80">
        <v>1</v>
      </c>
      <c r="XH366" s="80">
        <v>2</v>
      </c>
      <c r="XI366" s="80">
        <v>3</v>
      </c>
      <c r="XJ366" s="80">
        <v>4</v>
      </c>
      <c r="XK366" s="80"/>
      <c r="XL366" s="75"/>
      <c r="XM366" s="75"/>
      <c r="XN366" s="80">
        <v>0</v>
      </c>
      <c r="XO366" s="80">
        <v>0</v>
      </c>
      <c r="XP366" s="80">
        <v>0</v>
      </c>
      <c r="XQ366" s="80">
        <v>0</v>
      </c>
      <c r="XR366" s="80">
        <v>0</v>
      </c>
      <c r="XS366" s="80">
        <v>0</v>
      </c>
      <c r="XT366" s="80"/>
      <c r="XW366" s="80">
        <v>0</v>
      </c>
      <c r="XX366" s="80">
        <v>0</v>
      </c>
      <c r="XY366" s="80">
        <v>0</v>
      </c>
      <c r="XZ366" s="80">
        <v>0</v>
      </c>
      <c r="YA366" s="80">
        <v>0</v>
      </c>
      <c r="YB366" s="80">
        <v>0</v>
      </c>
      <c r="YC366" s="80"/>
      <c r="YF366" s="5">
        <v>0</v>
      </c>
      <c r="YG366" s="5">
        <v>0</v>
      </c>
      <c r="YH366" s="5">
        <v>866.63554343264786</v>
      </c>
      <c r="YI366" s="5">
        <v>918.63367603860752</v>
      </c>
      <c r="YJ366" s="5">
        <v>973.75169660092342</v>
      </c>
      <c r="YK366" s="5">
        <v>1032.1767983969794</v>
      </c>
      <c r="YL366" s="5"/>
      <c r="YO366" s="5">
        <v>0</v>
      </c>
      <c r="YP366" s="5">
        <v>0</v>
      </c>
      <c r="YQ366" s="5">
        <v>18704.364246747798</v>
      </c>
      <c r="YR366" s="5">
        <v>19826.626101552669</v>
      </c>
      <c r="YS366" s="5">
        <v>21016.223667645827</v>
      </c>
      <c r="YT366" s="5">
        <v>29702.929450272768</v>
      </c>
      <c r="YU366" s="5"/>
      <c r="YX366" s="5">
        <v>0</v>
      </c>
      <c r="YY366" s="5">
        <v>0</v>
      </c>
      <c r="YZ366" s="5">
        <v>18704.364246747798</v>
      </c>
      <c r="ZA366" s="5">
        <v>19826.626101552669</v>
      </c>
      <c r="ZB366" s="5">
        <v>21016.223667645827</v>
      </c>
      <c r="ZC366" s="5">
        <v>29702.929450272768</v>
      </c>
      <c r="ZD366" s="5"/>
      <c r="ZG366" s="5">
        <v>0</v>
      </c>
      <c r="ZH366" s="5">
        <v>0</v>
      </c>
      <c r="ZI366" s="5">
        <v>415.65253881661772</v>
      </c>
      <c r="ZJ366" s="5">
        <v>440.59169114561485</v>
      </c>
      <c r="ZK366" s="5">
        <v>467.02719261435175</v>
      </c>
      <c r="ZL366" s="5">
        <v>495.0488241712128</v>
      </c>
      <c r="ZM366" s="5"/>
      <c r="ZP366" s="60">
        <v>0</v>
      </c>
      <c r="ZQ366" s="60">
        <v>0</v>
      </c>
      <c r="ZR366" s="60">
        <v>5819.1355434326479</v>
      </c>
      <c r="ZS366" s="60">
        <v>12336.567352077216</v>
      </c>
      <c r="ZT366" s="60">
        <v>13076.761393201848</v>
      </c>
      <c r="ZU366" s="60">
        <v>13861.367076793958</v>
      </c>
      <c r="ZV366" s="60"/>
      <c r="ZY366" s="60">
        <v>0</v>
      </c>
      <c r="ZZ366" s="60">
        <v>0</v>
      </c>
      <c r="AAA366" s="60">
        <v>415.65253881661772</v>
      </c>
      <c r="AAB366" s="60">
        <v>440.59169114561485</v>
      </c>
      <c r="AAC366" s="60">
        <v>467.02719261435175</v>
      </c>
      <c r="AAD366" s="60">
        <v>495.0488241712128</v>
      </c>
      <c r="AAE366" s="60"/>
      <c r="AAH366" s="60">
        <v>0</v>
      </c>
      <c r="AAI366" s="60">
        <v>0</v>
      </c>
      <c r="AAJ366" s="60">
        <v>8728.7033151489723</v>
      </c>
      <c r="AAK366" s="60">
        <v>18504.851028115823</v>
      </c>
      <c r="AAL366" s="60">
        <v>29422.713134704161</v>
      </c>
      <c r="AAM366" s="60">
        <v>41584.101230381872</v>
      </c>
      <c r="AAN366" s="60"/>
      <c r="AAQ366" s="5">
        <v>0</v>
      </c>
      <c r="AAR366" s="5">
        <v>0</v>
      </c>
      <c r="AAS366" s="5">
        <v>14547.838858581621</v>
      </c>
      <c r="AAT366" s="5">
        <v>30841.418380193041</v>
      </c>
      <c r="AAU366" s="5">
        <v>42499.474527906008</v>
      </c>
      <c r="AAV366" s="5">
        <v>55445.468307175834</v>
      </c>
    </row>
    <row r="367" spans="2:724" ht="15" customHeight="1">
      <c r="B367" s="228">
        <v>94</v>
      </c>
      <c r="C367" s="228">
        <v>49</v>
      </c>
      <c r="D367" s="229" t="s">
        <v>529</v>
      </c>
      <c r="E367" s="73" t="b">
        <v>0</v>
      </c>
      <c r="F367" s="230">
        <v>42370</v>
      </c>
      <c r="G367" s="231" t="s">
        <v>426</v>
      </c>
      <c r="H367" s="57" t="s">
        <v>221</v>
      </c>
      <c r="I367" s="57" t="s">
        <v>199</v>
      </c>
      <c r="J367" s="229" t="s">
        <v>223</v>
      </c>
      <c r="K367" s="232">
        <v>0</v>
      </c>
      <c r="L367" s="232">
        <v>0</v>
      </c>
      <c r="M367" s="73" t="b">
        <v>1</v>
      </c>
      <c r="N367" s="73" t="b">
        <v>1</v>
      </c>
      <c r="O367" s="73" t="b">
        <v>1</v>
      </c>
      <c r="P367" s="27">
        <v>43466</v>
      </c>
      <c r="Q367" s="27" t="s">
        <v>426</v>
      </c>
      <c r="R367" s="69">
        <v>0</v>
      </c>
      <c r="S367" s="69">
        <v>0.06</v>
      </c>
      <c r="T367" s="69">
        <v>0.06</v>
      </c>
      <c r="U367" s="69">
        <v>0.06</v>
      </c>
      <c r="V367" s="69">
        <v>0.06</v>
      </c>
      <c r="W367" s="69">
        <v>0.06</v>
      </c>
      <c r="Z367" s="232">
        <v>0</v>
      </c>
      <c r="AA367" s="232">
        <v>0</v>
      </c>
      <c r="AB367" s="232">
        <v>0</v>
      </c>
      <c r="AC367" s="232">
        <v>0</v>
      </c>
      <c r="AD367" s="232">
        <v>0</v>
      </c>
      <c r="AE367" s="232">
        <v>0</v>
      </c>
      <c r="AF367" s="232">
        <v>0</v>
      </c>
      <c r="AG367" s="232">
        <v>0</v>
      </c>
      <c r="AH367" s="232">
        <v>0</v>
      </c>
      <c r="AI367" s="232">
        <v>0</v>
      </c>
      <c r="AJ367" s="232">
        <v>0</v>
      </c>
      <c r="AK367" s="232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234">
        <v>9905</v>
      </c>
      <c r="AY367" s="5">
        <v>9905</v>
      </c>
      <c r="AZ367" s="5">
        <v>9905</v>
      </c>
      <c r="BA367" s="5">
        <v>9905</v>
      </c>
      <c r="BB367" s="5">
        <v>9905</v>
      </c>
      <c r="BC367" s="5">
        <v>9905</v>
      </c>
      <c r="BD367" s="5">
        <v>9905</v>
      </c>
      <c r="BE367" s="5">
        <v>9905</v>
      </c>
      <c r="BF367" s="5">
        <v>9905</v>
      </c>
      <c r="BG367" s="5">
        <v>9905</v>
      </c>
      <c r="BH367" s="5">
        <v>9905</v>
      </c>
      <c r="BI367" s="5">
        <v>9905</v>
      </c>
      <c r="BJ367" s="5">
        <v>10499.300000000001</v>
      </c>
      <c r="BK367" s="5">
        <v>10499.300000000001</v>
      </c>
      <c r="BL367" s="5">
        <v>10499.300000000001</v>
      </c>
      <c r="BM367" s="5">
        <v>10499.300000000001</v>
      </c>
      <c r="BN367" s="5">
        <v>10499.300000000001</v>
      </c>
      <c r="BO367" s="5">
        <v>10499.300000000001</v>
      </c>
      <c r="BP367" s="5">
        <v>10499.300000000001</v>
      </c>
      <c r="BQ367" s="5">
        <v>10499.300000000001</v>
      </c>
      <c r="BR367" s="5">
        <v>10499.300000000001</v>
      </c>
      <c r="BS367" s="5">
        <v>10499.300000000001</v>
      </c>
      <c r="BT367" s="5">
        <v>10499.300000000001</v>
      </c>
      <c r="BU367" s="5">
        <v>10499.300000000001</v>
      </c>
      <c r="BV367" s="5">
        <v>11129.258000000002</v>
      </c>
      <c r="BW367" s="5">
        <v>11129.258000000002</v>
      </c>
      <c r="BX367" s="5">
        <v>11129.258000000002</v>
      </c>
      <c r="BY367" s="5">
        <v>11129.258000000002</v>
      </c>
      <c r="BZ367" s="5">
        <v>11129.258000000002</v>
      </c>
      <c r="CA367" s="5">
        <v>11129.258000000002</v>
      </c>
      <c r="CB367" s="5">
        <v>11129.258000000002</v>
      </c>
      <c r="CC367" s="5">
        <v>11129.258000000002</v>
      </c>
      <c r="CD367" s="5">
        <v>11129.258000000002</v>
      </c>
      <c r="CE367" s="5">
        <v>11129.258000000002</v>
      </c>
      <c r="CF367" s="5">
        <v>11129.258000000002</v>
      </c>
      <c r="CG367" s="5">
        <v>11129.258000000002</v>
      </c>
      <c r="CH367" s="5">
        <v>11797.013480000001</v>
      </c>
      <c r="CI367" s="5">
        <v>11797.013480000001</v>
      </c>
      <c r="CJ367" s="5">
        <v>11797.013480000001</v>
      </c>
      <c r="CK367" s="5">
        <v>11797.013480000001</v>
      </c>
      <c r="CL367" s="5">
        <v>11797.013480000001</v>
      </c>
      <c r="CM367" s="5">
        <v>11797.013480000001</v>
      </c>
      <c r="CN367" s="5">
        <v>11797.013480000001</v>
      </c>
      <c r="CO367" s="5">
        <v>11797.013480000001</v>
      </c>
      <c r="CP367" s="5">
        <v>11797.013480000001</v>
      </c>
      <c r="CQ367" s="5">
        <v>11797.013480000001</v>
      </c>
      <c r="CR367" s="5">
        <v>11797.013480000001</v>
      </c>
      <c r="CS367" s="5">
        <v>11797.013480000001</v>
      </c>
      <c r="CU367" s="69">
        <v>0</v>
      </c>
      <c r="CV367" s="69">
        <v>0</v>
      </c>
      <c r="CW367" s="69">
        <v>0</v>
      </c>
      <c r="CX367" s="69">
        <v>0</v>
      </c>
      <c r="CY367" s="69">
        <v>0</v>
      </c>
      <c r="CZ367" s="69">
        <v>0</v>
      </c>
      <c r="DC367" s="5">
        <v>0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0</v>
      </c>
      <c r="EK367" s="5">
        <v>0</v>
      </c>
      <c r="EL367" s="5">
        <v>0</v>
      </c>
      <c r="EM367" s="5">
        <v>0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0</v>
      </c>
      <c r="FK367" s="5">
        <v>0</v>
      </c>
      <c r="FL367" s="5">
        <v>0</v>
      </c>
      <c r="FM367" s="5">
        <v>0</v>
      </c>
      <c r="FN367" s="5">
        <v>0</v>
      </c>
      <c r="FO367" s="5">
        <v>0</v>
      </c>
      <c r="FP367" s="5">
        <v>0</v>
      </c>
      <c r="FQ367" s="5">
        <v>0</v>
      </c>
      <c r="FR367" s="5">
        <v>0</v>
      </c>
      <c r="FS367" s="5">
        <v>0</v>
      </c>
      <c r="FT367" s="5">
        <v>0</v>
      </c>
      <c r="FU367" s="5">
        <v>0</v>
      </c>
      <c r="FV367" s="5">
        <v>0</v>
      </c>
      <c r="FW367" s="5"/>
      <c r="FZ367" s="5">
        <v>0</v>
      </c>
      <c r="GA367" s="5">
        <v>0</v>
      </c>
      <c r="GB367" s="5">
        <v>0</v>
      </c>
      <c r="GC367" s="5">
        <v>0</v>
      </c>
      <c r="GD367" s="5">
        <v>0</v>
      </c>
      <c r="GE367" s="5">
        <v>0</v>
      </c>
      <c r="GF367" s="5">
        <v>0</v>
      </c>
      <c r="GG367" s="5">
        <v>0</v>
      </c>
      <c r="GH367" s="5">
        <v>0</v>
      </c>
      <c r="GI367" s="5">
        <v>0</v>
      </c>
      <c r="GJ367" s="5">
        <v>0</v>
      </c>
      <c r="GK367" s="5">
        <v>0</v>
      </c>
      <c r="GL367" s="5">
        <v>0</v>
      </c>
      <c r="GM367" s="5">
        <v>0</v>
      </c>
      <c r="GN367" s="5">
        <v>0</v>
      </c>
      <c r="GO367" s="5">
        <v>0</v>
      </c>
      <c r="GP367" s="5">
        <v>0</v>
      </c>
      <c r="GQ367" s="5">
        <v>0</v>
      </c>
      <c r="GR367" s="5">
        <v>0</v>
      </c>
      <c r="GS367" s="5">
        <v>0</v>
      </c>
      <c r="GT367" s="5">
        <v>0</v>
      </c>
      <c r="GU367" s="5">
        <v>0</v>
      </c>
      <c r="GV367" s="5">
        <v>0</v>
      </c>
      <c r="GW367" s="5">
        <v>0</v>
      </c>
      <c r="GX367" s="5">
        <v>9905</v>
      </c>
      <c r="GY367" s="5">
        <v>9905</v>
      </c>
      <c r="GZ367" s="5">
        <v>9905</v>
      </c>
      <c r="HA367" s="5">
        <v>9905</v>
      </c>
      <c r="HB367" s="5">
        <v>9905</v>
      </c>
      <c r="HC367" s="5">
        <v>9905</v>
      </c>
      <c r="HD367" s="5">
        <v>9905</v>
      </c>
      <c r="HE367" s="5">
        <v>9905</v>
      </c>
      <c r="HF367" s="5">
        <v>9905</v>
      </c>
      <c r="HG367" s="5">
        <v>9905</v>
      </c>
      <c r="HH367" s="5">
        <v>9905</v>
      </c>
      <c r="HI367" s="5">
        <v>9905</v>
      </c>
      <c r="HJ367" s="5">
        <v>10499.300000000001</v>
      </c>
      <c r="HK367" s="5">
        <v>10499.300000000001</v>
      </c>
      <c r="HL367" s="5">
        <v>10499.300000000001</v>
      </c>
      <c r="HM367" s="5">
        <v>10499.300000000001</v>
      </c>
      <c r="HN367" s="5">
        <v>10499.300000000001</v>
      </c>
      <c r="HO367" s="5">
        <v>10499.300000000001</v>
      </c>
      <c r="HP367" s="5">
        <v>10499.300000000001</v>
      </c>
      <c r="HQ367" s="5">
        <v>10499.300000000001</v>
      </c>
      <c r="HR367" s="5">
        <v>10499.300000000001</v>
      </c>
      <c r="HS367" s="5">
        <v>10499.300000000001</v>
      </c>
      <c r="HT367" s="5">
        <v>10499.300000000001</v>
      </c>
      <c r="HU367" s="5">
        <v>10499.300000000001</v>
      </c>
      <c r="HV367" s="5">
        <v>11129.258000000002</v>
      </c>
      <c r="HW367" s="5">
        <v>11129.258000000002</v>
      </c>
      <c r="HX367" s="5">
        <v>11129.258000000002</v>
      </c>
      <c r="HY367" s="5">
        <v>11129.258000000002</v>
      </c>
      <c r="HZ367" s="5">
        <v>11129.258000000002</v>
      </c>
      <c r="IA367" s="5">
        <v>11129.258000000002</v>
      </c>
      <c r="IB367" s="5">
        <v>11129.258000000002</v>
      </c>
      <c r="IC367" s="5">
        <v>11129.258000000002</v>
      </c>
      <c r="ID367" s="5">
        <v>11129.258000000002</v>
      </c>
      <c r="IE367" s="5">
        <v>11129.258000000002</v>
      </c>
      <c r="IF367" s="5">
        <v>11129.258000000002</v>
      </c>
      <c r="IG367" s="5">
        <v>11129.258000000002</v>
      </c>
      <c r="IH367" s="5">
        <v>11797.013480000001</v>
      </c>
      <c r="II367" s="5">
        <v>11797.013480000001</v>
      </c>
      <c r="IJ367" s="5">
        <v>11797.013480000001</v>
      </c>
      <c r="IK367" s="5">
        <v>11797.013480000001</v>
      </c>
      <c r="IL367" s="5">
        <v>11797.013480000001</v>
      </c>
      <c r="IM367" s="5">
        <v>11797.013480000001</v>
      </c>
      <c r="IN367" s="5">
        <v>11797.013480000001</v>
      </c>
      <c r="IO367" s="5">
        <v>11797.013480000001</v>
      </c>
      <c r="IP367" s="5">
        <v>11797.013480000001</v>
      </c>
      <c r="IQ367" s="5">
        <v>11797.013480000001</v>
      </c>
      <c r="IR367" s="5">
        <v>11797.013480000001</v>
      </c>
      <c r="IS367" s="5">
        <v>11797.013480000001</v>
      </c>
      <c r="IT367" s="5"/>
      <c r="IW367" s="5">
        <v>0</v>
      </c>
      <c r="IX367" s="5">
        <v>0</v>
      </c>
      <c r="IY367" s="5">
        <v>0</v>
      </c>
      <c r="IZ367" s="5">
        <v>0</v>
      </c>
      <c r="JA367" s="5">
        <v>0</v>
      </c>
      <c r="JB367" s="5">
        <v>0</v>
      </c>
      <c r="JC367" s="5">
        <v>0</v>
      </c>
      <c r="JD367" s="5">
        <v>0</v>
      </c>
      <c r="JE367" s="5">
        <v>0</v>
      </c>
      <c r="JF367" s="5">
        <v>0</v>
      </c>
      <c r="JG367" s="5">
        <v>0</v>
      </c>
      <c r="JH367" s="5">
        <v>0</v>
      </c>
      <c r="JI367" s="5">
        <v>0</v>
      </c>
      <c r="JJ367" s="5">
        <v>0</v>
      </c>
      <c r="JK367" s="5">
        <v>0</v>
      </c>
      <c r="JL367" s="5">
        <v>0</v>
      </c>
      <c r="JM367" s="5">
        <v>0</v>
      </c>
      <c r="JN367" s="5">
        <v>0</v>
      </c>
      <c r="JO367" s="5">
        <v>0</v>
      </c>
      <c r="JP367" s="5">
        <v>0</v>
      </c>
      <c r="JQ367" s="5">
        <v>0</v>
      </c>
      <c r="JR367" s="5">
        <v>0</v>
      </c>
      <c r="JS367" s="5">
        <v>0</v>
      </c>
      <c r="JT367" s="5">
        <v>0</v>
      </c>
      <c r="JU367" s="5">
        <v>284.27350000000001</v>
      </c>
      <c r="JV367" s="5">
        <v>284.27350000000001</v>
      </c>
      <c r="JW367" s="5">
        <v>284.27350000000001</v>
      </c>
      <c r="JX367" s="5">
        <v>284.27350000000001</v>
      </c>
      <c r="JY367" s="5">
        <v>284.27350000000001</v>
      </c>
      <c r="JZ367" s="5">
        <v>284.27350000000001</v>
      </c>
      <c r="KA367" s="5">
        <v>284.27350000000001</v>
      </c>
      <c r="KB367" s="5">
        <v>284.27350000000001</v>
      </c>
      <c r="KC367" s="5">
        <v>284.27350000000001</v>
      </c>
      <c r="KD367" s="5">
        <v>284.27350000000001</v>
      </c>
      <c r="KE367" s="5">
        <v>284.27350000000001</v>
      </c>
      <c r="KF367" s="5">
        <v>284.27350000000001</v>
      </c>
      <c r="KG367" s="5">
        <v>301.32991000000004</v>
      </c>
      <c r="KH367" s="5">
        <v>301.32991000000004</v>
      </c>
      <c r="KI367" s="5">
        <v>301.32991000000004</v>
      </c>
      <c r="KJ367" s="5">
        <v>301.32991000000004</v>
      </c>
      <c r="KK367" s="5">
        <v>301.32991000000004</v>
      </c>
      <c r="KL367" s="5">
        <v>301.32991000000004</v>
      </c>
      <c r="KM367" s="5">
        <v>301.32991000000004</v>
      </c>
      <c r="KN367" s="5">
        <v>301.32991000000004</v>
      </c>
      <c r="KO367" s="5">
        <v>301.32991000000004</v>
      </c>
      <c r="KP367" s="5">
        <v>301.32991000000004</v>
      </c>
      <c r="KQ367" s="5">
        <v>301.32991000000004</v>
      </c>
      <c r="KR367" s="5">
        <v>301.32991000000004</v>
      </c>
      <c r="KS367" s="5">
        <v>319.40970460000005</v>
      </c>
      <c r="KT367" s="5">
        <v>319.40970460000005</v>
      </c>
      <c r="KU367" s="5">
        <v>319.40970460000005</v>
      </c>
      <c r="KV367" s="5">
        <v>319.40970460000005</v>
      </c>
      <c r="KW367" s="5">
        <v>319.40970460000005</v>
      </c>
      <c r="KX367" s="5">
        <v>319.40970460000005</v>
      </c>
      <c r="KY367" s="5">
        <v>319.40970460000005</v>
      </c>
      <c r="KZ367" s="5">
        <v>319.40970460000005</v>
      </c>
      <c r="LA367" s="5">
        <v>319.40970460000005</v>
      </c>
      <c r="LB367" s="5">
        <v>319.40970460000005</v>
      </c>
      <c r="LC367" s="5">
        <v>319.40970460000005</v>
      </c>
      <c r="LD367" s="5">
        <v>319.40970460000005</v>
      </c>
      <c r="LE367" s="5">
        <v>338.57428687600003</v>
      </c>
      <c r="LF367" s="5">
        <v>338.57428687600003</v>
      </c>
      <c r="LG367" s="5">
        <v>338.57428687600003</v>
      </c>
      <c r="LH367" s="5">
        <v>338.57428687600003</v>
      </c>
      <c r="LI367" s="5">
        <v>338.57428687600003</v>
      </c>
      <c r="LJ367" s="5">
        <v>338.57428687600003</v>
      </c>
      <c r="LK367" s="5">
        <v>338.57428687600003</v>
      </c>
      <c r="LL367" s="5">
        <v>338.57428687600003</v>
      </c>
      <c r="LM367" s="5">
        <v>338.57428687600003</v>
      </c>
      <c r="LN367" s="5">
        <v>338.57428687600003</v>
      </c>
      <c r="LO367" s="5">
        <v>338.57428687600003</v>
      </c>
      <c r="LP367" s="5">
        <v>338.57428687600003</v>
      </c>
      <c r="LQ367" s="5"/>
      <c r="LT367" s="5">
        <v>0</v>
      </c>
      <c r="LU367" s="5">
        <v>0</v>
      </c>
      <c r="LV367" s="5">
        <v>0</v>
      </c>
      <c r="LW367" s="5">
        <v>0</v>
      </c>
      <c r="LX367" s="5">
        <v>0</v>
      </c>
      <c r="LY367" s="5">
        <v>0</v>
      </c>
      <c r="LZ367" s="5">
        <v>0</v>
      </c>
      <c r="MA367" s="5">
        <v>0</v>
      </c>
      <c r="MB367" s="5">
        <v>0</v>
      </c>
      <c r="MC367" s="5">
        <v>0</v>
      </c>
      <c r="MD367" s="5">
        <v>0</v>
      </c>
      <c r="ME367" s="5">
        <v>0</v>
      </c>
      <c r="MF367" s="5">
        <v>0</v>
      </c>
      <c r="MG367" s="5">
        <v>0</v>
      </c>
      <c r="MH367" s="5">
        <v>0</v>
      </c>
      <c r="MI367" s="5">
        <v>0</v>
      </c>
      <c r="MJ367" s="5">
        <v>0</v>
      </c>
      <c r="MK367" s="5">
        <v>0</v>
      </c>
      <c r="ML367" s="5">
        <v>0</v>
      </c>
      <c r="MM367" s="5">
        <v>0</v>
      </c>
      <c r="MN367" s="5">
        <v>0</v>
      </c>
      <c r="MO367" s="5">
        <v>0</v>
      </c>
      <c r="MP367" s="5">
        <v>0</v>
      </c>
      <c r="MQ367" s="5">
        <v>0</v>
      </c>
      <c r="MR367" s="5">
        <v>301.11200000000002</v>
      </c>
      <c r="MS367" s="5">
        <v>301.11200000000002</v>
      </c>
      <c r="MT367" s="5">
        <v>301.11200000000002</v>
      </c>
      <c r="MU367" s="5">
        <v>301.11200000000002</v>
      </c>
      <c r="MV367" s="5">
        <v>301.11200000000002</v>
      </c>
      <c r="MW367" s="5">
        <v>301.11200000000002</v>
      </c>
      <c r="MX367" s="5">
        <v>301.11200000000002</v>
      </c>
      <c r="MY367" s="5">
        <v>301.11200000000002</v>
      </c>
      <c r="MZ367" s="5">
        <v>301.11200000000002</v>
      </c>
      <c r="NA367" s="5">
        <v>301.11200000000002</v>
      </c>
      <c r="NB367" s="5">
        <v>301.11200000000002</v>
      </c>
      <c r="NC367" s="5">
        <v>301.11200000000002</v>
      </c>
      <c r="ND367" s="5">
        <v>319.17872000000006</v>
      </c>
      <c r="NE367" s="5">
        <v>319.17872000000006</v>
      </c>
      <c r="NF367" s="5">
        <v>319.17872000000006</v>
      </c>
      <c r="NG367" s="5">
        <v>319.17872000000006</v>
      </c>
      <c r="NH367" s="5">
        <v>319.17872000000006</v>
      </c>
      <c r="NI367" s="5">
        <v>319.17872000000006</v>
      </c>
      <c r="NJ367" s="5">
        <v>319.17872000000006</v>
      </c>
      <c r="NK367" s="5">
        <v>319.17872000000006</v>
      </c>
      <c r="NL367" s="5">
        <v>319.17872000000006</v>
      </c>
      <c r="NM367" s="5">
        <v>319.17872000000006</v>
      </c>
      <c r="NN367" s="5">
        <v>319.17872000000006</v>
      </c>
      <c r="NO367" s="5">
        <v>319.17872000000006</v>
      </c>
      <c r="NP367" s="5">
        <v>338.32944320000007</v>
      </c>
      <c r="NQ367" s="5">
        <v>338.32944320000007</v>
      </c>
      <c r="NR367" s="5">
        <v>338.32944320000007</v>
      </c>
      <c r="NS367" s="5">
        <v>338.32944320000007</v>
      </c>
      <c r="NT367" s="5">
        <v>338.32944320000007</v>
      </c>
      <c r="NU367" s="5">
        <v>338.32944320000007</v>
      </c>
      <c r="NV367" s="5">
        <v>338.32944320000007</v>
      </c>
      <c r="NW367" s="5">
        <v>338.32944320000007</v>
      </c>
      <c r="NX367" s="5">
        <v>338.32944320000007</v>
      </c>
      <c r="NY367" s="5">
        <v>338.32944320000007</v>
      </c>
      <c r="NZ367" s="5">
        <v>338.32944320000007</v>
      </c>
      <c r="OA367" s="5">
        <v>338.32944320000007</v>
      </c>
      <c r="OB367" s="5">
        <v>358.62920979200004</v>
      </c>
      <c r="OC367" s="5">
        <v>358.62920979200004</v>
      </c>
      <c r="OD367" s="5">
        <v>358.62920979200004</v>
      </c>
      <c r="OE367" s="5">
        <v>358.62920979200004</v>
      </c>
      <c r="OF367" s="5">
        <v>358.62920979200004</v>
      </c>
      <c r="OG367" s="5">
        <v>358.62920979200004</v>
      </c>
      <c r="OH367" s="5">
        <v>358.62920979200004</v>
      </c>
      <c r="OI367" s="5">
        <v>358.62920979200004</v>
      </c>
      <c r="OJ367" s="5">
        <v>358.62920979200004</v>
      </c>
      <c r="OK367" s="5">
        <v>358.62920979200004</v>
      </c>
      <c r="OL367" s="5">
        <v>358.62920979200004</v>
      </c>
      <c r="OM367" s="5">
        <v>358.62920979200004</v>
      </c>
      <c r="ON367" s="5"/>
      <c r="OQ367" s="59">
        <v>0</v>
      </c>
      <c r="OR367" s="59">
        <v>0</v>
      </c>
      <c r="OS367" s="59">
        <v>0</v>
      </c>
      <c r="OT367" s="59">
        <v>0</v>
      </c>
      <c r="OU367" s="59">
        <v>0</v>
      </c>
      <c r="OV367" s="59">
        <v>0</v>
      </c>
      <c r="OW367" s="59">
        <v>0</v>
      </c>
      <c r="OX367" s="59">
        <v>0</v>
      </c>
      <c r="OY367" s="59">
        <v>0</v>
      </c>
      <c r="OZ367" s="59">
        <v>0</v>
      </c>
      <c r="PA367" s="59">
        <v>0</v>
      </c>
      <c r="PB367" s="59">
        <v>0</v>
      </c>
      <c r="PC367" s="59">
        <v>0</v>
      </c>
      <c r="PD367" s="59">
        <v>0</v>
      </c>
      <c r="PE367" s="59">
        <v>0</v>
      </c>
      <c r="PF367" s="59">
        <v>0</v>
      </c>
      <c r="PG367" s="59">
        <v>0</v>
      </c>
      <c r="PH367" s="59">
        <v>0</v>
      </c>
      <c r="PI367" s="59">
        <v>0</v>
      </c>
      <c r="PJ367" s="59">
        <v>0</v>
      </c>
      <c r="PK367" s="59">
        <v>0</v>
      </c>
      <c r="PL367" s="59">
        <v>0</v>
      </c>
      <c r="PM367" s="59">
        <v>0</v>
      </c>
      <c r="PN367" s="59">
        <v>0</v>
      </c>
      <c r="PO367" s="59">
        <v>0</v>
      </c>
      <c r="PP367" s="59">
        <v>0</v>
      </c>
      <c r="PQ367" s="59">
        <v>0</v>
      </c>
      <c r="PR367" s="59">
        <v>0</v>
      </c>
      <c r="PS367" s="59">
        <v>0</v>
      </c>
      <c r="PT367" s="59">
        <v>0</v>
      </c>
      <c r="PU367" s="59">
        <v>0</v>
      </c>
      <c r="PV367" s="59">
        <v>0</v>
      </c>
      <c r="PW367" s="59">
        <v>0</v>
      </c>
      <c r="PX367" s="59">
        <v>0</v>
      </c>
      <c r="PY367" s="59">
        <v>0</v>
      </c>
      <c r="PZ367" s="59">
        <v>0</v>
      </c>
      <c r="QA367" s="59">
        <v>0</v>
      </c>
      <c r="QB367" s="59">
        <v>0</v>
      </c>
      <c r="QC367" s="59">
        <v>0</v>
      </c>
      <c r="QD367" s="59">
        <v>0</v>
      </c>
      <c r="QE367" s="59">
        <v>0</v>
      </c>
      <c r="QF367" s="59">
        <v>0</v>
      </c>
      <c r="QG367" s="59">
        <v>0</v>
      </c>
      <c r="QH367" s="59">
        <v>0</v>
      </c>
      <c r="QI367" s="59">
        <v>0</v>
      </c>
      <c r="QJ367" s="59">
        <v>0</v>
      </c>
      <c r="QK367" s="59">
        <v>0</v>
      </c>
      <c r="QL367" s="59">
        <v>0</v>
      </c>
      <c r="QM367" s="59">
        <v>0</v>
      </c>
      <c r="QN367" s="59">
        <v>0</v>
      </c>
      <c r="QO367" s="59">
        <v>0</v>
      </c>
      <c r="QP367" s="59">
        <v>0</v>
      </c>
      <c r="QQ367" s="59">
        <v>0</v>
      </c>
      <c r="QR367" s="59">
        <v>0</v>
      </c>
      <c r="QS367" s="59">
        <v>0</v>
      </c>
      <c r="QT367" s="59">
        <v>0</v>
      </c>
      <c r="QU367" s="59">
        <v>0</v>
      </c>
      <c r="QV367" s="59">
        <v>0</v>
      </c>
      <c r="QW367" s="59">
        <v>0</v>
      </c>
      <c r="QX367" s="59">
        <v>0</v>
      </c>
      <c r="QY367" s="59">
        <v>0</v>
      </c>
      <c r="QZ367" s="59">
        <v>0</v>
      </c>
      <c r="RA367" s="59">
        <v>0</v>
      </c>
      <c r="RB367" s="59">
        <v>0</v>
      </c>
      <c r="RC367" s="59">
        <v>0</v>
      </c>
      <c r="RD367" s="59">
        <v>0</v>
      </c>
      <c r="RE367" s="59">
        <v>0</v>
      </c>
      <c r="RF367" s="59">
        <v>0</v>
      </c>
      <c r="RG367" s="59">
        <v>0</v>
      </c>
      <c r="RH367" s="59">
        <v>0</v>
      </c>
      <c r="RI367" s="59">
        <v>0</v>
      </c>
      <c r="RJ367" s="59">
        <v>0</v>
      </c>
      <c r="RK367" s="59"/>
      <c r="RN367" s="59">
        <v>0</v>
      </c>
      <c r="RO367" s="59">
        <v>0</v>
      </c>
      <c r="RP367" s="59">
        <v>0</v>
      </c>
      <c r="RQ367" s="59">
        <v>0</v>
      </c>
      <c r="RR367" s="59">
        <v>0</v>
      </c>
      <c r="RS367" s="59">
        <v>0</v>
      </c>
      <c r="RT367" s="59">
        <v>0</v>
      </c>
      <c r="RU367" s="59">
        <v>0</v>
      </c>
      <c r="RV367" s="59">
        <v>0</v>
      </c>
      <c r="RW367" s="59">
        <v>0</v>
      </c>
      <c r="RX367" s="59">
        <v>0</v>
      </c>
      <c r="RY367" s="59">
        <v>0</v>
      </c>
      <c r="RZ367" s="59">
        <v>0</v>
      </c>
      <c r="SA367" s="59">
        <v>0</v>
      </c>
      <c r="SB367" s="59">
        <v>0</v>
      </c>
      <c r="SC367" s="59">
        <v>0</v>
      </c>
      <c r="SD367" s="59">
        <v>0</v>
      </c>
      <c r="SE367" s="59">
        <v>0</v>
      </c>
      <c r="SF367" s="59">
        <v>0</v>
      </c>
      <c r="SG367" s="59">
        <v>0</v>
      </c>
      <c r="SH367" s="59">
        <v>0</v>
      </c>
      <c r="SI367" s="59">
        <v>0</v>
      </c>
      <c r="SJ367" s="59">
        <v>0</v>
      </c>
      <c r="SK367" s="59">
        <v>0</v>
      </c>
      <c r="SL367" s="59">
        <v>585.38550000000009</v>
      </c>
      <c r="SM367" s="59">
        <v>585.38550000000009</v>
      </c>
      <c r="SN367" s="59">
        <v>585.38550000000009</v>
      </c>
      <c r="SO367" s="59">
        <v>585.38550000000009</v>
      </c>
      <c r="SP367" s="59">
        <v>585.38550000000009</v>
      </c>
      <c r="SQ367" s="59">
        <v>585.38550000000009</v>
      </c>
      <c r="SR367" s="59">
        <v>585.38550000000009</v>
      </c>
      <c r="SS367" s="59">
        <v>585.38550000000009</v>
      </c>
      <c r="ST367" s="59">
        <v>585.38550000000009</v>
      </c>
      <c r="SU367" s="59">
        <v>585.38550000000009</v>
      </c>
      <c r="SV367" s="59">
        <v>585.38550000000009</v>
      </c>
      <c r="SW367" s="59">
        <v>585.38550000000009</v>
      </c>
      <c r="SX367" s="59">
        <v>620.50863000000004</v>
      </c>
      <c r="SY367" s="59">
        <v>620.50863000000004</v>
      </c>
      <c r="SZ367" s="59">
        <v>620.50863000000004</v>
      </c>
      <c r="TA367" s="59">
        <v>620.50863000000004</v>
      </c>
      <c r="TB367" s="59">
        <v>620.50863000000004</v>
      </c>
      <c r="TC367" s="59">
        <v>620.50863000000004</v>
      </c>
      <c r="TD367" s="59">
        <v>620.50863000000004</v>
      </c>
      <c r="TE367" s="59">
        <v>620.50863000000004</v>
      </c>
      <c r="TF367" s="59">
        <v>620.50863000000004</v>
      </c>
      <c r="TG367" s="59">
        <v>620.50863000000004</v>
      </c>
      <c r="TH367" s="59">
        <v>620.50863000000004</v>
      </c>
      <c r="TI367" s="59">
        <v>620.50863000000004</v>
      </c>
      <c r="TJ367" s="59">
        <v>657.73914780000018</v>
      </c>
      <c r="TK367" s="59">
        <v>657.73914780000018</v>
      </c>
      <c r="TL367" s="59">
        <v>657.73914780000018</v>
      </c>
      <c r="TM367" s="59">
        <v>657.73914780000018</v>
      </c>
      <c r="TN367" s="59">
        <v>657.73914780000018</v>
      </c>
      <c r="TO367" s="59">
        <v>657.73914780000018</v>
      </c>
      <c r="TP367" s="59">
        <v>657.73914780000018</v>
      </c>
      <c r="TQ367" s="59">
        <v>657.73914780000018</v>
      </c>
      <c r="TR367" s="59">
        <v>657.73914780000018</v>
      </c>
      <c r="TS367" s="59">
        <v>657.73914780000018</v>
      </c>
      <c r="TT367" s="59">
        <v>657.73914780000018</v>
      </c>
      <c r="TU367" s="59">
        <v>657.73914780000018</v>
      </c>
      <c r="TV367" s="59">
        <v>697.20349666800007</v>
      </c>
      <c r="TW367" s="59">
        <v>697.20349666800007</v>
      </c>
      <c r="TX367" s="59">
        <v>697.20349666800007</v>
      </c>
      <c r="TY367" s="59">
        <v>697.20349666800007</v>
      </c>
      <c r="TZ367" s="59">
        <v>697.20349666800007</v>
      </c>
      <c r="UA367" s="59">
        <v>697.20349666800007</v>
      </c>
      <c r="UB367" s="59">
        <v>697.20349666800007</v>
      </c>
      <c r="UC367" s="59">
        <v>697.20349666800007</v>
      </c>
      <c r="UD367" s="59">
        <v>697.20349666800007</v>
      </c>
      <c r="UE367" s="59">
        <v>697.20349666800007</v>
      </c>
      <c r="UF367" s="59">
        <v>697.20349666800007</v>
      </c>
      <c r="UG367" s="59">
        <v>697.20349666800007</v>
      </c>
      <c r="UH367" s="59"/>
      <c r="UK367" s="59">
        <v>0</v>
      </c>
      <c r="UL367" s="59">
        <v>0</v>
      </c>
      <c r="UM367" s="59">
        <v>3411.2820000000011</v>
      </c>
      <c r="UN367" s="59">
        <v>3615.9589199999996</v>
      </c>
      <c r="UO367" s="59">
        <v>3832.9164552000016</v>
      </c>
      <c r="UP367" s="59">
        <v>4062.8914425119997</v>
      </c>
      <c r="UQ367" s="59"/>
      <c r="UT367" s="59">
        <v>0</v>
      </c>
      <c r="UU367" s="59">
        <v>0</v>
      </c>
      <c r="UV367" s="59">
        <v>3613.3440000000005</v>
      </c>
      <c r="UW367" s="59">
        <v>3830.14464</v>
      </c>
      <c r="UX367" s="59">
        <v>4059.9533184000015</v>
      </c>
      <c r="UY367" s="59">
        <v>4303.5505175040007</v>
      </c>
      <c r="UZ367" s="59"/>
      <c r="VC367" s="59">
        <v>0</v>
      </c>
      <c r="VD367" s="59">
        <v>0</v>
      </c>
      <c r="VE367" s="59">
        <v>0</v>
      </c>
      <c r="VF367" s="59">
        <v>0</v>
      </c>
      <c r="VG367" s="59">
        <v>0</v>
      </c>
      <c r="VH367" s="59">
        <v>0</v>
      </c>
      <c r="VI367" s="59"/>
      <c r="VL367" s="59">
        <v>0</v>
      </c>
      <c r="VM367" s="59">
        <v>0</v>
      </c>
      <c r="VN367" s="59">
        <v>7024.626000000002</v>
      </c>
      <c r="VO367" s="59">
        <v>7446.1035599999996</v>
      </c>
      <c r="VP367" s="59">
        <v>7892.8697736000031</v>
      </c>
      <c r="VQ367" s="59">
        <v>8366.4419600159999</v>
      </c>
      <c r="VR367" s="59"/>
      <c r="VU367" s="59">
        <v>0</v>
      </c>
      <c r="VV367" s="59">
        <v>0</v>
      </c>
      <c r="VW367" s="59">
        <v>118860</v>
      </c>
      <c r="VX367" s="59">
        <v>125991.60000000002</v>
      </c>
      <c r="VY367" s="59">
        <v>133551.09600000002</v>
      </c>
      <c r="VZ367" s="59">
        <v>141564.16175999999</v>
      </c>
      <c r="WA367" s="59"/>
      <c r="WD367" s="59">
        <v>0</v>
      </c>
      <c r="WE367" s="59">
        <v>0</v>
      </c>
      <c r="WF367" s="59">
        <v>9905</v>
      </c>
      <c r="WG367" s="59">
        <v>10499.300000000001</v>
      </c>
      <c r="WH367" s="59">
        <v>11129.258000000002</v>
      </c>
      <c r="WI367" s="59">
        <v>11797.01348</v>
      </c>
      <c r="WJ367" s="59"/>
      <c r="WM367" s="59">
        <v>0</v>
      </c>
      <c r="WN367" s="59">
        <v>0</v>
      </c>
      <c r="WO367" s="59">
        <v>415.65253881661772</v>
      </c>
      <c r="WP367" s="59">
        <v>440.59169114561485</v>
      </c>
      <c r="WQ367" s="59">
        <v>467.02719261435175</v>
      </c>
      <c r="WR367" s="59">
        <v>495.0488241712128</v>
      </c>
      <c r="WS367" s="59"/>
      <c r="WV367" s="74">
        <v>-12</v>
      </c>
      <c r="WW367" s="74">
        <v>0</v>
      </c>
      <c r="WX367" s="74">
        <v>12</v>
      </c>
      <c r="WY367" s="74">
        <v>24</v>
      </c>
      <c r="WZ367" s="74">
        <v>36</v>
      </c>
      <c r="XA367" s="74">
        <v>48</v>
      </c>
      <c r="XB367" s="74"/>
      <c r="XE367" s="80">
        <v>0</v>
      </c>
      <c r="XF367" s="80">
        <v>0</v>
      </c>
      <c r="XG367" s="80">
        <v>1</v>
      </c>
      <c r="XH367" s="80">
        <v>2</v>
      </c>
      <c r="XI367" s="80">
        <v>3</v>
      </c>
      <c r="XJ367" s="80">
        <v>4</v>
      </c>
      <c r="XK367" s="80"/>
      <c r="XL367" s="75"/>
      <c r="XM367" s="75"/>
      <c r="XN367" s="80">
        <v>0</v>
      </c>
      <c r="XO367" s="80">
        <v>0</v>
      </c>
      <c r="XP367" s="80">
        <v>0</v>
      </c>
      <c r="XQ367" s="80">
        <v>0</v>
      </c>
      <c r="XR367" s="80">
        <v>0</v>
      </c>
      <c r="XS367" s="80">
        <v>0</v>
      </c>
      <c r="XT367" s="80"/>
      <c r="XW367" s="80">
        <v>0</v>
      </c>
      <c r="XX367" s="80">
        <v>0</v>
      </c>
      <c r="XY367" s="80">
        <v>0</v>
      </c>
      <c r="XZ367" s="80">
        <v>0</v>
      </c>
      <c r="YA367" s="80">
        <v>0</v>
      </c>
      <c r="YB367" s="80">
        <v>0</v>
      </c>
      <c r="YC367" s="80"/>
      <c r="YF367" s="5">
        <v>0</v>
      </c>
      <c r="YG367" s="5">
        <v>0</v>
      </c>
      <c r="YH367" s="5">
        <v>866.63554343264786</v>
      </c>
      <c r="YI367" s="5">
        <v>918.63367603860752</v>
      </c>
      <c r="YJ367" s="5">
        <v>973.75169660092342</v>
      </c>
      <c r="YK367" s="5">
        <v>1032.1767983969794</v>
      </c>
      <c r="YL367" s="5"/>
      <c r="YO367" s="5">
        <v>0</v>
      </c>
      <c r="YP367" s="5">
        <v>0</v>
      </c>
      <c r="YQ367" s="5">
        <v>18704.364246747798</v>
      </c>
      <c r="YR367" s="5">
        <v>19826.626101552669</v>
      </c>
      <c r="YS367" s="5">
        <v>21016.223667645827</v>
      </c>
      <c r="YT367" s="5">
        <v>29702.929450272768</v>
      </c>
      <c r="YU367" s="5"/>
      <c r="YX367" s="5">
        <v>0</v>
      </c>
      <c r="YY367" s="5">
        <v>0</v>
      </c>
      <c r="YZ367" s="5">
        <v>18704.364246747798</v>
      </c>
      <c r="ZA367" s="5">
        <v>19826.626101552669</v>
      </c>
      <c r="ZB367" s="5">
        <v>21016.223667645827</v>
      </c>
      <c r="ZC367" s="5">
        <v>29702.929450272768</v>
      </c>
      <c r="ZD367" s="5"/>
      <c r="ZG367" s="5">
        <v>0</v>
      </c>
      <c r="ZH367" s="5">
        <v>0</v>
      </c>
      <c r="ZI367" s="5">
        <v>415.65253881661772</v>
      </c>
      <c r="ZJ367" s="5">
        <v>440.59169114561485</v>
      </c>
      <c r="ZK367" s="5">
        <v>467.02719261435175</v>
      </c>
      <c r="ZL367" s="5">
        <v>495.0488241712128</v>
      </c>
      <c r="ZM367" s="5"/>
      <c r="ZP367" s="60">
        <v>0</v>
      </c>
      <c r="ZQ367" s="60">
        <v>0</v>
      </c>
      <c r="ZR367" s="60">
        <v>5819.1355434326479</v>
      </c>
      <c r="ZS367" s="60">
        <v>12336.567352077216</v>
      </c>
      <c r="ZT367" s="60">
        <v>13076.761393201848</v>
      </c>
      <c r="ZU367" s="60">
        <v>13861.367076793958</v>
      </c>
      <c r="ZV367" s="60"/>
      <c r="ZY367" s="60">
        <v>0</v>
      </c>
      <c r="ZZ367" s="60">
        <v>0</v>
      </c>
      <c r="AAA367" s="60">
        <v>415.65253881661772</v>
      </c>
      <c r="AAB367" s="60">
        <v>440.59169114561485</v>
      </c>
      <c r="AAC367" s="60">
        <v>467.02719261435175</v>
      </c>
      <c r="AAD367" s="60">
        <v>495.0488241712128</v>
      </c>
      <c r="AAE367" s="60"/>
      <c r="AAH367" s="60">
        <v>0</v>
      </c>
      <c r="AAI367" s="60">
        <v>0</v>
      </c>
      <c r="AAJ367" s="60">
        <v>8728.7033151489723</v>
      </c>
      <c r="AAK367" s="60">
        <v>18504.851028115823</v>
      </c>
      <c r="AAL367" s="60">
        <v>29422.713134704161</v>
      </c>
      <c r="AAM367" s="60">
        <v>41584.101230381872</v>
      </c>
      <c r="AAN367" s="60"/>
      <c r="AAQ367" s="5">
        <v>0</v>
      </c>
      <c r="AAR367" s="5">
        <v>0</v>
      </c>
      <c r="AAS367" s="5">
        <v>14547.838858581621</v>
      </c>
      <c r="AAT367" s="5">
        <v>30841.418380193041</v>
      </c>
      <c r="AAU367" s="5">
        <v>42499.474527906008</v>
      </c>
      <c r="AAV367" s="5">
        <v>55445.468307175834</v>
      </c>
    </row>
    <row r="368" spans="2:724" ht="15" customHeight="1">
      <c r="B368" s="228">
        <v>95</v>
      </c>
      <c r="C368" s="228">
        <v>50</v>
      </c>
      <c r="D368" s="229" t="s">
        <v>530</v>
      </c>
      <c r="E368" s="73" t="b">
        <v>0</v>
      </c>
      <c r="F368" s="230">
        <v>42370</v>
      </c>
      <c r="G368" s="231" t="s">
        <v>426</v>
      </c>
      <c r="H368" s="57" t="s">
        <v>221</v>
      </c>
      <c r="I368" s="57" t="s">
        <v>199</v>
      </c>
      <c r="J368" s="229" t="s">
        <v>223</v>
      </c>
      <c r="K368" s="232">
        <v>0</v>
      </c>
      <c r="L368" s="232">
        <v>0</v>
      </c>
      <c r="M368" s="73" t="b">
        <v>1</v>
      </c>
      <c r="N368" s="73" t="b">
        <v>1</v>
      </c>
      <c r="O368" s="73" t="b">
        <v>1</v>
      </c>
      <c r="P368" s="27">
        <v>43466</v>
      </c>
      <c r="Q368" s="27" t="s">
        <v>426</v>
      </c>
      <c r="R368" s="69">
        <v>0</v>
      </c>
      <c r="S368" s="69">
        <v>0.06</v>
      </c>
      <c r="T368" s="69">
        <v>0.06</v>
      </c>
      <c r="U368" s="69">
        <v>0.06</v>
      </c>
      <c r="V368" s="69">
        <v>0.06</v>
      </c>
      <c r="W368" s="69">
        <v>0.06</v>
      </c>
      <c r="Z368" s="232">
        <v>0</v>
      </c>
      <c r="AA368" s="232">
        <v>0</v>
      </c>
      <c r="AB368" s="232">
        <v>0</v>
      </c>
      <c r="AC368" s="232">
        <v>0</v>
      </c>
      <c r="AD368" s="232">
        <v>0</v>
      </c>
      <c r="AE368" s="232">
        <v>0</v>
      </c>
      <c r="AF368" s="232">
        <v>0</v>
      </c>
      <c r="AG368" s="232">
        <v>0</v>
      </c>
      <c r="AH368" s="232">
        <v>0</v>
      </c>
      <c r="AI368" s="232">
        <v>0</v>
      </c>
      <c r="AJ368" s="232">
        <v>0</v>
      </c>
      <c r="AK368" s="232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234">
        <v>9905</v>
      </c>
      <c r="AY368" s="5">
        <v>9905</v>
      </c>
      <c r="AZ368" s="5">
        <v>9905</v>
      </c>
      <c r="BA368" s="5">
        <v>9905</v>
      </c>
      <c r="BB368" s="5">
        <v>9905</v>
      </c>
      <c r="BC368" s="5">
        <v>9905</v>
      </c>
      <c r="BD368" s="5">
        <v>9905</v>
      </c>
      <c r="BE368" s="5">
        <v>9905</v>
      </c>
      <c r="BF368" s="5">
        <v>9905</v>
      </c>
      <c r="BG368" s="5">
        <v>9905</v>
      </c>
      <c r="BH368" s="5">
        <v>9905</v>
      </c>
      <c r="BI368" s="5">
        <v>9905</v>
      </c>
      <c r="BJ368" s="5">
        <v>10499.300000000001</v>
      </c>
      <c r="BK368" s="5">
        <v>10499.300000000001</v>
      </c>
      <c r="BL368" s="5">
        <v>10499.300000000001</v>
      </c>
      <c r="BM368" s="5">
        <v>10499.300000000001</v>
      </c>
      <c r="BN368" s="5">
        <v>10499.300000000001</v>
      </c>
      <c r="BO368" s="5">
        <v>10499.300000000001</v>
      </c>
      <c r="BP368" s="5">
        <v>10499.300000000001</v>
      </c>
      <c r="BQ368" s="5">
        <v>10499.300000000001</v>
      </c>
      <c r="BR368" s="5">
        <v>10499.300000000001</v>
      </c>
      <c r="BS368" s="5">
        <v>10499.300000000001</v>
      </c>
      <c r="BT368" s="5">
        <v>10499.300000000001</v>
      </c>
      <c r="BU368" s="5">
        <v>10499.300000000001</v>
      </c>
      <c r="BV368" s="5">
        <v>11129.258000000002</v>
      </c>
      <c r="BW368" s="5">
        <v>11129.258000000002</v>
      </c>
      <c r="BX368" s="5">
        <v>11129.258000000002</v>
      </c>
      <c r="BY368" s="5">
        <v>11129.258000000002</v>
      </c>
      <c r="BZ368" s="5">
        <v>11129.258000000002</v>
      </c>
      <c r="CA368" s="5">
        <v>11129.258000000002</v>
      </c>
      <c r="CB368" s="5">
        <v>11129.258000000002</v>
      </c>
      <c r="CC368" s="5">
        <v>11129.258000000002</v>
      </c>
      <c r="CD368" s="5">
        <v>11129.258000000002</v>
      </c>
      <c r="CE368" s="5">
        <v>11129.258000000002</v>
      </c>
      <c r="CF368" s="5">
        <v>11129.258000000002</v>
      </c>
      <c r="CG368" s="5">
        <v>11129.258000000002</v>
      </c>
      <c r="CH368" s="5">
        <v>11797.013480000001</v>
      </c>
      <c r="CI368" s="5">
        <v>11797.013480000001</v>
      </c>
      <c r="CJ368" s="5">
        <v>11797.013480000001</v>
      </c>
      <c r="CK368" s="5">
        <v>11797.013480000001</v>
      </c>
      <c r="CL368" s="5">
        <v>11797.013480000001</v>
      </c>
      <c r="CM368" s="5">
        <v>11797.013480000001</v>
      </c>
      <c r="CN368" s="5">
        <v>11797.013480000001</v>
      </c>
      <c r="CO368" s="5">
        <v>11797.013480000001</v>
      </c>
      <c r="CP368" s="5">
        <v>11797.013480000001</v>
      </c>
      <c r="CQ368" s="5">
        <v>11797.013480000001</v>
      </c>
      <c r="CR368" s="5">
        <v>11797.013480000001</v>
      </c>
      <c r="CS368" s="5">
        <v>11797.013480000001</v>
      </c>
      <c r="CU368" s="69">
        <v>0</v>
      </c>
      <c r="CV368" s="69">
        <v>0</v>
      </c>
      <c r="CW368" s="69">
        <v>0</v>
      </c>
      <c r="CX368" s="69">
        <v>0</v>
      </c>
      <c r="CY368" s="69">
        <v>0</v>
      </c>
      <c r="CZ368" s="69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0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0</v>
      </c>
      <c r="EL368" s="5">
        <v>0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0</v>
      </c>
      <c r="FE368" s="5">
        <v>0</v>
      </c>
      <c r="FF368" s="5">
        <v>0</v>
      </c>
      <c r="FG368" s="5">
        <v>0</v>
      </c>
      <c r="FH368" s="5">
        <v>0</v>
      </c>
      <c r="FI368" s="5">
        <v>0</v>
      </c>
      <c r="FJ368" s="5">
        <v>0</v>
      </c>
      <c r="FK368" s="5">
        <v>0</v>
      </c>
      <c r="FL368" s="5">
        <v>0</v>
      </c>
      <c r="FM368" s="5">
        <v>0</v>
      </c>
      <c r="FN368" s="5">
        <v>0</v>
      </c>
      <c r="FO368" s="5">
        <v>0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/>
      <c r="FZ368" s="5">
        <v>0</v>
      </c>
      <c r="GA368" s="5">
        <v>0</v>
      </c>
      <c r="GB368" s="5">
        <v>0</v>
      </c>
      <c r="GC368" s="5">
        <v>0</v>
      </c>
      <c r="GD368" s="5">
        <v>0</v>
      </c>
      <c r="GE368" s="5">
        <v>0</v>
      </c>
      <c r="GF368" s="5">
        <v>0</v>
      </c>
      <c r="GG368" s="5">
        <v>0</v>
      </c>
      <c r="GH368" s="5">
        <v>0</v>
      </c>
      <c r="GI368" s="5">
        <v>0</v>
      </c>
      <c r="GJ368" s="5">
        <v>0</v>
      </c>
      <c r="GK368" s="5">
        <v>0</v>
      </c>
      <c r="GL368" s="5">
        <v>0</v>
      </c>
      <c r="GM368" s="5">
        <v>0</v>
      </c>
      <c r="GN368" s="5">
        <v>0</v>
      </c>
      <c r="GO368" s="5">
        <v>0</v>
      </c>
      <c r="GP368" s="5">
        <v>0</v>
      </c>
      <c r="GQ368" s="5">
        <v>0</v>
      </c>
      <c r="GR368" s="5">
        <v>0</v>
      </c>
      <c r="GS368" s="5">
        <v>0</v>
      </c>
      <c r="GT368" s="5">
        <v>0</v>
      </c>
      <c r="GU368" s="5">
        <v>0</v>
      </c>
      <c r="GV368" s="5">
        <v>0</v>
      </c>
      <c r="GW368" s="5">
        <v>0</v>
      </c>
      <c r="GX368" s="5">
        <v>9905</v>
      </c>
      <c r="GY368" s="5">
        <v>9905</v>
      </c>
      <c r="GZ368" s="5">
        <v>9905</v>
      </c>
      <c r="HA368" s="5">
        <v>9905</v>
      </c>
      <c r="HB368" s="5">
        <v>9905</v>
      </c>
      <c r="HC368" s="5">
        <v>9905</v>
      </c>
      <c r="HD368" s="5">
        <v>9905</v>
      </c>
      <c r="HE368" s="5">
        <v>9905</v>
      </c>
      <c r="HF368" s="5">
        <v>9905</v>
      </c>
      <c r="HG368" s="5">
        <v>9905</v>
      </c>
      <c r="HH368" s="5">
        <v>9905</v>
      </c>
      <c r="HI368" s="5">
        <v>9905</v>
      </c>
      <c r="HJ368" s="5">
        <v>10499.300000000001</v>
      </c>
      <c r="HK368" s="5">
        <v>10499.300000000001</v>
      </c>
      <c r="HL368" s="5">
        <v>10499.300000000001</v>
      </c>
      <c r="HM368" s="5">
        <v>10499.300000000001</v>
      </c>
      <c r="HN368" s="5">
        <v>10499.300000000001</v>
      </c>
      <c r="HO368" s="5">
        <v>10499.300000000001</v>
      </c>
      <c r="HP368" s="5">
        <v>10499.300000000001</v>
      </c>
      <c r="HQ368" s="5">
        <v>10499.300000000001</v>
      </c>
      <c r="HR368" s="5">
        <v>10499.300000000001</v>
      </c>
      <c r="HS368" s="5">
        <v>10499.300000000001</v>
      </c>
      <c r="HT368" s="5">
        <v>10499.300000000001</v>
      </c>
      <c r="HU368" s="5">
        <v>10499.300000000001</v>
      </c>
      <c r="HV368" s="5">
        <v>11129.258000000002</v>
      </c>
      <c r="HW368" s="5">
        <v>11129.258000000002</v>
      </c>
      <c r="HX368" s="5">
        <v>11129.258000000002</v>
      </c>
      <c r="HY368" s="5">
        <v>11129.258000000002</v>
      </c>
      <c r="HZ368" s="5">
        <v>11129.258000000002</v>
      </c>
      <c r="IA368" s="5">
        <v>11129.258000000002</v>
      </c>
      <c r="IB368" s="5">
        <v>11129.258000000002</v>
      </c>
      <c r="IC368" s="5">
        <v>11129.258000000002</v>
      </c>
      <c r="ID368" s="5">
        <v>11129.258000000002</v>
      </c>
      <c r="IE368" s="5">
        <v>11129.258000000002</v>
      </c>
      <c r="IF368" s="5">
        <v>11129.258000000002</v>
      </c>
      <c r="IG368" s="5">
        <v>11129.258000000002</v>
      </c>
      <c r="IH368" s="5">
        <v>11797.013480000001</v>
      </c>
      <c r="II368" s="5">
        <v>11797.013480000001</v>
      </c>
      <c r="IJ368" s="5">
        <v>11797.013480000001</v>
      </c>
      <c r="IK368" s="5">
        <v>11797.013480000001</v>
      </c>
      <c r="IL368" s="5">
        <v>11797.013480000001</v>
      </c>
      <c r="IM368" s="5">
        <v>11797.013480000001</v>
      </c>
      <c r="IN368" s="5">
        <v>11797.013480000001</v>
      </c>
      <c r="IO368" s="5">
        <v>11797.013480000001</v>
      </c>
      <c r="IP368" s="5">
        <v>11797.013480000001</v>
      </c>
      <c r="IQ368" s="5">
        <v>11797.013480000001</v>
      </c>
      <c r="IR368" s="5">
        <v>11797.013480000001</v>
      </c>
      <c r="IS368" s="5">
        <v>11797.013480000001</v>
      </c>
      <c r="IT368" s="5"/>
      <c r="IW368" s="5">
        <v>0</v>
      </c>
      <c r="IX368" s="5">
        <v>0</v>
      </c>
      <c r="IY368" s="5">
        <v>0</v>
      </c>
      <c r="IZ368" s="5">
        <v>0</v>
      </c>
      <c r="JA368" s="5">
        <v>0</v>
      </c>
      <c r="JB368" s="5">
        <v>0</v>
      </c>
      <c r="JC368" s="5">
        <v>0</v>
      </c>
      <c r="JD368" s="5">
        <v>0</v>
      </c>
      <c r="JE368" s="5">
        <v>0</v>
      </c>
      <c r="JF368" s="5">
        <v>0</v>
      </c>
      <c r="JG368" s="5">
        <v>0</v>
      </c>
      <c r="JH368" s="5">
        <v>0</v>
      </c>
      <c r="JI368" s="5">
        <v>0</v>
      </c>
      <c r="JJ368" s="5">
        <v>0</v>
      </c>
      <c r="JK368" s="5">
        <v>0</v>
      </c>
      <c r="JL368" s="5">
        <v>0</v>
      </c>
      <c r="JM368" s="5">
        <v>0</v>
      </c>
      <c r="JN368" s="5">
        <v>0</v>
      </c>
      <c r="JO368" s="5">
        <v>0</v>
      </c>
      <c r="JP368" s="5">
        <v>0</v>
      </c>
      <c r="JQ368" s="5">
        <v>0</v>
      </c>
      <c r="JR368" s="5">
        <v>0</v>
      </c>
      <c r="JS368" s="5">
        <v>0</v>
      </c>
      <c r="JT368" s="5">
        <v>0</v>
      </c>
      <c r="JU368" s="5">
        <v>284.27350000000001</v>
      </c>
      <c r="JV368" s="5">
        <v>284.27350000000001</v>
      </c>
      <c r="JW368" s="5">
        <v>284.27350000000001</v>
      </c>
      <c r="JX368" s="5">
        <v>284.27350000000001</v>
      </c>
      <c r="JY368" s="5">
        <v>284.27350000000001</v>
      </c>
      <c r="JZ368" s="5">
        <v>284.27350000000001</v>
      </c>
      <c r="KA368" s="5">
        <v>284.27350000000001</v>
      </c>
      <c r="KB368" s="5">
        <v>284.27350000000001</v>
      </c>
      <c r="KC368" s="5">
        <v>284.27350000000001</v>
      </c>
      <c r="KD368" s="5">
        <v>284.27350000000001</v>
      </c>
      <c r="KE368" s="5">
        <v>284.27350000000001</v>
      </c>
      <c r="KF368" s="5">
        <v>284.27350000000001</v>
      </c>
      <c r="KG368" s="5">
        <v>301.32991000000004</v>
      </c>
      <c r="KH368" s="5">
        <v>301.32991000000004</v>
      </c>
      <c r="KI368" s="5">
        <v>301.32991000000004</v>
      </c>
      <c r="KJ368" s="5">
        <v>301.32991000000004</v>
      </c>
      <c r="KK368" s="5">
        <v>301.32991000000004</v>
      </c>
      <c r="KL368" s="5">
        <v>301.32991000000004</v>
      </c>
      <c r="KM368" s="5">
        <v>301.32991000000004</v>
      </c>
      <c r="KN368" s="5">
        <v>301.32991000000004</v>
      </c>
      <c r="KO368" s="5">
        <v>301.32991000000004</v>
      </c>
      <c r="KP368" s="5">
        <v>301.32991000000004</v>
      </c>
      <c r="KQ368" s="5">
        <v>301.32991000000004</v>
      </c>
      <c r="KR368" s="5">
        <v>301.32991000000004</v>
      </c>
      <c r="KS368" s="5">
        <v>319.40970460000005</v>
      </c>
      <c r="KT368" s="5">
        <v>319.40970460000005</v>
      </c>
      <c r="KU368" s="5">
        <v>319.40970460000005</v>
      </c>
      <c r="KV368" s="5">
        <v>319.40970460000005</v>
      </c>
      <c r="KW368" s="5">
        <v>319.40970460000005</v>
      </c>
      <c r="KX368" s="5">
        <v>319.40970460000005</v>
      </c>
      <c r="KY368" s="5">
        <v>319.40970460000005</v>
      </c>
      <c r="KZ368" s="5">
        <v>319.40970460000005</v>
      </c>
      <c r="LA368" s="5">
        <v>319.40970460000005</v>
      </c>
      <c r="LB368" s="5">
        <v>319.40970460000005</v>
      </c>
      <c r="LC368" s="5">
        <v>319.40970460000005</v>
      </c>
      <c r="LD368" s="5">
        <v>319.40970460000005</v>
      </c>
      <c r="LE368" s="5">
        <v>338.57428687600003</v>
      </c>
      <c r="LF368" s="5">
        <v>338.57428687600003</v>
      </c>
      <c r="LG368" s="5">
        <v>338.57428687600003</v>
      </c>
      <c r="LH368" s="5">
        <v>338.57428687600003</v>
      </c>
      <c r="LI368" s="5">
        <v>338.57428687600003</v>
      </c>
      <c r="LJ368" s="5">
        <v>338.57428687600003</v>
      </c>
      <c r="LK368" s="5">
        <v>338.57428687600003</v>
      </c>
      <c r="LL368" s="5">
        <v>338.57428687600003</v>
      </c>
      <c r="LM368" s="5">
        <v>338.57428687600003</v>
      </c>
      <c r="LN368" s="5">
        <v>338.57428687600003</v>
      </c>
      <c r="LO368" s="5">
        <v>338.57428687600003</v>
      </c>
      <c r="LP368" s="5">
        <v>338.57428687600003</v>
      </c>
      <c r="LQ368" s="5"/>
      <c r="LT368" s="5">
        <v>0</v>
      </c>
      <c r="LU368" s="5">
        <v>0</v>
      </c>
      <c r="LV368" s="5">
        <v>0</v>
      </c>
      <c r="LW368" s="5">
        <v>0</v>
      </c>
      <c r="LX368" s="5">
        <v>0</v>
      </c>
      <c r="LY368" s="5">
        <v>0</v>
      </c>
      <c r="LZ368" s="5">
        <v>0</v>
      </c>
      <c r="MA368" s="5">
        <v>0</v>
      </c>
      <c r="MB368" s="5">
        <v>0</v>
      </c>
      <c r="MC368" s="5">
        <v>0</v>
      </c>
      <c r="MD368" s="5">
        <v>0</v>
      </c>
      <c r="ME368" s="5">
        <v>0</v>
      </c>
      <c r="MF368" s="5">
        <v>0</v>
      </c>
      <c r="MG368" s="5">
        <v>0</v>
      </c>
      <c r="MH368" s="5">
        <v>0</v>
      </c>
      <c r="MI368" s="5">
        <v>0</v>
      </c>
      <c r="MJ368" s="5">
        <v>0</v>
      </c>
      <c r="MK368" s="5">
        <v>0</v>
      </c>
      <c r="ML368" s="5">
        <v>0</v>
      </c>
      <c r="MM368" s="5">
        <v>0</v>
      </c>
      <c r="MN368" s="5">
        <v>0</v>
      </c>
      <c r="MO368" s="5">
        <v>0</v>
      </c>
      <c r="MP368" s="5">
        <v>0</v>
      </c>
      <c r="MQ368" s="5">
        <v>0</v>
      </c>
      <c r="MR368" s="5">
        <v>301.11200000000002</v>
      </c>
      <c r="MS368" s="5">
        <v>301.11200000000002</v>
      </c>
      <c r="MT368" s="5">
        <v>301.11200000000002</v>
      </c>
      <c r="MU368" s="5">
        <v>301.11200000000002</v>
      </c>
      <c r="MV368" s="5">
        <v>301.11200000000002</v>
      </c>
      <c r="MW368" s="5">
        <v>301.11200000000002</v>
      </c>
      <c r="MX368" s="5">
        <v>301.11200000000002</v>
      </c>
      <c r="MY368" s="5">
        <v>301.11200000000002</v>
      </c>
      <c r="MZ368" s="5">
        <v>301.11200000000002</v>
      </c>
      <c r="NA368" s="5">
        <v>301.11200000000002</v>
      </c>
      <c r="NB368" s="5">
        <v>301.11200000000002</v>
      </c>
      <c r="NC368" s="5">
        <v>301.11200000000002</v>
      </c>
      <c r="ND368" s="5">
        <v>319.17872000000006</v>
      </c>
      <c r="NE368" s="5">
        <v>319.17872000000006</v>
      </c>
      <c r="NF368" s="5">
        <v>319.17872000000006</v>
      </c>
      <c r="NG368" s="5">
        <v>319.17872000000006</v>
      </c>
      <c r="NH368" s="5">
        <v>319.17872000000006</v>
      </c>
      <c r="NI368" s="5">
        <v>319.17872000000006</v>
      </c>
      <c r="NJ368" s="5">
        <v>319.17872000000006</v>
      </c>
      <c r="NK368" s="5">
        <v>319.17872000000006</v>
      </c>
      <c r="NL368" s="5">
        <v>319.17872000000006</v>
      </c>
      <c r="NM368" s="5">
        <v>319.17872000000006</v>
      </c>
      <c r="NN368" s="5">
        <v>319.17872000000006</v>
      </c>
      <c r="NO368" s="5">
        <v>319.17872000000006</v>
      </c>
      <c r="NP368" s="5">
        <v>338.32944320000007</v>
      </c>
      <c r="NQ368" s="5">
        <v>338.32944320000007</v>
      </c>
      <c r="NR368" s="5">
        <v>338.32944320000007</v>
      </c>
      <c r="NS368" s="5">
        <v>338.32944320000007</v>
      </c>
      <c r="NT368" s="5">
        <v>338.32944320000007</v>
      </c>
      <c r="NU368" s="5">
        <v>338.32944320000007</v>
      </c>
      <c r="NV368" s="5">
        <v>338.32944320000007</v>
      </c>
      <c r="NW368" s="5">
        <v>338.32944320000007</v>
      </c>
      <c r="NX368" s="5">
        <v>338.32944320000007</v>
      </c>
      <c r="NY368" s="5">
        <v>338.32944320000007</v>
      </c>
      <c r="NZ368" s="5">
        <v>338.32944320000007</v>
      </c>
      <c r="OA368" s="5">
        <v>338.32944320000007</v>
      </c>
      <c r="OB368" s="5">
        <v>358.62920979200004</v>
      </c>
      <c r="OC368" s="5">
        <v>358.62920979200004</v>
      </c>
      <c r="OD368" s="5">
        <v>358.62920979200004</v>
      </c>
      <c r="OE368" s="5">
        <v>358.62920979200004</v>
      </c>
      <c r="OF368" s="5">
        <v>358.62920979200004</v>
      </c>
      <c r="OG368" s="5">
        <v>358.62920979200004</v>
      </c>
      <c r="OH368" s="5">
        <v>358.62920979200004</v>
      </c>
      <c r="OI368" s="5">
        <v>358.62920979200004</v>
      </c>
      <c r="OJ368" s="5">
        <v>358.62920979200004</v>
      </c>
      <c r="OK368" s="5">
        <v>358.62920979200004</v>
      </c>
      <c r="OL368" s="5">
        <v>358.62920979200004</v>
      </c>
      <c r="OM368" s="5">
        <v>358.62920979200004</v>
      </c>
      <c r="ON368" s="5"/>
      <c r="OQ368" s="59">
        <v>0</v>
      </c>
      <c r="OR368" s="59">
        <v>0</v>
      </c>
      <c r="OS368" s="59">
        <v>0</v>
      </c>
      <c r="OT368" s="59">
        <v>0</v>
      </c>
      <c r="OU368" s="59">
        <v>0</v>
      </c>
      <c r="OV368" s="59">
        <v>0</v>
      </c>
      <c r="OW368" s="59">
        <v>0</v>
      </c>
      <c r="OX368" s="59">
        <v>0</v>
      </c>
      <c r="OY368" s="59">
        <v>0</v>
      </c>
      <c r="OZ368" s="59">
        <v>0</v>
      </c>
      <c r="PA368" s="59">
        <v>0</v>
      </c>
      <c r="PB368" s="59">
        <v>0</v>
      </c>
      <c r="PC368" s="59">
        <v>0</v>
      </c>
      <c r="PD368" s="59">
        <v>0</v>
      </c>
      <c r="PE368" s="59">
        <v>0</v>
      </c>
      <c r="PF368" s="59">
        <v>0</v>
      </c>
      <c r="PG368" s="59">
        <v>0</v>
      </c>
      <c r="PH368" s="59">
        <v>0</v>
      </c>
      <c r="PI368" s="59">
        <v>0</v>
      </c>
      <c r="PJ368" s="59">
        <v>0</v>
      </c>
      <c r="PK368" s="59">
        <v>0</v>
      </c>
      <c r="PL368" s="59">
        <v>0</v>
      </c>
      <c r="PM368" s="59">
        <v>0</v>
      </c>
      <c r="PN368" s="59">
        <v>0</v>
      </c>
      <c r="PO368" s="59">
        <v>0</v>
      </c>
      <c r="PP368" s="59">
        <v>0</v>
      </c>
      <c r="PQ368" s="59">
        <v>0</v>
      </c>
      <c r="PR368" s="59">
        <v>0</v>
      </c>
      <c r="PS368" s="59">
        <v>0</v>
      </c>
      <c r="PT368" s="59">
        <v>0</v>
      </c>
      <c r="PU368" s="59">
        <v>0</v>
      </c>
      <c r="PV368" s="59">
        <v>0</v>
      </c>
      <c r="PW368" s="59">
        <v>0</v>
      </c>
      <c r="PX368" s="59">
        <v>0</v>
      </c>
      <c r="PY368" s="59">
        <v>0</v>
      </c>
      <c r="PZ368" s="59">
        <v>0</v>
      </c>
      <c r="QA368" s="59">
        <v>0</v>
      </c>
      <c r="QB368" s="59">
        <v>0</v>
      </c>
      <c r="QC368" s="59">
        <v>0</v>
      </c>
      <c r="QD368" s="59">
        <v>0</v>
      </c>
      <c r="QE368" s="59">
        <v>0</v>
      </c>
      <c r="QF368" s="59">
        <v>0</v>
      </c>
      <c r="QG368" s="59">
        <v>0</v>
      </c>
      <c r="QH368" s="59">
        <v>0</v>
      </c>
      <c r="QI368" s="59">
        <v>0</v>
      </c>
      <c r="QJ368" s="59">
        <v>0</v>
      </c>
      <c r="QK368" s="59">
        <v>0</v>
      </c>
      <c r="QL368" s="59">
        <v>0</v>
      </c>
      <c r="QM368" s="59">
        <v>0</v>
      </c>
      <c r="QN368" s="59">
        <v>0</v>
      </c>
      <c r="QO368" s="59">
        <v>0</v>
      </c>
      <c r="QP368" s="59">
        <v>0</v>
      </c>
      <c r="QQ368" s="59">
        <v>0</v>
      </c>
      <c r="QR368" s="59">
        <v>0</v>
      </c>
      <c r="QS368" s="59">
        <v>0</v>
      </c>
      <c r="QT368" s="59">
        <v>0</v>
      </c>
      <c r="QU368" s="59">
        <v>0</v>
      </c>
      <c r="QV368" s="59">
        <v>0</v>
      </c>
      <c r="QW368" s="59">
        <v>0</v>
      </c>
      <c r="QX368" s="59">
        <v>0</v>
      </c>
      <c r="QY368" s="59">
        <v>0</v>
      </c>
      <c r="QZ368" s="59">
        <v>0</v>
      </c>
      <c r="RA368" s="59">
        <v>0</v>
      </c>
      <c r="RB368" s="59">
        <v>0</v>
      </c>
      <c r="RC368" s="59">
        <v>0</v>
      </c>
      <c r="RD368" s="59">
        <v>0</v>
      </c>
      <c r="RE368" s="59">
        <v>0</v>
      </c>
      <c r="RF368" s="59">
        <v>0</v>
      </c>
      <c r="RG368" s="59">
        <v>0</v>
      </c>
      <c r="RH368" s="59">
        <v>0</v>
      </c>
      <c r="RI368" s="59">
        <v>0</v>
      </c>
      <c r="RJ368" s="59">
        <v>0</v>
      </c>
      <c r="RK368" s="59"/>
      <c r="RN368" s="59">
        <v>0</v>
      </c>
      <c r="RO368" s="59">
        <v>0</v>
      </c>
      <c r="RP368" s="59">
        <v>0</v>
      </c>
      <c r="RQ368" s="59">
        <v>0</v>
      </c>
      <c r="RR368" s="59">
        <v>0</v>
      </c>
      <c r="RS368" s="59">
        <v>0</v>
      </c>
      <c r="RT368" s="59">
        <v>0</v>
      </c>
      <c r="RU368" s="59">
        <v>0</v>
      </c>
      <c r="RV368" s="59">
        <v>0</v>
      </c>
      <c r="RW368" s="59">
        <v>0</v>
      </c>
      <c r="RX368" s="59">
        <v>0</v>
      </c>
      <c r="RY368" s="59">
        <v>0</v>
      </c>
      <c r="RZ368" s="59">
        <v>0</v>
      </c>
      <c r="SA368" s="59">
        <v>0</v>
      </c>
      <c r="SB368" s="59">
        <v>0</v>
      </c>
      <c r="SC368" s="59">
        <v>0</v>
      </c>
      <c r="SD368" s="59">
        <v>0</v>
      </c>
      <c r="SE368" s="59">
        <v>0</v>
      </c>
      <c r="SF368" s="59">
        <v>0</v>
      </c>
      <c r="SG368" s="59">
        <v>0</v>
      </c>
      <c r="SH368" s="59">
        <v>0</v>
      </c>
      <c r="SI368" s="59">
        <v>0</v>
      </c>
      <c r="SJ368" s="59">
        <v>0</v>
      </c>
      <c r="SK368" s="59">
        <v>0</v>
      </c>
      <c r="SL368" s="59">
        <v>585.38550000000009</v>
      </c>
      <c r="SM368" s="59">
        <v>585.38550000000009</v>
      </c>
      <c r="SN368" s="59">
        <v>585.38550000000009</v>
      </c>
      <c r="SO368" s="59">
        <v>585.38550000000009</v>
      </c>
      <c r="SP368" s="59">
        <v>585.38550000000009</v>
      </c>
      <c r="SQ368" s="59">
        <v>585.38550000000009</v>
      </c>
      <c r="SR368" s="59">
        <v>585.38550000000009</v>
      </c>
      <c r="SS368" s="59">
        <v>585.38550000000009</v>
      </c>
      <c r="ST368" s="59">
        <v>585.38550000000009</v>
      </c>
      <c r="SU368" s="59">
        <v>585.38550000000009</v>
      </c>
      <c r="SV368" s="59">
        <v>585.38550000000009</v>
      </c>
      <c r="SW368" s="59">
        <v>585.38550000000009</v>
      </c>
      <c r="SX368" s="59">
        <v>620.50863000000004</v>
      </c>
      <c r="SY368" s="59">
        <v>620.50863000000004</v>
      </c>
      <c r="SZ368" s="59">
        <v>620.50863000000004</v>
      </c>
      <c r="TA368" s="59">
        <v>620.50863000000004</v>
      </c>
      <c r="TB368" s="59">
        <v>620.50863000000004</v>
      </c>
      <c r="TC368" s="59">
        <v>620.50863000000004</v>
      </c>
      <c r="TD368" s="59">
        <v>620.50863000000004</v>
      </c>
      <c r="TE368" s="59">
        <v>620.50863000000004</v>
      </c>
      <c r="TF368" s="59">
        <v>620.50863000000004</v>
      </c>
      <c r="TG368" s="59">
        <v>620.50863000000004</v>
      </c>
      <c r="TH368" s="59">
        <v>620.50863000000004</v>
      </c>
      <c r="TI368" s="59">
        <v>620.50863000000004</v>
      </c>
      <c r="TJ368" s="59">
        <v>657.73914780000018</v>
      </c>
      <c r="TK368" s="59">
        <v>657.73914780000018</v>
      </c>
      <c r="TL368" s="59">
        <v>657.73914780000018</v>
      </c>
      <c r="TM368" s="59">
        <v>657.73914780000018</v>
      </c>
      <c r="TN368" s="59">
        <v>657.73914780000018</v>
      </c>
      <c r="TO368" s="59">
        <v>657.73914780000018</v>
      </c>
      <c r="TP368" s="59">
        <v>657.73914780000018</v>
      </c>
      <c r="TQ368" s="59">
        <v>657.73914780000018</v>
      </c>
      <c r="TR368" s="59">
        <v>657.73914780000018</v>
      </c>
      <c r="TS368" s="59">
        <v>657.73914780000018</v>
      </c>
      <c r="TT368" s="59">
        <v>657.73914780000018</v>
      </c>
      <c r="TU368" s="59">
        <v>657.73914780000018</v>
      </c>
      <c r="TV368" s="59">
        <v>697.20349666800007</v>
      </c>
      <c r="TW368" s="59">
        <v>697.20349666800007</v>
      </c>
      <c r="TX368" s="59">
        <v>697.20349666800007</v>
      </c>
      <c r="TY368" s="59">
        <v>697.20349666800007</v>
      </c>
      <c r="TZ368" s="59">
        <v>697.20349666800007</v>
      </c>
      <c r="UA368" s="59">
        <v>697.20349666800007</v>
      </c>
      <c r="UB368" s="59">
        <v>697.20349666800007</v>
      </c>
      <c r="UC368" s="59">
        <v>697.20349666800007</v>
      </c>
      <c r="UD368" s="59">
        <v>697.20349666800007</v>
      </c>
      <c r="UE368" s="59">
        <v>697.20349666800007</v>
      </c>
      <c r="UF368" s="59">
        <v>697.20349666800007</v>
      </c>
      <c r="UG368" s="59">
        <v>697.20349666800007</v>
      </c>
      <c r="UH368" s="59"/>
      <c r="UK368" s="59">
        <v>0</v>
      </c>
      <c r="UL368" s="59">
        <v>0</v>
      </c>
      <c r="UM368" s="59">
        <v>3411.2820000000011</v>
      </c>
      <c r="UN368" s="59">
        <v>3615.9589199999996</v>
      </c>
      <c r="UO368" s="59">
        <v>3832.9164552000016</v>
      </c>
      <c r="UP368" s="59">
        <v>4062.8914425119997</v>
      </c>
      <c r="UQ368" s="59"/>
      <c r="UT368" s="59">
        <v>0</v>
      </c>
      <c r="UU368" s="59">
        <v>0</v>
      </c>
      <c r="UV368" s="59">
        <v>3613.3440000000005</v>
      </c>
      <c r="UW368" s="59">
        <v>3830.14464</v>
      </c>
      <c r="UX368" s="59">
        <v>4059.9533184000015</v>
      </c>
      <c r="UY368" s="59">
        <v>4303.5505175040007</v>
      </c>
      <c r="UZ368" s="59"/>
      <c r="VC368" s="59">
        <v>0</v>
      </c>
      <c r="VD368" s="59">
        <v>0</v>
      </c>
      <c r="VE368" s="59">
        <v>0</v>
      </c>
      <c r="VF368" s="59">
        <v>0</v>
      </c>
      <c r="VG368" s="59">
        <v>0</v>
      </c>
      <c r="VH368" s="59">
        <v>0</v>
      </c>
      <c r="VI368" s="59"/>
      <c r="VL368" s="59">
        <v>0</v>
      </c>
      <c r="VM368" s="59">
        <v>0</v>
      </c>
      <c r="VN368" s="59">
        <v>7024.626000000002</v>
      </c>
      <c r="VO368" s="59">
        <v>7446.1035599999996</v>
      </c>
      <c r="VP368" s="59">
        <v>7892.8697736000031</v>
      </c>
      <c r="VQ368" s="59">
        <v>8366.4419600159999</v>
      </c>
      <c r="VR368" s="59"/>
      <c r="VU368" s="59">
        <v>0</v>
      </c>
      <c r="VV368" s="59">
        <v>0</v>
      </c>
      <c r="VW368" s="59">
        <v>118860</v>
      </c>
      <c r="VX368" s="59">
        <v>125991.60000000002</v>
      </c>
      <c r="VY368" s="59">
        <v>133551.09600000002</v>
      </c>
      <c r="VZ368" s="59">
        <v>141564.16175999999</v>
      </c>
      <c r="WA368" s="59"/>
      <c r="WD368" s="59">
        <v>0</v>
      </c>
      <c r="WE368" s="59">
        <v>0</v>
      </c>
      <c r="WF368" s="59">
        <v>9905</v>
      </c>
      <c r="WG368" s="59">
        <v>10499.300000000001</v>
      </c>
      <c r="WH368" s="59">
        <v>11129.258000000002</v>
      </c>
      <c r="WI368" s="59">
        <v>11797.01348</v>
      </c>
      <c r="WJ368" s="59"/>
      <c r="WM368" s="59">
        <v>0</v>
      </c>
      <c r="WN368" s="59">
        <v>0</v>
      </c>
      <c r="WO368" s="59">
        <v>415.65253881661772</v>
      </c>
      <c r="WP368" s="59">
        <v>440.59169114561485</v>
      </c>
      <c r="WQ368" s="59">
        <v>467.02719261435175</v>
      </c>
      <c r="WR368" s="59">
        <v>495.0488241712128</v>
      </c>
      <c r="WS368" s="59"/>
      <c r="WV368" s="74">
        <v>-12</v>
      </c>
      <c r="WW368" s="74">
        <v>0</v>
      </c>
      <c r="WX368" s="74">
        <v>12</v>
      </c>
      <c r="WY368" s="74">
        <v>24</v>
      </c>
      <c r="WZ368" s="74">
        <v>36</v>
      </c>
      <c r="XA368" s="74">
        <v>48</v>
      </c>
      <c r="XB368" s="74"/>
      <c r="XE368" s="80">
        <v>0</v>
      </c>
      <c r="XF368" s="80">
        <v>0</v>
      </c>
      <c r="XG368" s="80">
        <v>1</v>
      </c>
      <c r="XH368" s="80">
        <v>2</v>
      </c>
      <c r="XI368" s="80">
        <v>3</v>
      </c>
      <c r="XJ368" s="80">
        <v>4</v>
      </c>
      <c r="XK368" s="80"/>
      <c r="XL368" s="75"/>
      <c r="XM368" s="75"/>
      <c r="XN368" s="80">
        <v>0</v>
      </c>
      <c r="XO368" s="80">
        <v>0</v>
      </c>
      <c r="XP368" s="80">
        <v>0</v>
      </c>
      <c r="XQ368" s="80">
        <v>0</v>
      </c>
      <c r="XR368" s="80">
        <v>0</v>
      </c>
      <c r="XS368" s="80">
        <v>0</v>
      </c>
      <c r="XT368" s="80"/>
      <c r="XW368" s="80">
        <v>0</v>
      </c>
      <c r="XX368" s="80">
        <v>0</v>
      </c>
      <c r="XY368" s="80">
        <v>0</v>
      </c>
      <c r="XZ368" s="80">
        <v>0</v>
      </c>
      <c r="YA368" s="80">
        <v>0</v>
      </c>
      <c r="YB368" s="80">
        <v>0</v>
      </c>
      <c r="YC368" s="80"/>
      <c r="YF368" s="5">
        <v>0</v>
      </c>
      <c r="YG368" s="5">
        <v>0</v>
      </c>
      <c r="YH368" s="5">
        <v>866.63554343264786</v>
      </c>
      <c r="YI368" s="5">
        <v>918.63367603860752</v>
      </c>
      <c r="YJ368" s="5">
        <v>973.75169660092342</v>
      </c>
      <c r="YK368" s="5">
        <v>1032.1767983969794</v>
      </c>
      <c r="YL368" s="5"/>
      <c r="YO368" s="5">
        <v>0</v>
      </c>
      <c r="YP368" s="5">
        <v>0</v>
      </c>
      <c r="YQ368" s="5">
        <v>18704.364246747798</v>
      </c>
      <c r="YR368" s="5">
        <v>19826.626101552669</v>
      </c>
      <c r="YS368" s="5">
        <v>21016.223667645827</v>
      </c>
      <c r="YT368" s="5">
        <v>29702.929450272768</v>
      </c>
      <c r="YU368" s="5"/>
      <c r="YX368" s="5">
        <v>0</v>
      </c>
      <c r="YY368" s="5">
        <v>0</v>
      </c>
      <c r="YZ368" s="5">
        <v>18704.364246747798</v>
      </c>
      <c r="ZA368" s="5">
        <v>19826.626101552669</v>
      </c>
      <c r="ZB368" s="5">
        <v>21016.223667645827</v>
      </c>
      <c r="ZC368" s="5">
        <v>29702.929450272768</v>
      </c>
      <c r="ZD368" s="5"/>
      <c r="ZG368" s="5">
        <v>0</v>
      </c>
      <c r="ZH368" s="5">
        <v>0</v>
      </c>
      <c r="ZI368" s="5">
        <v>415.65253881661772</v>
      </c>
      <c r="ZJ368" s="5">
        <v>440.59169114561485</v>
      </c>
      <c r="ZK368" s="5">
        <v>467.02719261435175</v>
      </c>
      <c r="ZL368" s="5">
        <v>495.0488241712128</v>
      </c>
      <c r="ZM368" s="5"/>
      <c r="ZP368" s="60">
        <v>0</v>
      </c>
      <c r="ZQ368" s="60">
        <v>0</v>
      </c>
      <c r="ZR368" s="60">
        <v>5819.1355434326479</v>
      </c>
      <c r="ZS368" s="60">
        <v>12336.567352077216</v>
      </c>
      <c r="ZT368" s="60">
        <v>13076.761393201848</v>
      </c>
      <c r="ZU368" s="60">
        <v>13861.367076793958</v>
      </c>
      <c r="ZV368" s="60"/>
      <c r="ZY368" s="60">
        <v>0</v>
      </c>
      <c r="ZZ368" s="60">
        <v>0</v>
      </c>
      <c r="AAA368" s="60">
        <v>415.65253881661772</v>
      </c>
      <c r="AAB368" s="60">
        <v>440.59169114561485</v>
      </c>
      <c r="AAC368" s="60">
        <v>467.02719261435175</v>
      </c>
      <c r="AAD368" s="60">
        <v>495.0488241712128</v>
      </c>
      <c r="AAE368" s="60"/>
      <c r="AAH368" s="60">
        <v>0</v>
      </c>
      <c r="AAI368" s="60">
        <v>0</v>
      </c>
      <c r="AAJ368" s="60">
        <v>8728.7033151489723</v>
      </c>
      <c r="AAK368" s="60">
        <v>18504.851028115823</v>
      </c>
      <c r="AAL368" s="60">
        <v>29422.713134704161</v>
      </c>
      <c r="AAM368" s="60">
        <v>41584.101230381872</v>
      </c>
      <c r="AAN368" s="60"/>
      <c r="AAQ368" s="5">
        <v>0</v>
      </c>
      <c r="AAR368" s="5">
        <v>0</v>
      </c>
      <c r="AAS368" s="5">
        <v>14547.838858581621</v>
      </c>
      <c r="AAT368" s="5">
        <v>30841.418380193041</v>
      </c>
      <c r="AAU368" s="5">
        <v>42499.474527906008</v>
      </c>
      <c r="AAV368" s="5">
        <v>55445.468307175834</v>
      </c>
    </row>
    <row r="369" spans="2:724" ht="15" customHeight="1">
      <c r="B369" s="228">
        <v>96</v>
      </c>
      <c r="C369" s="228">
        <v>51</v>
      </c>
      <c r="D369" s="229" t="s">
        <v>531</v>
      </c>
      <c r="E369" s="73" t="b">
        <v>0</v>
      </c>
      <c r="F369" s="230">
        <v>42370</v>
      </c>
      <c r="G369" s="231" t="s">
        <v>426</v>
      </c>
      <c r="H369" s="57" t="s">
        <v>221</v>
      </c>
      <c r="I369" s="57" t="s">
        <v>199</v>
      </c>
      <c r="J369" s="229" t="s">
        <v>223</v>
      </c>
      <c r="K369" s="232">
        <v>0</v>
      </c>
      <c r="L369" s="232">
        <v>0</v>
      </c>
      <c r="M369" s="73" t="b">
        <v>1</v>
      </c>
      <c r="N369" s="73" t="b">
        <v>1</v>
      </c>
      <c r="O369" s="73" t="b">
        <v>1</v>
      </c>
      <c r="P369" s="27">
        <v>43466</v>
      </c>
      <c r="Q369" s="27" t="s">
        <v>426</v>
      </c>
      <c r="R369" s="69">
        <v>0</v>
      </c>
      <c r="S369" s="69">
        <v>0.06</v>
      </c>
      <c r="T369" s="69">
        <v>0.06</v>
      </c>
      <c r="U369" s="69">
        <v>0.06</v>
      </c>
      <c r="V369" s="69">
        <v>0.06</v>
      </c>
      <c r="W369" s="69">
        <v>0.06</v>
      </c>
      <c r="Z369" s="232">
        <v>0</v>
      </c>
      <c r="AA369" s="232">
        <v>0</v>
      </c>
      <c r="AB369" s="232">
        <v>0</v>
      </c>
      <c r="AC369" s="232">
        <v>0</v>
      </c>
      <c r="AD369" s="232">
        <v>0</v>
      </c>
      <c r="AE369" s="232">
        <v>0</v>
      </c>
      <c r="AF369" s="232">
        <v>0</v>
      </c>
      <c r="AG369" s="232">
        <v>0</v>
      </c>
      <c r="AH369" s="232">
        <v>0</v>
      </c>
      <c r="AI369" s="232">
        <v>0</v>
      </c>
      <c r="AJ369" s="232">
        <v>0</v>
      </c>
      <c r="AK369" s="232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234">
        <v>9905</v>
      </c>
      <c r="AY369" s="5">
        <v>9905</v>
      </c>
      <c r="AZ369" s="5">
        <v>9905</v>
      </c>
      <c r="BA369" s="5">
        <v>9905</v>
      </c>
      <c r="BB369" s="5">
        <v>9905</v>
      </c>
      <c r="BC369" s="5">
        <v>9905</v>
      </c>
      <c r="BD369" s="5">
        <v>9905</v>
      </c>
      <c r="BE369" s="5">
        <v>9905</v>
      </c>
      <c r="BF369" s="5">
        <v>9905</v>
      </c>
      <c r="BG369" s="5">
        <v>9905</v>
      </c>
      <c r="BH369" s="5">
        <v>9905</v>
      </c>
      <c r="BI369" s="5">
        <v>9905</v>
      </c>
      <c r="BJ369" s="5">
        <v>10499.300000000001</v>
      </c>
      <c r="BK369" s="5">
        <v>10499.300000000001</v>
      </c>
      <c r="BL369" s="5">
        <v>10499.300000000001</v>
      </c>
      <c r="BM369" s="5">
        <v>10499.300000000001</v>
      </c>
      <c r="BN369" s="5">
        <v>10499.300000000001</v>
      </c>
      <c r="BO369" s="5">
        <v>10499.300000000001</v>
      </c>
      <c r="BP369" s="5">
        <v>10499.300000000001</v>
      </c>
      <c r="BQ369" s="5">
        <v>10499.300000000001</v>
      </c>
      <c r="BR369" s="5">
        <v>10499.300000000001</v>
      </c>
      <c r="BS369" s="5">
        <v>10499.300000000001</v>
      </c>
      <c r="BT369" s="5">
        <v>10499.300000000001</v>
      </c>
      <c r="BU369" s="5">
        <v>10499.300000000001</v>
      </c>
      <c r="BV369" s="5">
        <v>11129.258000000002</v>
      </c>
      <c r="BW369" s="5">
        <v>11129.258000000002</v>
      </c>
      <c r="BX369" s="5">
        <v>11129.258000000002</v>
      </c>
      <c r="BY369" s="5">
        <v>11129.258000000002</v>
      </c>
      <c r="BZ369" s="5">
        <v>11129.258000000002</v>
      </c>
      <c r="CA369" s="5">
        <v>11129.258000000002</v>
      </c>
      <c r="CB369" s="5">
        <v>11129.258000000002</v>
      </c>
      <c r="CC369" s="5">
        <v>11129.258000000002</v>
      </c>
      <c r="CD369" s="5">
        <v>11129.258000000002</v>
      </c>
      <c r="CE369" s="5">
        <v>11129.258000000002</v>
      </c>
      <c r="CF369" s="5">
        <v>11129.258000000002</v>
      </c>
      <c r="CG369" s="5">
        <v>11129.258000000002</v>
      </c>
      <c r="CH369" s="5">
        <v>11797.013480000001</v>
      </c>
      <c r="CI369" s="5">
        <v>11797.013480000001</v>
      </c>
      <c r="CJ369" s="5">
        <v>11797.013480000001</v>
      </c>
      <c r="CK369" s="5">
        <v>11797.013480000001</v>
      </c>
      <c r="CL369" s="5">
        <v>11797.013480000001</v>
      </c>
      <c r="CM369" s="5">
        <v>11797.013480000001</v>
      </c>
      <c r="CN369" s="5">
        <v>11797.013480000001</v>
      </c>
      <c r="CO369" s="5">
        <v>11797.013480000001</v>
      </c>
      <c r="CP369" s="5">
        <v>11797.013480000001</v>
      </c>
      <c r="CQ369" s="5">
        <v>11797.013480000001</v>
      </c>
      <c r="CR369" s="5">
        <v>11797.013480000001</v>
      </c>
      <c r="CS369" s="5">
        <v>11797.013480000001</v>
      </c>
      <c r="CU369" s="69">
        <v>0</v>
      </c>
      <c r="CV369" s="69">
        <v>0</v>
      </c>
      <c r="CW369" s="69">
        <v>0</v>
      </c>
      <c r="CX369" s="69">
        <v>0</v>
      </c>
      <c r="CY369" s="69">
        <v>0</v>
      </c>
      <c r="CZ369" s="69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0</v>
      </c>
      <c r="DO369" s="5">
        <v>0</v>
      </c>
      <c r="DP369" s="5">
        <v>0</v>
      </c>
      <c r="DQ369" s="5">
        <v>0</v>
      </c>
      <c r="DR369" s="5">
        <v>0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0</v>
      </c>
      <c r="EA369" s="5">
        <v>0</v>
      </c>
      <c r="EB369" s="5">
        <v>0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0</v>
      </c>
      <c r="EZ369" s="5">
        <v>0</v>
      </c>
      <c r="FA369" s="5">
        <v>0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0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0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/>
      <c r="FZ369" s="5">
        <v>0</v>
      </c>
      <c r="GA369" s="5">
        <v>0</v>
      </c>
      <c r="GB369" s="5">
        <v>0</v>
      </c>
      <c r="GC369" s="5">
        <v>0</v>
      </c>
      <c r="GD369" s="5">
        <v>0</v>
      </c>
      <c r="GE369" s="5">
        <v>0</v>
      </c>
      <c r="GF369" s="5">
        <v>0</v>
      </c>
      <c r="GG369" s="5">
        <v>0</v>
      </c>
      <c r="GH369" s="5">
        <v>0</v>
      </c>
      <c r="GI369" s="5">
        <v>0</v>
      </c>
      <c r="GJ369" s="5">
        <v>0</v>
      </c>
      <c r="GK369" s="5">
        <v>0</v>
      </c>
      <c r="GL369" s="5">
        <v>0</v>
      </c>
      <c r="GM369" s="5">
        <v>0</v>
      </c>
      <c r="GN369" s="5">
        <v>0</v>
      </c>
      <c r="GO369" s="5">
        <v>0</v>
      </c>
      <c r="GP369" s="5">
        <v>0</v>
      </c>
      <c r="GQ369" s="5">
        <v>0</v>
      </c>
      <c r="GR369" s="5">
        <v>0</v>
      </c>
      <c r="GS369" s="5">
        <v>0</v>
      </c>
      <c r="GT369" s="5">
        <v>0</v>
      </c>
      <c r="GU369" s="5">
        <v>0</v>
      </c>
      <c r="GV369" s="5">
        <v>0</v>
      </c>
      <c r="GW369" s="5">
        <v>0</v>
      </c>
      <c r="GX369" s="5">
        <v>9905</v>
      </c>
      <c r="GY369" s="5">
        <v>9905</v>
      </c>
      <c r="GZ369" s="5">
        <v>9905</v>
      </c>
      <c r="HA369" s="5">
        <v>9905</v>
      </c>
      <c r="HB369" s="5">
        <v>9905</v>
      </c>
      <c r="HC369" s="5">
        <v>9905</v>
      </c>
      <c r="HD369" s="5">
        <v>9905</v>
      </c>
      <c r="HE369" s="5">
        <v>9905</v>
      </c>
      <c r="HF369" s="5">
        <v>9905</v>
      </c>
      <c r="HG369" s="5">
        <v>9905</v>
      </c>
      <c r="HH369" s="5">
        <v>9905</v>
      </c>
      <c r="HI369" s="5">
        <v>9905</v>
      </c>
      <c r="HJ369" s="5">
        <v>10499.300000000001</v>
      </c>
      <c r="HK369" s="5">
        <v>10499.300000000001</v>
      </c>
      <c r="HL369" s="5">
        <v>10499.300000000001</v>
      </c>
      <c r="HM369" s="5">
        <v>10499.300000000001</v>
      </c>
      <c r="HN369" s="5">
        <v>10499.300000000001</v>
      </c>
      <c r="HO369" s="5">
        <v>10499.300000000001</v>
      </c>
      <c r="HP369" s="5">
        <v>10499.300000000001</v>
      </c>
      <c r="HQ369" s="5">
        <v>10499.300000000001</v>
      </c>
      <c r="HR369" s="5">
        <v>10499.300000000001</v>
      </c>
      <c r="HS369" s="5">
        <v>10499.300000000001</v>
      </c>
      <c r="HT369" s="5">
        <v>10499.300000000001</v>
      </c>
      <c r="HU369" s="5">
        <v>10499.300000000001</v>
      </c>
      <c r="HV369" s="5">
        <v>11129.258000000002</v>
      </c>
      <c r="HW369" s="5">
        <v>11129.258000000002</v>
      </c>
      <c r="HX369" s="5">
        <v>11129.258000000002</v>
      </c>
      <c r="HY369" s="5">
        <v>11129.258000000002</v>
      </c>
      <c r="HZ369" s="5">
        <v>11129.258000000002</v>
      </c>
      <c r="IA369" s="5">
        <v>11129.258000000002</v>
      </c>
      <c r="IB369" s="5">
        <v>11129.258000000002</v>
      </c>
      <c r="IC369" s="5">
        <v>11129.258000000002</v>
      </c>
      <c r="ID369" s="5">
        <v>11129.258000000002</v>
      </c>
      <c r="IE369" s="5">
        <v>11129.258000000002</v>
      </c>
      <c r="IF369" s="5">
        <v>11129.258000000002</v>
      </c>
      <c r="IG369" s="5">
        <v>11129.258000000002</v>
      </c>
      <c r="IH369" s="5">
        <v>11797.013480000001</v>
      </c>
      <c r="II369" s="5">
        <v>11797.013480000001</v>
      </c>
      <c r="IJ369" s="5">
        <v>11797.013480000001</v>
      </c>
      <c r="IK369" s="5">
        <v>11797.013480000001</v>
      </c>
      <c r="IL369" s="5">
        <v>11797.013480000001</v>
      </c>
      <c r="IM369" s="5">
        <v>11797.013480000001</v>
      </c>
      <c r="IN369" s="5">
        <v>11797.013480000001</v>
      </c>
      <c r="IO369" s="5">
        <v>11797.013480000001</v>
      </c>
      <c r="IP369" s="5">
        <v>11797.013480000001</v>
      </c>
      <c r="IQ369" s="5">
        <v>11797.013480000001</v>
      </c>
      <c r="IR369" s="5">
        <v>11797.013480000001</v>
      </c>
      <c r="IS369" s="5">
        <v>11797.013480000001</v>
      </c>
      <c r="IT369" s="5"/>
      <c r="IW369" s="5">
        <v>0</v>
      </c>
      <c r="IX369" s="5">
        <v>0</v>
      </c>
      <c r="IY369" s="5">
        <v>0</v>
      </c>
      <c r="IZ369" s="5">
        <v>0</v>
      </c>
      <c r="JA369" s="5">
        <v>0</v>
      </c>
      <c r="JB369" s="5">
        <v>0</v>
      </c>
      <c r="JC369" s="5">
        <v>0</v>
      </c>
      <c r="JD369" s="5">
        <v>0</v>
      </c>
      <c r="JE369" s="5">
        <v>0</v>
      </c>
      <c r="JF369" s="5">
        <v>0</v>
      </c>
      <c r="JG369" s="5">
        <v>0</v>
      </c>
      <c r="JH369" s="5">
        <v>0</v>
      </c>
      <c r="JI369" s="5">
        <v>0</v>
      </c>
      <c r="JJ369" s="5">
        <v>0</v>
      </c>
      <c r="JK369" s="5">
        <v>0</v>
      </c>
      <c r="JL369" s="5">
        <v>0</v>
      </c>
      <c r="JM369" s="5">
        <v>0</v>
      </c>
      <c r="JN369" s="5">
        <v>0</v>
      </c>
      <c r="JO369" s="5">
        <v>0</v>
      </c>
      <c r="JP369" s="5">
        <v>0</v>
      </c>
      <c r="JQ369" s="5">
        <v>0</v>
      </c>
      <c r="JR369" s="5">
        <v>0</v>
      </c>
      <c r="JS369" s="5">
        <v>0</v>
      </c>
      <c r="JT369" s="5">
        <v>0</v>
      </c>
      <c r="JU369" s="5">
        <v>284.27350000000001</v>
      </c>
      <c r="JV369" s="5">
        <v>284.27350000000001</v>
      </c>
      <c r="JW369" s="5">
        <v>284.27350000000001</v>
      </c>
      <c r="JX369" s="5">
        <v>284.27350000000001</v>
      </c>
      <c r="JY369" s="5">
        <v>284.27350000000001</v>
      </c>
      <c r="JZ369" s="5">
        <v>284.27350000000001</v>
      </c>
      <c r="KA369" s="5">
        <v>284.27350000000001</v>
      </c>
      <c r="KB369" s="5">
        <v>284.27350000000001</v>
      </c>
      <c r="KC369" s="5">
        <v>284.27350000000001</v>
      </c>
      <c r="KD369" s="5">
        <v>284.27350000000001</v>
      </c>
      <c r="KE369" s="5">
        <v>284.27350000000001</v>
      </c>
      <c r="KF369" s="5">
        <v>284.27350000000001</v>
      </c>
      <c r="KG369" s="5">
        <v>301.32991000000004</v>
      </c>
      <c r="KH369" s="5">
        <v>301.32991000000004</v>
      </c>
      <c r="KI369" s="5">
        <v>301.32991000000004</v>
      </c>
      <c r="KJ369" s="5">
        <v>301.32991000000004</v>
      </c>
      <c r="KK369" s="5">
        <v>301.32991000000004</v>
      </c>
      <c r="KL369" s="5">
        <v>301.32991000000004</v>
      </c>
      <c r="KM369" s="5">
        <v>301.32991000000004</v>
      </c>
      <c r="KN369" s="5">
        <v>301.32991000000004</v>
      </c>
      <c r="KO369" s="5">
        <v>301.32991000000004</v>
      </c>
      <c r="KP369" s="5">
        <v>301.32991000000004</v>
      </c>
      <c r="KQ369" s="5">
        <v>301.32991000000004</v>
      </c>
      <c r="KR369" s="5">
        <v>301.32991000000004</v>
      </c>
      <c r="KS369" s="5">
        <v>319.40970460000005</v>
      </c>
      <c r="KT369" s="5">
        <v>319.40970460000005</v>
      </c>
      <c r="KU369" s="5">
        <v>319.40970460000005</v>
      </c>
      <c r="KV369" s="5">
        <v>319.40970460000005</v>
      </c>
      <c r="KW369" s="5">
        <v>319.40970460000005</v>
      </c>
      <c r="KX369" s="5">
        <v>319.40970460000005</v>
      </c>
      <c r="KY369" s="5">
        <v>319.40970460000005</v>
      </c>
      <c r="KZ369" s="5">
        <v>319.40970460000005</v>
      </c>
      <c r="LA369" s="5">
        <v>319.40970460000005</v>
      </c>
      <c r="LB369" s="5">
        <v>319.40970460000005</v>
      </c>
      <c r="LC369" s="5">
        <v>319.40970460000005</v>
      </c>
      <c r="LD369" s="5">
        <v>319.40970460000005</v>
      </c>
      <c r="LE369" s="5">
        <v>338.57428687600003</v>
      </c>
      <c r="LF369" s="5">
        <v>338.57428687600003</v>
      </c>
      <c r="LG369" s="5">
        <v>338.57428687600003</v>
      </c>
      <c r="LH369" s="5">
        <v>338.57428687600003</v>
      </c>
      <c r="LI369" s="5">
        <v>338.57428687600003</v>
      </c>
      <c r="LJ369" s="5">
        <v>338.57428687600003</v>
      </c>
      <c r="LK369" s="5">
        <v>338.57428687600003</v>
      </c>
      <c r="LL369" s="5">
        <v>338.57428687600003</v>
      </c>
      <c r="LM369" s="5">
        <v>338.57428687600003</v>
      </c>
      <c r="LN369" s="5">
        <v>338.57428687600003</v>
      </c>
      <c r="LO369" s="5">
        <v>338.57428687600003</v>
      </c>
      <c r="LP369" s="5">
        <v>338.57428687600003</v>
      </c>
      <c r="LQ369" s="5"/>
      <c r="LT369" s="5">
        <v>0</v>
      </c>
      <c r="LU369" s="5">
        <v>0</v>
      </c>
      <c r="LV369" s="5">
        <v>0</v>
      </c>
      <c r="LW369" s="5">
        <v>0</v>
      </c>
      <c r="LX369" s="5">
        <v>0</v>
      </c>
      <c r="LY369" s="5">
        <v>0</v>
      </c>
      <c r="LZ369" s="5">
        <v>0</v>
      </c>
      <c r="MA369" s="5">
        <v>0</v>
      </c>
      <c r="MB369" s="5">
        <v>0</v>
      </c>
      <c r="MC369" s="5">
        <v>0</v>
      </c>
      <c r="MD369" s="5">
        <v>0</v>
      </c>
      <c r="ME369" s="5">
        <v>0</v>
      </c>
      <c r="MF369" s="5">
        <v>0</v>
      </c>
      <c r="MG369" s="5">
        <v>0</v>
      </c>
      <c r="MH369" s="5">
        <v>0</v>
      </c>
      <c r="MI369" s="5">
        <v>0</v>
      </c>
      <c r="MJ369" s="5">
        <v>0</v>
      </c>
      <c r="MK369" s="5">
        <v>0</v>
      </c>
      <c r="ML369" s="5">
        <v>0</v>
      </c>
      <c r="MM369" s="5">
        <v>0</v>
      </c>
      <c r="MN369" s="5">
        <v>0</v>
      </c>
      <c r="MO369" s="5">
        <v>0</v>
      </c>
      <c r="MP369" s="5">
        <v>0</v>
      </c>
      <c r="MQ369" s="5">
        <v>0</v>
      </c>
      <c r="MR369" s="5">
        <v>301.11200000000002</v>
      </c>
      <c r="MS369" s="5">
        <v>301.11200000000002</v>
      </c>
      <c r="MT369" s="5">
        <v>301.11200000000002</v>
      </c>
      <c r="MU369" s="5">
        <v>301.11200000000002</v>
      </c>
      <c r="MV369" s="5">
        <v>301.11200000000002</v>
      </c>
      <c r="MW369" s="5">
        <v>301.11200000000002</v>
      </c>
      <c r="MX369" s="5">
        <v>301.11200000000002</v>
      </c>
      <c r="MY369" s="5">
        <v>301.11200000000002</v>
      </c>
      <c r="MZ369" s="5">
        <v>301.11200000000002</v>
      </c>
      <c r="NA369" s="5">
        <v>301.11200000000002</v>
      </c>
      <c r="NB369" s="5">
        <v>301.11200000000002</v>
      </c>
      <c r="NC369" s="5">
        <v>301.11200000000002</v>
      </c>
      <c r="ND369" s="5">
        <v>319.17872000000006</v>
      </c>
      <c r="NE369" s="5">
        <v>319.17872000000006</v>
      </c>
      <c r="NF369" s="5">
        <v>319.17872000000006</v>
      </c>
      <c r="NG369" s="5">
        <v>319.17872000000006</v>
      </c>
      <c r="NH369" s="5">
        <v>319.17872000000006</v>
      </c>
      <c r="NI369" s="5">
        <v>319.17872000000006</v>
      </c>
      <c r="NJ369" s="5">
        <v>319.17872000000006</v>
      </c>
      <c r="NK369" s="5">
        <v>319.17872000000006</v>
      </c>
      <c r="NL369" s="5">
        <v>319.17872000000006</v>
      </c>
      <c r="NM369" s="5">
        <v>319.17872000000006</v>
      </c>
      <c r="NN369" s="5">
        <v>319.17872000000006</v>
      </c>
      <c r="NO369" s="5">
        <v>319.17872000000006</v>
      </c>
      <c r="NP369" s="5">
        <v>338.32944320000007</v>
      </c>
      <c r="NQ369" s="5">
        <v>338.32944320000007</v>
      </c>
      <c r="NR369" s="5">
        <v>338.32944320000007</v>
      </c>
      <c r="NS369" s="5">
        <v>338.32944320000007</v>
      </c>
      <c r="NT369" s="5">
        <v>338.32944320000007</v>
      </c>
      <c r="NU369" s="5">
        <v>338.32944320000007</v>
      </c>
      <c r="NV369" s="5">
        <v>338.32944320000007</v>
      </c>
      <c r="NW369" s="5">
        <v>338.32944320000007</v>
      </c>
      <c r="NX369" s="5">
        <v>338.32944320000007</v>
      </c>
      <c r="NY369" s="5">
        <v>338.32944320000007</v>
      </c>
      <c r="NZ369" s="5">
        <v>338.32944320000007</v>
      </c>
      <c r="OA369" s="5">
        <v>338.32944320000007</v>
      </c>
      <c r="OB369" s="5">
        <v>358.62920979200004</v>
      </c>
      <c r="OC369" s="5">
        <v>358.62920979200004</v>
      </c>
      <c r="OD369" s="5">
        <v>358.62920979200004</v>
      </c>
      <c r="OE369" s="5">
        <v>358.62920979200004</v>
      </c>
      <c r="OF369" s="5">
        <v>358.62920979200004</v>
      </c>
      <c r="OG369" s="5">
        <v>358.62920979200004</v>
      </c>
      <c r="OH369" s="5">
        <v>358.62920979200004</v>
      </c>
      <c r="OI369" s="5">
        <v>358.62920979200004</v>
      </c>
      <c r="OJ369" s="5">
        <v>358.62920979200004</v>
      </c>
      <c r="OK369" s="5">
        <v>358.62920979200004</v>
      </c>
      <c r="OL369" s="5">
        <v>358.62920979200004</v>
      </c>
      <c r="OM369" s="5">
        <v>358.62920979200004</v>
      </c>
      <c r="ON369" s="5"/>
      <c r="OQ369" s="59">
        <v>0</v>
      </c>
      <c r="OR369" s="59">
        <v>0</v>
      </c>
      <c r="OS369" s="59">
        <v>0</v>
      </c>
      <c r="OT369" s="59">
        <v>0</v>
      </c>
      <c r="OU369" s="59">
        <v>0</v>
      </c>
      <c r="OV369" s="59">
        <v>0</v>
      </c>
      <c r="OW369" s="59">
        <v>0</v>
      </c>
      <c r="OX369" s="59">
        <v>0</v>
      </c>
      <c r="OY369" s="59">
        <v>0</v>
      </c>
      <c r="OZ369" s="59">
        <v>0</v>
      </c>
      <c r="PA369" s="59">
        <v>0</v>
      </c>
      <c r="PB369" s="59">
        <v>0</v>
      </c>
      <c r="PC369" s="59">
        <v>0</v>
      </c>
      <c r="PD369" s="59">
        <v>0</v>
      </c>
      <c r="PE369" s="59">
        <v>0</v>
      </c>
      <c r="PF369" s="59">
        <v>0</v>
      </c>
      <c r="PG369" s="59">
        <v>0</v>
      </c>
      <c r="PH369" s="59">
        <v>0</v>
      </c>
      <c r="PI369" s="59">
        <v>0</v>
      </c>
      <c r="PJ369" s="59">
        <v>0</v>
      </c>
      <c r="PK369" s="59">
        <v>0</v>
      </c>
      <c r="PL369" s="59">
        <v>0</v>
      </c>
      <c r="PM369" s="59">
        <v>0</v>
      </c>
      <c r="PN369" s="59">
        <v>0</v>
      </c>
      <c r="PO369" s="59">
        <v>0</v>
      </c>
      <c r="PP369" s="59">
        <v>0</v>
      </c>
      <c r="PQ369" s="59">
        <v>0</v>
      </c>
      <c r="PR369" s="59">
        <v>0</v>
      </c>
      <c r="PS369" s="59">
        <v>0</v>
      </c>
      <c r="PT369" s="59">
        <v>0</v>
      </c>
      <c r="PU369" s="59">
        <v>0</v>
      </c>
      <c r="PV369" s="59">
        <v>0</v>
      </c>
      <c r="PW369" s="59">
        <v>0</v>
      </c>
      <c r="PX369" s="59">
        <v>0</v>
      </c>
      <c r="PY369" s="59">
        <v>0</v>
      </c>
      <c r="PZ369" s="59">
        <v>0</v>
      </c>
      <c r="QA369" s="59">
        <v>0</v>
      </c>
      <c r="QB369" s="59">
        <v>0</v>
      </c>
      <c r="QC369" s="59">
        <v>0</v>
      </c>
      <c r="QD369" s="59">
        <v>0</v>
      </c>
      <c r="QE369" s="59">
        <v>0</v>
      </c>
      <c r="QF369" s="59">
        <v>0</v>
      </c>
      <c r="QG369" s="59">
        <v>0</v>
      </c>
      <c r="QH369" s="59">
        <v>0</v>
      </c>
      <c r="QI369" s="59">
        <v>0</v>
      </c>
      <c r="QJ369" s="59">
        <v>0</v>
      </c>
      <c r="QK369" s="59">
        <v>0</v>
      </c>
      <c r="QL369" s="59">
        <v>0</v>
      </c>
      <c r="QM369" s="59">
        <v>0</v>
      </c>
      <c r="QN369" s="59">
        <v>0</v>
      </c>
      <c r="QO369" s="59">
        <v>0</v>
      </c>
      <c r="QP369" s="59">
        <v>0</v>
      </c>
      <c r="QQ369" s="59">
        <v>0</v>
      </c>
      <c r="QR369" s="59">
        <v>0</v>
      </c>
      <c r="QS369" s="59">
        <v>0</v>
      </c>
      <c r="QT369" s="59">
        <v>0</v>
      </c>
      <c r="QU369" s="59">
        <v>0</v>
      </c>
      <c r="QV369" s="59">
        <v>0</v>
      </c>
      <c r="QW369" s="59">
        <v>0</v>
      </c>
      <c r="QX369" s="59">
        <v>0</v>
      </c>
      <c r="QY369" s="59">
        <v>0</v>
      </c>
      <c r="QZ369" s="59">
        <v>0</v>
      </c>
      <c r="RA369" s="59">
        <v>0</v>
      </c>
      <c r="RB369" s="59">
        <v>0</v>
      </c>
      <c r="RC369" s="59">
        <v>0</v>
      </c>
      <c r="RD369" s="59">
        <v>0</v>
      </c>
      <c r="RE369" s="59">
        <v>0</v>
      </c>
      <c r="RF369" s="59">
        <v>0</v>
      </c>
      <c r="RG369" s="59">
        <v>0</v>
      </c>
      <c r="RH369" s="59">
        <v>0</v>
      </c>
      <c r="RI369" s="59">
        <v>0</v>
      </c>
      <c r="RJ369" s="59">
        <v>0</v>
      </c>
      <c r="RK369" s="59"/>
      <c r="RN369" s="59">
        <v>0</v>
      </c>
      <c r="RO369" s="59">
        <v>0</v>
      </c>
      <c r="RP369" s="59">
        <v>0</v>
      </c>
      <c r="RQ369" s="59">
        <v>0</v>
      </c>
      <c r="RR369" s="59">
        <v>0</v>
      </c>
      <c r="RS369" s="59">
        <v>0</v>
      </c>
      <c r="RT369" s="59">
        <v>0</v>
      </c>
      <c r="RU369" s="59">
        <v>0</v>
      </c>
      <c r="RV369" s="59">
        <v>0</v>
      </c>
      <c r="RW369" s="59">
        <v>0</v>
      </c>
      <c r="RX369" s="59">
        <v>0</v>
      </c>
      <c r="RY369" s="59">
        <v>0</v>
      </c>
      <c r="RZ369" s="59">
        <v>0</v>
      </c>
      <c r="SA369" s="59">
        <v>0</v>
      </c>
      <c r="SB369" s="59">
        <v>0</v>
      </c>
      <c r="SC369" s="59">
        <v>0</v>
      </c>
      <c r="SD369" s="59">
        <v>0</v>
      </c>
      <c r="SE369" s="59">
        <v>0</v>
      </c>
      <c r="SF369" s="59">
        <v>0</v>
      </c>
      <c r="SG369" s="59">
        <v>0</v>
      </c>
      <c r="SH369" s="59">
        <v>0</v>
      </c>
      <c r="SI369" s="59">
        <v>0</v>
      </c>
      <c r="SJ369" s="59">
        <v>0</v>
      </c>
      <c r="SK369" s="59">
        <v>0</v>
      </c>
      <c r="SL369" s="59">
        <v>585.38550000000009</v>
      </c>
      <c r="SM369" s="59">
        <v>585.38550000000009</v>
      </c>
      <c r="SN369" s="59">
        <v>585.38550000000009</v>
      </c>
      <c r="SO369" s="59">
        <v>585.38550000000009</v>
      </c>
      <c r="SP369" s="59">
        <v>585.38550000000009</v>
      </c>
      <c r="SQ369" s="59">
        <v>585.38550000000009</v>
      </c>
      <c r="SR369" s="59">
        <v>585.38550000000009</v>
      </c>
      <c r="SS369" s="59">
        <v>585.38550000000009</v>
      </c>
      <c r="ST369" s="59">
        <v>585.38550000000009</v>
      </c>
      <c r="SU369" s="59">
        <v>585.38550000000009</v>
      </c>
      <c r="SV369" s="59">
        <v>585.38550000000009</v>
      </c>
      <c r="SW369" s="59">
        <v>585.38550000000009</v>
      </c>
      <c r="SX369" s="59">
        <v>620.50863000000004</v>
      </c>
      <c r="SY369" s="59">
        <v>620.50863000000004</v>
      </c>
      <c r="SZ369" s="59">
        <v>620.50863000000004</v>
      </c>
      <c r="TA369" s="59">
        <v>620.50863000000004</v>
      </c>
      <c r="TB369" s="59">
        <v>620.50863000000004</v>
      </c>
      <c r="TC369" s="59">
        <v>620.50863000000004</v>
      </c>
      <c r="TD369" s="59">
        <v>620.50863000000004</v>
      </c>
      <c r="TE369" s="59">
        <v>620.50863000000004</v>
      </c>
      <c r="TF369" s="59">
        <v>620.50863000000004</v>
      </c>
      <c r="TG369" s="59">
        <v>620.50863000000004</v>
      </c>
      <c r="TH369" s="59">
        <v>620.50863000000004</v>
      </c>
      <c r="TI369" s="59">
        <v>620.50863000000004</v>
      </c>
      <c r="TJ369" s="59">
        <v>657.73914780000018</v>
      </c>
      <c r="TK369" s="59">
        <v>657.73914780000018</v>
      </c>
      <c r="TL369" s="59">
        <v>657.73914780000018</v>
      </c>
      <c r="TM369" s="59">
        <v>657.73914780000018</v>
      </c>
      <c r="TN369" s="59">
        <v>657.73914780000018</v>
      </c>
      <c r="TO369" s="59">
        <v>657.73914780000018</v>
      </c>
      <c r="TP369" s="59">
        <v>657.73914780000018</v>
      </c>
      <c r="TQ369" s="59">
        <v>657.73914780000018</v>
      </c>
      <c r="TR369" s="59">
        <v>657.73914780000018</v>
      </c>
      <c r="TS369" s="59">
        <v>657.73914780000018</v>
      </c>
      <c r="TT369" s="59">
        <v>657.73914780000018</v>
      </c>
      <c r="TU369" s="59">
        <v>657.73914780000018</v>
      </c>
      <c r="TV369" s="59">
        <v>697.20349666800007</v>
      </c>
      <c r="TW369" s="59">
        <v>697.20349666800007</v>
      </c>
      <c r="TX369" s="59">
        <v>697.20349666800007</v>
      </c>
      <c r="TY369" s="59">
        <v>697.20349666800007</v>
      </c>
      <c r="TZ369" s="59">
        <v>697.20349666800007</v>
      </c>
      <c r="UA369" s="59">
        <v>697.20349666800007</v>
      </c>
      <c r="UB369" s="59">
        <v>697.20349666800007</v>
      </c>
      <c r="UC369" s="59">
        <v>697.20349666800007</v>
      </c>
      <c r="UD369" s="59">
        <v>697.20349666800007</v>
      </c>
      <c r="UE369" s="59">
        <v>697.20349666800007</v>
      </c>
      <c r="UF369" s="59">
        <v>697.20349666800007</v>
      </c>
      <c r="UG369" s="59">
        <v>697.20349666800007</v>
      </c>
      <c r="UH369" s="59"/>
      <c r="UK369" s="59">
        <v>0</v>
      </c>
      <c r="UL369" s="59">
        <v>0</v>
      </c>
      <c r="UM369" s="59">
        <v>3411.2820000000011</v>
      </c>
      <c r="UN369" s="59">
        <v>3615.9589199999996</v>
      </c>
      <c r="UO369" s="59">
        <v>3832.9164552000016</v>
      </c>
      <c r="UP369" s="59">
        <v>4062.8914425119997</v>
      </c>
      <c r="UQ369" s="59"/>
      <c r="UT369" s="59">
        <v>0</v>
      </c>
      <c r="UU369" s="59">
        <v>0</v>
      </c>
      <c r="UV369" s="59">
        <v>3613.3440000000005</v>
      </c>
      <c r="UW369" s="59">
        <v>3830.14464</v>
      </c>
      <c r="UX369" s="59">
        <v>4059.9533184000015</v>
      </c>
      <c r="UY369" s="59">
        <v>4303.5505175040007</v>
      </c>
      <c r="UZ369" s="59"/>
      <c r="VC369" s="59">
        <v>0</v>
      </c>
      <c r="VD369" s="59">
        <v>0</v>
      </c>
      <c r="VE369" s="59">
        <v>0</v>
      </c>
      <c r="VF369" s="59">
        <v>0</v>
      </c>
      <c r="VG369" s="59">
        <v>0</v>
      </c>
      <c r="VH369" s="59">
        <v>0</v>
      </c>
      <c r="VI369" s="59"/>
      <c r="VL369" s="59">
        <v>0</v>
      </c>
      <c r="VM369" s="59">
        <v>0</v>
      </c>
      <c r="VN369" s="59">
        <v>7024.626000000002</v>
      </c>
      <c r="VO369" s="59">
        <v>7446.1035599999996</v>
      </c>
      <c r="VP369" s="59">
        <v>7892.8697736000031</v>
      </c>
      <c r="VQ369" s="59">
        <v>8366.4419600159999</v>
      </c>
      <c r="VR369" s="59"/>
      <c r="VU369" s="59">
        <v>0</v>
      </c>
      <c r="VV369" s="59">
        <v>0</v>
      </c>
      <c r="VW369" s="59">
        <v>118860</v>
      </c>
      <c r="VX369" s="59">
        <v>125991.60000000002</v>
      </c>
      <c r="VY369" s="59">
        <v>133551.09600000002</v>
      </c>
      <c r="VZ369" s="59">
        <v>141564.16175999999</v>
      </c>
      <c r="WA369" s="59"/>
      <c r="WD369" s="59">
        <v>0</v>
      </c>
      <c r="WE369" s="59">
        <v>0</v>
      </c>
      <c r="WF369" s="59">
        <v>9905</v>
      </c>
      <c r="WG369" s="59">
        <v>10499.300000000001</v>
      </c>
      <c r="WH369" s="59">
        <v>11129.258000000002</v>
      </c>
      <c r="WI369" s="59">
        <v>11797.01348</v>
      </c>
      <c r="WJ369" s="59"/>
      <c r="WM369" s="59">
        <v>0</v>
      </c>
      <c r="WN369" s="59">
        <v>0</v>
      </c>
      <c r="WO369" s="59">
        <v>415.65253881661772</v>
      </c>
      <c r="WP369" s="59">
        <v>440.59169114561485</v>
      </c>
      <c r="WQ369" s="59">
        <v>467.02719261435175</v>
      </c>
      <c r="WR369" s="59">
        <v>495.0488241712128</v>
      </c>
      <c r="WS369" s="59"/>
      <c r="WV369" s="74">
        <v>-12</v>
      </c>
      <c r="WW369" s="74">
        <v>0</v>
      </c>
      <c r="WX369" s="74">
        <v>12</v>
      </c>
      <c r="WY369" s="74">
        <v>24</v>
      </c>
      <c r="WZ369" s="74">
        <v>36</v>
      </c>
      <c r="XA369" s="74">
        <v>48</v>
      </c>
      <c r="XB369" s="74"/>
      <c r="XE369" s="80">
        <v>0</v>
      </c>
      <c r="XF369" s="80">
        <v>0</v>
      </c>
      <c r="XG369" s="80">
        <v>1</v>
      </c>
      <c r="XH369" s="80">
        <v>2</v>
      </c>
      <c r="XI369" s="80">
        <v>3</v>
      </c>
      <c r="XJ369" s="80">
        <v>4</v>
      </c>
      <c r="XK369" s="80"/>
      <c r="XL369" s="75"/>
      <c r="XM369" s="75"/>
      <c r="XN369" s="80">
        <v>0</v>
      </c>
      <c r="XO369" s="80">
        <v>0</v>
      </c>
      <c r="XP369" s="80">
        <v>0</v>
      </c>
      <c r="XQ369" s="80">
        <v>0</v>
      </c>
      <c r="XR369" s="80">
        <v>0</v>
      </c>
      <c r="XS369" s="80">
        <v>0</v>
      </c>
      <c r="XT369" s="80"/>
      <c r="XW369" s="80">
        <v>0</v>
      </c>
      <c r="XX369" s="80">
        <v>0</v>
      </c>
      <c r="XY369" s="80">
        <v>0</v>
      </c>
      <c r="XZ369" s="80">
        <v>0</v>
      </c>
      <c r="YA369" s="80">
        <v>0</v>
      </c>
      <c r="YB369" s="80">
        <v>0</v>
      </c>
      <c r="YC369" s="80"/>
      <c r="YF369" s="5">
        <v>0</v>
      </c>
      <c r="YG369" s="5">
        <v>0</v>
      </c>
      <c r="YH369" s="5">
        <v>866.63554343264786</v>
      </c>
      <c r="YI369" s="5">
        <v>918.63367603860752</v>
      </c>
      <c r="YJ369" s="5">
        <v>973.75169660092342</v>
      </c>
      <c r="YK369" s="5">
        <v>1032.1767983969794</v>
      </c>
      <c r="YL369" s="5"/>
      <c r="YO369" s="5">
        <v>0</v>
      </c>
      <c r="YP369" s="5">
        <v>0</v>
      </c>
      <c r="YQ369" s="5">
        <v>18704.364246747798</v>
      </c>
      <c r="YR369" s="5">
        <v>19826.626101552669</v>
      </c>
      <c r="YS369" s="5">
        <v>21016.223667645827</v>
      </c>
      <c r="YT369" s="5">
        <v>29702.929450272768</v>
      </c>
      <c r="YU369" s="5"/>
      <c r="YX369" s="5">
        <v>0</v>
      </c>
      <c r="YY369" s="5">
        <v>0</v>
      </c>
      <c r="YZ369" s="5">
        <v>18704.364246747798</v>
      </c>
      <c r="ZA369" s="5">
        <v>19826.626101552669</v>
      </c>
      <c r="ZB369" s="5">
        <v>21016.223667645827</v>
      </c>
      <c r="ZC369" s="5">
        <v>29702.929450272768</v>
      </c>
      <c r="ZD369" s="5"/>
      <c r="ZG369" s="5">
        <v>0</v>
      </c>
      <c r="ZH369" s="5">
        <v>0</v>
      </c>
      <c r="ZI369" s="5">
        <v>415.65253881661772</v>
      </c>
      <c r="ZJ369" s="5">
        <v>440.59169114561485</v>
      </c>
      <c r="ZK369" s="5">
        <v>467.02719261435175</v>
      </c>
      <c r="ZL369" s="5">
        <v>495.0488241712128</v>
      </c>
      <c r="ZM369" s="5"/>
      <c r="ZP369" s="60">
        <v>0</v>
      </c>
      <c r="ZQ369" s="60">
        <v>0</v>
      </c>
      <c r="ZR369" s="60">
        <v>5819.1355434326479</v>
      </c>
      <c r="ZS369" s="60">
        <v>12336.567352077216</v>
      </c>
      <c r="ZT369" s="60">
        <v>13076.761393201848</v>
      </c>
      <c r="ZU369" s="60">
        <v>13861.367076793958</v>
      </c>
      <c r="ZV369" s="60"/>
      <c r="ZY369" s="60">
        <v>0</v>
      </c>
      <c r="ZZ369" s="60">
        <v>0</v>
      </c>
      <c r="AAA369" s="60">
        <v>415.65253881661772</v>
      </c>
      <c r="AAB369" s="60">
        <v>440.59169114561485</v>
      </c>
      <c r="AAC369" s="60">
        <v>467.02719261435175</v>
      </c>
      <c r="AAD369" s="60">
        <v>495.0488241712128</v>
      </c>
      <c r="AAE369" s="60"/>
      <c r="AAH369" s="60">
        <v>0</v>
      </c>
      <c r="AAI369" s="60">
        <v>0</v>
      </c>
      <c r="AAJ369" s="60">
        <v>8728.7033151489723</v>
      </c>
      <c r="AAK369" s="60">
        <v>18504.851028115823</v>
      </c>
      <c r="AAL369" s="60">
        <v>29422.713134704161</v>
      </c>
      <c r="AAM369" s="60">
        <v>41584.101230381872</v>
      </c>
      <c r="AAN369" s="60"/>
      <c r="AAQ369" s="5">
        <v>0</v>
      </c>
      <c r="AAR369" s="5">
        <v>0</v>
      </c>
      <c r="AAS369" s="5">
        <v>14547.838858581621</v>
      </c>
      <c r="AAT369" s="5">
        <v>30841.418380193041</v>
      </c>
      <c r="AAU369" s="5">
        <v>42499.474527906008</v>
      </c>
      <c r="AAV369" s="5">
        <v>55445.468307175834</v>
      </c>
    </row>
    <row r="370" spans="2:724" ht="15" customHeight="1">
      <c r="B370" s="228">
        <v>97</v>
      </c>
      <c r="C370" s="228">
        <v>1</v>
      </c>
      <c r="D370" s="229" t="s">
        <v>481</v>
      </c>
      <c r="E370" s="73" t="b">
        <v>0</v>
      </c>
      <c r="F370" s="230">
        <v>41883</v>
      </c>
      <c r="G370" s="231" t="s">
        <v>426</v>
      </c>
      <c r="H370" s="57" t="s">
        <v>231</v>
      </c>
      <c r="I370" s="57" t="s">
        <v>198</v>
      </c>
      <c r="J370" s="229" t="s">
        <v>232</v>
      </c>
      <c r="K370" s="232">
        <v>8464</v>
      </c>
      <c r="L370" s="232">
        <v>0</v>
      </c>
      <c r="M370" s="73" t="b">
        <v>1</v>
      </c>
      <c r="N370" s="73" t="b">
        <v>1</v>
      </c>
      <c r="O370" s="73" t="b">
        <v>1</v>
      </c>
      <c r="P370" s="27">
        <v>42979</v>
      </c>
      <c r="Q370" s="27" t="s">
        <v>426</v>
      </c>
      <c r="R370" s="69">
        <v>0</v>
      </c>
      <c r="S370" s="69">
        <v>0.06</v>
      </c>
      <c r="T370" s="69">
        <v>0.06</v>
      </c>
      <c r="U370" s="69">
        <v>0.06</v>
      </c>
      <c r="V370" s="69">
        <v>0.06</v>
      </c>
      <c r="W370" s="69">
        <v>0.06</v>
      </c>
      <c r="Z370" s="232">
        <v>0</v>
      </c>
      <c r="AA370" s="232">
        <v>0</v>
      </c>
      <c r="AB370" s="232">
        <v>0</v>
      </c>
      <c r="AC370" s="232">
        <v>0</v>
      </c>
      <c r="AD370" s="232">
        <v>0</v>
      </c>
      <c r="AE370" s="232">
        <v>0</v>
      </c>
      <c r="AF370" s="232">
        <v>0</v>
      </c>
      <c r="AG370" s="232">
        <v>0</v>
      </c>
      <c r="AH370" s="232">
        <v>9905</v>
      </c>
      <c r="AI370" s="232">
        <v>9905</v>
      </c>
      <c r="AJ370" s="232">
        <v>9905</v>
      </c>
      <c r="AK370" s="232">
        <v>9905</v>
      </c>
      <c r="AL370" s="5">
        <v>10499.300000000001</v>
      </c>
      <c r="AM370" s="5">
        <v>10499.300000000001</v>
      </c>
      <c r="AN370" s="5">
        <v>10499.300000000001</v>
      </c>
      <c r="AO370" s="5">
        <v>10499.300000000001</v>
      </c>
      <c r="AP370" s="5">
        <v>10499.300000000001</v>
      </c>
      <c r="AQ370" s="5">
        <v>10499.300000000001</v>
      </c>
      <c r="AR370" s="5">
        <v>10499.300000000001</v>
      </c>
      <c r="AS370" s="5">
        <v>10499.300000000001</v>
      </c>
      <c r="AT370" s="5">
        <v>10499.300000000001</v>
      </c>
      <c r="AU370" s="5">
        <v>10499.300000000001</v>
      </c>
      <c r="AV370" s="5">
        <v>10499.300000000001</v>
      </c>
      <c r="AW370" s="5">
        <v>10499.300000000001</v>
      </c>
      <c r="AX370" s="5">
        <v>11129.258000000002</v>
      </c>
      <c r="AY370" s="5">
        <v>11129.258000000002</v>
      </c>
      <c r="AZ370" s="5">
        <v>11129.258000000002</v>
      </c>
      <c r="BA370" s="5">
        <v>11129.258000000002</v>
      </c>
      <c r="BB370" s="5">
        <v>11129.258000000002</v>
      </c>
      <c r="BC370" s="5">
        <v>11129.258000000002</v>
      </c>
      <c r="BD370" s="5">
        <v>11129.258000000002</v>
      </c>
      <c r="BE370" s="5">
        <v>11129.258000000002</v>
      </c>
      <c r="BF370" s="5">
        <v>11129.258000000002</v>
      </c>
      <c r="BG370" s="5">
        <v>11129.258000000002</v>
      </c>
      <c r="BH370" s="5">
        <v>11129.258000000002</v>
      </c>
      <c r="BI370" s="5">
        <v>11129.258000000002</v>
      </c>
      <c r="BJ370" s="5">
        <v>11797.013480000001</v>
      </c>
      <c r="BK370" s="5">
        <v>11797.013480000001</v>
      </c>
      <c r="BL370" s="5">
        <v>11797.013480000001</v>
      </c>
      <c r="BM370" s="5">
        <v>11797.013480000001</v>
      </c>
      <c r="BN370" s="5">
        <v>11797.013480000001</v>
      </c>
      <c r="BO370" s="5">
        <v>11797.013480000001</v>
      </c>
      <c r="BP370" s="5">
        <v>11797.013480000001</v>
      </c>
      <c r="BQ370" s="5">
        <v>11797.013480000001</v>
      </c>
      <c r="BR370" s="5">
        <v>11797.013480000001</v>
      </c>
      <c r="BS370" s="5">
        <v>11797.013480000001</v>
      </c>
      <c r="BT370" s="5">
        <v>11797.013480000001</v>
      </c>
      <c r="BU370" s="5">
        <v>11797.013480000001</v>
      </c>
      <c r="BV370" s="5">
        <v>12504.834288800002</v>
      </c>
      <c r="BW370" s="5">
        <v>12504.834288800002</v>
      </c>
      <c r="BX370" s="5">
        <v>12504.834288800002</v>
      </c>
      <c r="BY370" s="5">
        <v>12504.834288800002</v>
      </c>
      <c r="BZ370" s="5">
        <v>12504.834288800002</v>
      </c>
      <c r="CA370" s="5">
        <v>12504.834288800002</v>
      </c>
      <c r="CB370" s="5">
        <v>12504.834288800002</v>
      </c>
      <c r="CC370" s="5">
        <v>12504.834288800002</v>
      </c>
      <c r="CD370" s="5">
        <v>12504.834288800002</v>
      </c>
      <c r="CE370" s="5">
        <v>12504.834288800002</v>
      </c>
      <c r="CF370" s="5">
        <v>12504.834288800002</v>
      </c>
      <c r="CG370" s="5">
        <v>12504.834288800002</v>
      </c>
      <c r="CH370" s="5">
        <v>13255.124346128003</v>
      </c>
      <c r="CI370" s="5">
        <v>13255.124346128003</v>
      </c>
      <c r="CJ370" s="5">
        <v>13255.124346128003</v>
      </c>
      <c r="CK370" s="5">
        <v>13255.124346128003</v>
      </c>
      <c r="CL370" s="5">
        <v>13255.124346128003</v>
      </c>
      <c r="CM370" s="5">
        <v>13255.124346128003</v>
      </c>
      <c r="CN370" s="5">
        <v>13255.124346128003</v>
      </c>
      <c r="CO370" s="5">
        <v>13255.124346128003</v>
      </c>
      <c r="CP370" s="5">
        <v>13255.124346128003</v>
      </c>
      <c r="CQ370" s="5">
        <v>13255.124346128003</v>
      </c>
      <c r="CR370" s="5">
        <v>13255.124346128003</v>
      </c>
      <c r="CS370" s="5">
        <v>13255.124346128003</v>
      </c>
      <c r="CU370" s="69">
        <v>0</v>
      </c>
      <c r="CV370" s="69">
        <v>0</v>
      </c>
      <c r="CW370" s="69">
        <v>0</v>
      </c>
      <c r="CX370" s="69">
        <v>0</v>
      </c>
      <c r="CY370" s="69">
        <v>0</v>
      </c>
      <c r="CZ370" s="69">
        <v>0</v>
      </c>
      <c r="DC370" s="5">
        <v>0</v>
      </c>
      <c r="DD370" s="5">
        <v>0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0</v>
      </c>
      <c r="DQ370" s="5">
        <v>0</v>
      </c>
      <c r="DR370" s="5">
        <v>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0</v>
      </c>
      <c r="FC370" s="5">
        <v>0</v>
      </c>
      <c r="FD370" s="5">
        <v>0</v>
      </c>
      <c r="FE370" s="5">
        <v>0</v>
      </c>
      <c r="FF370" s="5">
        <v>0</v>
      </c>
      <c r="FG370" s="5">
        <v>0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/>
      <c r="FZ370" s="5">
        <v>0</v>
      </c>
      <c r="GA370" s="5">
        <v>0</v>
      </c>
      <c r="GB370" s="5">
        <v>0</v>
      </c>
      <c r="GC370" s="5">
        <v>0</v>
      </c>
      <c r="GD370" s="5">
        <v>0</v>
      </c>
      <c r="GE370" s="5">
        <v>0</v>
      </c>
      <c r="GF370" s="5">
        <v>0</v>
      </c>
      <c r="GG370" s="5">
        <v>0</v>
      </c>
      <c r="GH370" s="5">
        <v>9905</v>
      </c>
      <c r="GI370" s="5">
        <v>9905</v>
      </c>
      <c r="GJ370" s="5">
        <v>9905</v>
      </c>
      <c r="GK370" s="5">
        <v>9905</v>
      </c>
      <c r="GL370" s="5">
        <v>10499.300000000001</v>
      </c>
      <c r="GM370" s="5">
        <v>10499.300000000001</v>
      </c>
      <c r="GN370" s="5">
        <v>10499.300000000001</v>
      </c>
      <c r="GO370" s="5">
        <v>10499.300000000001</v>
      </c>
      <c r="GP370" s="5">
        <v>10499.300000000001</v>
      </c>
      <c r="GQ370" s="5">
        <v>10499.300000000001</v>
      </c>
      <c r="GR370" s="5">
        <v>10499.300000000001</v>
      </c>
      <c r="GS370" s="5">
        <v>10499.300000000001</v>
      </c>
      <c r="GT370" s="5">
        <v>10499.300000000001</v>
      </c>
      <c r="GU370" s="5">
        <v>10499.300000000001</v>
      </c>
      <c r="GV370" s="5">
        <v>10499.300000000001</v>
      </c>
      <c r="GW370" s="5">
        <v>10499.300000000001</v>
      </c>
      <c r="GX370" s="5">
        <v>11129.258000000002</v>
      </c>
      <c r="GY370" s="5">
        <v>11129.258000000002</v>
      </c>
      <c r="GZ370" s="5">
        <v>11129.258000000002</v>
      </c>
      <c r="HA370" s="5">
        <v>11129.258000000002</v>
      </c>
      <c r="HB370" s="5">
        <v>11129.258000000002</v>
      </c>
      <c r="HC370" s="5">
        <v>11129.258000000002</v>
      </c>
      <c r="HD370" s="5">
        <v>11129.258000000002</v>
      </c>
      <c r="HE370" s="5">
        <v>11129.258000000002</v>
      </c>
      <c r="HF370" s="5">
        <v>11129.258000000002</v>
      </c>
      <c r="HG370" s="5">
        <v>11129.258000000002</v>
      </c>
      <c r="HH370" s="5">
        <v>11129.258000000002</v>
      </c>
      <c r="HI370" s="5">
        <v>11129.258000000002</v>
      </c>
      <c r="HJ370" s="5">
        <v>11797.013480000001</v>
      </c>
      <c r="HK370" s="5">
        <v>11797.013480000001</v>
      </c>
      <c r="HL370" s="5">
        <v>11797.013480000001</v>
      </c>
      <c r="HM370" s="5">
        <v>11797.013480000001</v>
      </c>
      <c r="HN370" s="5">
        <v>11797.013480000001</v>
      </c>
      <c r="HO370" s="5">
        <v>11797.013480000001</v>
      </c>
      <c r="HP370" s="5">
        <v>11797.013480000001</v>
      </c>
      <c r="HQ370" s="5">
        <v>11797.013480000001</v>
      </c>
      <c r="HR370" s="5">
        <v>11797.013480000001</v>
      </c>
      <c r="HS370" s="5">
        <v>11797.013480000001</v>
      </c>
      <c r="HT370" s="5">
        <v>11797.013480000001</v>
      </c>
      <c r="HU370" s="5">
        <v>11797.013480000001</v>
      </c>
      <c r="HV370" s="5">
        <v>12504.834288800002</v>
      </c>
      <c r="HW370" s="5">
        <v>12504.834288800002</v>
      </c>
      <c r="HX370" s="5">
        <v>12504.834288800002</v>
      </c>
      <c r="HY370" s="5">
        <v>12504.834288800002</v>
      </c>
      <c r="HZ370" s="5">
        <v>12504.834288800002</v>
      </c>
      <c r="IA370" s="5">
        <v>12504.834288800002</v>
      </c>
      <c r="IB370" s="5">
        <v>12504.834288800002</v>
      </c>
      <c r="IC370" s="5">
        <v>12504.834288800002</v>
      </c>
      <c r="ID370" s="5">
        <v>12504.834288800002</v>
      </c>
      <c r="IE370" s="5">
        <v>12504.834288800002</v>
      </c>
      <c r="IF370" s="5">
        <v>12504.834288800002</v>
      </c>
      <c r="IG370" s="5">
        <v>12504.834288800002</v>
      </c>
      <c r="IH370" s="5">
        <v>13255.124346128003</v>
      </c>
      <c r="II370" s="5">
        <v>13255.124346128003</v>
      </c>
      <c r="IJ370" s="5">
        <v>13255.124346128003</v>
      </c>
      <c r="IK370" s="5">
        <v>13255.124346128003</v>
      </c>
      <c r="IL370" s="5">
        <v>13255.124346128003</v>
      </c>
      <c r="IM370" s="5">
        <v>13255.124346128003</v>
      </c>
      <c r="IN370" s="5">
        <v>13255.124346128003</v>
      </c>
      <c r="IO370" s="5">
        <v>13255.124346128003</v>
      </c>
      <c r="IP370" s="5">
        <v>13255.124346128003</v>
      </c>
      <c r="IQ370" s="5">
        <v>13255.124346128003</v>
      </c>
      <c r="IR370" s="5">
        <v>13255.124346128003</v>
      </c>
      <c r="IS370" s="5">
        <v>13255.124346128003</v>
      </c>
      <c r="IT370" s="5"/>
      <c r="IW370" s="5">
        <v>0</v>
      </c>
      <c r="IX370" s="5">
        <v>0</v>
      </c>
      <c r="IY370" s="5">
        <v>0</v>
      </c>
      <c r="IZ370" s="5">
        <v>0</v>
      </c>
      <c r="JA370" s="5">
        <v>0</v>
      </c>
      <c r="JB370" s="5">
        <v>0</v>
      </c>
      <c r="JC370" s="5">
        <v>0</v>
      </c>
      <c r="JD370" s="5">
        <v>0</v>
      </c>
      <c r="JE370" s="5">
        <v>284.27350000000001</v>
      </c>
      <c r="JF370" s="5">
        <v>284.27350000000001</v>
      </c>
      <c r="JG370" s="5">
        <v>284.27350000000001</v>
      </c>
      <c r="JH370" s="5">
        <v>284.27350000000001</v>
      </c>
      <c r="JI370" s="5">
        <v>301.32991000000004</v>
      </c>
      <c r="JJ370" s="5">
        <v>301.32991000000004</v>
      </c>
      <c r="JK370" s="5">
        <v>301.32991000000004</v>
      </c>
      <c r="JL370" s="5">
        <v>301.32991000000004</v>
      </c>
      <c r="JM370" s="5">
        <v>301.32991000000004</v>
      </c>
      <c r="JN370" s="5">
        <v>301.32991000000004</v>
      </c>
      <c r="JO370" s="5">
        <v>301.32991000000004</v>
      </c>
      <c r="JP370" s="5">
        <v>301.32991000000004</v>
      </c>
      <c r="JQ370" s="5">
        <v>301.32991000000004</v>
      </c>
      <c r="JR370" s="5">
        <v>301.32991000000004</v>
      </c>
      <c r="JS370" s="5">
        <v>301.32991000000004</v>
      </c>
      <c r="JT370" s="5">
        <v>301.32991000000004</v>
      </c>
      <c r="JU370" s="5">
        <v>319.40970460000005</v>
      </c>
      <c r="JV370" s="5">
        <v>319.40970460000005</v>
      </c>
      <c r="JW370" s="5">
        <v>319.40970460000005</v>
      </c>
      <c r="JX370" s="5">
        <v>319.40970460000005</v>
      </c>
      <c r="JY370" s="5">
        <v>319.40970460000005</v>
      </c>
      <c r="JZ370" s="5">
        <v>319.40970460000005</v>
      </c>
      <c r="KA370" s="5">
        <v>319.40970460000005</v>
      </c>
      <c r="KB370" s="5">
        <v>319.40970460000005</v>
      </c>
      <c r="KC370" s="5">
        <v>319.40970460000005</v>
      </c>
      <c r="KD370" s="5">
        <v>319.40970460000005</v>
      </c>
      <c r="KE370" s="5">
        <v>319.40970460000005</v>
      </c>
      <c r="KF370" s="5">
        <v>319.40970460000005</v>
      </c>
      <c r="KG370" s="5">
        <v>338.57428687600003</v>
      </c>
      <c r="KH370" s="5">
        <v>338.57428687600003</v>
      </c>
      <c r="KI370" s="5">
        <v>338.57428687600003</v>
      </c>
      <c r="KJ370" s="5">
        <v>338.57428687600003</v>
      </c>
      <c r="KK370" s="5">
        <v>338.57428687600003</v>
      </c>
      <c r="KL370" s="5">
        <v>338.57428687600003</v>
      </c>
      <c r="KM370" s="5">
        <v>338.57428687600003</v>
      </c>
      <c r="KN370" s="5">
        <v>338.57428687600003</v>
      </c>
      <c r="KO370" s="5">
        <v>338.57428687600003</v>
      </c>
      <c r="KP370" s="5">
        <v>338.57428687600003</v>
      </c>
      <c r="KQ370" s="5">
        <v>338.57428687600003</v>
      </c>
      <c r="KR370" s="5">
        <v>338.57428687600003</v>
      </c>
      <c r="KS370" s="5">
        <v>358.88874408856009</v>
      </c>
      <c r="KT370" s="5">
        <v>358.88874408856009</v>
      </c>
      <c r="KU370" s="5">
        <v>358.88874408856009</v>
      </c>
      <c r="KV370" s="5">
        <v>358.88874408856009</v>
      </c>
      <c r="KW370" s="5">
        <v>358.88874408856009</v>
      </c>
      <c r="KX370" s="5">
        <v>358.88874408856009</v>
      </c>
      <c r="KY370" s="5">
        <v>358.88874408856009</v>
      </c>
      <c r="KZ370" s="5">
        <v>358.88874408856009</v>
      </c>
      <c r="LA370" s="5">
        <v>358.88874408856009</v>
      </c>
      <c r="LB370" s="5">
        <v>358.88874408856009</v>
      </c>
      <c r="LC370" s="5">
        <v>358.88874408856009</v>
      </c>
      <c r="LD370" s="5">
        <v>358.88874408856009</v>
      </c>
      <c r="LE370" s="5">
        <v>380.42206873387369</v>
      </c>
      <c r="LF370" s="5">
        <v>380.42206873387369</v>
      </c>
      <c r="LG370" s="5">
        <v>380.42206873387369</v>
      </c>
      <c r="LH370" s="5">
        <v>380.42206873387369</v>
      </c>
      <c r="LI370" s="5">
        <v>380.42206873387369</v>
      </c>
      <c r="LJ370" s="5">
        <v>380.42206873387369</v>
      </c>
      <c r="LK370" s="5">
        <v>380.42206873387369</v>
      </c>
      <c r="LL370" s="5">
        <v>380.42206873387369</v>
      </c>
      <c r="LM370" s="5">
        <v>380.42206873387369</v>
      </c>
      <c r="LN370" s="5">
        <v>380.42206873387369</v>
      </c>
      <c r="LO370" s="5">
        <v>380.42206873387369</v>
      </c>
      <c r="LP370" s="5">
        <v>380.42206873387369</v>
      </c>
      <c r="LQ370" s="5"/>
      <c r="LT370" s="5">
        <v>0</v>
      </c>
      <c r="LU370" s="5">
        <v>0</v>
      </c>
      <c r="LV370" s="5">
        <v>0</v>
      </c>
      <c r="LW370" s="5">
        <v>0</v>
      </c>
      <c r="LX370" s="5">
        <v>0</v>
      </c>
      <c r="LY370" s="5">
        <v>0</v>
      </c>
      <c r="LZ370" s="5">
        <v>0</v>
      </c>
      <c r="MA370" s="5">
        <v>0</v>
      </c>
      <c r="MB370" s="5">
        <v>301.11200000000002</v>
      </c>
      <c r="MC370" s="5">
        <v>301.11200000000002</v>
      </c>
      <c r="MD370" s="5">
        <v>301.11200000000002</v>
      </c>
      <c r="ME370" s="5">
        <v>301.11200000000002</v>
      </c>
      <c r="MF370" s="5">
        <v>319.17872000000006</v>
      </c>
      <c r="MG370" s="5">
        <v>319.17872000000006</v>
      </c>
      <c r="MH370" s="5">
        <v>319.17872000000006</v>
      </c>
      <c r="MI370" s="5">
        <v>319.17872000000006</v>
      </c>
      <c r="MJ370" s="5">
        <v>319.17872000000006</v>
      </c>
      <c r="MK370" s="5">
        <v>319.17872000000006</v>
      </c>
      <c r="ML370" s="5">
        <v>319.17872000000006</v>
      </c>
      <c r="MM370" s="5">
        <v>319.17872000000006</v>
      </c>
      <c r="MN370" s="5">
        <v>319.17872000000006</v>
      </c>
      <c r="MO370" s="5">
        <v>319.17872000000006</v>
      </c>
      <c r="MP370" s="5">
        <v>319.17872000000006</v>
      </c>
      <c r="MQ370" s="5">
        <v>319.17872000000006</v>
      </c>
      <c r="MR370" s="5">
        <v>338.32944320000007</v>
      </c>
      <c r="MS370" s="5">
        <v>338.32944320000007</v>
      </c>
      <c r="MT370" s="5">
        <v>338.32944320000007</v>
      </c>
      <c r="MU370" s="5">
        <v>338.32944320000007</v>
      </c>
      <c r="MV370" s="5">
        <v>338.32944320000007</v>
      </c>
      <c r="MW370" s="5">
        <v>338.32944320000007</v>
      </c>
      <c r="MX370" s="5">
        <v>338.32944320000007</v>
      </c>
      <c r="MY370" s="5">
        <v>338.32944320000007</v>
      </c>
      <c r="MZ370" s="5">
        <v>338.32944320000007</v>
      </c>
      <c r="NA370" s="5">
        <v>338.32944320000007</v>
      </c>
      <c r="NB370" s="5">
        <v>338.32944320000007</v>
      </c>
      <c r="NC370" s="5">
        <v>338.32944320000007</v>
      </c>
      <c r="ND370" s="5">
        <v>358.62920979200004</v>
      </c>
      <c r="NE370" s="5">
        <v>358.62920979200004</v>
      </c>
      <c r="NF370" s="5">
        <v>358.62920979200004</v>
      </c>
      <c r="NG370" s="5">
        <v>358.62920979200004</v>
      </c>
      <c r="NH370" s="5">
        <v>358.62920979200004</v>
      </c>
      <c r="NI370" s="5">
        <v>358.62920979200004</v>
      </c>
      <c r="NJ370" s="5">
        <v>358.62920979200004</v>
      </c>
      <c r="NK370" s="5">
        <v>358.62920979200004</v>
      </c>
      <c r="NL370" s="5">
        <v>358.62920979200004</v>
      </c>
      <c r="NM370" s="5">
        <v>358.62920979200004</v>
      </c>
      <c r="NN370" s="5">
        <v>358.62920979200004</v>
      </c>
      <c r="NO370" s="5">
        <v>358.62920979200004</v>
      </c>
      <c r="NP370" s="5">
        <v>380.14696237952006</v>
      </c>
      <c r="NQ370" s="5">
        <v>380.14696237952006</v>
      </c>
      <c r="NR370" s="5">
        <v>380.14696237952006</v>
      </c>
      <c r="NS370" s="5">
        <v>380.14696237952006</v>
      </c>
      <c r="NT370" s="5">
        <v>380.14696237952006</v>
      </c>
      <c r="NU370" s="5">
        <v>380.14696237952006</v>
      </c>
      <c r="NV370" s="5">
        <v>380.14696237952006</v>
      </c>
      <c r="NW370" s="5">
        <v>380.14696237952006</v>
      </c>
      <c r="NX370" s="5">
        <v>380.14696237952006</v>
      </c>
      <c r="NY370" s="5">
        <v>380.14696237952006</v>
      </c>
      <c r="NZ370" s="5">
        <v>380.14696237952006</v>
      </c>
      <c r="OA370" s="5">
        <v>380.14696237952006</v>
      </c>
      <c r="OB370" s="5">
        <v>402.95578012229129</v>
      </c>
      <c r="OC370" s="5">
        <v>402.95578012229129</v>
      </c>
      <c r="OD370" s="5">
        <v>402.95578012229129</v>
      </c>
      <c r="OE370" s="5">
        <v>402.95578012229129</v>
      </c>
      <c r="OF370" s="5">
        <v>402.95578012229129</v>
      </c>
      <c r="OG370" s="5">
        <v>402.95578012229129</v>
      </c>
      <c r="OH370" s="5">
        <v>402.95578012229129</v>
      </c>
      <c r="OI370" s="5">
        <v>402.95578012229129</v>
      </c>
      <c r="OJ370" s="5">
        <v>402.95578012229129</v>
      </c>
      <c r="OK370" s="5">
        <v>402.95578012229129</v>
      </c>
      <c r="OL370" s="5">
        <v>402.95578012229129</v>
      </c>
      <c r="OM370" s="5">
        <v>402.95578012229129</v>
      </c>
      <c r="ON370" s="5"/>
      <c r="OQ370" s="59">
        <v>0</v>
      </c>
      <c r="OR370" s="59">
        <v>0</v>
      </c>
      <c r="OS370" s="59">
        <v>0</v>
      </c>
      <c r="OT370" s="59">
        <v>0</v>
      </c>
      <c r="OU370" s="59">
        <v>0</v>
      </c>
      <c r="OV370" s="59">
        <v>0</v>
      </c>
      <c r="OW370" s="59">
        <v>0</v>
      </c>
      <c r="OX370" s="59">
        <v>0</v>
      </c>
      <c r="OY370" s="59">
        <v>0</v>
      </c>
      <c r="OZ370" s="59">
        <v>0</v>
      </c>
      <c r="PA370" s="59">
        <v>0</v>
      </c>
      <c r="PB370" s="59">
        <v>0</v>
      </c>
      <c r="PC370" s="59">
        <v>0</v>
      </c>
      <c r="PD370" s="59">
        <v>0</v>
      </c>
      <c r="PE370" s="59">
        <v>0</v>
      </c>
      <c r="PF370" s="59">
        <v>0</v>
      </c>
      <c r="PG370" s="59">
        <v>0</v>
      </c>
      <c r="PH370" s="59">
        <v>0</v>
      </c>
      <c r="PI370" s="59">
        <v>0</v>
      </c>
      <c r="PJ370" s="59">
        <v>0</v>
      </c>
      <c r="PK370" s="59">
        <v>0</v>
      </c>
      <c r="PL370" s="59">
        <v>0</v>
      </c>
      <c r="PM370" s="59">
        <v>0</v>
      </c>
      <c r="PN370" s="59">
        <v>0</v>
      </c>
      <c r="PO370" s="59">
        <v>0</v>
      </c>
      <c r="PP370" s="59">
        <v>0</v>
      </c>
      <c r="PQ370" s="59">
        <v>0</v>
      </c>
      <c r="PR370" s="59">
        <v>0</v>
      </c>
      <c r="PS370" s="59">
        <v>0</v>
      </c>
      <c r="PT370" s="59">
        <v>0</v>
      </c>
      <c r="PU370" s="59">
        <v>0</v>
      </c>
      <c r="PV370" s="59">
        <v>0</v>
      </c>
      <c r="PW370" s="59">
        <v>0</v>
      </c>
      <c r="PX370" s="59">
        <v>0</v>
      </c>
      <c r="PY370" s="59">
        <v>0</v>
      </c>
      <c r="PZ370" s="59">
        <v>0</v>
      </c>
      <c r="QA370" s="59">
        <v>0</v>
      </c>
      <c r="QB370" s="59">
        <v>0</v>
      </c>
      <c r="QC370" s="59">
        <v>0</v>
      </c>
      <c r="QD370" s="59">
        <v>0</v>
      </c>
      <c r="QE370" s="59">
        <v>0</v>
      </c>
      <c r="QF370" s="59">
        <v>0</v>
      </c>
      <c r="QG370" s="59">
        <v>0</v>
      </c>
      <c r="QH370" s="59">
        <v>0</v>
      </c>
      <c r="QI370" s="59">
        <v>0</v>
      </c>
      <c r="QJ370" s="59">
        <v>0</v>
      </c>
      <c r="QK370" s="59">
        <v>0</v>
      </c>
      <c r="QL370" s="59">
        <v>0</v>
      </c>
      <c r="QM370" s="59">
        <v>0</v>
      </c>
      <c r="QN370" s="59">
        <v>0</v>
      </c>
      <c r="QO370" s="59">
        <v>0</v>
      </c>
      <c r="QP370" s="59">
        <v>0</v>
      </c>
      <c r="QQ370" s="59">
        <v>0</v>
      </c>
      <c r="QR370" s="59">
        <v>0</v>
      </c>
      <c r="QS370" s="59">
        <v>0</v>
      </c>
      <c r="QT370" s="59">
        <v>0</v>
      </c>
      <c r="QU370" s="59">
        <v>0</v>
      </c>
      <c r="QV370" s="59">
        <v>0</v>
      </c>
      <c r="QW370" s="59">
        <v>0</v>
      </c>
      <c r="QX370" s="59">
        <v>0</v>
      </c>
      <c r="QY370" s="59">
        <v>0</v>
      </c>
      <c r="QZ370" s="59">
        <v>0</v>
      </c>
      <c r="RA370" s="59">
        <v>0</v>
      </c>
      <c r="RB370" s="59">
        <v>0</v>
      </c>
      <c r="RC370" s="59">
        <v>0</v>
      </c>
      <c r="RD370" s="59">
        <v>0</v>
      </c>
      <c r="RE370" s="59">
        <v>0</v>
      </c>
      <c r="RF370" s="59">
        <v>0</v>
      </c>
      <c r="RG370" s="59">
        <v>0</v>
      </c>
      <c r="RH370" s="59">
        <v>0</v>
      </c>
      <c r="RI370" s="59">
        <v>0</v>
      </c>
      <c r="RJ370" s="59">
        <v>0</v>
      </c>
      <c r="RK370" s="59"/>
      <c r="RN370" s="59">
        <v>0</v>
      </c>
      <c r="RO370" s="59">
        <v>0</v>
      </c>
      <c r="RP370" s="59">
        <v>0</v>
      </c>
      <c r="RQ370" s="59">
        <v>0</v>
      </c>
      <c r="RR370" s="59">
        <v>0</v>
      </c>
      <c r="RS370" s="59">
        <v>0</v>
      </c>
      <c r="RT370" s="59">
        <v>0</v>
      </c>
      <c r="RU370" s="59">
        <v>0</v>
      </c>
      <c r="RV370" s="59">
        <v>585.38550000000009</v>
      </c>
      <c r="RW370" s="59">
        <v>585.38550000000009</v>
      </c>
      <c r="RX370" s="59">
        <v>585.38550000000009</v>
      </c>
      <c r="RY370" s="59">
        <v>585.38550000000009</v>
      </c>
      <c r="RZ370" s="59">
        <v>620.50863000000004</v>
      </c>
      <c r="SA370" s="59">
        <v>620.50863000000004</v>
      </c>
      <c r="SB370" s="59">
        <v>620.50863000000004</v>
      </c>
      <c r="SC370" s="59">
        <v>620.50863000000004</v>
      </c>
      <c r="SD370" s="59">
        <v>620.50863000000004</v>
      </c>
      <c r="SE370" s="59">
        <v>620.50863000000004</v>
      </c>
      <c r="SF370" s="59">
        <v>620.50863000000004</v>
      </c>
      <c r="SG370" s="59">
        <v>620.50863000000004</v>
      </c>
      <c r="SH370" s="59">
        <v>620.50863000000004</v>
      </c>
      <c r="SI370" s="59">
        <v>620.50863000000004</v>
      </c>
      <c r="SJ370" s="59">
        <v>620.50863000000004</v>
      </c>
      <c r="SK370" s="59">
        <v>620.50863000000004</v>
      </c>
      <c r="SL370" s="59">
        <v>657.73914780000018</v>
      </c>
      <c r="SM370" s="59">
        <v>657.73914780000018</v>
      </c>
      <c r="SN370" s="59">
        <v>657.73914780000018</v>
      </c>
      <c r="SO370" s="59">
        <v>657.73914780000018</v>
      </c>
      <c r="SP370" s="59">
        <v>657.73914780000018</v>
      </c>
      <c r="SQ370" s="59">
        <v>657.73914780000018</v>
      </c>
      <c r="SR370" s="59">
        <v>657.73914780000018</v>
      </c>
      <c r="SS370" s="59">
        <v>657.73914780000018</v>
      </c>
      <c r="ST370" s="59">
        <v>657.73914780000018</v>
      </c>
      <c r="SU370" s="59">
        <v>657.73914780000018</v>
      </c>
      <c r="SV370" s="59">
        <v>657.73914780000018</v>
      </c>
      <c r="SW370" s="59">
        <v>657.73914780000018</v>
      </c>
      <c r="SX370" s="59">
        <v>697.20349666800007</v>
      </c>
      <c r="SY370" s="59">
        <v>697.20349666800007</v>
      </c>
      <c r="SZ370" s="59">
        <v>697.20349666800007</v>
      </c>
      <c r="TA370" s="59">
        <v>697.20349666800007</v>
      </c>
      <c r="TB370" s="59">
        <v>697.20349666800007</v>
      </c>
      <c r="TC370" s="59">
        <v>697.20349666800007</v>
      </c>
      <c r="TD370" s="59">
        <v>697.20349666800007</v>
      </c>
      <c r="TE370" s="59">
        <v>697.20349666800007</v>
      </c>
      <c r="TF370" s="59">
        <v>697.20349666800007</v>
      </c>
      <c r="TG370" s="59">
        <v>697.20349666800007</v>
      </c>
      <c r="TH370" s="59">
        <v>697.20349666800007</v>
      </c>
      <c r="TI370" s="59">
        <v>697.20349666800007</v>
      </c>
      <c r="TJ370" s="59">
        <v>739.03570646808021</v>
      </c>
      <c r="TK370" s="59">
        <v>739.03570646808021</v>
      </c>
      <c r="TL370" s="59">
        <v>739.03570646808021</v>
      </c>
      <c r="TM370" s="59">
        <v>739.03570646808021</v>
      </c>
      <c r="TN370" s="59">
        <v>739.03570646808021</v>
      </c>
      <c r="TO370" s="59">
        <v>739.03570646808021</v>
      </c>
      <c r="TP370" s="59">
        <v>739.03570646808021</v>
      </c>
      <c r="TQ370" s="59">
        <v>739.03570646808021</v>
      </c>
      <c r="TR370" s="59">
        <v>739.03570646808021</v>
      </c>
      <c r="TS370" s="59">
        <v>739.03570646808021</v>
      </c>
      <c r="TT370" s="59">
        <v>739.03570646808021</v>
      </c>
      <c r="TU370" s="59">
        <v>739.03570646808021</v>
      </c>
      <c r="TV370" s="59">
        <v>783.37784885616497</v>
      </c>
      <c r="TW370" s="59">
        <v>783.37784885616497</v>
      </c>
      <c r="TX370" s="59">
        <v>783.37784885616497</v>
      </c>
      <c r="TY370" s="59">
        <v>783.37784885616497</v>
      </c>
      <c r="TZ370" s="59">
        <v>783.37784885616497</v>
      </c>
      <c r="UA370" s="59">
        <v>783.37784885616497</v>
      </c>
      <c r="UB370" s="59">
        <v>783.37784885616497</v>
      </c>
      <c r="UC370" s="59">
        <v>783.37784885616497</v>
      </c>
      <c r="UD370" s="59">
        <v>783.37784885616497</v>
      </c>
      <c r="UE370" s="59">
        <v>783.37784885616497</v>
      </c>
      <c r="UF370" s="59">
        <v>783.37784885616497</v>
      </c>
      <c r="UG370" s="59">
        <v>783.37784885616497</v>
      </c>
      <c r="UH370" s="59"/>
      <c r="UK370" s="59">
        <v>1137.0940000000001</v>
      </c>
      <c r="UL370" s="59">
        <v>3615.9589199999996</v>
      </c>
      <c r="UM370" s="59">
        <v>3832.9164552000016</v>
      </c>
      <c r="UN370" s="59">
        <v>4062.8914425119997</v>
      </c>
      <c r="UO370" s="59">
        <v>4306.6649290627211</v>
      </c>
      <c r="UP370" s="59">
        <v>4565.0648248064854</v>
      </c>
      <c r="UQ370" s="59"/>
      <c r="UT370" s="59">
        <v>1204.4480000000001</v>
      </c>
      <c r="UU370" s="59">
        <v>3830.14464</v>
      </c>
      <c r="UV370" s="59">
        <v>4059.9533184000015</v>
      </c>
      <c r="UW370" s="59">
        <v>4303.5505175040007</v>
      </c>
      <c r="UX370" s="59">
        <v>4561.7635485542405</v>
      </c>
      <c r="UY370" s="59">
        <v>4835.4693614674952</v>
      </c>
      <c r="UZ370" s="59"/>
      <c r="VC370" s="59">
        <v>0</v>
      </c>
      <c r="VD370" s="59">
        <v>0</v>
      </c>
      <c r="VE370" s="59">
        <v>0</v>
      </c>
      <c r="VF370" s="59">
        <v>0</v>
      </c>
      <c r="VG370" s="59">
        <v>0</v>
      </c>
      <c r="VH370" s="59">
        <v>0</v>
      </c>
      <c r="VI370" s="59"/>
      <c r="VL370" s="59">
        <v>2341.5420000000004</v>
      </c>
      <c r="VM370" s="59">
        <v>7446.1035599999996</v>
      </c>
      <c r="VN370" s="59">
        <v>7892.8697736000031</v>
      </c>
      <c r="VO370" s="59">
        <v>8366.4419600159999</v>
      </c>
      <c r="VP370" s="59">
        <v>8868.4284776169625</v>
      </c>
      <c r="VQ370" s="59">
        <v>9400.5341862739806</v>
      </c>
      <c r="VR370" s="59"/>
      <c r="VU370" s="59">
        <v>39620</v>
      </c>
      <c r="VV370" s="59">
        <v>125991.60000000002</v>
      </c>
      <c r="VW370" s="59">
        <v>133551.09600000002</v>
      </c>
      <c r="VX370" s="59">
        <v>141564.16175999999</v>
      </c>
      <c r="VY370" s="59">
        <v>150058.01146560002</v>
      </c>
      <c r="VZ370" s="59">
        <v>159061.49215353598</v>
      </c>
      <c r="WA370" s="59"/>
      <c r="WD370" s="59">
        <v>3301.6666666666665</v>
      </c>
      <c r="WE370" s="59">
        <v>10499.300000000001</v>
      </c>
      <c r="WF370" s="59">
        <v>11129.258000000002</v>
      </c>
      <c r="WG370" s="59">
        <v>11797.01348</v>
      </c>
      <c r="WH370" s="59">
        <v>12504.834288800002</v>
      </c>
      <c r="WI370" s="59">
        <v>13255.124346127997</v>
      </c>
      <c r="WJ370" s="59"/>
      <c r="WM370" s="59">
        <v>138.55084627220592</v>
      </c>
      <c r="WN370" s="59">
        <v>440.59169114561485</v>
      </c>
      <c r="WO370" s="59">
        <v>467.02719261435175</v>
      </c>
      <c r="WP370" s="59">
        <v>495.0488241712128</v>
      </c>
      <c r="WQ370" s="59">
        <v>524.7517536214857</v>
      </c>
      <c r="WR370" s="59">
        <v>556.23685883877454</v>
      </c>
      <c r="WS370" s="59"/>
      <c r="WV370" s="74">
        <v>4</v>
      </c>
      <c r="WW370" s="74">
        <v>16</v>
      </c>
      <c r="WX370" s="74">
        <v>28</v>
      </c>
      <c r="WY370" s="74">
        <v>40</v>
      </c>
      <c r="WZ370" s="74">
        <v>52</v>
      </c>
      <c r="XA370" s="74">
        <v>64</v>
      </c>
      <c r="XB370" s="74"/>
      <c r="XE370" s="80">
        <v>0</v>
      </c>
      <c r="XF370" s="80">
        <v>1</v>
      </c>
      <c r="XG370" s="80">
        <v>2</v>
      </c>
      <c r="XH370" s="80">
        <v>3</v>
      </c>
      <c r="XI370" s="80">
        <v>4</v>
      </c>
      <c r="XJ370" s="80">
        <v>5</v>
      </c>
      <c r="XK370" s="80"/>
      <c r="XL370" s="75"/>
      <c r="XM370" s="75"/>
      <c r="XN370" s="80">
        <v>4</v>
      </c>
      <c r="XO370" s="80">
        <v>4</v>
      </c>
      <c r="XP370" s="80">
        <v>4</v>
      </c>
      <c r="XQ370" s="80">
        <v>4</v>
      </c>
      <c r="XR370" s="80">
        <v>4</v>
      </c>
      <c r="XS370" s="80">
        <v>4</v>
      </c>
      <c r="XT370" s="80"/>
      <c r="XW370" s="80">
        <v>0</v>
      </c>
      <c r="XX370" s="80">
        <v>0</v>
      </c>
      <c r="XY370" s="80">
        <v>0</v>
      </c>
      <c r="XZ370" s="80">
        <v>0</v>
      </c>
      <c r="YA370" s="80">
        <v>0</v>
      </c>
      <c r="YB370" s="80">
        <v>0</v>
      </c>
      <c r="YC370" s="80"/>
      <c r="YF370" s="5">
        <v>288.87851447754952</v>
      </c>
      <c r="YG370" s="5">
        <v>918.63367603860752</v>
      </c>
      <c r="YH370" s="5">
        <v>973.75169660092342</v>
      </c>
      <c r="YI370" s="5">
        <v>1032.1767983969794</v>
      </c>
      <c r="YJ370" s="5">
        <v>1094.1074063007991</v>
      </c>
      <c r="YK370" s="5">
        <v>3384.7012860339428</v>
      </c>
      <c r="YL370" s="5"/>
      <c r="YO370" s="5">
        <v>6234.7880822492662</v>
      </c>
      <c r="YP370" s="5">
        <v>19826.626101552669</v>
      </c>
      <c r="YQ370" s="5">
        <v>21016.223667645827</v>
      </c>
      <c r="YR370" s="5">
        <v>29702.929450272768</v>
      </c>
      <c r="YS370" s="5">
        <v>31485.105217289143</v>
      </c>
      <c r="YT370" s="5">
        <v>33374.211530326473</v>
      </c>
      <c r="YU370" s="5"/>
      <c r="YX370" s="5">
        <v>4264.2068295635027</v>
      </c>
      <c r="YY370" s="5">
        <v>19649.869898749301</v>
      </c>
      <c r="YZ370" s="5">
        <v>21016.223667645827</v>
      </c>
      <c r="ZA370" s="5">
        <v>29702.929450272768</v>
      </c>
      <c r="ZB370" s="5">
        <v>31485.105217289143</v>
      </c>
      <c r="ZC370" s="5">
        <v>33374.211530326473</v>
      </c>
      <c r="ZD370" s="5"/>
      <c r="ZG370" s="5">
        <v>138.55084627220592</v>
      </c>
      <c r="ZH370" s="5">
        <v>440.59169114561485</v>
      </c>
      <c r="ZI370" s="5">
        <v>467.02719261435175</v>
      </c>
      <c r="ZJ370" s="5">
        <v>495.0488241712128</v>
      </c>
      <c r="ZK370" s="5">
        <v>524.7517536214857</v>
      </c>
      <c r="ZL370" s="5">
        <v>556.23685883877454</v>
      </c>
      <c r="ZM370" s="5"/>
      <c r="ZP370" s="60">
        <v>969.85592390544139</v>
      </c>
      <c r="ZQ370" s="60">
        <v>12336.567352077216</v>
      </c>
      <c r="ZR370" s="60">
        <v>13076.761393201848</v>
      </c>
      <c r="ZS370" s="60">
        <v>13861.367076793958</v>
      </c>
      <c r="ZT370" s="60">
        <v>14693.049101401601</v>
      </c>
      <c r="ZU370" s="60">
        <v>15574.632047485688</v>
      </c>
      <c r="ZV370" s="60"/>
      <c r="ZY370" s="60">
        <v>138.55084627220592</v>
      </c>
      <c r="ZZ370" s="60">
        <v>440.59169114561485</v>
      </c>
      <c r="AAA370" s="60">
        <v>467.02719261435175</v>
      </c>
      <c r="AAB370" s="60">
        <v>495.0488241712128</v>
      </c>
      <c r="AAC370" s="60">
        <v>524.7517536214857</v>
      </c>
      <c r="AAD370" s="60">
        <v>556.23685883877454</v>
      </c>
      <c r="AAE370" s="60"/>
      <c r="AAH370" s="60">
        <v>1801.1610015386768</v>
      </c>
      <c r="AAI370" s="60">
        <v>11895.975660931601</v>
      </c>
      <c r="AAJ370" s="60">
        <v>22417.305245488882</v>
      </c>
      <c r="AAK370" s="60">
        <v>34158.368867813682</v>
      </c>
      <c r="AAL370" s="60">
        <v>47227.657825933718</v>
      </c>
      <c r="AAM370" s="60">
        <v>61742.291331103974</v>
      </c>
      <c r="AAN370" s="60"/>
      <c r="AAQ370" s="5">
        <v>2771.016925444118</v>
      </c>
      <c r="AAR370" s="5">
        <v>24232.543013008817</v>
      </c>
      <c r="AAS370" s="5">
        <v>35494.066638690732</v>
      </c>
      <c r="AAT370" s="5">
        <v>48019.735944607644</v>
      </c>
      <c r="AAU370" s="5">
        <v>61920.706927335319</v>
      </c>
      <c r="AAV370" s="5">
        <v>77316.923378589665</v>
      </c>
    </row>
    <row r="371" spans="2:724" ht="15" customHeight="1">
      <c r="B371" s="228">
        <v>98</v>
      </c>
      <c r="C371" s="228">
        <v>2</v>
      </c>
      <c r="D371" s="229" t="s">
        <v>482</v>
      </c>
      <c r="E371" s="73" t="b">
        <v>0</v>
      </c>
      <c r="F371" s="230">
        <v>41894</v>
      </c>
      <c r="G371" s="231" t="s">
        <v>426</v>
      </c>
      <c r="H371" s="57" t="s">
        <v>231</v>
      </c>
      <c r="I371" s="57" t="s">
        <v>199</v>
      </c>
      <c r="J371" s="229" t="s">
        <v>233</v>
      </c>
      <c r="K371" s="232">
        <v>8464</v>
      </c>
      <c r="L371" s="232">
        <v>0</v>
      </c>
      <c r="M371" s="73" t="b">
        <v>1</v>
      </c>
      <c r="N371" s="73" t="b">
        <v>1</v>
      </c>
      <c r="O371" s="73" t="b">
        <v>1</v>
      </c>
      <c r="P371" s="27">
        <v>42990</v>
      </c>
      <c r="Q371" s="27" t="s">
        <v>426</v>
      </c>
      <c r="R371" s="69">
        <v>0</v>
      </c>
      <c r="S371" s="69">
        <v>0.06</v>
      </c>
      <c r="T371" s="69">
        <v>0.06</v>
      </c>
      <c r="U371" s="69">
        <v>0.06</v>
      </c>
      <c r="V371" s="69">
        <v>0.06</v>
      </c>
      <c r="W371" s="69">
        <v>0.06</v>
      </c>
      <c r="Z371" s="232">
        <v>0</v>
      </c>
      <c r="AA371" s="232">
        <v>0</v>
      </c>
      <c r="AB371" s="232">
        <v>0</v>
      </c>
      <c r="AC371" s="232">
        <v>0</v>
      </c>
      <c r="AD371" s="232">
        <v>0</v>
      </c>
      <c r="AE371" s="232">
        <v>0</v>
      </c>
      <c r="AF371" s="232">
        <v>0</v>
      </c>
      <c r="AG371" s="232">
        <v>0</v>
      </c>
      <c r="AH371" s="232">
        <v>6272.25</v>
      </c>
      <c r="AI371" s="232">
        <v>9905</v>
      </c>
      <c r="AJ371" s="232">
        <v>9905</v>
      </c>
      <c r="AK371" s="232">
        <v>9905</v>
      </c>
      <c r="AL371" s="5">
        <v>10499.300000000001</v>
      </c>
      <c r="AM371" s="5">
        <v>10499.300000000001</v>
      </c>
      <c r="AN371" s="5">
        <v>10499.300000000001</v>
      </c>
      <c r="AO371" s="5">
        <v>10499.300000000001</v>
      </c>
      <c r="AP371" s="5">
        <v>10499.300000000001</v>
      </c>
      <c r="AQ371" s="5">
        <v>10499.300000000001</v>
      </c>
      <c r="AR371" s="5">
        <v>10499.300000000001</v>
      </c>
      <c r="AS371" s="5">
        <v>10499.300000000001</v>
      </c>
      <c r="AT371" s="5">
        <v>10499.300000000001</v>
      </c>
      <c r="AU371" s="5">
        <v>10499.300000000001</v>
      </c>
      <c r="AV371" s="5">
        <v>10499.300000000001</v>
      </c>
      <c r="AW371" s="5">
        <v>10499.300000000001</v>
      </c>
      <c r="AX371" s="5">
        <v>11129.258000000002</v>
      </c>
      <c r="AY371" s="5">
        <v>11129.258000000002</v>
      </c>
      <c r="AZ371" s="5">
        <v>11129.258000000002</v>
      </c>
      <c r="BA371" s="5">
        <v>11129.258000000002</v>
      </c>
      <c r="BB371" s="5">
        <v>11129.258000000002</v>
      </c>
      <c r="BC371" s="5">
        <v>11129.258000000002</v>
      </c>
      <c r="BD371" s="5">
        <v>11129.258000000002</v>
      </c>
      <c r="BE371" s="5">
        <v>11129.258000000002</v>
      </c>
      <c r="BF371" s="5">
        <v>11129.258000000002</v>
      </c>
      <c r="BG371" s="5">
        <v>11129.258000000002</v>
      </c>
      <c r="BH371" s="5">
        <v>11129.258000000002</v>
      </c>
      <c r="BI371" s="5">
        <v>11129.258000000002</v>
      </c>
      <c r="BJ371" s="5">
        <v>11797.013480000001</v>
      </c>
      <c r="BK371" s="5">
        <v>11797.013480000001</v>
      </c>
      <c r="BL371" s="5">
        <v>11797.013480000001</v>
      </c>
      <c r="BM371" s="5">
        <v>11797.013480000001</v>
      </c>
      <c r="BN371" s="5">
        <v>11797.013480000001</v>
      </c>
      <c r="BO371" s="5">
        <v>11797.013480000001</v>
      </c>
      <c r="BP371" s="5">
        <v>11797.013480000001</v>
      </c>
      <c r="BQ371" s="5">
        <v>11797.013480000001</v>
      </c>
      <c r="BR371" s="5">
        <v>11797.013480000001</v>
      </c>
      <c r="BS371" s="5">
        <v>11797.013480000001</v>
      </c>
      <c r="BT371" s="5">
        <v>11797.013480000001</v>
      </c>
      <c r="BU371" s="5">
        <v>11797.013480000001</v>
      </c>
      <c r="BV371" s="5">
        <v>12504.834288800002</v>
      </c>
      <c r="BW371" s="5">
        <v>12504.834288800002</v>
      </c>
      <c r="BX371" s="5">
        <v>12504.834288800002</v>
      </c>
      <c r="BY371" s="5">
        <v>12504.834288800002</v>
      </c>
      <c r="BZ371" s="5">
        <v>12504.834288800002</v>
      </c>
      <c r="CA371" s="5">
        <v>12504.834288800002</v>
      </c>
      <c r="CB371" s="5">
        <v>12504.834288800002</v>
      </c>
      <c r="CC371" s="5">
        <v>12504.834288800002</v>
      </c>
      <c r="CD371" s="5">
        <v>12504.834288800002</v>
      </c>
      <c r="CE371" s="5">
        <v>12504.834288800002</v>
      </c>
      <c r="CF371" s="5">
        <v>12504.834288800002</v>
      </c>
      <c r="CG371" s="5">
        <v>12504.834288800002</v>
      </c>
      <c r="CH371" s="5">
        <v>13255.124346128003</v>
      </c>
      <c r="CI371" s="5">
        <v>13255.124346128003</v>
      </c>
      <c r="CJ371" s="5">
        <v>13255.124346128003</v>
      </c>
      <c r="CK371" s="5">
        <v>13255.124346128003</v>
      </c>
      <c r="CL371" s="5">
        <v>13255.124346128003</v>
      </c>
      <c r="CM371" s="5">
        <v>13255.124346128003</v>
      </c>
      <c r="CN371" s="5">
        <v>13255.124346128003</v>
      </c>
      <c r="CO371" s="5">
        <v>13255.124346128003</v>
      </c>
      <c r="CP371" s="5">
        <v>13255.124346128003</v>
      </c>
      <c r="CQ371" s="5">
        <v>13255.124346128003</v>
      </c>
      <c r="CR371" s="5">
        <v>13255.124346128003</v>
      </c>
      <c r="CS371" s="5">
        <v>13255.124346128003</v>
      </c>
      <c r="CU371" s="69">
        <v>0</v>
      </c>
      <c r="CV371" s="69">
        <v>0</v>
      </c>
      <c r="CW371" s="69">
        <v>0</v>
      </c>
      <c r="CX371" s="69">
        <v>0</v>
      </c>
      <c r="CY371" s="69">
        <v>0</v>
      </c>
      <c r="CZ371" s="69">
        <v>0</v>
      </c>
      <c r="DC371" s="5">
        <v>0</v>
      </c>
      <c r="DD371" s="5">
        <v>0</v>
      </c>
      <c r="DE371" s="5">
        <v>0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0</v>
      </c>
      <c r="DO371" s="5">
        <v>0</v>
      </c>
      <c r="DP371" s="5">
        <v>0</v>
      </c>
      <c r="DQ371" s="5">
        <v>0</v>
      </c>
      <c r="DR371" s="5">
        <v>0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0</v>
      </c>
      <c r="EK371" s="5">
        <v>0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0</v>
      </c>
      <c r="ES371" s="5">
        <v>0</v>
      </c>
      <c r="ET371" s="5">
        <v>0</v>
      </c>
      <c r="EU371" s="5">
        <v>0</v>
      </c>
      <c r="EV371" s="5">
        <v>0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0</v>
      </c>
      <c r="FC371" s="5">
        <v>0</v>
      </c>
      <c r="FD371" s="5">
        <v>0</v>
      </c>
      <c r="FE371" s="5">
        <v>0</v>
      </c>
      <c r="FF371" s="5">
        <v>0</v>
      </c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0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/>
      <c r="FZ371" s="5">
        <v>0</v>
      </c>
      <c r="GA371" s="5">
        <v>0</v>
      </c>
      <c r="GB371" s="5">
        <v>0</v>
      </c>
      <c r="GC371" s="5">
        <v>0</v>
      </c>
      <c r="GD371" s="5">
        <v>0</v>
      </c>
      <c r="GE371" s="5">
        <v>0</v>
      </c>
      <c r="GF371" s="5">
        <v>0</v>
      </c>
      <c r="GG371" s="5">
        <v>0</v>
      </c>
      <c r="GH371" s="5">
        <v>6272.25</v>
      </c>
      <c r="GI371" s="5">
        <v>9905</v>
      </c>
      <c r="GJ371" s="5">
        <v>9905</v>
      </c>
      <c r="GK371" s="5">
        <v>9905</v>
      </c>
      <c r="GL371" s="5">
        <v>10499.300000000001</v>
      </c>
      <c r="GM371" s="5">
        <v>10499.300000000001</v>
      </c>
      <c r="GN371" s="5">
        <v>10499.300000000001</v>
      </c>
      <c r="GO371" s="5">
        <v>10499.300000000001</v>
      </c>
      <c r="GP371" s="5">
        <v>10499.300000000001</v>
      </c>
      <c r="GQ371" s="5">
        <v>10499.300000000001</v>
      </c>
      <c r="GR371" s="5">
        <v>10499.300000000001</v>
      </c>
      <c r="GS371" s="5">
        <v>10499.300000000001</v>
      </c>
      <c r="GT371" s="5">
        <v>10499.300000000001</v>
      </c>
      <c r="GU371" s="5">
        <v>10499.300000000001</v>
      </c>
      <c r="GV371" s="5">
        <v>10499.300000000001</v>
      </c>
      <c r="GW371" s="5">
        <v>10499.300000000001</v>
      </c>
      <c r="GX371" s="5">
        <v>11129.258000000002</v>
      </c>
      <c r="GY371" s="5">
        <v>11129.258000000002</v>
      </c>
      <c r="GZ371" s="5">
        <v>11129.258000000002</v>
      </c>
      <c r="HA371" s="5">
        <v>11129.258000000002</v>
      </c>
      <c r="HB371" s="5">
        <v>11129.258000000002</v>
      </c>
      <c r="HC371" s="5">
        <v>11129.258000000002</v>
      </c>
      <c r="HD371" s="5">
        <v>11129.258000000002</v>
      </c>
      <c r="HE371" s="5">
        <v>11129.258000000002</v>
      </c>
      <c r="HF371" s="5">
        <v>11129.258000000002</v>
      </c>
      <c r="HG371" s="5">
        <v>11129.258000000002</v>
      </c>
      <c r="HH371" s="5">
        <v>11129.258000000002</v>
      </c>
      <c r="HI371" s="5">
        <v>11129.258000000002</v>
      </c>
      <c r="HJ371" s="5">
        <v>11797.013480000001</v>
      </c>
      <c r="HK371" s="5">
        <v>11797.013480000001</v>
      </c>
      <c r="HL371" s="5">
        <v>11797.013480000001</v>
      </c>
      <c r="HM371" s="5">
        <v>11797.013480000001</v>
      </c>
      <c r="HN371" s="5">
        <v>11797.013480000001</v>
      </c>
      <c r="HO371" s="5">
        <v>11797.013480000001</v>
      </c>
      <c r="HP371" s="5">
        <v>11797.013480000001</v>
      </c>
      <c r="HQ371" s="5">
        <v>11797.013480000001</v>
      </c>
      <c r="HR371" s="5">
        <v>11797.013480000001</v>
      </c>
      <c r="HS371" s="5">
        <v>11797.013480000001</v>
      </c>
      <c r="HT371" s="5">
        <v>11797.013480000001</v>
      </c>
      <c r="HU371" s="5">
        <v>11797.013480000001</v>
      </c>
      <c r="HV371" s="5">
        <v>12504.834288800002</v>
      </c>
      <c r="HW371" s="5">
        <v>12504.834288800002</v>
      </c>
      <c r="HX371" s="5">
        <v>12504.834288800002</v>
      </c>
      <c r="HY371" s="5">
        <v>12504.834288800002</v>
      </c>
      <c r="HZ371" s="5">
        <v>12504.834288800002</v>
      </c>
      <c r="IA371" s="5">
        <v>12504.834288800002</v>
      </c>
      <c r="IB371" s="5">
        <v>12504.834288800002</v>
      </c>
      <c r="IC371" s="5">
        <v>12504.834288800002</v>
      </c>
      <c r="ID371" s="5">
        <v>12504.834288800002</v>
      </c>
      <c r="IE371" s="5">
        <v>12504.834288800002</v>
      </c>
      <c r="IF371" s="5">
        <v>12504.834288800002</v>
      </c>
      <c r="IG371" s="5">
        <v>12504.834288800002</v>
      </c>
      <c r="IH371" s="5">
        <v>13255.124346128003</v>
      </c>
      <c r="II371" s="5">
        <v>13255.124346128003</v>
      </c>
      <c r="IJ371" s="5">
        <v>13255.124346128003</v>
      </c>
      <c r="IK371" s="5">
        <v>13255.124346128003</v>
      </c>
      <c r="IL371" s="5">
        <v>13255.124346128003</v>
      </c>
      <c r="IM371" s="5">
        <v>13255.124346128003</v>
      </c>
      <c r="IN371" s="5">
        <v>13255.124346128003</v>
      </c>
      <c r="IO371" s="5">
        <v>13255.124346128003</v>
      </c>
      <c r="IP371" s="5">
        <v>13255.124346128003</v>
      </c>
      <c r="IQ371" s="5">
        <v>13255.124346128003</v>
      </c>
      <c r="IR371" s="5">
        <v>13255.124346128003</v>
      </c>
      <c r="IS371" s="5">
        <v>13255.124346128003</v>
      </c>
      <c r="IT371" s="5"/>
      <c r="IW371" s="5">
        <v>0</v>
      </c>
      <c r="IX371" s="5">
        <v>0</v>
      </c>
      <c r="IY371" s="5">
        <v>0</v>
      </c>
      <c r="IZ371" s="5">
        <v>0</v>
      </c>
      <c r="JA371" s="5">
        <v>0</v>
      </c>
      <c r="JB371" s="5">
        <v>0</v>
      </c>
      <c r="JC371" s="5">
        <v>0</v>
      </c>
      <c r="JD371" s="5">
        <v>0</v>
      </c>
      <c r="JE371" s="5">
        <v>180.013575</v>
      </c>
      <c r="JF371" s="5">
        <v>284.27350000000001</v>
      </c>
      <c r="JG371" s="5">
        <v>284.27350000000001</v>
      </c>
      <c r="JH371" s="5">
        <v>284.27350000000001</v>
      </c>
      <c r="JI371" s="5">
        <v>301.32991000000004</v>
      </c>
      <c r="JJ371" s="5">
        <v>301.32991000000004</v>
      </c>
      <c r="JK371" s="5">
        <v>301.32991000000004</v>
      </c>
      <c r="JL371" s="5">
        <v>301.32991000000004</v>
      </c>
      <c r="JM371" s="5">
        <v>301.32991000000004</v>
      </c>
      <c r="JN371" s="5">
        <v>301.32991000000004</v>
      </c>
      <c r="JO371" s="5">
        <v>301.32991000000004</v>
      </c>
      <c r="JP371" s="5">
        <v>301.32991000000004</v>
      </c>
      <c r="JQ371" s="5">
        <v>301.32991000000004</v>
      </c>
      <c r="JR371" s="5">
        <v>301.32991000000004</v>
      </c>
      <c r="JS371" s="5">
        <v>301.32991000000004</v>
      </c>
      <c r="JT371" s="5">
        <v>301.32991000000004</v>
      </c>
      <c r="JU371" s="5">
        <v>319.40970460000005</v>
      </c>
      <c r="JV371" s="5">
        <v>319.40970460000005</v>
      </c>
      <c r="JW371" s="5">
        <v>319.40970460000005</v>
      </c>
      <c r="JX371" s="5">
        <v>319.40970460000005</v>
      </c>
      <c r="JY371" s="5">
        <v>319.40970460000005</v>
      </c>
      <c r="JZ371" s="5">
        <v>319.40970460000005</v>
      </c>
      <c r="KA371" s="5">
        <v>319.40970460000005</v>
      </c>
      <c r="KB371" s="5">
        <v>319.40970460000005</v>
      </c>
      <c r="KC371" s="5">
        <v>319.40970460000005</v>
      </c>
      <c r="KD371" s="5">
        <v>319.40970460000005</v>
      </c>
      <c r="KE371" s="5">
        <v>319.40970460000005</v>
      </c>
      <c r="KF371" s="5">
        <v>319.40970460000005</v>
      </c>
      <c r="KG371" s="5">
        <v>338.57428687600003</v>
      </c>
      <c r="KH371" s="5">
        <v>338.57428687600003</v>
      </c>
      <c r="KI371" s="5">
        <v>338.57428687600003</v>
      </c>
      <c r="KJ371" s="5">
        <v>338.57428687600003</v>
      </c>
      <c r="KK371" s="5">
        <v>338.57428687600003</v>
      </c>
      <c r="KL371" s="5">
        <v>338.57428687600003</v>
      </c>
      <c r="KM371" s="5">
        <v>338.57428687600003</v>
      </c>
      <c r="KN371" s="5">
        <v>338.57428687600003</v>
      </c>
      <c r="KO371" s="5">
        <v>338.57428687600003</v>
      </c>
      <c r="KP371" s="5">
        <v>338.57428687600003</v>
      </c>
      <c r="KQ371" s="5">
        <v>338.57428687600003</v>
      </c>
      <c r="KR371" s="5">
        <v>338.57428687600003</v>
      </c>
      <c r="KS371" s="5">
        <v>358.88874408856009</v>
      </c>
      <c r="KT371" s="5">
        <v>358.88874408856009</v>
      </c>
      <c r="KU371" s="5">
        <v>358.88874408856009</v>
      </c>
      <c r="KV371" s="5">
        <v>358.88874408856009</v>
      </c>
      <c r="KW371" s="5">
        <v>358.88874408856009</v>
      </c>
      <c r="KX371" s="5">
        <v>358.88874408856009</v>
      </c>
      <c r="KY371" s="5">
        <v>358.88874408856009</v>
      </c>
      <c r="KZ371" s="5">
        <v>358.88874408856009</v>
      </c>
      <c r="LA371" s="5">
        <v>358.88874408856009</v>
      </c>
      <c r="LB371" s="5">
        <v>358.88874408856009</v>
      </c>
      <c r="LC371" s="5">
        <v>358.88874408856009</v>
      </c>
      <c r="LD371" s="5">
        <v>358.88874408856009</v>
      </c>
      <c r="LE371" s="5">
        <v>380.42206873387369</v>
      </c>
      <c r="LF371" s="5">
        <v>380.42206873387369</v>
      </c>
      <c r="LG371" s="5">
        <v>380.42206873387369</v>
      </c>
      <c r="LH371" s="5">
        <v>380.42206873387369</v>
      </c>
      <c r="LI371" s="5">
        <v>380.42206873387369</v>
      </c>
      <c r="LJ371" s="5">
        <v>380.42206873387369</v>
      </c>
      <c r="LK371" s="5">
        <v>380.42206873387369</v>
      </c>
      <c r="LL371" s="5">
        <v>380.42206873387369</v>
      </c>
      <c r="LM371" s="5">
        <v>380.42206873387369</v>
      </c>
      <c r="LN371" s="5">
        <v>380.42206873387369</v>
      </c>
      <c r="LO371" s="5">
        <v>380.42206873387369</v>
      </c>
      <c r="LP371" s="5">
        <v>380.42206873387369</v>
      </c>
      <c r="LQ371" s="5"/>
      <c r="LT371" s="5">
        <v>0</v>
      </c>
      <c r="LU371" s="5">
        <v>0</v>
      </c>
      <c r="LV371" s="5">
        <v>0</v>
      </c>
      <c r="LW371" s="5">
        <v>0</v>
      </c>
      <c r="LX371" s="5">
        <v>0</v>
      </c>
      <c r="LY371" s="5">
        <v>0</v>
      </c>
      <c r="LZ371" s="5">
        <v>0</v>
      </c>
      <c r="MA371" s="5">
        <v>0</v>
      </c>
      <c r="MB371" s="5">
        <v>190.6764</v>
      </c>
      <c r="MC371" s="5">
        <v>301.11200000000002</v>
      </c>
      <c r="MD371" s="5">
        <v>301.11200000000002</v>
      </c>
      <c r="ME371" s="5">
        <v>301.11200000000002</v>
      </c>
      <c r="MF371" s="5">
        <v>319.17872000000006</v>
      </c>
      <c r="MG371" s="5">
        <v>319.17872000000006</v>
      </c>
      <c r="MH371" s="5">
        <v>319.17872000000006</v>
      </c>
      <c r="MI371" s="5">
        <v>319.17872000000006</v>
      </c>
      <c r="MJ371" s="5">
        <v>319.17872000000006</v>
      </c>
      <c r="MK371" s="5">
        <v>319.17872000000006</v>
      </c>
      <c r="ML371" s="5">
        <v>319.17872000000006</v>
      </c>
      <c r="MM371" s="5">
        <v>319.17872000000006</v>
      </c>
      <c r="MN371" s="5">
        <v>319.17872000000006</v>
      </c>
      <c r="MO371" s="5">
        <v>319.17872000000006</v>
      </c>
      <c r="MP371" s="5">
        <v>319.17872000000006</v>
      </c>
      <c r="MQ371" s="5">
        <v>319.17872000000006</v>
      </c>
      <c r="MR371" s="5">
        <v>338.32944320000007</v>
      </c>
      <c r="MS371" s="5">
        <v>338.32944320000007</v>
      </c>
      <c r="MT371" s="5">
        <v>338.32944320000007</v>
      </c>
      <c r="MU371" s="5">
        <v>338.32944320000007</v>
      </c>
      <c r="MV371" s="5">
        <v>338.32944320000007</v>
      </c>
      <c r="MW371" s="5">
        <v>338.32944320000007</v>
      </c>
      <c r="MX371" s="5">
        <v>338.32944320000007</v>
      </c>
      <c r="MY371" s="5">
        <v>338.32944320000007</v>
      </c>
      <c r="MZ371" s="5">
        <v>338.32944320000007</v>
      </c>
      <c r="NA371" s="5">
        <v>338.32944320000007</v>
      </c>
      <c r="NB371" s="5">
        <v>338.32944320000007</v>
      </c>
      <c r="NC371" s="5">
        <v>338.32944320000007</v>
      </c>
      <c r="ND371" s="5">
        <v>358.62920979200004</v>
      </c>
      <c r="NE371" s="5">
        <v>358.62920979200004</v>
      </c>
      <c r="NF371" s="5">
        <v>358.62920979200004</v>
      </c>
      <c r="NG371" s="5">
        <v>358.62920979200004</v>
      </c>
      <c r="NH371" s="5">
        <v>358.62920979200004</v>
      </c>
      <c r="NI371" s="5">
        <v>358.62920979200004</v>
      </c>
      <c r="NJ371" s="5">
        <v>358.62920979200004</v>
      </c>
      <c r="NK371" s="5">
        <v>358.62920979200004</v>
      </c>
      <c r="NL371" s="5">
        <v>358.62920979200004</v>
      </c>
      <c r="NM371" s="5">
        <v>358.62920979200004</v>
      </c>
      <c r="NN371" s="5">
        <v>358.62920979200004</v>
      </c>
      <c r="NO371" s="5">
        <v>358.62920979200004</v>
      </c>
      <c r="NP371" s="5">
        <v>380.14696237952006</v>
      </c>
      <c r="NQ371" s="5">
        <v>380.14696237952006</v>
      </c>
      <c r="NR371" s="5">
        <v>380.14696237952006</v>
      </c>
      <c r="NS371" s="5">
        <v>380.14696237952006</v>
      </c>
      <c r="NT371" s="5">
        <v>380.14696237952006</v>
      </c>
      <c r="NU371" s="5">
        <v>380.14696237952006</v>
      </c>
      <c r="NV371" s="5">
        <v>380.14696237952006</v>
      </c>
      <c r="NW371" s="5">
        <v>380.14696237952006</v>
      </c>
      <c r="NX371" s="5">
        <v>380.14696237952006</v>
      </c>
      <c r="NY371" s="5">
        <v>380.14696237952006</v>
      </c>
      <c r="NZ371" s="5">
        <v>380.14696237952006</v>
      </c>
      <c r="OA371" s="5">
        <v>380.14696237952006</v>
      </c>
      <c r="OB371" s="5">
        <v>402.95578012229129</v>
      </c>
      <c r="OC371" s="5">
        <v>402.95578012229129</v>
      </c>
      <c r="OD371" s="5">
        <v>402.95578012229129</v>
      </c>
      <c r="OE371" s="5">
        <v>402.95578012229129</v>
      </c>
      <c r="OF371" s="5">
        <v>402.95578012229129</v>
      </c>
      <c r="OG371" s="5">
        <v>402.95578012229129</v>
      </c>
      <c r="OH371" s="5">
        <v>402.95578012229129</v>
      </c>
      <c r="OI371" s="5">
        <v>402.95578012229129</v>
      </c>
      <c r="OJ371" s="5">
        <v>402.95578012229129</v>
      </c>
      <c r="OK371" s="5">
        <v>402.95578012229129</v>
      </c>
      <c r="OL371" s="5">
        <v>402.95578012229129</v>
      </c>
      <c r="OM371" s="5">
        <v>402.95578012229129</v>
      </c>
      <c r="ON371" s="5"/>
      <c r="OQ371" s="59">
        <v>0</v>
      </c>
      <c r="OR371" s="59">
        <v>0</v>
      </c>
      <c r="OS371" s="59">
        <v>0</v>
      </c>
      <c r="OT371" s="59">
        <v>0</v>
      </c>
      <c r="OU371" s="59">
        <v>0</v>
      </c>
      <c r="OV371" s="59">
        <v>0</v>
      </c>
      <c r="OW371" s="59">
        <v>0</v>
      </c>
      <c r="OX371" s="59">
        <v>0</v>
      </c>
      <c r="OY371" s="59">
        <v>0</v>
      </c>
      <c r="OZ371" s="59">
        <v>0</v>
      </c>
      <c r="PA371" s="59">
        <v>0</v>
      </c>
      <c r="PB371" s="59">
        <v>0</v>
      </c>
      <c r="PC371" s="59">
        <v>0</v>
      </c>
      <c r="PD371" s="59">
        <v>0</v>
      </c>
      <c r="PE371" s="59">
        <v>0</v>
      </c>
      <c r="PF371" s="59">
        <v>0</v>
      </c>
      <c r="PG371" s="59">
        <v>0</v>
      </c>
      <c r="PH371" s="59">
        <v>0</v>
      </c>
      <c r="PI371" s="59">
        <v>0</v>
      </c>
      <c r="PJ371" s="59">
        <v>0</v>
      </c>
      <c r="PK371" s="59">
        <v>0</v>
      </c>
      <c r="PL371" s="59">
        <v>0</v>
      </c>
      <c r="PM371" s="59">
        <v>0</v>
      </c>
      <c r="PN371" s="59">
        <v>0</v>
      </c>
      <c r="PO371" s="59">
        <v>0</v>
      </c>
      <c r="PP371" s="59">
        <v>0</v>
      </c>
      <c r="PQ371" s="59">
        <v>0</v>
      </c>
      <c r="PR371" s="59">
        <v>0</v>
      </c>
      <c r="PS371" s="59">
        <v>0</v>
      </c>
      <c r="PT371" s="59">
        <v>0</v>
      </c>
      <c r="PU371" s="59">
        <v>0</v>
      </c>
      <c r="PV371" s="59">
        <v>0</v>
      </c>
      <c r="PW371" s="59">
        <v>0</v>
      </c>
      <c r="PX371" s="59">
        <v>0</v>
      </c>
      <c r="PY371" s="59">
        <v>0</v>
      </c>
      <c r="PZ371" s="59">
        <v>0</v>
      </c>
      <c r="QA371" s="59">
        <v>0</v>
      </c>
      <c r="QB371" s="59">
        <v>0</v>
      </c>
      <c r="QC371" s="59">
        <v>0</v>
      </c>
      <c r="QD371" s="59">
        <v>0</v>
      </c>
      <c r="QE371" s="59">
        <v>0</v>
      </c>
      <c r="QF371" s="59">
        <v>0</v>
      </c>
      <c r="QG371" s="59">
        <v>0</v>
      </c>
      <c r="QH371" s="59">
        <v>0</v>
      </c>
      <c r="QI371" s="59">
        <v>0</v>
      </c>
      <c r="QJ371" s="59">
        <v>0</v>
      </c>
      <c r="QK371" s="59">
        <v>0</v>
      </c>
      <c r="QL371" s="59">
        <v>0</v>
      </c>
      <c r="QM371" s="59">
        <v>0</v>
      </c>
      <c r="QN371" s="59">
        <v>0</v>
      </c>
      <c r="QO371" s="59">
        <v>0</v>
      </c>
      <c r="QP371" s="59">
        <v>0</v>
      </c>
      <c r="QQ371" s="59">
        <v>0</v>
      </c>
      <c r="QR371" s="59">
        <v>0</v>
      </c>
      <c r="QS371" s="59">
        <v>0</v>
      </c>
      <c r="QT371" s="59">
        <v>0</v>
      </c>
      <c r="QU371" s="59">
        <v>0</v>
      </c>
      <c r="QV371" s="59">
        <v>0</v>
      </c>
      <c r="QW371" s="59">
        <v>0</v>
      </c>
      <c r="QX371" s="59">
        <v>0</v>
      </c>
      <c r="QY371" s="59">
        <v>0</v>
      </c>
      <c r="QZ371" s="59">
        <v>0</v>
      </c>
      <c r="RA371" s="59">
        <v>0</v>
      </c>
      <c r="RB371" s="59">
        <v>0</v>
      </c>
      <c r="RC371" s="59">
        <v>0</v>
      </c>
      <c r="RD371" s="59">
        <v>0</v>
      </c>
      <c r="RE371" s="59">
        <v>0</v>
      </c>
      <c r="RF371" s="59">
        <v>0</v>
      </c>
      <c r="RG371" s="59">
        <v>0</v>
      </c>
      <c r="RH371" s="59">
        <v>0</v>
      </c>
      <c r="RI371" s="59">
        <v>0</v>
      </c>
      <c r="RJ371" s="59">
        <v>0</v>
      </c>
      <c r="RK371" s="59"/>
      <c r="RN371" s="59">
        <v>0</v>
      </c>
      <c r="RO371" s="59">
        <v>0</v>
      </c>
      <c r="RP371" s="59">
        <v>0</v>
      </c>
      <c r="RQ371" s="59">
        <v>0</v>
      </c>
      <c r="RR371" s="59">
        <v>0</v>
      </c>
      <c r="RS371" s="59">
        <v>0</v>
      </c>
      <c r="RT371" s="59">
        <v>0</v>
      </c>
      <c r="RU371" s="59">
        <v>0</v>
      </c>
      <c r="RV371" s="59">
        <v>370.689975</v>
      </c>
      <c r="RW371" s="59">
        <v>585.38550000000009</v>
      </c>
      <c r="RX371" s="59">
        <v>585.38550000000009</v>
      </c>
      <c r="RY371" s="59">
        <v>585.38550000000009</v>
      </c>
      <c r="RZ371" s="59">
        <v>620.50863000000004</v>
      </c>
      <c r="SA371" s="59">
        <v>620.50863000000004</v>
      </c>
      <c r="SB371" s="59">
        <v>620.50863000000004</v>
      </c>
      <c r="SC371" s="59">
        <v>620.50863000000004</v>
      </c>
      <c r="SD371" s="59">
        <v>620.50863000000004</v>
      </c>
      <c r="SE371" s="59">
        <v>620.50863000000004</v>
      </c>
      <c r="SF371" s="59">
        <v>620.50863000000004</v>
      </c>
      <c r="SG371" s="59">
        <v>620.50863000000004</v>
      </c>
      <c r="SH371" s="59">
        <v>620.50863000000004</v>
      </c>
      <c r="SI371" s="59">
        <v>620.50863000000004</v>
      </c>
      <c r="SJ371" s="59">
        <v>620.50863000000004</v>
      </c>
      <c r="SK371" s="59">
        <v>620.50863000000004</v>
      </c>
      <c r="SL371" s="59">
        <v>657.73914780000018</v>
      </c>
      <c r="SM371" s="59">
        <v>657.73914780000018</v>
      </c>
      <c r="SN371" s="59">
        <v>657.73914780000018</v>
      </c>
      <c r="SO371" s="59">
        <v>657.73914780000018</v>
      </c>
      <c r="SP371" s="59">
        <v>657.73914780000018</v>
      </c>
      <c r="SQ371" s="59">
        <v>657.73914780000018</v>
      </c>
      <c r="SR371" s="59">
        <v>657.73914780000018</v>
      </c>
      <c r="SS371" s="59">
        <v>657.73914780000018</v>
      </c>
      <c r="ST371" s="59">
        <v>657.73914780000018</v>
      </c>
      <c r="SU371" s="59">
        <v>657.73914780000018</v>
      </c>
      <c r="SV371" s="59">
        <v>657.73914780000018</v>
      </c>
      <c r="SW371" s="59">
        <v>657.73914780000018</v>
      </c>
      <c r="SX371" s="59">
        <v>697.20349666800007</v>
      </c>
      <c r="SY371" s="59">
        <v>697.20349666800007</v>
      </c>
      <c r="SZ371" s="59">
        <v>697.20349666800007</v>
      </c>
      <c r="TA371" s="59">
        <v>697.20349666800007</v>
      </c>
      <c r="TB371" s="59">
        <v>697.20349666800007</v>
      </c>
      <c r="TC371" s="59">
        <v>697.20349666800007</v>
      </c>
      <c r="TD371" s="59">
        <v>697.20349666800007</v>
      </c>
      <c r="TE371" s="59">
        <v>697.20349666800007</v>
      </c>
      <c r="TF371" s="59">
        <v>697.20349666800007</v>
      </c>
      <c r="TG371" s="59">
        <v>697.20349666800007</v>
      </c>
      <c r="TH371" s="59">
        <v>697.20349666800007</v>
      </c>
      <c r="TI371" s="59">
        <v>697.20349666800007</v>
      </c>
      <c r="TJ371" s="59">
        <v>739.03570646808021</v>
      </c>
      <c r="TK371" s="59">
        <v>739.03570646808021</v>
      </c>
      <c r="TL371" s="59">
        <v>739.03570646808021</v>
      </c>
      <c r="TM371" s="59">
        <v>739.03570646808021</v>
      </c>
      <c r="TN371" s="59">
        <v>739.03570646808021</v>
      </c>
      <c r="TO371" s="59">
        <v>739.03570646808021</v>
      </c>
      <c r="TP371" s="59">
        <v>739.03570646808021</v>
      </c>
      <c r="TQ371" s="59">
        <v>739.03570646808021</v>
      </c>
      <c r="TR371" s="59">
        <v>739.03570646808021</v>
      </c>
      <c r="TS371" s="59">
        <v>739.03570646808021</v>
      </c>
      <c r="TT371" s="59">
        <v>739.03570646808021</v>
      </c>
      <c r="TU371" s="59">
        <v>739.03570646808021</v>
      </c>
      <c r="TV371" s="59">
        <v>783.37784885616497</v>
      </c>
      <c r="TW371" s="59">
        <v>783.37784885616497</v>
      </c>
      <c r="TX371" s="59">
        <v>783.37784885616497</v>
      </c>
      <c r="TY371" s="59">
        <v>783.37784885616497</v>
      </c>
      <c r="TZ371" s="59">
        <v>783.37784885616497</v>
      </c>
      <c r="UA371" s="59">
        <v>783.37784885616497</v>
      </c>
      <c r="UB371" s="59">
        <v>783.37784885616497</v>
      </c>
      <c r="UC371" s="59">
        <v>783.37784885616497</v>
      </c>
      <c r="UD371" s="59">
        <v>783.37784885616497</v>
      </c>
      <c r="UE371" s="59">
        <v>783.37784885616497</v>
      </c>
      <c r="UF371" s="59">
        <v>783.37784885616497</v>
      </c>
      <c r="UG371" s="59">
        <v>783.37784885616497</v>
      </c>
      <c r="UH371" s="59"/>
      <c r="UK371" s="59">
        <v>1032.834075</v>
      </c>
      <c r="UL371" s="59">
        <v>3615.9589199999996</v>
      </c>
      <c r="UM371" s="59">
        <v>3832.9164552000016</v>
      </c>
      <c r="UN371" s="59">
        <v>4062.8914425119997</v>
      </c>
      <c r="UO371" s="59">
        <v>4306.6649290627211</v>
      </c>
      <c r="UP371" s="59">
        <v>4565.0648248064854</v>
      </c>
      <c r="UQ371" s="59"/>
      <c r="UT371" s="59">
        <v>1094.0124000000001</v>
      </c>
      <c r="UU371" s="59">
        <v>3830.14464</v>
      </c>
      <c r="UV371" s="59">
        <v>4059.9533184000015</v>
      </c>
      <c r="UW371" s="59">
        <v>4303.5505175040007</v>
      </c>
      <c r="UX371" s="59">
        <v>4561.7635485542405</v>
      </c>
      <c r="UY371" s="59">
        <v>4835.4693614674952</v>
      </c>
      <c r="UZ371" s="59"/>
      <c r="VC371" s="59">
        <v>0</v>
      </c>
      <c r="VD371" s="59">
        <v>0</v>
      </c>
      <c r="VE371" s="59">
        <v>0</v>
      </c>
      <c r="VF371" s="59">
        <v>0</v>
      </c>
      <c r="VG371" s="59">
        <v>0</v>
      </c>
      <c r="VH371" s="59">
        <v>0</v>
      </c>
      <c r="VI371" s="59"/>
      <c r="VL371" s="59">
        <v>2126.8464750000003</v>
      </c>
      <c r="VM371" s="59">
        <v>7446.1035599999996</v>
      </c>
      <c r="VN371" s="59">
        <v>7892.8697736000031</v>
      </c>
      <c r="VO371" s="59">
        <v>8366.4419600159999</v>
      </c>
      <c r="VP371" s="59">
        <v>8868.4284776169625</v>
      </c>
      <c r="VQ371" s="59">
        <v>9400.5341862739806</v>
      </c>
      <c r="VR371" s="59"/>
      <c r="VU371" s="59">
        <v>35987.25</v>
      </c>
      <c r="VV371" s="59">
        <v>125991.60000000002</v>
      </c>
      <c r="VW371" s="59">
        <v>133551.09600000002</v>
      </c>
      <c r="VX371" s="59">
        <v>141564.16175999999</v>
      </c>
      <c r="VY371" s="59">
        <v>150058.01146560002</v>
      </c>
      <c r="VZ371" s="59">
        <v>159061.49215353598</v>
      </c>
      <c r="WA371" s="59"/>
      <c r="WD371" s="59">
        <v>2998.9375</v>
      </c>
      <c r="WE371" s="59">
        <v>10499.300000000001</v>
      </c>
      <c r="WF371" s="59">
        <v>11129.258000000002</v>
      </c>
      <c r="WG371" s="59">
        <v>11797.01348</v>
      </c>
      <c r="WH371" s="59">
        <v>12504.834288800002</v>
      </c>
      <c r="WI371" s="59">
        <v>13255.124346127997</v>
      </c>
      <c r="WJ371" s="59"/>
      <c r="WM371" s="59">
        <v>125.84714645404952</v>
      </c>
      <c r="WN371" s="59">
        <v>440.59169114561485</v>
      </c>
      <c r="WO371" s="59">
        <v>467.02719261435175</v>
      </c>
      <c r="WP371" s="59">
        <v>495.0488241712128</v>
      </c>
      <c r="WQ371" s="59">
        <v>524.7517536214857</v>
      </c>
      <c r="WR371" s="59">
        <v>556.23685883877454</v>
      </c>
      <c r="WS371" s="59"/>
      <c r="WV371" s="74">
        <v>3.6333333333333333</v>
      </c>
      <c r="WW371" s="74">
        <v>15.633333333333333</v>
      </c>
      <c r="WX371" s="74">
        <v>27.633333333333333</v>
      </c>
      <c r="WY371" s="74">
        <v>39.633333333333333</v>
      </c>
      <c r="WZ371" s="74">
        <v>51.633333333333333</v>
      </c>
      <c r="XA371" s="74">
        <v>63.633333333333333</v>
      </c>
      <c r="XB371" s="74"/>
      <c r="XE371" s="80">
        <v>0</v>
      </c>
      <c r="XF371" s="80">
        <v>1</v>
      </c>
      <c r="XG371" s="80">
        <v>2</v>
      </c>
      <c r="XH371" s="80">
        <v>3</v>
      </c>
      <c r="XI371" s="80">
        <v>4</v>
      </c>
      <c r="XJ371" s="80">
        <v>5</v>
      </c>
      <c r="XK371" s="80"/>
      <c r="XL371" s="75"/>
      <c r="XM371" s="75"/>
      <c r="XN371" s="80">
        <v>3</v>
      </c>
      <c r="XO371" s="80">
        <v>3</v>
      </c>
      <c r="XP371" s="80">
        <v>3</v>
      </c>
      <c r="XQ371" s="80">
        <v>3</v>
      </c>
      <c r="XR371" s="80">
        <v>3</v>
      </c>
      <c r="XS371" s="80">
        <v>3</v>
      </c>
      <c r="XT371" s="80"/>
      <c r="XW371" s="80">
        <v>19</v>
      </c>
      <c r="XX371" s="80">
        <v>19</v>
      </c>
      <c r="XY371" s="80">
        <v>18</v>
      </c>
      <c r="XZ371" s="80">
        <v>18</v>
      </c>
      <c r="YA371" s="80">
        <v>19</v>
      </c>
      <c r="YB371" s="80">
        <v>19</v>
      </c>
      <c r="YC371" s="80"/>
      <c r="YF371" s="5">
        <v>262.39130035669336</v>
      </c>
      <c r="YG371" s="5">
        <v>918.63367603860752</v>
      </c>
      <c r="YH371" s="5">
        <v>973.75169660092342</v>
      </c>
      <c r="YI371" s="5">
        <v>1032.1767983969794</v>
      </c>
      <c r="YJ371" s="5">
        <v>1094.1074063007991</v>
      </c>
      <c r="YK371" s="5">
        <v>3384.7012860339428</v>
      </c>
      <c r="YL371" s="5"/>
      <c r="YO371" s="5">
        <v>5663.1215904322289</v>
      </c>
      <c r="YP371" s="5">
        <v>19826.626101552669</v>
      </c>
      <c r="YQ371" s="5">
        <v>21016.223667645827</v>
      </c>
      <c r="YR371" s="5">
        <v>29702.929450272768</v>
      </c>
      <c r="YS371" s="5">
        <v>31485.105217289143</v>
      </c>
      <c r="YT371" s="5">
        <v>33374.211530326473</v>
      </c>
      <c r="YU371" s="5"/>
      <c r="YX371" s="5">
        <v>3873.2225448563645</v>
      </c>
      <c r="YY371" s="5">
        <v>19649.869898749301</v>
      </c>
      <c r="YZ371" s="5">
        <v>21016.223667645827</v>
      </c>
      <c r="ZA371" s="5">
        <v>29702.929450272768</v>
      </c>
      <c r="ZB371" s="5">
        <v>31485.105217289143</v>
      </c>
      <c r="ZC371" s="5">
        <v>33374.211530326473</v>
      </c>
      <c r="ZD371" s="5"/>
      <c r="ZG371" s="5">
        <v>125.84714645404952</v>
      </c>
      <c r="ZH371" s="5">
        <v>440.59169114561485</v>
      </c>
      <c r="ZI371" s="5">
        <v>467.02719261435175</v>
      </c>
      <c r="ZJ371" s="5">
        <v>495.0488241712128</v>
      </c>
      <c r="ZK371" s="5">
        <v>524.7517536214857</v>
      </c>
      <c r="ZL371" s="5">
        <v>556.23685883877454</v>
      </c>
      <c r="ZM371" s="5"/>
      <c r="ZP371" s="60">
        <v>880.93002517834668</v>
      </c>
      <c r="ZQ371" s="60">
        <v>12336.567352077216</v>
      </c>
      <c r="ZR371" s="60">
        <v>13076.761393201848</v>
      </c>
      <c r="ZS371" s="60">
        <v>13861.367076793958</v>
      </c>
      <c r="ZT371" s="60">
        <v>14693.049101401601</v>
      </c>
      <c r="ZU371" s="60">
        <v>15574.632047485688</v>
      </c>
      <c r="ZV371" s="60"/>
      <c r="ZY371" s="60">
        <v>125.84714645404952</v>
      </c>
      <c r="ZZ371" s="60">
        <v>440.59169114561485</v>
      </c>
      <c r="AAA371" s="60">
        <v>467.02719261435175</v>
      </c>
      <c r="AAB371" s="60">
        <v>495.0488241712128</v>
      </c>
      <c r="AAC371" s="60">
        <v>524.7517536214857</v>
      </c>
      <c r="AAD371" s="60">
        <v>556.23685883877454</v>
      </c>
      <c r="AAE371" s="60"/>
      <c r="AAH371" s="60">
        <v>1636.0129039026438</v>
      </c>
      <c r="AAI371" s="60">
        <v>11895.975660931601</v>
      </c>
      <c r="AAJ371" s="60">
        <v>22417.305245488882</v>
      </c>
      <c r="AAK371" s="60">
        <v>34158.368867813682</v>
      </c>
      <c r="AAL371" s="60">
        <v>47227.657825933718</v>
      </c>
      <c r="AAM371" s="60">
        <v>67304.659919491722</v>
      </c>
      <c r="AAN371" s="60"/>
      <c r="AAQ371" s="5">
        <v>2516.9429290809903</v>
      </c>
      <c r="AAR371" s="5">
        <v>24232.543013008817</v>
      </c>
      <c r="AAS371" s="5">
        <v>35494.066638690732</v>
      </c>
      <c r="AAT371" s="5">
        <v>48019.735944607644</v>
      </c>
      <c r="AAU371" s="5">
        <v>61920.706927335319</v>
      </c>
      <c r="AAV371" s="5">
        <v>82879.291966977413</v>
      </c>
    </row>
    <row r="372" spans="2:724" ht="15" customHeight="1">
      <c r="B372" s="228">
        <v>99</v>
      </c>
      <c r="C372" s="228">
        <v>1961</v>
      </c>
      <c r="D372" s="229" t="s">
        <v>532</v>
      </c>
      <c r="E372" s="73" t="b">
        <v>0</v>
      </c>
      <c r="F372" s="230">
        <v>41714</v>
      </c>
      <c r="G372" s="231" t="s">
        <v>426</v>
      </c>
      <c r="H372" s="57" t="s">
        <v>231</v>
      </c>
      <c r="I372" s="57" t="s">
        <v>199</v>
      </c>
      <c r="J372" s="229" t="s">
        <v>233</v>
      </c>
      <c r="K372" s="232">
        <v>8500</v>
      </c>
      <c r="L372" s="232">
        <v>0</v>
      </c>
      <c r="M372" s="73" t="b">
        <v>1</v>
      </c>
      <c r="N372" s="73" t="b">
        <v>1</v>
      </c>
      <c r="O372" s="73" t="b">
        <v>1</v>
      </c>
      <c r="P372" s="27">
        <v>42810</v>
      </c>
      <c r="Q372" s="27" t="s">
        <v>426</v>
      </c>
      <c r="R372" s="69">
        <v>0</v>
      </c>
      <c r="S372" s="69">
        <v>0.06</v>
      </c>
      <c r="T372" s="69">
        <v>0.06</v>
      </c>
      <c r="U372" s="69">
        <v>0.06</v>
      </c>
      <c r="V372" s="69">
        <v>0.06</v>
      </c>
      <c r="W372" s="69">
        <v>0.06</v>
      </c>
      <c r="Z372" s="232">
        <v>0</v>
      </c>
      <c r="AA372" s="232">
        <v>0</v>
      </c>
      <c r="AB372" s="232">
        <v>4232</v>
      </c>
      <c r="AC372" s="232">
        <v>8464</v>
      </c>
      <c r="AD372" s="232">
        <v>8464</v>
      </c>
      <c r="AE372" s="232">
        <v>9574.83</v>
      </c>
      <c r="AF372" s="232">
        <v>9574.84</v>
      </c>
      <c r="AG372" s="232">
        <v>8555</v>
      </c>
      <c r="AH372" s="232">
        <v>9905</v>
      </c>
      <c r="AI372" s="232">
        <v>9905</v>
      </c>
      <c r="AJ372" s="232">
        <v>9905</v>
      </c>
      <c r="AK372" s="232">
        <v>9905</v>
      </c>
      <c r="AL372" s="5">
        <v>10499.300000000001</v>
      </c>
      <c r="AM372" s="5">
        <v>10499.300000000001</v>
      </c>
      <c r="AN372" s="5">
        <v>10499.300000000001</v>
      </c>
      <c r="AO372" s="5">
        <v>10499.300000000001</v>
      </c>
      <c r="AP372" s="5">
        <v>10499.300000000001</v>
      </c>
      <c r="AQ372" s="5">
        <v>10499.300000000001</v>
      </c>
      <c r="AR372" s="5">
        <v>10499.300000000001</v>
      </c>
      <c r="AS372" s="5">
        <v>10499.300000000001</v>
      </c>
      <c r="AT372" s="5">
        <v>10499.300000000001</v>
      </c>
      <c r="AU372" s="5">
        <v>10499.300000000001</v>
      </c>
      <c r="AV372" s="5">
        <v>10499.300000000001</v>
      </c>
      <c r="AW372" s="5">
        <v>10499.300000000001</v>
      </c>
      <c r="AX372" s="5">
        <v>11129.258000000002</v>
      </c>
      <c r="AY372" s="5">
        <v>11129.258000000002</v>
      </c>
      <c r="AZ372" s="5">
        <v>11129.258000000002</v>
      </c>
      <c r="BA372" s="5">
        <v>11129.258000000002</v>
      </c>
      <c r="BB372" s="5">
        <v>11129.258000000002</v>
      </c>
      <c r="BC372" s="5">
        <v>11129.258000000002</v>
      </c>
      <c r="BD372" s="5">
        <v>11129.258000000002</v>
      </c>
      <c r="BE372" s="5">
        <v>11129.258000000002</v>
      </c>
      <c r="BF372" s="5">
        <v>11129.258000000002</v>
      </c>
      <c r="BG372" s="5">
        <v>11129.258000000002</v>
      </c>
      <c r="BH372" s="5">
        <v>11129.258000000002</v>
      </c>
      <c r="BI372" s="5">
        <v>11129.258000000002</v>
      </c>
      <c r="BJ372" s="5">
        <v>11797.013480000001</v>
      </c>
      <c r="BK372" s="5">
        <v>11797.013480000001</v>
      </c>
      <c r="BL372" s="5">
        <v>11797.013480000001</v>
      </c>
      <c r="BM372" s="5">
        <v>11797.013480000001</v>
      </c>
      <c r="BN372" s="5">
        <v>11797.013480000001</v>
      </c>
      <c r="BO372" s="5">
        <v>11797.013480000001</v>
      </c>
      <c r="BP372" s="5">
        <v>11797.013480000001</v>
      </c>
      <c r="BQ372" s="5">
        <v>11797.013480000001</v>
      </c>
      <c r="BR372" s="5">
        <v>11797.013480000001</v>
      </c>
      <c r="BS372" s="5">
        <v>11797.013480000001</v>
      </c>
      <c r="BT372" s="5">
        <v>11797.013480000001</v>
      </c>
      <c r="BU372" s="5">
        <v>11797.013480000001</v>
      </c>
      <c r="BV372" s="5">
        <v>12504.834288800002</v>
      </c>
      <c r="BW372" s="5">
        <v>12504.834288800002</v>
      </c>
      <c r="BX372" s="5">
        <v>12504.834288800002</v>
      </c>
      <c r="BY372" s="5">
        <v>12504.834288800002</v>
      </c>
      <c r="BZ372" s="5">
        <v>12504.834288800002</v>
      </c>
      <c r="CA372" s="5">
        <v>12504.834288800002</v>
      </c>
      <c r="CB372" s="5">
        <v>12504.834288800002</v>
      </c>
      <c r="CC372" s="5">
        <v>12504.834288800002</v>
      </c>
      <c r="CD372" s="5">
        <v>12504.834288800002</v>
      </c>
      <c r="CE372" s="5">
        <v>12504.834288800002</v>
      </c>
      <c r="CF372" s="5">
        <v>12504.834288800002</v>
      </c>
      <c r="CG372" s="5">
        <v>12504.834288800002</v>
      </c>
      <c r="CH372" s="5">
        <v>13255.124346128003</v>
      </c>
      <c r="CI372" s="5">
        <v>13255.124346128003</v>
      </c>
      <c r="CJ372" s="5">
        <v>13255.124346128003</v>
      </c>
      <c r="CK372" s="5">
        <v>13255.124346128003</v>
      </c>
      <c r="CL372" s="5">
        <v>13255.124346128003</v>
      </c>
      <c r="CM372" s="5">
        <v>13255.124346128003</v>
      </c>
      <c r="CN372" s="5">
        <v>13255.124346128003</v>
      </c>
      <c r="CO372" s="5">
        <v>13255.124346128003</v>
      </c>
      <c r="CP372" s="5">
        <v>13255.124346128003</v>
      </c>
      <c r="CQ372" s="5">
        <v>13255.124346128003</v>
      </c>
      <c r="CR372" s="5">
        <v>13255.124346128003</v>
      </c>
      <c r="CS372" s="5">
        <v>13255.124346128003</v>
      </c>
      <c r="CU372" s="69">
        <v>0</v>
      </c>
      <c r="CV372" s="69">
        <v>0</v>
      </c>
      <c r="CW372" s="69">
        <v>0</v>
      </c>
      <c r="CX372" s="69">
        <v>0</v>
      </c>
      <c r="CY372" s="69">
        <v>0</v>
      </c>
      <c r="CZ372" s="69">
        <v>0</v>
      </c>
      <c r="DC372" s="5">
        <v>0</v>
      </c>
      <c r="DD372" s="5">
        <v>0</v>
      </c>
      <c r="DE372" s="5">
        <v>0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>
        <v>0</v>
      </c>
      <c r="DN372" s="5">
        <v>0</v>
      </c>
      <c r="DO372" s="5">
        <v>0</v>
      </c>
      <c r="DP372" s="5">
        <v>0</v>
      </c>
      <c r="DQ372" s="5">
        <v>0</v>
      </c>
      <c r="DR372" s="5">
        <v>0</v>
      </c>
      <c r="DS372" s="5">
        <v>0</v>
      </c>
      <c r="DT372" s="5">
        <v>0</v>
      </c>
      <c r="DU372" s="5">
        <v>0</v>
      </c>
      <c r="DV372" s="5">
        <v>0</v>
      </c>
      <c r="DW372" s="5">
        <v>0</v>
      </c>
      <c r="DX372" s="5">
        <v>0</v>
      </c>
      <c r="DY372" s="5">
        <v>0</v>
      </c>
      <c r="DZ372" s="5">
        <v>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0</v>
      </c>
      <c r="EL372" s="5">
        <v>0</v>
      </c>
      <c r="EM372" s="5">
        <v>0</v>
      </c>
      <c r="EN372" s="5">
        <v>0</v>
      </c>
      <c r="EO372" s="5">
        <v>0</v>
      </c>
      <c r="EP372" s="5">
        <v>0</v>
      </c>
      <c r="EQ372" s="5">
        <v>0</v>
      </c>
      <c r="ER372" s="5">
        <v>0</v>
      </c>
      <c r="ES372" s="5">
        <v>0</v>
      </c>
      <c r="ET372" s="5">
        <v>0</v>
      </c>
      <c r="EU372" s="5">
        <v>0</v>
      </c>
      <c r="EV372" s="5">
        <v>0</v>
      </c>
      <c r="EW372" s="5">
        <v>0</v>
      </c>
      <c r="EX372" s="5">
        <v>0</v>
      </c>
      <c r="EY372" s="5">
        <v>0</v>
      </c>
      <c r="EZ372" s="5">
        <v>0</v>
      </c>
      <c r="FA372" s="5">
        <v>0</v>
      </c>
      <c r="FB372" s="5">
        <v>0</v>
      </c>
      <c r="FC372" s="5">
        <v>0</v>
      </c>
      <c r="FD372" s="5">
        <v>0</v>
      </c>
      <c r="FE372" s="5">
        <v>0</v>
      </c>
      <c r="FF372" s="5">
        <v>0</v>
      </c>
      <c r="FG372" s="5">
        <v>0</v>
      </c>
      <c r="FH372" s="5">
        <v>0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0</v>
      </c>
      <c r="FO372" s="5">
        <v>0</v>
      </c>
      <c r="FP372" s="5">
        <v>0</v>
      </c>
      <c r="FQ372" s="5">
        <v>0</v>
      </c>
      <c r="FR372" s="5">
        <v>0</v>
      </c>
      <c r="FS372" s="5">
        <v>0</v>
      </c>
      <c r="FT372" s="5">
        <v>0</v>
      </c>
      <c r="FU372" s="5">
        <v>0</v>
      </c>
      <c r="FV372" s="5">
        <v>0</v>
      </c>
      <c r="FW372" s="5"/>
      <c r="FZ372" s="5">
        <v>0</v>
      </c>
      <c r="GA372" s="5">
        <v>0</v>
      </c>
      <c r="GB372" s="5">
        <v>4232</v>
      </c>
      <c r="GC372" s="5">
        <v>8464</v>
      </c>
      <c r="GD372" s="5">
        <v>8464</v>
      </c>
      <c r="GE372" s="5">
        <v>9574.83</v>
      </c>
      <c r="GF372" s="5">
        <v>9574.84</v>
      </c>
      <c r="GG372" s="5">
        <v>8555</v>
      </c>
      <c r="GH372" s="5">
        <v>9905</v>
      </c>
      <c r="GI372" s="5">
        <v>9905</v>
      </c>
      <c r="GJ372" s="5">
        <v>9905</v>
      </c>
      <c r="GK372" s="5">
        <v>9905</v>
      </c>
      <c r="GL372" s="5">
        <v>10499.300000000001</v>
      </c>
      <c r="GM372" s="5">
        <v>10499.300000000001</v>
      </c>
      <c r="GN372" s="5">
        <v>10499.300000000001</v>
      </c>
      <c r="GO372" s="5">
        <v>10499.300000000001</v>
      </c>
      <c r="GP372" s="5">
        <v>10499.300000000001</v>
      </c>
      <c r="GQ372" s="5">
        <v>10499.300000000001</v>
      </c>
      <c r="GR372" s="5">
        <v>10499.300000000001</v>
      </c>
      <c r="GS372" s="5">
        <v>10499.300000000001</v>
      </c>
      <c r="GT372" s="5">
        <v>10499.300000000001</v>
      </c>
      <c r="GU372" s="5">
        <v>10499.300000000001</v>
      </c>
      <c r="GV372" s="5">
        <v>10499.300000000001</v>
      </c>
      <c r="GW372" s="5">
        <v>10499.300000000001</v>
      </c>
      <c r="GX372" s="5">
        <v>11129.258000000002</v>
      </c>
      <c r="GY372" s="5">
        <v>11129.258000000002</v>
      </c>
      <c r="GZ372" s="5">
        <v>11129.258000000002</v>
      </c>
      <c r="HA372" s="5">
        <v>11129.258000000002</v>
      </c>
      <c r="HB372" s="5">
        <v>11129.258000000002</v>
      </c>
      <c r="HC372" s="5">
        <v>11129.258000000002</v>
      </c>
      <c r="HD372" s="5">
        <v>11129.258000000002</v>
      </c>
      <c r="HE372" s="5">
        <v>11129.258000000002</v>
      </c>
      <c r="HF372" s="5">
        <v>11129.258000000002</v>
      </c>
      <c r="HG372" s="5">
        <v>11129.258000000002</v>
      </c>
      <c r="HH372" s="5">
        <v>11129.258000000002</v>
      </c>
      <c r="HI372" s="5">
        <v>11129.258000000002</v>
      </c>
      <c r="HJ372" s="5">
        <v>11797.013480000001</v>
      </c>
      <c r="HK372" s="5">
        <v>11797.013480000001</v>
      </c>
      <c r="HL372" s="5">
        <v>11797.013480000001</v>
      </c>
      <c r="HM372" s="5">
        <v>11797.013480000001</v>
      </c>
      <c r="HN372" s="5">
        <v>11797.013480000001</v>
      </c>
      <c r="HO372" s="5">
        <v>11797.013480000001</v>
      </c>
      <c r="HP372" s="5">
        <v>11797.013480000001</v>
      </c>
      <c r="HQ372" s="5">
        <v>11797.013480000001</v>
      </c>
      <c r="HR372" s="5">
        <v>11797.013480000001</v>
      </c>
      <c r="HS372" s="5">
        <v>11797.013480000001</v>
      </c>
      <c r="HT372" s="5">
        <v>11797.013480000001</v>
      </c>
      <c r="HU372" s="5">
        <v>11797.013480000001</v>
      </c>
      <c r="HV372" s="5">
        <v>12504.834288800002</v>
      </c>
      <c r="HW372" s="5">
        <v>12504.834288800002</v>
      </c>
      <c r="HX372" s="5">
        <v>12504.834288800002</v>
      </c>
      <c r="HY372" s="5">
        <v>12504.834288800002</v>
      </c>
      <c r="HZ372" s="5">
        <v>12504.834288800002</v>
      </c>
      <c r="IA372" s="5">
        <v>12504.834288800002</v>
      </c>
      <c r="IB372" s="5">
        <v>12504.834288800002</v>
      </c>
      <c r="IC372" s="5">
        <v>12504.834288800002</v>
      </c>
      <c r="ID372" s="5">
        <v>12504.834288800002</v>
      </c>
      <c r="IE372" s="5">
        <v>12504.834288800002</v>
      </c>
      <c r="IF372" s="5">
        <v>12504.834288800002</v>
      </c>
      <c r="IG372" s="5">
        <v>12504.834288800002</v>
      </c>
      <c r="IH372" s="5">
        <v>13255.124346128003</v>
      </c>
      <c r="II372" s="5">
        <v>13255.124346128003</v>
      </c>
      <c r="IJ372" s="5">
        <v>13255.124346128003</v>
      </c>
      <c r="IK372" s="5">
        <v>13255.124346128003</v>
      </c>
      <c r="IL372" s="5">
        <v>13255.124346128003</v>
      </c>
      <c r="IM372" s="5">
        <v>13255.124346128003</v>
      </c>
      <c r="IN372" s="5">
        <v>13255.124346128003</v>
      </c>
      <c r="IO372" s="5">
        <v>13255.124346128003</v>
      </c>
      <c r="IP372" s="5">
        <v>13255.124346128003</v>
      </c>
      <c r="IQ372" s="5">
        <v>13255.124346128003</v>
      </c>
      <c r="IR372" s="5">
        <v>13255.124346128003</v>
      </c>
      <c r="IS372" s="5">
        <v>13255.124346128003</v>
      </c>
      <c r="IT372" s="5"/>
      <c r="IW372" s="5">
        <v>0</v>
      </c>
      <c r="IX372" s="5">
        <v>0</v>
      </c>
      <c r="IY372" s="5">
        <v>121.4584</v>
      </c>
      <c r="IZ372" s="5">
        <v>242.91679999999999</v>
      </c>
      <c r="JA372" s="5">
        <v>242.91679999999999</v>
      </c>
      <c r="JB372" s="5">
        <v>274.79762099999999</v>
      </c>
      <c r="JC372" s="5">
        <v>274.79790800000001</v>
      </c>
      <c r="JD372" s="5">
        <v>245.52850000000001</v>
      </c>
      <c r="JE372" s="5">
        <v>284.27350000000001</v>
      </c>
      <c r="JF372" s="5">
        <v>284.27350000000001</v>
      </c>
      <c r="JG372" s="5">
        <v>284.27350000000001</v>
      </c>
      <c r="JH372" s="5">
        <v>284.27350000000001</v>
      </c>
      <c r="JI372" s="5">
        <v>301.32991000000004</v>
      </c>
      <c r="JJ372" s="5">
        <v>301.32991000000004</v>
      </c>
      <c r="JK372" s="5">
        <v>301.32991000000004</v>
      </c>
      <c r="JL372" s="5">
        <v>301.32991000000004</v>
      </c>
      <c r="JM372" s="5">
        <v>301.32991000000004</v>
      </c>
      <c r="JN372" s="5">
        <v>301.32991000000004</v>
      </c>
      <c r="JO372" s="5">
        <v>301.32991000000004</v>
      </c>
      <c r="JP372" s="5">
        <v>301.32991000000004</v>
      </c>
      <c r="JQ372" s="5">
        <v>301.32991000000004</v>
      </c>
      <c r="JR372" s="5">
        <v>301.32991000000004</v>
      </c>
      <c r="JS372" s="5">
        <v>301.32991000000004</v>
      </c>
      <c r="JT372" s="5">
        <v>301.32991000000004</v>
      </c>
      <c r="JU372" s="5">
        <v>319.40970460000005</v>
      </c>
      <c r="JV372" s="5">
        <v>319.40970460000005</v>
      </c>
      <c r="JW372" s="5">
        <v>319.40970460000005</v>
      </c>
      <c r="JX372" s="5">
        <v>319.40970460000005</v>
      </c>
      <c r="JY372" s="5">
        <v>319.40970460000005</v>
      </c>
      <c r="JZ372" s="5">
        <v>319.40970460000005</v>
      </c>
      <c r="KA372" s="5">
        <v>319.40970460000005</v>
      </c>
      <c r="KB372" s="5">
        <v>319.40970460000005</v>
      </c>
      <c r="KC372" s="5">
        <v>319.40970460000005</v>
      </c>
      <c r="KD372" s="5">
        <v>319.40970460000005</v>
      </c>
      <c r="KE372" s="5">
        <v>319.40970460000005</v>
      </c>
      <c r="KF372" s="5">
        <v>319.40970460000005</v>
      </c>
      <c r="KG372" s="5">
        <v>338.57428687600003</v>
      </c>
      <c r="KH372" s="5">
        <v>338.57428687600003</v>
      </c>
      <c r="KI372" s="5">
        <v>338.57428687600003</v>
      </c>
      <c r="KJ372" s="5">
        <v>338.57428687600003</v>
      </c>
      <c r="KK372" s="5">
        <v>338.57428687600003</v>
      </c>
      <c r="KL372" s="5">
        <v>338.57428687600003</v>
      </c>
      <c r="KM372" s="5">
        <v>338.57428687600003</v>
      </c>
      <c r="KN372" s="5">
        <v>338.57428687600003</v>
      </c>
      <c r="KO372" s="5">
        <v>338.57428687600003</v>
      </c>
      <c r="KP372" s="5">
        <v>338.57428687600003</v>
      </c>
      <c r="KQ372" s="5">
        <v>338.57428687600003</v>
      </c>
      <c r="KR372" s="5">
        <v>338.57428687600003</v>
      </c>
      <c r="KS372" s="5">
        <v>358.88874408856009</v>
      </c>
      <c r="KT372" s="5">
        <v>358.88874408856009</v>
      </c>
      <c r="KU372" s="5">
        <v>358.88874408856009</v>
      </c>
      <c r="KV372" s="5">
        <v>358.88874408856009</v>
      </c>
      <c r="KW372" s="5">
        <v>358.88874408856009</v>
      </c>
      <c r="KX372" s="5">
        <v>358.88874408856009</v>
      </c>
      <c r="KY372" s="5">
        <v>358.88874408856009</v>
      </c>
      <c r="KZ372" s="5">
        <v>358.88874408856009</v>
      </c>
      <c r="LA372" s="5">
        <v>358.88874408856009</v>
      </c>
      <c r="LB372" s="5">
        <v>358.88874408856009</v>
      </c>
      <c r="LC372" s="5">
        <v>358.88874408856009</v>
      </c>
      <c r="LD372" s="5">
        <v>358.88874408856009</v>
      </c>
      <c r="LE372" s="5">
        <v>380.42206873387369</v>
      </c>
      <c r="LF372" s="5">
        <v>380.42206873387369</v>
      </c>
      <c r="LG372" s="5">
        <v>380.42206873387369</v>
      </c>
      <c r="LH372" s="5">
        <v>380.42206873387369</v>
      </c>
      <c r="LI372" s="5">
        <v>380.42206873387369</v>
      </c>
      <c r="LJ372" s="5">
        <v>380.42206873387369</v>
      </c>
      <c r="LK372" s="5">
        <v>380.42206873387369</v>
      </c>
      <c r="LL372" s="5">
        <v>380.42206873387369</v>
      </c>
      <c r="LM372" s="5">
        <v>380.42206873387369</v>
      </c>
      <c r="LN372" s="5">
        <v>380.42206873387369</v>
      </c>
      <c r="LO372" s="5">
        <v>380.42206873387369</v>
      </c>
      <c r="LP372" s="5">
        <v>380.42206873387369</v>
      </c>
      <c r="LQ372" s="5"/>
      <c r="LT372" s="5">
        <v>0</v>
      </c>
      <c r="LU372" s="5">
        <v>0</v>
      </c>
      <c r="LV372" s="5">
        <v>128.65280000000001</v>
      </c>
      <c r="LW372" s="5">
        <v>257.30560000000003</v>
      </c>
      <c r="LX372" s="5">
        <v>257.30560000000003</v>
      </c>
      <c r="LY372" s="5">
        <v>291.07483200000001</v>
      </c>
      <c r="LZ372" s="5">
        <v>291.07513599999999</v>
      </c>
      <c r="MA372" s="5">
        <v>260.072</v>
      </c>
      <c r="MB372" s="5">
        <v>301.11200000000002</v>
      </c>
      <c r="MC372" s="5">
        <v>301.11200000000002</v>
      </c>
      <c r="MD372" s="5">
        <v>301.11200000000002</v>
      </c>
      <c r="ME372" s="5">
        <v>301.11200000000002</v>
      </c>
      <c r="MF372" s="5">
        <v>319.17872000000006</v>
      </c>
      <c r="MG372" s="5">
        <v>319.17872000000006</v>
      </c>
      <c r="MH372" s="5">
        <v>319.17872000000006</v>
      </c>
      <c r="MI372" s="5">
        <v>319.17872000000006</v>
      </c>
      <c r="MJ372" s="5">
        <v>319.17872000000006</v>
      </c>
      <c r="MK372" s="5">
        <v>319.17872000000006</v>
      </c>
      <c r="ML372" s="5">
        <v>319.17872000000006</v>
      </c>
      <c r="MM372" s="5">
        <v>319.17872000000006</v>
      </c>
      <c r="MN372" s="5">
        <v>319.17872000000006</v>
      </c>
      <c r="MO372" s="5">
        <v>319.17872000000006</v>
      </c>
      <c r="MP372" s="5">
        <v>319.17872000000006</v>
      </c>
      <c r="MQ372" s="5">
        <v>319.17872000000006</v>
      </c>
      <c r="MR372" s="5">
        <v>338.32944320000007</v>
      </c>
      <c r="MS372" s="5">
        <v>338.32944320000007</v>
      </c>
      <c r="MT372" s="5">
        <v>338.32944320000007</v>
      </c>
      <c r="MU372" s="5">
        <v>338.32944320000007</v>
      </c>
      <c r="MV372" s="5">
        <v>338.32944320000007</v>
      </c>
      <c r="MW372" s="5">
        <v>338.32944320000007</v>
      </c>
      <c r="MX372" s="5">
        <v>338.32944320000007</v>
      </c>
      <c r="MY372" s="5">
        <v>338.32944320000007</v>
      </c>
      <c r="MZ372" s="5">
        <v>338.32944320000007</v>
      </c>
      <c r="NA372" s="5">
        <v>338.32944320000007</v>
      </c>
      <c r="NB372" s="5">
        <v>338.32944320000007</v>
      </c>
      <c r="NC372" s="5">
        <v>338.32944320000007</v>
      </c>
      <c r="ND372" s="5">
        <v>358.62920979200004</v>
      </c>
      <c r="NE372" s="5">
        <v>358.62920979200004</v>
      </c>
      <c r="NF372" s="5">
        <v>358.62920979200004</v>
      </c>
      <c r="NG372" s="5">
        <v>358.62920979200004</v>
      </c>
      <c r="NH372" s="5">
        <v>358.62920979200004</v>
      </c>
      <c r="NI372" s="5">
        <v>358.62920979200004</v>
      </c>
      <c r="NJ372" s="5">
        <v>358.62920979200004</v>
      </c>
      <c r="NK372" s="5">
        <v>358.62920979200004</v>
      </c>
      <c r="NL372" s="5">
        <v>358.62920979200004</v>
      </c>
      <c r="NM372" s="5">
        <v>358.62920979200004</v>
      </c>
      <c r="NN372" s="5">
        <v>358.62920979200004</v>
      </c>
      <c r="NO372" s="5">
        <v>358.62920979200004</v>
      </c>
      <c r="NP372" s="5">
        <v>380.14696237952006</v>
      </c>
      <c r="NQ372" s="5">
        <v>380.14696237952006</v>
      </c>
      <c r="NR372" s="5">
        <v>380.14696237952006</v>
      </c>
      <c r="NS372" s="5">
        <v>380.14696237952006</v>
      </c>
      <c r="NT372" s="5">
        <v>380.14696237952006</v>
      </c>
      <c r="NU372" s="5">
        <v>380.14696237952006</v>
      </c>
      <c r="NV372" s="5">
        <v>380.14696237952006</v>
      </c>
      <c r="NW372" s="5">
        <v>380.14696237952006</v>
      </c>
      <c r="NX372" s="5">
        <v>380.14696237952006</v>
      </c>
      <c r="NY372" s="5">
        <v>380.14696237952006</v>
      </c>
      <c r="NZ372" s="5">
        <v>380.14696237952006</v>
      </c>
      <c r="OA372" s="5">
        <v>380.14696237952006</v>
      </c>
      <c r="OB372" s="5">
        <v>402.95578012229129</v>
      </c>
      <c r="OC372" s="5">
        <v>402.95578012229129</v>
      </c>
      <c r="OD372" s="5">
        <v>402.95578012229129</v>
      </c>
      <c r="OE372" s="5">
        <v>402.95578012229129</v>
      </c>
      <c r="OF372" s="5">
        <v>402.95578012229129</v>
      </c>
      <c r="OG372" s="5">
        <v>402.95578012229129</v>
      </c>
      <c r="OH372" s="5">
        <v>402.95578012229129</v>
      </c>
      <c r="OI372" s="5">
        <v>402.95578012229129</v>
      </c>
      <c r="OJ372" s="5">
        <v>402.95578012229129</v>
      </c>
      <c r="OK372" s="5">
        <v>402.95578012229129</v>
      </c>
      <c r="OL372" s="5">
        <v>402.95578012229129</v>
      </c>
      <c r="OM372" s="5">
        <v>402.95578012229129</v>
      </c>
      <c r="ON372" s="5"/>
      <c r="OQ372" s="59">
        <v>0</v>
      </c>
      <c r="OR372" s="59">
        <v>0</v>
      </c>
      <c r="OS372" s="59">
        <v>0</v>
      </c>
      <c r="OT372" s="59">
        <v>0</v>
      </c>
      <c r="OU372" s="59">
        <v>0</v>
      </c>
      <c r="OV372" s="59">
        <v>0</v>
      </c>
      <c r="OW372" s="59">
        <v>0</v>
      </c>
      <c r="OX372" s="59">
        <v>0</v>
      </c>
      <c r="OY372" s="59">
        <v>0</v>
      </c>
      <c r="OZ372" s="59">
        <v>0</v>
      </c>
      <c r="PA372" s="59">
        <v>0</v>
      </c>
      <c r="PB372" s="59">
        <v>0</v>
      </c>
      <c r="PC372" s="59">
        <v>0</v>
      </c>
      <c r="PD372" s="59">
        <v>0</v>
      </c>
      <c r="PE372" s="59">
        <v>0</v>
      </c>
      <c r="PF372" s="59">
        <v>0</v>
      </c>
      <c r="PG372" s="59">
        <v>0</v>
      </c>
      <c r="PH372" s="59">
        <v>0</v>
      </c>
      <c r="PI372" s="59">
        <v>0</v>
      </c>
      <c r="PJ372" s="59">
        <v>0</v>
      </c>
      <c r="PK372" s="59">
        <v>0</v>
      </c>
      <c r="PL372" s="59">
        <v>0</v>
      </c>
      <c r="PM372" s="59">
        <v>0</v>
      </c>
      <c r="PN372" s="59">
        <v>0</v>
      </c>
      <c r="PO372" s="59">
        <v>0</v>
      </c>
      <c r="PP372" s="59">
        <v>0</v>
      </c>
      <c r="PQ372" s="59">
        <v>0</v>
      </c>
      <c r="PR372" s="59">
        <v>0</v>
      </c>
      <c r="PS372" s="59">
        <v>0</v>
      </c>
      <c r="PT372" s="59">
        <v>0</v>
      </c>
      <c r="PU372" s="59">
        <v>0</v>
      </c>
      <c r="PV372" s="59">
        <v>0</v>
      </c>
      <c r="PW372" s="59">
        <v>0</v>
      </c>
      <c r="PX372" s="59">
        <v>0</v>
      </c>
      <c r="PY372" s="59">
        <v>0</v>
      </c>
      <c r="PZ372" s="59">
        <v>0</v>
      </c>
      <c r="QA372" s="59">
        <v>0</v>
      </c>
      <c r="QB372" s="59">
        <v>0</v>
      </c>
      <c r="QC372" s="59">
        <v>0</v>
      </c>
      <c r="QD372" s="59">
        <v>0</v>
      </c>
      <c r="QE372" s="59">
        <v>0</v>
      </c>
      <c r="QF372" s="59">
        <v>0</v>
      </c>
      <c r="QG372" s="59">
        <v>0</v>
      </c>
      <c r="QH372" s="59">
        <v>0</v>
      </c>
      <c r="QI372" s="59">
        <v>0</v>
      </c>
      <c r="QJ372" s="59">
        <v>0</v>
      </c>
      <c r="QK372" s="59">
        <v>0</v>
      </c>
      <c r="QL372" s="59">
        <v>0</v>
      </c>
      <c r="QM372" s="59">
        <v>0</v>
      </c>
      <c r="QN372" s="59">
        <v>0</v>
      </c>
      <c r="QO372" s="59">
        <v>0</v>
      </c>
      <c r="QP372" s="59">
        <v>0</v>
      </c>
      <c r="QQ372" s="59">
        <v>0</v>
      </c>
      <c r="QR372" s="59">
        <v>0</v>
      </c>
      <c r="QS372" s="59">
        <v>0</v>
      </c>
      <c r="QT372" s="59">
        <v>0</v>
      </c>
      <c r="QU372" s="59">
        <v>0</v>
      </c>
      <c r="QV372" s="59">
        <v>0</v>
      </c>
      <c r="QW372" s="59">
        <v>0</v>
      </c>
      <c r="QX372" s="59">
        <v>0</v>
      </c>
      <c r="QY372" s="59">
        <v>0</v>
      </c>
      <c r="QZ372" s="59">
        <v>0</v>
      </c>
      <c r="RA372" s="59">
        <v>0</v>
      </c>
      <c r="RB372" s="59">
        <v>0</v>
      </c>
      <c r="RC372" s="59">
        <v>0</v>
      </c>
      <c r="RD372" s="59">
        <v>0</v>
      </c>
      <c r="RE372" s="59">
        <v>0</v>
      </c>
      <c r="RF372" s="59">
        <v>0</v>
      </c>
      <c r="RG372" s="59">
        <v>0</v>
      </c>
      <c r="RH372" s="59">
        <v>0</v>
      </c>
      <c r="RI372" s="59">
        <v>0</v>
      </c>
      <c r="RJ372" s="59">
        <v>0</v>
      </c>
      <c r="RK372" s="59"/>
      <c r="RN372" s="59">
        <v>0</v>
      </c>
      <c r="RO372" s="59">
        <v>0</v>
      </c>
      <c r="RP372" s="59">
        <v>250.1112</v>
      </c>
      <c r="RQ372" s="59">
        <v>500.22239999999999</v>
      </c>
      <c r="RR372" s="59">
        <v>500.22239999999999</v>
      </c>
      <c r="RS372" s="59">
        <v>565.87245299999995</v>
      </c>
      <c r="RT372" s="59">
        <v>565.87304399999994</v>
      </c>
      <c r="RU372" s="59">
        <v>505.60050000000001</v>
      </c>
      <c r="RV372" s="59">
        <v>585.38550000000009</v>
      </c>
      <c r="RW372" s="59">
        <v>585.38550000000009</v>
      </c>
      <c r="RX372" s="59">
        <v>585.38550000000009</v>
      </c>
      <c r="RY372" s="59">
        <v>585.38550000000009</v>
      </c>
      <c r="RZ372" s="59">
        <v>620.50863000000004</v>
      </c>
      <c r="SA372" s="59">
        <v>620.50863000000004</v>
      </c>
      <c r="SB372" s="59">
        <v>620.50863000000004</v>
      </c>
      <c r="SC372" s="59">
        <v>620.50863000000004</v>
      </c>
      <c r="SD372" s="59">
        <v>620.50863000000004</v>
      </c>
      <c r="SE372" s="59">
        <v>620.50863000000004</v>
      </c>
      <c r="SF372" s="59">
        <v>620.50863000000004</v>
      </c>
      <c r="SG372" s="59">
        <v>620.50863000000004</v>
      </c>
      <c r="SH372" s="59">
        <v>620.50863000000004</v>
      </c>
      <c r="SI372" s="59">
        <v>620.50863000000004</v>
      </c>
      <c r="SJ372" s="59">
        <v>620.50863000000004</v>
      </c>
      <c r="SK372" s="59">
        <v>620.50863000000004</v>
      </c>
      <c r="SL372" s="59">
        <v>657.73914780000018</v>
      </c>
      <c r="SM372" s="59">
        <v>657.73914780000018</v>
      </c>
      <c r="SN372" s="59">
        <v>657.73914780000018</v>
      </c>
      <c r="SO372" s="59">
        <v>657.73914780000018</v>
      </c>
      <c r="SP372" s="59">
        <v>657.73914780000018</v>
      </c>
      <c r="SQ372" s="59">
        <v>657.73914780000018</v>
      </c>
      <c r="SR372" s="59">
        <v>657.73914780000018</v>
      </c>
      <c r="SS372" s="59">
        <v>657.73914780000018</v>
      </c>
      <c r="ST372" s="59">
        <v>657.73914780000018</v>
      </c>
      <c r="SU372" s="59">
        <v>657.73914780000018</v>
      </c>
      <c r="SV372" s="59">
        <v>657.73914780000018</v>
      </c>
      <c r="SW372" s="59">
        <v>657.73914780000018</v>
      </c>
      <c r="SX372" s="59">
        <v>697.20349666800007</v>
      </c>
      <c r="SY372" s="59">
        <v>697.20349666800007</v>
      </c>
      <c r="SZ372" s="59">
        <v>697.20349666800007</v>
      </c>
      <c r="TA372" s="59">
        <v>697.20349666800007</v>
      </c>
      <c r="TB372" s="59">
        <v>697.20349666800007</v>
      </c>
      <c r="TC372" s="59">
        <v>697.20349666800007</v>
      </c>
      <c r="TD372" s="59">
        <v>697.20349666800007</v>
      </c>
      <c r="TE372" s="59">
        <v>697.20349666800007</v>
      </c>
      <c r="TF372" s="59">
        <v>697.20349666800007</v>
      </c>
      <c r="TG372" s="59">
        <v>697.20349666800007</v>
      </c>
      <c r="TH372" s="59">
        <v>697.20349666800007</v>
      </c>
      <c r="TI372" s="59">
        <v>697.20349666800007</v>
      </c>
      <c r="TJ372" s="59">
        <v>739.03570646808021</v>
      </c>
      <c r="TK372" s="59">
        <v>739.03570646808021</v>
      </c>
      <c r="TL372" s="59">
        <v>739.03570646808021</v>
      </c>
      <c r="TM372" s="59">
        <v>739.03570646808021</v>
      </c>
      <c r="TN372" s="59">
        <v>739.03570646808021</v>
      </c>
      <c r="TO372" s="59">
        <v>739.03570646808021</v>
      </c>
      <c r="TP372" s="59">
        <v>739.03570646808021</v>
      </c>
      <c r="TQ372" s="59">
        <v>739.03570646808021</v>
      </c>
      <c r="TR372" s="59">
        <v>739.03570646808021</v>
      </c>
      <c r="TS372" s="59">
        <v>739.03570646808021</v>
      </c>
      <c r="TT372" s="59">
        <v>739.03570646808021</v>
      </c>
      <c r="TU372" s="59">
        <v>739.03570646808021</v>
      </c>
      <c r="TV372" s="59">
        <v>783.37784885616497</v>
      </c>
      <c r="TW372" s="59">
        <v>783.37784885616497</v>
      </c>
      <c r="TX372" s="59">
        <v>783.37784885616497</v>
      </c>
      <c r="TY372" s="59">
        <v>783.37784885616497</v>
      </c>
      <c r="TZ372" s="59">
        <v>783.37784885616497</v>
      </c>
      <c r="UA372" s="59">
        <v>783.37784885616497</v>
      </c>
      <c r="UB372" s="59">
        <v>783.37784885616497</v>
      </c>
      <c r="UC372" s="59">
        <v>783.37784885616497</v>
      </c>
      <c r="UD372" s="59">
        <v>783.37784885616497</v>
      </c>
      <c r="UE372" s="59">
        <v>783.37784885616497</v>
      </c>
      <c r="UF372" s="59">
        <v>783.37784885616497</v>
      </c>
      <c r="UG372" s="59">
        <v>783.37784885616497</v>
      </c>
      <c r="UH372" s="59"/>
      <c r="UK372" s="59">
        <v>2539.510029</v>
      </c>
      <c r="UL372" s="59">
        <v>3615.9589199999996</v>
      </c>
      <c r="UM372" s="59">
        <v>3832.9164552000016</v>
      </c>
      <c r="UN372" s="59">
        <v>4062.8914425119997</v>
      </c>
      <c r="UO372" s="59">
        <v>4306.6649290627211</v>
      </c>
      <c r="UP372" s="59">
        <v>4565.0648248064854</v>
      </c>
      <c r="UQ372" s="59"/>
      <c r="UT372" s="59">
        <v>2689.9339680000003</v>
      </c>
      <c r="UU372" s="59">
        <v>3830.14464</v>
      </c>
      <c r="UV372" s="59">
        <v>4059.9533184000015</v>
      </c>
      <c r="UW372" s="59">
        <v>4303.5505175040007</v>
      </c>
      <c r="UX372" s="59">
        <v>4561.7635485542405</v>
      </c>
      <c r="UY372" s="59">
        <v>4835.4693614674952</v>
      </c>
      <c r="UZ372" s="59"/>
      <c r="VC372" s="59">
        <v>0</v>
      </c>
      <c r="VD372" s="59">
        <v>0</v>
      </c>
      <c r="VE372" s="59">
        <v>0</v>
      </c>
      <c r="VF372" s="59">
        <v>0</v>
      </c>
      <c r="VG372" s="59">
        <v>0</v>
      </c>
      <c r="VH372" s="59">
        <v>0</v>
      </c>
      <c r="VI372" s="59"/>
      <c r="VL372" s="59">
        <v>5229.4439970000003</v>
      </c>
      <c r="VM372" s="59">
        <v>7446.1035599999996</v>
      </c>
      <c r="VN372" s="59">
        <v>7892.8697736000031</v>
      </c>
      <c r="VO372" s="59">
        <v>8366.4419600159999</v>
      </c>
      <c r="VP372" s="59">
        <v>8868.4284776169625</v>
      </c>
      <c r="VQ372" s="59">
        <v>9400.5341862739806</v>
      </c>
      <c r="VR372" s="59"/>
      <c r="VU372" s="59">
        <v>88484.67</v>
      </c>
      <c r="VV372" s="59">
        <v>125991.60000000002</v>
      </c>
      <c r="VW372" s="59">
        <v>133551.09600000002</v>
      </c>
      <c r="VX372" s="59">
        <v>141564.16175999999</v>
      </c>
      <c r="VY372" s="59">
        <v>150058.01146560002</v>
      </c>
      <c r="VZ372" s="59">
        <v>159061.49215353598</v>
      </c>
      <c r="WA372" s="59"/>
      <c r="WD372" s="59">
        <v>7373.7224999999999</v>
      </c>
      <c r="WE372" s="59">
        <v>10499.300000000001</v>
      </c>
      <c r="WF372" s="59">
        <v>11129.258000000002</v>
      </c>
      <c r="WG372" s="59">
        <v>11797.01348</v>
      </c>
      <c r="WH372" s="59">
        <v>12504.834288800002</v>
      </c>
      <c r="WI372" s="59">
        <v>13255.124346127997</v>
      </c>
      <c r="WJ372" s="59"/>
      <c r="WM372" s="59">
        <v>309.43023499790183</v>
      </c>
      <c r="WN372" s="59">
        <v>440.59169114561485</v>
      </c>
      <c r="WO372" s="59">
        <v>467.02719261435175</v>
      </c>
      <c r="WP372" s="59">
        <v>495.0488241712128</v>
      </c>
      <c r="WQ372" s="59">
        <v>524.7517536214857</v>
      </c>
      <c r="WR372" s="59">
        <v>556.23685883877454</v>
      </c>
      <c r="WS372" s="59"/>
      <c r="WV372" s="74">
        <v>9.5</v>
      </c>
      <c r="WW372" s="74">
        <v>21.5</v>
      </c>
      <c r="WX372" s="74">
        <v>33.5</v>
      </c>
      <c r="WY372" s="74">
        <v>45.5</v>
      </c>
      <c r="WZ372" s="74">
        <v>57.5</v>
      </c>
      <c r="XA372" s="74">
        <v>69.5</v>
      </c>
      <c r="XB372" s="74"/>
      <c r="XE372" s="80">
        <v>0</v>
      </c>
      <c r="XF372" s="80">
        <v>1</v>
      </c>
      <c r="XG372" s="80">
        <v>2</v>
      </c>
      <c r="XH372" s="80">
        <v>3</v>
      </c>
      <c r="XI372" s="80">
        <v>4</v>
      </c>
      <c r="XJ372" s="80">
        <v>5</v>
      </c>
      <c r="XK372" s="80"/>
      <c r="XL372" s="75"/>
      <c r="XM372" s="75"/>
      <c r="XN372" s="80">
        <v>9</v>
      </c>
      <c r="XO372" s="80">
        <v>9</v>
      </c>
      <c r="XP372" s="80">
        <v>9</v>
      </c>
      <c r="XQ372" s="80">
        <v>9</v>
      </c>
      <c r="XR372" s="80">
        <v>9</v>
      </c>
      <c r="XS372" s="80">
        <v>9</v>
      </c>
      <c r="XT372" s="80"/>
      <c r="XW372" s="80">
        <v>15</v>
      </c>
      <c r="XX372" s="80">
        <v>15</v>
      </c>
      <c r="XY372" s="80">
        <v>14</v>
      </c>
      <c r="XZ372" s="80">
        <v>14</v>
      </c>
      <c r="YA372" s="80">
        <v>15</v>
      </c>
      <c r="YB372" s="80">
        <v>15</v>
      </c>
      <c r="YC372" s="80"/>
      <c r="YF372" s="5">
        <v>645.16203997062621</v>
      </c>
      <c r="YG372" s="5">
        <v>918.63367603860752</v>
      </c>
      <c r="YH372" s="5">
        <v>973.75169660092342</v>
      </c>
      <c r="YI372" s="5">
        <v>1032.1767983969794</v>
      </c>
      <c r="YJ372" s="5">
        <v>1094.1074063007991</v>
      </c>
      <c r="YK372" s="5">
        <v>3384.7012860339428</v>
      </c>
      <c r="YL372" s="5"/>
      <c r="YO372" s="5">
        <v>13924.360574905582</v>
      </c>
      <c r="YP372" s="5">
        <v>19826.626101552669</v>
      </c>
      <c r="YQ372" s="5">
        <v>21016.223667645827</v>
      </c>
      <c r="YR372" s="5">
        <v>29702.929450272768</v>
      </c>
      <c r="YS372" s="5">
        <v>31485.105217289143</v>
      </c>
      <c r="YT372" s="5">
        <v>33374.211530326473</v>
      </c>
      <c r="YU372" s="5"/>
      <c r="YX372" s="5">
        <v>9523.3956114506</v>
      </c>
      <c r="YY372" s="5">
        <v>19649.869898749301</v>
      </c>
      <c r="YZ372" s="5">
        <v>21016.223667645827</v>
      </c>
      <c r="ZA372" s="5">
        <v>29702.929450272768</v>
      </c>
      <c r="ZB372" s="5">
        <v>31485.105217289143</v>
      </c>
      <c r="ZC372" s="5">
        <v>33374.211530326473</v>
      </c>
      <c r="ZD372" s="5"/>
      <c r="ZG372" s="5">
        <v>309.43023499790183</v>
      </c>
      <c r="ZH372" s="5">
        <v>440.59169114561485</v>
      </c>
      <c r="ZI372" s="5">
        <v>467.02719261435175</v>
      </c>
      <c r="ZJ372" s="5">
        <v>495.0488241712128</v>
      </c>
      <c r="ZK372" s="5">
        <v>524.7517536214857</v>
      </c>
      <c r="ZL372" s="5">
        <v>556.23685883877454</v>
      </c>
      <c r="ZM372" s="5"/>
      <c r="ZP372" s="60">
        <v>4332.0232899706261</v>
      </c>
      <c r="ZQ372" s="60">
        <v>12336.567352077216</v>
      </c>
      <c r="ZR372" s="60">
        <v>13076.761393201848</v>
      </c>
      <c r="ZS372" s="60">
        <v>13861.367076793958</v>
      </c>
      <c r="ZT372" s="60">
        <v>14693.049101401601</v>
      </c>
      <c r="ZU372" s="60">
        <v>15574.632047485688</v>
      </c>
      <c r="ZV372" s="60"/>
      <c r="ZY372" s="60">
        <v>309.43023499790183</v>
      </c>
      <c r="ZZ372" s="60">
        <v>440.59169114561485</v>
      </c>
      <c r="AAA372" s="60">
        <v>467.02719261435175</v>
      </c>
      <c r="AAB372" s="60">
        <v>495.0488241712128</v>
      </c>
      <c r="AAC372" s="60">
        <v>524.7517536214857</v>
      </c>
      <c r="AAD372" s="60">
        <v>556.23685883877454</v>
      </c>
      <c r="AAE372" s="60"/>
      <c r="AAH372" s="60">
        <v>4022.5930549727236</v>
      </c>
      <c r="AAI372" s="60">
        <v>14980.117498950905</v>
      </c>
      <c r="AAJ372" s="60">
        <v>25686.495593789346</v>
      </c>
      <c r="AAK372" s="60">
        <v>37623.710637012176</v>
      </c>
      <c r="AAL372" s="60">
        <v>50900.920101284115</v>
      </c>
      <c r="AAM372" s="60">
        <v>71198.317931363141</v>
      </c>
      <c r="AAN372" s="60"/>
      <c r="AAQ372" s="5">
        <v>8354.6163449433498</v>
      </c>
      <c r="AAR372" s="5">
        <v>27316.68485102812</v>
      </c>
      <c r="AAS372" s="5">
        <v>38763.256986991197</v>
      </c>
      <c r="AAT372" s="5">
        <v>51485.077713806138</v>
      </c>
      <c r="AAU372" s="5">
        <v>65593.969202685723</v>
      </c>
      <c r="AAV372" s="5">
        <v>86772.949978848832</v>
      </c>
    </row>
    <row r="373" spans="2:724" ht="15" customHeight="1">
      <c r="B373" s="228">
        <v>100</v>
      </c>
      <c r="C373" s="228">
        <v>20318</v>
      </c>
      <c r="D373" s="229" t="s">
        <v>533</v>
      </c>
      <c r="E373" s="73" t="b">
        <v>0</v>
      </c>
      <c r="F373" s="230">
        <v>40466</v>
      </c>
      <c r="G373" s="231" t="s">
        <v>426</v>
      </c>
      <c r="H373" s="57" t="s">
        <v>231</v>
      </c>
      <c r="I373" s="57" t="s">
        <v>198</v>
      </c>
      <c r="J373" s="229" t="s">
        <v>232</v>
      </c>
      <c r="K373" s="232">
        <v>11500</v>
      </c>
      <c r="L373" s="232">
        <v>0</v>
      </c>
      <c r="M373" s="73" t="b">
        <v>1</v>
      </c>
      <c r="N373" s="73" t="b">
        <v>1</v>
      </c>
      <c r="O373" s="73" t="b">
        <v>1</v>
      </c>
      <c r="P373" s="27">
        <v>41562</v>
      </c>
      <c r="Q373" s="27" t="s">
        <v>426</v>
      </c>
      <c r="R373" s="69">
        <v>0</v>
      </c>
      <c r="S373" s="69">
        <v>0.06</v>
      </c>
      <c r="T373" s="69">
        <v>0.06</v>
      </c>
      <c r="U373" s="69">
        <v>0.06</v>
      </c>
      <c r="V373" s="69">
        <v>0.06</v>
      </c>
      <c r="W373" s="69">
        <v>0.06</v>
      </c>
      <c r="Z373" s="232">
        <v>8500</v>
      </c>
      <c r="AA373" s="232">
        <v>8500</v>
      </c>
      <c r="AB373" s="232">
        <v>9000</v>
      </c>
      <c r="AC373" s="232">
        <v>9000</v>
      </c>
      <c r="AD373" s="232">
        <v>9000</v>
      </c>
      <c r="AE373" s="232">
        <v>9905</v>
      </c>
      <c r="AF373" s="232">
        <v>9905</v>
      </c>
      <c r="AG373" s="232">
        <v>9905</v>
      </c>
      <c r="AH373" s="232">
        <v>9905</v>
      </c>
      <c r="AI373" s="232">
        <v>9905</v>
      </c>
      <c r="AJ373" s="232">
        <v>9905</v>
      </c>
      <c r="AK373" s="232">
        <v>9905</v>
      </c>
      <c r="AL373" s="5">
        <v>10499.300000000001</v>
      </c>
      <c r="AM373" s="5">
        <v>10499.300000000001</v>
      </c>
      <c r="AN373" s="5">
        <v>10499.300000000001</v>
      </c>
      <c r="AO373" s="5">
        <v>10499.300000000001</v>
      </c>
      <c r="AP373" s="5">
        <v>10499.300000000001</v>
      </c>
      <c r="AQ373" s="5">
        <v>10499.300000000001</v>
      </c>
      <c r="AR373" s="5">
        <v>10499.300000000001</v>
      </c>
      <c r="AS373" s="5">
        <v>10499.300000000001</v>
      </c>
      <c r="AT373" s="5">
        <v>10499.300000000001</v>
      </c>
      <c r="AU373" s="5">
        <v>10499.300000000001</v>
      </c>
      <c r="AV373" s="5">
        <v>10499.300000000001</v>
      </c>
      <c r="AW373" s="5">
        <v>10499.300000000001</v>
      </c>
      <c r="AX373" s="5">
        <v>11129.258000000002</v>
      </c>
      <c r="AY373" s="5">
        <v>11129.258000000002</v>
      </c>
      <c r="AZ373" s="5">
        <v>11129.258000000002</v>
      </c>
      <c r="BA373" s="5">
        <v>11129.258000000002</v>
      </c>
      <c r="BB373" s="5">
        <v>11129.258000000002</v>
      </c>
      <c r="BC373" s="5">
        <v>11129.258000000002</v>
      </c>
      <c r="BD373" s="5">
        <v>11129.258000000002</v>
      </c>
      <c r="BE373" s="5">
        <v>11129.258000000002</v>
      </c>
      <c r="BF373" s="5">
        <v>11129.258000000002</v>
      </c>
      <c r="BG373" s="5">
        <v>11129.258000000002</v>
      </c>
      <c r="BH373" s="5">
        <v>11129.258000000002</v>
      </c>
      <c r="BI373" s="5">
        <v>11129.258000000002</v>
      </c>
      <c r="BJ373" s="5">
        <v>11797.013480000001</v>
      </c>
      <c r="BK373" s="5">
        <v>11797.013480000001</v>
      </c>
      <c r="BL373" s="5">
        <v>11797.013480000001</v>
      </c>
      <c r="BM373" s="5">
        <v>11797.013480000001</v>
      </c>
      <c r="BN373" s="5">
        <v>11797.013480000001</v>
      </c>
      <c r="BO373" s="5">
        <v>11797.013480000001</v>
      </c>
      <c r="BP373" s="5">
        <v>11797.013480000001</v>
      </c>
      <c r="BQ373" s="5">
        <v>11797.013480000001</v>
      </c>
      <c r="BR373" s="5">
        <v>11797.013480000001</v>
      </c>
      <c r="BS373" s="5">
        <v>11797.013480000001</v>
      </c>
      <c r="BT373" s="5">
        <v>11797.013480000001</v>
      </c>
      <c r="BU373" s="5">
        <v>11797.013480000001</v>
      </c>
      <c r="BV373" s="5">
        <v>12504.834288800002</v>
      </c>
      <c r="BW373" s="5">
        <v>12504.834288800002</v>
      </c>
      <c r="BX373" s="5">
        <v>12504.834288800002</v>
      </c>
      <c r="BY373" s="5">
        <v>12504.834288800002</v>
      </c>
      <c r="BZ373" s="5">
        <v>12504.834288800002</v>
      </c>
      <c r="CA373" s="5">
        <v>12504.834288800002</v>
      </c>
      <c r="CB373" s="5">
        <v>12504.834288800002</v>
      </c>
      <c r="CC373" s="5">
        <v>12504.834288800002</v>
      </c>
      <c r="CD373" s="5">
        <v>12504.834288800002</v>
      </c>
      <c r="CE373" s="5">
        <v>12504.834288800002</v>
      </c>
      <c r="CF373" s="5">
        <v>12504.834288800002</v>
      </c>
      <c r="CG373" s="5">
        <v>12504.834288800002</v>
      </c>
      <c r="CH373" s="5">
        <v>13255.124346128003</v>
      </c>
      <c r="CI373" s="5">
        <v>13255.124346128003</v>
      </c>
      <c r="CJ373" s="5">
        <v>13255.124346128003</v>
      </c>
      <c r="CK373" s="5">
        <v>13255.124346128003</v>
      </c>
      <c r="CL373" s="5">
        <v>13255.124346128003</v>
      </c>
      <c r="CM373" s="5">
        <v>13255.124346128003</v>
      </c>
      <c r="CN373" s="5">
        <v>13255.124346128003</v>
      </c>
      <c r="CO373" s="5">
        <v>13255.124346128003</v>
      </c>
      <c r="CP373" s="5">
        <v>13255.124346128003</v>
      </c>
      <c r="CQ373" s="5">
        <v>13255.124346128003</v>
      </c>
      <c r="CR373" s="5">
        <v>13255.124346128003</v>
      </c>
      <c r="CS373" s="5">
        <v>13255.124346128003</v>
      </c>
      <c r="CU373" s="69">
        <v>0</v>
      </c>
      <c r="CV373" s="69">
        <v>0</v>
      </c>
      <c r="CW373" s="69">
        <v>0</v>
      </c>
      <c r="CX373" s="69">
        <v>0</v>
      </c>
      <c r="CY373" s="69">
        <v>0</v>
      </c>
      <c r="CZ373" s="69">
        <v>0</v>
      </c>
      <c r="DC373" s="5">
        <v>0</v>
      </c>
      <c r="DD373" s="5">
        <v>0</v>
      </c>
      <c r="DE373" s="5">
        <v>0</v>
      </c>
      <c r="DF373" s="5">
        <v>0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0</v>
      </c>
      <c r="DO373" s="5">
        <v>0</v>
      </c>
      <c r="DP373" s="5">
        <v>0</v>
      </c>
      <c r="DQ373" s="5">
        <v>0</v>
      </c>
      <c r="DR373" s="5">
        <v>0</v>
      </c>
      <c r="DS373" s="5">
        <v>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0</v>
      </c>
      <c r="EB373" s="5">
        <v>0</v>
      </c>
      <c r="EC373" s="5">
        <v>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0</v>
      </c>
      <c r="EL373" s="5">
        <v>0</v>
      </c>
      <c r="EM373" s="5">
        <v>0</v>
      </c>
      <c r="EN373" s="5">
        <v>0</v>
      </c>
      <c r="EO373" s="5">
        <v>0</v>
      </c>
      <c r="EP373" s="5">
        <v>0</v>
      </c>
      <c r="EQ373" s="5">
        <v>0</v>
      </c>
      <c r="ER373" s="5">
        <v>0</v>
      </c>
      <c r="ES373" s="5">
        <v>0</v>
      </c>
      <c r="ET373" s="5">
        <v>0</v>
      </c>
      <c r="EU373" s="5">
        <v>0</v>
      </c>
      <c r="EV373" s="5">
        <v>0</v>
      </c>
      <c r="EW373" s="5">
        <v>0</v>
      </c>
      <c r="EX373" s="5">
        <v>0</v>
      </c>
      <c r="EY373" s="5">
        <v>0</v>
      </c>
      <c r="EZ373" s="5">
        <v>0</v>
      </c>
      <c r="FA373" s="5">
        <v>0</v>
      </c>
      <c r="FB373" s="5">
        <v>0</v>
      </c>
      <c r="FC373" s="5">
        <v>0</v>
      </c>
      <c r="FD373" s="5">
        <v>0</v>
      </c>
      <c r="FE373" s="5">
        <v>0</v>
      </c>
      <c r="FF373" s="5">
        <v>0</v>
      </c>
      <c r="FG373" s="5">
        <v>0</v>
      </c>
      <c r="FH373" s="5">
        <v>0</v>
      </c>
      <c r="FI373" s="5">
        <v>0</v>
      </c>
      <c r="FJ373" s="5">
        <v>0</v>
      </c>
      <c r="FK373" s="5">
        <v>0</v>
      </c>
      <c r="FL373" s="5">
        <v>0</v>
      </c>
      <c r="FM373" s="5">
        <v>0</v>
      </c>
      <c r="FN373" s="5">
        <v>0</v>
      </c>
      <c r="FO373" s="5">
        <v>0</v>
      </c>
      <c r="FP373" s="5">
        <v>0</v>
      </c>
      <c r="FQ373" s="5">
        <v>0</v>
      </c>
      <c r="FR373" s="5">
        <v>0</v>
      </c>
      <c r="FS373" s="5">
        <v>0</v>
      </c>
      <c r="FT373" s="5">
        <v>0</v>
      </c>
      <c r="FU373" s="5">
        <v>0</v>
      </c>
      <c r="FV373" s="5">
        <v>0</v>
      </c>
      <c r="FW373" s="5"/>
      <c r="FZ373" s="5">
        <v>8500</v>
      </c>
      <c r="GA373" s="5">
        <v>8500</v>
      </c>
      <c r="GB373" s="5">
        <v>9000</v>
      </c>
      <c r="GC373" s="5">
        <v>9000</v>
      </c>
      <c r="GD373" s="5">
        <v>9000</v>
      </c>
      <c r="GE373" s="5">
        <v>9905</v>
      </c>
      <c r="GF373" s="5">
        <v>9905</v>
      </c>
      <c r="GG373" s="5">
        <v>9905</v>
      </c>
      <c r="GH373" s="5">
        <v>9905</v>
      </c>
      <c r="GI373" s="5">
        <v>9905</v>
      </c>
      <c r="GJ373" s="5">
        <v>9905</v>
      </c>
      <c r="GK373" s="5">
        <v>9905</v>
      </c>
      <c r="GL373" s="5">
        <v>10499.300000000001</v>
      </c>
      <c r="GM373" s="5">
        <v>10499.300000000001</v>
      </c>
      <c r="GN373" s="5">
        <v>10499.300000000001</v>
      </c>
      <c r="GO373" s="5">
        <v>10499.300000000001</v>
      </c>
      <c r="GP373" s="5">
        <v>10499.300000000001</v>
      </c>
      <c r="GQ373" s="5">
        <v>10499.300000000001</v>
      </c>
      <c r="GR373" s="5">
        <v>10499.300000000001</v>
      </c>
      <c r="GS373" s="5">
        <v>10499.300000000001</v>
      </c>
      <c r="GT373" s="5">
        <v>10499.300000000001</v>
      </c>
      <c r="GU373" s="5">
        <v>10499.300000000001</v>
      </c>
      <c r="GV373" s="5">
        <v>10499.300000000001</v>
      </c>
      <c r="GW373" s="5">
        <v>10499.300000000001</v>
      </c>
      <c r="GX373" s="5">
        <v>11129.258000000002</v>
      </c>
      <c r="GY373" s="5">
        <v>11129.258000000002</v>
      </c>
      <c r="GZ373" s="5">
        <v>11129.258000000002</v>
      </c>
      <c r="HA373" s="5">
        <v>11129.258000000002</v>
      </c>
      <c r="HB373" s="5">
        <v>11129.258000000002</v>
      </c>
      <c r="HC373" s="5">
        <v>11129.258000000002</v>
      </c>
      <c r="HD373" s="5">
        <v>11129.258000000002</v>
      </c>
      <c r="HE373" s="5">
        <v>11129.258000000002</v>
      </c>
      <c r="HF373" s="5">
        <v>11129.258000000002</v>
      </c>
      <c r="HG373" s="5">
        <v>11129.258000000002</v>
      </c>
      <c r="HH373" s="5">
        <v>11129.258000000002</v>
      </c>
      <c r="HI373" s="5">
        <v>11129.258000000002</v>
      </c>
      <c r="HJ373" s="5">
        <v>11797.013480000001</v>
      </c>
      <c r="HK373" s="5">
        <v>11797.013480000001</v>
      </c>
      <c r="HL373" s="5">
        <v>11797.013480000001</v>
      </c>
      <c r="HM373" s="5">
        <v>11797.013480000001</v>
      </c>
      <c r="HN373" s="5">
        <v>11797.013480000001</v>
      </c>
      <c r="HO373" s="5">
        <v>11797.013480000001</v>
      </c>
      <c r="HP373" s="5">
        <v>11797.013480000001</v>
      </c>
      <c r="HQ373" s="5">
        <v>11797.013480000001</v>
      </c>
      <c r="HR373" s="5">
        <v>11797.013480000001</v>
      </c>
      <c r="HS373" s="5">
        <v>11797.013480000001</v>
      </c>
      <c r="HT373" s="5">
        <v>11797.013480000001</v>
      </c>
      <c r="HU373" s="5">
        <v>11797.013480000001</v>
      </c>
      <c r="HV373" s="5">
        <v>12504.834288800002</v>
      </c>
      <c r="HW373" s="5">
        <v>12504.834288800002</v>
      </c>
      <c r="HX373" s="5">
        <v>12504.834288800002</v>
      </c>
      <c r="HY373" s="5">
        <v>12504.834288800002</v>
      </c>
      <c r="HZ373" s="5">
        <v>12504.834288800002</v>
      </c>
      <c r="IA373" s="5">
        <v>12504.834288800002</v>
      </c>
      <c r="IB373" s="5">
        <v>12504.834288800002</v>
      </c>
      <c r="IC373" s="5">
        <v>12504.834288800002</v>
      </c>
      <c r="ID373" s="5">
        <v>12504.834288800002</v>
      </c>
      <c r="IE373" s="5">
        <v>12504.834288800002</v>
      </c>
      <c r="IF373" s="5">
        <v>12504.834288800002</v>
      </c>
      <c r="IG373" s="5">
        <v>12504.834288800002</v>
      </c>
      <c r="IH373" s="5">
        <v>13255.124346128003</v>
      </c>
      <c r="II373" s="5">
        <v>13255.124346128003</v>
      </c>
      <c r="IJ373" s="5">
        <v>13255.124346128003</v>
      </c>
      <c r="IK373" s="5">
        <v>13255.124346128003</v>
      </c>
      <c r="IL373" s="5">
        <v>13255.124346128003</v>
      </c>
      <c r="IM373" s="5">
        <v>13255.124346128003</v>
      </c>
      <c r="IN373" s="5">
        <v>13255.124346128003</v>
      </c>
      <c r="IO373" s="5">
        <v>13255.124346128003</v>
      </c>
      <c r="IP373" s="5">
        <v>13255.124346128003</v>
      </c>
      <c r="IQ373" s="5">
        <v>13255.124346128003</v>
      </c>
      <c r="IR373" s="5">
        <v>13255.124346128003</v>
      </c>
      <c r="IS373" s="5">
        <v>13255.124346128003</v>
      </c>
      <c r="IT373" s="5"/>
      <c r="IW373" s="5">
        <v>243.95</v>
      </c>
      <c r="IX373" s="5">
        <v>243.95</v>
      </c>
      <c r="IY373" s="5">
        <v>258.3</v>
      </c>
      <c r="IZ373" s="5">
        <v>258.3</v>
      </c>
      <c r="JA373" s="5">
        <v>258.3</v>
      </c>
      <c r="JB373" s="5">
        <v>284.27350000000001</v>
      </c>
      <c r="JC373" s="5">
        <v>284.27350000000001</v>
      </c>
      <c r="JD373" s="5">
        <v>284.27350000000001</v>
      </c>
      <c r="JE373" s="5">
        <v>284.27350000000001</v>
      </c>
      <c r="JF373" s="5">
        <v>284.27350000000001</v>
      </c>
      <c r="JG373" s="5">
        <v>284.27350000000001</v>
      </c>
      <c r="JH373" s="5">
        <v>284.27350000000001</v>
      </c>
      <c r="JI373" s="5">
        <v>301.32991000000004</v>
      </c>
      <c r="JJ373" s="5">
        <v>301.32991000000004</v>
      </c>
      <c r="JK373" s="5">
        <v>301.32991000000004</v>
      </c>
      <c r="JL373" s="5">
        <v>301.32991000000004</v>
      </c>
      <c r="JM373" s="5">
        <v>301.32991000000004</v>
      </c>
      <c r="JN373" s="5">
        <v>301.32991000000004</v>
      </c>
      <c r="JO373" s="5">
        <v>301.32991000000004</v>
      </c>
      <c r="JP373" s="5">
        <v>301.32991000000004</v>
      </c>
      <c r="JQ373" s="5">
        <v>301.32991000000004</v>
      </c>
      <c r="JR373" s="5">
        <v>301.32991000000004</v>
      </c>
      <c r="JS373" s="5">
        <v>301.32991000000004</v>
      </c>
      <c r="JT373" s="5">
        <v>301.32991000000004</v>
      </c>
      <c r="JU373" s="5">
        <v>319.40970460000005</v>
      </c>
      <c r="JV373" s="5">
        <v>319.40970460000005</v>
      </c>
      <c r="JW373" s="5">
        <v>319.40970460000005</v>
      </c>
      <c r="JX373" s="5">
        <v>319.40970460000005</v>
      </c>
      <c r="JY373" s="5">
        <v>319.40970460000005</v>
      </c>
      <c r="JZ373" s="5">
        <v>319.40970460000005</v>
      </c>
      <c r="KA373" s="5">
        <v>319.40970460000005</v>
      </c>
      <c r="KB373" s="5">
        <v>319.40970460000005</v>
      </c>
      <c r="KC373" s="5">
        <v>319.40970460000005</v>
      </c>
      <c r="KD373" s="5">
        <v>319.40970460000005</v>
      </c>
      <c r="KE373" s="5">
        <v>319.40970460000005</v>
      </c>
      <c r="KF373" s="5">
        <v>319.40970460000005</v>
      </c>
      <c r="KG373" s="5">
        <v>338.57428687600003</v>
      </c>
      <c r="KH373" s="5">
        <v>338.57428687600003</v>
      </c>
      <c r="KI373" s="5">
        <v>338.57428687600003</v>
      </c>
      <c r="KJ373" s="5">
        <v>338.57428687600003</v>
      </c>
      <c r="KK373" s="5">
        <v>338.57428687600003</v>
      </c>
      <c r="KL373" s="5">
        <v>338.57428687600003</v>
      </c>
      <c r="KM373" s="5">
        <v>338.57428687600003</v>
      </c>
      <c r="KN373" s="5">
        <v>338.57428687600003</v>
      </c>
      <c r="KO373" s="5">
        <v>338.57428687600003</v>
      </c>
      <c r="KP373" s="5">
        <v>338.57428687600003</v>
      </c>
      <c r="KQ373" s="5">
        <v>338.57428687600003</v>
      </c>
      <c r="KR373" s="5">
        <v>338.57428687600003</v>
      </c>
      <c r="KS373" s="5">
        <v>358.88874408856009</v>
      </c>
      <c r="KT373" s="5">
        <v>358.88874408856009</v>
      </c>
      <c r="KU373" s="5">
        <v>358.88874408856009</v>
      </c>
      <c r="KV373" s="5">
        <v>358.88874408856009</v>
      </c>
      <c r="KW373" s="5">
        <v>358.88874408856009</v>
      </c>
      <c r="KX373" s="5">
        <v>358.88874408856009</v>
      </c>
      <c r="KY373" s="5">
        <v>358.88874408856009</v>
      </c>
      <c r="KZ373" s="5">
        <v>358.88874408856009</v>
      </c>
      <c r="LA373" s="5">
        <v>358.88874408856009</v>
      </c>
      <c r="LB373" s="5">
        <v>358.88874408856009</v>
      </c>
      <c r="LC373" s="5">
        <v>358.88874408856009</v>
      </c>
      <c r="LD373" s="5">
        <v>358.88874408856009</v>
      </c>
      <c r="LE373" s="5">
        <v>380.42206873387369</v>
      </c>
      <c r="LF373" s="5">
        <v>380.42206873387369</v>
      </c>
      <c r="LG373" s="5">
        <v>380.42206873387369</v>
      </c>
      <c r="LH373" s="5">
        <v>380.42206873387369</v>
      </c>
      <c r="LI373" s="5">
        <v>380.42206873387369</v>
      </c>
      <c r="LJ373" s="5">
        <v>380.42206873387369</v>
      </c>
      <c r="LK373" s="5">
        <v>380.42206873387369</v>
      </c>
      <c r="LL373" s="5">
        <v>380.42206873387369</v>
      </c>
      <c r="LM373" s="5">
        <v>380.42206873387369</v>
      </c>
      <c r="LN373" s="5">
        <v>380.42206873387369</v>
      </c>
      <c r="LO373" s="5">
        <v>380.42206873387369</v>
      </c>
      <c r="LP373" s="5">
        <v>380.42206873387369</v>
      </c>
      <c r="LQ373" s="5"/>
      <c r="LT373" s="5">
        <v>258.39999999999998</v>
      </c>
      <c r="LU373" s="5">
        <v>258.39999999999998</v>
      </c>
      <c r="LV373" s="5">
        <v>273.60000000000002</v>
      </c>
      <c r="LW373" s="5">
        <v>273.60000000000002</v>
      </c>
      <c r="LX373" s="5">
        <v>273.60000000000002</v>
      </c>
      <c r="LY373" s="5">
        <v>301.11200000000002</v>
      </c>
      <c r="LZ373" s="5">
        <v>301.11200000000002</v>
      </c>
      <c r="MA373" s="5">
        <v>301.11200000000002</v>
      </c>
      <c r="MB373" s="5">
        <v>301.11200000000002</v>
      </c>
      <c r="MC373" s="5">
        <v>301.11200000000002</v>
      </c>
      <c r="MD373" s="5">
        <v>301.11200000000002</v>
      </c>
      <c r="ME373" s="5">
        <v>301.11200000000002</v>
      </c>
      <c r="MF373" s="5">
        <v>319.17872000000006</v>
      </c>
      <c r="MG373" s="5">
        <v>319.17872000000006</v>
      </c>
      <c r="MH373" s="5">
        <v>319.17872000000006</v>
      </c>
      <c r="MI373" s="5">
        <v>319.17872000000006</v>
      </c>
      <c r="MJ373" s="5">
        <v>319.17872000000006</v>
      </c>
      <c r="MK373" s="5">
        <v>319.17872000000006</v>
      </c>
      <c r="ML373" s="5">
        <v>319.17872000000006</v>
      </c>
      <c r="MM373" s="5">
        <v>319.17872000000006</v>
      </c>
      <c r="MN373" s="5">
        <v>319.17872000000006</v>
      </c>
      <c r="MO373" s="5">
        <v>319.17872000000006</v>
      </c>
      <c r="MP373" s="5">
        <v>319.17872000000006</v>
      </c>
      <c r="MQ373" s="5">
        <v>319.17872000000006</v>
      </c>
      <c r="MR373" s="5">
        <v>338.32944320000007</v>
      </c>
      <c r="MS373" s="5">
        <v>338.32944320000007</v>
      </c>
      <c r="MT373" s="5">
        <v>338.32944320000007</v>
      </c>
      <c r="MU373" s="5">
        <v>338.32944320000007</v>
      </c>
      <c r="MV373" s="5">
        <v>338.32944320000007</v>
      </c>
      <c r="MW373" s="5">
        <v>338.32944320000007</v>
      </c>
      <c r="MX373" s="5">
        <v>338.32944320000007</v>
      </c>
      <c r="MY373" s="5">
        <v>338.32944320000007</v>
      </c>
      <c r="MZ373" s="5">
        <v>338.32944320000007</v>
      </c>
      <c r="NA373" s="5">
        <v>338.32944320000007</v>
      </c>
      <c r="NB373" s="5">
        <v>338.32944320000007</v>
      </c>
      <c r="NC373" s="5">
        <v>338.32944320000007</v>
      </c>
      <c r="ND373" s="5">
        <v>358.62920979200004</v>
      </c>
      <c r="NE373" s="5">
        <v>358.62920979200004</v>
      </c>
      <c r="NF373" s="5">
        <v>358.62920979200004</v>
      </c>
      <c r="NG373" s="5">
        <v>358.62920979200004</v>
      </c>
      <c r="NH373" s="5">
        <v>358.62920979200004</v>
      </c>
      <c r="NI373" s="5">
        <v>358.62920979200004</v>
      </c>
      <c r="NJ373" s="5">
        <v>358.62920979200004</v>
      </c>
      <c r="NK373" s="5">
        <v>358.62920979200004</v>
      </c>
      <c r="NL373" s="5">
        <v>358.62920979200004</v>
      </c>
      <c r="NM373" s="5">
        <v>358.62920979200004</v>
      </c>
      <c r="NN373" s="5">
        <v>358.62920979200004</v>
      </c>
      <c r="NO373" s="5">
        <v>358.62920979200004</v>
      </c>
      <c r="NP373" s="5">
        <v>380.14696237952006</v>
      </c>
      <c r="NQ373" s="5">
        <v>380.14696237952006</v>
      </c>
      <c r="NR373" s="5">
        <v>380.14696237952006</v>
      </c>
      <c r="NS373" s="5">
        <v>380.14696237952006</v>
      </c>
      <c r="NT373" s="5">
        <v>380.14696237952006</v>
      </c>
      <c r="NU373" s="5">
        <v>380.14696237952006</v>
      </c>
      <c r="NV373" s="5">
        <v>380.14696237952006</v>
      </c>
      <c r="NW373" s="5">
        <v>380.14696237952006</v>
      </c>
      <c r="NX373" s="5">
        <v>380.14696237952006</v>
      </c>
      <c r="NY373" s="5">
        <v>380.14696237952006</v>
      </c>
      <c r="NZ373" s="5">
        <v>380.14696237952006</v>
      </c>
      <c r="OA373" s="5">
        <v>380.14696237952006</v>
      </c>
      <c r="OB373" s="5">
        <v>402.95578012229129</v>
      </c>
      <c r="OC373" s="5">
        <v>402.95578012229129</v>
      </c>
      <c r="OD373" s="5">
        <v>402.95578012229129</v>
      </c>
      <c r="OE373" s="5">
        <v>402.95578012229129</v>
      </c>
      <c r="OF373" s="5">
        <v>402.95578012229129</v>
      </c>
      <c r="OG373" s="5">
        <v>402.95578012229129</v>
      </c>
      <c r="OH373" s="5">
        <v>402.95578012229129</v>
      </c>
      <c r="OI373" s="5">
        <v>402.95578012229129</v>
      </c>
      <c r="OJ373" s="5">
        <v>402.95578012229129</v>
      </c>
      <c r="OK373" s="5">
        <v>402.95578012229129</v>
      </c>
      <c r="OL373" s="5">
        <v>402.95578012229129</v>
      </c>
      <c r="OM373" s="5">
        <v>402.95578012229129</v>
      </c>
      <c r="ON373" s="5"/>
      <c r="OQ373" s="59">
        <v>0</v>
      </c>
      <c r="OR373" s="59">
        <v>0</v>
      </c>
      <c r="OS373" s="59">
        <v>0</v>
      </c>
      <c r="OT373" s="59">
        <v>0</v>
      </c>
      <c r="OU373" s="59">
        <v>0</v>
      </c>
      <c r="OV373" s="59">
        <v>0</v>
      </c>
      <c r="OW373" s="59">
        <v>0</v>
      </c>
      <c r="OX373" s="59">
        <v>0</v>
      </c>
      <c r="OY373" s="59">
        <v>0</v>
      </c>
      <c r="OZ373" s="59">
        <v>0</v>
      </c>
      <c r="PA373" s="59">
        <v>0</v>
      </c>
      <c r="PB373" s="59">
        <v>0</v>
      </c>
      <c r="PC373" s="59">
        <v>0</v>
      </c>
      <c r="PD373" s="59">
        <v>0</v>
      </c>
      <c r="PE373" s="59">
        <v>0</v>
      </c>
      <c r="PF373" s="59">
        <v>0</v>
      </c>
      <c r="PG373" s="59">
        <v>0</v>
      </c>
      <c r="PH373" s="59">
        <v>0</v>
      </c>
      <c r="PI373" s="59">
        <v>0</v>
      </c>
      <c r="PJ373" s="59">
        <v>0</v>
      </c>
      <c r="PK373" s="59">
        <v>0</v>
      </c>
      <c r="PL373" s="59">
        <v>0</v>
      </c>
      <c r="PM373" s="59">
        <v>0</v>
      </c>
      <c r="PN373" s="59">
        <v>0</v>
      </c>
      <c r="PO373" s="59">
        <v>0</v>
      </c>
      <c r="PP373" s="59">
        <v>0</v>
      </c>
      <c r="PQ373" s="59">
        <v>0</v>
      </c>
      <c r="PR373" s="59">
        <v>0</v>
      </c>
      <c r="PS373" s="59">
        <v>0</v>
      </c>
      <c r="PT373" s="59">
        <v>0</v>
      </c>
      <c r="PU373" s="59">
        <v>0</v>
      </c>
      <c r="PV373" s="59">
        <v>0</v>
      </c>
      <c r="PW373" s="59">
        <v>0</v>
      </c>
      <c r="PX373" s="59">
        <v>0</v>
      </c>
      <c r="PY373" s="59">
        <v>0</v>
      </c>
      <c r="PZ373" s="59">
        <v>0</v>
      </c>
      <c r="QA373" s="59">
        <v>0</v>
      </c>
      <c r="QB373" s="59">
        <v>0</v>
      </c>
      <c r="QC373" s="59">
        <v>0</v>
      </c>
      <c r="QD373" s="59">
        <v>0</v>
      </c>
      <c r="QE373" s="59">
        <v>0</v>
      </c>
      <c r="QF373" s="59">
        <v>0</v>
      </c>
      <c r="QG373" s="59">
        <v>0</v>
      </c>
      <c r="QH373" s="59">
        <v>0</v>
      </c>
      <c r="QI373" s="59">
        <v>0</v>
      </c>
      <c r="QJ373" s="59">
        <v>0</v>
      </c>
      <c r="QK373" s="59">
        <v>0</v>
      </c>
      <c r="QL373" s="59">
        <v>0</v>
      </c>
      <c r="QM373" s="59">
        <v>0</v>
      </c>
      <c r="QN373" s="59">
        <v>0</v>
      </c>
      <c r="QO373" s="59">
        <v>0</v>
      </c>
      <c r="QP373" s="59">
        <v>0</v>
      </c>
      <c r="QQ373" s="59">
        <v>0</v>
      </c>
      <c r="QR373" s="59">
        <v>0</v>
      </c>
      <c r="QS373" s="59">
        <v>0</v>
      </c>
      <c r="QT373" s="59">
        <v>0</v>
      </c>
      <c r="QU373" s="59">
        <v>0</v>
      </c>
      <c r="QV373" s="59">
        <v>0</v>
      </c>
      <c r="QW373" s="59">
        <v>0</v>
      </c>
      <c r="QX373" s="59">
        <v>0</v>
      </c>
      <c r="QY373" s="59">
        <v>0</v>
      </c>
      <c r="QZ373" s="59">
        <v>0</v>
      </c>
      <c r="RA373" s="59">
        <v>0</v>
      </c>
      <c r="RB373" s="59">
        <v>0</v>
      </c>
      <c r="RC373" s="59">
        <v>0</v>
      </c>
      <c r="RD373" s="59">
        <v>0</v>
      </c>
      <c r="RE373" s="59">
        <v>0</v>
      </c>
      <c r="RF373" s="59">
        <v>0</v>
      </c>
      <c r="RG373" s="59">
        <v>0</v>
      </c>
      <c r="RH373" s="59">
        <v>0</v>
      </c>
      <c r="RI373" s="59">
        <v>0</v>
      </c>
      <c r="RJ373" s="59">
        <v>0</v>
      </c>
      <c r="RK373" s="59"/>
      <c r="RN373" s="59">
        <v>502.34999999999997</v>
      </c>
      <c r="RO373" s="59">
        <v>502.34999999999997</v>
      </c>
      <c r="RP373" s="59">
        <v>531.90000000000009</v>
      </c>
      <c r="RQ373" s="59">
        <v>531.90000000000009</v>
      </c>
      <c r="RR373" s="59">
        <v>531.90000000000009</v>
      </c>
      <c r="RS373" s="59">
        <v>585.38550000000009</v>
      </c>
      <c r="RT373" s="59">
        <v>585.38550000000009</v>
      </c>
      <c r="RU373" s="59">
        <v>585.38550000000009</v>
      </c>
      <c r="RV373" s="59">
        <v>585.38550000000009</v>
      </c>
      <c r="RW373" s="59">
        <v>585.38550000000009</v>
      </c>
      <c r="RX373" s="59">
        <v>585.38550000000009</v>
      </c>
      <c r="RY373" s="59">
        <v>585.38550000000009</v>
      </c>
      <c r="RZ373" s="59">
        <v>620.50863000000004</v>
      </c>
      <c r="SA373" s="59">
        <v>620.50863000000004</v>
      </c>
      <c r="SB373" s="59">
        <v>620.50863000000004</v>
      </c>
      <c r="SC373" s="59">
        <v>620.50863000000004</v>
      </c>
      <c r="SD373" s="59">
        <v>620.50863000000004</v>
      </c>
      <c r="SE373" s="59">
        <v>620.50863000000004</v>
      </c>
      <c r="SF373" s="59">
        <v>620.50863000000004</v>
      </c>
      <c r="SG373" s="59">
        <v>620.50863000000004</v>
      </c>
      <c r="SH373" s="59">
        <v>620.50863000000004</v>
      </c>
      <c r="SI373" s="59">
        <v>620.50863000000004</v>
      </c>
      <c r="SJ373" s="59">
        <v>620.50863000000004</v>
      </c>
      <c r="SK373" s="59">
        <v>620.50863000000004</v>
      </c>
      <c r="SL373" s="59">
        <v>657.73914780000018</v>
      </c>
      <c r="SM373" s="59">
        <v>657.73914780000018</v>
      </c>
      <c r="SN373" s="59">
        <v>657.73914780000018</v>
      </c>
      <c r="SO373" s="59">
        <v>657.73914780000018</v>
      </c>
      <c r="SP373" s="59">
        <v>657.73914780000018</v>
      </c>
      <c r="SQ373" s="59">
        <v>657.73914780000018</v>
      </c>
      <c r="SR373" s="59">
        <v>657.73914780000018</v>
      </c>
      <c r="SS373" s="59">
        <v>657.73914780000018</v>
      </c>
      <c r="ST373" s="59">
        <v>657.73914780000018</v>
      </c>
      <c r="SU373" s="59">
        <v>657.73914780000018</v>
      </c>
      <c r="SV373" s="59">
        <v>657.73914780000018</v>
      </c>
      <c r="SW373" s="59">
        <v>657.73914780000018</v>
      </c>
      <c r="SX373" s="59">
        <v>697.20349666800007</v>
      </c>
      <c r="SY373" s="59">
        <v>697.20349666800007</v>
      </c>
      <c r="SZ373" s="59">
        <v>697.20349666800007</v>
      </c>
      <c r="TA373" s="59">
        <v>697.20349666800007</v>
      </c>
      <c r="TB373" s="59">
        <v>697.20349666800007</v>
      </c>
      <c r="TC373" s="59">
        <v>697.20349666800007</v>
      </c>
      <c r="TD373" s="59">
        <v>697.20349666800007</v>
      </c>
      <c r="TE373" s="59">
        <v>697.20349666800007</v>
      </c>
      <c r="TF373" s="59">
        <v>697.20349666800007</v>
      </c>
      <c r="TG373" s="59">
        <v>697.20349666800007</v>
      </c>
      <c r="TH373" s="59">
        <v>697.20349666800007</v>
      </c>
      <c r="TI373" s="59">
        <v>697.20349666800007</v>
      </c>
      <c r="TJ373" s="59">
        <v>739.03570646808021</v>
      </c>
      <c r="TK373" s="59">
        <v>739.03570646808021</v>
      </c>
      <c r="TL373" s="59">
        <v>739.03570646808021</v>
      </c>
      <c r="TM373" s="59">
        <v>739.03570646808021</v>
      </c>
      <c r="TN373" s="59">
        <v>739.03570646808021</v>
      </c>
      <c r="TO373" s="59">
        <v>739.03570646808021</v>
      </c>
      <c r="TP373" s="59">
        <v>739.03570646808021</v>
      </c>
      <c r="TQ373" s="59">
        <v>739.03570646808021</v>
      </c>
      <c r="TR373" s="59">
        <v>739.03570646808021</v>
      </c>
      <c r="TS373" s="59">
        <v>739.03570646808021</v>
      </c>
      <c r="TT373" s="59">
        <v>739.03570646808021</v>
      </c>
      <c r="TU373" s="59">
        <v>739.03570646808021</v>
      </c>
      <c r="TV373" s="59">
        <v>783.37784885616497</v>
      </c>
      <c r="TW373" s="59">
        <v>783.37784885616497</v>
      </c>
      <c r="TX373" s="59">
        <v>783.37784885616497</v>
      </c>
      <c r="TY373" s="59">
        <v>783.37784885616497</v>
      </c>
      <c r="TZ373" s="59">
        <v>783.37784885616497</v>
      </c>
      <c r="UA373" s="59">
        <v>783.37784885616497</v>
      </c>
      <c r="UB373" s="59">
        <v>783.37784885616497</v>
      </c>
      <c r="UC373" s="59">
        <v>783.37784885616497</v>
      </c>
      <c r="UD373" s="59">
        <v>783.37784885616497</v>
      </c>
      <c r="UE373" s="59">
        <v>783.37784885616497</v>
      </c>
      <c r="UF373" s="59">
        <v>783.37784885616497</v>
      </c>
      <c r="UG373" s="59">
        <v>783.37784885616497</v>
      </c>
      <c r="UH373" s="59"/>
      <c r="UK373" s="59">
        <v>3252.714500000001</v>
      </c>
      <c r="UL373" s="59">
        <v>3615.9589199999996</v>
      </c>
      <c r="UM373" s="59">
        <v>3832.9164552000016</v>
      </c>
      <c r="UN373" s="59">
        <v>4062.8914425119997</v>
      </c>
      <c r="UO373" s="59">
        <v>4306.6649290627211</v>
      </c>
      <c r="UP373" s="59">
        <v>4565.0648248064854</v>
      </c>
      <c r="UQ373" s="59"/>
      <c r="UT373" s="59">
        <v>3445.3840000000005</v>
      </c>
      <c r="UU373" s="59">
        <v>3830.14464</v>
      </c>
      <c r="UV373" s="59">
        <v>4059.9533184000015</v>
      </c>
      <c r="UW373" s="59">
        <v>4303.5505175040007</v>
      </c>
      <c r="UX373" s="59">
        <v>4561.7635485542405</v>
      </c>
      <c r="UY373" s="59">
        <v>4835.4693614674952</v>
      </c>
      <c r="UZ373" s="59"/>
      <c r="VC373" s="59">
        <v>0</v>
      </c>
      <c r="VD373" s="59">
        <v>0</v>
      </c>
      <c r="VE373" s="59">
        <v>0</v>
      </c>
      <c r="VF373" s="59">
        <v>0</v>
      </c>
      <c r="VG373" s="59">
        <v>0</v>
      </c>
      <c r="VH373" s="59">
        <v>0</v>
      </c>
      <c r="VI373" s="59"/>
      <c r="VL373" s="59">
        <v>6698.0985000000019</v>
      </c>
      <c r="VM373" s="59">
        <v>7446.1035599999996</v>
      </c>
      <c r="VN373" s="59">
        <v>7892.8697736000031</v>
      </c>
      <c r="VO373" s="59">
        <v>8366.4419600159999</v>
      </c>
      <c r="VP373" s="59">
        <v>8868.4284776169625</v>
      </c>
      <c r="VQ373" s="59">
        <v>9400.5341862739806</v>
      </c>
      <c r="VR373" s="59"/>
      <c r="VU373" s="59">
        <v>113335</v>
      </c>
      <c r="VV373" s="59">
        <v>125991.60000000002</v>
      </c>
      <c r="VW373" s="59">
        <v>133551.09600000002</v>
      </c>
      <c r="VX373" s="59">
        <v>141564.16175999999</v>
      </c>
      <c r="VY373" s="59">
        <v>150058.01146560002</v>
      </c>
      <c r="VZ373" s="59">
        <v>159061.49215353598</v>
      </c>
      <c r="WA373" s="59"/>
      <c r="WD373" s="59">
        <v>9444.5833333333339</v>
      </c>
      <c r="WE373" s="59">
        <v>10499.300000000001</v>
      </c>
      <c r="WF373" s="59">
        <v>11129.258000000002</v>
      </c>
      <c r="WG373" s="59">
        <v>11797.01348</v>
      </c>
      <c r="WH373" s="59">
        <v>12504.834288800002</v>
      </c>
      <c r="WI373" s="59">
        <v>13255.124346127997</v>
      </c>
      <c r="WJ373" s="59"/>
      <c r="WM373" s="59">
        <v>396.33165477689192</v>
      </c>
      <c r="WN373" s="59">
        <v>440.59169114561485</v>
      </c>
      <c r="WO373" s="59">
        <v>467.02719261435175</v>
      </c>
      <c r="WP373" s="59">
        <v>495.0488241712128</v>
      </c>
      <c r="WQ373" s="59">
        <v>524.7517536214857</v>
      </c>
      <c r="WR373" s="59">
        <v>556.23685883877454</v>
      </c>
      <c r="WS373" s="59"/>
      <c r="WV373" s="74">
        <v>50.533333333333331</v>
      </c>
      <c r="WW373" s="74">
        <v>62.533333333333331</v>
      </c>
      <c r="WX373" s="74">
        <v>74.533333333333331</v>
      </c>
      <c r="WY373" s="74">
        <v>86.533333333333331</v>
      </c>
      <c r="WZ373" s="74">
        <v>98.533333333333331</v>
      </c>
      <c r="XA373" s="74">
        <v>110.53333333333333</v>
      </c>
      <c r="XB373" s="74"/>
      <c r="XE373" s="80">
        <v>4</v>
      </c>
      <c r="XF373" s="80">
        <v>5</v>
      </c>
      <c r="XG373" s="80">
        <v>6</v>
      </c>
      <c r="XH373" s="80">
        <v>7</v>
      </c>
      <c r="XI373" s="80">
        <v>8</v>
      </c>
      <c r="XJ373" s="80">
        <v>9</v>
      </c>
      <c r="XK373" s="80"/>
      <c r="XL373" s="75"/>
      <c r="XM373" s="75"/>
      <c r="XN373" s="80">
        <v>2</v>
      </c>
      <c r="XO373" s="80">
        <v>2</v>
      </c>
      <c r="XP373" s="80">
        <v>2</v>
      </c>
      <c r="XQ373" s="80">
        <v>2</v>
      </c>
      <c r="XR373" s="80">
        <v>2</v>
      </c>
      <c r="XS373" s="80">
        <v>2</v>
      </c>
      <c r="XT373" s="80"/>
      <c r="XW373" s="80">
        <v>16</v>
      </c>
      <c r="XX373" s="80">
        <v>16</v>
      </c>
      <c r="XY373" s="80">
        <v>16</v>
      </c>
      <c r="XZ373" s="80">
        <v>16</v>
      </c>
      <c r="YA373" s="80">
        <v>15</v>
      </c>
      <c r="YB373" s="80">
        <v>15</v>
      </c>
      <c r="YC373" s="80"/>
      <c r="YF373" s="5">
        <v>826.35150020982019</v>
      </c>
      <c r="YG373" s="5">
        <v>2681.0004406210664</v>
      </c>
      <c r="YH373" s="5">
        <v>2841.86046705833</v>
      </c>
      <c r="YI373" s="5">
        <v>3012.3720950818306</v>
      </c>
      <c r="YJ373" s="5">
        <v>3193.114420786741</v>
      </c>
      <c r="YK373" s="5">
        <v>3384.7012860339428</v>
      </c>
      <c r="YL373" s="5"/>
      <c r="YO373" s="5">
        <v>23779.899286613516</v>
      </c>
      <c r="YP373" s="5">
        <v>26435.501468736889</v>
      </c>
      <c r="YQ373" s="5">
        <v>28021.631556861106</v>
      </c>
      <c r="YR373" s="5">
        <v>29702.929450272768</v>
      </c>
      <c r="YS373" s="5">
        <v>31485.105217289143</v>
      </c>
      <c r="YT373" s="5">
        <v>33374.211530326473</v>
      </c>
      <c r="YU373" s="5"/>
      <c r="YX373" s="5">
        <v>16263.970419942103</v>
      </c>
      <c r="YY373" s="5">
        <v>26199.826531665734</v>
      </c>
      <c r="YZ373" s="5">
        <v>28021.631556861106</v>
      </c>
      <c r="ZA373" s="5">
        <v>29702.929450272768</v>
      </c>
      <c r="ZB373" s="5">
        <v>31485.105217289143</v>
      </c>
      <c r="ZC373" s="5">
        <v>33374.211530326473</v>
      </c>
      <c r="ZD373" s="5"/>
      <c r="ZG373" s="5">
        <v>396.33165477689192</v>
      </c>
      <c r="ZH373" s="5">
        <v>440.59169114561485</v>
      </c>
      <c r="ZI373" s="5">
        <v>467.02719261435175</v>
      </c>
      <c r="ZJ373" s="5">
        <v>495.0488241712128</v>
      </c>
      <c r="ZK373" s="5">
        <v>524.7517536214857</v>
      </c>
      <c r="ZL373" s="5">
        <v>556.23685883877454</v>
      </c>
      <c r="ZM373" s="5"/>
      <c r="ZP373" s="60">
        <v>11097.286333752974</v>
      </c>
      <c r="ZQ373" s="60">
        <v>12336.567352077216</v>
      </c>
      <c r="ZR373" s="60">
        <v>13076.761393201848</v>
      </c>
      <c r="ZS373" s="60">
        <v>13861.367076793958</v>
      </c>
      <c r="ZT373" s="60">
        <v>14693.049101401601</v>
      </c>
      <c r="ZU373" s="60">
        <v>15574.632047485688</v>
      </c>
      <c r="ZV373" s="60"/>
      <c r="ZY373" s="60">
        <v>396.33165477689192</v>
      </c>
      <c r="ZZ373" s="60">
        <v>440.59169114561485</v>
      </c>
      <c r="AAA373" s="60">
        <v>467.02719261435175</v>
      </c>
      <c r="AAB373" s="60">
        <v>495.0488241712128</v>
      </c>
      <c r="AAC373" s="60">
        <v>524.7517536214857</v>
      </c>
      <c r="AAD373" s="60">
        <v>556.23685883877454</v>
      </c>
      <c r="AAE373" s="60"/>
      <c r="AAH373" s="60">
        <v>33291.859001258919</v>
      </c>
      <c r="AAI373" s="60">
        <v>50668.04448174571</v>
      </c>
      <c r="AAJ373" s="60">
        <v>64449.752580780543</v>
      </c>
      <c r="AAK373" s="60">
        <v>79702.860691565264</v>
      </c>
      <c r="AAL373" s="60">
        <v>96554.322666353371</v>
      </c>
      <c r="AAM373" s="60">
        <v>115141.02977962633</v>
      </c>
      <c r="AAN373" s="60"/>
      <c r="AAQ373" s="5">
        <v>44389.145335011897</v>
      </c>
      <c r="AAR373" s="5">
        <v>63004.611833822928</v>
      </c>
      <c r="AAS373" s="5">
        <v>77526.513973982394</v>
      </c>
      <c r="AAT373" s="5">
        <v>93564.227768359226</v>
      </c>
      <c r="AAU373" s="5">
        <v>111247.37176775497</v>
      </c>
      <c r="AAV373" s="5">
        <v>130715.66182711202</v>
      </c>
    </row>
    <row r="374" spans="2:724" ht="15" customHeight="1">
      <c r="B374" s="228">
        <v>101</v>
      </c>
      <c r="C374" s="228">
        <v>45591</v>
      </c>
      <c r="D374" s="229" t="s">
        <v>534</v>
      </c>
      <c r="E374" s="73" t="b">
        <v>0</v>
      </c>
      <c r="F374" s="230">
        <v>39789</v>
      </c>
      <c r="G374" s="231" t="s">
        <v>426</v>
      </c>
      <c r="H374" s="57" t="s">
        <v>231</v>
      </c>
      <c r="I374" s="57" t="s">
        <v>198</v>
      </c>
      <c r="J374" s="229" t="s">
        <v>234</v>
      </c>
      <c r="K374" s="232">
        <v>11000</v>
      </c>
      <c r="L374" s="232">
        <v>0</v>
      </c>
      <c r="M374" s="73" t="b">
        <v>1</v>
      </c>
      <c r="N374" s="73" t="b">
        <v>1</v>
      </c>
      <c r="O374" s="73" t="b">
        <v>1</v>
      </c>
      <c r="P374" s="27">
        <v>40884</v>
      </c>
      <c r="Q374" s="27" t="s">
        <v>426</v>
      </c>
      <c r="R374" s="69">
        <v>0</v>
      </c>
      <c r="S374" s="69">
        <v>0.06</v>
      </c>
      <c r="T374" s="69">
        <v>0.06</v>
      </c>
      <c r="U374" s="69">
        <v>0.06</v>
      </c>
      <c r="V374" s="69">
        <v>0.06</v>
      </c>
      <c r="W374" s="69">
        <v>0.06</v>
      </c>
      <c r="Z374" s="232">
        <v>11500</v>
      </c>
      <c r="AA374" s="232">
        <v>11500</v>
      </c>
      <c r="AB374" s="232">
        <v>12000</v>
      </c>
      <c r="AC374" s="232">
        <v>12000</v>
      </c>
      <c r="AD374" s="232">
        <v>12000</v>
      </c>
      <c r="AE374" s="232">
        <v>12000</v>
      </c>
      <c r="AF374" s="232">
        <v>12000</v>
      </c>
      <c r="AG374" s="232">
        <v>12000</v>
      </c>
      <c r="AH374" s="232">
        <v>12000</v>
      </c>
      <c r="AI374" s="232">
        <v>12000</v>
      </c>
      <c r="AJ374" s="232">
        <v>12000</v>
      </c>
      <c r="AK374" s="232">
        <v>12000</v>
      </c>
      <c r="AL374" s="5">
        <v>12720</v>
      </c>
      <c r="AM374" s="5">
        <v>12720</v>
      </c>
      <c r="AN374" s="5">
        <v>12720</v>
      </c>
      <c r="AO374" s="5">
        <v>12720</v>
      </c>
      <c r="AP374" s="5">
        <v>12720</v>
      </c>
      <c r="AQ374" s="5">
        <v>12720</v>
      </c>
      <c r="AR374" s="5">
        <v>12720</v>
      </c>
      <c r="AS374" s="5">
        <v>12720</v>
      </c>
      <c r="AT374" s="5">
        <v>12720</v>
      </c>
      <c r="AU374" s="5">
        <v>12720</v>
      </c>
      <c r="AV374" s="5">
        <v>12720</v>
      </c>
      <c r="AW374" s="5">
        <v>12720</v>
      </c>
      <c r="AX374" s="5">
        <v>13483.2</v>
      </c>
      <c r="AY374" s="5">
        <v>13483.2</v>
      </c>
      <c r="AZ374" s="5">
        <v>13483.2</v>
      </c>
      <c r="BA374" s="5">
        <v>13483.2</v>
      </c>
      <c r="BB374" s="5">
        <v>13483.2</v>
      </c>
      <c r="BC374" s="5">
        <v>13483.2</v>
      </c>
      <c r="BD374" s="5">
        <v>13483.2</v>
      </c>
      <c r="BE374" s="5">
        <v>13483.2</v>
      </c>
      <c r="BF374" s="5">
        <v>13483.2</v>
      </c>
      <c r="BG374" s="5">
        <v>13483.2</v>
      </c>
      <c r="BH374" s="5">
        <v>13483.2</v>
      </c>
      <c r="BI374" s="5">
        <v>13483.2</v>
      </c>
      <c r="BJ374" s="5">
        <v>14292.192000000001</v>
      </c>
      <c r="BK374" s="5">
        <v>14292.192000000001</v>
      </c>
      <c r="BL374" s="5">
        <v>14292.192000000001</v>
      </c>
      <c r="BM374" s="5">
        <v>14292.192000000001</v>
      </c>
      <c r="BN374" s="5">
        <v>14292.192000000001</v>
      </c>
      <c r="BO374" s="5">
        <v>14292.192000000001</v>
      </c>
      <c r="BP374" s="5">
        <v>14292.192000000001</v>
      </c>
      <c r="BQ374" s="5">
        <v>14292.192000000001</v>
      </c>
      <c r="BR374" s="5">
        <v>14292.192000000001</v>
      </c>
      <c r="BS374" s="5">
        <v>14292.192000000001</v>
      </c>
      <c r="BT374" s="5">
        <v>14292.192000000001</v>
      </c>
      <c r="BU374" s="5">
        <v>14292.192000000001</v>
      </c>
      <c r="BV374" s="5">
        <v>15149.723520000001</v>
      </c>
      <c r="BW374" s="5">
        <v>15149.723520000001</v>
      </c>
      <c r="BX374" s="5">
        <v>15149.723520000001</v>
      </c>
      <c r="BY374" s="5">
        <v>15149.723520000001</v>
      </c>
      <c r="BZ374" s="5">
        <v>15149.723520000001</v>
      </c>
      <c r="CA374" s="5">
        <v>15149.723520000001</v>
      </c>
      <c r="CB374" s="5">
        <v>15149.723520000001</v>
      </c>
      <c r="CC374" s="5">
        <v>15149.723520000001</v>
      </c>
      <c r="CD374" s="5">
        <v>15149.723520000001</v>
      </c>
      <c r="CE374" s="5">
        <v>15149.723520000001</v>
      </c>
      <c r="CF374" s="5">
        <v>15149.723520000001</v>
      </c>
      <c r="CG374" s="5">
        <v>15149.723520000001</v>
      </c>
      <c r="CH374" s="5">
        <v>16058.706931200002</v>
      </c>
      <c r="CI374" s="5">
        <v>16058.706931200002</v>
      </c>
      <c r="CJ374" s="5">
        <v>16058.706931200002</v>
      </c>
      <c r="CK374" s="5">
        <v>16058.706931200002</v>
      </c>
      <c r="CL374" s="5">
        <v>16058.706931200002</v>
      </c>
      <c r="CM374" s="5">
        <v>16058.706931200002</v>
      </c>
      <c r="CN374" s="5">
        <v>16058.706931200002</v>
      </c>
      <c r="CO374" s="5">
        <v>16058.706931200002</v>
      </c>
      <c r="CP374" s="5">
        <v>16058.706931200002</v>
      </c>
      <c r="CQ374" s="5">
        <v>16058.706931200002</v>
      </c>
      <c r="CR374" s="5">
        <v>16058.706931200002</v>
      </c>
      <c r="CS374" s="5">
        <v>16058.706931200002</v>
      </c>
      <c r="CU374" s="69">
        <v>0</v>
      </c>
      <c r="CV374" s="69">
        <v>0</v>
      </c>
      <c r="CW374" s="69">
        <v>0</v>
      </c>
      <c r="CX374" s="69">
        <v>0</v>
      </c>
      <c r="CY374" s="69">
        <v>0</v>
      </c>
      <c r="CZ374" s="69">
        <v>0</v>
      </c>
      <c r="DC374" s="5">
        <v>0</v>
      </c>
      <c r="DD374" s="5">
        <v>0</v>
      </c>
      <c r="DE374" s="5">
        <v>0</v>
      </c>
      <c r="DF374" s="5">
        <v>0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5">
        <v>0</v>
      </c>
      <c r="DM374" s="5">
        <v>0</v>
      </c>
      <c r="DN374" s="5">
        <v>0</v>
      </c>
      <c r="DO374" s="5">
        <v>0</v>
      </c>
      <c r="DP374" s="5">
        <v>0</v>
      </c>
      <c r="DQ374" s="5">
        <v>0</v>
      </c>
      <c r="DR374" s="5">
        <v>0</v>
      </c>
      <c r="DS374" s="5">
        <v>0</v>
      </c>
      <c r="DT374" s="5">
        <v>0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0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0</v>
      </c>
      <c r="EL374" s="5">
        <v>0</v>
      </c>
      <c r="EM374" s="5">
        <v>0</v>
      </c>
      <c r="EN374" s="5">
        <v>0</v>
      </c>
      <c r="EO374" s="5">
        <v>0</v>
      </c>
      <c r="EP374" s="5">
        <v>0</v>
      </c>
      <c r="EQ374" s="5">
        <v>0</v>
      </c>
      <c r="ER374" s="5">
        <v>0</v>
      </c>
      <c r="ES374" s="5">
        <v>0</v>
      </c>
      <c r="ET374" s="5">
        <v>0</v>
      </c>
      <c r="EU374" s="5">
        <v>0</v>
      </c>
      <c r="EV374" s="5">
        <v>0</v>
      </c>
      <c r="EW374" s="5">
        <v>0</v>
      </c>
      <c r="EX374" s="5">
        <v>0</v>
      </c>
      <c r="EY374" s="5">
        <v>0</v>
      </c>
      <c r="EZ374" s="5">
        <v>0</v>
      </c>
      <c r="FA374" s="5">
        <v>0</v>
      </c>
      <c r="FB374" s="5">
        <v>0</v>
      </c>
      <c r="FC374" s="5">
        <v>0</v>
      </c>
      <c r="FD374" s="5">
        <v>0</v>
      </c>
      <c r="FE374" s="5">
        <v>0</v>
      </c>
      <c r="FF374" s="5">
        <v>0</v>
      </c>
      <c r="FG374" s="5">
        <v>0</v>
      </c>
      <c r="FH374" s="5">
        <v>0</v>
      </c>
      <c r="FI374" s="5">
        <v>0</v>
      </c>
      <c r="FJ374" s="5">
        <v>0</v>
      </c>
      <c r="FK374" s="5">
        <v>0</v>
      </c>
      <c r="FL374" s="5">
        <v>0</v>
      </c>
      <c r="FM374" s="5">
        <v>0</v>
      </c>
      <c r="FN374" s="5">
        <v>0</v>
      </c>
      <c r="FO374" s="5">
        <v>0</v>
      </c>
      <c r="FP374" s="5">
        <v>0</v>
      </c>
      <c r="FQ374" s="5">
        <v>0</v>
      </c>
      <c r="FR374" s="5">
        <v>0</v>
      </c>
      <c r="FS374" s="5">
        <v>0</v>
      </c>
      <c r="FT374" s="5">
        <v>0</v>
      </c>
      <c r="FU374" s="5">
        <v>0</v>
      </c>
      <c r="FV374" s="5">
        <v>0</v>
      </c>
      <c r="FW374" s="5"/>
      <c r="FZ374" s="5">
        <v>11500</v>
      </c>
      <c r="GA374" s="5">
        <v>11500</v>
      </c>
      <c r="GB374" s="5">
        <v>12000</v>
      </c>
      <c r="GC374" s="5">
        <v>12000</v>
      </c>
      <c r="GD374" s="5">
        <v>12000</v>
      </c>
      <c r="GE374" s="5">
        <v>12000</v>
      </c>
      <c r="GF374" s="5">
        <v>12000</v>
      </c>
      <c r="GG374" s="5">
        <v>12000</v>
      </c>
      <c r="GH374" s="5">
        <v>12000</v>
      </c>
      <c r="GI374" s="5">
        <v>12000</v>
      </c>
      <c r="GJ374" s="5">
        <v>12000</v>
      </c>
      <c r="GK374" s="5">
        <v>12000</v>
      </c>
      <c r="GL374" s="5">
        <v>12720</v>
      </c>
      <c r="GM374" s="5">
        <v>12720</v>
      </c>
      <c r="GN374" s="5">
        <v>12720</v>
      </c>
      <c r="GO374" s="5">
        <v>12720</v>
      </c>
      <c r="GP374" s="5">
        <v>12720</v>
      </c>
      <c r="GQ374" s="5">
        <v>12720</v>
      </c>
      <c r="GR374" s="5">
        <v>12720</v>
      </c>
      <c r="GS374" s="5">
        <v>12720</v>
      </c>
      <c r="GT374" s="5">
        <v>12720</v>
      </c>
      <c r="GU374" s="5">
        <v>12720</v>
      </c>
      <c r="GV374" s="5">
        <v>12720</v>
      </c>
      <c r="GW374" s="5">
        <v>12720</v>
      </c>
      <c r="GX374" s="5">
        <v>13483.2</v>
      </c>
      <c r="GY374" s="5">
        <v>13483.2</v>
      </c>
      <c r="GZ374" s="5">
        <v>13483.2</v>
      </c>
      <c r="HA374" s="5">
        <v>13483.2</v>
      </c>
      <c r="HB374" s="5">
        <v>13483.2</v>
      </c>
      <c r="HC374" s="5">
        <v>13483.2</v>
      </c>
      <c r="HD374" s="5">
        <v>13483.2</v>
      </c>
      <c r="HE374" s="5">
        <v>13483.2</v>
      </c>
      <c r="HF374" s="5">
        <v>13483.2</v>
      </c>
      <c r="HG374" s="5">
        <v>13483.2</v>
      </c>
      <c r="HH374" s="5">
        <v>13483.2</v>
      </c>
      <c r="HI374" s="5">
        <v>13483.2</v>
      </c>
      <c r="HJ374" s="5">
        <v>14292.192000000001</v>
      </c>
      <c r="HK374" s="5">
        <v>14292.192000000001</v>
      </c>
      <c r="HL374" s="5">
        <v>14292.192000000001</v>
      </c>
      <c r="HM374" s="5">
        <v>14292.192000000001</v>
      </c>
      <c r="HN374" s="5">
        <v>14292.192000000001</v>
      </c>
      <c r="HO374" s="5">
        <v>14292.192000000001</v>
      </c>
      <c r="HP374" s="5">
        <v>14292.192000000001</v>
      </c>
      <c r="HQ374" s="5">
        <v>14292.192000000001</v>
      </c>
      <c r="HR374" s="5">
        <v>14292.192000000001</v>
      </c>
      <c r="HS374" s="5">
        <v>14292.192000000001</v>
      </c>
      <c r="HT374" s="5">
        <v>14292.192000000001</v>
      </c>
      <c r="HU374" s="5">
        <v>14292.192000000001</v>
      </c>
      <c r="HV374" s="5">
        <v>15149.723520000001</v>
      </c>
      <c r="HW374" s="5">
        <v>15149.723520000001</v>
      </c>
      <c r="HX374" s="5">
        <v>15149.723520000001</v>
      </c>
      <c r="HY374" s="5">
        <v>15149.723520000001</v>
      </c>
      <c r="HZ374" s="5">
        <v>15149.723520000001</v>
      </c>
      <c r="IA374" s="5">
        <v>15149.723520000001</v>
      </c>
      <c r="IB374" s="5">
        <v>15149.723520000001</v>
      </c>
      <c r="IC374" s="5">
        <v>15149.723520000001</v>
      </c>
      <c r="ID374" s="5">
        <v>15149.723520000001</v>
      </c>
      <c r="IE374" s="5">
        <v>15149.723520000001</v>
      </c>
      <c r="IF374" s="5">
        <v>15149.723520000001</v>
      </c>
      <c r="IG374" s="5">
        <v>15149.723520000001</v>
      </c>
      <c r="IH374" s="5">
        <v>16058.706931200002</v>
      </c>
      <c r="II374" s="5">
        <v>16058.706931200002</v>
      </c>
      <c r="IJ374" s="5">
        <v>16058.706931200002</v>
      </c>
      <c r="IK374" s="5">
        <v>16058.706931200002</v>
      </c>
      <c r="IL374" s="5">
        <v>16058.706931200002</v>
      </c>
      <c r="IM374" s="5">
        <v>16058.706931200002</v>
      </c>
      <c r="IN374" s="5">
        <v>16058.706931200002</v>
      </c>
      <c r="IO374" s="5">
        <v>16058.706931200002</v>
      </c>
      <c r="IP374" s="5">
        <v>16058.706931200002</v>
      </c>
      <c r="IQ374" s="5">
        <v>16058.706931200002</v>
      </c>
      <c r="IR374" s="5">
        <v>16058.706931200002</v>
      </c>
      <c r="IS374" s="5">
        <v>16058.706931200002</v>
      </c>
      <c r="IT374" s="5"/>
      <c r="IW374" s="5">
        <v>330.05</v>
      </c>
      <c r="IX374" s="5">
        <v>330.05</v>
      </c>
      <c r="IY374" s="5">
        <v>344.4</v>
      </c>
      <c r="IZ374" s="5">
        <v>344.4</v>
      </c>
      <c r="JA374" s="5">
        <v>344.4</v>
      </c>
      <c r="JB374" s="5">
        <v>344.4</v>
      </c>
      <c r="JC374" s="5">
        <v>344.4</v>
      </c>
      <c r="JD374" s="5">
        <v>344.4</v>
      </c>
      <c r="JE374" s="5">
        <v>344.4</v>
      </c>
      <c r="JF374" s="5">
        <v>344.4</v>
      </c>
      <c r="JG374" s="5">
        <v>344.4</v>
      </c>
      <c r="JH374" s="5">
        <v>344.4</v>
      </c>
      <c r="JI374" s="5">
        <v>365.06400000000002</v>
      </c>
      <c r="JJ374" s="5">
        <v>365.06400000000002</v>
      </c>
      <c r="JK374" s="5">
        <v>365.06400000000002</v>
      </c>
      <c r="JL374" s="5">
        <v>365.06400000000002</v>
      </c>
      <c r="JM374" s="5">
        <v>365.06400000000002</v>
      </c>
      <c r="JN374" s="5">
        <v>365.06400000000002</v>
      </c>
      <c r="JO374" s="5">
        <v>365.06400000000002</v>
      </c>
      <c r="JP374" s="5">
        <v>365.06400000000002</v>
      </c>
      <c r="JQ374" s="5">
        <v>365.06400000000002</v>
      </c>
      <c r="JR374" s="5">
        <v>365.06400000000002</v>
      </c>
      <c r="JS374" s="5">
        <v>365.06400000000002</v>
      </c>
      <c r="JT374" s="5">
        <v>365.06400000000002</v>
      </c>
      <c r="JU374" s="5">
        <v>386.96784000000002</v>
      </c>
      <c r="JV374" s="5">
        <v>386.96784000000002</v>
      </c>
      <c r="JW374" s="5">
        <v>386.96784000000002</v>
      </c>
      <c r="JX374" s="5">
        <v>386.96784000000002</v>
      </c>
      <c r="JY374" s="5">
        <v>386.96784000000002</v>
      </c>
      <c r="JZ374" s="5">
        <v>386.96784000000002</v>
      </c>
      <c r="KA374" s="5">
        <v>386.96784000000002</v>
      </c>
      <c r="KB374" s="5">
        <v>386.96784000000002</v>
      </c>
      <c r="KC374" s="5">
        <v>386.96784000000002</v>
      </c>
      <c r="KD374" s="5">
        <v>386.96784000000002</v>
      </c>
      <c r="KE374" s="5">
        <v>386.96784000000002</v>
      </c>
      <c r="KF374" s="5">
        <v>386.96784000000002</v>
      </c>
      <c r="KG374" s="5">
        <v>410.18591040000001</v>
      </c>
      <c r="KH374" s="5">
        <v>410.18591040000001</v>
      </c>
      <c r="KI374" s="5">
        <v>410.18591040000001</v>
      </c>
      <c r="KJ374" s="5">
        <v>410.18591040000001</v>
      </c>
      <c r="KK374" s="5">
        <v>410.18591040000001</v>
      </c>
      <c r="KL374" s="5">
        <v>410.18591040000001</v>
      </c>
      <c r="KM374" s="5">
        <v>410.18591040000001</v>
      </c>
      <c r="KN374" s="5">
        <v>410.18591040000001</v>
      </c>
      <c r="KO374" s="5">
        <v>410.18591040000001</v>
      </c>
      <c r="KP374" s="5">
        <v>410.18591040000001</v>
      </c>
      <c r="KQ374" s="5">
        <v>410.18591040000001</v>
      </c>
      <c r="KR374" s="5">
        <v>410.18591040000001</v>
      </c>
      <c r="KS374" s="5">
        <v>434.79706502400006</v>
      </c>
      <c r="KT374" s="5">
        <v>434.79706502400006</v>
      </c>
      <c r="KU374" s="5">
        <v>434.79706502400006</v>
      </c>
      <c r="KV374" s="5">
        <v>434.79706502400006</v>
      </c>
      <c r="KW374" s="5">
        <v>434.79706502400006</v>
      </c>
      <c r="KX374" s="5">
        <v>434.79706502400006</v>
      </c>
      <c r="KY374" s="5">
        <v>434.79706502400006</v>
      </c>
      <c r="KZ374" s="5">
        <v>434.79706502400006</v>
      </c>
      <c r="LA374" s="5">
        <v>434.79706502400006</v>
      </c>
      <c r="LB374" s="5">
        <v>434.79706502400006</v>
      </c>
      <c r="LC374" s="5">
        <v>434.79706502400006</v>
      </c>
      <c r="LD374" s="5">
        <v>434.79706502400006</v>
      </c>
      <c r="LE374" s="5">
        <v>460.88488892544007</v>
      </c>
      <c r="LF374" s="5">
        <v>460.88488892544007</v>
      </c>
      <c r="LG374" s="5">
        <v>460.88488892544007</v>
      </c>
      <c r="LH374" s="5">
        <v>460.88488892544007</v>
      </c>
      <c r="LI374" s="5">
        <v>460.88488892544007</v>
      </c>
      <c r="LJ374" s="5">
        <v>460.88488892544007</v>
      </c>
      <c r="LK374" s="5">
        <v>460.88488892544007</v>
      </c>
      <c r="LL374" s="5">
        <v>460.88488892544007</v>
      </c>
      <c r="LM374" s="5">
        <v>460.88488892544007</v>
      </c>
      <c r="LN374" s="5">
        <v>460.88488892544007</v>
      </c>
      <c r="LO374" s="5">
        <v>460.88488892544007</v>
      </c>
      <c r="LP374" s="5">
        <v>460.88488892544007</v>
      </c>
      <c r="LQ374" s="5"/>
      <c r="LT374" s="5">
        <v>349.6</v>
      </c>
      <c r="LU374" s="5">
        <v>349.6</v>
      </c>
      <c r="LV374" s="5">
        <v>364.8</v>
      </c>
      <c r="LW374" s="5">
        <v>364.8</v>
      </c>
      <c r="LX374" s="5">
        <v>364.8</v>
      </c>
      <c r="LY374" s="5">
        <v>364.8</v>
      </c>
      <c r="LZ374" s="5">
        <v>364.8</v>
      </c>
      <c r="MA374" s="5">
        <v>364.8</v>
      </c>
      <c r="MB374" s="5">
        <v>364.8</v>
      </c>
      <c r="MC374" s="5">
        <v>364.8</v>
      </c>
      <c r="MD374" s="5">
        <v>364.8</v>
      </c>
      <c r="ME374" s="5">
        <v>364.8</v>
      </c>
      <c r="MF374" s="5">
        <v>386.68799999999999</v>
      </c>
      <c r="MG374" s="5">
        <v>386.68799999999999</v>
      </c>
      <c r="MH374" s="5">
        <v>386.68799999999999</v>
      </c>
      <c r="MI374" s="5">
        <v>386.68799999999999</v>
      </c>
      <c r="MJ374" s="5">
        <v>386.68799999999999</v>
      </c>
      <c r="MK374" s="5">
        <v>386.68799999999999</v>
      </c>
      <c r="ML374" s="5">
        <v>386.68799999999999</v>
      </c>
      <c r="MM374" s="5">
        <v>386.68799999999999</v>
      </c>
      <c r="MN374" s="5">
        <v>386.68799999999999</v>
      </c>
      <c r="MO374" s="5">
        <v>386.68799999999999</v>
      </c>
      <c r="MP374" s="5">
        <v>386.68799999999999</v>
      </c>
      <c r="MQ374" s="5">
        <v>386.68799999999999</v>
      </c>
      <c r="MR374" s="5">
        <v>409.88928000000004</v>
      </c>
      <c r="MS374" s="5">
        <v>409.88928000000004</v>
      </c>
      <c r="MT374" s="5">
        <v>409.88928000000004</v>
      </c>
      <c r="MU374" s="5">
        <v>409.88928000000004</v>
      </c>
      <c r="MV374" s="5">
        <v>409.88928000000004</v>
      </c>
      <c r="MW374" s="5">
        <v>409.88928000000004</v>
      </c>
      <c r="MX374" s="5">
        <v>409.88928000000004</v>
      </c>
      <c r="MY374" s="5">
        <v>409.88928000000004</v>
      </c>
      <c r="MZ374" s="5">
        <v>409.88928000000004</v>
      </c>
      <c r="NA374" s="5">
        <v>409.88928000000004</v>
      </c>
      <c r="NB374" s="5">
        <v>409.88928000000004</v>
      </c>
      <c r="NC374" s="5">
        <v>409.88928000000004</v>
      </c>
      <c r="ND374" s="5">
        <v>434.48263680000002</v>
      </c>
      <c r="NE374" s="5">
        <v>434.48263680000002</v>
      </c>
      <c r="NF374" s="5">
        <v>434.48263680000002</v>
      </c>
      <c r="NG374" s="5">
        <v>434.48263680000002</v>
      </c>
      <c r="NH374" s="5">
        <v>434.48263680000002</v>
      </c>
      <c r="NI374" s="5">
        <v>434.48263680000002</v>
      </c>
      <c r="NJ374" s="5">
        <v>434.48263680000002</v>
      </c>
      <c r="NK374" s="5">
        <v>434.48263680000002</v>
      </c>
      <c r="NL374" s="5">
        <v>434.48263680000002</v>
      </c>
      <c r="NM374" s="5">
        <v>434.48263680000002</v>
      </c>
      <c r="NN374" s="5">
        <v>434.48263680000002</v>
      </c>
      <c r="NO374" s="5">
        <v>434.48263680000002</v>
      </c>
      <c r="NP374" s="5">
        <v>460.55159500800005</v>
      </c>
      <c r="NQ374" s="5">
        <v>460.55159500800005</v>
      </c>
      <c r="NR374" s="5">
        <v>460.55159500800005</v>
      </c>
      <c r="NS374" s="5">
        <v>460.55159500800005</v>
      </c>
      <c r="NT374" s="5">
        <v>460.55159500800005</v>
      </c>
      <c r="NU374" s="5">
        <v>460.55159500800005</v>
      </c>
      <c r="NV374" s="5">
        <v>460.55159500800005</v>
      </c>
      <c r="NW374" s="5">
        <v>460.55159500800005</v>
      </c>
      <c r="NX374" s="5">
        <v>460.55159500800005</v>
      </c>
      <c r="NY374" s="5">
        <v>460.55159500800005</v>
      </c>
      <c r="NZ374" s="5">
        <v>460.55159500800005</v>
      </c>
      <c r="OA374" s="5">
        <v>460.55159500800005</v>
      </c>
      <c r="OB374" s="5">
        <v>488.18469070848005</v>
      </c>
      <c r="OC374" s="5">
        <v>488.18469070848005</v>
      </c>
      <c r="OD374" s="5">
        <v>488.18469070848005</v>
      </c>
      <c r="OE374" s="5">
        <v>488.18469070848005</v>
      </c>
      <c r="OF374" s="5">
        <v>488.18469070848005</v>
      </c>
      <c r="OG374" s="5">
        <v>488.18469070848005</v>
      </c>
      <c r="OH374" s="5">
        <v>488.18469070848005</v>
      </c>
      <c r="OI374" s="5">
        <v>488.18469070848005</v>
      </c>
      <c r="OJ374" s="5">
        <v>488.18469070848005</v>
      </c>
      <c r="OK374" s="5">
        <v>488.18469070848005</v>
      </c>
      <c r="OL374" s="5">
        <v>488.18469070848005</v>
      </c>
      <c r="OM374" s="5">
        <v>488.18469070848005</v>
      </c>
      <c r="ON374" s="5"/>
      <c r="OQ374" s="59">
        <v>0</v>
      </c>
      <c r="OR374" s="59">
        <v>0</v>
      </c>
      <c r="OS374" s="59">
        <v>0</v>
      </c>
      <c r="OT374" s="59">
        <v>0</v>
      </c>
      <c r="OU374" s="59">
        <v>0</v>
      </c>
      <c r="OV374" s="59">
        <v>0</v>
      </c>
      <c r="OW374" s="59">
        <v>0</v>
      </c>
      <c r="OX374" s="59">
        <v>0</v>
      </c>
      <c r="OY374" s="59">
        <v>0</v>
      </c>
      <c r="OZ374" s="59">
        <v>0</v>
      </c>
      <c r="PA374" s="59">
        <v>0</v>
      </c>
      <c r="PB374" s="59">
        <v>0</v>
      </c>
      <c r="PC374" s="59">
        <v>0</v>
      </c>
      <c r="PD374" s="59">
        <v>0</v>
      </c>
      <c r="PE374" s="59">
        <v>0</v>
      </c>
      <c r="PF374" s="59">
        <v>0</v>
      </c>
      <c r="PG374" s="59">
        <v>0</v>
      </c>
      <c r="PH374" s="59">
        <v>0</v>
      </c>
      <c r="PI374" s="59">
        <v>0</v>
      </c>
      <c r="PJ374" s="59">
        <v>0</v>
      </c>
      <c r="PK374" s="59">
        <v>0</v>
      </c>
      <c r="PL374" s="59">
        <v>0</v>
      </c>
      <c r="PM374" s="59">
        <v>0</v>
      </c>
      <c r="PN374" s="59">
        <v>0</v>
      </c>
      <c r="PO374" s="59">
        <v>0</v>
      </c>
      <c r="PP374" s="59">
        <v>0</v>
      </c>
      <c r="PQ374" s="59">
        <v>0</v>
      </c>
      <c r="PR374" s="59">
        <v>0</v>
      </c>
      <c r="PS374" s="59">
        <v>0</v>
      </c>
      <c r="PT374" s="59">
        <v>0</v>
      </c>
      <c r="PU374" s="59">
        <v>0</v>
      </c>
      <c r="PV374" s="59">
        <v>0</v>
      </c>
      <c r="PW374" s="59">
        <v>0</v>
      </c>
      <c r="PX374" s="59">
        <v>0</v>
      </c>
      <c r="PY374" s="59">
        <v>0</v>
      </c>
      <c r="PZ374" s="59">
        <v>0</v>
      </c>
      <c r="QA374" s="59">
        <v>0</v>
      </c>
      <c r="QB374" s="59">
        <v>0</v>
      </c>
      <c r="QC374" s="59">
        <v>0</v>
      </c>
      <c r="QD374" s="59">
        <v>0</v>
      </c>
      <c r="QE374" s="59">
        <v>0</v>
      </c>
      <c r="QF374" s="59">
        <v>0</v>
      </c>
      <c r="QG374" s="59">
        <v>0</v>
      </c>
      <c r="QH374" s="59">
        <v>0</v>
      </c>
      <c r="QI374" s="59">
        <v>0</v>
      </c>
      <c r="QJ374" s="59">
        <v>0</v>
      </c>
      <c r="QK374" s="59">
        <v>0</v>
      </c>
      <c r="QL374" s="59">
        <v>0</v>
      </c>
      <c r="QM374" s="59">
        <v>0</v>
      </c>
      <c r="QN374" s="59">
        <v>0</v>
      </c>
      <c r="QO374" s="59">
        <v>0</v>
      </c>
      <c r="QP374" s="59">
        <v>0</v>
      </c>
      <c r="QQ374" s="59">
        <v>0</v>
      </c>
      <c r="QR374" s="59">
        <v>0</v>
      </c>
      <c r="QS374" s="59">
        <v>0</v>
      </c>
      <c r="QT374" s="59">
        <v>0</v>
      </c>
      <c r="QU374" s="59">
        <v>0</v>
      </c>
      <c r="QV374" s="59">
        <v>0</v>
      </c>
      <c r="QW374" s="59">
        <v>0</v>
      </c>
      <c r="QX374" s="59">
        <v>0</v>
      </c>
      <c r="QY374" s="59">
        <v>0</v>
      </c>
      <c r="QZ374" s="59">
        <v>0</v>
      </c>
      <c r="RA374" s="59">
        <v>0</v>
      </c>
      <c r="RB374" s="59">
        <v>0</v>
      </c>
      <c r="RC374" s="59">
        <v>0</v>
      </c>
      <c r="RD374" s="59">
        <v>0</v>
      </c>
      <c r="RE374" s="59">
        <v>0</v>
      </c>
      <c r="RF374" s="59">
        <v>0</v>
      </c>
      <c r="RG374" s="59">
        <v>0</v>
      </c>
      <c r="RH374" s="59">
        <v>0</v>
      </c>
      <c r="RI374" s="59">
        <v>0</v>
      </c>
      <c r="RJ374" s="59">
        <v>0</v>
      </c>
      <c r="RK374" s="59"/>
      <c r="RN374" s="59">
        <v>679.65000000000009</v>
      </c>
      <c r="RO374" s="59">
        <v>679.65000000000009</v>
      </c>
      <c r="RP374" s="59">
        <v>709.2</v>
      </c>
      <c r="RQ374" s="59">
        <v>709.2</v>
      </c>
      <c r="RR374" s="59">
        <v>709.2</v>
      </c>
      <c r="RS374" s="59">
        <v>709.2</v>
      </c>
      <c r="RT374" s="59">
        <v>709.2</v>
      </c>
      <c r="RU374" s="59">
        <v>709.2</v>
      </c>
      <c r="RV374" s="59">
        <v>709.2</v>
      </c>
      <c r="RW374" s="59">
        <v>709.2</v>
      </c>
      <c r="RX374" s="59">
        <v>709.2</v>
      </c>
      <c r="RY374" s="59">
        <v>709.2</v>
      </c>
      <c r="RZ374" s="59">
        <v>751.75199999999995</v>
      </c>
      <c r="SA374" s="59">
        <v>751.75199999999995</v>
      </c>
      <c r="SB374" s="59">
        <v>751.75199999999995</v>
      </c>
      <c r="SC374" s="59">
        <v>751.75199999999995</v>
      </c>
      <c r="SD374" s="59">
        <v>751.75199999999995</v>
      </c>
      <c r="SE374" s="59">
        <v>751.75199999999995</v>
      </c>
      <c r="SF374" s="59">
        <v>751.75199999999995</v>
      </c>
      <c r="SG374" s="59">
        <v>751.75199999999995</v>
      </c>
      <c r="SH374" s="59">
        <v>751.75199999999995</v>
      </c>
      <c r="SI374" s="59">
        <v>751.75199999999995</v>
      </c>
      <c r="SJ374" s="59">
        <v>751.75199999999995</v>
      </c>
      <c r="SK374" s="59">
        <v>751.75199999999995</v>
      </c>
      <c r="SL374" s="59">
        <v>796.85712000000012</v>
      </c>
      <c r="SM374" s="59">
        <v>796.85712000000012</v>
      </c>
      <c r="SN374" s="59">
        <v>796.85712000000012</v>
      </c>
      <c r="SO374" s="59">
        <v>796.85712000000012</v>
      </c>
      <c r="SP374" s="59">
        <v>796.85712000000012</v>
      </c>
      <c r="SQ374" s="59">
        <v>796.85712000000012</v>
      </c>
      <c r="SR374" s="59">
        <v>796.85712000000012</v>
      </c>
      <c r="SS374" s="59">
        <v>796.85712000000012</v>
      </c>
      <c r="ST374" s="59">
        <v>796.85712000000012</v>
      </c>
      <c r="SU374" s="59">
        <v>796.85712000000012</v>
      </c>
      <c r="SV374" s="59">
        <v>796.85712000000012</v>
      </c>
      <c r="SW374" s="59">
        <v>796.85712000000012</v>
      </c>
      <c r="SX374" s="59">
        <v>844.66854720000003</v>
      </c>
      <c r="SY374" s="59">
        <v>844.66854720000003</v>
      </c>
      <c r="SZ374" s="59">
        <v>844.66854720000003</v>
      </c>
      <c r="TA374" s="59">
        <v>844.66854720000003</v>
      </c>
      <c r="TB374" s="59">
        <v>844.66854720000003</v>
      </c>
      <c r="TC374" s="59">
        <v>844.66854720000003</v>
      </c>
      <c r="TD374" s="59">
        <v>844.66854720000003</v>
      </c>
      <c r="TE374" s="59">
        <v>844.66854720000003</v>
      </c>
      <c r="TF374" s="59">
        <v>844.66854720000003</v>
      </c>
      <c r="TG374" s="59">
        <v>844.66854720000003</v>
      </c>
      <c r="TH374" s="59">
        <v>844.66854720000003</v>
      </c>
      <c r="TI374" s="59">
        <v>844.66854720000003</v>
      </c>
      <c r="TJ374" s="59">
        <v>895.34866003200011</v>
      </c>
      <c r="TK374" s="59">
        <v>895.34866003200011</v>
      </c>
      <c r="TL374" s="59">
        <v>895.34866003200011</v>
      </c>
      <c r="TM374" s="59">
        <v>895.34866003200011</v>
      </c>
      <c r="TN374" s="59">
        <v>895.34866003200011</v>
      </c>
      <c r="TO374" s="59">
        <v>895.34866003200011</v>
      </c>
      <c r="TP374" s="59">
        <v>895.34866003200011</v>
      </c>
      <c r="TQ374" s="59">
        <v>895.34866003200011</v>
      </c>
      <c r="TR374" s="59">
        <v>895.34866003200011</v>
      </c>
      <c r="TS374" s="59">
        <v>895.34866003200011</v>
      </c>
      <c r="TT374" s="59">
        <v>895.34866003200011</v>
      </c>
      <c r="TU374" s="59">
        <v>895.34866003200011</v>
      </c>
      <c r="TV374" s="59">
        <v>949.06957963392006</v>
      </c>
      <c r="TW374" s="59">
        <v>949.06957963392006</v>
      </c>
      <c r="TX374" s="59">
        <v>949.06957963392006</v>
      </c>
      <c r="TY374" s="59">
        <v>949.06957963392006</v>
      </c>
      <c r="TZ374" s="59">
        <v>949.06957963392006</v>
      </c>
      <c r="UA374" s="59">
        <v>949.06957963392006</v>
      </c>
      <c r="UB374" s="59">
        <v>949.06957963392006</v>
      </c>
      <c r="UC374" s="59">
        <v>949.06957963392006</v>
      </c>
      <c r="UD374" s="59">
        <v>949.06957963392006</v>
      </c>
      <c r="UE374" s="59">
        <v>949.06957963392006</v>
      </c>
      <c r="UF374" s="59">
        <v>949.06957963392006</v>
      </c>
      <c r="UG374" s="59">
        <v>949.06957963392006</v>
      </c>
      <c r="UH374" s="59"/>
      <c r="UK374" s="59">
        <v>4104.1000000000004</v>
      </c>
      <c r="UL374" s="59">
        <v>4380.7679999999991</v>
      </c>
      <c r="UM374" s="59">
        <v>4643.6140800000012</v>
      </c>
      <c r="UN374" s="59">
        <v>4922.2309248000001</v>
      </c>
      <c r="UO374" s="59">
        <v>5217.5647802880012</v>
      </c>
      <c r="UP374" s="59">
        <v>5530.6186671052819</v>
      </c>
      <c r="UQ374" s="59"/>
      <c r="UT374" s="59">
        <v>4347.2000000000007</v>
      </c>
      <c r="UU374" s="59">
        <v>4640.2560000000003</v>
      </c>
      <c r="UV374" s="59">
        <v>4918.6713600000003</v>
      </c>
      <c r="UW374" s="59">
        <v>5213.7916416000007</v>
      </c>
      <c r="UX374" s="59">
        <v>5526.6191400959988</v>
      </c>
      <c r="UY374" s="59">
        <v>5858.2162885017606</v>
      </c>
      <c r="UZ374" s="59"/>
      <c r="VC374" s="59">
        <v>0</v>
      </c>
      <c r="VD374" s="59">
        <v>0</v>
      </c>
      <c r="VE374" s="59">
        <v>0</v>
      </c>
      <c r="VF374" s="59">
        <v>0</v>
      </c>
      <c r="VG374" s="59">
        <v>0</v>
      </c>
      <c r="VH374" s="59">
        <v>0</v>
      </c>
      <c r="VI374" s="59"/>
      <c r="VL374" s="59">
        <v>8451.3000000000011</v>
      </c>
      <c r="VM374" s="59">
        <v>9021.0239999999994</v>
      </c>
      <c r="VN374" s="59">
        <v>9562.2854400000015</v>
      </c>
      <c r="VO374" s="59">
        <v>10136.022566400001</v>
      </c>
      <c r="VP374" s="59">
        <v>10744.183920383999</v>
      </c>
      <c r="VQ374" s="59">
        <v>11388.834955607043</v>
      </c>
      <c r="VR374" s="59"/>
      <c r="VU374" s="59">
        <v>143000</v>
      </c>
      <c r="VV374" s="59">
        <v>152640</v>
      </c>
      <c r="VW374" s="59">
        <v>161798.40000000002</v>
      </c>
      <c r="VX374" s="59">
        <v>171506.304</v>
      </c>
      <c r="VY374" s="59">
        <v>181796.68224000002</v>
      </c>
      <c r="VZ374" s="59">
        <v>192704.48317439997</v>
      </c>
      <c r="WA374" s="59"/>
      <c r="WD374" s="59">
        <v>11916.666666666666</v>
      </c>
      <c r="WE374" s="59">
        <v>12720</v>
      </c>
      <c r="WF374" s="59">
        <v>13483.200000000003</v>
      </c>
      <c r="WG374" s="59">
        <v>14292.192000000001</v>
      </c>
      <c r="WH374" s="59">
        <v>15149.723520000001</v>
      </c>
      <c r="WI374" s="59">
        <v>16058.706931199997</v>
      </c>
      <c r="WJ374" s="59"/>
      <c r="WM374" s="59">
        <v>500.0699398517275</v>
      </c>
      <c r="WN374" s="59">
        <v>533.78094838438949</v>
      </c>
      <c r="WO374" s="59">
        <v>565.80780528745299</v>
      </c>
      <c r="WP374" s="59">
        <v>599.75627360470003</v>
      </c>
      <c r="WQ374" s="59">
        <v>635.74165002098209</v>
      </c>
      <c r="WR374" s="59">
        <v>673.88614902224083</v>
      </c>
      <c r="WS374" s="59"/>
      <c r="WV374" s="74">
        <v>72.8</v>
      </c>
      <c r="WW374" s="74">
        <v>84.8</v>
      </c>
      <c r="WX374" s="74">
        <v>96.8</v>
      </c>
      <c r="WY374" s="74">
        <v>108.8</v>
      </c>
      <c r="WZ374" s="74">
        <v>120.8</v>
      </c>
      <c r="XA374" s="74">
        <v>132.80000000000001</v>
      </c>
      <c r="XB374" s="74"/>
      <c r="XE374" s="80">
        <v>6</v>
      </c>
      <c r="XF374" s="80">
        <v>7</v>
      </c>
      <c r="XG374" s="80">
        <v>8</v>
      </c>
      <c r="XH374" s="80">
        <v>9</v>
      </c>
      <c r="XI374" s="80">
        <v>10</v>
      </c>
      <c r="XJ374" s="80">
        <v>11</v>
      </c>
      <c r="XK374" s="80"/>
      <c r="XL374" s="75"/>
      <c r="XM374" s="75"/>
      <c r="XN374" s="80">
        <v>0</v>
      </c>
      <c r="XO374" s="80">
        <v>0</v>
      </c>
      <c r="XP374" s="80">
        <v>0</v>
      </c>
      <c r="XQ374" s="80">
        <v>0</v>
      </c>
      <c r="XR374" s="80">
        <v>0</v>
      </c>
      <c r="XS374" s="80">
        <v>0</v>
      </c>
      <c r="XT374" s="80"/>
      <c r="XW374" s="80">
        <v>23</v>
      </c>
      <c r="XX374" s="80">
        <v>23</v>
      </c>
      <c r="XY374" s="80">
        <v>23</v>
      </c>
      <c r="XZ374" s="80">
        <v>23</v>
      </c>
      <c r="YA374" s="80">
        <v>23</v>
      </c>
      <c r="YB374" s="80">
        <v>24</v>
      </c>
      <c r="YC374" s="80"/>
      <c r="YF374" s="5">
        <v>3042.9255839977623</v>
      </c>
      <c r="YG374" s="5">
        <v>3248.0570709190106</v>
      </c>
      <c r="YH374" s="5">
        <v>3442.9404951741535</v>
      </c>
      <c r="YI374" s="5">
        <v>3649.5169248846005</v>
      </c>
      <c r="YJ374" s="5">
        <v>3868.4879403776768</v>
      </c>
      <c r="YK374" s="5">
        <v>4100.5972168003364</v>
      </c>
      <c r="YL374" s="5"/>
      <c r="YO374" s="5">
        <v>30004.196391103651</v>
      </c>
      <c r="YP374" s="5">
        <v>32026.85690306337</v>
      </c>
      <c r="YQ374" s="5">
        <v>33948.468317247178</v>
      </c>
      <c r="YR374" s="5">
        <v>35985.376416282001</v>
      </c>
      <c r="YS374" s="5">
        <v>38144.499001258926</v>
      </c>
      <c r="YT374" s="5">
        <v>40433.16894133445</v>
      </c>
      <c r="YU374" s="5"/>
      <c r="YX374" s="5">
        <v>20521.002073955267</v>
      </c>
      <c r="YY374" s="5">
        <v>31741.334515899929</v>
      </c>
      <c r="YZ374" s="5">
        <v>33948.468317247178</v>
      </c>
      <c r="ZA374" s="5">
        <v>35985.376416282001</v>
      </c>
      <c r="ZB374" s="5">
        <v>38144.499001258926</v>
      </c>
      <c r="ZC374" s="5">
        <v>40433.16894133445</v>
      </c>
      <c r="ZD374" s="5"/>
      <c r="ZG374" s="5">
        <v>500.0699398517275</v>
      </c>
      <c r="ZH374" s="5">
        <v>533.78094838438949</v>
      </c>
      <c r="ZI374" s="5">
        <v>565.80780528745299</v>
      </c>
      <c r="ZJ374" s="5">
        <v>599.75627360470003</v>
      </c>
      <c r="ZK374" s="5">
        <v>635.74165002098209</v>
      </c>
      <c r="ZL374" s="5">
        <v>673.88614902224083</v>
      </c>
      <c r="ZM374" s="5"/>
      <c r="ZP374" s="60">
        <v>14001.958315848369</v>
      </c>
      <c r="ZQ374" s="60">
        <v>14945.866554762906</v>
      </c>
      <c r="ZR374" s="60">
        <v>15842.618548048684</v>
      </c>
      <c r="ZS374" s="60">
        <v>16793.1756609316</v>
      </c>
      <c r="ZT374" s="60">
        <v>17800.766200587499</v>
      </c>
      <c r="ZU374" s="60">
        <v>18868.812172622744</v>
      </c>
      <c r="ZV374" s="60"/>
      <c r="ZY374" s="60">
        <v>500.0699398517275</v>
      </c>
      <c r="ZZ374" s="60">
        <v>533.78094838438949</v>
      </c>
      <c r="AAA374" s="60">
        <v>565.80780528745299</v>
      </c>
      <c r="AAB374" s="60">
        <v>599.75627360470003</v>
      </c>
      <c r="AAC374" s="60">
        <v>635.74165002098209</v>
      </c>
      <c r="AAD374" s="60">
        <v>673.88614902224083</v>
      </c>
      <c r="AAE374" s="60"/>
      <c r="AAH374" s="60">
        <v>69009.651699538401</v>
      </c>
      <c r="AAI374" s="60">
        <v>85938.732689886703</v>
      </c>
      <c r="AAJ374" s="60">
        <v>104108.63617289135</v>
      </c>
      <c r="AAK374" s="60">
        <v>124149.54863617291</v>
      </c>
      <c r="AAL374" s="60">
        <v>146220.57950482587</v>
      </c>
      <c r="AAM374" s="60">
        <v>170493.19570262692</v>
      </c>
      <c r="AAN374" s="60"/>
      <c r="AAQ374" s="5">
        <v>83011.610015386774</v>
      </c>
      <c r="AAR374" s="5">
        <v>100884.59924464961</v>
      </c>
      <c r="AAS374" s="5">
        <v>119951.25472094004</v>
      </c>
      <c r="AAT374" s="5">
        <v>140942.72429710452</v>
      </c>
      <c r="AAU374" s="5">
        <v>164021.34570541338</v>
      </c>
      <c r="AAV374" s="5">
        <v>189362.00787524966</v>
      </c>
    </row>
    <row r="375" spans="2:724" ht="15" customHeight="1">
      <c r="B375" s="228">
        <v>102</v>
      </c>
      <c r="C375" s="228">
        <v>75833</v>
      </c>
      <c r="D375" s="229" t="s">
        <v>535</v>
      </c>
      <c r="E375" s="73" t="b">
        <v>0</v>
      </c>
      <c r="F375" s="230">
        <v>39494</v>
      </c>
      <c r="G375" s="231" t="s">
        <v>426</v>
      </c>
      <c r="H375" s="57" t="s">
        <v>231</v>
      </c>
      <c r="I375" s="57" t="s">
        <v>198</v>
      </c>
      <c r="J375" s="229" t="s">
        <v>235</v>
      </c>
      <c r="K375" s="232">
        <v>8464</v>
      </c>
      <c r="L375" s="232">
        <v>0</v>
      </c>
      <c r="M375" s="73" t="b">
        <v>1</v>
      </c>
      <c r="N375" s="73" t="b">
        <v>1</v>
      </c>
      <c r="O375" s="73" t="b">
        <v>1</v>
      </c>
      <c r="P375" s="27">
        <v>40590</v>
      </c>
      <c r="Q375" s="27" t="s">
        <v>426</v>
      </c>
      <c r="R375" s="69">
        <v>0</v>
      </c>
      <c r="S375" s="69">
        <v>0.06</v>
      </c>
      <c r="T375" s="69">
        <v>0.06</v>
      </c>
      <c r="U375" s="69">
        <v>0.06</v>
      </c>
      <c r="V375" s="69">
        <v>0.06</v>
      </c>
      <c r="W375" s="69">
        <v>0.06</v>
      </c>
      <c r="Z375" s="232">
        <v>11000</v>
      </c>
      <c r="AA375" s="232">
        <v>11000</v>
      </c>
      <c r="AB375" s="232">
        <v>11500</v>
      </c>
      <c r="AC375" s="232">
        <v>11500</v>
      </c>
      <c r="AD375" s="232">
        <v>11500</v>
      </c>
      <c r="AE375" s="232">
        <v>11500</v>
      </c>
      <c r="AF375" s="232">
        <v>11500</v>
      </c>
      <c r="AG375" s="232">
        <v>11500</v>
      </c>
      <c r="AH375" s="232">
        <v>11500</v>
      </c>
      <c r="AI375" s="232">
        <v>11500</v>
      </c>
      <c r="AJ375" s="232">
        <v>11500</v>
      </c>
      <c r="AK375" s="232">
        <v>11500</v>
      </c>
      <c r="AL375" s="5">
        <v>12190</v>
      </c>
      <c r="AM375" s="5">
        <v>12190</v>
      </c>
      <c r="AN375" s="5">
        <v>12190</v>
      </c>
      <c r="AO375" s="5">
        <v>12190</v>
      </c>
      <c r="AP375" s="5">
        <v>12190</v>
      </c>
      <c r="AQ375" s="5">
        <v>12190</v>
      </c>
      <c r="AR375" s="5">
        <v>12190</v>
      </c>
      <c r="AS375" s="5">
        <v>12190</v>
      </c>
      <c r="AT375" s="5">
        <v>12190</v>
      </c>
      <c r="AU375" s="5">
        <v>12190</v>
      </c>
      <c r="AV375" s="5">
        <v>12190</v>
      </c>
      <c r="AW375" s="5">
        <v>12190</v>
      </c>
      <c r="AX375" s="5">
        <v>12921.400000000001</v>
      </c>
      <c r="AY375" s="5">
        <v>12921.400000000001</v>
      </c>
      <c r="AZ375" s="5">
        <v>12921.400000000001</v>
      </c>
      <c r="BA375" s="5">
        <v>12921.400000000001</v>
      </c>
      <c r="BB375" s="5">
        <v>12921.400000000001</v>
      </c>
      <c r="BC375" s="5">
        <v>12921.400000000001</v>
      </c>
      <c r="BD375" s="5">
        <v>12921.400000000001</v>
      </c>
      <c r="BE375" s="5">
        <v>12921.400000000001</v>
      </c>
      <c r="BF375" s="5">
        <v>12921.400000000001</v>
      </c>
      <c r="BG375" s="5">
        <v>12921.400000000001</v>
      </c>
      <c r="BH375" s="5">
        <v>12921.400000000001</v>
      </c>
      <c r="BI375" s="5">
        <v>12921.400000000001</v>
      </c>
      <c r="BJ375" s="5">
        <v>13696.684000000003</v>
      </c>
      <c r="BK375" s="5">
        <v>13696.684000000003</v>
      </c>
      <c r="BL375" s="5">
        <v>13696.684000000003</v>
      </c>
      <c r="BM375" s="5">
        <v>13696.684000000003</v>
      </c>
      <c r="BN375" s="5">
        <v>13696.684000000003</v>
      </c>
      <c r="BO375" s="5">
        <v>13696.684000000003</v>
      </c>
      <c r="BP375" s="5">
        <v>13696.684000000003</v>
      </c>
      <c r="BQ375" s="5">
        <v>13696.684000000003</v>
      </c>
      <c r="BR375" s="5">
        <v>13696.684000000003</v>
      </c>
      <c r="BS375" s="5">
        <v>13696.684000000003</v>
      </c>
      <c r="BT375" s="5">
        <v>13696.684000000003</v>
      </c>
      <c r="BU375" s="5">
        <v>13696.684000000003</v>
      </c>
      <c r="BV375" s="5">
        <v>14518.485040000003</v>
      </c>
      <c r="BW375" s="5">
        <v>14518.485040000003</v>
      </c>
      <c r="BX375" s="5">
        <v>14518.485040000003</v>
      </c>
      <c r="BY375" s="5">
        <v>14518.485040000003</v>
      </c>
      <c r="BZ375" s="5">
        <v>14518.485040000003</v>
      </c>
      <c r="CA375" s="5">
        <v>14518.485040000003</v>
      </c>
      <c r="CB375" s="5">
        <v>14518.485040000003</v>
      </c>
      <c r="CC375" s="5">
        <v>14518.485040000003</v>
      </c>
      <c r="CD375" s="5">
        <v>14518.485040000003</v>
      </c>
      <c r="CE375" s="5">
        <v>14518.485040000003</v>
      </c>
      <c r="CF375" s="5">
        <v>14518.485040000003</v>
      </c>
      <c r="CG375" s="5">
        <v>14518.485040000003</v>
      </c>
      <c r="CH375" s="5">
        <v>15389.594142400005</v>
      </c>
      <c r="CI375" s="5">
        <v>15389.594142400005</v>
      </c>
      <c r="CJ375" s="5">
        <v>15389.594142400005</v>
      </c>
      <c r="CK375" s="5">
        <v>15389.594142400005</v>
      </c>
      <c r="CL375" s="5">
        <v>15389.594142400005</v>
      </c>
      <c r="CM375" s="5">
        <v>15389.594142400005</v>
      </c>
      <c r="CN375" s="5">
        <v>15389.594142400005</v>
      </c>
      <c r="CO375" s="5">
        <v>15389.594142400005</v>
      </c>
      <c r="CP375" s="5">
        <v>15389.594142400005</v>
      </c>
      <c r="CQ375" s="5">
        <v>15389.594142400005</v>
      </c>
      <c r="CR375" s="5">
        <v>15389.594142400005</v>
      </c>
      <c r="CS375" s="5">
        <v>15389.594142400005</v>
      </c>
      <c r="CU375" s="69">
        <v>0</v>
      </c>
      <c r="CV375" s="69">
        <v>0</v>
      </c>
      <c r="CW375" s="69">
        <v>0</v>
      </c>
      <c r="CX375" s="69">
        <v>0</v>
      </c>
      <c r="CY375" s="69">
        <v>0</v>
      </c>
      <c r="CZ375" s="69">
        <v>0</v>
      </c>
      <c r="DC375" s="5">
        <v>0</v>
      </c>
      <c r="DD375" s="5">
        <v>0</v>
      </c>
      <c r="DE375" s="5">
        <v>0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0</v>
      </c>
      <c r="DO375" s="5">
        <v>0</v>
      </c>
      <c r="DP375" s="5">
        <v>0</v>
      </c>
      <c r="DQ375" s="5">
        <v>0</v>
      </c>
      <c r="DR375" s="5">
        <v>0</v>
      </c>
      <c r="DS375" s="5">
        <v>0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0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0</v>
      </c>
      <c r="EK375" s="5">
        <v>0</v>
      </c>
      <c r="EL375" s="5">
        <v>0</v>
      </c>
      <c r="EM375" s="5">
        <v>0</v>
      </c>
      <c r="EN375" s="5">
        <v>0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0</v>
      </c>
      <c r="EU375" s="5">
        <v>0</v>
      </c>
      <c r="EV375" s="5">
        <v>0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0</v>
      </c>
      <c r="FD375" s="5">
        <v>0</v>
      </c>
      <c r="FE375" s="5">
        <v>0</v>
      </c>
      <c r="FF375" s="5">
        <v>0</v>
      </c>
      <c r="FG375" s="5">
        <v>0</v>
      </c>
      <c r="FH375" s="5">
        <v>0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0</v>
      </c>
      <c r="FO375" s="5">
        <v>0</v>
      </c>
      <c r="FP375" s="5">
        <v>0</v>
      </c>
      <c r="FQ375" s="5">
        <v>0</v>
      </c>
      <c r="FR375" s="5">
        <v>0</v>
      </c>
      <c r="FS375" s="5">
        <v>0</v>
      </c>
      <c r="FT375" s="5">
        <v>0</v>
      </c>
      <c r="FU375" s="5">
        <v>0</v>
      </c>
      <c r="FV375" s="5">
        <v>0</v>
      </c>
      <c r="FW375" s="5"/>
      <c r="FZ375" s="5">
        <v>11000</v>
      </c>
      <c r="GA375" s="5">
        <v>11000</v>
      </c>
      <c r="GB375" s="5">
        <v>11500</v>
      </c>
      <c r="GC375" s="5">
        <v>11500</v>
      </c>
      <c r="GD375" s="5">
        <v>11500</v>
      </c>
      <c r="GE375" s="5">
        <v>11500</v>
      </c>
      <c r="GF375" s="5">
        <v>11500</v>
      </c>
      <c r="GG375" s="5">
        <v>11500</v>
      </c>
      <c r="GH375" s="5">
        <v>11500</v>
      </c>
      <c r="GI375" s="5">
        <v>11500</v>
      </c>
      <c r="GJ375" s="5">
        <v>11500</v>
      </c>
      <c r="GK375" s="5">
        <v>11500</v>
      </c>
      <c r="GL375" s="5">
        <v>12190</v>
      </c>
      <c r="GM375" s="5">
        <v>12190</v>
      </c>
      <c r="GN375" s="5">
        <v>12190</v>
      </c>
      <c r="GO375" s="5">
        <v>12190</v>
      </c>
      <c r="GP375" s="5">
        <v>12190</v>
      </c>
      <c r="GQ375" s="5">
        <v>12190</v>
      </c>
      <c r="GR375" s="5">
        <v>12190</v>
      </c>
      <c r="GS375" s="5">
        <v>12190</v>
      </c>
      <c r="GT375" s="5">
        <v>12190</v>
      </c>
      <c r="GU375" s="5">
        <v>12190</v>
      </c>
      <c r="GV375" s="5">
        <v>12190</v>
      </c>
      <c r="GW375" s="5">
        <v>12190</v>
      </c>
      <c r="GX375" s="5">
        <v>12921.400000000001</v>
      </c>
      <c r="GY375" s="5">
        <v>12921.400000000001</v>
      </c>
      <c r="GZ375" s="5">
        <v>12921.400000000001</v>
      </c>
      <c r="HA375" s="5">
        <v>12921.400000000001</v>
      </c>
      <c r="HB375" s="5">
        <v>12921.400000000001</v>
      </c>
      <c r="HC375" s="5">
        <v>12921.400000000001</v>
      </c>
      <c r="HD375" s="5">
        <v>12921.400000000001</v>
      </c>
      <c r="HE375" s="5">
        <v>12921.400000000001</v>
      </c>
      <c r="HF375" s="5">
        <v>12921.400000000001</v>
      </c>
      <c r="HG375" s="5">
        <v>12921.400000000001</v>
      </c>
      <c r="HH375" s="5">
        <v>12921.400000000001</v>
      </c>
      <c r="HI375" s="5">
        <v>12921.400000000001</v>
      </c>
      <c r="HJ375" s="5">
        <v>13696.684000000003</v>
      </c>
      <c r="HK375" s="5">
        <v>13696.684000000003</v>
      </c>
      <c r="HL375" s="5">
        <v>13696.684000000003</v>
      </c>
      <c r="HM375" s="5">
        <v>13696.684000000003</v>
      </c>
      <c r="HN375" s="5">
        <v>13696.684000000003</v>
      </c>
      <c r="HO375" s="5">
        <v>13696.684000000003</v>
      </c>
      <c r="HP375" s="5">
        <v>13696.684000000003</v>
      </c>
      <c r="HQ375" s="5">
        <v>13696.684000000003</v>
      </c>
      <c r="HR375" s="5">
        <v>13696.684000000003</v>
      </c>
      <c r="HS375" s="5">
        <v>13696.684000000003</v>
      </c>
      <c r="HT375" s="5">
        <v>13696.684000000003</v>
      </c>
      <c r="HU375" s="5">
        <v>13696.684000000003</v>
      </c>
      <c r="HV375" s="5">
        <v>14518.485040000003</v>
      </c>
      <c r="HW375" s="5">
        <v>14518.485040000003</v>
      </c>
      <c r="HX375" s="5">
        <v>14518.485040000003</v>
      </c>
      <c r="HY375" s="5">
        <v>14518.485040000003</v>
      </c>
      <c r="HZ375" s="5">
        <v>14518.485040000003</v>
      </c>
      <c r="IA375" s="5">
        <v>14518.485040000003</v>
      </c>
      <c r="IB375" s="5">
        <v>14518.485040000003</v>
      </c>
      <c r="IC375" s="5">
        <v>14518.485040000003</v>
      </c>
      <c r="ID375" s="5">
        <v>14518.485040000003</v>
      </c>
      <c r="IE375" s="5">
        <v>14518.485040000003</v>
      </c>
      <c r="IF375" s="5">
        <v>14518.485040000003</v>
      </c>
      <c r="IG375" s="5">
        <v>14518.485040000003</v>
      </c>
      <c r="IH375" s="5">
        <v>15389.594142400005</v>
      </c>
      <c r="II375" s="5">
        <v>15389.594142400005</v>
      </c>
      <c r="IJ375" s="5">
        <v>15389.594142400005</v>
      </c>
      <c r="IK375" s="5">
        <v>15389.594142400005</v>
      </c>
      <c r="IL375" s="5">
        <v>15389.594142400005</v>
      </c>
      <c r="IM375" s="5">
        <v>15389.594142400005</v>
      </c>
      <c r="IN375" s="5">
        <v>15389.594142400005</v>
      </c>
      <c r="IO375" s="5">
        <v>15389.594142400005</v>
      </c>
      <c r="IP375" s="5">
        <v>15389.594142400005</v>
      </c>
      <c r="IQ375" s="5">
        <v>15389.594142400005</v>
      </c>
      <c r="IR375" s="5">
        <v>15389.594142400005</v>
      </c>
      <c r="IS375" s="5">
        <v>15389.594142400005</v>
      </c>
      <c r="IT375" s="5"/>
      <c r="IW375" s="5">
        <v>315.7</v>
      </c>
      <c r="IX375" s="5">
        <v>315.7</v>
      </c>
      <c r="IY375" s="5">
        <v>330.05</v>
      </c>
      <c r="IZ375" s="5">
        <v>330.05</v>
      </c>
      <c r="JA375" s="5">
        <v>330.05</v>
      </c>
      <c r="JB375" s="5">
        <v>330.05</v>
      </c>
      <c r="JC375" s="5">
        <v>330.05</v>
      </c>
      <c r="JD375" s="5">
        <v>330.05</v>
      </c>
      <c r="JE375" s="5">
        <v>330.05</v>
      </c>
      <c r="JF375" s="5">
        <v>330.05</v>
      </c>
      <c r="JG375" s="5">
        <v>330.05</v>
      </c>
      <c r="JH375" s="5">
        <v>330.05</v>
      </c>
      <c r="JI375" s="5">
        <v>349.85300000000001</v>
      </c>
      <c r="JJ375" s="5">
        <v>349.85300000000001</v>
      </c>
      <c r="JK375" s="5">
        <v>349.85300000000001</v>
      </c>
      <c r="JL375" s="5">
        <v>349.85300000000001</v>
      </c>
      <c r="JM375" s="5">
        <v>349.85300000000001</v>
      </c>
      <c r="JN375" s="5">
        <v>349.85300000000001</v>
      </c>
      <c r="JO375" s="5">
        <v>349.85300000000001</v>
      </c>
      <c r="JP375" s="5">
        <v>349.85300000000001</v>
      </c>
      <c r="JQ375" s="5">
        <v>349.85300000000001</v>
      </c>
      <c r="JR375" s="5">
        <v>349.85300000000001</v>
      </c>
      <c r="JS375" s="5">
        <v>349.85300000000001</v>
      </c>
      <c r="JT375" s="5">
        <v>349.85300000000001</v>
      </c>
      <c r="JU375" s="5">
        <v>370.84418000000005</v>
      </c>
      <c r="JV375" s="5">
        <v>370.84418000000005</v>
      </c>
      <c r="JW375" s="5">
        <v>370.84418000000005</v>
      </c>
      <c r="JX375" s="5">
        <v>370.84418000000005</v>
      </c>
      <c r="JY375" s="5">
        <v>370.84418000000005</v>
      </c>
      <c r="JZ375" s="5">
        <v>370.84418000000005</v>
      </c>
      <c r="KA375" s="5">
        <v>370.84418000000005</v>
      </c>
      <c r="KB375" s="5">
        <v>370.84418000000005</v>
      </c>
      <c r="KC375" s="5">
        <v>370.84418000000005</v>
      </c>
      <c r="KD375" s="5">
        <v>370.84418000000005</v>
      </c>
      <c r="KE375" s="5">
        <v>370.84418000000005</v>
      </c>
      <c r="KF375" s="5">
        <v>370.84418000000005</v>
      </c>
      <c r="KG375" s="5">
        <v>393.09483080000007</v>
      </c>
      <c r="KH375" s="5">
        <v>393.09483080000007</v>
      </c>
      <c r="KI375" s="5">
        <v>393.09483080000007</v>
      </c>
      <c r="KJ375" s="5">
        <v>393.09483080000007</v>
      </c>
      <c r="KK375" s="5">
        <v>393.09483080000007</v>
      </c>
      <c r="KL375" s="5">
        <v>393.09483080000007</v>
      </c>
      <c r="KM375" s="5">
        <v>393.09483080000007</v>
      </c>
      <c r="KN375" s="5">
        <v>393.09483080000007</v>
      </c>
      <c r="KO375" s="5">
        <v>393.09483080000007</v>
      </c>
      <c r="KP375" s="5">
        <v>393.09483080000007</v>
      </c>
      <c r="KQ375" s="5">
        <v>393.09483080000007</v>
      </c>
      <c r="KR375" s="5">
        <v>393.09483080000007</v>
      </c>
      <c r="KS375" s="5">
        <v>416.68052064800008</v>
      </c>
      <c r="KT375" s="5">
        <v>416.68052064800008</v>
      </c>
      <c r="KU375" s="5">
        <v>416.68052064800008</v>
      </c>
      <c r="KV375" s="5">
        <v>416.68052064800008</v>
      </c>
      <c r="KW375" s="5">
        <v>416.68052064800008</v>
      </c>
      <c r="KX375" s="5">
        <v>416.68052064800008</v>
      </c>
      <c r="KY375" s="5">
        <v>416.68052064800008</v>
      </c>
      <c r="KZ375" s="5">
        <v>416.68052064800008</v>
      </c>
      <c r="LA375" s="5">
        <v>416.68052064800008</v>
      </c>
      <c r="LB375" s="5">
        <v>416.68052064800008</v>
      </c>
      <c r="LC375" s="5">
        <v>416.68052064800008</v>
      </c>
      <c r="LD375" s="5">
        <v>416.68052064800008</v>
      </c>
      <c r="LE375" s="5">
        <v>441.68135188688012</v>
      </c>
      <c r="LF375" s="5">
        <v>441.68135188688012</v>
      </c>
      <c r="LG375" s="5">
        <v>441.68135188688012</v>
      </c>
      <c r="LH375" s="5">
        <v>441.68135188688012</v>
      </c>
      <c r="LI375" s="5">
        <v>441.68135188688012</v>
      </c>
      <c r="LJ375" s="5">
        <v>441.68135188688012</v>
      </c>
      <c r="LK375" s="5">
        <v>441.68135188688012</v>
      </c>
      <c r="LL375" s="5">
        <v>441.68135188688012</v>
      </c>
      <c r="LM375" s="5">
        <v>441.68135188688012</v>
      </c>
      <c r="LN375" s="5">
        <v>441.68135188688012</v>
      </c>
      <c r="LO375" s="5">
        <v>441.68135188688012</v>
      </c>
      <c r="LP375" s="5">
        <v>441.68135188688012</v>
      </c>
      <c r="LQ375" s="5"/>
      <c r="LT375" s="5">
        <v>334.4</v>
      </c>
      <c r="LU375" s="5">
        <v>334.4</v>
      </c>
      <c r="LV375" s="5">
        <v>349.6</v>
      </c>
      <c r="LW375" s="5">
        <v>349.6</v>
      </c>
      <c r="LX375" s="5">
        <v>349.6</v>
      </c>
      <c r="LY375" s="5">
        <v>349.6</v>
      </c>
      <c r="LZ375" s="5">
        <v>349.6</v>
      </c>
      <c r="MA375" s="5">
        <v>349.6</v>
      </c>
      <c r="MB375" s="5">
        <v>349.6</v>
      </c>
      <c r="MC375" s="5">
        <v>349.6</v>
      </c>
      <c r="MD375" s="5">
        <v>349.6</v>
      </c>
      <c r="ME375" s="5">
        <v>349.6</v>
      </c>
      <c r="MF375" s="5">
        <v>370.57600000000002</v>
      </c>
      <c r="MG375" s="5">
        <v>370.57600000000002</v>
      </c>
      <c r="MH375" s="5">
        <v>370.57600000000002</v>
      </c>
      <c r="MI375" s="5">
        <v>370.57600000000002</v>
      </c>
      <c r="MJ375" s="5">
        <v>370.57600000000002</v>
      </c>
      <c r="MK375" s="5">
        <v>370.57600000000002</v>
      </c>
      <c r="ML375" s="5">
        <v>370.57600000000002</v>
      </c>
      <c r="MM375" s="5">
        <v>370.57600000000002</v>
      </c>
      <c r="MN375" s="5">
        <v>370.57600000000002</v>
      </c>
      <c r="MO375" s="5">
        <v>370.57600000000002</v>
      </c>
      <c r="MP375" s="5">
        <v>370.57600000000002</v>
      </c>
      <c r="MQ375" s="5">
        <v>370.57600000000002</v>
      </c>
      <c r="MR375" s="5">
        <v>392.81056000000007</v>
      </c>
      <c r="MS375" s="5">
        <v>392.81056000000007</v>
      </c>
      <c r="MT375" s="5">
        <v>392.81056000000007</v>
      </c>
      <c r="MU375" s="5">
        <v>392.81056000000007</v>
      </c>
      <c r="MV375" s="5">
        <v>392.81056000000007</v>
      </c>
      <c r="MW375" s="5">
        <v>392.81056000000007</v>
      </c>
      <c r="MX375" s="5">
        <v>392.81056000000007</v>
      </c>
      <c r="MY375" s="5">
        <v>392.81056000000007</v>
      </c>
      <c r="MZ375" s="5">
        <v>392.81056000000007</v>
      </c>
      <c r="NA375" s="5">
        <v>392.81056000000007</v>
      </c>
      <c r="NB375" s="5">
        <v>392.81056000000007</v>
      </c>
      <c r="NC375" s="5">
        <v>392.81056000000007</v>
      </c>
      <c r="ND375" s="5">
        <v>416.37919360000006</v>
      </c>
      <c r="NE375" s="5">
        <v>416.37919360000006</v>
      </c>
      <c r="NF375" s="5">
        <v>416.37919360000006</v>
      </c>
      <c r="NG375" s="5">
        <v>416.37919360000006</v>
      </c>
      <c r="NH375" s="5">
        <v>416.37919360000006</v>
      </c>
      <c r="NI375" s="5">
        <v>416.37919360000006</v>
      </c>
      <c r="NJ375" s="5">
        <v>416.37919360000006</v>
      </c>
      <c r="NK375" s="5">
        <v>416.37919360000006</v>
      </c>
      <c r="NL375" s="5">
        <v>416.37919360000006</v>
      </c>
      <c r="NM375" s="5">
        <v>416.37919360000006</v>
      </c>
      <c r="NN375" s="5">
        <v>416.37919360000006</v>
      </c>
      <c r="NO375" s="5">
        <v>416.37919360000006</v>
      </c>
      <c r="NP375" s="5">
        <v>441.36194521600009</v>
      </c>
      <c r="NQ375" s="5">
        <v>441.36194521600009</v>
      </c>
      <c r="NR375" s="5">
        <v>441.36194521600009</v>
      </c>
      <c r="NS375" s="5">
        <v>441.36194521600009</v>
      </c>
      <c r="NT375" s="5">
        <v>441.36194521600009</v>
      </c>
      <c r="NU375" s="5">
        <v>441.36194521600009</v>
      </c>
      <c r="NV375" s="5">
        <v>441.36194521600009</v>
      </c>
      <c r="NW375" s="5">
        <v>441.36194521600009</v>
      </c>
      <c r="NX375" s="5">
        <v>441.36194521600009</v>
      </c>
      <c r="NY375" s="5">
        <v>441.36194521600009</v>
      </c>
      <c r="NZ375" s="5">
        <v>441.36194521600009</v>
      </c>
      <c r="OA375" s="5">
        <v>441.36194521600009</v>
      </c>
      <c r="OB375" s="5">
        <v>467.84366192896016</v>
      </c>
      <c r="OC375" s="5">
        <v>467.84366192896016</v>
      </c>
      <c r="OD375" s="5">
        <v>467.84366192896016</v>
      </c>
      <c r="OE375" s="5">
        <v>467.84366192896016</v>
      </c>
      <c r="OF375" s="5">
        <v>467.84366192896016</v>
      </c>
      <c r="OG375" s="5">
        <v>467.84366192896016</v>
      </c>
      <c r="OH375" s="5">
        <v>467.84366192896016</v>
      </c>
      <c r="OI375" s="5">
        <v>467.84366192896016</v>
      </c>
      <c r="OJ375" s="5">
        <v>467.84366192896016</v>
      </c>
      <c r="OK375" s="5">
        <v>467.84366192896016</v>
      </c>
      <c r="OL375" s="5">
        <v>467.84366192896016</v>
      </c>
      <c r="OM375" s="5">
        <v>467.84366192896016</v>
      </c>
      <c r="ON375" s="5"/>
      <c r="OQ375" s="59">
        <v>0</v>
      </c>
      <c r="OR375" s="59">
        <v>0</v>
      </c>
      <c r="OS375" s="59">
        <v>0</v>
      </c>
      <c r="OT375" s="59">
        <v>0</v>
      </c>
      <c r="OU375" s="59">
        <v>0</v>
      </c>
      <c r="OV375" s="59">
        <v>0</v>
      </c>
      <c r="OW375" s="59">
        <v>0</v>
      </c>
      <c r="OX375" s="59">
        <v>0</v>
      </c>
      <c r="OY375" s="59">
        <v>0</v>
      </c>
      <c r="OZ375" s="59">
        <v>0</v>
      </c>
      <c r="PA375" s="59">
        <v>0</v>
      </c>
      <c r="PB375" s="59">
        <v>0</v>
      </c>
      <c r="PC375" s="59">
        <v>0</v>
      </c>
      <c r="PD375" s="59">
        <v>0</v>
      </c>
      <c r="PE375" s="59">
        <v>0</v>
      </c>
      <c r="PF375" s="59">
        <v>0</v>
      </c>
      <c r="PG375" s="59">
        <v>0</v>
      </c>
      <c r="PH375" s="59">
        <v>0</v>
      </c>
      <c r="PI375" s="59">
        <v>0</v>
      </c>
      <c r="PJ375" s="59">
        <v>0</v>
      </c>
      <c r="PK375" s="59">
        <v>0</v>
      </c>
      <c r="PL375" s="59">
        <v>0</v>
      </c>
      <c r="PM375" s="59">
        <v>0</v>
      </c>
      <c r="PN375" s="59">
        <v>0</v>
      </c>
      <c r="PO375" s="59">
        <v>0</v>
      </c>
      <c r="PP375" s="59">
        <v>0</v>
      </c>
      <c r="PQ375" s="59">
        <v>0</v>
      </c>
      <c r="PR375" s="59">
        <v>0</v>
      </c>
      <c r="PS375" s="59">
        <v>0</v>
      </c>
      <c r="PT375" s="59">
        <v>0</v>
      </c>
      <c r="PU375" s="59">
        <v>0</v>
      </c>
      <c r="PV375" s="59">
        <v>0</v>
      </c>
      <c r="PW375" s="59">
        <v>0</v>
      </c>
      <c r="PX375" s="59">
        <v>0</v>
      </c>
      <c r="PY375" s="59">
        <v>0</v>
      </c>
      <c r="PZ375" s="59">
        <v>0</v>
      </c>
      <c r="QA375" s="59">
        <v>0</v>
      </c>
      <c r="QB375" s="59">
        <v>0</v>
      </c>
      <c r="QC375" s="59">
        <v>0</v>
      </c>
      <c r="QD375" s="59">
        <v>0</v>
      </c>
      <c r="QE375" s="59">
        <v>0</v>
      </c>
      <c r="QF375" s="59">
        <v>0</v>
      </c>
      <c r="QG375" s="59">
        <v>0</v>
      </c>
      <c r="QH375" s="59">
        <v>0</v>
      </c>
      <c r="QI375" s="59">
        <v>0</v>
      </c>
      <c r="QJ375" s="59">
        <v>0</v>
      </c>
      <c r="QK375" s="59">
        <v>0</v>
      </c>
      <c r="QL375" s="59">
        <v>0</v>
      </c>
      <c r="QM375" s="59">
        <v>0</v>
      </c>
      <c r="QN375" s="59">
        <v>0</v>
      </c>
      <c r="QO375" s="59">
        <v>0</v>
      </c>
      <c r="QP375" s="59">
        <v>0</v>
      </c>
      <c r="QQ375" s="59">
        <v>0</v>
      </c>
      <c r="QR375" s="59">
        <v>0</v>
      </c>
      <c r="QS375" s="59">
        <v>0</v>
      </c>
      <c r="QT375" s="59">
        <v>0</v>
      </c>
      <c r="QU375" s="59">
        <v>0</v>
      </c>
      <c r="QV375" s="59">
        <v>0</v>
      </c>
      <c r="QW375" s="59">
        <v>0</v>
      </c>
      <c r="QX375" s="59">
        <v>0</v>
      </c>
      <c r="QY375" s="59">
        <v>0</v>
      </c>
      <c r="QZ375" s="59">
        <v>0</v>
      </c>
      <c r="RA375" s="59">
        <v>0</v>
      </c>
      <c r="RB375" s="59">
        <v>0</v>
      </c>
      <c r="RC375" s="59">
        <v>0</v>
      </c>
      <c r="RD375" s="59">
        <v>0</v>
      </c>
      <c r="RE375" s="59">
        <v>0</v>
      </c>
      <c r="RF375" s="59">
        <v>0</v>
      </c>
      <c r="RG375" s="59">
        <v>0</v>
      </c>
      <c r="RH375" s="59">
        <v>0</v>
      </c>
      <c r="RI375" s="59">
        <v>0</v>
      </c>
      <c r="RJ375" s="59">
        <v>0</v>
      </c>
      <c r="RK375" s="59"/>
      <c r="RN375" s="59">
        <v>650.09999999999991</v>
      </c>
      <c r="RO375" s="59">
        <v>650.09999999999991</v>
      </c>
      <c r="RP375" s="59">
        <v>679.65000000000009</v>
      </c>
      <c r="RQ375" s="59">
        <v>679.65000000000009</v>
      </c>
      <c r="RR375" s="59">
        <v>679.65000000000009</v>
      </c>
      <c r="RS375" s="59">
        <v>679.65000000000009</v>
      </c>
      <c r="RT375" s="59">
        <v>679.65000000000009</v>
      </c>
      <c r="RU375" s="59">
        <v>679.65000000000009</v>
      </c>
      <c r="RV375" s="59">
        <v>679.65000000000009</v>
      </c>
      <c r="RW375" s="59">
        <v>679.65000000000009</v>
      </c>
      <c r="RX375" s="59">
        <v>679.65000000000009</v>
      </c>
      <c r="RY375" s="59">
        <v>679.65000000000009</v>
      </c>
      <c r="RZ375" s="59">
        <v>720.42900000000009</v>
      </c>
      <c r="SA375" s="59">
        <v>720.42900000000009</v>
      </c>
      <c r="SB375" s="59">
        <v>720.42900000000009</v>
      </c>
      <c r="SC375" s="59">
        <v>720.42900000000009</v>
      </c>
      <c r="SD375" s="59">
        <v>720.42900000000009</v>
      </c>
      <c r="SE375" s="59">
        <v>720.42900000000009</v>
      </c>
      <c r="SF375" s="59">
        <v>720.42900000000009</v>
      </c>
      <c r="SG375" s="59">
        <v>720.42900000000009</v>
      </c>
      <c r="SH375" s="59">
        <v>720.42900000000009</v>
      </c>
      <c r="SI375" s="59">
        <v>720.42900000000009</v>
      </c>
      <c r="SJ375" s="59">
        <v>720.42900000000009</v>
      </c>
      <c r="SK375" s="59">
        <v>720.42900000000009</v>
      </c>
      <c r="SL375" s="59">
        <v>763.65474000000017</v>
      </c>
      <c r="SM375" s="59">
        <v>763.65474000000017</v>
      </c>
      <c r="SN375" s="59">
        <v>763.65474000000017</v>
      </c>
      <c r="SO375" s="59">
        <v>763.65474000000017</v>
      </c>
      <c r="SP375" s="59">
        <v>763.65474000000017</v>
      </c>
      <c r="SQ375" s="59">
        <v>763.65474000000017</v>
      </c>
      <c r="SR375" s="59">
        <v>763.65474000000017</v>
      </c>
      <c r="SS375" s="59">
        <v>763.65474000000017</v>
      </c>
      <c r="ST375" s="59">
        <v>763.65474000000017</v>
      </c>
      <c r="SU375" s="59">
        <v>763.65474000000017</v>
      </c>
      <c r="SV375" s="59">
        <v>763.65474000000017</v>
      </c>
      <c r="SW375" s="59">
        <v>763.65474000000017</v>
      </c>
      <c r="SX375" s="59">
        <v>809.47402440000019</v>
      </c>
      <c r="SY375" s="59">
        <v>809.47402440000019</v>
      </c>
      <c r="SZ375" s="59">
        <v>809.47402440000019</v>
      </c>
      <c r="TA375" s="59">
        <v>809.47402440000019</v>
      </c>
      <c r="TB375" s="59">
        <v>809.47402440000019</v>
      </c>
      <c r="TC375" s="59">
        <v>809.47402440000019</v>
      </c>
      <c r="TD375" s="59">
        <v>809.47402440000019</v>
      </c>
      <c r="TE375" s="59">
        <v>809.47402440000019</v>
      </c>
      <c r="TF375" s="59">
        <v>809.47402440000019</v>
      </c>
      <c r="TG375" s="59">
        <v>809.47402440000019</v>
      </c>
      <c r="TH375" s="59">
        <v>809.47402440000019</v>
      </c>
      <c r="TI375" s="59">
        <v>809.47402440000019</v>
      </c>
      <c r="TJ375" s="59">
        <v>858.04246586400018</v>
      </c>
      <c r="TK375" s="59">
        <v>858.04246586400018</v>
      </c>
      <c r="TL375" s="59">
        <v>858.04246586400018</v>
      </c>
      <c r="TM375" s="59">
        <v>858.04246586400018</v>
      </c>
      <c r="TN375" s="59">
        <v>858.04246586400018</v>
      </c>
      <c r="TO375" s="59">
        <v>858.04246586400018</v>
      </c>
      <c r="TP375" s="59">
        <v>858.04246586400018</v>
      </c>
      <c r="TQ375" s="59">
        <v>858.04246586400018</v>
      </c>
      <c r="TR375" s="59">
        <v>858.04246586400018</v>
      </c>
      <c r="TS375" s="59">
        <v>858.04246586400018</v>
      </c>
      <c r="TT375" s="59">
        <v>858.04246586400018</v>
      </c>
      <c r="TU375" s="59">
        <v>858.04246586400018</v>
      </c>
      <c r="TV375" s="59">
        <v>909.52501381584034</v>
      </c>
      <c r="TW375" s="59">
        <v>909.52501381584034</v>
      </c>
      <c r="TX375" s="59">
        <v>909.52501381584034</v>
      </c>
      <c r="TY375" s="59">
        <v>909.52501381584034</v>
      </c>
      <c r="TZ375" s="59">
        <v>909.52501381584034</v>
      </c>
      <c r="UA375" s="59">
        <v>909.52501381584034</v>
      </c>
      <c r="UB375" s="59">
        <v>909.52501381584034</v>
      </c>
      <c r="UC375" s="59">
        <v>909.52501381584034</v>
      </c>
      <c r="UD375" s="59">
        <v>909.52501381584034</v>
      </c>
      <c r="UE375" s="59">
        <v>909.52501381584034</v>
      </c>
      <c r="UF375" s="59">
        <v>909.52501381584034</v>
      </c>
      <c r="UG375" s="59">
        <v>909.52501381584034</v>
      </c>
      <c r="UH375" s="59"/>
      <c r="UK375" s="59">
        <v>3931.900000000001</v>
      </c>
      <c r="UL375" s="59">
        <v>4198.2359999999999</v>
      </c>
      <c r="UM375" s="59">
        <v>4450.1301600000006</v>
      </c>
      <c r="UN375" s="59">
        <v>4717.1379696000013</v>
      </c>
      <c r="UO375" s="59">
        <v>5000.1662477760028</v>
      </c>
      <c r="UP375" s="59">
        <v>5300.1762226425626</v>
      </c>
      <c r="UQ375" s="59"/>
      <c r="UT375" s="59">
        <v>4164.7999999999993</v>
      </c>
      <c r="UU375" s="59">
        <v>4446.9120000000003</v>
      </c>
      <c r="UV375" s="59">
        <v>4713.7267199999997</v>
      </c>
      <c r="UW375" s="59">
        <v>4996.550323200001</v>
      </c>
      <c r="UX375" s="59">
        <v>5296.3433425920011</v>
      </c>
      <c r="UY375" s="59">
        <v>5614.1239431475224</v>
      </c>
      <c r="UZ375" s="59"/>
      <c r="VC375" s="59">
        <v>0</v>
      </c>
      <c r="VD375" s="59">
        <v>0</v>
      </c>
      <c r="VE375" s="59">
        <v>0</v>
      </c>
      <c r="VF375" s="59">
        <v>0</v>
      </c>
      <c r="VG375" s="59">
        <v>0</v>
      </c>
      <c r="VH375" s="59">
        <v>0</v>
      </c>
      <c r="VI375" s="59"/>
      <c r="VL375" s="59">
        <v>8096.7000000000007</v>
      </c>
      <c r="VM375" s="59">
        <v>8645.148000000001</v>
      </c>
      <c r="VN375" s="59">
        <v>9163.8568799999994</v>
      </c>
      <c r="VO375" s="59">
        <v>9713.6882928000014</v>
      </c>
      <c r="VP375" s="59">
        <v>10296.509590368005</v>
      </c>
      <c r="VQ375" s="59">
        <v>10914.300165790086</v>
      </c>
      <c r="VR375" s="59"/>
      <c r="VU375" s="59">
        <v>137000</v>
      </c>
      <c r="VV375" s="59">
        <v>146280</v>
      </c>
      <c r="VW375" s="59">
        <v>155056.79999999999</v>
      </c>
      <c r="VX375" s="59">
        <v>164360.20800000007</v>
      </c>
      <c r="VY375" s="59">
        <v>174221.82048000002</v>
      </c>
      <c r="VZ375" s="59">
        <v>184675.12970880012</v>
      </c>
      <c r="WA375" s="59"/>
      <c r="WD375" s="59">
        <v>11416.666666666666</v>
      </c>
      <c r="WE375" s="59">
        <v>12190</v>
      </c>
      <c r="WF375" s="59">
        <v>12921.4</v>
      </c>
      <c r="WG375" s="59">
        <v>13696.684000000007</v>
      </c>
      <c r="WH375" s="59">
        <v>14518.485040000001</v>
      </c>
      <c r="WI375" s="59">
        <v>15389.59414240001</v>
      </c>
      <c r="WJ375" s="59"/>
      <c r="WM375" s="59">
        <v>479.08798433347323</v>
      </c>
      <c r="WN375" s="59">
        <v>511.54007553503988</v>
      </c>
      <c r="WO375" s="59">
        <v>542.23248006714232</v>
      </c>
      <c r="WP375" s="59">
        <v>574.76642887117112</v>
      </c>
      <c r="WQ375" s="59">
        <v>609.25241460344114</v>
      </c>
      <c r="WR375" s="59">
        <v>645.80755947964803</v>
      </c>
      <c r="WS375" s="59"/>
      <c r="WV375" s="74">
        <v>82.5</v>
      </c>
      <c r="WW375" s="74">
        <v>94.5</v>
      </c>
      <c r="WX375" s="74">
        <v>106.5</v>
      </c>
      <c r="WY375" s="74">
        <v>118.5</v>
      </c>
      <c r="WZ375" s="74">
        <v>130.5</v>
      </c>
      <c r="XA375" s="74">
        <v>142.5</v>
      </c>
      <c r="XB375" s="74"/>
      <c r="XE375" s="80">
        <v>6</v>
      </c>
      <c r="XF375" s="80">
        <v>7</v>
      </c>
      <c r="XG375" s="80">
        <v>8</v>
      </c>
      <c r="XH375" s="80">
        <v>9</v>
      </c>
      <c r="XI375" s="80">
        <v>10</v>
      </c>
      <c r="XJ375" s="80">
        <v>11</v>
      </c>
      <c r="XK375" s="80"/>
      <c r="XL375" s="75"/>
      <c r="XM375" s="75"/>
      <c r="XN375" s="80">
        <v>10</v>
      </c>
      <c r="XO375" s="80">
        <v>10</v>
      </c>
      <c r="XP375" s="80">
        <v>10</v>
      </c>
      <c r="XQ375" s="80">
        <v>10</v>
      </c>
      <c r="XR375" s="80">
        <v>10</v>
      </c>
      <c r="XS375" s="80">
        <v>10</v>
      </c>
      <c r="XT375" s="80"/>
      <c r="XW375" s="80">
        <v>15</v>
      </c>
      <c r="XX375" s="80">
        <v>15</v>
      </c>
      <c r="XY375" s="80">
        <v>15</v>
      </c>
      <c r="XZ375" s="80">
        <v>15</v>
      </c>
      <c r="YA375" s="80">
        <v>15</v>
      </c>
      <c r="YB375" s="80">
        <v>15</v>
      </c>
      <c r="YC375" s="80"/>
      <c r="YF375" s="5">
        <v>2915.2503846691843</v>
      </c>
      <c r="YG375" s="5">
        <v>3112.7213596307174</v>
      </c>
      <c r="YH375" s="5">
        <v>3299.4846412085617</v>
      </c>
      <c r="YI375" s="5">
        <v>3497.453719681077</v>
      </c>
      <c r="YJ375" s="5">
        <v>3707.3009428619398</v>
      </c>
      <c r="YK375" s="5">
        <v>3929.73899943366</v>
      </c>
      <c r="YL375" s="5"/>
      <c r="YO375" s="5">
        <v>28745.279060008394</v>
      </c>
      <c r="YP375" s="5">
        <v>30692.404532102391</v>
      </c>
      <c r="YQ375" s="5">
        <v>32533.94880402854</v>
      </c>
      <c r="YR375" s="5">
        <v>34485.985732270266</v>
      </c>
      <c r="YS375" s="5">
        <v>36555.144876206468</v>
      </c>
      <c r="YT375" s="5">
        <v>38748.453568778881</v>
      </c>
      <c r="YU375" s="5"/>
      <c r="YX375" s="5">
        <v>19659.981007915187</v>
      </c>
      <c r="YY375" s="5">
        <v>30418.778911070764</v>
      </c>
      <c r="YZ375" s="5">
        <v>32533.94880402854</v>
      </c>
      <c r="ZA375" s="5">
        <v>34485.985732270266</v>
      </c>
      <c r="ZB375" s="5">
        <v>36555.144876206468</v>
      </c>
      <c r="ZC375" s="5">
        <v>38748.453568778881</v>
      </c>
      <c r="ZD375" s="5"/>
      <c r="ZG375" s="5">
        <v>479.08798433347323</v>
      </c>
      <c r="ZH375" s="5">
        <v>511.54007553503988</v>
      </c>
      <c r="ZI375" s="5">
        <v>542.23248006714232</v>
      </c>
      <c r="ZJ375" s="5">
        <v>574.76642887117112</v>
      </c>
      <c r="ZK375" s="5">
        <v>609.25241460344114</v>
      </c>
      <c r="ZL375" s="5">
        <v>645.80755947964803</v>
      </c>
      <c r="ZM375" s="5"/>
      <c r="ZP375" s="60">
        <v>13414.46356133725</v>
      </c>
      <c r="ZQ375" s="60">
        <v>14323.122114981117</v>
      </c>
      <c r="ZR375" s="60">
        <v>15182.509441879985</v>
      </c>
      <c r="ZS375" s="60">
        <v>16093.460008392791</v>
      </c>
      <c r="ZT375" s="60">
        <v>17059.067608896352</v>
      </c>
      <c r="ZU375" s="60">
        <v>18082.611665430144</v>
      </c>
      <c r="ZV375" s="60"/>
      <c r="ZY375" s="60">
        <v>479.08798433347323</v>
      </c>
      <c r="ZZ375" s="60">
        <v>511.54007553503988</v>
      </c>
      <c r="AAA375" s="60">
        <v>542.23248006714232</v>
      </c>
      <c r="AAB375" s="60">
        <v>574.76642887117112</v>
      </c>
      <c r="AAC375" s="60">
        <v>609.25241460344114</v>
      </c>
      <c r="AAD375" s="60">
        <v>645.80755947964803</v>
      </c>
      <c r="AAE375" s="60"/>
      <c r="AAH375" s="60">
        <v>72342.285634354455</v>
      </c>
      <c r="AAI375" s="60">
        <v>89007.97314309694</v>
      </c>
      <c r="AAJ375" s="60">
        <v>106819.79857322703</v>
      </c>
      <c r="AAK375" s="60">
        <v>126448.61435165764</v>
      </c>
      <c r="AAL375" s="60">
        <v>148048.33674863621</v>
      </c>
      <c r="AAM375" s="60">
        <v>171784.81082158638</v>
      </c>
      <c r="AAN375" s="60"/>
      <c r="AAQ375" s="5">
        <v>85756.749195691707</v>
      </c>
      <c r="AAR375" s="5">
        <v>103331.09525807806</v>
      </c>
      <c r="AAS375" s="5">
        <v>122002.30801510702</v>
      </c>
      <c r="AAT375" s="5">
        <v>142542.07436005044</v>
      </c>
      <c r="AAU375" s="5">
        <v>165107.40435753256</v>
      </c>
      <c r="AAV375" s="5">
        <v>189867.42248701653</v>
      </c>
    </row>
    <row r="376" spans="2:724" ht="15" customHeight="1">
      <c r="B376" s="228">
        <v>103</v>
      </c>
      <c r="C376" s="228">
        <v>186668</v>
      </c>
      <c r="D376" s="229" t="s">
        <v>536</v>
      </c>
      <c r="E376" s="73" t="b">
        <v>0</v>
      </c>
      <c r="F376" s="230">
        <v>41734</v>
      </c>
      <c r="G376" s="231" t="s">
        <v>426</v>
      </c>
      <c r="H376" s="57" t="s">
        <v>231</v>
      </c>
      <c r="I376" s="57" t="s">
        <v>198</v>
      </c>
      <c r="J376" s="229" t="s">
        <v>232</v>
      </c>
      <c r="K376" s="232">
        <v>8464</v>
      </c>
      <c r="L376" s="232">
        <v>0</v>
      </c>
      <c r="M376" s="73" t="b">
        <v>1</v>
      </c>
      <c r="N376" s="73" t="b">
        <v>1</v>
      </c>
      <c r="O376" s="73" t="b">
        <v>1</v>
      </c>
      <c r="P376" s="27">
        <v>42830</v>
      </c>
      <c r="Q376" s="27" t="s">
        <v>426</v>
      </c>
      <c r="R376" s="69">
        <v>0</v>
      </c>
      <c r="S376" s="69">
        <v>0.06</v>
      </c>
      <c r="T376" s="69">
        <v>0.06</v>
      </c>
      <c r="U376" s="69">
        <v>0.06</v>
      </c>
      <c r="V376" s="69">
        <v>0.06</v>
      </c>
      <c r="W376" s="69">
        <v>0.06</v>
      </c>
      <c r="Z376" s="232">
        <v>0</v>
      </c>
      <c r="AA376" s="232">
        <v>0</v>
      </c>
      <c r="AB376" s="232">
        <v>0</v>
      </c>
      <c r="AC376" s="232">
        <v>7335.43</v>
      </c>
      <c r="AD376" s="232">
        <v>8464</v>
      </c>
      <c r="AE376" s="232">
        <v>9905</v>
      </c>
      <c r="AF376" s="232">
        <v>9905</v>
      </c>
      <c r="AG376" s="232">
        <v>9905</v>
      </c>
      <c r="AH376" s="232">
        <v>9905</v>
      </c>
      <c r="AI376" s="232">
        <v>9905</v>
      </c>
      <c r="AJ376" s="232">
        <v>9905</v>
      </c>
      <c r="AK376" s="232">
        <v>9905</v>
      </c>
      <c r="AL376" s="5">
        <v>10499.300000000001</v>
      </c>
      <c r="AM376" s="5">
        <v>10499.300000000001</v>
      </c>
      <c r="AN376" s="5">
        <v>10499.300000000001</v>
      </c>
      <c r="AO376" s="5">
        <v>10499.300000000001</v>
      </c>
      <c r="AP376" s="5">
        <v>10499.300000000001</v>
      </c>
      <c r="AQ376" s="5">
        <v>10499.300000000001</v>
      </c>
      <c r="AR376" s="5">
        <v>10499.300000000001</v>
      </c>
      <c r="AS376" s="5">
        <v>10499.300000000001</v>
      </c>
      <c r="AT376" s="5">
        <v>10499.300000000001</v>
      </c>
      <c r="AU376" s="5">
        <v>10499.300000000001</v>
      </c>
      <c r="AV376" s="5">
        <v>10499.300000000001</v>
      </c>
      <c r="AW376" s="5">
        <v>10499.300000000001</v>
      </c>
      <c r="AX376" s="5">
        <v>11129.258000000002</v>
      </c>
      <c r="AY376" s="5">
        <v>11129.258000000002</v>
      </c>
      <c r="AZ376" s="5">
        <v>11129.258000000002</v>
      </c>
      <c r="BA376" s="5">
        <v>11129.258000000002</v>
      </c>
      <c r="BB376" s="5">
        <v>11129.258000000002</v>
      </c>
      <c r="BC376" s="5">
        <v>11129.258000000002</v>
      </c>
      <c r="BD376" s="5">
        <v>11129.258000000002</v>
      </c>
      <c r="BE376" s="5">
        <v>11129.258000000002</v>
      </c>
      <c r="BF376" s="5">
        <v>11129.258000000002</v>
      </c>
      <c r="BG376" s="5">
        <v>11129.258000000002</v>
      </c>
      <c r="BH376" s="5">
        <v>11129.258000000002</v>
      </c>
      <c r="BI376" s="5">
        <v>11129.258000000002</v>
      </c>
      <c r="BJ376" s="5">
        <v>11797.013480000001</v>
      </c>
      <c r="BK376" s="5">
        <v>11797.013480000001</v>
      </c>
      <c r="BL376" s="5">
        <v>11797.013480000001</v>
      </c>
      <c r="BM376" s="5">
        <v>11797.013480000001</v>
      </c>
      <c r="BN376" s="5">
        <v>11797.013480000001</v>
      </c>
      <c r="BO376" s="5">
        <v>11797.013480000001</v>
      </c>
      <c r="BP376" s="5">
        <v>11797.013480000001</v>
      </c>
      <c r="BQ376" s="5">
        <v>11797.013480000001</v>
      </c>
      <c r="BR376" s="5">
        <v>11797.013480000001</v>
      </c>
      <c r="BS376" s="5">
        <v>11797.013480000001</v>
      </c>
      <c r="BT376" s="5">
        <v>11797.013480000001</v>
      </c>
      <c r="BU376" s="5">
        <v>11797.013480000001</v>
      </c>
      <c r="BV376" s="5">
        <v>12504.834288800002</v>
      </c>
      <c r="BW376" s="5">
        <v>12504.834288800002</v>
      </c>
      <c r="BX376" s="5">
        <v>12504.834288800002</v>
      </c>
      <c r="BY376" s="5">
        <v>12504.834288800002</v>
      </c>
      <c r="BZ376" s="5">
        <v>12504.834288800002</v>
      </c>
      <c r="CA376" s="5">
        <v>12504.834288800002</v>
      </c>
      <c r="CB376" s="5">
        <v>12504.834288800002</v>
      </c>
      <c r="CC376" s="5">
        <v>12504.834288800002</v>
      </c>
      <c r="CD376" s="5">
        <v>12504.834288800002</v>
      </c>
      <c r="CE376" s="5">
        <v>12504.834288800002</v>
      </c>
      <c r="CF376" s="5">
        <v>12504.834288800002</v>
      </c>
      <c r="CG376" s="5">
        <v>12504.834288800002</v>
      </c>
      <c r="CH376" s="5">
        <v>13255.124346128003</v>
      </c>
      <c r="CI376" s="5">
        <v>13255.124346128003</v>
      </c>
      <c r="CJ376" s="5">
        <v>13255.124346128003</v>
      </c>
      <c r="CK376" s="5">
        <v>13255.124346128003</v>
      </c>
      <c r="CL376" s="5">
        <v>13255.124346128003</v>
      </c>
      <c r="CM376" s="5">
        <v>13255.124346128003</v>
      </c>
      <c r="CN376" s="5">
        <v>13255.124346128003</v>
      </c>
      <c r="CO376" s="5">
        <v>13255.124346128003</v>
      </c>
      <c r="CP376" s="5">
        <v>13255.124346128003</v>
      </c>
      <c r="CQ376" s="5">
        <v>13255.124346128003</v>
      </c>
      <c r="CR376" s="5">
        <v>13255.124346128003</v>
      </c>
      <c r="CS376" s="5">
        <v>13255.124346128003</v>
      </c>
      <c r="CU376" s="69">
        <v>0</v>
      </c>
      <c r="CV376" s="69">
        <v>0</v>
      </c>
      <c r="CW376" s="69">
        <v>0</v>
      </c>
      <c r="CX376" s="69">
        <v>0</v>
      </c>
      <c r="CY376" s="69">
        <v>0</v>
      </c>
      <c r="CZ376" s="69">
        <v>0</v>
      </c>
      <c r="DC376" s="5">
        <v>0</v>
      </c>
      <c r="DD376" s="5">
        <v>0</v>
      </c>
      <c r="DE376" s="5">
        <v>0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0</v>
      </c>
      <c r="DQ376" s="5">
        <v>0</v>
      </c>
      <c r="DR376" s="5">
        <v>0</v>
      </c>
      <c r="DS376" s="5">
        <v>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0</v>
      </c>
      <c r="EA376" s="5">
        <v>0</v>
      </c>
      <c r="EB376" s="5">
        <v>0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0</v>
      </c>
      <c r="EL376" s="5">
        <v>0</v>
      </c>
      <c r="EM376" s="5">
        <v>0</v>
      </c>
      <c r="EN376" s="5">
        <v>0</v>
      </c>
      <c r="EO376" s="5">
        <v>0</v>
      </c>
      <c r="EP376" s="5">
        <v>0</v>
      </c>
      <c r="EQ376" s="5">
        <v>0</v>
      </c>
      <c r="ER376" s="5">
        <v>0</v>
      </c>
      <c r="ES376" s="5">
        <v>0</v>
      </c>
      <c r="ET376" s="5">
        <v>0</v>
      </c>
      <c r="EU376" s="5">
        <v>0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0</v>
      </c>
      <c r="FD376" s="5">
        <v>0</v>
      </c>
      <c r="FE376" s="5">
        <v>0</v>
      </c>
      <c r="FF376" s="5">
        <v>0</v>
      </c>
      <c r="FG376" s="5">
        <v>0</v>
      </c>
      <c r="FH376" s="5">
        <v>0</v>
      </c>
      <c r="FI376" s="5">
        <v>0</v>
      </c>
      <c r="FJ376" s="5">
        <v>0</v>
      </c>
      <c r="FK376" s="5">
        <v>0</v>
      </c>
      <c r="FL376" s="5">
        <v>0</v>
      </c>
      <c r="FM376" s="5">
        <v>0</v>
      </c>
      <c r="FN376" s="5">
        <v>0</v>
      </c>
      <c r="FO376" s="5">
        <v>0</v>
      </c>
      <c r="FP376" s="5">
        <v>0</v>
      </c>
      <c r="FQ376" s="5">
        <v>0</v>
      </c>
      <c r="FR376" s="5">
        <v>0</v>
      </c>
      <c r="FS376" s="5">
        <v>0</v>
      </c>
      <c r="FT376" s="5">
        <v>0</v>
      </c>
      <c r="FU376" s="5">
        <v>0</v>
      </c>
      <c r="FV376" s="5">
        <v>0</v>
      </c>
      <c r="FW376" s="5"/>
      <c r="FZ376" s="5">
        <v>0</v>
      </c>
      <c r="GA376" s="5">
        <v>0</v>
      </c>
      <c r="GB376" s="5">
        <v>0</v>
      </c>
      <c r="GC376" s="5">
        <v>7335.43</v>
      </c>
      <c r="GD376" s="5">
        <v>8464</v>
      </c>
      <c r="GE376" s="5">
        <v>9905</v>
      </c>
      <c r="GF376" s="5">
        <v>9905</v>
      </c>
      <c r="GG376" s="5">
        <v>9905</v>
      </c>
      <c r="GH376" s="5">
        <v>9905</v>
      </c>
      <c r="GI376" s="5">
        <v>9905</v>
      </c>
      <c r="GJ376" s="5">
        <v>9905</v>
      </c>
      <c r="GK376" s="5">
        <v>9905</v>
      </c>
      <c r="GL376" s="5">
        <v>10499.300000000001</v>
      </c>
      <c r="GM376" s="5">
        <v>10499.300000000001</v>
      </c>
      <c r="GN376" s="5">
        <v>10499.300000000001</v>
      </c>
      <c r="GO376" s="5">
        <v>10499.300000000001</v>
      </c>
      <c r="GP376" s="5">
        <v>10499.300000000001</v>
      </c>
      <c r="GQ376" s="5">
        <v>10499.300000000001</v>
      </c>
      <c r="GR376" s="5">
        <v>10499.300000000001</v>
      </c>
      <c r="GS376" s="5">
        <v>10499.300000000001</v>
      </c>
      <c r="GT376" s="5">
        <v>10499.300000000001</v>
      </c>
      <c r="GU376" s="5">
        <v>10499.300000000001</v>
      </c>
      <c r="GV376" s="5">
        <v>10499.300000000001</v>
      </c>
      <c r="GW376" s="5">
        <v>10499.300000000001</v>
      </c>
      <c r="GX376" s="5">
        <v>11129.258000000002</v>
      </c>
      <c r="GY376" s="5">
        <v>11129.258000000002</v>
      </c>
      <c r="GZ376" s="5">
        <v>11129.258000000002</v>
      </c>
      <c r="HA376" s="5">
        <v>11129.258000000002</v>
      </c>
      <c r="HB376" s="5">
        <v>11129.258000000002</v>
      </c>
      <c r="HC376" s="5">
        <v>11129.258000000002</v>
      </c>
      <c r="HD376" s="5">
        <v>11129.258000000002</v>
      </c>
      <c r="HE376" s="5">
        <v>11129.258000000002</v>
      </c>
      <c r="HF376" s="5">
        <v>11129.258000000002</v>
      </c>
      <c r="HG376" s="5">
        <v>11129.258000000002</v>
      </c>
      <c r="HH376" s="5">
        <v>11129.258000000002</v>
      </c>
      <c r="HI376" s="5">
        <v>11129.258000000002</v>
      </c>
      <c r="HJ376" s="5">
        <v>11797.013480000001</v>
      </c>
      <c r="HK376" s="5">
        <v>11797.013480000001</v>
      </c>
      <c r="HL376" s="5">
        <v>11797.013480000001</v>
      </c>
      <c r="HM376" s="5">
        <v>11797.013480000001</v>
      </c>
      <c r="HN376" s="5">
        <v>11797.013480000001</v>
      </c>
      <c r="HO376" s="5">
        <v>11797.013480000001</v>
      </c>
      <c r="HP376" s="5">
        <v>11797.013480000001</v>
      </c>
      <c r="HQ376" s="5">
        <v>11797.013480000001</v>
      </c>
      <c r="HR376" s="5">
        <v>11797.013480000001</v>
      </c>
      <c r="HS376" s="5">
        <v>11797.013480000001</v>
      </c>
      <c r="HT376" s="5">
        <v>11797.013480000001</v>
      </c>
      <c r="HU376" s="5">
        <v>11797.013480000001</v>
      </c>
      <c r="HV376" s="5">
        <v>12504.834288800002</v>
      </c>
      <c r="HW376" s="5">
        <v>12504.834288800002</v>
      </c>
      <c r="HX376" s="5">
        <v>12504.834288800002</v>
      </c>
      <c r="HY376" s="5">
        <v>12504.834288800002</v>
      </c>
      <c r="HZ376" s="5">
        <v>12504.834288800002</v>
      </c>
      <c r="IA376" s="5">
        <v>12504.834288800002</v>
      </c>
      <c r="IB376" s="5">
        <v>12504.834288800002</v>
      </c>
      <c r="IC376" s="5">
        <v>12504.834288800002</v>
      </c>
      <c r="ID376" s="5">
        <v>12504.834288800002</v>
      </c>
      <c r="IE376" s="5">
        <v>12504.834288800002</v>
      </c>
      <c r="IF376" s="5">
        <v>12504.834288800002</v>
      </c>
      <c r="IG376" s="5">
        <v>12504.834288800002</v>
      </c>
      <c r="IH376" s="5">
        <v>13255.124346128003</v>
      </c>
      <c r="II376" s="5">
        <v>13255.124346128003</v>
      </c>
      <c r="IJ376" s="5">
        <v>13255.124346128003</v>
      </c>
      <c r="IK376" s="5">
        <v>13255.124346128003</v>
      </c>
      <c r="IL376" s="5">
        <v>13255.124346128003</v>
      </c>
      <c r="IM376" s="5">
        <v>13255.124346128003</v>
      </c>
      <c r="IN376" s="5">
        <v>13255.124346128003</v>
      </c>
      <c r="IO376" s="5">
        <v>13255.124346128003</v>
      </c>
      <c r="IP376" s="5">
        <v>13255.124346128003</v>
      </c>
      <c r="IQ376" s="5">
        <v>13255.124346128003</v>
      </c>
      <c r="IR376" s="5">
        <v>13255.124346128003</v>
      </c>
      <c r="IS376" s="5">
        <v>13255.124346128003</v>
      </c>
      <c r="IT376" s="5"/>
      <c r="IW376" s="5">
        <v>0</v>
      </c>
      <c r="IX376" s="5">
        <v>0</v>
      </c>
      <c r="IY376" s="5">
        <v>0</v>
      </c>
      <c r="IZ376" s="5">
        <v>210.52684100000002</v>
      </c>
      <c r="JA376" s="5">
        <v>242.91679999999999</v>
      </c>
      <c r="JB376" s="5">
        <v>284.27350000000001</v>
      </c>
      <c r="JC376" s="5">
        <v>284.27350000000001</v>
      </c>
      <c r="JD376" s="5">
        <v>284.27350000000001</v>
      </c>
      <c r="JE376" s="5">
        <v>284.27350000000001</v>
      </c>
      <c r="JF376" s="5">
        <v>284.27350000000001</v>
      </c>
      <c r="JG376" s="5">
        <v>284.27350000000001</v>
      </c>
      <c r="JH376" s="5">
        <v>284.27350000000001</v>
      </c>
      <c r="JI376" s="5">
        <v>301.32991000000004</v>
      </c>
      <c r="JJ376" s="5">
        <v>301.32991000000004</v>
      </c>
      <c r="JK376" s="5">
        <v>301.32991000000004</v>
      </c>
      <c r="JL376" s="5">
        <v>301.32991000000004</v>
      </c>
      <c r="JM376" s="5">
        <v>301.32991000000004</v>
      </c>
      <c r="JN376" s="5">
        <v>301.32991000000004</v>
      </c>
      <c r="JO376" s="5">
        <v>301.32991000000004</v>
      </c>
      <c r="JP376" s="5">
        <v>301.32991000000004</v>
      </c>
      <c r="JQ376" s="5">
        <v>301.32991000000004</v>
      </c>
      <c r="JR376" s="5">
        <v>301.32991000000004</v>
      </c>
      <c r="JS376" s="5">
        <v>301.32991000000004</v>
      </c>
      <c r="JT376" s="5">
        <v>301.32991000000004</v>
      </c>
      <c r="JU376" s="5">
        <v>319.40970460000005</v>
      </c>
      <c r="JV376" s="5">
        <v>319.40970460000005</v>
      </c>
      <c r="JW376" s="5">
        <v>319.40970460000005</v>
      </c>
      <c r="JX376" s="5">
        <v>319.40970460000005</v>
      </c>
      <c r="JY376" s="5">
        <v>319.40970460000005</v>
      </c>
      <c r="JZ376" s="5">
        <v>319.40970460000005</v>
      </c>
      <c r="KA376" s="5">
        <v>319.40970460000005</v>
      </c>
      <c r="KB376" s="5">
        <v>319.40970460000005</v>
      </c>
      <c r="KC376" s="5">
        <v>319.40970460000005</v>
      </c>
      <c r="KD376" s="5">
        <v>319.40970460000005</v>
      </c>
      <c r="KE376" s="5">
        <v>319.40970460000005</v>
      </c>
      <c r="KF376" s="5">
        <v>319.40970460000005</v>
      </c>
      <c r="KG376" s="5">
        <v>338.57428687600003</v>
      </c>
      <c r="KH376" s="5">
        <v>338.57428687600003</v>
      </c>
      <c r="KI376" s="5">
        <v>338.57428687600003</v>
      </c>
      <c r="KJ376" s="5">
        <v>338.57428687600003</v>
      </c>
      <c r="KK376" s="5">
        <v>338.57428687600003</v>
      </c>
      <c r="KL376" s="5">
        <v>338.57428687600003</v>
      </c>
      <c r="KM376" s="5">
        <v>338.57428687600003</v>
      </c>
      <c r="KN376" s="5">
        <v>338.57428687600003</v>
      </c>
      <c r="KO376" s="5">
        <v>338.57428687600003</v>
      </c>
      <c r="KP376" s="5">
        <v>338.57428687600003</v>
      </c>
      <c r="KQ376" s="5">
        <v>338.57428687600003</v>
      </c>
      <c r="KR376" s="5">
        <v>338.57428687600003</v>
      </c>
      <c r="KS376" s="5">
        <v>358.88874408856009</v>
      </c>
      <c r="KT376" s="5">
        <v>358.88874408856009</v>
      </c>
      <c r="KU376" s="5">
        <v>358.88874408856009</v>
      </c>
      <c r="KV376" s="5">
        <v>358.88874408856009</v>
      </c>
      <c r="KW376" s="5">
        <v>358.88874408856009</v>
      </c>
      <c r="KX376" s="5">
        <v>358.88874408856009</v>
      </c>
      <c r="KY376" s="5">
        <v>358.88874408856009</v>
      </c>
      <c r="KZ376" s="5">
        <v>358.88874408856009</v>
      </c>
      <c r="LA376" s="5">
        <v>358.88874408856009</v>
      </c>
      <c r="LB376" s="5">
        <v>358.88874408856009</v>
      </c>
      <c r="LC376" s="5">
        <v>358.88874408856009</v>
      </c>
      <c r="LD376" s="5">
        <v>358.88874408856009</v>
      </c>
      <c r="LE376" s="5">
        <v>380.42206873387369</v>
      </c>
      <c r="LF376" s="5">
        <v>380.42206873387369</v>
      </c>
      <c r="LG376" s="5">
        <v>380.42206873387369</v>
      </c>
      <c r="LH376" s="5">
        <v>380.42206873387369</v>
      </c>
      <c r="LI376" s="5">
        <v>380.42206873387369</v>
      </c>
      <c r="LJ376" s="5">
        <v>380.42206873387369</v>
      </c>
      <c r="LK376" s="5">
        <v>380.42206873387369</v>
      </c>
      <c r="LL376" s="5">
        <v>380.42206873387369</v>
      </c>
      <c r="LM376" s="5">
        <v>380.42206873387369</v>
      </c>
      <c r="LN376" s="5">
        <v>380.42206873387369</v>
      </c>
      <c r="LO376" s="5">
        <v>380.42206873387369</v>
      </c>
      <c r="LP376" s="5">
        <v>380.42206873387369</v>
      </c>
      <c r="LQ376" s="5"/>
      <c r="LT376" s="5">
        <v>0</v>
      </c>
      <c r="LU376" s="5">
        <v>0</v>
      </c>
      <c r="LV376" s="5">
        <v>0</v>
      </c>
      <c r="LW376" s="5">
        <v>222.997072</v>
      </c>
      <c r="LX376" s="5">
        <v>257.30560000000003</v>
      </c>
      <c r="LY376" s="5">
        <v>301.11200000000002</v>
      </c>
      <c r="LZ376" s="5">
        <v>301.11200000000002</v>
      </c>
      <c r="MA376" s="5">
        <v>301.11200000000002</v>
      </c>
      <c r="MB376" s="5">
        <v>301.11200000000002</v>
      </c>
      <c r="MC376" s="5">
        <v>301.11200000000002</v>
      </c>
      <c r="MD376" s="5">
        <v>301.11200000000002</v>
      </c>
      <c r="ME376" s="5">
        <v>301.11200000000002</v>
      </c>
      <c r="MF376" s="5">
        <v>319.17872000000006</v>
      </c>
      <c r="MG376" s="5">
        <v>319.17872000000006</v>
      </c>
      <c r="MH376" s="5">
        <v>319.17872000000006</v>
      </c>
      <c r="MI376" s="5">
        <v>319.17872000000006</v>
      </c>
      <c r="MJ376" s="5">
        <v>319.17872000000006</v>
      </c>
      <c r="MK376" s="5">
        <v>319.17872000000006</v>
      </c>
      <c r="ML376" s="5">
        <v>319.17872000000006</v>
      </c>
      <c r="MM376" s="5">
        <v>319.17872000000006</v>
      </c>
      <c r="MN376" s="5">
        <v>319.17872000000006</v>
      </c>
      <c r="MO376" s="5">
        <v>319.17872000000006</v>
      </c>
      <c r="MP376" s="5">
        <v>319.17872000000006</v>
      </c>
      <c r="MQ376" s="5">
        <v>319.17872000000006</v>
      </c>
      <c r="MR376" s="5">
        <v>338.32944320000007</v>
      </c>
      <c r="MS376" s="5">
        <v>338.32944320000007</v>
      </c>
      <c r="MT376" s="5">
        <v>338.32944320000007</v>
      </c>
      <c r="MU376" s="5">
        <v>338.32944320000007</v>
      </c>
      <c r="MV376" s="5">
        <v>338.32944320000007</v>
      </c>
      <c r="MW376" s="5">
        <v>338.32944320000007</v>
      </c>
      <c r="MX376" s="5">
        <v>338.32944320000007</v>
      </c>
      <c r="MY376" s="5">
        <v>338.32944320000007</v>
      </c>
      <c r="MZ376" s="5">
        <v>338.32944320000007</v>
      </c>
      <c r="NA376" s="5">
        <v>338.32944320000007</v>
      </c>
      <c r="NB376" s="5">
        <v>338.32944320000007</v>
      </c>
      <c r="NC376" s="5">
        <v>338.32944320000007</v>
      </c>
      <c r="ND376" s="5">
        <v>358.62920979200004</v>
      </c>
      <c r="NE376" s="5">
        <v>358.62920979200004</v>
      </c>
      <c r="NF376" s="5">
        <v>358.62920979200004</v>
      </c>
      <c r="NG376" s="5">
        <v>358.62920979200004</v>
      </c>
      <c r="NH376" s="5">
        <v>358.62920979200004</v>
      </c>
      <c r="NI376" s="5">
        <v>358.62920979200004</v>
      </c>
      <c r="NJ376" s="5">
        <v>358.62920979200004</v>
      </c>
      <c r="NK376" s="5">
        <v>358.62920979200004</v>
      </c>
      <c r="NL376" s="5">
        <v>358.62920979200004</v>
      </c>
      <c r="NM376" s="5">
        <v>358.62920979200004</v>
      </c>
      <c r="NN376" s="5">
        <v>358.62920979200004</v>
      </c>
      <c r="NO376" s="5">
        <v>358.62920979200004</v>
      </c>
      <c r="NP376" s="5">
        <v>380.14696237952006</v>
      </c>
      <c r="NQ376" s="5">
        <v>380.14696237952006</v>
      </c>
      <c r="NR376" s="5">
        <v>380.14696237952006</v>
      </c>
      <c r="NS376" s="5">
        <v>380.14696237952006</v>
      </c>
      <c r="NT376" s="5">
        <v>380.14696237952006</v>
      </c>
      <c r="NU376" s="5">
        <v>380.14696237952006</v>
      </c>
      <c r="NV376" s="5">
        <v>380.14696237952006</v>
      </c>
      <c r="NW376" s="5">
        <v>380.14696237952006</v>
      </c>
      <c r="NX376" s="5">
        <v>380.14696237952006</v>
      </c>
      <c r="NY376" s="5">
        <v>380.14696237952006</v>
      </c>
      <c r="NZ376" s="5">
        <v>380.14696237952006</v>
      </c>
      <c r="OA376" s="5">
        <v>380.14696237952006</v>
      </c>
      <c r="OB376" s="5">
        <v>402.95578012229129</v>
      </c>
      <c r="OC376" s="5">
        <v>402.95578012229129</v>
      </c>
      <c r="OD376" s="5">
        <v>402.95578012229129</v>
      </c>
      <c r="OE376" s="5">
        <v>402.95578012229129</v>
      </c>
      <c r="OF376" s="5">
        <v>402.95578012229129</v>
      </c>
      <c r="OG376" s="5">
        <v>402.95578012229129</v>
      </c>
      <c r="OH376" s="5">
        <v>402.95578012229129</v>
      </c>
      <c r="OI376" s="5">
        <v>402.95578012229129</v>
      </c>
      <c r="OJ376" s="5">
        <v>402.95578012229129</v>
      </c>
      <c r="OK376" s="5">
        <v>402.95578012229129</v>
      </c>
      <c r="OL376" s="5">
        <v>402.95578012229129</v>
      </c>
      <c r="OM376" s="5">
        <v>402.95578012229129</v>
      </c>
      <c r="ON376" s="5"/>
      <c r="OQ376" s="59">
        <v>0</v>
      </c>
      <c r="OR376" s="59">
        <v>0</v>
      </c>
      <c r="OS376" s="59">
        <v>0</v>
      </c>
      <c r="OT376" s="59">
        <v>0</v>
      </c>
      <c r="OU376" s="59">
        <v>0</v>
      </c>
      <c r="OV376" s="59">
        <v>0</v>
      </c>
      <c r="OW376" s="59">
        <v>0</v>
      </c>
      <c r="OX376" s="59">
        <v>0</v>
      </c>
      <c r="OY376" s="59">
        <v>0</v>
      </c>
      <c r="OZ376" s="59">
        <v>0</v>
      </c>
      <c r="PA376" s="59">
        <v>0</v>
      </c>
      <c r="PB376" s="59">
        <v>0</v>
      </c>
      <c r="PC376" s="59">
        <v>0</v>
      </c>
      <c r="PD376" s="59">
        <v>0</v>
      </c>
      <c r="PE376" s="59">
        <v>0</v>
      </c>
      <c r="PF376" s="59">
        <v>0</v>
      </c>
      <c r="PG376" s="59">
        <v>0</v>
      </c>
      <c r="PH376" s="59">
        <v>0</v>
      </c>
      <c r="PI376" s="59">
        <v>0</v>
      </c>
      <c r="PJ376" s="59">
        <v>0</v>
      </c>
      <c r="PK376" s="59">
        <v>0</v>
      </c>
      <c r="PL376" s="59">
        <v>0</v>
      </c>
      <c r="PM376" s="59">
        <v>0</v>
      </c>
      <c r="PN376" s="59">
        <v>0</v>
      </c>
      <c r="PO376" s="59">
        <v>0</v>
      </c>
      <c r="PP376" s="59">
        <v>0</v>
      </c>
      <c r="PQ376" s="59">
        <v>0</v>
      </c>
      <c r="PR376" s="59">
        <v>0</v>
      </c>
      <c r="PS376" s="59">
        <v>0</v>
      </c>
      <c r="PT376" s="59">
        <v>0</v>
      </c>
      <c r="PU376" s="59">
        <v>0</v>
      </c>
      <c r="PV376" s="59">
        <v>0</v>
      </c>
      <c r="PW376" s="59">
        <v>0</v>
      </c>
      <c r="PX376" s="59">
        <v>0</v>
      </c>
      <c r="PY376" s="59">
        <v>0</v>
      </c>
      <c r="PZ376" s="59">
        <v>0</v>
      </c>
      <c r="QA376" s="59">
        <v>0</v>
      </c>
      <c r="QB376" s="59">
        <v>0</v>
      </c>
      <c r="QC376" s="59">
        <v>0</v>
      </c>
      <c r="QD376" s="59">
        <v>0</v>
      </c>
      <c r="QE376" s="59">
        <v>0</v>
      </c>
      <c r="QF376" s="59">
        <v>0</v>
      </c>
      <c r="QG376" s="59">
        <v>0</v>
      </c>
      <c r="QH376" s="59">
        <v>0</v>
      </c>
      <c r="QI376" s="59">
        <v>0</v>
      </c>
      <c r="QJ376" s="59">
        <v>0</v>
      </c>
      <c r="QK376" s="59">
        <v>0</v>
      </c>
      <c r="QL376" s="59">
        <v>0</v>
      </c>
      <c r="QM376" s="59">
        <v>0</v>
      </c>
      <c r="QN376" s="59">
        <v>0</v>
      </c>
      <c r="QO376" s="59">
        <v>0</v>
      </c>
      <c r="QP376" s="59">
        <v>0</v>
      </c>
      <c r="QQ376" s="59">
        <v>0</v>
      </c>
      <c r="QR376" s="59">
        <v>0</v>
      </c>
      <c r="QS376" s="59">
        <v>0</v>
      </c>
      <c r="QT376" s="59">
        <v>0</v>
      </c>
      <c r="QU376" s="59">
        <v>0</v>
      </c>
      <c r="QV376" s="59">
        <v>0</v>
      </c>
      <c r="QW376" s="59">
        <v>0</v>
      </c>
      <c r="QX376" s="59">
        <v>0</v>
      </c>
      <c r="QY376" s="59">
        <v>0</v>
      </c>
      <c r="QZ376" s="59">
        <v>0</v>
      </c>
      <c r="RA376" s="59">
        <v>0</v>
      </c>
      <c r="RB376" s="59">
        <v>0</v>
      </c>
      <c r="RC376" s="59">
        <v>0</v>
      </c>
      <c r="RD376" s="59">
        <v>0</v>
      </c>
      <c r="RE376" s="59">
        <v>0</v>
      </c>
      <c r="RF376" s="59">
        <v>0</v>
      </c>
      <c r="RG376" s="59">
        <v>0</v>
      </c>
      <c r="RH376" s="59">
        <v>0</v>
      </c>
      <c r="RI376" s="59">
        <v>0</v>
      </c>
      <c r="RJ376" s="59">
        <v>0</v>
      </c>
      <c r="RK376" s="59"/>
      <c r="RN376" s="59">
        <v>0</v>
      </c>
      <c r="RO376" s="59">
        <v>0</v>
      </c>
      <c r="RP376" s="59">
        <v>0</v>
      </c>
      <c r="RQ376" s="59">
        <v>433.52391299999999</v>
      </c>
      <c r="RR376" s="59">
        <v>500.22239999999999</v>
      </c>
      <c r="RS376" s="59">
        <v>585.38550000000009</v>
      </c>
      <c r="RT376" s="59">
        <v>585.38550000000009</v>
      </c>
      <c r="RU376" s="59">
        <v>585.38550000000009</v>
      </c>
      <c r="RV376" s="59">
        <v>585.38550000000009</v>
      </c>
      <c r="RW376" s="59">
        <v>585.38550000000009</v>
      </c>
      <c r="RX376" s="59">
        <v>585.38550000000009</v>
      </c>
      <c r="RY376" s="59">
        <v>585.38550000000009</v>
      </c>
      <c r="RZ376" s="59">
        <v>620.50863000000004</v>
      </c>
      <c r="SA376" s="59">
        <v>620.50863000000004</v>
      </c>
      <c r="SB376" s="59">
        <v>620.50863000000004</v>
      </c>
      <c r="SC376" s="59">
        <v>620.50863000000004</v>
      </c>
      <c r="SD376" s="59">
        <v>620.50863000000004</v>
      </c>
      <c r="SE376" s="59">
        <v>620.50863000000004</v>
      </c>
      <c r="SF376" s="59">
        <v>620.50863000000004</v>
      </c>
      <c r="SG376" s="59">
        <v>620.50863000000004</v>
      </c>
      <c r="SH376" s="59">
        <v>620.50863000000004</v>
      </c>
      <c r="SI376" s="59">
        <v>620.50863000000004</v>
      </c>
      <c r="SJ376" s="59">
        <v>620.50863000000004</v>
      </c>
      <c r="SK376" s="59">
        <v>620.50863000000004</v>
      </c>
      <c r="SL376" s="59">
        <v>657.73914780000018</v>
      </c>
      <c r="SM376" s="59">
        <v>657.73914780000018</v>
      </c>
      <c r="SN376" s="59">
        <v>657.73914780000018</v>
      </c>
      <c r="SO376" s="59">
        <v>657.73914780000018</v>
      </c>
      <c r="SP376" s="59">
        <v>657.73914780000018</v>
      </c>
      <c r="SQ376" s="59">
        <v>657.73914780000018</v>
      </c>
      <c r="SR376" s="59">
        <v>657.73914780000018</v>
      </c>
      <c r="SS376" s="59">
        <v>657.73914780000018</v>
      </c>
      <c r="ST376" s="59">
        <v>657.73914780000018</v>
      </c>
      <c r="SU376" s="59">
        <v>657.73914780000018</v>
      </c>
      <c r="SV376" s="59">
        <v>657.73914780000018</v>
      </c>
      <c r="SW376" s="59">
        <v>657.73914780000018</v>
      </c>
      <c r="SX376" s="59">
        <v>697.20349666800007</v>
      </c>
      <c r="SY376" s="59">
        <v>697.20349666800007</v>
      </c>
      <c r="SZ376" s="59">
        <v>697.20349666800007</v>
      </c>
      <c r="TA376" s="59">
        <v>697.20349666800007</v>
      </c>
      <c r="TB376" s="59">
        <v>697.20349666800007</v>
      </c>
      <c r="TC376" s="59">
        <v>697.20349666800007</v>
      </c>
      <c r="TD376" s="59">
        <v>697.20349666800007</v>
      </c>
      <c r="TE376" s="59">
        <v>697.20349666800007</v>
      </c>
      <c r="TF376" s="59">
        <v>697.20349666800007</v>
      </c>
      <c r="TG376" s="59">
        <v>697.20349666800007</v>
      </c>
      <c r="TH376" s="59">
        <v>697.20349666800007</v>
      </c>
      <c r="TI376" s="59">
        <v>697.20349666800007</v>
      </c>
      <c r="TJ376" s="59">
        <v>739.03570646808021</v>
      </c>
      <c r="TK376" s="59">
        <v>739.03570646808021</v>
      </c>
      <c r="TL376" s="59">
        <v>739.03570646808021</v>
      </c>
      <c r="TM376" s="59">
        <v>739.03570646808021</v>
      </c>
      <c r="TN376" s="59">
        <v>739.03570646808021</v>
      </c>
      <c r="TO376" s="59">
        <v>739.03570646808021</v>
      </c>
      <c r="TP376" s="59">
        <v>739.03570646808021</v>
      </c>
      <c r="TQ376" s="59">
        <v>739.03570646808021</v>
      </c>
      <c r="TR376" s="59">
        <v>739.03570646808021</v>
      </c>
      <c r="TS376" s="59">
        <v>739.03570646808021</v>
      </c>
      <c r="TT376" s="59">
        <v>739.03570646808021</v>
      </c>
      <c r="TU376" s="59">
        <v>739.03570646808021</v>
      </c>
      <c r="TV376" s="59">
        <v>783.37784885616497</v>
      </c>
      <c r="TW376" s="59">
        <v>783.37784885616497</v>
      </c>
      <c r="TX376" s="59">
        <v>783.37784885616497</v>
      </c>
      <c r="TY376" s="59">
        <v>783.37784885616497</v>
      </c>
      <c r="TZ376" s="59">
        <v>783.37784885616497</v>
      </c>
      <c r="UA376" s="59">
        <v>783.37784885616497</v>
      </c>
      <c r="UB376" s="59">
        <v>783.37784885616497</v>
      </c>
      <c r="UC376" s="59">
        <v>783.37784885616497</v>
      </c>
      <c r="UD376" s="59">
        <v>783.37784885616497</v>
      </c>
      <c r="UE376" s="59">
        <v>783.37784885616497</v>
      </c>
      <c r="UF376" s="59">
        <v>783.37784885616497</v>
      </c>
      <c r="UG376" s="59">
        <v>783.37784885616497</v>
      </c>
      <c r="UH376" s="59"/>
      <c r="UK376" s="59">
        <v>2443.3581410000006</v>
      </c>
      <c r="UL376" s="59">
        <v>3615.9589199999996</v>
      </c>
      <c r="UM376" s="59">
        <v>3832.9164552000016</v>
      </c>
      <c r="UN376" s="59">
        <v>4062.8914425119997</v>
      </c>
      <c r="UO376" s="59">
        <v>4306.6649290627211</v>
      </c>
      <c r="UP376" s="59">
        <v>4565.0648248064854</v>
      </c>
      <c r="UQ376" s="59"/>
      <c r="UT376" s="59">
        <v>2588.0866720000004</v>
      </c>
      <c r="UU376" s="59">
        <v>3830.14464</v>
      </c>
      <c r="UV376" s="59">
        <v>4059.9533184000015</v>
      </c>
      <c r="UW376" s="59">
        <v>4303.5505175040007</v>
      </c>
      <c r="UX376" s="59">
        <v>4561.7635485542405</v>
      </c>
      <c r="UY376" s="59">
        <v>4835.4693614674952</v>
      </c>
      <c r="UZ376" s="59"/>
      <c r="VC376" s="59">
        <v>0</v>
      </c>
      <c r="VD376" s="59">
        <v>0</v>
      </c>
      <c r="VE376" s="59">
        <v>0</v>
      </c>
      <c r="VF376" s="59">
        <v>0</v>
      </c>
      <c r="VG376" s="59">
        <v>0</v>
      </c>
      <c r="VH376" s="59">
        <v>0</v>
      </c>
      <c r="VI376" s="59"/>
      <c r="VL376" s="59">
        <v>5031.444813000001</v>
      </c>
      <c r="VM376" s="59">
        <v>7446.1035599999996</v>
      </c>
      <c r="VN376" s="59">
        <v>7892.8697736000031</v>
      </c>
      <c r="VO376" s="59">
        <v>8366.4419600159999</v>
      </c>
      <c r="VP376" s="59">
        <v>8868.4284776169625</v>
      </c>
      <c r="VQ376" s="59">
        <v>9400.5341862739806</v>
      </c>
      <c r="VR376" s="59"/>
      <c r="VU376" s="59">
        <v>85134.43</v>
      </c>
      <c r="VV376" s="59">
        <v>125991.60000000002</v>
      </c>
      <c r="VW376" s="59">
        <v>133551.09600000002</v>
      </c>
      <c r="VX376" s="59">
        <v>141564.16175999999</v>
      </c>
      <c r="VY376" s="59">
        <v>150058.01146560002</v>
      </c>
      <c r="VZ376" s="59">
        <v>159061.49215353598</v>
      </c>
      <c r="WA376" s="59"/>
      <c r="WD376" s="59">
        <v>7094.5358333333324</v>
      </c>
      <c r="WE376" s="59">
        <v>10499.300000000001</v>
      </c>
      <c r="WF376" s="59">
        <v>11129.258000000002</v>
      </c>
      <c r="WG376" s="59">
        <v>11797.01348</v>
      </c>
      <c r="WH376" s="59">
        <v>12504.834288800002</v>
      </c>
      <c r="WI376" s="59">
        <v>13255.124346127997</v>
      </c>
      <c r="WJ376" s="59"/>
      <c r="WM376" s="59">
        <v>297.71447055532241</v>
      </c>
      <c r="WN376" s="59">
        <v>440.59169114561485</v>
      </c>
      <c r="WO376" s="59">
        <v>467.02719261435175</v>
      </c>
      <c r="WP376" s="59">
        <v>495.0488241712128</v>
      </c>
      <c r="WQ376" s="59">
        <v>524.7517536214857</v>
      </c>
      <c r="WR376" s="59">
        <v>556.23685883877454</v>
      </c>
      <c r="WS376" s="59"/>
      <c r="WV376" s="74">
        <v>8.8666666666666671</v>
      </c>
      <c r="WW376" s="74">
        <v>20.866666666666667</v>
      </c>
      <c r="WX376" s="74">
        <v>32.866666666666667</v>
      </c>
      <c r="WY376" s="74">
        <v>44.866666666666667</v>
      </c>
      <c r="WZ376" s="74">
        <v>56.866666666666667</v>
      </c>
      <c r="XA376" s="74">
        <v>68.86666666666666</v>
      </c>
      <c r="XB376" s="74"/>
      <c r="XE376" s="80">
        <v>0</v>
      </c>
      <c r="XF376" s="80">
        <v>1</v>
      </c>
      <c r="XG376" s="80">
        <v>2</v>
      </c>
      <c r="XH376" s="80">
        <v>3</v>
      </c>
      <c r="XI376" s="80">
        <v>4</v>
      </c>
      <c r="XJ376" s="80">
        <v>5</v>
      </c>
      <c r="XK376" s="80"/>
      <c r="XL376" s="75"/>
      <c r="XM376" s="75"/>
      <c r="XN376" s="80">
        <v>8</v>
      </c>
      <c r="XO376" s="80">
        <v>8</v>
      </c>
      <c r="XP376" s="80">
        <v>8</v>
      </c>
      <c r="XQ376" s="80">
        <v>8</v>
      </c>
      <c r="XR376" s="80">
        <v>8</v>
      </c>
      <c r="XS376" s="80">
        <v>8</v>
      </c>
      <c r="XT376" s="80"/>
      <c r="XW376" s="80">
        <v>26</v>
      </c>
      <c r="XX376" s="80">
        <v>26</v>
      </c>
      <c r="XY376" s="80">
        <v>26</v>
      </c>
      <c r="XZ376" s="80">
        <v>26</v>
      </c>
      <c r="YA376" s="80">
        <v>26</v>
      </c>
      <c r="YB376" s="80">
        <v>25</v>
      </c>
      <c r="YC376" s="80"/>
      <c r="YF376" s="5">
        <v>620.73467110784759</v>
      </c>
      <c r="YG376" s="5">
        <v>918.63367603860752</v>
      </c>
      <c r="YH376" s="5">
        <v>973.75169660092342</v>
      </c>
      <c r="YI376" s="5">
        <v>1032.1767983969794</v>
      </c>
      <c r="YJ376" s="5">
        <v>1094.1074063007991</v>
      </c>
      <c r="YK376" s="5">
        <v>3384.7012860339428</v>
      </c>
      <c r="YL376" s="5"/>
      <c r="YO376" s="5">
        <v>13397.151174989509</v>
      </c>
      <c r="YP376" s="5">
        <v>19826.626101552669</v>
      </c>
      <c r="YQ376" s="5">
        <v>21016.223667645827</v>
      </c>
      <c r="YR376" s="5">
        <v>29702.929450272768</v>
      </c>
      <c r="YS376" s="5">
        <v>31485.105217289143</v>
      </c>
      <c r="YT376" s="5">
        <v>33374.211530326473</v>
      </c>
      <c r="YU376" s="5"/>
      <c r="YX376" s="5">
        <v>9162.8172094143338</v>
      </c>
      <c r="YY376" s="5">
        <v>19649.869898749301</v>
      </c>
      <c r="YZ376" s="5">
        <v>21016.223667645827</v>
      </c>
      <c r="ZA376" s="5">
        <v>29702.929450272768</v>
      </c>
      <c r="ZB376" s="5">
        <v>31485.105217289143</v>
      </c>
      <c r="ZC376" s="5">
        <v>33374.211530326473</v>
      </c>
      <c r="ZD376" s="5"/>
      <c r="ZG376" s="5">
        <v>297.71447055532241</v>
      </c>
      <c r="ZH376" s="5">
        <v>440.59169114561485</v>
      </c>
      <c r="ZI376" s="5">
        <v>467.02719261435175</v>
      </c>
      <c r="ZJ376" s="5">
        <v>495.0488241712128</v>
      </c>
      <c r="ZK376" s="5">
        <v>524.7517536214857</v>
      </c>
      <c r="ZL376" s="5">
        <v>556.23685883877454</v>
      </c>
      <c r="ZM376" s="5"/>
      <c r="ZP376" s="60">
        <v>4168.0025877745138</v>
      </c>
      <c r="ZQ376" s="60">
        <v>12336.567352077216</v>
      </c>
      <c r="ZR376" s="60">
        <v>13076.761393201848</v>
      </c>
      <c r="ZS376" s="60">
        <v>13861.367076793958</v>
      </c>
      <c r="ZT376" s="60">
        <v>14693.049101401601</v>
      </c>
      <c r="ZU376" s="60">
        <v>15574.632047485688</v>
      </c>
      <c r="ZV376" s="60"/>
      <c r="ZY376" s="60">
        <v>297.71447055532241</v>
      </c>
      <c r="ZZ376" s="60">
        <v>440.59169114561485</v>
      </c>
      <c r="AAA376" s="60">
        <v>467.02719261435175</v>
      </c>
      <c r="AAB376" s="60">
        <v>495.0488241712128</v>
      </c>
      <c r="AAC376" s="60">
        <v>524.7517536214857</v>
      </c>
      <c r="AAD376" s="60">
        <v>556.23685883877454</v>
      </c>
      <c r="AAE376" s="60"/>
      <c r="AAH376" s="60">
        <v>3870.2881172191915</v>
      </c>
      <c r="AAI376" s="60">
        <v>14980.117498950905</v>
      </c>
      <c r="AAJ376" s="60">
        <v>25686.495593789346</v>
      </c>
      <c r="AAK376" s="60">
        <v>37623.710637012176</v>
      </c>
      <c r="AAL376" s="60">
        <v>50900.920101284115</v>
      </c>
      <c r="AAM376" s="60">
        <v>71198.317931363141</v>
      </c>
      <c r="AAN376" s="60"/>
      <c r="AAQ376" s="5">
        <v>8038.2907049937057</v>
      </c>
      <c r="AAR376" s="5">
        <v>27316.68485102812</v>
      </c>
      <c r="AAS376" s="5">
        <v>38763.256986991197</v>
      </c>
      <c r="AAT376" s="5">
        <v>51485.077713806138</v>
      </c>
      <c r="AAU376" s="5">
        <v>65593.969202685723</v>
      </c>
      <c r="AAV376" s="5">
        <v>86772.949978848832</v>
      </c>
    </row>
    <row r="377" spans="2:724" ht="15" customHeight="1">
      <c r="B377" s="228">
        <v>104</v>
      </c>
      <c r="C377" s="228">
        <v>219255</v>
      </c>
      <c r="D377" s="229" t="s">
        <v>537</v>
      </c>
      <c r="E377" s="73" t="b">
        <v>0</v>
      </c>
      <c r="F377" s="230">
        <v>41050</v>
      </c>
      <c r="G377" s="231" t="s">
        <v>426</v>
      </c>
      <c r="H377" s="57" t="s">
        <v>231</v>
      </c>
      <c r="I377" s="57" t="s">
        <v>200</v>
      </c>
      <c r="J377" s="229" t="s">
        <v>236</v>
      </c>
      <c r="K377" s="232">
        <v>8464</v>
      </c>
      <c r="L377" s="232">
        <v>0</v>
      </c>
      <c r="M377" s="73" t="b">
        <v>1</v>
      </c>
      <c r="N377" s="73" t="b">
        <v>1</v>
      </c>
      <c r="O377" s="73" t="b">
        <v>1</v>
      </c>
      <c r="P377" s="27">
        <v>42145</v>
      </c>
      <c r="Q377" s="27" t="s">
        <v>426</v>
      </c>
      <c r="R377" s="69">
        <v>0</v>
      </c>
      <c r="S377" s="69">
        <v>0.06</v>
      </c>
      <c r="T377" s="69">
        <v>0.06</v>
      </c>
      <c r="U377" s="69">
        <v>0.06</v>
      </c>
      <c r="V377" s="69">
        <v>0.06</v>
      </c>
      <c r="W377" s="69">
        <v>0.06</v>
      </c>
      <c r="Z377" s="232">
        <v>11000</v>
      </c>
      <c r="AA377" s="232">
        <v>11000</v>
      </c>
      <c r="AB377" s="232">
        <v>12000</v>
      </c>
      <c r="AC377" s="232">
        <v>12500</v>
      </c>
      <c r="AD377" s="232">
        <v>12500</v>
      </c>
      <c r="AE377" s="232">
        <v>12500</v>
      </c>
      <c r="AF377" s="232">
        <v>12500</v>
      </c>
      <c r="AG377" s="232">
        <v>12500</v>
      </c>
      <c r="AH377" s="232">
        <v>12500</v>
      </c>
      <c r="AI377" s="232">
        <v>12500</v>
      </c>
      <c r="AJ377" s="232">
        <v>12500</v>
      </c>
      <c r="AK377" s="232">
        <v>12500</v>
      </c>
      <c r="AL377" s="5">
        <v>13250</v>
      </c>
      <c r="AM377" s="5">
        <v>13250</v>
      </c>
      <c r="AN377" s="5">
        <v>13250</v>
      </c>
      <c r="AO377" s="5">
        <v>13250</v>
      </c>
      <c r="AP377" s="5">
        <v>13250</v>
      </c>
      <c r="AQ377" s="5">
        <v>13250</v>
      </c>
      <c r="AR377" s="5">
        <v>13250</v>
      </c>
      <c r="AS377" s="5">
        <v>13250</v>
      </c>
      <c r="AT377" s="5">
        <v>13250</v>
      </c>
      <c r="AU377" s="5">
        <v>13250</v>
      </c>
      <c r="AV377" s="5">
        <v>13250</v>
      </c>
      <c r="AW377" s="5">
        <v>13250</v>
      </c>
      <c r="AX377" s="5">
        <v>14045</v>
      </c>
      <c r="AY377" s="5">
        <v>14045</v>
      </c>
      <c r="AZ377" s="5">
        <v>14045</v>
      </c>
      <c r="BA377" s="5">
        <v>14045</v>
      </c>
      <c r="BB377" s="5">
        <v>14045</v>
      </c>
      <c r="BC377" s="5">
        <v>14045</v>
      </c>
      <c r="BD377" s="5">
        <v>14045</v>
      </c>
      <c r="BE377" s="5">
        <v>14045</v>
      </c>
      <c r="BF377" s="5">
        <v>14045</v>
      </c>
      <c r="BG377" s="5">
        <v>14045</v>
      </c>
      <c r="BH377" s="5">
        <v>14045</v>
      </c>
      <c r="BI377" s="5">
        <v>14045</v>
      </c>
      <c r="BJ377" s="5">
        <v>14887.7</v>
      </c>
      <c r="BK377" s="5">
        <v>14887.7</v>
      </c>
      <c r="BL377" s="5">
        <v>14887.7</v>
      </c>
      <c r="BM377" s="5">
        <v>14887.7</v>
      </c>
      <c r="BN377" s="5">
        <v>14887.7</v>
      </c>
      <c r="BO377" s="5">
        <v>14887.7</v>
      </c>
      <c r="BP377" s="5">
        <v>14887.7</v>
      </c>
      <c r="BQ377" s="5">
        <v>14887.7</v>
      </c>
      <c r="BR377" s="5">
        <v>14887.7</v>
      </c>
      <c r="BS377" s="5">
        <v>14887.7</v>
      </c>
      <c r="BT377" s="5">
        <v>14887.7</v>
      </c>
      <c r="BU377" s="5">
        <v>14887.7</v>
      </c>
      <c r="BV377" s="5">
        <v>15780.962000000001</v>
      </c>
      <c r="BW377" s="5">
        <v>15780.962000000001</v>
      </c>
      <c r="BX377" s="5">
        <v>15780.962000000001</v>
      </c>
      <c r="BY377" s="5">
        <v>15780.962000000001</v>
      </c>
      <c r="BZ377" s="5">
        <v>15780.962000000001</v>
      </c>
      <c r="CA377" s="5">
        <v>15780.962000000001</v>
      </c>
      <c r="CB377" s="5">
        <v>15780.962000000001</v>
      </c>
      <c r="CC377" s="5">
        <v>15780.962000000001</v>
      </c>
      <c r="CD377" s="5">
        <v>15780.962000000001</v>
      </c>
      <c r="CE377" s="5">
        <v>15780.962000000001</v>
      </c>
      <c r="CF377" s="5">
        <v>15780.962000000001</v>
      </c>
      <c r="CG377" s="5">
        <v>15780.962000000001</v>
      </c>
      <c r="CH377" s="5">
        <v>16727.819720000003</v>
      </c>
      <c r="CI377" s="5">
        <v>16727.819720000003</v>
      </c>
      <c r="CJ377" s="5">
        <v>16727.819720000003</v>
      </c>
      <c r="CK377" s="5">
        <v>16727.819720000003</v>
      </c>
      <c r="CL377" s="5">
        <v>16727.819720000003</v>
      </c>
      <c r="CM377" s="5">
        <v>16727.819720000003</v>
      </c>
      <c r="CN377" s="5">
        <v>16727.819720000003</v>
      </c>
      <c r="CO377" s="5">
        <v>16727.819720000003</v>
      </c>
      <c r="CP377" s="5">
        <v>16727.819720000003</v>
      </c>
      <c r="CQ377" s="5">
        <v>16727.819720000003</v>
      </c>
      <c r="CR377" s="5">
        <v>16727.819720000003</v>
      </c>
      <c r="CS377" s="5">
        <v>16727.819720000003</v>
      </c>
      <c r="CU377" s="69">
        <v>0</v>
      </c>
      <c r="CV377" s="69">
        <v>0</v>
      </c>
      <c r="CW377" s="69">
        <v>0</v>
      </c>
      <c r="CX377" s="69">
        <v>0</v>
      </c>
      <c r="CY377" s="69">
        <v>0</v>
      </c>
      <c r="CZ377" s="69">
        <v>0</v>
      </c>
      <c r="DC377" s="5">
        <v>0</v>
      </c>
      <c r="DD377" s="5">
        <v>0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0</v>
      </c>
      <c r="DR377" s="5">
        <v>0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0</v>
      </c>
      <c r="DZ377" s="5">
        <v>0</v>
      </c>
      <c r="EA377" s="5">
        <v>0</v>
      </c>
      <c r="EB377" s="5">
        <v>0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0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0</v>
      </c>
      <c r="EU377" s="5">
        <v>0</v>
      </c>
      <c r="EV377" s="5">
        <v>0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0</v>
      </c>
      <c r="FG377" s="5">
        <v>0</v>
      </c>
      <c r="FH377" s="5">
        <v>0</v>
      </c>
      <c r="FI377" s="5">
        <v>0</v>
      </c>
      <c r="FJ377" s="5">
        <v>0</v>
      </c>
      <c r="FK377" s="5">
        <v>0</v>
      </c>
      <c r="FL377" s="5">
        <v>0</v>
      </c>
      <c r="FM377" s="5">
        <v>0</v>
      </c>
      <c r="FN377" s="5">
        <v>0</v>
      </c>
      <c r="FO377" s="5">
        <v>0</v>
      </c>
      <c r="FP377" s="5">
        <v>0</v>
      </c>
      <c r="FQ377" s="5">
        <v>0</v>
      </c>
      <c r="FR377" s="5">
        <v>0</v>
      </c>
      <c r="FS377" s="5">
        <v>0</v>
      </c>
      <c r="FT377" s="5">
        <v>0</v>
      </c>
      <c r="FU377" s="5">
        <v>0</v>
      </c>
      <c r="FV377" s="5">
        <v>0</v>
      </c>
      <c r="FW377" s="5"/>
      <c r="FZ377" s="5">
        <v>11000</v>
      </c>
      <c r="GA377" s="5">
        <v>11000</v>
      </c>
      <c r="GB377" s="5">
        <v>12000</v>
      </c>
      <c r="GC377" s="5">
        <v>12500</v>
      </c>
      <c r="GD377" s="5">
        <v>12500</v>
      </c>
      <c r="GE377" s="5">
        <v>12500</v>
      </c>
      <c r="GF377" s="5">
        <v>12500</v>
      </c>
      <c r="GG377" s="5">
        <v>12500</v>
      </c>
      <c r="GH377" s="5">
        <v>12500</v>
      </c>
      <c r="GI377" s="5">
        <v>12500</v>
      </c>
      <c r="GJ377" s="5">
        <v>12500</v>
      </c>
      <c r="GK377" s="5">
        <v>12500</v>
      </c>
      <c r="GL377" s="5">
        <v>13250</v>
      </c>
      <c r="GM377" s="5">
        <v>13250</v>
      </c>
      <c r="GN377" s="5">
        <v>13250</v>
      </c>
      <c r="GO377" s="5">
        <v>13250</v>
      </c>
      <c r="GP377" s="5">
        <v>13250</v>
      </c>
      <c r="GQ377" s="5">
        <v>13250</v>
      </c>
      <c r="GR377" s="5">
        <v>13250</v>
      </c>
      <c r="GS377" s="5">
        <v>13250</v>
      </c>
      <c r="GT377" s="5">
        <v>13250</v>
      </c>
      <c r="GU377" s="5">
        <v>13250</v>
      </c>
      <c r="GV377" s="5">
        <v>13250</v>
      </c>
      <c r="GW377" s="5">
        <v>13250</v>
      </c>
      <c r="GX377" s="5">
        <v>14045</v>
      </c>
      <c r="GY377" s="5">
        <v>14045</v>
      </c>
      <c r="GZ377" s="5">
        <v>14045</v>
      </c>
      <c r="HA377" s="5">
        <v>14045</v>
      </c>
      <c r="HB377" s="5">
        <v>14045</v>
      </c>
      <c r="HC377" s="5">
        <v>14045</v>
      </c>
      <c r="HD377" s="5">
        <v>14045</v>
      </c>
      <c r="HE377" s="5">
        <v>14045</v>
      </c>
      <c r="HF377" s="5">
        <v>14045</v>
      </c>
      <c r="HG377" s="5">
        <v>14045</v>
      </c>
      <c r="HH377" s="5">
        <v>14045</v>
      </c>
      <c r="HI377" s="5">
        <v>14045</v>
      </c>
      <c r="HJ377" s="5">
        <v>14887.7</v>
      </c>
      <c r="HK377" s="5">
        <v>14887.7</v>
      </c>
      <c r="HL377" s="5">
        <v>14887.7</v>
      </c>
      <c r="HM377" s="5">
        <v>14887.7</v>
      </c>
      <c r="HN377" s="5">
        <v>14887.7</v>
      </c>
      <c r="HO377" s="5">
        <v>14887.7</v>
      </c>
      <c r="HP377" s="5">
        <v>14887.7</v>
      </c>
      <c r="HQ377" s="5">
        <v>14887.7</v>
      </c>
      <c r="HR377" s="5">
        <v>14887.7</v>
      </c>
      <c r="HS377" s="5">
        <v>14887.7</v>
      </c>
      <c r="HT377" s="5">
        <v>14887.7</v>
      </c>
      <c r="HU377" s="5">
        <v>14887.7</v>
      </c>
      <c r="HV377" s="5">
        <v>15780.962000000001</v>
      </c>
      <c r="HW377" s="5">
        <v>15780.962000000001</v>
      </c>
      <c r="HX377" s="5">
        <v>15780.962000000001</v>
      </c>
      <c r="HY377" s="5">
        <v>15780.962000000001</v>
      </c>
      <c r="HZ377" s="5">
        <v>15780.962000000001</v>
      </c>
      <c r="IA377" s="5">
        <v>15780.962000000001</v>
      </c>
      <c r="IB377" s="5">
        <v>15780.962000000001</v>
      </c>
      <c r="IC377" s="5">
        <v>15780.962000000001</v>
      </c>
      <c r="ID377" s="5">
        <v>15780.962000000001</v>
      </c>
      <c r="IE377" s="5">
        <v>15780.962000000001</v>
      </c>
      <c r="IF377" s="5">
        <v>15780.962000000001</v>
      </c>
      <c r="IG377" s="5">
        <v>15780.962000000001</v>
      </c>
      <c r="IH377" s="5">
        <v>16727.819720000003</v>
      </c>
      <c r="II377" s="5">
        <v>16727.819720000003</v>
      </c>
      <c r="IJ377" s="5">
        <v>16727.819720000003</v>
      </c>
      <c r="IK377" s="5">
        <v>16727.819720000003</v>
      </c>
      <c r="IL377" s="5">
        <v>16727.819720000003</v>
      </c>
      <c r="IM377" s="5">
        <v>16727.819720000003</v>
      </c>
      <c r="IN377" s="5">
        <v>16727.819720000003</v>
      </c>
      <c r="IO377" s="5">
        <v>16727.819720000003</v>
      </c>
      <c r="IP377" s="5">
        <v>16727.819720000003</v>
      </c>
      <c r="IQ377" s="5">
        <v>16727.819720000003</v>
      </c>
      <c r="IR377" s="5">
        <v>16727.819720000003</v>
      </c>
      <c r="IS377" s="5">
        <v>16727.819720000003</v>
      </c>
      <c r="IT377" s="5"/>
      <c r="IW377" s="5">
        <v>315.7</v>
      </c>
      <c r="IX377" s="5">
        <v>315.7</v>
      </c>
      <c r="IY377" s="5">
        <v>344.4</v>
      </c>
      <c r="IZ377" s="5">
        <v>358.75</v>
      </c>
      <c r="JA377" s="5">
        <v>358.75</v>
      </c>
      <c r="JB377" s="5">
        <v>358.75</v>
      </c>
      <c r="JC377" s="5">
        <v>358.75</v>
      </c>
      <c r="JD377" s="5">
        <v>358.75</v>
      </c>
      <c r="JE377" s="5">
        <v>358.75</v>
      </c>
      <c r="JF377" s="5">
        <v>358.75</v>
      </c>
      <c r="JG377" s="5">
        <v>358.75</v>
      </c>
      <c r="JH377" s="5">
        <v>358.75</v>
      </c>
      <c r="JI377" s="5">
        <v>380.27499999999998</v>
      </c>
      <c r="JJ377" s="5">
        <v>380.27499999999998</v>
      </c>
      <c r="JK377" s="5">
        <v>380.27499999999998</v>
      </c>
      <c r="JL377" s="5">
        <v>380.27499999999998</v>
      </c>
      <c r="JM377" s="5">
        <v>380.27499999999998</v>
      </c>
      <c r="JN377" s="5">
        <v>380.27499999999998</v>
      </c>
      <c r="JO377" s="5">
        <v>380.27499999999998</v>
      </c>
      <c r="JP377" s="5">
        <v>380.27499999999998</v>
      </c>
      <c r="JQ377" s="5">
        <v>380.27499999999998</v>
      </c>
      <c r="JR377" s="5">
        <v>380.27499999999998</v>
      </c>
      <c r="JS377" s="5">
        <v>380.27499999999998</v>
      </c>
      <c r="JT377" s="5">
        <v>380.27499999999998</v>
      </c>
      <c r="JU377" s="5">
        <v>403.0915</v>
      </c>
      <c r="JV377" s="5">
        <v>403.0915</v>
      </c>
      <c r="JW377" s="5">
        <v>403.0915</v>
      </c>
      <c r="JX377" s="5">
        <v>403.0915</v>
      </c>
      <c r="JY377" s="5">
        <v>403.0915</v>
      </c>
      <c r="JZ377" s="5">
        <v>403.0915</v>
      </c>
      <c r="KA377" s="5">
        <v>403.0915</v>
      </c>
      <c r="KB377" s="5">
        <v>403.0915</v>
      </c>
      <c r="KC377" s="5">
        <v>403.0915</v>
      </c>
      <c r="KD377" s="5">
        <v>403.0915</v>
      </c>
      <c r="KE377" s="5">
        <v>403.0915</v>
      </c>
      <c r="KF377" s="5">
        <v>403.0915</v>
      </c>
      <c r="KG377" s="5">
        <v>427.27699000000001</v>
      </c>
      <c r="KH377" s="5">
        <v>427.27699000000001</v>
      </c>
      <c r="KI377" s="5">
        <v>427.27699000000001</v>
      </c>
      <c r="KJ377" s="5">
        <v>427.27699000000001</v>
      </c>
      <c r="KK377" s="5">
        <v>427.27699000000001</v>
      </c>
      <c r="KL377" s="5">
        <v>427.27699000000001</v>
      </c>
      <c r="KM377" s="5">
        <v>427.27699000000001</v>
      </c>
      <c r="KN377" s="5">
        <v>427.27699000000001</v>
      </c>
      <c r="KO377" s="5">
        <v>427.27699000000001</v>
      </c>
      <c r="KP377" s="5">
        <v>427.27699000000001</v>
      </c>
      <c r="KQ377" s="5">
        <v>427.27699000000001</v>
      </c>
      <c r="KR377" s="5">
        <v>427.27699000000001</v>
      </c>
      <c r="KS377" s="5">
        <v>452.91360940000004</v>
      </c>
      <c r="KT377" s="5">
        <v>452.91360940000004</v>
      </c>
      <c r="KU377" s="5">
        <v>452.91360940000004</v>
      </c>
      <c r="KV377" s="5">
        <v>452.91360940000004</v>
      </c>
      <c r="KW377" s="5">
        <v>452.91360940000004</v>
      </c>
      <c r="KX377" s="5">
        <v>452.91360940000004</v>
      </c>
      <c r="KY377" s="5">
        <v>452.91360940000004</v>
      </c>
      <c r="KZ377" s="5">
        <v>452.91360940000004</v>
      </c>
      <c r="LA377" s="5">
        <v>452.91360940000004</v>
      </c>
      <c r="LB377" s="5">
        <v>452.91360940000004</v>
      </c>
      <c r="LC377" s="5">
        <v>452.91360940000004</v>
      </c>
      <c r="LD377" s="5">
        <v>452.91360940000004</v>
      </c>
      <c r="LE377" s="5">
        <v>480.08842596400007</v>
      </c>
      <c r="LF377" s="5">
        <v>480.08842596400007</v>
      </c>
      <c r="LG377" s="5">
        <v>480.08842596400007</v>
      </c>
      <c r="LH377" s="5">
        <v>480.08842596400007</v>
      </c>
      <c r="LI377" s="5">
        <v>480.08842596400007</v>
      </c>
      <c r="LJ377" s="5">
        <v>480.08842596400007</v>
      </c>
      <c r="LK377" s="5">
        <v>480.08842596400007</v>
      </c>
      <c r="LL377" s="5">
        <v>480.08842596400007</v>
      </c>
      <c r="LM377" s="5">
        <v>480.08842596400007</v>
      </c>
      <c r="LN377" s="5">
        <v>480.08842596400007</v>
      </c>
      <c r="LO377" s="5">
        <v>480.08842596400007</v>
      </c>
      <c r="LP377" s="5">
        <v>480.08842596400007</v>
      </c>
      <c r="LQ377" s="5"/>
      <c r="LT377" s="5">
        <v>334.4</v>
      </c>
      <c r="LU377" s="5">
        <v>334.4</v>
      </c>
      <c r="LV377" s="5">
        <v>364.8</v>
      </c>
      <c r="LW377" s="5">
        <v>380</v>
      </c>
      <c r="LX377" s="5">
        <v>380</v>
      </c>
      <c r="LY377" s="5">
        <v>380</v>
      </c>
      <c r="LZ377" s="5">
        <v>380</v>
      </c>
      <c r="MA377" s="5">
        <v>380</v>
      </c>
      <c r="MB377" s="5">
        <v>380</v>
      </c>
      <c r="MC377" s="5">
        <v>380</v>
      </c>
      <c r="MD377" s="5">
        <v>380</v>
      </c>
      <c r="ME377" s="5">
        <v>380</v>
      </c>
      <c r="MF377" s="5">
        <v>402.8</v>
      </c>
      <c r="MG377" s="5">
        <v>402.8</v>
      </c>
      <c r="MH377" s="5">
        <v>402.8</v>
      </c>
      <c r="MI377" s="5">
        <v>402.8</v>
      </c>
      <c r="MJ377" s="5">
        <v>402.8</v>
      </c>
      <c r="MK377" s="5">
        <v>402.8</v>
      </c>
      <c r="ML377" s="5">
        <v>402.8</v>
      </c>
      <c r="MM377" s="5">
        <v>402.8</v>
      </c>
      <c r="MN377" s="5">
        <v>402.8</v>
      </c>
      <c r="MO377" s="5">
        <v>402.8</v>
      </c>
      <c r="MP377" s="5">
        <v>402.8</v>
      </c>
      <c r="MQ377" s="5">
        <v>402.8</v>
      </c>
      <c r="MR377" s="5">
        <v>426.96800000000002</v>
      </c>
      <c r="MS377" s="5">
        <v>426.96800000000002</v>
      </c>
      <c r="MT377" s="5">
        <v>426.96800000000002</v>
      </c>
      <c r="MU377" s="5">
        <v>426.96800000000002</v>
      </c>
      <c r="MV377" s="5">
        <v>426.96800000000002</v>
      </c>
      <c r="MW377" s="5">
        <v>426.96800000000002</v>
      </c>
      <c r="MX377" s="5">
        <v>426.96800000000002</v>
      </c>
      <c r="MY377" s="5">
        <v>426.96800000000002</v>
      </c>
      <c r="MZ377" s="5">
        <v>426.96800000000002</v>
      </c>
      <c r="NA377" s="5">
        <v>426.96800000000002</v>
      </c>
      <c r="NB377" s="5">
        <v>426.96800000000002</v>
      </c>
      <c r="NC377" s="5">
        <v>426.96800000000002</v>
      </c>
      <c r="ND377" s="5">
        <v>452.58608000000004</v>
      </c>
      <c r="NE377" s="5">
        <v>452.58608000000004</v>
      </c>
      <c r="NF377" s="5">
        <v>452.58608000000004</v>
      </c>
      <c r="NG377" s="5">
        <v>452.58608000000004</v>
      </c>
      <c r="NH377" s="5">
        <v>452.58608000000004</v>
      </c>
      <c r="NI377" s="5">
        <v>452.58608000000004</v>
      </c>
      <c r="NJ377" s="5">
        <v>452.58608000000004</v>
      </c>
      <c r="NK377" s="5">
        <v>452.58608000000004</v>
      </c>
      <c r="NL377" s="5">
        <v>452.58608000000004</v>
      </c>
      <c r="NM377" s="5">
        <v>452.58608000000004</v>
      </c>
      <c r="NN377" s="5">
        <v>452.58608000000004</v>
      </c>
      <c r="NO377" s="5">
        <v>452.58608000000004</v>
      </c>
      <c r="NP377" s="5">
        <v>479.74124480000006</v>
      </c>
      <c r="NQ377" s="5">
        <v>479.74124480000006</v>
      </c>
      <c r="NR377" s="5">
        <v>479.74124480000006</v>
      </c>
      <c r="NS377" s="5">
        <v>479.74124480000006</v>
      </c>
      <c r="NT377" s="5">
        <v>479.74124480000006</v>
      </c>
      <c r="NU377" s="5">
        <v>479.74124480000006</v>
      </c>
      <c r="NV377" s="5">
        <v>479.74124480000006</v>
      </c>
      <c r="NW377" s="5">
        <v>479.74124480000006</v>
      </c>
      <c r="NX377" s="5">
        <v>479.74124480000006</v>
      </c>
      <c r="NY377" s="5">
        <v>479.74124480000006</v>
      </c>
      <c r="NZ377" s="5">
        <v>479.74124480000006</v>
      </c>
      <c r="OA377" s="5">
        <v>479.74124480000006</v>
      </c>
      <c r="OB377" s="5">
        <v>508.52571948800011</v>
      </c>
      <c r="OC377" s="5">
        <v>508.52571948800011</v>
      </c>
      <c r="OD377" s="5">
        <v>508.52571948800011</v>
      </c>
      <c r="OE377" s="5">
        <v>508.52571948800011</v>
      </c>
      <c r="OF377" s="5">
        <v>508.52571948800011</v>
      </c>
      <c r="OG377" s="5">
        <v>508.52571948800011</v>
      </c>
      <c r="OH377" s="5">
        <v>508.52571948800011</v>
      </c>
      <c r="OI377" s="5">
        <v>508.52571948800011</v>
      </c>
      <c r="OJ377" s="5">
        <v>508.52571948800011</v>
      </c>
      <c r="OK377" s="5">
        <v>508.52571948800011</v>
      </c>
      <c r="OL377" s="5">
        <v>508.52571948800011</v>
      </c>
      <c r="OM377" s="5">
        <v>508.52571948800011</v>
      </c>
      <c r="ON377" s="5"/>
      <c r="OQ377" s="59">
        <v>0</v>
      </c>
      <c r="OR377" s="59">
        <v>0</v>
      </c>
      <c r="OS377" s="59">
        <v>0</v>
      </c>
      <c r="OT377" s="59">
        <v>0</v>
      </c>
      <c r="OU377" s="59">
        <v>0</v>
      </c>
      <c r="OV377" s="59">
        <v>0</v>
      </c>
      <c r="OW377" s="59">
        <v>0</v>
      </c>
      <c r="OX377" s="59">
        <v>0</v>
      </c>
      <c r="OY377" s="59">
        <v>0</v>
      </c>
      <c r="OZ377" s="59">
        <v>0</v>
      </c>
      <c r="PA377" s="59">
        <v>0</v>
      </c>
      <c r="PB377" s="59">
        <v>0</v>
      </c>
      <c r="PC377" s="59">
        <v>0</v>
      </c>
      <c r="PD377" s="59">
        <v>0</v>
      </c>
      <c r="PE377" s="59">
        <v>0</v>
      </c>
      <c r="PF377" s="59">
        <v>0</v>
      </c>
      <c r="PG377" s="59">
        <v>0</v>
      </c>
      <c r="PH377" s="59">
        <v>0</v>
      </c>
      <c r="PI377" s="59">
        <v>0</v>
      </c>
      <c r="PJ377" s="59">
        <v>0</v>
      </c>
      <c r="PK377" s="59">
        <v>0</v>
      </c>
      <c r="PL377" s="59">
        <v>0</v>
      </c>
      <c r="PM377" s="59">
        <v>0</v>
      </c>
      <c r="PN377" s="59">
        <v>0</v>
      </c>
      <c r="PO377" s="59">
        <v>0</v>
      </c>
      <c r="PP377" s="59">
        <v>0</v>
      </c>
      <c r="PQ377" s="59">
        <v>0</v>
      </c>
      <c r="PR377" s="59">
        <v>0</v>
      </c>
      <c r="PS377" s="59">
        <v>0</v>
      </c>
      <c r="PT377" s="59">
        <v>0</v>
      </c>
      <c r="PU377" s="59">
        <v>0</v>
      </c>
      <c r="PV377" s="59">
        <v>0</v>
      </c>
      <c r="PW377" s="59">
        <v>0</v>
      </c>
      <c r="PX377" s="59">
        <v>0</v>
      </c>
      <c r="PY377" s="59">
        <v>0</v>
      </c>
      <c r="PZ377" s="59">
        <v>0</v>
      </c>
      <c r="QA377" s="59">
        <v>0</v>
      </c>
      <c r="QB377" s="59">
        <v>0</v>
      </c>
      <c r="QC377" s="59">
        <v>0</v>
      </c>
      <c r="QD377" s="59">
        <v>0</v>
      </c>
      <c r="QE377" s="59">
        <v>0</v>
      </c>
      <c r="QF377" s="59">
        <v>0</v>
      </c>
      <c r="QG377" s="59">
        <v>0</v>
      </c>
      <c r="QH377" s="59">
        <v>0</v>
      </c>
      <c r="QI377" s="59">
        <v>0</v>
      </c>
      <c r="QJ377" s="59">
        <v>0</v>
      </c>
      <c r="QK377" s="59">
        <v>0</v>
      </c>
      <c r="QL377" s="59">
        <v>0</v>
      </c>
      <c r="QM377" s="59">
        <v>0</v>
      </c>
      <c r="QN377" s="59">
        <v>0</v>
      </c>
      <c r="QO377" s="59">
        <v>0</v>
      </c>
      <c r="QP377" s="59">
        <v>0</v>
      </c>
      <c r="QQ377" s="59">
        <v>0</v>
      </c>
      <c r="QR377" s="59">
        <v>0</v>
      </c>
      <c r="QS377" s="59">
        <v>0</v>
      </c>
      <c r="QT377" s="59">
        <v>0</v>
      </c>
      <c r="QU377" s="59">
        <v>0</v>
      </c>
      <c r="QV377" s="59">
        <v>0</v>
      </c>
      <c r="QW377" s="59">
        <v>0</v>
      </c>
      <c r="QX377" s="59">
        <v>0</v>
      </c>
      <c r="QY377" s="59">
        <v>0</v>
      </c>
      <c r="QZ377" s="59">
        <v>0</v>
      </c>
      <c r="RA377" s="59">
        <v>0</v>
      </c>
      <c r="RB377" s="59">
        <v>0</v>
      </c>
      <c r="RC377" s="59">
        <v>0</v>
      </c>
      <c r="RD377" s="59">
        <v>0</v>
      </c>
      <c r="RE377" s="59">
        <v>0</v>
      </c>
      <c r="RF377" s="59">
        <v>0</v>
      </c>
      <c r="RG377" s="59">
        <v>0</v>
      </c>
      <c r="RH377" s="59">
        <v>0</v>
      </c>
      <c r="RI377" s="59">
        <v>0</v>
      </c>
      <c r="RJ377" s="59">
        <v>0</v>
      </c>
      <c r="RK377" s="59"/>
      <c r="RN377" s="59">
        <v>650.09999999999991</v>
      </c>
      <c r="RO377" s="59">
        <v>650.09999999999991</v>
      </c>
      <c r="RP377" s="59">
        <v>709.2</v>
      </c>
      <c r="RQ377" s="59">
        <v>738.75</v>
      </c>
      <c r="RR377" s="59">
        <v>738.75</v>
      </c>
      <c r="RS377" s="59">
        <v>738.75</v>
      </c>
      <c r="RT377" s="59">
        <v>738.75</v>
      </c>
      <c r="RU377" s="59">
        <v>738.75</v>
      </c>
      <c r="RV377" s="59">
        <v>738.75</v>
      </c>
      <c r="RW377" s="59">
        <v>738.75</v>
      </c>
      <c r="RX377" s="59">
        <v>738.75</v>
      </c>
      <c r="RY377" s="59">
        <v>738.75</v>
      </c>
      <c r="RZ377" s="59">
        <v>783.07500000000005</v>
      </c>
      <c r="SA377" s="59">
        <v>783.07500000000005</v>
      </c>
      <c r="SB377" s="59">
        <v>783.07500000000005</v>
      </c>
      <c r="SC377" s="59">
        <v>783.07500000000005</v>
      </c>
      <c r="SD377" s="59">
        <v>783.07500000000005</v>
      </c>
      <c r="SE377" s="59">
        <v>783.07500000000005</v>
      </c>
      <c r="SF377" s="59">
        <v>783.07500000000005</v>
      </c>
      <c r="SG377" s="59">
        <v>783.07500000000005</v>
      </c>
      <c r="SH377" s="59">
        <v>783.07500000000005</v>
      </c>
      <c r="SI377" s="59">
        <v>783.07500000000005</v>
      </c>
      <c r="SJ377" s="59">
        <v>783.07500000000005</v>
      </c>
      <c r="SK377" s="59">
        <v>783.07500000000005</v>
      </c>
      <c r="SL377" s="59">
        <v>830.05950000000007</v>
      </c>
      <c r="SM377" s="59">
        <v>830.05950000000007</v>
      </c>
      <c r="SN377" s="59">
        <v>830.05950000000007</v>
      </c>
      <c r="SO377" s="59">
        <v>830.05950000000007</v>
      </c>
      <c r="SP377" s="59">
        <v>830.05950000000007</v>
      </c>
      <c r="SQ377" s="59">
        <v>830.05950000000007</v>
      </c>
      <c r="SR377" s="59">
        <v>830.05950000000007</v>
      </c>
      <c r="SS377" s="59">
        <v>830.05950000000007</v>
      </c>
      <c r="ST377" s="59">
        <v>830.05950000000007</v>
      </c>
      <c r="SU377" s="59">
        <v>830.05950000000007</v>
      </c>
      <c r="SV377" s="59">
        <v>830.05950000000007</v>
      </c>
      <c r="SW377" s="59">
        <v>830.05950000000007</v>
      </c>
      <c r="SX377" s="59">
        <v>879.86307000000011</v>
      </c>
      <c r="SY377" s="59">
        <v>879.86307000000011</v>
      </c>
      <c r="SZ377" s="59">
        <v>879.86307000000011</v>
      </c>
      <c r="TA377" s="59">
        <v>879.86307000000011</v>
      </c>
      <c r="TB377" s="59">
        <v>879.86307000000011</v>
      </c>
      <c r="TC377" s="59">
        <v>879.86307000000011</v>
      </c>
      <c r="TD377" s="59">
        <v>879.86307000000011</v>
      </c>
      <c r="TE377" s="59">
        <v>879.86307000000011</v>
      </c>
      <c r="TF377" s="59">
        <v>879.86307000000011</v>
      </c>
      <c r="TG377" s="59">
        <v>879.86307000000011</v>
      </c>
      <c r="TH377" s="59">
        <v>879.86307000000011</v>
      </c>
      <c r="TI377" s="59">
        <v>879.86307000000011</v>
      </c>
      <c r="TJ377" s="59">
        <v>932.65485420000005</v>
      </c>
      <c r="TK377" s="59">
        <v>932.65485420000005</v>
      </c>
      <c r="TL377" s="59">
        <v>932.65485420000005</v>
      </c>
      <c r="TM377" s="59">
        <v>932.65485420000005</v>
      </c>
      <c r="TN377" s="59">
        <v>932.65485420000005</v>
      </c>
      <c r="TO377" s="59">
        <v>932.65485420000005</v>
      </c>
      <c r="TP377" s="59">
        <v>932.65485420000005</v>
      </c>
      <c r="TQ377" s="59">
        <v>932.65485420000005</v>
      </c>
      <c r="TR377" s="59">
        <v>932.65485420000005</v>
      </c>
      <c r="TS377" s="59">
        <v>932.65485420000005</v>
      </c>
      <c r="TT377" s="59">
        <v>932.65485420000005</v>
      </c>
      <c r="TU377" s="59">
        <v>932.65485420000005</v>
      </c>
      <c r="TV377" s="59">
        <v>988.61414545200023</v>
      </c>
      <c r="TW377" s="59">
        <v>988.61414545200023</v>
      </c>
      <c r="TX377" s="59">
        <v>988.61414545200023</v>
      </c>
      <c r="TY377" s="59">
        <v>988.61414545200023</v>
      </c>
      <c r="TZ377" s="59">
        <v>988.61414545200023</v>
      </c>
      <c r="UA377" s="59">
        <v>988.61414545200023</v>
      </c>
      <c r="UB377" s="59">
        <v>988.61414545200023</v>
      </c>
      <c r="UC377" s="59">
        <v>988.61414545200023</v>
      </c>
      <c r="UD377" s="59">
        <v>988.61414545200023</v>
      </c>
      <c r="UE377" s="59">
        <v>988.61414545200023</v>
      </c>
      <c r="UF377" s="59">
        <v>988.61414545200023</v>
      </c>
      <c r="UG377" s="59">
        <v>988.61414545200023</v>
      </c>
      <c r="UH377" s="59"/>
      <c r="UK377" s="59">
        <v>4204.55</v>
      </c>
      <c r="UL377" s="59">
        <v>4563.3</v>
      </c>
      <c r="UM377" s="59">
        <v>4837.098</v>
      </c>
      <c r="UN377" s="59">
        <v>5127.3238799999999</v>
      </c>
      <c r="UO377" s="59">
        <v>5434.9633128000005</v>
      </c>
      <c r="UP377" s="59">
        <v>5761.0611115680003</v>
      </c>
      <c r="UQ377" s="59"/>
      <c r="UT377" s="59">
        <v>4453.6000000000004</v>
      </c>
      <c r="UU377" s="59">
        <v>4833.6000000000013</v>
      </c>
      <c r="UV377" s="59">
        <v>5123.6159999999991</v>
      </c>
      <c r="UW377" s="59">
        <v>5431.0329600000005</v>
      </c>
      <c r="UX377" s="59">
        <v>5756.8949376000019</v>
      </c>
      <c r="UY377" s="59">
        <v>6102.3086338560024</v>
      </c>
      <c r="UZ377" s="59"/>
      <c r="VC377" s="59">
        <v>0</v>
      </c>
      <c r="VD377" s="59">
        <v>0</v>
      </c>
      <c r="VE377" s="59">
        <v>0</v>
      </c>
      <c r="VF377" s="59">
        <v>0</v>
      </c>
      <c r="VG377" s="59">
        <v>0</v>
      </c>
      <c r="VH377" s="59">
        <v>0</v>
      </c>
      <c r="VI377" s="59"/>
      <c r="VL377" s="59">
        <v>8658.1500000000015</v>
      </c>
      <c r="VM377" s="59">
        <v>9396.9000000000015</v>
      </c>
      <c r="VN377" s="59">
        <v>9960.7139999999999</v>
      </c>
      <c r="VO377" s="59">
        <v>10558.35684</v>
      </c>
      <c r="VP377" s="59">
        <v>11191.858250400002</v>
      </c>
      <c r="VQ377" s="59">
        <v>11863.369745424003</v>
      </c>
      <c r="VR377" s="59"/>
      <c r="VU377" s="59">
        <v>146500</v>
      </c>
      <c r="VV377" s="59">
        <v>159000</v>
      </c>
      <c r="VW377" s="59">
        <v>168540</v>
      </c>
      <c r="VX377" s="59">
        <v>178652.40000000002</v>
      </c>
      <c r="VY377" s="59">
        <v>189371.54400000002</v>
      </c>
      <c r="VZ377" s="59">
        <v>200733.83664000002</v>
      </c>
      <c r="WA377" s="59"/>
      <c r="WD377" s="59">
        <v>12208.333333333334</v>
      </c>
      <c r="WE377" s="59">
        <v>13250</v>
      </c>
      <c r="WF377" s="59">
        <v>14045</v>
      </c>
      <c r="WG377" s="59">
        <v>14887.700000000003</v>
      </c>
      <c r="WH377" s="59">
        <v>15780.962000000001</v>
      </c>
      <c r="WI377" s="59">
        <v>16727.819720000003</v>
      </c>
      <c r="WJ377" s="59"/>
      <c r="WM377" s="59">
        <v>512.30941390404257</v>
      </c>
      <c r="WN377" s="59">
        <v>556.02182123373905</v>
      </c>
      <c r="WO377" s="59">
        <v>589.38313050776333</v>
      </c>
      <c r="WP377" s="59">
        <v>624.74611833822928</v>
      </c>
      <c r="WQ377" s="59">
        <v>662.23088543852293</v>
      </c>
      <c r="WR377" s="59">
        <v>701.96473856483442</v>
      </c>
      <c r="WS377" s="59"/>
      <c r="WV377" s="74">
        <v>31.333333333333332</v>
      </c>
      <c r="WW377" s="74">
        <v>43.333333333333336</v>
      </c>
      <c r="WX377" s="74">
        <v>55.333333333333336</v>
      </c>
      <c r="WY377" s="74">
        <v>67.333333333333329</v>
      </c>
      <c r="WZ377" s="74">
        <v>79.333333333333329</v>
      </c>
      <c r="XA377" s="74">
        <v>91.333333333333329</v>
      </c>
      <c r="XB377" s="74"/>
      <c r="XE377" s="80">
        <v>2</v>
      </c>
      <c r="XF377" s="80">
        <v>3</v>
      </c>
      <c r="XG377" s="80">
        <v>4</v>
      </c>
      <c r="XH377" s="80">
        <v>5</v>
      </c>
      <c r="XI377" s="80">
        <v>6</v>
      </c>
      <c r="XJ377" s="80">
        <v>7</v>
      </c>
      <c r="XK377" s="80"/>
      <c r="XL377" s="75"/>
      <c r="XM377" s="75"/>
      <c r="XN377" s="80">
        <v>7</v>
      </c>
      <c r="XO377" s="80">
        <v>7</v>
      </c>
      <c r="XP377" s="80">
        <v>7</v>
      </c>
      <c r="XQ377" s="80">
        <v>7</v>
      </c>
      <c r="XR377" s="80">
        <v>7</v>
      </c>
      <c r="XS377" s="80">
        <v>7</v>
      </c>
      <c r="XT377" s="80"/>
      <c r="XW377" s="80">
        <v>10</v>
      </c>
      <c r="XX377" s="80">
        <v>10</v>
      </c>
      <c r="XY377" s="80">
        <v>10</v>
      </c>
      <c r="XZ377" s="80">
        <v>9</v>
      </c>
      <c r="YA377" s="80">
        <v>9</v>
      </c>
      <c r="YB377" s="80">
        <v>9</v>
      </c>
      <c r="YC377" s="80"/>
      <c r="YF377" s="5">
        <v>1068.1651279899288</v>
      </c>
      <c r="YG377" s="5">
        <v>1159.3054972723467</v>
      </c>
      <c r="YH377" s="5">
        <v>1228.8638271086857</v>
      </c>
      <c r="YI377" s="5">
        <v>3801.5801300881258</v>
      </c>
      <c r="YJ377" s="5">
        <v>4029.6749378934119</v>
      </c>
      <c r="YK377" s="5">
        <v>4271.4554341670173</v>
      </c>
      <c r="YL377" s="5"/>
      <c r="YO377" s="5">
        <v>23053.923625681917</v>
      </c>
      <c r="YP377" s="5">
        <v>33361.309274024345</v>
      </c>
      <c r="YQ377" s="5">
        <v>35362.987830465798</v>
      </c>
      <c r="YR377" s="5">
        <v>37484.767100293757</v>
      </c>
      <c r="YS377" s="5">
        <v>39733.853126311376</v>
      </c>
      <c r="YT377" s="5">
        <v>42117.884313890063</v>
      </c>
      <c r="YU377" s="5"/>
      <c r="YX377" s="5">
        <v>15767.448271858988</v>
      </c>
      <c r="YY377" s="5">
        <v>33063.890120729098</v>
      </c>
      <c r="YZ377" s="5">
        <v>35362.987830465798</v>
      </c>
      <c r="ZA377" s="5">
        <v>37484.767100293757</v>
      </c>
      <c r="ZB377" s="5">
        <v>39733.853126311376</v>
      </c>
      <c r="ZC377" s="5">
        <v>42117.884313890063</v>
      </c>
      <c r="ZD377" s="5"/>
      <c r="ZG377" s="5">
        <v>512.30941390404257</v>
      </c>
      <c r="ZH377" s="5">
        <v>556.02182123373905</v>
      </c>
      <c r="ZI377" s="5">
        <v>589.38313050776333</v>
      </c>
      <c r="ZJ377" s="5">
        <v>624.74611833822928</v>
      </c>
      <c r="ZK377" s="5">
        <v>662.23088543852293</v>
      </c>
      <c r="ZL377" s="5">
        <v>701.96473856483442</v>
      </c>
      <c r="ZM377" s="5"/>
      <c r="ZP377" s="60">
        <v>14344.663589313192</v>
      </c>
      <c r="ZQ377" s="60">
        <v>15568.610994544693</v>
      </c>
      <c r="ZR377" s="60">
        <v>16502.727654217371</v>
      </c>
      <c r="ZS377" s="60">
        <v>17492.89131347042</v>
      </c>
      <c r="ZT377" s="60">
        <v>18542.464792278643</v>
      </c>
      <c r="ZU377" s="60">
        <v>19655.012679815365</v>
      </c>
      <c r="ZV377" s="60"/>
      <c r="ZY377" s="60">
        <v>512.30941390404257</v>
      </c>
      <c r="ZZ377" s="60">
        <v>556.02182123373905</v>
      </c>
      <c r="AAA377" s="60">
        <v>589.38313050776333</v>
      </c>
      <c r="AAB377" s="60">
        <v>624.74611833822928</v>
      </c>
      <c r="AAC377" s="60">
        <v>662.23088543852293</v>
      </c>
      <c r="AAD377" s="60">
        <v>701.96473856483442</v>
      </c>
      <c r="AAE377" s="60"/>
      <c r="AAH377" s="60">
        <v>28177.017764722343</v>
      </c>
      <c r="AAI377" s="60">
        <v>42257.658413764162</v>
      </c>
      <c r="AAJ377" s="60">
        <v>57170.163659253041</v>
      </c>
      <c r="AAK377" s="60">
        <v>79967.503147293348</v>
      </c>
      <c r="AAL377" s="60">
        <v>99996.863701216964</v>
      </c>
      <c r="AAM377" s="60">
        <v>122141.86451028119</v>
      </c>
      <c r="AAN377" s="60"/>
      <c r="AAQ377" s="5">
        <v>42521.681354035536</v>
      </c>
      <c r="AAR377" s="5">
        <v>57826.269408308857</v>
      </c>
      <c r="AAS377" s="5">
        <v>73672.891313470405</v>
      </c>
      <c r="AAT377" s="5">
        <v>97460.394460763768</v>
      </c>
      <c r="AAU377" s="5">
        <v>118539.3284934956</v>
      </c>
      <c r="AAV377" s="5">
        <v>141796.87719009654</v>
      </c>
    </row>
    <row r="378" spans="2:724" ht="15" customHeight="1">
      <c r="B378" s="228">
        <v>105</v>
      </c>
      <c r="C378" s="228">
        <v>222776</v>
      </c>
      <c r="D378" s="229" t="s">
        <v>538</v>
      </c>
      <c r="E378" s="73" t="b">
        <v>0</v>
      </c>
      <c r="F378" s="230">
        <v>41824</v>
      </c>
      <c r="G378" s="231" t="s">
        <v>426</v>
      </c>
      <c r="H378" s="57" t="s">
        <v>231</v>
      </c>
      <c r="I378" s="57" t="s">
        <v>199</v>
      </c>
      <c r="J378" s="229" t="s">
        <v>233</v>
      </c>
      <c r="K378" s="232">
        <v>11000</v>
      </c>
      <c r="L378" s="232">
        <v>0</v>
      </c>
      <c r="M378" s="73" t="b">
        <v>1</v>
      </c>
      <c r="N378" s="73" t="b">
        <v>1</v>
      </c>
      <c r="O378" s="73" t="b">
        <v>1</v>
      </c>
      <c r="P378" s="27">
        <v>42920</v>
      </c>
      <c r="Q378" s="27" t="s">
        <v>426</v>
      </c>
      <c r="R378" s="69">
        <v>0</v>
      </c>
      <c r="S378" s="69">
        <v>0.06</v>
      </c>
      <c r="T378" s="69">
        <v>0.06</v>
      </c>
      <c r="U378" s="69">
        <v>0.06</v>
      </c>
      <c r="V378" s="69">
        <v>0.06</v>
      </c>
      <c r="W378" s="69">
        <v>0.06</v>
      </c>
      <c r="Z378" s="232">
        <v>0</v>
      </c>
      <c r="AA378" s="232">
        <v>0</v>
      </c>
      <c r="AB378" s="232">
        <v>0</v>
      </c>
      <c r="AC378" s="232">
        <v>0</v>
      </c>
      <c r="AD378" s="232">
        <v>0</v>
      </c>
      <c r="AE378" s="232">
        <v>0</v>
      </c>
      <c r="AF378" s="232">
        <v>8914.5400000000009</v>
      </c>
      <c r="AG378" s="232">
        <v>9905</v>
      </c>
      <c r="AH378" s="232">
        <v>9905</v>
      </c>
      <c r="AI378" s="232">
        <v>9905</v>
      </c>
      <c r="AJ378" s="232">
        <v>9905</v>
      </c>
      <c r="AK378" s="232">
        <v>9905</v>
      </c>
      <c r="AL378" s="5">
        <v>10499.300000000001</v>
      </c>
      <c r="AM378" s="5">
        <v>10499.300000000001</v>
      </c>
      <c r="AN378" s="5">
        <v>10499.300000000001</v>
      </c>
      <c r="AO378" s="5">
        <v>10499.300000000001</v>
      </c>
      <c r="AP378" s="5">
        <v>10499.300000000001</v>
      </c>
      <c r="AQ378" s="5">
        <v>10499.300000000001</v>
      </c>
      <c r="AR378" s="5">
        <v>10499.300000000001</v>
      </c>
      <c r="AS378" s="5">
        <v>10499.300000000001</v>
      </c>
      <c r="AT378" s="5">
        <v>10499.300000000001</v>
      </c>
      <c r="AU378" s="5">
        <v>10499.300000000001</v>
      </c>
      <c r="AV378" s="5">
        <v>10499.300000000001</v>
      </c>
      <c r="AW378" s="5">
        <v>10499.300000000001</v>
      </c>
      <c r="AX378" s="5">
        <v>11129.258000000002</v>
      </c>
      <c r="AY378" s="5">
        <v>11129.258000000002</v>
      </c>
      <c r="AZ378" s="5">
        <v>11129.258000000002</v>
      </c>
      <c r="BA378" s="5">
        <v>11129.258000000002</v>
      </c>
      <c r="BB378" s="5">
        <v>11129.258000000002</v>
      </c>
      <c r="BC378" s="5">
        <v>11129.258000000002</v>
      </c>
      <c r="BD378" s="5">
        <v>11129.258000000002</v>
      </c>
      <c r="BE378" s="5">
        <v>11129.258000000002</v>
      </c>
      <c r="BF378" s="5">
        <v>11129.258000000002</v>
      </c>
      <c r="BG378" s="5">
        <v>11129.258000000002</v>
      </c>
      <c r="BH378" s="5">
        <v>11129.258000000002</v>
      </c>
      <c r="BI378" s="5">
        <v>11129.258000000002</v>
      </c>
      <c r="BJ378" s="5">
        <v>11797.013480000001</v>
      </c>
      <c r="BK378" s="5">
        <v>11797.013480000001</v>
      </c>
      <c r="BL378" s="5">
        <v>11797.013480000001</v>
      </c>
      <c r="BM378" s="5">
        <v>11797.013480000001</v>
      </c>
      <c r="BN378" s="5">
        <v>11797.013480000001</v>
      </c>
      <c r="BO378" s="5">
        <v>11797.013480000001</v>
      </c>
      <c r="BP378" s="5">
        <v>11797.013480000001</v>
      </c>
      <c r="BQ378" s="5">
        <v>11797.013480000001</v>
      </c>
      <c r="BR378" s="5">
        <v>11797.013480000001</v>
      </c>
      <c r="BS378" s="5">
        <v>11797.013480000001</v>
      </c>
      <c r="BT378" s="5">
        <v>11797.013480000001</v>
      </c>
      <c r="BU378" s="5">
        <v>11797.013480000001</v>
      </c>
      <c r="BV378" s="5">
        <v>12504.834288800002</v>
      </c>
      <c r="BW378" s="5">
        <v>12504.834288800002</v>
      </c>
      <c r="BX378" s="5">
        <v>12504.834288800002</v>
      </c>
      <c r="BY378" s="5">
        <v>12504.834288800002</v>
      </c>
      <c r="BZ378" s="5">
        <v>12504.834288800002</v>
      </c>
      <c r="CA378" s="5">
        <v>12504.834288800002</v>
      </c>
      <c r="CB378" s="5">
        <v>12504.834288800002</v>
      </c>
      <c r="CC378" s="5">
        <v>12504.834288800002</v>
      </c>
      <c r="CD378" s="5">
        <v>12504.834288800002</v>
      </c>
      <c r="CE378" s="5">
        <v>12504.834288800002</v>
      </c>
      <c r="CF378" s="5">
        <v>12504.834288800002</v>
      </c>
      <c r="CG378" s="5">
        <v>12504.834288800002</v>
      </c>
      <c r="CH378" s="5">
        <v>13255.124346128003</v>
      </c>
      <c r="CI378" s="5">
        <v>13255.124346128003</v>
      </c>
      <c r="CJ378" s="5">
        <v>13255.124346128003</v>
      </c>
      <c r="CK378" s="5">
        <v>13255.124346128003</v>
      </c>
      <c r="CL378" s="5">
        <v>13255.124346128003</v>
      </c>
      <c r="CM378" s="5">
        <v>13255.124346128003</v>
      </c>
      <c r="CN378" s="5">
        <v>13255.124346128003</v>
      </c>
      <c r="CO378" s="5">
        <v>13255.124346128003</v>
      </c>
      <c r="CP378" s="5">
        <v>13255.124346128003</v>
      </c>
      <c r="CQ378" s="5">
        <v>13255.124346128003</v>
      </c>
      <c r="CR378" s="5">
        <v>13255.124346128003</v>
      </c>
      <c r="CS378" s="5">
        <v>13255.124346128003</v>
      </c>
      <c r="CU378" s="69">
        <v>0</v>
      </c>
      <c r="CV378" s="69">
        <v>0</v>
      </c>
      <c r="CW378" s="69">
        <v>0</v>
      </c>
      <c r="CX378" s="69">
        <v>0</v>
      </c>
      <c r="CY378" s="69">
        <v>0</v>
      </c>
      <c r="CZ378" s="69">
        <v>0</v>
      </c>
      <c r="DC378" s="5">
        <v>0</v>
      </c>
      <c r="DD378" s="5">
        <v>0</v>
      </c>
      <c r="DE378" s="5">
        <v>0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0</v>
      </c>
      <c r="DO378" s="5">
        <v>0</v>
      </c>
      <c r="DP378" s="5">
        <v>0</v>
      </c>
      <c r="DQ378" s="5">
        <v>0</v>
      </c>
      <c r="DR378" s="5">
        <v>0</v>
      </c>
      <c r="DS378" s="5">
        <v>0</v>
      </c>
      <c r="DT378" s="5">
        <v>0</v>
      </c>
      <c r="DU378" s="5">
        <v>0</v>
      </c>
      <c r="DV378" s="5">
        <v>0</v>
      </c>
      <c r="DW378" s="5">
        <v>0</v>
      </c>
      <c r="DX378" s="5">
        <v>0</v>
      </c>
      <c r="DY378" s="5">
        <v>0</v>
      </c>
      <c r="DZ378" s="5">
        <v>0</v>
      </c>
      <c r="EA378" s="5">
        <v>0</v>
      </c>
      <c r="EB378" s="5">
        <v>0</v>
      </c>
      <c r="EC378" s="5">
        <v>0</v>
      </c>
      <c r="ED378" s="5">
        <v>0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0</v>
      </c>
      <c r="EL378" s="5">
        <v>0</v>
      </c>
      <c r="EM378" s="5">
        <v>0</v>
      </c>
      <c r="EN378" s="5">
        <v>0</v>
      </c>
      <c r="EO378" s="5">
        <v>0</v>
      </c>
      <c r="EP378" s="5">
        <v>0</v>
      </c>
      <c r="EQ378" s="5">
        <v>0</v>
      </c>
      <c r="ER378" s="5">
        <v>0</v>
      </c>
      <c r="ES378" s="5">
        <v>0</v>
      </c>
      <c r="ET378" s="5">
        <v>0</v>
      </c>
      <c r="EU378" s="5">
        <v>0</v>
      </c>
      <c r="EV378" s="5">
        <v>0</v>
      </c>
      <c r="EW378" s="5">
        <v>0</v>
      </c>
      <c r="EX378" s="5">
        <v>0</v>
      </c>
      <c r="EY378" s="5">
        <v>0</v>
      </c>
      <c r="EZ378" s="5">
        <v>0</v>
      </c>
      <c r="FA378" s="5">
        <v>0</v>
      </c>
      <c r="FB378" s="5">
        <v>0</v>
      </c>
      <c r="FC378" s="5">
        <v>0</v>
      </c>
      <c r="FD378" s="5">
        <v>0</v>
      </c>
      <c r="FE378" s="5">
        <v>0</v>
      </c>
      <c r="FF378" s="5">
        <v>0</v>
      </c>
      <c r="FG378" s="5">
        <v>0</v>
      </c>
      <c r="FH378" s="5">
        <v>0</v>
      </c>
      <c r="FI378" s="5">
        <v>0</v>
      </c>
      <c r="FJ378" s="5">
        <v>0</v>
      </c>
      <c r="FK378" s="5">
        <v>0</v>
      </c>
      <c r="FL378" s="5">
        <v>0</v>
      </c>
      <c r="FM378" s="5">
        <v>0</v>
      </c>
      <c r="FN378" s="5">
        <v>0</v>
      </c>
      <c r="FO378" s="5">
        <v>0</v>
      </c>
      <c r="FP378" s="5">
        <v>0</v>
      </c>
      <c r="FQ378" s="5">
        <v>0</v>
      </c>
      <c r="FR378" s="5">
        <v>0</v>
      </c>
      <c r="FS378" s="5">
        <v>0</v>
      </c>
      <c r="FT378" s="5">
        <v>0</v>
      </c>
      <c r="FU378" s="5">
        <v>0</v>
      </c>
      <c r="FV378" s="5">
        <v>0</v>
      </c>
      <c r="FW378" s="5"/>
      <c r="FZ378" s="5">
        <v>0</v>
      </c>
      <c r="GA378" s="5">
        <v>0</v>
      </c>
      <c r="GB378" s="5">
        <v>0</v>
      </c>
      <c r="GC378" s="5">
        <v>0</v>
      </c>
      <c r="GD378" s="5">
        <v>0</v>
      </c>
      <c r="GE378" s="5">
        <v>0</v>
      </c>
      <c r="GF378" s="5">
        <v>8914.5400000000009</v>
      </c>
      <c r="GG378" s="5">
        <v>9905</v>
      </c>
      <c r="GH378" s="5">
        <v>9905</v>
      </c>
      <c r="GI378" s="5">
        <v>9905</v>
      </c>
      <c r="GJ378" s="5">
        <v>9905</v>
      </c>
      <c r="GK378" s="5">
        <v>9905</v>
      </c>
      <c r="GL378" s="5">
        <v>10499.300000000001</v>
      </c>
      <c r="GM378" s="5">
        <v>10499.300000000001</v>
      </c>
      <c r="GN378" s="5">
        <v>10499.300000000001</v>
      </c>
      <c r="GO378" s="5">
        <v>10499.300000000001</v>
      </c>
      <c r="GP378" s="5">
        <v>10499.300000000001</v>
      </c>
      <c r="GQ378" s="5">
        <v>10499.300000000001</v>
      </c>
      <c r="GR378" s="5">
        <v>10499.300000000001</v>
      </c>
      <c r="GS378" s="5">
        <v>10499.300000000001</v>
      </c>
      <c r="GT378" s="5">
        <v>10499.300000000001</v>
      </c>
      <c r="GU378" s="5">
        <v>10499.300000000001</v>
      </c>
      <c r="GV378" s="5">
        <v>10499.300000000001</v>
      </c>
      <c r="GW378" s="5">
        <v>10499.300000000001</v>
      </c>
      <c r="GX378" s="5">
        <v>11129.258000000002</v>
      </c>
      <c r="GY378" s="5">
        <v>11129.258000000002</v>
      </c>
      <c r="GZ378" s="5">
        <v>11129.258000000002</v>
      </c>
      <c r="HA378" s="5">
        <v>11129.258000000002</v>
      </c>
      <c r="HB378" s="5">
        <v>11129.258000000002</v>
      </c>
      <c r="HC378" s="5">
        <v>11129.258000000002</v>
      </c>
      <c r="HD378" s="5">
        <v>11129.258000000002</v>
      </c>
      <c r="HE378" s="5">
        <v>11129.258000000002</v>
      </c>
      <c r="HF378" s="5">
        <v>11129.258000000002</v>
      </c>
      <c r="HG378" s="5">
        <v>11129.258000000002</v>
      </c>
      <c r="HH378" s="5">
        <v>11129.258000000002</v>
      </c>
      <c r="HI378" s="5">
        <v>11129.258000000002</v>
      </c>
      <c r="HJ378" s="5">
        <v>11797.013480000001</v>
      </c>
      <c r="HK378" s="5">
        <v>11797.013480000001</v>
      </c>
      <c r="HL378" s="5">
        <v>11797.013480000001</v>
      </c>
      <c r="HM378" s="5">
        <v>11797.013480000001</v>
      </c>
      <c r="HN378" s="5">
        <v>11797.013480000001</v>
      </c>
      <c r="HO378" s="5">
        <v>11797.013480000001</v>
      </c>
      <c r="HP378" s="5">
        <v>11797.013480000001</v>
      </c>
      <c r="HQ378" s="5">
        <v>11797.013480000001</v>
      </c>
      <c r="HR378" s="5">
        <v>11797.013480000001</v>
      </c>
      <c r="HS378" s="5">
        <v>11797.013480000001</v>
      </c>
      <c r="HT378" s="5">
        <v>11797.013480000001</v>
      </c>
      <c r="HU378" s="5">
        <v>11797.013480000001</v>
      </c>
      <c r="HV378" s="5">
        <v>12504.834288800002</v>
      </c>
      <c r="HW378" s="5">
        <v>12504.834288800002</v>
      </c>
      <c r="HX378" s="5">
        <v>12504.834288800002</v>
      </c>
      <c r="HY378" s="5">
        <v>12504.834288800002</v>
      </c>
      <c r="HZ378" s="5">
        <v>12504.834288800002</v>
      </c>
      <c r="IA378" s="5">
        <v>12504.834288800002</v>
      </c>
      <c r="IB378" s="5">
        <v>12504.834288800002</v>
      </c>
      <c r="IC378" s="5">
        <v>12504.834288800002</v>
      </c>
      <c r="ID378" s="5">
        <v>12504.834288800002</v>
      </c>
      <c r="IE378" s="5">
        <v>12504.834288800002</v>
      </c>
      <c r="IF378" s="5">
        <v>12504.834288800002</v>
      </c>
      <c r="IG378" s="5">
        <v>12504.834288800002</v>
      </c>
      <c r="IH378" s="5">
        <v>13255.124346128003</v>
      </c>
      <c r="II378" s="5">
        <v>13255.124346128003</v>
      </c>
      <c r="IJ378" s="5">
        <v>13255.124346128003</v>
      </c>
      <c r="IK378" s="5">
        <v>13255.124346128003</v>
      </c>
      <c r="IL378" s="5">
        <v>13255.124346128003</v>
      </c>
      <c r="IM378" s="5">
        <v>13255.124346128003</v>
      </c>
      <c r="IN378" s="5">
        <v>13255.124346128003</v>
      </c>
      <c r="IO378" s="5">
        <v>13255.124346128003</v>
      </c>
      <c r="IP378" s="5">
        <v>13255.124346128003</v>
      </c>
      <c r="IQ378" s="5">
        <v>13255.124346128003</v>
      </c>
      <c r="IR378" s="5">
        <v>13255.124346128003</v>
      </c>
      <c r="IS378" s="5">
        <v>13255.124346128003</v>
      </c>
      <c r="IT378" s="5"/>
      <c r="IW378" s="5">
        <v>0</v>
      </c>
      <c r="IX378" s="5">
        <v>0</v>
      </c>
      <c r="IY378" s="5">
        <v>0</v>
      </c>
      <c r="IZ378" s="5">
        <v>0</v>
      </c>
      <c r="JA378" s="5">
        <v>0</v>
      </c>
      <c r="JB378" s="5">
        <v>0</v>
      </c>
      <c r="JC378" s="5">
        <v>255.84729800000002</v>
      </c>
      <c r="JD378" s="5">
        <v>284.27350000000001</v>
      </c>
      <c r="JE378" s="5">
        <v>284.27350000000001</v>
      </c>
      <c r="JF378" s="5">
        <v>284.27350000000001</v>
      </c>
      <c r="JG378" s="5">
        <v>284.27350000000001</v>
      </c>
      <c r="JH378" s="5">
        <v>284.27350000000001</v>
      </c>
      <c r="JI378" s="5">
        <v>301.32991000000004</v>
      </c>
      <c r="JJ378" s="5">
        <v>301.32991000000004</v>
      </c>
      <c r="JK378" s="5">
        <v>301.32991000000004</v>
      </c>
      <c r="JL378" s="5">
        <v>301.32991000000004</v>
      </c>
      <c r="JM378" s="5">
        <v>301.32991000000004</v>
      </c>
      <c r="JN378" s="5">
        <v>301.32991000000004</v>
      </c>
      <c r="JO378" s="5">
        <v>301.32991000000004</v>
      </c>
      <c r="JP378" s="5">
        <v>301.32991000000004</v>
      </c>
      <c r="JQ378" s="5">
        <v>301.32991000000004</v>
      </c>
      <c r="JR378" s="5">
        <v>301.32991000000004</v>
      </c>
      <c r="JS378" s="5">
        <v>301.32991000000004</v>
      </c>
      <c r="JT378" s="5">
        <v>301.32991000000004</v>
      </c>
      <c r="JU378" s="5">
        <v>319.40970460000005</v>
      </c>
      <c r="JV378" s="5">
        <v>319.40970460000005</v>
      </c>
      <c r="JW378" s="5">
        <v>319.40970460000005</v>
      </c>
      <c r="JX378" s="5">
        <v>319.40970460000005</v>
      </c>
      <c r="JY378" s="5">
        <v>319.40970460000005</v>
      </c>
      <c r="JZ378" s="5">
        <v>319.40970460000005</v>
      </c>
      <c r="KA378" s="5">
        <v>319.40970460000005</v>
      </c>
      <c r="KB378" s="5">
        <v>319.40970460000005</v>
      </c>
      <c r="KC378" s="5">
        <v>319.40970460000005</v>
      </c>
      <c r="KD378" s="5">
        <v>319.40970460000005</v>
      </c>
      <c r="KE378" s="5">
        <v>319.40970460000005</v>
      </c>
      <c r="KF378" s="5">
        <v>319.40970460000005</v>
      </c>
      <c r="KG378" s="5">
        <v>338.57428687600003</v>
      </c>
      <c r="KH378" s="5">
        <v>338.57428687600003</v>
      </c>
      <c r="KI378" s="5">
        <v>338.57428687600003</v>
      </c>
      <c r="KJ378" s="5">
        <v>338.57428687600003</v>
      </c>
      <c r="KK378" s="5">
        <v>338.57428687600003</v>
      </c>
      <c r="KL378" s="5">
        <v>338.57428687600003</v>
      </c>
      <c r="KM378" s="5">
        <v>338.57428687600003</v>
      </c>
      <c r="KN378" s="5">
        <v>338.57428687600003</v>
      </c>
      <c r="KO378" s="5">
        <v>338.57428687600003</v>
      </c>
      <c r="KP378" s="5">
        <v>338.57428687600003</v>
      </c>
      <c r="KQ378" s="5">
        <v>338.57428687600003</v>
      </c>
      <c r="KR378" s="5">
        <v>338.57428687600003</v>
      </c>
      <c r="KS378" s="5">
        <v>358.88874408856009</v>
      </c>
      <c r="KT378" s="5">
        <v>358.88874408856009</v>
      </c>
      <c r="KU378" s="5">
        <v>358.88874408856009</v>
      </c>
      <c r="KV378" s="5">
        <v>358.88874408856009</v>
      </c>
      <c r="KW378" s="5">
        <v>358.88874408856009</v>
      </c>
      <c r="KX378" s="5">
        <v>358.88874408856009</v>
      </c>
      <c r="KY378" s="5">
        <v>358.88874408856009</v>
      </c>
      <c r="KZ378" s="5">
        <v>358.88874408856009</v>
      </c>
      <c r="LA378" s="5">
        <v>358.88874408856009</v>
      </c>
      <c r="LB378" s="5">
        <v>358.88874408856009</v>
      </c>
      <c r="LC378" s="5">
        <v>358.88874408856009</v>
      </c>
      <c r="LD378" s="5">
        <v>358.88874408856009</v>
      </c>
      <c r="LE378" s="5">
        <v>380.42206873387369</v>
      </c>
      <c r="LF378" s="5">
        <v>380.42206873387369</v>
      </c>
      <c r="LG378" s="5">
        <v>380.42206873387369</v>
      </c>
      <c r="LH378" s="5">
        <v>380.42206873387369</v>
      </c>
      <c r="LI378" s="5">
        <v>380.42206873387369</v>
      </c>
      <c r="LJ378" s="5">
        <v>380.42206873387369</v>
      </c>
      <c r="LK378" s="5">
        <v>380.42206873387369</v>
      </c>
      <c r="LL378" s="5">
        <v>380.42206873387369</v>
      </c>
      <c r="LM378" s="5">
        <v>380.42206873387369</v>
      </c>
      <c r="LN378" s="5">
        <v>380.42206873387369</v>
      </c>
      <c r="LO378" s="5">
        <v>380.42206873387369</v>
      </c>
      <c r="LP378" s="5">
        <v>380.42206873387369</v>
      </c>
      <c r="LQ378" s="5"/>
      <c r="LT378" s="5">
        <v>0</v>
      </c>
      <c r="LU378" s="5">
        <v>0</v>
      </c>
      <c r="LV378" s="5">
        <v>0</v>
      </c>
      <c r="LW378" s="5">
        <v>0</v>
      </c>
      <c r="LX378" s="5">
        <v>0</v>
      </c>
      <c r="LY378" s="5">
        <v>0</v>
      </c>
      <c r="LZ378" s="5">
        <v>271.00201600000003</v>
      </c>
      <c r="MA378" s="5">
        <v>301.11200000000002</v>
      </c>
      <c r="MB378" s="5">
        <v>301.11200000000002</v>
      </c>
      <c r="MC378" s="5">
        <v>301.11200000000002</v>
      </c>
      <c r="MD378" s="5">
        <v>301.11200000000002</v>
      </c>
      <c r="ME378" s="5">
        <v>301.11200000000002</v>
      </c>
      <c r="MF378" s="5">
        <v>319.17872000000006</v>
      </c>
      <c r="MG378" s="5">
        <v>319.17872000000006</v>
      </c>
      <c r="MH378" s="5">
        <v>319.17872000000006</v>
      </c>
      <c r="MI378" s="5">
        <v>319.17872000000006</v>
      </c>
      <c r="MJ378" s="5">
        <v>319.17872000000006</v>
      </c>
      <c r="MK378" s="5">
        <v>319.17872000000006</v>
      </c>
      <c r="ML378" s="5">
        <v>319.17872000000006</v>
      </c>
      <c r="MM378" s="5">
        <v>319.17872000000006</v>
      </c>
      <c r="MN378" s="5">
        <v>319.17872000000006</v>
      </c>
      <c r="MO378" s="5">
        <v>319.17872000000006</v>
      </c>
      <c r="MP378" s="5">
        <v>319.17872000000006</v>
      </c>
      <c r="MQ378" s="5">
        <v>319.17872000000006</v>
      </c>
      <c r="MR378" s="5">
        <v>338.32944320000007</v>
      </c>
      <c r="MS378" s="5">
        <v>338.32944320000007</v>
      </c>
      <c r="MT378" s="5">
        <v>338.32944320000007</v>
      </c>
      <c r="MU378" s="5">
        <v>338.32944320000007</v>
      </c>
      <c r="MV378" s="5">
        <v>338.32944320000007</v>
      </c>
      <c r="MW378" s="5">
        <v>338.32944320000007</v>
      </c>
      <c r="MX378" s="5">
        <v>338.32944320000007</v>
      </c>
      <c r="MY378" s="5">
        <v>338.32944320000007</v>
      </c>
      <c r="MZ378" s="5">
        <v>338.32944320000007</v>
      </c>
      <c r="NA378" s="5">
        <v>338.32944320000007</v>
      </c>
      <c r="NB378" s="5">
        <v>338.32944320000007</v>
      </c>
      <c r="NC378" s="5">
        <v>338.32944320000007</v>
      </c>
      <c r="ND378" s="5">
        <v>358.62920979200004</v>
      </c>
      <c r="NE378" s="5">
        <v>358.62920979200004</v>
      </c>
      <c r="NF378" s="5">
        <v>358.62920979200004</v>
      </c>
      <c r="NG378" s="5">
        <v>358.62920979200004</v>
      </c>
      <c r="NH378" s="5">
        <v>358.62920979200004</v>
      </c>
      <c r="NI378" s="5">
        <v>358.62920979200004</v>
      </c>
      <c r="NJ378" s="5">
        <v>358.62920979200004</v>
      </c>
      <c r="NK378" s="5">
        <v>358.62920979200004</v>
      </c>
      <c r="NL378" s="5">
        <v>358.62920979200004</v>
      </c>
      <c r="NM378" s="5">
        <v>358.62920979200004</v>
      </c>
      <c r="NN378" s="5">
        <v>358.62920979200004</v>
      </c>
      <c r="NO378" s="5">
        <v>358.62920979200004</v>
      </c>
      <c r="NP378" s="5">
        <v>380.14696237952006</v>
      </c>
      <c r="NQ378" s="5">
        <v>380.14696237952006</v>
      </c>
      <c r="NR378" s="5">
        <v>380.14696237952006</v>
      </c>
      <c r="NS378" s="5">
        <v>380.14696237952006</v>
      </c>
      <c r="NT378" s="5">
        <v>380.14696237952006</v>
      </c>
      <c r="NU378" s="5">
        <v>380.14696237952006</v>
      </c>
      <c r="NV378" s="5">
        <v>380.14696237952006</v>
      </c>
      <c r="NW378" s="5">
        <v>380.14696237952006</v>
      </c>
      <c r="NX378" s="5">
        <v>380.14696237952006</v>
      </c>
      <c r="NY378" s="5">
        <v>380.14696237952006</v>
      </c>
      <c r="NZ378" s="5">
        <v>380.14696237952006</v>
      </c>
      <c r="OA378" s="5">
        <v>380.14696237952006</v>
      </c>
      <c r="OB378" s="5">
        <v>402.95578012229129</v>
      </c>
      <c r="OC378" s="5">
        <v>402.95578012229129</v>
      </c>
      <c r="OD378" s="5">
        <v>402.95578012229129</v>
      </c>
      <c r="OE378" s="5">
        <v>402.95578012229129</v>
      </c>
      <c r="OF378" s="5">
        <v>402.95578012229129</v>
      </c>
      <c r="OG378" s="5">
        <v>402.95578012229129</v>
      </c>
      <c r="OH378" s="5">
        <v>402.95578012229129</v>
      </c>
      <c r="OI378" s="5">
        <v>402.95578012229129</v>
      </c>
      <c r="OJ378" s="5">
        <v>402.95578012229129</v>
      </c>
      <c r="OK378" s="5">
        <v>402.95578012229129</v>
      </c>
      <c r="OL378" s="5">
        <v>402.95578012229129</v>
      </c>
      <c r="OM378" s="5">
        <v>402.95578012229129</v>
      </c>
      <c r="ON378" s="5"/>
      <c r="OQ378" s="59">
        <v>0</v>
      </c>
      <c r="OR378" s="59">
        <v>0</v>
      </c>
      <c r="OS378" s="59">
        <v>0</v>
      </c>
      <c r="OT378" s="59">
        <v>0</v>
      </c>
      <c r="OU378" s="59">
        <v>0</v>
      </c>
      <c r="OV378" s="59">
        <v>0</v>
      </c>
      <c r="OW378" s="59">
        <v>0</v>
      </c>
      <c r="OX378" s="59">
        <v>0</v>
      </c>
      <c r="OY378" s="59">
        <v>0</v>
      </c>
      <c r="OZ378" s="59">
        <v>0</v>
      </c>
      <c r="PA378" s="59">
        <v>0</v>
      </c>
      <c r="PB378" s="59">
        <v>0</v>
      </c>
      <c r="PC378" s="59">
        <v>0</v>
      </c>
      <c r="PD378" s="59">
        <v>0</v>
      </c>
      <c r="PE378" s="59">
        <v>0</v>
      </c>
      <c r="PF378" s="59">
        <v>0</v>
      </c>
      <c r="PG378" s="59">
        <v>0</v>
      </c>
      <c r="PH378" s="59">
        <v>0</v>
      </c>
      <c r="PI378" s="59">
        <v>0</v>
      </c>
      <c r="PJ378" s="59">
        <v>0</v>
      </c>
      <c r="PK378" s="59">
        <v>0</v>
      </c>
      <c r="PL378" s="59">
        <v>0</v>
      </c>
      <c r="PM378" s="59">
        <v>0</v>
      </c>
      <c r="PN378" s="59">
        <v>0</v>
      </c>
      <c r="PO378" s="59">
        <v>0</v>
      </c>
      <c r="PP378" s="59">
        <v>0</v>
      </c>
      <c r="PQ378" s="59">
        <v>0</v>
      </c>
      <c r="PR378" s="59">
        <v>0</v>
      </c>
      <c r="PS378" s="59">
        <v>0</v>
      </c>
      <c r="PT378" s="59">
        <v>0</v>
      </c>
      <c r="PU378" s="59">
        <v>0</v>
      </c>
      <c r="PV378" s="59">
        <v>0</v>
      </c>
      <c r="PW378" s="59">
        <v>0</v>
      </c>
      <c r="PX378" s="59">
        <v>0</v>
      </c>
      <c r="PY378" s="59">
        <v>0</v>
      </c>
      <c r="PZ378" s="59">
        <v>0</v>
      </c>
      <c r="QA378" s="59">
        <v>0</v>
      </c>
      <c r="QB378" s="59">
        <v>0</v>
      </c>
      <c r="QC378" s="59">
        <v>0</v>
      </c>
      <c r="QD378" s="59">
        <v>0</v>
      </c>
      <c r="QE378" s="59">
        <v>0</v>
      </c>
      <c r="QF378" s="59">
        <v>0</v>
      </c>
      <c r="QG378" s="59">
        <v>0</v>
      </c>
      <c r="QH378" s="59">
        <v>0</v>
      </c>
      <c r="QI378" s="59">
        <v>0</v>
      </c>
      <c r="QJ378" s="59">
        <v>0</v>
      </c>
      <c r="QK378" s="59">
        <v>0</v>
      </c>
      <c r="QL378" s="59">
        <v>0</v>
      </c>
      <c r="QM378" s="59">
        <v>0</v>
      </c>
      <c r="QN378" s="59">
        <v>0</v>
      </c>
      <c r="QO378" s="59">
        <v>0</v>
      </c>
      <c r="QP378" s="59">
        <v>0</v>
      </c>
      <c r="QQ378" s="59">
        <v>0</v>
      </c>
      <c r="QR378" s="59">
        <v>0</v>
      </c>
      <c r="QS378" s="59">
        <v>0</v>
      </c>
      <c r="QT378" s="59">
        <v>0</v>
      </c>
      <c r="QU378" s="59">
        <v>0</v>
      </c>
      <c r="QV378" s="59">
        <v>0</v>
      </c>
      <c r="QW378" s="59">
        <v>0</v>
      </c>
      <c r="QX378" s="59">
        <v>0</v>
      </c>
      <c r="QY378" s="59">
        <v>0</v>
      </c>
      <c r="QZ378" s="59">
        <v>0</v>
      </c>
      <c r="RA378" s="59">
        <v>0</v>
      </c>
      <c r="RB378" s="59">
        <v>0</v>
      </c>
      <c r="RC378" s="59">
        <v>0</v>
      </c>
      <c r="RD378" s="59">
        <v>0</v>
      </c>
      <c r="RE378" s="59">
        <v>0</v>
      </c>
      <c r="RF378" s="59">
        <v>0</v>
      </c>
      <c r="RG378" s="59">
        <v>0</v>
      </c>
      <c r="RH378" s="59">
        <v>0</v>
      </c>
      <c r="RI378" s="59">
        <v>0</v>
      </c>
      <c r="RJ378" s="59">
        <v>0</v>
      </c>
      <c r="RK378" s="59"/>
      <c r="RN378" s="59">
        <v>0</v>
      </c>
      <c r="RO378" s="59">
        <v>0</v>
      </c>
      <c r="RP378" s="59">
        <v>0</v>
      </c>
      <c r="RQ378" s="59">
        <v>0</v>
      </c>
      <c r="RR378" s="59">
        <v>0</v>
      </c>
      <c r="RS378" s="59">
        <v>0</v>
      </c>
      <c r="RT378" s="59">
        <v>526.84931400000005</v>
      </c>
      <c r="RU378" s="59">
        <v>585.38550000000009</v>
      </c>
      <c r="RV378" s="59">
        <v>585.38550000000009</v>
      </c>
      <c r="RW378" s="59">
        <v>585.38550000000009</v>
      </c>
      <c r="RX378" s="59">
        <v>585.38550000000009</v>
      </c>
      <c r="RY378" s="59">
        <v>585.38550000000009</v>
      </c>
      <c r="RZ378" s="59">
        <v>620.50863000000004</v>
      </c>
      <c r="SA378" s="59">
        <v>620.50863000000004</v>
      </c>
      <c r="SB378" s="59">
        <v>620.50863000000004</v>
      </c>
      <c r="SC378" s="59">
        <v>620.50863000000004</v>
      </c>
      <c r="SD378" s="59">
        <v>620.50863000000004</v>
      </c>
      <c r="SE378" s="59">
        <v>620.50863000000004</v>
      </c>
      <c r="SF378" s="59">
        <v>620.50863000000004</v>
      </c>
      <c r="SG378" s="59">
        <v>620.50863000000004</v>
      </c>
      <c r="SH378" s="59">
        <v>620.50863000000004</v>
      </c>
      <c r="SI378" s="59">
        <v>620.50863000000004</v>
      </c>
      <c r="SJ378" s="59">
        <v>620.50863000000004</v>
      </c>
      <c r="SK378" s="59">
        <v>620.50863000000004</v>
      </c>
      <c r="SL378" s="59">
        <v>657.73914780000018</v>
      </c>
      <c r="SM378" s="59">
        <v>657.73914780000018</v>
      </c>
      <c r="SN378" s="59">
        <v>657.73914780000018</v>
      </c>
      <c r="SO378" s="59">
        <v>657.73914780000018</v>
      </c>
      <c r="SP378" s="59">
        <v>657.73914780000018</v>
      </c>
      <c r="SQ378" s="59">
        <v>657.73914780000018</v>
      </c>
      <c r="SR378" s="59">
        <v>657.73914780000018</v>
      </c>
      <c r="SS378" s="59">
        <v>657.73914780000018</v>
      </c>
      <c r="ST378" s="59">
        <v>657.73914780000018</v>
      </c>
      <c r="SU378" s="59">
        <v>657.73914780000018</v>
      </c>
      <c r="SV378" s="59">
        <v>657.73914780000018</v>
      </c>
      <c r="SW378" s="59">
        <v>657.73914780000018</v>
      </c>
      <c r="SX378" s="59">
        <v>697.20349666800007</v>
      </c>
      <c r="SY378" s="59">
        <v>697.20349666800007</v>
      </c>
      <c r="SZ378" s="59">
        <v>697.20349666800007</v>
      </c>
      <c r="TA378" s="59">
        <v>697.20349666800007</v>
      </c>
      <c r="TB378" s="59">
        <v>697.20349666800007</v>
      </c>
      <c r="TC378" s="59">
        <v>697.20349666800007</v>
      </c>
      <c r="TD378" s="59">
        <v>697.20349666800007</v>
      </c>
      <c r="TE378" s="59">
        <v>697.20349666800007</v>
      </c>
      <c r="TF378" s="59">
        <v>697.20349666800007</v>
      </c>
      <c r="TG378" s="59">
        <v>697.20349666800007</v>
      </c>
      <c r="TH378" s="59">
        <v>697.20349666800007</v>
      </c>
      <c r="TI378" s="59">
        <v>697.20349666800007</v>
      </c>
      <c r="TJ378" s="59">
        <v>739.03570646808021</v>
      </c>
      <c r="TK378" s="59">
        <v>739.03570646808021</v>
      </c>
      <c r="TL378" s="59">
        <v>739.03570646808021</v>
      </c>
      <c r="TM378" s="59">
        <v>739.03570646808021</v>
      </c>
      <c r="TN378" s="59">
        <v>739.03570646808021</v>
      </c>
      <c r="TO378" s="59">
        <v>739.03570646808021</v>
      </c>
      <c r="TP378" s="59">
        <v>739.03570646808021</v>
      </c>
      <c r="TQ378" s="59">
        <v>739.03570646808021</v>
      </c>
      <c r="TR378" s="59">
        <v>739.03570646808021</v>
      </c>
      <c r="TS378" s="59">
        <v>739.03570646808021</v>
      </c>
      <c r="TT378" s="59">
        <v>739.03570646808021</v>
      </c>
      <c r="TU378" s="59">
        <v>739.03570646808021</v>
      </c>
      <c r="TV378" s="59">
        <v>783.37784885616497</v>
      </c>
      <c r="TW378" s="59">
        <v>783.37784885616497</v>
      </c>
      <c r="TX378" s="59">
        <v>783.37784885616497</v>
      </c>
      <c r="TY378" s="59">
        <v>783.37784885616497</v>
      </c>
      <c r="TZ378" s="59">
        <v>783.37784885616497</v>
      </c>
      <c r="UA378" s="59">
        <v>783.37784885616497</v>
      </c>
      <c r="UB378" s="59">
        <v>783.37784885616497</v>
      </c>
      <c r="UC378" s="59">
        <v>783.37784885616497</v>
      </c>
      <c r="UD378" s="59">
        <v>783.37784885616497</v>
      </c>
      <c r="UE378" s="59">
        <v>783.37784885616497</v>
      </c>
      <c r="UF378" s="59">
        <v>783.37784885616497</v>
      </c>
      <c r="UG378" s="59">
        <v>783.37784885616497</v>
      </c>
      <c r="UH378" s="59"/>
      <c r="UK378" s="59">
        <v>1677.214798</v>
      </c>
      <c r="UL378" s="59">
        <v>3615.9589199999996</v>
      </c>
      <c r="UM378" s="59">
        <v>3832.9164552000016</v>
      </c>
      <c r="UN378" s="59">
        <v>4062.8914425119997</v>
      </c>
      <c r="UO378" s="59">
        <v>4306.6649290627211</v>
      </c>
      <c r="UP378" s="59">
        <v>4565.0648248064854</v>
      </c>
      <c r="UQ378" s="59"/>
      <c r="UT378" s="59">
        <v>1776.5620160000003</v>
      </c>
      <c r="UU378" s="59">
        <v>3830.14464</v>
      </c>
      <c r="UV378" s="59">
        <v>4059.9533184000015</v>
      </c>
      <c r="UW378" s="59">
        <v>4303.5505175040007</v>
      </c>
      <c r="UX378" s="59">
        <v>4561.7635485542405</v>
      </c>
      <c r="UY378" s="59">
        <v>4835.4693614674952</v>
      </c>
      <c r="UZ378" s="59"/>
      <c r="VC378" s="59">
        <v>0</v>
      </c>
      <c r="VD378" s="59">
        <v>0</v>
      </c>
      <c r="VE378" s="59">
        <v>0</v>
      </c>
      <c r="VF378" s="59">
        <v>0</v>
      </c>
      <c r="VG378" s="59">
        <v>0</v>
      </c>
      <c r="VH378" s="59">
        <v>0</v>
      </c>
      <c r="VI378" s="59"/>
      <c r="VL378" s="59">
        <v>3453.7768140000003</v>
      </c>
      <c r="VM378" s="59">
        <v>7446.1035599999996</v>
      </c>
      <c r="VN378" s="59">
        <v>7892.8697736000031</v>
      </c>
      <c r="VO378" s="59">
        <v>8366.4419600159999</v>
      </c>
      <c r="VP378" s="59">
        <v>8868.4284776169625</v>
      </c>
      <c r="VQ378" s="59">
        <v>9400.5341862739806</v>
      </c>
      <c r="VR378" s="59"/>
      <c r="VU378" s="59">
        <v>58439.54</v>
      </c>
      <c r="VV378" s="59">
        <v>125991.60000000002</v>
      </c>
      <c r="VW378" s="59">
        <v>133551.09600000002</v>
      </c>
      <c r="VX378" s="59">
        <v>141564.16175999999</v>
      </c>
      <c r="VY378" s="59">
        <v>150058.01146560002</v>
      </c>
      <c r="VZ378" s="59">
        <v>159061.49215353598</v>
      </c>
      <c r="WA378" s="59"/>
      <c r="WD378" s="59">
        <v>4869.961666666667</v>
      </c>
      <c r="WE378" s="59">
        <v>10499.300000000001</v>
      </c>
      <c r="WF378" s="59">
        <v>11129.258000000002</v>
      </c>
      <c r="WG378" s="59">
        <v>11797.01348</v>
      </c>
      <c r="WH378" s="59">
        <v>12504.834288800002</v>
      </c>
      <c r="WI378" s="59">
        <v>13255.124346127997</v>
      </c>
      <c r="WJ378" s="59"/>
      <c r="WM378" s="59">
        <v>204.36263813120721</v>
      </c>
      <c r="WN378" s="59">
        <v>440.59169114561485</v>
      </c>
      <c r="WO378" s="59">
        <v>467.02719261435175</v>
      </c>
      <c r="WP378" s="59">
        <v>495.0488241712128</v>
      </c>
      <c r="WQ378" s="59">
        <v>524.7517536214857</v>
      </c>
      <c r="WR378" s="59">
        <v>556.23685883877454</v>
      </c>
      <c r="WS378" s="59"/>
      <c r="WV378" s="74">
        <v>5.9</v>
      </c>
      <c r="WW378" s="74">
        <v>17.899999999999999</v>
      </c>
      <c r="WX378" s="74">
        <v>29.9</v>
      </c>
      <c r="WY378" s="74">
        <v>41.9</v>
      </c>
      <c r="WZ378" s="74">
        <v>53.9</v>
      </c>
      <c r="XA378" s="74">
        <v>65.900000000000006</v>
      </c>
      <c r="XB378" s="74"/>
      <c r="XE378" s="80">
        <v>0</v>
      </c>
      <c r="XF378" s="80">
        <v>1</v>
      </c>
      <c r="XG378" s="80">
        <v>2</v>
      </c>
      <c r="XH378" s="80">
        <v>3</v>
      </c>
      <c r="XI378" s="80">
        <v>4</v>
      </c>
      <c r="XJ378" s="80">
        <v>5</v>
      </c>
      <c r="XK378" s="80"/>
      <c r="XL378" s="75"/>
      <c r="XM378" s="75"/>
      <c r="XN378" s="80">
        <v>5</v>
      </c>
      <c r="XO378" s="80">
        <v>5</v>
      </c>
      <c r="XP378" s="80">
        <v>5</v>
      </c>
      <c r="XQ378" s="80">
        <v>5</v>
      </c>
      <c r="XR378" s="80">
        <v>5</v>
      </c>
      <c r="XS378" s="80">
        <v>5</v>
      </c>
      <c r="XT378" s="80"/>
      <c r="XW378" s="80">
        <v>27</v>
      </c>
      <c r="XX378" s="80">
        <v>26</v>
      </c>
      <c r="XY378" s="80">
        <v>27</v>
      </c>
      <c r="XZ378" s="80">
        <v>27</v>
      </c>
      <c r="YA378" s="80">
        <v>26</v>
      </c>
      <c r="YB378" s="80">
        <v>27</v>
      </c>
      <c r="YC378" s="80"/>
      <c r="YF378" s="5">
        <v>426.09610050356741</v>
      </c>
      <c r="YG378" s="5">
        <v>918.63367603860752</v>
      </c>
      <c r="YH378" s="5">
        <v>973.75169660092342</v>
      </c>
      <c r="YI378" s="5">
        <v>1032.1767983969794</v>
      </c>
      <c r="YJ378" s="5">
        <v>1094.1074063007991</v>
      </c>
      <c r="YK378" s="5">
        <v>3384.7012860339428</v>
      </c>
      <c r="YL378" s="5"/>
      <c r="YO378" s="5">
        <v>9196.3187159043246</v>
      </c>
      <c r="YP378" s="5">
        <v>19826.626101552669</v>
      </c>
      <c r="YQ378" s="5">
        <v>21016.223667645827</v>
      </c>
      <c r="YR378" s="5">
        <v>29702.929450272768</v>
      </c>
      <c r="YS378" s="5">
        <v>31485.105217289143</v>
      </c>
      <c r="YT378" s="5">
        <v>33374.211530326473</v>
      </c>
      <c r="YU378" s="5"/>
      <c r="YX378" s="5">
        <v>6289.7093787114973</v>
      </c>
      <c r="YY378" s="5">
        <v>19649.869898749301</v>
      </c>
      <c r="YZ378" s="5">
        <v>21016.223667645827</v>
      </c>
      <c r="ZA378" s="5">
        <v>29702.929450272768</v>
      </c>
      <c r="ZB378" s="5">
        <v>31485.105217289143</v>
      </c>
      <c r="ZC378" s="5">
        <v>33374.211530326473</v>
      </c>
      <c r="ZD378" s="5"/>
      <c r="ZG378" s="5">
        <v>204.36263813120721</v>
      </c>
      <c r="ZH378" s="5">
        <v>440.59169114561485</v>
      </c>
      <c r="ZI378" s="5">
        <v>467.02719261435175</v>
      </c>
      <c r="ZJ378" s="5">
        <v>495.0488241712128</v>
      </c>
      <c r="ZK378" s="5">
        <v>524.7517536214857</v>
      </c>
      <c r="ZL378" s="5">
        <v>556.23685883877454</v>
      </c>
      <c r="ZM378" s="5"/>
      <c r="ZP378" s="60">
        <v>1430.5384669184505</v>
      </c>
      <c r="ZQ378" s="60">
        <v>12336.567352077216</v>
      </c>
      <c r="ZR378" s="60">
        <v>13076.761393201848</v>
      </c>
      <c r="ZS378" s="60">
        <v>13861.367076793958</v>
      </c>
      <c r="ZT378" s="60">
        <v>14693.049101401601</v>
      </c>
      <c r="ZU378" s="60">
        <v>15574.632047485688</v>
      </c>
      <c r="ZV378" s="60"/>
      <c r="ZY378" s="60">
        <v>204.36263813120721</v>
      </c>
      <c r="ZZ378" s="60">
        <v>440.59169114561485</v>
      </c>
      <c r="AAA378" s="60">
        <v>467.02719261435175</v>
      </c>
      <c r="AAB378" s="60">
        <v>495.0488241712128</v>
      </c>
      <c r="AAC378" s="60">
        <v>524.7517536214857</v>
      </c>
      <c r="AAD378" s="60">
        <v>556.23685883877454</v>
      </c>
      <c r="AAE378" s="60"/>
      <c r="AAH378" s="60">
        <v>2656.7142957056935</v>
      </c>
      <c r="AAI378" s="60">
        <v>11895.975660931601</v>
      </c>
      <c r="AAJ378" s="60">
        <v>22417.305245488882</v>
      </c>
      <c r="AAK378" s="60">
        <v>34158.368867813682</v>
      </c>
      <c r="AAL378" s="60">
        <v>47227.657825933718</v>
      </c>
      <c r="AAM378" s="60">
        <v>67304.659919491722</v>
      </c>
      <c r="AAN378" s="60"/>
      <c r="AAQ378" s="5">
        <v>4087.252762624144</v>
      </c>
      <c r="AAR378" s="5">
        <v>24232.543013008817</v>
      </c>
      <c r="AAS378" s="5">
        <v>35494.066638690732</v>
      </c>
      <c r="AAT378" s="5">
        <v>48019.735944607644</v>
      </c>
      <c r="AAU378" s="5">
        <v>61920.706927335319</v>
      </c>
      <c r="AAV378" s="5">
        <v>82879.291966977413</v>
      </c>
    </row>
    <row r="379" spans="2:724" ht="15" customHeight="1">
      <c r="B379" s="228">
        <v>106</v>
      </c>
      <c r="C379" s="228">
        <v>306625</v>
      </c>
      <c r="D379" s="229" t="s">
        <v>539</v>
      </c>
      <c r="E379" s="73" t="b">
        <v>0</v>
      </c>
      <c r="F379" s="230">
        <v>38975</v>
      </c>
      <c r="G379" s="231" t="s">
        <v>426</v>
      </c>
      <c r="H379" s="57" t="s">
        <v>231</v>
      </c>
      <c r="I379" s="57" t="s">
        <v>197</v>
      </c>
      <c r="J379" s="229" t="s">
        <v>237</v>
      </c>
      <c r="K379" s="232">
        <v>30500</v>
      </c>
      <c r="L379" s="232">
        <v>0</v>
      </c>
      <c r="M379" s="73" t="b">
        <v>1</v>
      </c>
      <c r="N379" s="73" t="b">
        <v>1</v>
      </c>
      <c r="O379" s="73" t="b">
        <v>1</v>
      </c>
      <c r="P379" s="27">
        <v>40071</v>
      </c>
      <c r="Q379" s="27" t="s">
        <v>426</v>
      </c>
      <c r="R379" s="69">
        <v>0</v>
      </c>
      <c r="S379" s="69">
        <v>0.06</v>
      </c>
      <c r="T379" s="69">
        <v>0.06</v>
      </c>
      <c r="U379" s="69">
        <v>0.06</v>
      </c>
      <c r="V379" s="69">
        <v>0.06</v>
      </c>
      <c r="W379" s="69">
        <v>0.06</v>
      </c>
      <c r="Z379" s="232">
        <v>30500</v>
      </c>
      <c r="AA379" s="232">
        <v>30500</v>
      </c>
      <c r="AB379" s="232">
        <v>35000</v>
      </c>
      <c r="AC379" s="232">
        <v>35000</v>
      </c>
      <c r="AD379" s="232">
        <v>35000</v>
      </c>
      <c r="AE379" s="232">
        <v>35000</v>
      </c>
      <c r="AF379" s="232">
        <v>35000</v>
      </c>
      <c r="AG379" s="232">
        <v>35000</v>
      </c>
      <c r="AH379" s="232">
        <v>35000</v>
      </c>
      <c r="AI379" s="232">
        <v>35000</v>
      </c>
      <c r="AJ379" s="232">
        <v>35000</v>
      </c>
      <c r="AK379" s="232">
        <v>35000</v>
      </c>
      <c r="AL379" s="5">
        <v>37100</v>
      </c>
      <c r="AM379" s="5">
        <v>37100</v>
      </c>
      <c r="AN379" s="5">
        <v>37100</v>
      </c>
      <c r="AO379" s="5">
        <v>37100</v>
      </c>
      <c r="AP379" s="5">
        <v>37100</v>
      </c>
      <c r="AQ379" s="5">
        <v>37100</v>
      </c>
      <c r="AR379" s="5">
        <v>37100</v>
      </c>
      <c r="AS379" s="5">
        <v>37100</v>
      </c>
      <c r="AT379" s="5">
        <v>37100</v>
      </c>
      <c r="AU379" s="5">
        <v>37100</v>
      </c>
      <c r="AV379" s="5">
        <v>37100</v>
      </c>
      <c r="AW379" s="5">
        <v>37100</v>
      </c>
      <c r="AX379" s="5">
        <v>39326</v>
      </c>
      <c r="AY379" s="5">
        <v>39326</v>
      </c>
      <c r="AZ379" s="5">
        <v>39326</v>
      </c>
      <c r="BA379" s="5">
        <v>39326</v>
      </c>
      <c r="BB379" s="5">
        <v>39326</v>
      </c>
      <c r="BC379" s="5">
        <v>39326</v>
      </c>
      <c r="BD379" s="5">
        <v>39326</v>
      </c>
      <c r="BE379" s="5">
        <v>39326</v>
      </c>
      <c r="BF379" s="5">
        <v>39326</v>
      </c>
      <c r="BG379" s="5">
        <v>39326</v>
      </c>
      <c r="BH379" s="5">
        <v>39326</v>
      </c>
      <c r="BI379" s="5">
        <v>39326</v>
      </c>
      <c r="BJ379" s="5">
        <v>41685.560000000005</v>
      </c>
      <c r="BK379" s="5">
        <v>41685.560000000005</v>
      </c>
      <c r="BL379" s="5">
        <v>41685.560000000005</v>
      </c>
      <c r="BM379" s="5">
        <v>41685.560000000005</v>
      </c>
      <c r="BN379" s="5">
        <v>41685.560000000005</v>
      </c>
      <c r="BO379" s="5">
        <v>41685.560000000005</v>
      </c>
      <c r="BP379" s="5">
        <v>41685.560000000005</v>
      </c>
      <c r="BQ379" s="5">
        <v>41685.560000000005</v>
      </c>
      <c r="BR379" s="5">
        <v>41685.560000000005</v>
      </c>
      <c r="BS379" s="5">
        <v>41685.560000000005</v>
      </c>
      <c r="BT379" s="5">
        <v>41685.560000000005</v>
      </c>
      <c r="BU379" s="5">
        <v>41685.560000000005</v>
      </c>
      <c r="BV379" s="5">
        <v>44186.693600000006</v>
      </c>
      <c r="BW379" s="5">
        <v>44186.693600000006</v>
      </c>
      <c r="BX379" s="5">
        <v>44186.693600000006</v>
      </c>
      <c r="BY379" s="5">
        <v>44186.693600000006</v>
      </c>
      <c r="BZ379" s="5">
        <v>44186.693600000006</v>
      </c>
      <c r="CA379" s="5">
        <v>44186.693600000006</v>
      </c>
      <c r="CB379" s="5">
        <v>44186.693600000006</v>
      </c>
      <c r="CC379" s="5">
        <v>44186.693600000006</v>
      </c>
      <c r="CD379" s="5">
        <v>44186.693600000006</v>
      </c>
      <c r="CE379" s="5">
        <v>44186.693600000006</v>
      </c>
      <c r="CF379" s="5">
        <v>44186.693600000006</v>
      </c>
      <c r="CG379" s="5">
        <v>44186.693600000006</v>
      </c>
      <c r="CH379" s="5">
        <v>46837.895216000012</v>
      </c>
      <c r="CI379" s="5">
        <v>46837.895216000012</v>
      </c>
      <c r="CJ379" s="5">
        <v>46837.895216000012</v>
      </c>
      <c r="CK379" s="5">
        <v>46837.895216000012</v>
      </c>
      <c r="CL379" s="5">
        <v>46837.895216000012</v>
      </c>
      <c r="CM379" s="5">
        <v>46837.895216000012</v>
      </c>
      <c r="CN379" s="5">
        <v>46837.895216000012</v>
      </c>
      <c r="CO379" s="5">
        <v>46837.895216000012</v>
      </c>
      <c r="CP379" s="5">
        <v>46837.895216000012</v>
      </c>
      <c r="CQ379" s="5">
        <v>46837.895216000012</v>
      </c>
      <c r="CR379" s="5">
        <v>46837.895216000012</v>
      </c>
      <c r="CS379" s="5">
        <v>46837.895216000012</v>
      </c>
      <c r="CU379" s="69">
        <v>0</v>
      </c>
      <c r="CV379" s="69">
        <v>0</v>
      </c>
      <c r="CW379" s="69">
        <v>0</v>
      </c>
      <c r="CX379" s="69">
        <v>0</v>
      </c>
      <c r="CY379" s="69">
        <v>0</v>
      </c>
      <c r="CZ379" s="69">
        <v>0</v>
      </c>
      <c r="DC379" s="5">
        <v>0</v>
      </c>
      <c r="DD379" s="5">
        <v>0</v>
      </c>
      <c r="DE379" s="5">
        <v>0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0</v>
      </c>
      <c r="DM379" s="5">
        <v>0</v>
      </c>
      <c r="DN379" s="5">
        <v>0</v>
      </c>
      <c r="DO379" s="5">
        <v>0</v>
      </c>
      <c r="DP379" s="5">
        <v>0</v>
      </c>
      <c r="DQ379" s="5">
        <v>0</v>
      </c>
      <c r="DR379" s="5">
        <v>0</v>
      </c>
      <c r="DS379" s="5">
        <v>0</v>
      </c>
      <c r="DT379" s="5">
        <v>0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0</v>
      </c>
      <c r="EC379" s="5">
        <v>0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</v>
      </c>
      <c r="EJ379" s="5">
        <v>0</v>
      </c>
      <c r="EK379" s="5">
        <v>0</v>
      </c>
      <c r="EL379" s="5">
        <v>0</v>
      </c>
      <c r="EM379" s="5">
        <v>0</v>
      </c>
      <c r="EN379" s="5">
        <v>0</v>
      </c>
      <c r="EO379" s="5">
        <v>0</v>
      </c>
      <c r="EP379" s="5">
        <v>0</v>
      </c>
      <c r="EQ379" s="5">
        <v>0</v>
      </c>
      <c r="ER379" s="5">
        <v>0</v>
      </c>
      <c r="ES379" s="5">
        <v>0</v>
      </c>
      <c r="ET379" s="5">
        <v>0</v>
      </c>
      <c r="EU379" s="5">
        <v>0</v>
      </c>
      <c r="EV379" s="5">
        <v>0</v>
      </c>
      <c r="EW379" s="5">
        <v>0</v>
      </c>
      <c r="EX379" s="5">
        <v>0</v>
      </c>
      <c r="EY379" s="5">
        <v>0</v>
      </c>
      <c r="EZ379" s="5">
        <v>0</v>
      </c>
      <c r="FA379" s="5">
        <v>0</v>
      </c>
      <c r="FB379" s="5">
        <v>0</v>
      </c>
      <c r="FC379" s="5">
        <v>0</v>
      </c>
      <c r="FD379" s="5">
        <v>0</v>
      </c>
      <c r="FE379" s="5">
        <v>0</v>
      </c>
      <c r="FF379" s="5">
        <v>0</v>
      </c>
      <c r="FG379" s="5">
        <v>0</v>
      </c>
      <c r="FH379" s="5">
        <v>0</v>
      </c>
      <c r="FI379" s="5">
        <v>0</v>
      </c>
      <c r="FJ379" s="5">
        <v>0</v>
      </c>
      <c r="FK379" s="5">
        <v>0</v>
      </c>
      <c r="FL379" s="5">
        <v>0</v>
      </c>
      <c r="FM379" s="5">
        <v>0</v>
      </c>
      <c r="FN379" s="5">
        <v>0</v>
      </c>
      <c r="FO379" s="5">
        <v>0</v>
      </c>
      <c r="FP379" s="5">
        <v>0</v>
      </c>
      <c r="FQ379" s="5">
        <v>0</v>
      </c>
      <c r="FR379" s="5">
        <v>0</v>
      </c>
      <c r="FS379" s="5">
        <v>0</v>
      </c>
      <c r="FT379" s="5">
        <v>0</v>
      </c>
      <c r="FU379" s="5">
        <v>0</v>
      </c>
      <c r="FV379" s="5">
        <v>0</v>
      </c>
      <c r="FW379" s="5"/>
      <c r="FZ379" s="5">
        <v>30500</v>
      </c>
      <c r="GA379" s="5">
        <v>30500</v>
      </c>
      <c r="GB379" s="5">
        <v>35000</v>
      </c>
      <c r="GC379" s="5">
        <v>35000</v>
      </c>
      <c r="GD379" s="5">
        <v>35000</v>
      </c>
      <c r="GE379" s="5">
        <v>35000</v>
      </c>
      <c r="GF379" s="5">
        <v>35000</v>
      </c>
      <c r="GG379" s="5">
        <v>35000</v>
      </c>
      <c r="GH379" s="5">
        <v>35000</v>
      </c>
      <c r="GI379" s="5">
        <v>35000</v>
      </c>
      <c r="GJ379" s="5">
        <v>35000</v>
      </c>
      <c r="GK379" s="5">
        <v>35000</v>
      </c>
      <c r="GL379" s="5">
        <v>37100</v>
      </c>
      <c r="GM379" s="5">
        <v>37100</v>
      </c>
      <c r="GN379" s="5">
        <v>37100</v>
      </c>
      <c r="GO379" s="5">
        <v>37100</v>
      </c>
      <c r="GP379" s="5">
        <v>37100</v>
      </c>
      <c r="GQ379" s="5">
        <v>37100</v>
      </c>
      <c r="GR379" s="5">
        <v>37100</v>
      </c>
      <c r="GS379" s="5">
        <v>37100</v>
      </c>
      <c r="GT379" s="5">
        <v>37100</v>
      </c>
      <c r="GU379" s="5">
        <v>37100</v>
      </c>
      <c r="GV379" s="5">
        <v>37100</v>
      </c>
      <c r="GW379" s="5">
        <v>37100</v>
      </c>
      <c r="GX379" s="5">
        <v>39326</v>
      </c>
      <c r="GY379" s="5">
        <v>39326</v>
      </c>
      <c r="GZ379" s="5">
        <v>39326</v>
      </c>
      <c r="HA379" s="5">
        <v>39326</v>
      </c>
      <c r="HB379" s="5">
        <v>39326</v>
      </c>
      <c r="HC379" s="5">
        <v>39326</v>
      </c>
      <c r="HD379" s="5">
        <v>39326</v>
      </c>
      <c r="HE379" s="5">
        <v>39326</v>
      </c>
      <c r="HF379" s="5">
        <v>39326</v>
      </c>
      <c r="HG379" s="5">
        <v>39326</v>
      </c>
      <c r="HH379" s="5">
        <v>39326</v>
      </c>
      <c r="HI379" s="5">
        <v>39326</v>
      </c>
      <c r="HJ379" s="5">
        <v>41685.560000000005</v>
      </c>
      <c r="HK379" s="5">
        <v>41685.560000000005</v>
      </c>
      <c r="HL379" s="5">
        <v>41685.560000000005</v>
      </c>
      <c r="HM379" s="5">
        <v>41685.560000000005</v>
      </c>
      <c r="HN379" s="5">
        <v>41685.560000000005</v>
      </c>
      <c r="HO379" s="5">
        <v>41685.560000000005</v>
      </c>
      <c r="HP379" s="5">
        <v>41685.560000000005</v>
      </c>
      <c r="HQ379" s="5">
        <v>41685.560000000005</v>
      </c>
      <c r="HR379" s="5">
        <v>41685.560000000005</v>
      </c>
      <c r="HS379" s="5">
        <v>41685.560000000005</v>
      </c>
      <c r="HT379" s="5">
        <v>41685.560000000005</v>
      </c>
      <c r="HU379" s="5">
        <v>41685.560000000005</v>
      </c>
      <c r="HV379" s="5">
        <v>44186.693600000006</v>
      </c>
      <c r="HW379" s="5">
        <v>44186.693600000006</v>
      </c>
      <c r="HX379" s="5">
        <v>44186.693600000006</v>
      </c>
      <c r="HY379" s="5">
        <v>44186.693600000006</v>
      </c>
      <c r="HZ379" s="5">
        <v>44186.693600000006</v>
      </c>
      <c r="IA379" s="5">
        <v>44186.693600000006</v>
      </c>
      <c r="IB379" s="5">
        <v>44186.693600000006</v>
      </c>
      <c r="IC379" s="5">
        <v>44186.693600000006</v>
      </c>
      <c r="ID379" s="5">
        <v>44186.693600000006</v>
      </c>
      <c r="IE379" s="5">
        <v>44186.693600000006</v>
      </c>
      <c r="IF379" s="5">
        <v>44186.693600000006</v>
      </c>
      <c r="IG379" s="5">
        <v>44186.693600000006</v>
      </c>
      <c r="IH379" s="5">
        <v>46837.895216000012</v>
      </c>
      <c r="II379" s="5">
        <v>46837.895216000012</v>
      </c>
      <c r="IJ379" s="5">
        <v>46837.895216000012</v>
      </c>
      <c r="IK379" s="5">
        <v>46837.895216000012</v>
      </c>
      <c r="IL379" s="5">
        <v>46837.895216000012</v>
      </c>
      <c r="IM379" s="5">
        <v>46837.895216000012</v>
      </c>
      <c r="IN379" s="5">
        <v>46837.895216000012</v>
      </c>
      <c r="IO379" s="5">
        <v>46837.895216000012</v>
      </c>
      <c r="IP379" s="5">
        <v>46837.895216000012</v>
      </c>
      <c r="IQ379" s="5">
        <v>46837.895216000012</v>
      </c>
      <c r="IR379" s="5">
        <v>46837.895216000012</v>
      </c>
      <c r="IS379" s="5">
        <v>46837.895216000012</v>
      </c>
      <c r="IT379" s="5"/>
      <c r="IW379" s="5">
        <v>875.35</v>
      </c>
      <c r="IX379" s="5">
        <v>875.35</v>
      </c>
      <c r="IY379" s="5">
        <v>1004.5</v>
      </c>
      <c r="IZ379" s="5">
        <v>1004.5</v>
      </c>
      <c r="JA379" s="5">
        <v>1004.5</v>
      </c>
      <c r="JB379" s="5">
        <v>1004.5</v>
      </c>
      <c r="JC379" s="5">
        <v>1004.5</v>
      </c>
      <c r="JD379" s="5">
        <v>1004.5</v>
      </c>
      <c r="JE379" s="5">
        <v>1004.5</v>
      </c>
      <c r="JF379" s="5">
        <v>1004.5</v>
      </c>
      <c r="JG379" s="5">
        <v>1004.5</v>
      </c>
      <c r="JH379" s="5">
        <v>1004.5</v>
      </c>
      <c r="JI379" s="5">
        <v>1064.77</v>
      </c>
      <c r="JJ379" s="5">
        <v>1064.77</v>
      </c>
      <c r="JK379" s="5">
        <v>1064.77</v>
      </c>
      <c r="JL379" s="5">
        <v>1064.77</v>
      </c>
      <c r="JM379" s="5">
        <v>1064.77</v>
      </c>
      <c r="JN379" s="5">
        <v>1064.77</v>
      </c>
      <c r="JO379" s="5">
        <v>1064.77</v>
      </c>
      <c r="JP379" s="5">
        <v>1064.77</v>
      </c>
      <c r="JQ379" s="5">
        <v>1064.77</v>
      </c>
      <c r="JR379" s="5">
        <v>1064.77</v>
      </c>
      <c r="JS379" s="5">
        <v>1064.77</v>
      </c>
      <c r="JT379" s="5">
        <v>1064.77</v>
      </c>
      <c r="JU379" s="5">
        <v>1128.6561999999999</v>
      </c>
      <c r="JV379" s="5">
        <v>1128.6561999999999</v>
      </c>
      <c r="JW379" s="5">
        <v>1128.6561999999999</v>
      </c>
      <c r="JX379" s="5">
        <v>1128.6561999999999</v>
      </c>
      <c r="JY379" s="5">
        <v>1128.6561999999999</v>
      </c>
      <c r="JZ379" s="5">
        <v>1128.6561999999999</v>
      </c>
      <c r="KA379" s="5">
        <v>1128.6561999999999</v>
      </c>
      <c r="KB379" s="5">
        <v>1128.6561999999999</v>
      </c>
      <c r="KC379" s="5">
        <v>1128.6561999999999</v>
      </c>
      <c r="KD379" s="5">
        <v>1128.6561999999999</v>
      </c>
      <c r="KE379" s="5">
        <v>1128.6561999999999</v>
      </c>
      <c r="KF379" s="5">
        <v>1128.6561999999999</v>
      </c>
      <c r="KG379" s="5">
        <v>1196.3755720000001</v>
      </c>
      <c r="KH379" s="5">
        <v>1196.3755720000001</v>
      </c>
      <c r="KI379" s="5">
        <v>1196.3755720000001</v>
      </c>
      <c r="KJ379" s="5">
        <v>1196.3755720000001</v>
      </c>
      <c r="KK379" s="5">
        <v>1196.3755720000001</v>
      </c>
      <c r="KL379" s="5">
        <v>1196.3755720000001</v>
      </c>
      <c r="KM379" s="5">
        <v>1196.3755720000001</v>
      </c>
      <c r="KN379" s="5">
        <v>1196.3755720000001</v>
      </c>
      <c r="KO379" s="5">
        <v>1196.3755720000001</v>
      </c>
      <c r="KP379" s="5">
        <v>1196.3755720000001</v>
      </c>
      <c r="KQ379" s="5">
        <v>1196.3755720000001</v>
      </c>
      <c r="KR379" s="5">
        <v>1196.3755720000001</v>
      </c>
      <c r="KS379" s="5">
        <v>1268.1581063200001</v>
      </c>
      <c r="KT379" s="5">
        <v>1268.1581063200001</v>
      </c>
      <c r="KU379" s="5">
        <v>1268.1581063200001</v>
      </c>
      <c r="KV379" s="5">
        <v>1268.1581063200001</v>
      </c>
      <c r="KW379" s="5">
        <v>1268.1581063200001</v>
      </c>
      <c r="KX379" s="5">
        <v>1268.1581063200001</v>
      </c>
      <c r="KY379" s="5">
        <v>1268.1581063200001</v>
      </c>
      <c r="KZ379" s="5">
        <v>1268.1581063200001</v>
      </c>
      <c r="LA379" s="5">
        <v>1268.1581063200001</v>
      </c>
      <c r="LB379" s="5">
        <v>1268.1581063200001</v>
      </c>
      <c r="LC379" s="5">
        <v>1268.1581063200001</v>
      </c>
      <c r="LD379" s="5">
        <v>1268.1581063200001</v>
      </c>
      <c r="LE379" s="5">
        <v>1344.2475926992004</v>
      </c>
      <c r="LF379" s="5">
        <v>1344.2475926992004</v>
      </c>
      <c r="LG379" s="5">
        <v>1344.2475926992004</v>
      </c>
      <c r="LH379" s="5">
        <v>1344.2475926992004</v>
      </c>
      <c r="LI379" s="5">
        <v>1344.2475926992004</v>
      </c>
      <c r="LJ379" s="5">
        <v>1344.2475926992004</v>
      </c>
      <c r="LK379" s="5">
        <v>1344.2475926992004</v>
      </c>
      <c r="LL379" s="5">
        <v>1344.2475926992004</v>
      </c>
      <c r="LM379" s="5">
        <v>1344.2475926992004</v>
      </c>
      <c r="LN379" s="5">
        <v>1344.2475926992004</v>
      </c>
      <c r="LO379" s="5">
        <v>1344.2475926992004</v>
      </c>
      <c r="LP379" s="5">
        <v>1344.2475926992004</v>
      </c>
      <c r="LQ379" s="5"/>
      <c r="LT379" s="5">
        <v>927.2</v>
      </c>
      <c r="LU379" s="5">
        <v>927.2</v>
      </c>
      <c r="LV379" s="5">
        <v>1064</v>
      </c>
      <c r="LW379" s="5">
        <v>1064</v>
      </c>
      <c r="LX379" s="5">
        <v>1064</v>
      </c>
      <c r="LY379" s="5">
        <v>1064</v>
      </c>
      <c r="LZ379" s="5">
        <v>1064</v>
      </c>
      <c r="MA379" s="5">
        <v>1064</v>
      </c>
      <c r="MB379" s="5">
        <v>1064</v>
      </c>
      <c r="MC379" s="5">
        <v>1064</v>
      </c>
      <c r="MD379" s="5">
        <v>1064</v>
      </c>
      <c r="ME379" s="5">
        <v>1064</v>
      </c>
      <c r="MF379" s="5">
        <v>1127.8399999999999</v>
      </c>
      <c r="MG379" s="5">
        <v>1127.8399999999999</v>
      </c>
      <c r="MH379" s="5">
        <v>1127.8399999999999</v>
      </c>
      <c r="MI379" s="5">
        <v>1127.8399999999999</v>
      </c>
      <c r="MJ379" s="5">
        <v>1127.8399999999999</v>
      </c>
      <c r="MK379" s="5">
        <v>1127.8399999999999</v>
      </c>
      <c r="ML379" s="5">
        <v>1127.8399999999999</v>
      </c>
      <c r="MM379" s="5">
        <v>1127.8399999999999</v>
      </c>
      <c r="MN379" s="5">
        <v>1127.8399999999999</v>
      </c>
      <c r="MO379" s="5">
        <v>1127.8399999999999</v>
      </c>
      <c r="MP379" s="5">
        <v>1127.8399999999999</v>
      </c>
      <c r="MQ379" s="5">
        <v>1127.8399999999999</v>
      </c>
      <c r="MR379" s="5">
        <v>1195.5103999999999</v>
      </c>
      <c r="MS379" s="5">
        <v>1195.5103999999999</v>
      </c>
      <c r="MT379" s="5">
        <v>1195.5103999999999</v>
      </c>
      <c r="MU379" s="5">
        <v>1195.5103999999999</v>
      </c>
      <c r="MV379" s="5">
        <v>1195.5103999999999</v>
      </c>
      <c r="MW379" s="5">
        <v>1195.5103999999999</v>
      </c>
      <c r="MX379" s="5">
        <v>1195.5103999999999</v>
      </c>
      <c r="MY379" s="5">
        <v>1195.5103999999999</v>
      </c>
      <c r="MZ379" s="5">
        <v>1195.5103999999999</v>
      </c>
      <c r="NA379" s="5">
        <v>1195.5103999999999</v>
      </c>
      <c r="NB379" s="5">
        <v>1195.5103999999999</v>
      </c>
      <c r="NC379" s="5">
        <v>1195.5103999999999</v>
      </c>
      <c r="ND379" s="5">
        <v>1267.2410240000002</v>
      </c>
      <c r="NE379" s="5">
        <v>1267.2410240000002</v>
      </c>
      <c r="NF379" s="5">
        <v>1267.2410240000002</v>
      </c>
      <c r="NG379" s="5">
        <v>1267.2410240000002</v>
      </c>
      <c r="NH379" s="5">
        <v>1267.2410240000002</v>
      </c>
      <c r="NI379" s="5">
        <v>1267.2410240000002</v>
      </c>
      <c r="NJ379" s="5">
        <v>1267.2410240000002</v>
      </c>
      <c r="NK379" s="5">
        <v>1267.2410240000002</v>
      </c>
      <c r="NL379" s="5">
        <v>1267.2410240000002</v>
      </c>
      <c r="NM379" s="5">
        <v>1267.2410240000002</v>
      </c>
      <c r="NN379" s="5">
        <v>1267.2410240000002</v>
      </c>
      <c r="NO379" s="5">
        <v>1267.2410240000002</v>
      </c>
      <c r="NP379" s="5">
        <v>1343.2754854400002</v>
      </c>
      <c r="NQ379" s="5">
        <v>1343.2754854400002</v>
      </c>
      <c r="NR379" s="5">
        <v>1343.2754854400002</v>
      </c>
      <c r="NS379" s="5">
        <v>1343.2754854400002</v>
      </c>
      <c r="NT379" s="5">
        <v>1343.2754854400002</v>
      </c>
      <c r="NU379" s="5">
        <v>1343.2754854400002</v>
      </c>
      <c r="NV379" s="5">
        <v>1343.2754854400002</v>
      </c>
      <c r="NW379" s="5">
        <v>1343.2754854400002</v>
      </c>
      <c r="NX379" s="5">
        <v>1343.2754854400002</v>
      </c>
      <c r="NY379" s="5">
        <v>1343.2754854400002</v>
      </c>
      <c r="NZ379" s="5">
        <v>1343.2754854400002</v>
      </c>
      <c r="OA379" s="5">
        <v>1343.2754854400002</v>
      </c>
      <c r="OB379" s="5">
        <v>1423.8720145664004</v>
      </c>
      <c r="OC379" s="5">
        <v>1423.8720145664004</v>
      </c>
      <c r="OD379" s="5">
        <v>1423.8720145664004</v>
      </c>
      <c r="OE379" s="5">
        <v>1423.8720145664004</v>
      </c>
      <c r="OF379" s="5">
        <v>1423.8720145664004</v>
      </c>
      <c r="OG379" s="5">
        <v>1423.8720145664004</v>
      </c>
      <c r="OH379" s="5">
        <v>1423.8720145664004</v>
      </c>
      <c r="OI379" s="5">
        <v>1423.8720145664004</v>
      </c>
      <c r="OJ379" s="5">
        <v>1423.8720145664004</v>
      </c>
      <c r="OK379" s="5">
        <v>1423.8720145664004</v>
      </c>
      <c r="OL379" s="5">
        <v>1423.8720145664004</v>
      </c>
      <c r="OM379" s="5">
        <v>1423.8720145664004</v>
      </c>
      <c r="ON379" s="5"/>
      <c r="OQ379" s="59">
        <v>0</v>
      </c>
      <c r="OR379" s="59">
        <v>0</v>
      </c>
      <c r="OS379" s="59">
        <v>300.67487499999987</v>
      </c>
      <c r="OT379" s="59">
        <v>300.67487499999987</v>
      </c>
      <c r="OU379" s="59">
        <v>300.67487499999987</v>
      </c>
      <c r="OV379" s="59">
        <v>300.67487499999987</v>
      </c>
      <c r="OW379" s="59">
        <v>300.67487499999987</v>
      </c>
      <c r="OX379" s="59">
        <v>300.67487499999987</v>
      </c>
      <c r="OY379" s="59">
        <v>300.67487499999987</v>
      </c>
      <c r="OZ379" s="59">
        <v>300.67487499999987</v>
      </c>
      <c r="PA379" s="59">
        <v>300.67487499999987</v>
      </c>
      <c r="PB379" s="59">
        <v>300.67487499999987</v>
      </c>
      <c r="PC379" s="59">
        <v>597.05837499999973</v>
      </c>
      <c r="PD379" s="59">
        <v>597.05837499999973</v>
      </c>
      <c r="PE379" s="59">
        <v>597.05837499999973</v>
      </c>
      <c r="PF379" s="59">
        <v>597.05837499999973</v>
      </c>
      <c r="PG379" s="59">
        <v>597.05837499999973</v>
      </c>
      <c r="PH379" s="59">
        <v>597.05837499999973</v>
      </c>
      <c r="PI379" s="59">
        <v>597.05837499999973</v>
      </c>
      <c r="PJ379" s="59">
        <v>597.05837499999973</v>
      </c>
      <c r="PK379" s="59">
        <v>597.05837499999973</v>
      </c>
      <c r="PL379" s="59">
        <v>597.05837499999973</v>
      </c>
      <c r="PM379" s="59">
        <v>597.05837499999973</v>
      </c>
      <c r="PN379" s="59">
        <v>597.05837499999973</v>
      </c>
      <c r="PO379" s="59">
        <v>911.22488500000043</v>
      </c>
      <c r="PP379" s="59">
        <v>911.22488500000043</v>
      </c>
      <c r="PQ379" s="59">
        <v>911.22488500000043</v>
      </c>
      <c r="PR379" s="59">
        <v>911.22488500000043</v>
      </c>
      <c r="PS379" s="59">
        <v>911.22488500000043</v>
      </c>
      <c r="PT379" s="59">
        <v>911.22488500000043</v>
      </c>
      <c r="PU379" s="59">
        <v>911.22488500000043</v>
      </c>
      <c r="PV379" s="59">
        <v>911.22488500000043</v>
      </c>
      <c r="PW379" s="59">
        <v>911.22488500000043</v>
      </c>
      <c r="PX379" s="59">
        <v>911.22488500000043</v>
      </c>
      <c r="PY379" s="59">
        <v>911.22488500000043</v>
      </c>
      <c r="PZ379" s="59">
        <v>911.22488500000043</v>
      </c>
      <c r="QA379" s="59">
        <v>1244.2413856000005</v>
      </c>
      <c r="QB379" s="59">
        <v>1244.2413856000005</v>
      </c>
      <c r="QC379" s="59">
        <v>1244.2413856000005</v>
      </c>
      <c r="QD379" s="59">
        <v>1244.2413856000005</v>
      </c>
      <c r="QE379" s="59">
        <v>1244.2413856000005</v>
      </c>
      <c r="QF379" s="59">
        <v>1244.2413856000005</v>
      </c>
      <c r="QG379" s="59">
        <v>1244.2413856000005</v>
      </c>
      <c r="QH379" s="59">
        <v>1244.2413856000005</v>
      </c>
      <c r="QI379" s="59">
        <v>1244.2413856000005</v>
      </c>
      <c r="QJ379" s="59">
        <v>1244.2413856000005</v>
      </c>
      <c r="QK379" s="59">
        <v>1244.2413856000005</v>
      </c>
      <c r="QL379" s="59">
        <v>1244.2413856000005</v>
      </c>
      <c r="QM379" s="59">
        <v>1597.2388762360004</v>
      </c>
      <c r="QN379" s="59">
        <v>1597.2388762360004</v>
      </c>
      <c r="QO379" s="59">
        <v>1597.2388762360004</v>
      </c>
      <c r="QP379" s="59">
        <v>1597.2388762360004</v>
      </c>
      <c r="QQ379" s="59">
        <v>1597.2388762360004</v>
      </c>
      <c r="QR379" s="59">
        <v>1597.2388762360004</v>
      </c>
      <c r="QS379" s="59">
        <v>1597.2388762360004</v>
      </c>
      <c r="QT379" s="59">
        <v>1597.2388762360004</v>
      </c>
      <c r="QU379" s="59">
        <v>1597.2388762360004</v>
      </c>
      <c r="QV379" s="59">
        <v>1597.2388762360004</v>
      </c>
      <c r="QW379" s="59">
        <v>1597.2388762360004</v>
      </c>
      <c r="QX379" s="59">
        <v>1597.2388762360004</v>
      </c>
      <c r="QY379" s="59">
        <v>1971.4162163101616</v>
      </c>
      <c r="QZ379" s="59">
        <v>1971.4162163101616</v>
      </c>
      <c r="RA379" s="59">
        <v>1971.4162163101616</v>
      </c>
      <c r="RB379" s="59">
        <v>1971.4162163101616</v>
      </c>
      <c r="RC379" s="59">
        <v>1971.4162163101616</v>
      </c>
      <c r="RD379" s="59">
        <v>1971.4162163101616</v>
      </c>
      <c r="RE379" s="59">
        <v>1971.4162163101616</v>
      </c>
      <c r="RF379" s="59">
        <v>1971.4162163101616</v>
      </c>
      <c r="RG379" s="59">
        <v>1971.4162163101616</v>
      </c>
      <c r="RH379" s="59">
        <v>1971.4162163101616</v>
      </c>
      <c r="RI379" s="59">
        <v>1971.4162163101616</v>
      </c>
      <c r="RJ379" s="59">
        <v>1971.4162163101616</v>
      </c>
      <c r="RK379" s="59"/>
      <c r="RN379" s="59">
        <v>1802.5500000000002</v>
      </c>
      <c r="RO379" s="59">
        <v>1802.5500000000002</v>
      </c>
      <c r="RP379" s="59">
        <v>2369.1748749999997</v>
      </c>
      <c r="RQ379" s="59">
        <v>2369.1748749999997</v>
      </c>
      <c r="RR379" s="59">
        <v>2369.1748749999997</v>
      </c>
      <c r="RS379" s="59">
        <v>2369.1748749999997</v>
      </c>
      <c r="RT379" s="59">
        <v>2369.1748749999997</v>
      </c>
      <c r="RU379" s="59">
        <v>2369.1748749999997</v>
      </c>
      <c r="RV379" s="59">
        <v>2369.1748749999997</v>
      </c>
      <c r="RW379" s="59">
        <v>2369.1748749999997</v>
      </c>
      <c r="RX379" s="59">
        <v>2369.1748749999997</v>
      </c>
      <c r="RY379" s="59">
        <v>2369.1748749999997</v>
      </c>
      <c r="RZ379" s="59">
        <v>2789.6683749999993</v>
      </c>
      <c r="SA379" s="59">
        <v>2789.6683749999993</v>
      </c>
      <c r="SB379" s="59">
        <v>2789.6683749999993</v>
      </c>
      <c r="SC379" s="59">
        <v>2789.6683749999993</v>
      </c>
      <c r="SD379" s="59">
        <v>2789.6683749999993</v>
      </c>
      <c r="SE379" s="59">
        <v>2789.6683749999993</v>
      </c>
      <c r="SF379" s="59">
        <v>2789.6683749999993</v>
      </c>
      <c r="SG379" s="59">
        <v>2789.6683749999993</v>
      </c>
      <c r="SH379" s="59">
        <v>2789.6683749999993</v>
      </c>
      <c r="SI379" s="59">
        <v>2789.6683749999993</v>
      </c>
      <c r="SJ379" s="59">
        <v>2789.6683749999993</v>
      </c>
      <c r="SK379" s="59">
        <v>2789.6683749999993</v>
      </c>
      <c r="SL379" s="59">
        <v>3235.3914850000001</v>
      </c>
      <c r="SM379" s="59">
        <v>3235.3914850000001</v>
      </c>
      <c r="SN379" s="59">
        <v>3235.3914850000001</v>
      </c>
      <c r="SO379" s="59">
        <v>3235.3914850000001</v>
      </c>
      <c r="SP379" s="59">
        <v>3235.3914850000001</v>
      </c>
      <c r="SQ379" s="59">
        <v>3235.3914850000001</v>
      </c>
      <c r="SR379" s="59">
        <v>3235.3914850000001</v>
      </c>
      <c r="SS379" s="59">
        <v>3235.3914850000001</v>
      </c>
      <c r="ST379" s="59">
        <v>3235.3914850000001</v>
      </c>
      <c r="SU379" s="59">
        <v>3235.3914850000001</v>
      </c>
      <c r="SV379" s="59">
        <v>3235.3914850000001</v>
      </c>
      <c r="SW379" s="59">
        <v>3235.3914850000001</v>
      </c>
      <c r="SX379" s="59">
        <v>3707.857981600001</v>
      </c>
      <c r="SY379" s="59">
        <v>3707.857981600001</v>
      </c>
      <c r="SZ379" s="59">
        <v>3707.857981600001</v>
      </c>
      <c r="TA379" s="59">
        <v>3707.857981600001</v>
      </c>
      <c r="TB379" s="59">
        <v>3707.857981600001</v>
      </c>
      <c r="TC379" s="59">
        <v>3707.857981600001</v>
      </c>
      <c r="TD379" s="59">
        <v>3707.857981600001</v>
      </c>
      <c r="TE379" s="59">
        <v>3707.857981600001</v>
      </c>
      <c r="TF379" s="59">
        <v>3707.857981600001</v>
      </c>
      <c r="TG379" s="59">
        <v>3707.857981600001</v>
      </c>
      <c r="TH379" s="59">
        <v>3707.857981600001</v>
      </c>
      <c r="TI379" s="59">
        <v>3707.857981600001</v>
      </c>
      <c r="TJ379" s="59">
        <v>4208.6724679960007</v>
      </c>
      <c r="TK379" s="59">
        <v>4208.6724679960007</v>
      </c>
      <c r="TL379" s="59">
        <v>4208.6724679960007</v>
      </c>
      <c r="TM379" s="59">
        <v>4208.6724679960007</v>
      </c>
      <c r="TN379" s="59">
        <v>4208.6724679960007</v>
      </c>
      <c r="TO379" s="59">
        <v>4208.6724679960007</v>
      </c>
      <c r="TP379" s="59">
        <v>4208.6724679960007</v>
      </c>
      <c r="TQ379" s="59">
        <v>4208.6724679960007</v>
      </c>
      <c r="TR379" s="59">
        <v>4208.6724679960007</v>
      </c>
      <c r="TS379" s="59">
        <v>4208.6724679960007</v>
      </c>
      <c r="TT379" s="59">
        <v>4208.6724679960007</v>
      </c>
      <c r="TU379" s="59">
        <v>4208.6724679960007</v>
      </c>
      <c r="TV379" s="59">
        <v>4739.5358235757622</v>
      </c>
      <c r="TW379" s="59">
        <v>4739.5358235757622</v>
      </c>
      <c r="TX379" s="59">
        <v>4739.5358235757622</v>
      </c>
      <c r="TY379" s="59">
        <v>4739.5358235757622</v>
      </c>
      <c r="TZ379" s="59">
        <v>4739.5358235757622</v>
      </c>
      <c r="UA379" s="59">
        <v>4739.5358235757622</v>
      </c>
      <c r="UB379" s="59">
        <v>4739.5358235757622</v>
      </c>
      <c r="UC379" s="59">
        <v>4739.5358235757622</v>
      </c>
      <c r="UD379" s="59">
        <v>4739.5358235757622</v>
      </c>
      <c r="UE379" s="59">
        <v>4739.5358235757622</v>
      </c>
      <c r="UF379" s="59">
        <v>4739.5358235757622</v>
      </c>
      <c r="UG379" s="59">
        <v>4739.5358235757622</v>
      </c>
      <c r="UH379" s="59"/>
      <c r="UK379" s="59">
        <v>11795.7</v>
      </c>
      <c r="UL379" s="59">
        <v>12777.240000000003</v>
      </c>
      <c r="UM379" s="59">
        <v>13543.874399999995</v>
      </c>
      <c r="UN379" s="59">
        <v>14356.506864000004</v>
      </c>
      <c r="UO379" s="59">
        <v>15217.897275839998</v>
      </c>
      <c r="UP379" s="59">
        <v>16130.971112390407</v>
      </c>
      <c r="UQ379" s="59"/>
      <c r="UT379" s="59">
        <v>12494.4</v>
      </c>
      <c r="UU379" s="59">
        <v>13534.08</v>
      </c>
      <c r="UV379" s="59">
        <v>14346.124799999996</v>
      </c>
      <c r="UW379" s="59">
        <v>15206.892288000005</v>
      </c>
      <c r="UX379" s="59">
        <v>16119.305825280006</v>
      </c>
      <c r="UY379" s="59">
        <v>17086.464174796809</v>
      </c>
      <c r="UZ379" s="59"/>
      <c r="VC379" s="59">
        <v>3006.7487499999984</v>
      </c>
      <c r="VD379" s="59">
        <v>7164.7004999999963</v>
      </c>
      <c r="VE379" s="59">
        <v>10934.698620000003</v>
      </c>
      <c r="VF379" s="59">
        <v>14930.896627200005</v>
      </c>
      <c r="VG379" s="59">
        <v>19166.866514832003</v>
      </c>
      <c r="VH379" s="59">
        <v>23656.994595721935</v>
      </c>
      <c r="VI379" s="59"/>
      <c r="VL379" s="59">
        <v>27296.848749999997</v>
      </c>
      <c r="VM379" s="59">
        <v>33476.020499999999</v>
      </c>
      <c r="VN379" s="59">
        <v>38824.697819999994</v>
      </c>
      <c r="VO379" s="59">
        <v>44494.295779200016</v>
      </c>
      <c r="VP379" s="59">
        <v>50504.069615952001</v>
      </c>
      <c r="VQ379" s="59">
        <v>56874.429882909157</v>
      </c>
      <c r="VR379" s="59"/>
      <c r="VU379" s="59">
        <v>411000</v>
      </c>
      <c r="VV379" s="59">
        <v>445200</v>
      </c>
      <c r="VW379" s="59">
        <v>471912</v>
      </c>
      <c r="VX379" s="59">
        <v>500226.72000000003</v>
      </c>
      <c r="VY379" s="59">
        <v>530240.3232000001</v>
      </c>
      <c r="VZ379" s="59">
        <v>562054.74259200029</v>
      </c>
      <c r="WA379" s="59"/>
      <c r="WD379" s="59">
        <v>34250</v>
      </c>
      <c r="WE379" s="59">
        <v>37100</v>
      </c>
      <c r="WF379" s="59">
        <v>39326</v>
      </c>
      <c r="WG379" s="59">
        <v>41685.560000000005</v>
      </c>
      <c r="WH379" s="59">
        <v>44186.693600000006</v>
      </c>
      <c r="WI379" s="59">
        <v>46837.895216000026</v>
      </c>
      <c r="WJ379" s="59"/>
      <c r="WM379" s="59">
        <v>1437.2639530004196</v>
      </c>
      <c r="WN379" s="59">
        <v>1556.8610994544692</v>
      </c>
      <c r="WO379" s="59">
        <v>1650.2727654217374</v>
      </c>
      <c r="WP379" s="59">
        <v>1749.2891313470418</v>
      </c>
      <c r="WQ379" s="59">
        <v>1854.2464792278645</v>
      </c>
      <c r="WR379" s="59">
        <v>1965.501267981537</v>
      </c>
      <c r="WS379" s="59"/>
      <c r="WV379" s="74">
        <v>99.533333333333331</v>
      </c>
      <c r="WW379" s="74">
        <v>111.53333333333333</v>
      </c>
      <c r="WX379" s="74">
        <v>123.53333333333333</v>
      </c>
      <c r="WY379" s="74">
        <v>135.53333333333333</v>
      </c>
      <c r="WZ379" s="74">
        <v>147.53333333333333</v>
      </c>
      <c r="XA379" s="74">
        <v>159.53333333333333</v>
      </c>
      <c r="XB379" s="74"/>
      <c r="XE379" s="80">
        <v>8</v>
      </c>
      <c r="XF379" s="80">
        <v>9</v>
      </c>
      <c r="XG379" s="80">
        <v>10</v>
      </c>
      <c r="XH379" s="80">
        <v>11</v>
      </c>
      <c r="XI379" s="80">
        <v>12</v>
      </c>
      <c r="XJ379" s="80">
        <v>13</v>
      </c>
      <c r="XK379" s="80"/>
      <c r="XL379" s="75"/>
      <c r="XM379" s="75"/>
      <c r="XN379" s="80">
        <v>3</v>
      </c>
      <c r="XO379" s="80">
        <v>3</v>
      </c>
      <c r="XP379" s="80">
        <v>3</v>
      </c>
      <c r="XQ379" s="80">
        <v>3</v>
      </c>
      <c r="XR379" s="80">
        <v>3</v>
      </c>
      <c r="XS379" s="80">
        <v>3</v>
      </c>
      <c r="XT379" s="80"/>
      <c r="XW379" s="80">
        <v>15</v>
      </c>
      <c r="XX379" s="80">
        <v>15</v>
      </c>
      <c r="XY379" s="80">
        <v>15</v>
      </c>
      <c r="XZ379" s="80">
        <v>15</v>
      </c>
      <c r="YA379" s="80">
        <v>15</v>
      </c>
      <c r="YB379" s="80">
        <v>15</v>
      </c>
      <c r="YC379" s="80"/>
      <c r="YF379" s="5">
        <v>8745.7511540075539</v>
      </c>
      <c r="YG379" s="5">
        <v>9473.4997901804454</v>
      </c>
      <c r="YH379" s="5">
        <v>10041.909777591274</v>
      </c>
      <c r="YI379" s="5">
        <v>10644.424364246752</v>
      </c>
      <c r="YJ379" s="5">
        <v>11283.089826101557</v>
      </c>
      <c r="YK379" s="5">
        <v>11960.07521566765</v>
      </c>
      <c r="YL379" s="5"/>
      <c r="YO379" s="5">
        <v>86235.837180025177</v>
      </c>
      <c r="YP379" s="5">
        <v>93411.665967268156</v>
      </c>
      <c r="YQ379" s="5">
        <v>99016.365925304242</v>
      </c>
      <c r="YR379" s="5">
        <v>104957.3478808225</v>
      </c>
      <c r="YS379" s="5">
        <v>111254.78875367186</v>
      </c>
      <c r="YT379" s="5">
        <v>117930.07607889222</v>
      </c>
      <c r="YU379" s="5"/>
      <c r="YX379" s="5">
        <v>58979.94302374556</v>
      </c>
      <c r="YY379" s="5">
        <v>92578.892338041464</v>
      </c>
      <c r="YZ379" s="5">
        <v>99016.365925304242</v>
      </c>
      <c r="ZA379" s="5">
        <v>104957.3478808225</v>
      </c>
      <c r="ZB379" s="5">
        <v>111254.78875367186</v>
      </c>
      <c r="ZC379" s="5">
        <v>117930.07607889222</v>
      </c>
      <c r="ZD379" s="5"/>
      <c r="ZG379" s="5">
        <v>1437.2639530004196</v>
      </c>
      <c r="ZH379" s="5">
        <v>1556.8610994544692</v>
      </c>
      <c r="ZI379" s="5">
        <v>1650.2727654217374</v>
      </c>
      <c r="ZJ379" s="5">
        <v>1749.2891313470418</v>
      </c>
      <c r="ZK379" s="5">
        <v>1854.2464792278645</v>
      </c>
      <c r="ZL379" s="5">
        <v>1965.501267981537</v>
      </c>
      <c r="ZM379" s="5"/>
      <c r="ZP379" s="60">
        <v>40243.390684011749</v>
      </c>
      <c r="ZQ379" s="60">
        <v>43592.110784725141</v>
      </c>
      <c r="ZR379" s="60">
        <v>46207.637431808645</v>
      </c>
      <c r="ZS379" s="60">
        <v>48980.095677717167</v>
      </c>
      <c r="ZT379" s="60">
        <v>51918.901418380206</v>
      </c>
      <c r="ZU379" s="60">
        <v>55034.035503483035</v>
      </c>
      <c r="ZV379" s="60"/>
      <c r="ZY379" s="60">
        <v>1437.2639530004196</v>
      </c>
      <c r="ZZ379" s="60">
        <v>1556.8610994544692</v>
      </c>
      <c r="AAA379" s="60">
        <v>1650.2727654217374</v>
      </c>
      <c r="AAB379" s="60">
        <v>1749.2891313470418</v>
      </c>
      <c r="AAC379" s="60">
        <v>1854.2464792278645</v>
      </c>
      <c r="AAD379" s="60">
        <v>1965.501267981537</v>
      </c>
      <c r="AAE379" s="60"/>
      <c r="AAH379" s="60">
        <v>273080.15107007977</v>
      </c>
      <c r="AAI379" s="60">
        <v>331611.41418380191</v>
      </c>
      <c r="AAJ379" s="60">
        <v>389464.37263952999</v>
      </c>
      <c r="AAK379" s="60">
        <v>453065.8850188838</v>
      </c>
      <c r="AAL379" s="60">
        <v>522897.50714225782</v>
      </c>
      <c r="AAM379" s="60">
        <v>599477.88673436886</v>
      </c>
      <c r="AAN379" s="60"/>
      <c r="AAQ379" s="5">
        <v>313323.54175409151</v>
      </c>
      <c r="AAR379" s="5">
        <v>375203.52496852702</v>
      </c>
      <c r="AAS379" s="5">
        <v>435672.01007133862</v>
      </c>
      <c r="AAT379" s="5">
        <v>502045.98069660098</v>
      </c>
      <c r="AAU379" s="5">
        <v>574816.40856063808</v>
      </c>
      <c r="AAV379" s="5">
        <v>654511.92223785189</v>
      </c>
    </row>
    <row r="380" spans="2:724" ht="15" customHeight="1">
      <c r="B380" s="228">
        <v>107</v>
      </c>
      <c r="C380" s="228">
        <v>351675</v>
      </c>
      <c r="D380" s="229" t="s">
        <v>540</v>
      </c>
      <c r="E380" s="73" t="b">
        <v>0</v>
      </c>
      <c r="F380" s="230">
        <v>41714</v>
      </c>
      <c r="G380" s="231" t="s">
        <v>426</v>
      </c>
      <c r="H380" s="57" t="s">
        <v>231</v>
      </c>
      <c r="I380" s="57" t="s">
        <v>199</v>
      </c>
      <c r="J380" s="229" t="s">
        <v>233</v>
      </c>
      <c r="K380" s="232">
        <v>8500</v>
      </c>
      <c r="L380" s="232">
        <v>0</v>
      </c>
      <c r="M380" s="73" t="b">
        <v>1</v>
      </c>
      <c r="N380" s="73" t="b">
        <v>1</v>
      </c>
      <c r="O380" s="73" t="b">
        <v>1</v>
      </c>
      <c r="P380" s="27">
        <v>42810</v>
      </c>
      <c r="Q380" s="27" t="s">
        <v>426</v>
      </c>
      <c r="R380" s="69">
        <v>0</v>
      </c>
      <c r="S380" s="69">
        <v>0.06</v>
      </c>
      <c r="T380" s="69">
        <v>0.06</v>
      </c>
      <c r="U380" s="69">
        <v>0.06</v>
      </c>
      <c r="V380" s="69">
        <v>0.06</v>
      </c>
      <c r="W380" s="69">
        <v>0.06</v>
      </c>
      <c r="Z380" s="232">
        <v>0</v>
      </c>
      <c r="AA380" s="232">
        <v>0</v>
      </c>
      <c r="AB380" s="232">
        <v>4232</v>
      </c>
      <c r="AC380" s="232">
        <v>8464</v>
      </c>
      <c r="AD380" s="232">
        <v>8464</v>
      </c>
      <c r="AE380" s="232">
        <v>9905</v>
      </c>
      <c r="AF380" s="232">
        <v>9905</v>
      </c>
      <c r="AG380" s="232">
        <v>8914.7000000000007</v>
      </c>
      <c r="AH380" s="232">
        <v>9905</v>
      </c>
      <c r="AI380" s="232">
        <v>9905</v>
      </c>
      <c r="AJ380" s="232">
        <v>9905</v>
      </c>
      <c r="AK380" s="232">
        <v>9905</v>
      </c>
      <c r="AL380" s="5">
        <v>10499.300000000001</v>
      </c>
      <c r="AM380" s="5">
        <v>10499.300000000001</v>
      </c>
      <c r="AN380" s="5">
        <v>10499.300000000001</v>
      </c>
      <c r="AO380" s="5">
        <v>10499.300000000001</v>
      </c>
      <c r="AP380" s="5">
        <v>10499.300000000001</v>
      </c>
      <c r="AQ380" s="5">
        <v>10499.300000000001</v>
      </c>
      <c r="AR380" s="5">
        <v>10499.300000000001</v>
      </c>
      <c r="AS380" s="5">
        <v>10499.300000000001</v>
      </c>
      <c r="AT380" s="5">
        <v>10499.300000000001</v>
      </c>
      <c r="AU380" s="5">
        <v>10499.300000000001</v>
      </c>
      <c r="AV380" s="5">
        <v>10499.300000000001</v>
      </c>
      <c r="AW380" s="5">
        <v>10499.300000000001</v>
      </c>
      <c r="AX380" s="5">
        <v>11129.258000000002</v>
      </c>
      <c r="AY380" s="5">
        <v>11129.258000000002</v>
      </c>
      <c r="AZ380" s="5">
        <v>11129.258000000002</v>
      </c>
      <c r="BA380" s="5">
        <v>11129.258000000002</v>
      </c>
      <c r="BB380" s="5">
        <v>11129.258000000002</v>
      </c>
      <c r="BC380" s="5">
        <v>11129.258000000002</v>
      </c>
      <c r="BD380" s="5">
        <v>11129.258000000002</v>
      </c>
      <c r="BE380" s="5">
        <v>11129.258000000002</v>
      </c>
      <c r="BF380" s="5">
        <v>11129.258000000002</v>
      </c>
      <c r="BG380" s="5">
        <v>11129.258000000002</v>
      </c>
      <c r="BH380" s="5">
        <v>11129.258000000002</v>
      </c>
      <c r="BI380" s="5">
        <v>11129.258000000002</v>
      </c>
      <c r="BJ380" s="5">
        <v>11797.013480000001</v>
      </c>
      <c r="BK380" s="5">
        <v>11797.013480000001</v>
      </c>
      <c r="BL380" s="5">
        <v>11797.013480000001</v>
      </c>
      <c r="BM380" s="5">
        <v>11797.013480000001</v>
      </c>
      <c r="BN380" s="5">
        <v>11797.013480000001</v>
      </c>
      <c r="BO380" s="5">
        <v>11797.013480000001</v>
      </c>
      <c r="BP380" s="5">
        <v>11797.013480000001</v>
      </c>
      <c r="BQ380" s="5">
        <v>11797.013480000001</v>
      </c>
      <c r="BR380" s="5">
        <v>11797.013480000001</v>
      </c>
      <c r="BS380" s="5">
        <v>11797.013480000001</v>
      </c>
      <c r="BT380" s="5">
        <v>11797.013480000001</v>
      </c>
      <c r="BU380" s="5">
        <v>11797.013480000001</v>
      </c>
      <c r="BV380" s="5">
        <v>12504.834288800002</v>
      </c>
      <c r="BW380" s="5">
        <v>12504.834288800002</v>
      </c>
      <c r="BX380" s="5">
        <v>12504.834288800002</v>
      </c>
      <c r="BY380" s="5">
        <v>12504.834288800002</v>
      </c>
      <c r="BZ380" s="5">
        <v>12504.834288800002</v>
      </c>
      <c r="CA380" s="5">
        <v>12504.834288800002</v>
      </c>
      <c r="CB380" s="5">
        <v>12504.834288800002</v>
      </c>
      <c r="CC380" s="5">
        <v>12504.834288800002</v>
      </c>
      <c r="CD380" s="5">
        <v>12504.834288800002</v>
      </c>
      <c r="CE380" s="5">
        <v>12504.834288800002</v>
      </c>
      <c r="CF380" s="5">
        <v>12504.834288800002</v>
      </c>
      <c r="CG380" s="5">
        <v>12504.834288800002</v>
      </c>
      <c r="CH380" s="5">
        <v>13255.124346128003</v>
      </c>
      <c r="CI380" s="5">
        <v>13255.124346128003</v>
      </c>
      <c r="CJ380" s="5">
        <v>13255.124346128003</v>
      </c>
      <c r="CK380" s="5">
        <v>13255.124346128003</v>
      </c>
      <c r="CL380" s="5">
        <v>13255.124346128003</v>
      </c>
      <c r="CM380" s="5">
        <v>13255.124346128003</v>
      </c>
      <c r="CN380" s="5">
        <v>13255.124346128003</v>
      </c>
      <c r="CO380" s="5">
        <v>13255.124346128003</v>
      </c>
      <c r="CP380" s="5">
        <v>13255.124346128003</v>
      </c>
      <c r="CQ380" s="5">
        <v>13255.124346128003</v>
      </c>
      <c r="CR380" s="5">
        <v>13255.124346128003</v>
      </c>
      <c r="CS380" s="5">
        <v>13255.124346128003</v>
      </c>
      <c r="CU380" s="69">
        <v>0</v>
      </c>
      <c r="CV380" s="69">
        <v>0</v>
      </c>
      <c r="CW380" s="69">
        <v>0</v>
      </c>
      <c r="CX380" s="69">
        <v>0</v>
      </c>
      <c r="CY380" s="69">
        <v>0</v>
      </c>
      <c r="CZ380" s="69">
        <v>0</v>
      </c>
      <c r="DC380" s="5">
        <v>0</v>
      </c>
      <c r="DD380" s="5">
        <v>0</v>
      </c>
      <c r="DE380" s="5">
        <v>0</v>
      </c>
      <c r="DF380" s="5">
        <v>0</v>
      </c>
      <c r="DG380" s="5">
        <v>0</v>
      </c>
      <c r="DH380" s="5">
        <v>0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0</v>
      </c>
      <c r="DO380" s="5">
        <v>0</v>
      </c>
      <c r="DP380" s="5">
        <v>0</v>
      </c>
      <c r="DQ380" s="5">
        <v>0</v>
      </c>
      <c r="DR380" s="5">
        <v>0</v>
      </c>
      <c r="DS380" s="5">
        <v>0</v>
      </c>
      <c r="DT380" s="5">
        <v>0</v>
      </c>
      <c r="DU380" s="5">
        <v>0</v>
      </c>
      <c r="DV380" s="5">
        <v>0</v>
      </c>
      <c r="DW380" s="5">
        <v>0</v>
      </c>
      <c r="DX380" s="5">
        <v>0</v>
      </c>
      <c r="DY380" s="5">
        <v>0</v>
      </c>
      <c r="DZ380" s="5">
        <v>0</v>
      </c>
      <c r="EA380" s="5">
        <v>0</v>
      </c>
      <c r="EB380" s="5">
        <v>0</v>
      </c>
      <c r="EC380" s="5">
        <v>0</v>
      </c>
      <c r="ED380" s="5">
        <v>0</v>
      </c>
      <c r="EE380" s="5">
        <v>0</v>
      </c>
      <c r="EF380" s="5">
        <v>0</v>
      </c>
      <c r="EG380" s="5">
        <v>0</v>
      </c>
      <c r="EH380" s="5">
        <v>0</v>
      </c>
      <c r="EI380" s="5">
        <v>0</v>
      </c>
      <c r="EJ380" s="5">
        <v>0</v>
      </c>
      <c r="EK380" s="5">
        <v>0</v>
      </c>
      <c r="EL380" s="5">
        <v>0</v>
      </c>
      <c r="EM380" s="5">
        <v>0</v>
      </c>
      <c r="EN380" s="5">
        <v>0</v>
      </c>
      <c r="EO380" s="5">
        <v>0</v>
      </c>
      <c r="EP380" s="5">
        <v>0</v>
      </c>
      <c r="EQ380" s="5">
        <v>0</v>
      </c>
      <c r="ER380" s="5">
        <v>0</v>
      </c>
      <c r="ES380" s="5">
        <v>0</v>
      </c>
      <c r="ET380" s="5">
        <v>0</v>
      </c>
      <c r="EU380" s="5">
        <v>0</v>
      </c>
      <c r="EV380" s="5">
        <v>0</v>
      </c>
      <c r="EW380" s="5">
        <v>0</v>
      </c>
      <c r="EX380" s="5">
        <v>0</v>
      </c>
      <c r="EY380" s="5">
        <v>0</v>
      </c>
      <c r="EZ380" s="5">
        <v>0</v>
      </c>
      <c r="FA380" s="5">
        <v>0</v>
      </c>
      <c r="FB380" s="5">
        <v>0</v>
      </c>
      <c r="FC380" s="5">
        <v>0</v>
      </c>
      <c r="FD380" s="5">
        <v>0</v>
      </c>
      <c r="FE380" s="5">
        <v>0</v>
      </c>
      <c r="FF380" s="5">
        <v>0</v>
      </c>
      <c r="FG380" s="5">
        <v>0</v>
      </c>
      <c r="FH380" s="5">
        <v>0</v>
      </c>
      <c r="FI380" s="5">
        <v>0</v>
      </c>
      <c r="FJ380" s="5">
        <v>0</v>
      </c>
      <c r="FK380" s="5">
        <v>0</v>
      </c>
      <c r="FL380" s="5">
        <v>0</v>
      </c>
      <c r="FM380" s="5">
        <v>0</v>
      </c>
      <c r="FN380" s="5">
        <v>0</v>
      </c>
      <c r="FO380" s="5">
        <v>0</v>
      </c>
      <c r="FP380" s="5">
        <v>0</v>
      </c>
      <c r="FQ380" s="5">
        <v>0</v>
      </c>
      <c r="FR380" s="5">
        <v>0</v>
      </c>
      <c r="FS380" s="5">
        <v>0</v>
      </c>
      <c r="FT380" s="5">
        <v>0</v>
      </c>
      <c r="FU380" s="5">
        <v>0</v>
      </c>
      <c r="FV380" s="5">
        <v>0</v>
      </c>
      <c r="FW380" s="5"/>
      <c r="FZ380" s="5">
        <v>0</v>
      </c>
      <c r="GA380" s="5">
        <v>0</v>
      </c>
      <c r="GB380" s="5">
        <v>4232</v>
      </c>
      <c r="GC380" s="5">
        <v>8464</v>
      </c>
      <c r="GD380" s="5">
        <v>8464</v>
      </c>
      <c r="GE380" s="5">
        <v>9905</v>
      </c>
      <c r="GF380" s="5">
        <v>9905</v>
      </c>
      <c r="GG380" s="5">
        <v>8914.7000000000007</v>
      </c>
      <c r="GH380" s="5">
        <v>9905</v>
      </c>
      <c r="GI380" s="5">
        <v>9905</v>
      </c>
      <c r="GJ380" s="5">
        <v>9905</v>
      </c>
      <c r="GK380" s="5">
        <v>9905</v>
      </c>
      <c r="GL380" s="5">
        <v>10499.300000000001</v>
      </c>
      <c r="GM380" s="5">
        <v>10499.300000000001</v>
      </c>
      <c r="GN380" s="5">
        <v>10499.300000000001</v>
      </c>
      <c r="GO380" s="5">
        <v>10499.300000000001</v>
      </c>
      <c r="GP380" s="5">
        <v>10499.300000000001</v>
      </c>
      <c r="GQ380" s="5">
        <v>10499.300000000001</v>
      </c>
      <c r="GR380" s="5">
        <v>10499.300000000001</v>
      </c>
      <c r="GS380" s="5">
        <v>10499.300000000001</v>
      </c>
      <c r="GT380" s="5">
        <v>10499.300000000001</v>
      </c>
      <c r="GU380" s="5">
        <v>10499.300000000001</v>
      </c>
      <c r="GV380" s="5">
        <v>10499.300000000001</v>
      </c>
      <c r="GW380" s="5">
        <v>10499.300000000001</v>
      </c>
      <c r="GX380" s="5">
        <v>11129.258000000002</v>
      </c>
      <c r="GY380" s="5">
        <v>11129.258000000002</v>
      </c>
      <c r="GZ380" s="5">
        <v>11129.258000000002</v>
      </c>
      <c r="HA380" s="5">
        <v>11129.258000000002</v>
      </c>
      <c r="HB380" s="5">
        <v>11129.258000000002</v>
      </c>
      <c r="HC380" s="5">
        <v>11129.258000000002</v>
      </c>
      <c r="HD380" s="5">
        <v>11129.258000000002</v>
      </c>
      <c r="HE380" s="5">
        <v>11129.258000000002</v>
      </c>
      <c r="HF380" s="5">
        <v>11129.258000000002</v>
      </c>
      <c r="HG380" s="5">
        <v>11129.258000000002</v>
      </c>
      <c r="HH380" s="5">
        <v>11129.258000000002</v>
      </c>
      <c r="HI380" s="5">
        <v>11129.258000000002</v>
      </c>
      <c r="HJ380" s="5">
        <v>11797.013480000001</v>
      </c>
      <c r="HK380" s="5">
        <v>11797.013480000001</v>
      </c>
      <c r="HL380" s="5">
        <v>11797.013480000001</v>
      </c>
      <c r="HM380" s="5">
        <v>11797.013480000001</v>
      </c>
      <c r="HN380" s="5">
        <v>11797.013480000001</v>
      </c>
      <c r="HO380" s="5">
        <v>11797.013480000001</v>
      </c>
      <c r="HP380" s="5">
        <v>11797.013480000001</v>
      </c>
      <c r="HQ380" s="5">
        <v>11797.013480000001</v>
      </c>
      <c r="HR380" s="5">
        <v>11797.013480000001</v>
      </c>
      <c r="HS380" s="5">
        <v>11797.013480000001</v>
      </c>
      <c r="HT380" s="5">
        <v>11797.013480000001</v>
      </c>
      <c r="HU380" s="5">
        <v>11797.013480000001</v>
      </c>
      <c r="HV380" s="5">
        <v>12504.834288800002</v>
      </c>
      <c r="HW380" s="5">
        <v>12504.834288800002</v>
      </c>
      <c r="HX380" s="5">
        <v>12504.834288800002</v>
      </c>
      <c r="HY380" s="5">
        <v>12504.834288800002</v>
      </c>
      <c r="HZ380" s="5">
        <v>12504.834288800002</v>
      </c>
      <c r="IA380" s="5">
        <v>12504.834288800002</v>
      </c>
      <c r="IB380" s="5">
        <v>12504.834288800002</v>
      </c>
      <c r="IC380" s="5">
        <v>12504.834288800002</v>
      </c>
      <c r="ID380" s="5">
        <v>12504.834288800002</v>
      </c>
      <c r="IE380" s="5">
        <v>12504.834288800002</v>
      </c>
      <c r="IF380" s="5">
        <v>12504.834288800002</v>
      </c>
      <c r="IG380" s="5">
        <v>12504.834288800002</v>
      </c>
      <c r="IH380" s="5">
        <v>13255.124346128003</v>
      </c>
      <c r="II380" s="5">
        <v>13255.124346128003</v>
      </c>
      <c r="IJ380" s="5">
        <v>13255.124346128003</v>
      </c>
      <c r="IK380" s="5">
        <v>13255.124346128003</v>
      </c>
      <c r="IL380" s="5">
        <v>13255.124346128003</v>
      </c>
      <c r="IM380" s="5">
        <v>13255.124346128003</v>
      </c>
      <c r="IN380" s="5">
        <v>13255.124346128003</v>
      </c>
      <c r="IO380" s="5">
        <v>13255.124346128003</v>
      </c>
      <c r="IP380" s="5">
        <v>13255.124346128003</v>
      </c>
      <c r="IQ380" s="5">
        <v>13255.124346128003</v>
      </c>
      <c r="IR380" s="5">
        <v>13255.124346128003</v>
      </c>
      <c r="IS380" s="5">
        <v>13255.124346128003</v>
      </c>
      <c r="IT380" s="5"/>
      <c r="IW380" s="5">
        <v>0</v>
      </c>
      <c r="IX380" s="5">
        <v>0</v>
      </c>
      <c r="IY380" s="5">
        <v>121.4584</v>
      </c>
      <c r="IZ380" s="5">
        <v>242.91679999999999</v>
      </c>
      <c r="JA380" s="5">
        <v>242.91679999999999</v>
      </c>
      <c r="JB380" s="5">
        <v>284.27350000000001</v>
      </c>
      <c r="JC380" s="5">
        <v>284.27350000000001</v>
      </c>
      <c r="JD380" s="5">
        <v>255.85189000000003</v>
      </c>
      <c r="JE380" s="5">
        <v>284.27350000000001</v>
      </c>
      <c r="JF380" s="5">
        <v>284.27350000000001</v>
      </c>
      <c r="JG380" s="5">
        <v>284.27350000000001</v>
      </c>
      <c r="JH380" s="5">
        <v>284.27350000000001</v>
      </c>
      <c r="JI380" s="5">
        <v>301.32991000000004</v>
      </c>
      <c r="JJ380" s="5">
        <v>301.32991000000004</v>
      </c>
      <c r="JK380" s="5">
        <v>301.32991000000004</v>
      </c>
      <c r="JL380" s="5">
        <v>301.32991000000004</v>
      </c>
      <c r="JM380" s="5">
        <v>301.32991000000004</v>
      </c>
      <c r="JN380" s="5">
        <v>301.32991000000004</v>
      </c>
      <c r="JO380" s="5">
        <v>301.32991000000004</v>
      </c>
      <c r="JP380" s="5">
        <v>301.32991000000004</v>
      </c>
      <c r="JQ380" s="5">
        <v>301.32991000000004</v>
      </c>
      <c r="JR380" s="5">
        <v>301.32991000000004</v>
      </c>
      <c r="JS380" s="5">
        <v>301.32991000000004</v>
      </c>
      <c r="JT380" s="5">
        <v>301.32991000000004</v>
      </c>
      <c r="JU380" s="5">
        <v>319.40970460000005</v>
      </c>
      <c r="JV380" s="5">
        <v>319.40970460000005</v>
      </c>
      <c r="JW380" s="5">
        <v>319.40970460000005</v>
      </c>
      <c r="JX380" s="5">
        <v>319.40970460000005</v>
      </c>
      <c r="JY380" s="5">
        <v>319.40970460000005</v>
      </c>
      <c r="JZ380" s="5">
        <v>319.40970460000005</v>
      </c>
      <c r="KA380" s="5">
        <v>319.40970460000005</v>
      </c>
      <c r="KB380" s="5">
        <v>319.40970460000005</v>
      </c>
      <c r="KC380" s="5">
        <v>319.40970460000005</v>
      </c>
      <c r="KD380" s="5">
        <v>319.40970460000005</v>
      </c>
      <c r="KE380" s="5">
        <v>319.40970460000005</v>
      </c>
      <c r="KF380" s="5">
        <v>319.40970460000005</v>
      </c>
      <c r="KG380" s="5">
        <v>338.57428687600003</v>
      </c>
      <c r="KH380" s="5">
        <v>338.57428687600003</v>
      </c>
      <c r="KI380" s="5">
        <v>338.57428687600003</v>
      </c>
      <c r="KJ380" s="5">
        <v>338.57428687600003</v>
      </c>
      <c r="KK380" s="5">
        <v>338.57428687600003</v>
      </c>
      <c r="KL380" s="5">
        <v>338.57428687600003</v>
      </c>
      <c r="KM380" s="5">
        <v>338.57428687600003</v>
      </c>
      <c r="KN380" s="5">
        <v>338.57428687600003</v>
      </c>
      <c r="KO380" s="5">
        <v>338.57428687600003</v>
      </c>
      <c r="KP380" s="5">
        <v>338.57428687600003</v>
      </c>
      <c r="KQ380" s="5">
        <v>338.57428687600003</v>
      </c>
      <c r="KR380" s="5">
        <v>338.57428687600003</v>
      </c>
      <c r="KS380" s="5">
        <v>358.88874408856009</v>
      </c>
      <c r="KT380" s="5">
        <v>358.88874408856009</v>
      </c>
      <c r="KU380" s="5">
        <v>358.88874408856009</v>
      </c>
      <c r="KV380" s="5">
        <v>358.88874408856009</v>
      </c>
      <c r="KW380" s="5">
        <v>358.88874408856009</v>
      </c>
      <c r="KX380" s="5">
        <v>358.88874408856009</v>
      </c>
      <c r="KY380" s="5">
        <v>358.88874408856009</v>
      </c>
      <c r="KZ380" s="5">
        <v>358.88874408856009</v>
      </c>
      <c r="LA380" s="5">
        <v>358.88874408856009</v>
      </c>
      <c r="LB380" s="5">
        <v>358.88874408856009</v>
      </c>
      <c r="LC380" s="5">
        <v>358.88874408856009</v>
      </c>
      <c r="LD380" s="5">
        <v>358.88874408856009</v>
      </c>
      <c r="LE380" s="5">
        <v>380.42206873387369</v>
      </c>
      <c r="LF380" s="5">
        <v>380.42206873387369</v>
      </c>
      <c r="LG380" s="5">
        <v>380.42206873387369</v>
      </c>
      <c r="LH380" s="5">
        <v>380.42206873387369</v>
      </c>
      <c r="LI380" s="5">
        <v>380.42206873387369</v>
      </c>
      <c r="LJ380" s="5">
        <v>380.42206873387369</v>
      </c>
      <c r="LK380" s="5">
        <v>380.42206873387369</v>
      </c>
      <c r="LL380" s="5">
        <v>380.42206873387369</v>
      </c>
      <c r="LM380" s="5">
        <v>380.42206873387369</v>
      </c>
      <c r="LN380" s="5">
        <v>380.42206873387369</v>
      </c>
      <c r="LO380" s="5">
        <v>380.42206873387369</v>
      </c>
      <c r="LP380" s="5">
        <v>380.42206873387369</v>
      </c>
      <c r="LQ380" s="5"/>
      <c r="LT380" s="5">
        <v>0</v>
      </c>
      <c r="LU380" s="5">
        <v>0</v>
      </c>
      <c r="LV380" s="5">
        <v>128.65280000000001</v>
      </c>
      <c r="LW380" s="5">
        <v>257.30560000000003</v>
      </c>
      <c r="LX380" s="5">
        <v>257.30560000000003</v>
      </c>
      <c r="LY380" s="5">
        <v>301.11200000000002</v>
      </c>
      <c r="LZ380" s="5">
        <v>301.11200000000002</v>
      </c>
      <c r="MA380" s="5">
        <v>271.00688000000002</v>
      </c>
      <c r="MB380" s="5">
        <v>301.11200000000002</v>
      </c>
      <c r="MC380" s="5">
        <v>301.11200000000002</v>
      </c>
      <c r="MD380" s="5">
        <v>301.11200000000002</v>
      </c>
      <c r="ME380" s="5">
        <v>301.11200000000002</v>
      </c>
      <c r="MF380" s="5">
        <v>319.17872000000006</v>
      </c>
      <c r="MG380" s="5">
        <v>319.17872000000006</v>
      </c>
      <c r="MH380" s="5">
        <v>319.17872000000006</v>
      </c>
      <c r="MI380" s="5">
        <v>319.17872000000006</v>
      </c>
      <c r="MJ380" s="5">
        <v>319.17872000000006</v>
      </c>
      <c r="MK380" s="5">
        <v>319.17872000000006</v>
      </c>
      <c r="ML380" s="5">
        <v>319.17872000000006</v>
      </c>
      <c r="MM380" s="5">
        <v>319.17872000000006</v>
      </c>
      <c r="MN380" s="5">
        <v>319.17872000000006</v>
      </c>
      <c r="MO380" s="5">
        <v>319.17872000000006</v>
      </c>
      <c r="MP380" s="5">
        <v>319.17872000000006</v>
      </c>
      <c r="MQ380" s="5">
        <v>319.17872000000006</v>
      </c>
      <c r="MR380" s="5">
        <v>338.32944320000007</v>
      </c>
      <c r="MS380" s="5">
        <v>338.32944320000007</v>
      </c>
      <c r="MT380" s="5">
        <v>338.32944320000007</v>
      </c>
      <c r="MU380" s="5">
        <v>338.32944320000007</v>
      </c>
      <c r="MV380" s="5">
        <v>338.32944320000007</v>
      </c>
      <c r="MW380" s="5">
        <v>338.32944320000007</v>
      </c>
      <c r="MX380" s="5">
        <v>338.32944320000007</v>
      </c>
      <c r="MY380" s="5">
        <v>338.32944320000007</v>
      </c>
      <c r="MZ380" s="5">
        <v>338.32944320000007</v>
      </c>
      <c r="NA380" s="5">
        <v>338.32944320000007</v>
      </c>
      <c r="NB380" s="5">
        <v>338.32944320000007</v>
      </c>
      <c r="NC380" s="5">
        <v>338.32944320000007</v>
      </c>
      <c r="ND380" s="5">
        <v>358.62920979200004</v>
      </c>
      <c r="NE380" s="5">
        <v>358.62920979200004</v>
      </c>
      <c r="NF380" s="5">
        <v>358.62920979200004</v>
      </c>
      <c r="NG380" s="5">
        <v>358.62920979200004</v>
      </c>
      <c r="NH380" s="5">
        <v>358.62920979200004</v>
      </c>
      <c r="NI380" s="5">
        <v>358.62920979200004</v>
      </c>
      <c r="NJ380" s="5">
        <v>358.62920979200004</v>
      </c>
      <c r="NK380" s="5">
        <v>358.62920979200004</v>
      </c>
      <c r="NL380" s="5">
        <v>358.62920979200004</v>
      </c>
      <c r="NM380" s="5">
        <v>358.62920979200004</v>
      </c>
      <c r="NN380" s="5">
        <v>358.62920979200004</v>
      </c>
      <c r="NO380" s="5">
        <v>358.62920979200004</v>
      </c>
      <c r="NP380" s="5">
        <v>380.14696237952006</v>
      </c>
      <c r="NQ380" s="5">
        <v>380.14696237952006</v>
      </c>
      <c r="NR380" s="5">
        <v>380.14696237952006</v>
      </c>
      <c r="NS380" s="5">
        <v>380.14696237952006</v>
      </c>
      <c r="NT380" s="5">
        <v>380.14696237952006</v>
      </c>
      <c r="NU380" s="5">
        <v>380.14696237952006</v>
      </c>
      <c r="NV380" s="5">
        <v>380.14696237952006</v>
      </c>
      <c r="NW380" s="5">
        <v>380.14696237952006</v>
      </c>
      <c r="NX380" s="5">
        <v>380.14696237952006</v>
      </c>
      <c r="NY380" s="5">
        <v>380.14696237952006</v>
      </c>
      <c r="NZ380" s="5">
        <v>380.14696237952006</v>
      </c>
      <c r="OA380" s="5">
        <v>380.14696237952006</v>
      </c>
      <c r="OB380" s="5">
        <v>402.95578012229129</v>
      </c>
      <c r="OC380" s="5">
        <v>402.95578012229129</v>
      </c>
      <c r="OD380" s="5">
        <v>402.95578012229129</v>
      </c>
      <c r="OE380" s="5">
        <v>402.95578012229129</v>
      </c>
      <c r="OF380" s="5">
        <v>402.95578012229129</v>
      </c>
      <c r="OG380" s="5">
        <v>402.95578012229129</v>
      </c>
      <c r="OH380" s="5">
        <v>402.95578012229129</v>
      </c>
      <c r="OI380" s="5">
        <v>402.95578012229129</v>
      </c>
      <c r="OJ380" s="5">
        <v>402.95578012229129</v>
      </c>
      <c r="OK380" s="5">
        <v>402.95578012229129</v>
      </c>
      <c r="OL380" s="5">
        <v>402.95578012229129</v>
      </c>
      <c r="OM380" s="5">
        <v>402.95578012229129</v>
      </c>
      <c r="ON380" s="5"/>
      <c r="OQ380" s="59">
        <v>0</v>
      </c>
      <c r="OR380" s="59">
        <v>0</v>
      </c>
      <c r="OS380" s="59">
        <v>0</v>
      </c>
      <c r="OT380" s="59">
        <v>0</v>
      </c>
      <c r="OU380" s="59">
        <v>0</v>
      </c>
      <c r="OV380" s="59">
        <v>0</v>
      </c>
      <c r="OW380" s="59">
        <v>0</v>
      </c>
      <c r="OX380" s="59">
        <v>0</v>
      </c>
      <c r="OY380" s="59">
        <v>0</v>
      </c>
      <c r="OZ380" s="59">
        <v>0</v>
      </c>
      <c r="PA380" s="59">
        <v>0</v>
      </c>
      <c r="PB380" s="59">
        <v>0</v>
      </c>
      <c r="PC380" s="59">
        <v>0</v>
      </c>
      <c r="PD380" s="59">
        <v>0</v>
      </c>
      <c r="PE380" s="59">
        <v>0</v>
      </c>
      <c r="PF380" s="59">
        <v>0</v>
      </c>
      <c r="PG380" s="59">
        <v>0</v>
      </c>
      <c r="PH380" s="59">
        <v>0</v>
      </c>
      <c r="PI380" s="59">
        <v>0</v>
      </c>
      <c r="PJ380" s="59">
        <v>0</v>
      </c>
      <c r="PK380" s="59">
        <v>0</v>
      </c>
      <c r="PL380" s="59">
        <v>0</v>
      </c>
      <c r="PM380" s="59">
        <v>0</v>
      </c>
      <c r="PN380" s="59">
        <v>0</v>
      </c>
      <c r="PO380" s="59">
        <v>0</v>
      </c>
      <c r="PP380" s="59">
        <v>0</v>
      </c>
      <c r="PQ380" s="59">
        <v>0</v>
      </c>
      <c r="PR380" s="59">
        <v>0</v>
      </c>
      <c r="PS380" s="59">
        <v>0</v>
      </c>
      <c r="PT380" s="59">
        <v>0</v>
      </c>
      <c r="PU380" s="59">
        <v>0</v>
      </c>
      <c r="PV380" s="59">
        <v>0</v>
      </c>
      <c r="PW380" s="59">
        <v>0</v>
      </c>
      <c r="PX380" s="59">
        <v>0</v>
      </c>
      <c r="PY380" s="59">
        <v>0</v>
      </c>
      <c r="PZ380" s="59">
        <v>0</v>
      </c>
      <c r="QA380" s="59">
        <v>0</v>
      </c>
      <c r="QB380" s="59">
        <v>0</v>
      </c>
      <c r="QC380" s="59">
        <v>0</v>
      </c>
      <c r="QD380" s="59">
        <v>0</v>
      </c>
      <c r="QE380" s="59">
        <v>0</v>
      </c>
      <c r="QF380" s="59">
        <v>0</v>
      </c>
      <c r="QG380" s="59">
        <v>0</v>
      </c>
      <c r="QH380" s="59">
        <v>0</v>
      </c>
      <c r="QI380" s="59">
        <v>0</v>
      </c>
      <c r="QJ380" s="59">
        <v>0</v>
      </c>
      <c r="QK380" s="59">
        <v>0</v>
      </c>
      <c r="QL380" s="59">
        <v>0</v>
      </c>
      <c r="QM380" s="59">
        <v>0</v>
      </c>
      <c r="QN380" s="59">
        <v>0</v>
      </c>
      <c r="QO380" s="59">
        <v>0</v>
      </c>
      <c r="QP380" s="59">
        <v>0</v>
      </c>
      <c r="QQ380" s="59">
        <v>0</v>
      </c>
      <c r="QR380" s="59">
        <v>0</v>
      </c>
      <c r="QS380" s="59">
        <v>0</v>
      </c>
      <c r="QT380" s="59">
        <v>0</v>
      </c>
      <c r="QU380" s="59">
        <v>0</v>
      </c>
      <c r="QV380" s="59">
        <v>0</v>
      </c>
      <c r="QW380" s="59">
        <v>0</v>
      </c>
      <c r="QX380" s="59">
        <v>0</v>
      </c>
      <c r="QY380" s="59">
        <v>0</v>
      </c>
      <c r="QZ380" s="59">
        <v>0</v>
      </c>
      <c r="RA380" s="59">
        <v>0</v>
      </c>
      <c r="RB380" s="59">
        <v>0</v>
      </c>
      <c r="RC380" s="59">
        <v>0</v>
      </c>
      <c r="RD380" s="59">
        <v>0</v>
      </c>
      <c r="RE380" s="59">
        <v>0</v>
      </c>
      <c r="RF380" s="59">
        <v>0</v>
      </c>
      <c r="RG380" s="59">
        <v>0</v>
      </c>
      <c r="RH380" s="59">
        <v>0</v>
      </c>
      <c r="RI380" s="59">
        <v>0</v>
      </c>
      <c r="RJ380" s="59">
        <v>0</v>
      </c>
      <c r="RK380" s="59"/>
      <c r="RN380" s="59">
        <v>0</v>
      </c>
      <c r="RO380" s="59">
        <v>0</v>
      </c>
      <c r="RP380" s="59">
        <v>250.1112</v>
      </c>
      <c r="RQ380" s="59">
        <v>500.22239999999999</v>
      </c>
      <c r="RR380" s="59">
        <v>500.22239999999999</v>
      </c>
      <c r="RS380" s="59">
        <v>585.38550000000009</v>
      </c>
      <c r="RT380" s="59">
        <v>585.38550000000009</v>
      </c>
      <c r="RU380" s="59">
        <v>526.85877000000005</v>
      </c>
      <c r="RV380" s="59">
        <v>585.38550000000009</v>
      </c>
      <c r="RW380" s="59">
        <v>585.38550000000009</v>
      </c>
      <c r="RX380" s="59">
        <v>585.38550000000009</v>
      </c>
      <c r="RY380" s="59">
        <v>585.38550000000009</v>
      </c>
      <c r="RZ380" s="59">
        <v>620.50863000000004</v>
      </c>
      <c r="SA380" s="59">
        <v>620.50863000000004</v>
      </c>
      <c r="SB380" s="59">
        <v>620.50863000000004</v>
      </c>
      <c r="SC380" s="59">
        <v>620.50863000000004</v>
      </c>
      <c r="SD380" s="59">
        <v>620.50863000000004</v>
      </c>
      <c r="SE380" s="59">
        <v>620.50863000000004</v>
      </c>
      <c r="SF380" s="59">
        <v>620.50863000000004</v>
      </c>
      <c r="SG380" s="59">
        <v>620.50863000000004</v>
      </c>
      <c r="SH380" s="59">
        <v>620.50863000000004</v>
      </c>
      <c r="SI380" s="59">
        <v>620.50863000000004</v>
      </c>
      <c r="SJ380" s="59">
        <v>620.50863000000004</v>
      </c>
      <c r="SK380" s="59">
        <v>620.50863000000004</v>
      </c>
      <c r="SL380" s="59">
        <v>657.73914780000018</v>
      </c>
      <c r="SM380" s="59">
        <v>657.73914780000018</v>
      </c>
      <c r="SN380" s="59">
        <v>657.73914780000018</v>
      </c>
      <c r="SO380" s="59">
        <v>657.73914780000018</v>
      </c>
      <c r="SP380" s="59">
        <v>657.73914780000018</v>
      </c>
      <c r="SQ380" s="59">
        <v>657.73914780000018</v>
      </c>
      <c r="SR380" s="59">
        <v>657.73914780000018</v>
      </c>
      <c r="SS380" s="59">
        <v>657.73914780000018</v>
      </c>
      <c r="ST380" s="59">
        <v>657.73914780000018</v>
      </c>
      <c r="SU380" s="59">
        <v>657.73914780000018</v>
      </c>
      <c r="SV380" s="59">
        <v>657.73914780000018</v>
      </c>
      <c r="SW380" s="59">
        <v>657.73914780000018</v>
      </c>
      <c r="SX380" s="59">
        <v>697.20349666800007</v>
      </c>
      <c r="SY380" s="59">
        <v>697.20349666800007</v>
      </c>
      <c r="SZ380" s="59">
        <v>697.20349666800007</v>
      </c>
      <c r="TA380" s="59">
        <v>697.20349666800007</v>
      </c>
      <c r="TB380" s="59">
        <v>697.20349666800007</v>
      </c>
      <c r="TC380" s="59">
        <v>697.20349666800007</v>
      </c>
      <c r="TD380" s="59">
        <v>697.20349666800007</v>
      </c>
      <c r="TE380" s="59">
        <v>697.20349666800007</v>
      </c>
      <c r="TF380" s="59">
        <v>697.20349666800007</v>
      </c>
      <c r="TG380" s="59">
        <v>697.20349666800007</v>
      </c>
      <c r="TH380" s="59">
        <v>697.20349666800007</v>
      </c>
      <c r="TI380" s="59">
        <v>697.20349666800007</v>
      </c>
      <c r="TJ380" s="59">
        <v>739.03570646808021</v>
      </c>
      <c r="TK380" s="59">
        <v>739.03570646808021</v>
      </c>
      <c r="TL380" s="59">
        <v>739.03570646808021</v>
      </c>
      <c r="TM380" s="59">
        <v>739.03570646808021</v>
      </c>
      <c r="TN380" s="59">
        <v>739.03570646808021</v>
      </c>
      <c r="TO380" s="59">
        <v>739.03570646808021</v>
      </c>
      <c r="TP380" s="59">
        <v>739.03570646808021</v>
      </c>
      <c r="TQ380" s="59">
        <v>739.03570646808021</v>
      </c>
      <c r="TR380" s="59">
        <v>739.03570646808021</v>
      </c>
      <c r="TS380" s="59">
        <v>739.03570646808021</v>
      </c>
      <c r="TT380" s="59">
        <v>739.03570646808021</v>
      </c>
      <c r="TU380" s="59">
        <v>739.03570646808021</v>
      </c>
      <c r="TV380" s="59">
        <v>783.37784885616497</v>
      </c>
      <c r="TW380" s="59">
        <v>783.37784885616497</v>
      </c>
      <c r="TX380" s="59">
        <v>783.37784885616497</v>
      </c>
      <c r="TY380" s="59">
        <v>783.37784885616497</v>
      </c>
      <c r="TZ380" s="59">
        <v>783.37784885616497</v>
      </c>
      <c r="UA380" s="59">
        <v>783.37784885616497</v>
      </c>
      <c r="UB380" s="59">
        <v>783.37784885616497</v>
      </c>
      <c r="UC380" s="59">
        <v>783.37784885616497</v>
      </c>
      <c r="UD380" s="59">
        <v>783.37784885616497</v>
      </c>
      <c r="UE380" s="59">
        <v>783.37784885616497</v>
      </c>
      <c r="UF380" s="59">
        <v>783.37784885616497</v>
      </c>
      <c r="UG380" s="59">
        <v>783.37784885616497</v>
      </c>
      <c r="UH380" s="59"/>
      <c r="UK380" s="59">
        <v>2568.7848899999999</v>
      </c>
      <c r="UL380" s="59">
        <v>3615.9589199999996</v>
      </c>
      <c r="UM380" s="59">
        <v>3832.9164552000016</v>
      </c>
      <c r="UN380" s="59">
        <v>4062.8914425119997</v>
      </c>
      <c r="UO380" s="59">
        <v>4306.6649290627211</v>
      </c>
      <c r="UP380" s="59">
        <v>4565.0648248064854</v>
      </c>
      <c r="UQ380" s="59"/>
      <c r="UT380" s="59">
        <v>2720.9428800000005</v>
      </c>
      <c r="UU380" s="59">
        <v>3830.14464</v>
      </c>
      <c r="UV380" s="59">
        <v>4059.9533184000015</v>
      </c>
      <c r="UW380" s="59">
        <v>4303.5505175040007</v>
      </c>
      <c r="UX380" s="59">
        <v>4561.7635485542405</v>
      </c>
      <c r="UY380" s="59">
        <v>4835.4693614674952</v>
      </c>
      <c r="UZ380" s="59"/>
      <c r="VC380" s="59">
        <v>0</v>
      </c>
      <c r="VD380" s="59">
        <v>0</v>
      </c>
      <c r="VE380" s="59">
        <v>0</v>
      </c>
      <c r="VF380" s="59">
        <v>0</v>
      </c>
      <c r="VG380" s="59">
        <v>0</v>
      </c>
      <c r="VH380" s="59">
        <v>0</v>
      </c>
      <c r="VI380" s="59"/>
      <c r="VL380" s="59">
        <v>5289.7277700000004</v>
      </c>
      <c r="VM380" s="59">
        <v>7446.1035599999996</v>
      </c>
      <c r="VN380" s="59">
        <v>7892.8697736000031</v>
      </c>
      <c r="VO380" s="59">
        <v>8366.4419600159999</v>
      </c>
      <c r="VP380" s="59">
        <v>8868.4284776169625</v>
      </c>
      <c r="VQ380" s="59">
        <v>9400.5341862739806</v>
      </c>
      <c r="VR380" s="59"/>
      <c r="VU380" s="59">
        <v>89504.7</v>
      </c>
      <c r="VV380" s="59">
        <v>125991.60000000002</v>
      </c>
      <c r="VW380" s="59">
        <v>133551.09600000002</v>
      </c>
      <c r="VX380" s="59">
        <v>141564.16175999999</v>
      </c>
      <c r="VY380" s="59">
        <v>150058.01146560002</v>
      </c>
      <c r="VZ380" s="59">
        <v>159061.49215353598</v>
      </c>
      <c r="WA380" s="59"/>
      <c r="WD380" s="59">
        <v>7458.7249999999995</v>
      </c>
      <c r="WE380" s="59">
        <v>10499.300000000001</v>
      </c>
      <c r="WF380" s="59">
        <v>11129.258000000002</v>
      </c>
      <c r="WG380" s="59">
        <v>11797.01348</v>
      </c>
      <c r="WH380" s="59">
        <v>12504.834288800002</v>
      </c>
      <c r="WI380" s="59">
        <v>13255.124346127997</v>
      </c>
      <c r="WJ380" s="59"/>
      <c r="WM380" s="59">
        <v>312.99727234578262</v>
      </c>
      <c r="WN380" s="59">
        <v>440.59169114561485</v>
      </c>
      <c r="WO380" s="59">
        <v>467.02719261435175</v>
      </c>
      <c r="WP380" s="59">
        <v>495.0488241712128</v>
      </c>
      <c r="WQ380" s="59">
        <v>524.7517536214857</v>
      </c>
      <c r="WR380" s="59">
        <v>556.23685883877454</v>
      </c>
      <c r="WS380" s="59"/>
      <c r="WV380" s="74">
        <v>9.5</v>
      </c>
      <c r="WW380" s="74">
        <v>21.5</v>
      </c>
      <c r="WX380" s="74">
        <v>33.5</v>
      </c>
      <c r="WY380" s="74">
        <v>45.5</v>
      </c>
      <c r="WZ380" s="74">
        <v>57.5</v>
      </c>
      <c r="XA380" s="74">
        <v>69.5</v>
      </c>
      <c r="XB380" s="74"/>
      <c r="XE380" s="80">
        <v>0</v>
      </c>
      <c r="XF380" s="80">
        <v>1</v>
      </c>
      <c r="XG380" s="80">
        <v>2</v>
      </c>
      <c r="XH380" s="80">
        <v>3</v>
      </c>
      <c r="XI380" s="80">
        <v>4</v>
      </c>
      <c r="XJ380" s="80">
        <v>5</v>
      </c>
      <c r="XK380" s="80"/>
      <c r="XL380" s="75"/>
      <c r="XM380" s="75"/>
      <c r="XN380" s="80">
        <v>9</v>
      </c>
      <c r="XO380" s="80">
        <v>9</v>
      </c>
      <c r="XP380" s="80">
        <v>9</v>
      </c>
      <c r="XQ380" s="80">
        <v>9</v>
      </c>
      <c r="XR380" s="80">
        <v>9</v>
      </c>
      <c r="XS380" s="80">
        <v>9</v>
      </c>
      <c r="XT380" s="80"/>
      <c r="XW380" s="80">
        <v>15</v>
      </c>
      <c r="XX380" s="80">
        <v>15</v>
      </c>
      <c r="XY380" s="80">
        <v>14</v>
      </c>
      <c r="XZ380" s="80">
        <v>14</v>
      </c>
      <c r="YA380" s="80">
        <v>15</v>
      </c>
      <c r="YB380" s="80">
        <v>15</v>
      </c>
      <c r="YC380" s="80"/>
      <c r="YF380" s="5">
        <v>652.59931284095683</v>
      </c>
      <c r="YG380" s="5">
        <v>918.63367603860752</v>
      </c>
      <c r="YH380" s="5">
        <v>973.75169660092342</v>
      </c>
      <c r="YI380" s="5">
        <v>1032.1767983969794</v>
      </c>
      <c r="YJ380" s="5">
        <v>1094.1074063007991</v>
      </c>
      <c r="YK380" s="5">
        <v>3384.7012860339428</v>
      </c>
      <c r="YL380" s="5"/>
      <c r="YO380" s="5">
        <v>14084.877255560217</v>
      </c>
      <c r="YP380" s="5">
        <v>19826.626101552669</v>
      </c>
      <c r="YQ380" s="5">
        <v>21016.223667645827</v>
      </c>
      <c r="YR380" s="5">
        <v>29702.929450272768</v>
      </c>
      <c r="YS380" s="5">
        <v>31485.105217289143</v>
      </c>
      <c r="YT380" s="5">
        <v>33374.211530326473</v>
      </c>
      <c r="YU380" s="5"/>
      <c r="YX380" s="5">
        <v>9633.1790261997066</v>
      </c>
      <c r="YY380" s="5">
        <v>19649.869898749301</v>
      </c>
      <c r="YZ380" s="5">
        <v>21016.223667645827</v>
      </c>
      <c r="ZA380" s="5">
        <v>29702.929450272768</v>
      </c>
      <c r="ZB380" s="5">
        <v>31485.105217289143</v>
      </c>
      <c r="ZC380" s="5">
        <v>33374.211530326473</v>
      </c>
      <c r="ZD380" s="5"/>
      <c r="ZG380" s="5">
        <v>312.99727234578262</v>
      </c>
      <c r="ZH380" s="5">
        <v>440.59169114561485</v>
      </c>
      <c r="ZI380" s="5">
        <v>467.02719261435175</v>
      </c>
      <c r="ZJ380" s="5">
        <v>495.0488241712128</v>
      </c>
      <c r="ZK380" s="5">
        <v>524.7517536214857</v>
      </c>
      <c r="ZL380" s="5">
        <v>556.23685883877454</v>
      </c>
      <c r="ZM380" s="5"/>
      <c r="ZP380" s="60">
        <v>4381.9618128409566</v>
      </c>
      <c r="ZQ380" s="60">
        <v>12336.567352077216</v>
      </c>
      <c r="ZR380" s="60">
        <v>13076.761393201848</v>
      </c>
      <c r="ZS380" s="60">
        <v>13861.367076793958</v>
      </c>
      <c r="ZT380" s="60">
        <v>14693.049101401601</v>
      </c>
      <c r="ZU380" s="60">
        <v>15574.632047485688</v>
      </c>
      <c r="ZV380" s="60"/>
      <c r="ZY380" s="60">
        <v>312.99727234578262</v>
      </c>
      <c r="ZZ380" s="60">
        <v>440.59169114561485</v>
      </c>
      <c r="AAA380" s="60">
        <v>467.02719261435175</v>
      </c>
      <c r="AAB380" s="60">
        <v>495.0488241712128</v>
      </c>
      <c r="AAC380" s="60">
        <v>524.7517536214857</v>
      </c>
      <c r="AAD380" s="60">
        <v>556.23685883877454</v>
      </c>
      <c r="AAE380" s="60"/>
      <c r="AAH380" s="60">
        <v>4068.9645404951739</v>
      </c>
      <c r="AAI380" s="60">
        <v>14980.117498950905</v>
      </c>
      <c r="AAJ380" s="60">
        <v>25686.495593789346</v>
      </c>
      <c r="AAK380" s="60">
        <v>37623.710637012176</v>
      </c>
      <c r="AAL380" s="60">
        <v>50900.920101284115</v>
      </c>
      <c r="AAM380" s="60">
        <v>71198.317931363141</v>
      </c>
      <c r="AAN380" s="60"/>
      <c r="AAQ380" s="5">
        <v>8450.92635333613</v>
      </c>
      <c r="AAR380" s="5">
        <v>27316.68485102812</v>
      </c>
      <c r="AAS380" s="5">
        <v>38763.256986991197</v>
      </c>
      <c r="AAT380" s="5">
        <v>51485.077713806138</v>
      </c>
      <c r="AAU380" s="5">
        <v>65593.969202685723</v>
      </c>
      <c r="AAV380" s="5">
        <v>86772.949978848832</v>
      </c>
    </row>
    <row r="381" spans="2:724" ht="15" customHeight="1">
      <c r="B381" s="228">
        <v>108</v>
      </c>
      <c r="C381" s="228">
        <v>352633</v>
      </c>
      <c r="D381" s="229" t="s">
        <v>541</v>
      </c>
      <c r="E381" s="73" t="b">
        <v>0</v>
      </c>
      <c r="F381" s="230">
        <v>40917</v>
      </c>
      <c r="G381" s="231" t="s">
        <v>426</v>
      </c>
      <c r="H381" s="57" t="s">
        <v>231</v>
      </c>
      <c r="I381" s="57" t="s">
        <v>198</v>
      </c>
      <c r="J381" s="229" t="s">
        <v>238</v>
      </c>
      <c r="K381" s="232">
        <v>8500</v>
      </c>
      <c r="L381" s="232">
        <v>0</v>
      </c>
      <c r="M381" s="73" t="b">
        <v>1</v>
      </c>
      <c r="N381" s="73" t="b">
        <v>1</v>
      </c>
      <c r="O381" s="73" t="b">
        <v>1</v>
      </c>
      <c r="P381" s="27">
        <v>42013</v>
      </c>
      <c r="Q381" s="27" t="s">
        <v>426</v>
      </c>
      <c r="R381" s="69">
        <v>0</v>
      </c>
      <c r="S381" s="69">
        <v>0.06</v>
      </c>
      <c r="T381" s="69">
        <v>0.06</v>
      </c>
      <c r="U381" s="69">
        <v>0.06</v>
      </c>
      <c r="V381" s="69">
        <v>0.06</v>
      </c>
      <c r="W381" s="69">
        <v>0.06</v>
      </c>
      <c r="Z381" s="232">
        <v>8500</v>
      </c>
      <c r="AA381" s="232">
        <v>8500</v>
      </c>
      <c r="AB381" s="232">
        <v>9000</v>
      </c>
      <c r="AC381" s="232">
        <v>9000</v>
      </c>
      <c r="AD381" s="232">
        <v>9000</v>
      </c>
      <c r="AE381" s="232">
        <v>9905</v>
      </c>
      <c r="AF381" s="232">
        <v>9905</v>
      </c>
      <c r="AG381" s="232">
        <v>9574.7000000000007</v>
      </c>
      <c r="AH381" s="232">
        <v>9905</v>
      </c>
      <c r="AI381" s="232">
        <v>9905</v>
      </c>
      <c r="AJ381" s="232">
        <v>9905</v>
      </c>
      <c r="AK381" s="232">
        <v>9905</v>
      </c>
      <c r="AL381" s="5">
        <v>10499.300000000001</v>
      </c>
      <c r="AM381" s="5">
        <v>10499.300000000001</v>
      </c>
      <c r="AN381" s="5">
        <v>10499.300000000001</v>
      </c>
      <c r="AO381" s="5">
        <v>10499.300000000001</v>
      </c>
      <c r="AP381" s="5">
        <v>10499.300000000001</v>
      </c>
      <c r="AQ381" s="5">
        <v>10499.300000000001</v>
      </c>
      <c r="AR381" s="5">
        <v>10499.300000000001</v>
      </c>
      <c r="AS381" s="5">
        <v>10499.300000000001</v>
      </c>
      <c r="AT381" s="5">
        <v>10499.300000000001</v>
      </c>
      <c r="AU381" s="5">
        <v>10499.300000000001</v>
      </c>
      <c r="AV381" s="5">
        <v>10499.300000000001</v>
      </c>
      <c r="AW381" s="5">
        <v>10499.300000000001</v>
      </c>
      <c r="AX381" s="5">
        <v>11129.258000000002</v>
      </c>
      <c r="AY381" s="5">
        <v>11129.258000000002</v>
      </c>
      <c r="AZ381" s="5">
        <v>11129.258000000002</v>
      </c>
      <c r="BA381" s="5">
        <v>11129.258000000002</v>
      </c>
      <c r="BB381" s="5">
        <v>11129.258000000002</v>
      </c>
      <c r="BC381" s="5">
        <v>11129.258000000002</v>
      </c>
      <c r="BD381" s="5">
        <v>11129.258000000002</v>
      </c>
      <c r="BE381" s="5">
        <v>11129.258000000002</v>
      </c>
      <c r="BF381" s="5">
        <v>11129.258000000002</v>
      </c>
      <c r="BG381" s="5">
        <v>11129.258000000002</v>
      </c>
      <c r="BH381" s="5">
        <v>11129.258000000002</v>
      </c>
      <c r="BI381" s="5">
        <v>11129.258000000002</v>
      </c>
      <c r="BJ381" s="5">
        <v>11797.013480000001</v>
      </c>
      <c r="BK381" s="5">
        <v>11797.013480000001</v>
      </c>
      <c r="BL381" s="5">
        <v>11797.013480000001</v>
      </c>
      <c r="BM381" s="5">
        <v>11797.013480000001</v>
      </c>
      <c r="BN381" s="5">
        <v>11797.013480000001</v>
      </c>
      <c r="BO381" s="5">
        <v>11797.013480000001</v>
      </c>
      <c r="BP381" s="5">
        <v>11797.013480000001</v>
      </c>
      <c r="BQ381" s="5">
        <v>11797.013480000001</v>
      </c>
      <c r="BR381" s="5">
        <v>11797.013480000001</v>
      </c>
      <c r="BS381" s="5">
        <v>11797.013480000001</v>
      </c>
      <c r="BT381" s="5">
        <v>11797.013480000001</v>
      </c>
      <c r="BU381" s="5">
        <v>11797.013480000001</v>
      </c>
      <c r="BV381" s="5">
        <v>12504.834288800002</v>
      </c>
      <c r="BW381" s="5">
        <v>12504.834288800002</v>
      </c>
      <c r="BX381" s="5">
        <v>12504.834288800002</v>
      </c>
      <c r="BY381" s="5">
        <v>12504.834288800002</v>
      </c>
      <c r="BZ381" s="5">
        <v>12504.834288800002</v>
      </c>
      <c r="CA381" s="5">
        <v>12504.834288800002</v>
      </c>
      <c r="CB381" s="5">
        <v>12504.834288800002</v>
      </c>
      <c r="CC381" s="5">
        <v>12504.834288800002</v>
      </c>
      <c r="CD381" s="5">
        <v>12504.834288800002</v>
      </c>
      <c r="CE381" s="5">
        <v>12504.834288800002</v>
      </c>
      <c r="CF381" s="5">
        <v>12504.834288800002</v>
      </c>
      <c r="CG381" s="5">
        <v>12504.834288800002</v>
      </c>
      <c r="CH381" s="5">
        <v>13255.124346128003</v>
      </c>
      <c r="CI381" s="5">
        <v>13255.124346128003</v>
      </c>
      <c r="CJ381" s="5">
        <v>13255.124346128003</v>
      </c>
      <c r="CK381" s="5">
        <v>13255.124346128003</v>
      </c>
      <c r="CL381" s="5">
        <v>13255.124346128003</v>
      </c>
      <c r="CM381" s="5">
        <v>13255.124346128003</v>
      </c>
      <c r="CN381" s="5">
        <v>13255.124346128003</v>
      </c>
      <c r="CO381" s="5">
        <v>13255.124346128003</v>
      </c>
      <c r="CP381" s="5">
        <v>13255.124346128003</v>
      </c>
      <c r="CQ381" s="5">
        <v>13255.124346128003</v>
      </c>
      <c r="CR381" s="5">
        <v>13255.124346128003</v>
      </c>
      <c r="CS381" s="5">
        <v>13255.124346128003</v>
      </c>
      <c r="CU381" s="69">
        <v>0</v>
      </c>
      <c r="CV381" s="69">
        <v>0</v>
      </c>
      <c r="CW381" s="69">
        <v>0</v>
      </c>
      <c r="CX381" s="69">
        <v>0</v>
      </c>
      <c r="CY381" s="69">
        <v>0</v>
      </c>
      <c r="CZ381" s="69">
        <v>0</v>
      </c>
      <c r="DC381" s="5">
        <v>0</v>
      </c>
      <c r="DD381" s="5">
        <v>0</v>
      </c>
      <c r="DE381" s="5">
        <v>0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0</v>
      </c>
      <c r="DO381" s="5">
        <v>0</v>
      </c>
      <c r="DP381" s="5">
        <v>0</v>
      </c>
      <c r="DQ381" s="5">
        <v>0</v>
      </c>
      <c r="DR381" s="5">
        <v>0</v>
      </c>
      <c r="DS381" s="5">
        <v>0</v>
      </c>
      <c r="DT381" s="5">
        <v>0</v>
      </c>
      <c r="DU381" s="5">
        <v>0</v>
      </c>
      <c r="DV381" s="5">
        <v>0</v>
      </c>
      <c r="DW381" s="5">
        <v>0</v>
      </c>
      <c r="DX381" s="5">
        <v>0</v>
      </c>
      <c r="DY381" s="5">
        <v>0</v>
      </c>
      <c r="DZ381" s="5">
        <v>0</v>
      </c>
      <c r="EA381" s="5">
        <v>0</v>
      </c>
      <c r="EB381" s="5">
        <v>0</v>
      </c>
      <c r="EC381" s="5">
        <v>0</v>
      </c>
      <c r="ED381" s="5">
        <v>0</v>
      </c>
      <c r="EE381" s="5">
        <v>0</v>
      </c>
      <c r="EF381" s="5">
        <v>0</v>
      </c>
      <c r="EG381" s="5">
        <v>0</v>
      </c>
      <c r="EH381" s="5">
        <v>0</v>
      </c>
      <c r="EI381" s="5">
        <v>0</v>
      </c>
      <c r="EJ381" s="5">
        <v>0</v>
      </c>
      <c r="EK381" s="5">
        <v>0</v>
      </c>
      <c r="EL381" s="5">
        <v>0</v>
      </c>
      <c r="EM381" s="5">
        <v>0</v>
      </c>
      <c r="EN381" s="5">
        <v>0</v>
      </c>
      <c r="EO381" s="5">
        <v>0</v>
      </c>
      <c r="EP381" s="5">
        <v>0</v>
      </c>
      <c r="EQ381" s="5">
        <v>0</v>
      </c>
      <c r="ER381" s="5">
        <v>0</v>
      </c>
      <c r="ES381" s="5">
        <v>0</v>
      </c>
      <c r="ET381" s="5">
        <v>0</v>
      </c>
      <c r="EU381" s="5">
        <v>0</v>
      </c>
      <c r="EV381" s="5">
        <v>0</v>
      </c>
      <c r="EW381" s="5">
        <v>0</v>
      </c>
      <c r="EX381" s="5">
        <v>0</v>
      </c>
      <c r="EY381" s="5">
        <v>0</v>
      </c>
      <c r="EZ381" s="5">
        <v>0</v>
      </c>
      <c r="FA381" s="5">
        <v>0</v>
      </c>
      <c r="FB381" s="5">
        <v>0</v>
      </c>
      <c r="FC381" s="5">
        <v>0</v>
      </c>
      <c r="FD381" s="5">
        <v>0</v>
      </c>
      <c r="FE381" s="5">
        <v>0</v>
      </c>
      <c r="FF381" s="5">
        <v>0</v>
      </c>
      <c r="FG381" s="5">
        <v>0</v>
      </c>
      <c r="FH381" s="5">
        <v>0</v>
      </c>
      <c r="FI381" s="5">
        <v>0</v>
      </c>
      <c r="FJ381" s="5">
        <v>0</v>
      </c>
      <c r="FK381" s="5">
        <v>0</v>
      </c>
      <c r="FL381" s="5">
        <v>0</v>
      </c>
      <c r="FM381" s="5">
        <v>0</v>
      </c>
      <c r="FN381" s="5">
        <v>0</v>
      </c>
      <c r="FO381" s="5">
        <v>0</v>
      </c>
      <c r="FP381" s="5">
        <v>0</v>
      </c>
      <c r="FQ381" s="5">
        <v>0</v>
      </c>
      <c r="FR381" s="5">
        <v>0</v>
      </c>
      <c r="FS381" s="5">
        <v>0</v>
      </c>
      <c r="FT381" s="5">
        <v>0</v>
      </c>
      <c r="FU381" s="5">
        <v>0</v>
      </c>
      <c r="FV381" s="5">
        <v>0</v>
      </c>
      <c r="FW381" s="5"/>
      <c r="FZ381" s="5">
        <v>8500</v>
      </c>
      <c r="GA381" s="5">
        <v>8500</v>
      </c>
      <c r="GB381" s="5">
        <v>9000</v>
      </c>
      <c r="GC381" s="5">
        <v>9000</v>
      </c>
      <c r="GD381" s="5">
        <v>9000</v>
      </c>
      <c r="GE381" s="5">
        <v>9905</v>
      </c>
      <c r="GF381" s="5">
        <v>9905</v>
      </c>
      <c r="GG381" s="5">
        <v>9574.7000000000007</v>
      </c>
      <c r="GH381" s="5">
        <v>9905</v>
      </c>
      <c r="GI381" s="5">
        <v>9905</v>
      </c>
      <c r="GJ381" s="5">
        <v>9905</v>
      </c>
      <c r="GK381" s="5">
        <v>9905</v>
      </c>
      <c r="GL381" s="5">
        <v>10499.300000000001</v>
      </c>
      <c r="GM381" s="5">
        <v>10499.300000000001</v>
      </c>
      <c r="GN381" s="5">
        <v>10499.300000000001</v>
      </c>
      <c r="GO381" s="5">
        <v>10499.300000000001</v>
      </c>
      <c r="GP381" s="5">
        <v>10499.300000000001</v>
      </c>
      <c r="GQ381" s="5">
        <v>10499.300000000001</v>
      </c>
      <c r="GR381" s="5">
        <v>10499.300000000001</v>
      </c>
      <c r="GS381" s="5">
        <v>10499.300000000001</v>
      </c>
      <c r="GT381" s="5">
        <v>10499.300000000001</v>
      </c>
      <c r="GU381" s="5">
        <v>10499.300000000001</v>
      </c>
      <c r="GV381" s="5">
        <v>10499.300000000001</v>
      </c>
      <c r="GW381" s="5">
        <v>10499.300000000001</v>
      </c>
      <c r="GX381" s="5">
        <v>11129.258000000002</v>
      </c>
      <c r="GY381" s="5">
        <v>11129.258000000002</v>
      </c>
      <c r="GZ381" s="5">
        <v>11129.258000000002</v>
      </c>
      <c r="HA381" s="5">
        <v>11129.258000000002</v>
      </c>
      <c r="HB381" s="5">
        <v>11129.258000000002</v>
      </c>
      <c r="HC381" s="5">
        <v>11129.258000000002</v>
      </c>
      <c r="HD381" s="5">
        <v>11129.258000000002</v>
      </c>
      <c r="HE381" s="5">
        <v>11129.258000000002</v>
      </c>
      <c r="HF381" s="5">
        <v>11129.258000000002</v>
      </c>
      <c r="HG381" s="5">
        <v>11129.258000000002</v>
      </c>
      <c r="HH381" s="5">
        <v>11129.258000000002</v>
      </c>
      <c r="HI381" s="5">
        <v>11129.258000000002</v>
      </c>
      <c r="HJ381" s="5">
        <v>11797.013480000001</v>
      </c>
      <c r="HK381" s="5">
        <v>11797.013480000001</v>
      </c>
      <c r="HL381" s="5">
        <v>11797.013480000001</v>
      </c>
      <c r="HM381" s="5">
        <v>11797.013480000001</v>
      </c>
      <c r="HN381" s="5">
        <v>11797.013480000001</v>
      </c>
      <c r="HO381" s="5">
        <v>11797.013480000001</v>
      </c>
      <c r="HP381" s="5">
        <v>11797.013480000001</v>
      </c>
      <c r="HQ381" s="5">
        <v>11797.013480000001</v>
      </c>
      <c r="HR381" s="5">
        <v>11797.013480000001</v>
      </c>
      <c r="HS381" s="5">
        <v>11797.013480000001</v>
      </c>
      <c r="HT381" s="5">
        <v>11797.013480000001</v>
      </c>
      <c r="HU381" s="5">
        <v>11797.013480000001</v>
      </c>
      <c r="HV381" s="5">
        <v>12504.834288800002</v>
      </c>
      <c r="HW381" s="5">
        <v>12504.834288800002</v>
      </c>
      <c r="HX381" s="5">
        <v>12504.834288800002</v>
      </c>
      <c r="HY381" s="5">
        <v>12504.834288800002</v>
      </c>
      <c r="HZ381" s="5">
        <v>12504.834288800002</v>
      </c>
      <c r="IA381" s="5">
        <v>12504.834288800002</v>
      </c>
      <c r="IB381" s="5">
        <v>12504.834288800002</v>
      </c>
      <c r="IC381" s="5">
        <v>12504.834288800002</v>
      </c>
      <c r="ID381" s="5">
        <v>12504.834288800002</v>
      </c>
      <c r="IE381" s="5">
        <v>12504.834288800002</v>
      </c>
      <c r="IF381" s="5">
        <v>12504.834288800002</v>
      </c>
      <c r="IG381" s="5">
        <v>12504.834288800002</v>
      </c>
      <c r="IH381" s="5">
        <v>13255.124346128003</v>
      </c>
      <c r="II381" s="5">
        <v>13255.124346128003</v>
      </c>
      <c r="IJ381" s="5">
        <v>13255.124346128003</v>
      </c>
      <c r="IK381" s="5">
        <v>13255.124346128003</v>
      </c>
      <c r="IL381" s="5">
        <v>13255.124346128003</v>
      </c>
      <c r="IM381" s="5">
        <v>13255.124346128003</v>
      </c>
      <c r="IN381" s="5">
        <v>13255.124346128003</v>
      </c>
      <c r="IO381" s="5">
        <v>13255.124346128003</v>
      </c>
      <c r="IP381" s="5">
        <v>13255.124346128003</v>
      </c>
      <c r="IQ381" s="5">
        <v>13255.124346128003</v>
      </c>
      <c r="IR381" s="5">
        <v>13255.124346128003</v>
      </c>
      <c r="IS381" s="5">
        <v>13255.124346128003</v>
      </c>
      <c r="IT381" s="5"/>
      <c r="IW381" s="5">
        <v>243.95</v>
      </c>
      <c r="IX381" s="5">
        <v>243.95</v>
      </c>
      <c r="IY381" s="5">
        <v>258.3</v>
      </c>
      <c r="IZ381" s="5">
        <v>258.3</v>
      </c>
      <c r="JA381" s="5">
        <v>258.3</v>
      </c>
      <c r="JB381" s="5">
        <v>284.27350000000001</v>
      </c>
      <c r="JC381" s="5">
        <v>284.27350000000001</v>
      </c>
      <c r="JD381" s="5">
        <v>274.79389000000003</v>
      </c>
      <c r="JE381" s="5">
        <v>284.27350000000001</v>
      </c>
      <c r="JF381" s="5">
        <v>284.27350000000001</v>
      </c>
      <c r="JG381" s="5">
        <v>284.27350000000001</v>
      </c>
      <c r="JH381" s="5">
        <v>284.27350000000001</v>
      </c>
      <c r="JI381" s="5">
        <v>301.32991000000004</v>
      </c>
      <c r="JJ381" s="5">
        <v>301.32991000000004</v>
      </c>
      <c r="JK381" s="5">
        <v>301.32991000000004</v>
      </c>
      <c r="JL381" s="5">
        <v>301.32991000000004</v>
      </c>
      <c r="JM381" s="5">
        <v>301.32991000000004</v>
      </c>
      <c r="JN381" s="5">
        <v>301.32991000000004</v>
      </c>
      <c r="JO381" s="5">
        <v>301.32991000000004</v>
      </c>
      <c r="JP381" s="5">
        <v>301.32991000000004</v>
      </c>
      <c r="JQ381" s="5">
        <v>301.32991000000004</v>
      </c>
      <c r="JR381" s="5">
        <v>301.32991000000004</v>
      </c>
      <c r="JS381" s="5">
        <v>301.32991000000004</v>
      </c>
      <c r="JT381" s="5">
        <v>301.32991000000004</v>
      </c>
      <c r="JU381" s="5">
        <v>319.40970460000005</v>
      </c>
      <c r="JV381" s="5">
        <v>319.40970460000005</v>
      </c>
      <c r="JW381" s="5">
        <v>319.40970460000005</v>
      </c>
      <c r="JX381" s="5">
        <v>319.40970460000005</v>
      </c>
      <c r="JY381" s="5">
        <v>319.40970460000005</v>
      </c>
      <c r="JZ381" s="5">
        <v>319.40970460000005</v>
      </c>
      <c r="KA381" s="5">
        <v>319.40970460000005</v>
      </c>
      <c r="KB381" s="5">
        <v>319.40970460000005</v>
      </c>
      <c r="KC381" s="5">
        <v>319.40970460000005</v>
      </c>
      <c r="KD381" s="5">
        <v>319.40970460000005</v>
      </c>
      <c r="KE381" s="5">
        <v>319.40970460000005</v>
      </c>
      <c r="KF381" s="5">
        <v>319.40970460000005</v>
      </c>
      <c r="KG381" s="5">
        <v>338.57428687600003</v>
      </c>
      <c r="KH381" s="5">
        <v>338.57428687600003</v>
      </c>
      <c r="KI381" s="5">
        <v>338.57428687600003</v>
      </c>
      <c r="KJ381" s="5">
        <v>338.57428687600003</v>
      </c>
      <c r="KK381" s="5">
        <v>338.57428687600003</v>
      </c>
      <c r="KL381" s="5">
        <v>338.57428687600003</v>
      </c>
      <c r="KM381" s="5">
        <v>338.57428687600003</v>
      </c>
      <c r="KN381" s="5">
        <v>338.57428687600003</v>
      </c>
      <c r="KO381" s="5">
        <v>338.57428687600003</v>
      </c>
      <c r="KP381" s="5">
        <v>338.57428687600003</v>
      </c>
      <c r="KQ381" s="5">
        <v>338.57428687600003</v>
      </c>
      <c r="KR381" s="5">
        <v>338.57428687600003</v>
      </c>
      <c r="KS381" s="5">
        <v>358.88874408856009</v>
      </c>
      <c r="KT381" s="5">
        <v>358.88874408856009</v>
      </c>
      <c r="KU381" s="5">
        <v>358.88874408856009</v>
      </c>
      <c r="KV381" s="5">
        <v>358.88874408856009</v>
      </c>
      <c r="KW381" s="5">
        <v>358.88874408856009</v>
      </c>
      <c r="KX381" s="5">
        <v>358.88874408856009</v>
      </c>
      <c r="KY381" s="5">
        <v>358.88874408856009</v>
      </c>
      <c r="KZ381" s="5">
        <v>358.88874408856009</v>
      </c>
      <c r="LA381" s="5">
        <v>358.88874408856009</v>
      </c>
      <c r="LB381" s="5">
        <v>358.88874408856009</v>
      </c>
      <c r="LC381" s="5">
        <v>358.88874408856009</v>
      </c>
      <c r="LD381" s="5">
        <v>358.88874408856009</v>
      </c>
      <c r="LE381" s="5">
        <v>380.42206873387369</v>
      </c>
      <c r="LF381" s="5">
        <v>380.42206873387369</v>
      </c>
      <c r="LG381" s="5">
        <v>380.42206873387369</v>
      </c>
      <c r="LH381" s="5">
        <v>380.42206873387369</v>
      </c>
      <c r="LI381" s="5">
        <v>380.42206873387369</v>
      </c>
      <c r="LJ381" s="5">
        <v>380.42206873387369</v>
      </c>
      <c r="LK381" s="5">
        <v>380.42206873387369</v>
      </c>
      <c r="LL381" s="5">
        <v>380.42206873387369</v>
      </c>
      <c r="LM381" s="5">
        <v>380.42206873387369</v>
      </c>
      <c r="LN381" s="5">
        <v>380.42206873387369</v>
      </c>
      <c r="LO381" s="5">
        <v>380.42206873387369</v>
      </c>
      <c r="LP381" s="5">
        <v>380.42206873387369</v>
      </c>
      <c r="LQ381" s="5"/>
      <c r="LT381" s="5">
        <v>258.39999999999998</v>
      </c>
      <c r="LU381" s="5">
        <v>258.39999999999998</v>
      </c>
      <c r="LV381" s="5">
        <v>273.60000000000002</v>
      </c>
      <c r="LW381" s="5">
        <v>273.60000000000002</v>
      </c>
      <c r="LX381" s="5">
        <v>273.60000000000002</v>
      </c>
      <c r="LY381" s="5">
        <v>301.11200000000002</v>
      </c>
      <c r="LZ381" s="5">
        <v>301.11200000000002</v>
      </c>
      <c r="MA381" s="5">
        <v>291.07088000000005</v>
      </c>
      <c r="MB381" s="5">
        <v>301.11200000000002</v>
      </c>
      <c r="MC381" s="5">
        <v>301.11200000000002</v>
      </c>
      <c r="MD381" s="5">
        <v>301.11200000000002</v>
      </c>
      <c r="ME381" s="5">
        <v>301.11200000000002</v>
      </c>
      <c r="MF381" s="5">
        <v>319.17872000000006</v>
      </c>
      <c r="MG381" s="5">
        <v>319.17872000000006</v>
      </c>
      <c r="MH381" s="5">
        <v>319.17872000000006</v>
      </c>
      <c r="MI381" s="5">
        <v>319.17872000000006</v>
      </c>
      <c r="MJ381" s="5">
        <v>319.17872000000006</v>
      </c>
      <c r="MK381" s="5">
        <v>319.17872000000006</v>
      </c>
      <c r="ML381" s="5">
        <v>319.17872000000006</v>
      </c>
      <c r="MM381" s="5">
        <v>319.17872000000006</v>
      </c>
      <c r="MN381" s="5">
        <v>319.17872000000006</v>
      </c>
      <c r="MO381" s="5">
        <v>319.17872000000006</v>
      </c>
      <c r="MP381" s="5">
        <v>319.17872000000006</v>
      </c>
      <c r="MQ381" s="5">
        <v>319.17872000000006</v>
      </c>
      <c r="MR381" s="5">
        <v>338.32944320000007</v>
      </c>
      <c r="MS381" s="5">
        <v>338.32944320000007</v>
      </c>
      <c r="MT381" s="5">
        <v>338.32944320000007</v>
      </c>
      <c r="MU381" s="5">
        <v>338.32944320000007</v>
      </c>
      <c r="MV381" s="5">
        <v>338.32944320000007</v>
      </c>
      <c r="MW381" s="5">
        <v>338.32944320000007</v>
      </c>
      <c r="MX381" s="5">
        <v>338.32944320000007</v>
      </c>
      <c r="MY381" s="5">
        <v>338.32944320000007</v>
      </c>
      <c r="MZ381" s="5">
        <v>338.32944320000007</v>
      </c>
      <c r="NA381" s="5">
        <v>338.32944320000007</v>
      </c>
      <c r="NB381" s="5">
        <v>338.32944320000007</v>
      </c>
      <c r="NC381" s="5">
        <v>338.32944320000007</v>
      </c>
      <c r="ND381" s="5">
        <v>358.62920979200004</v>
      </c>
      <c r="NE381" s="5">
        <v>358.62920979200004</v>
      </c>
      <c r="NF381" s="5">
        <v>358.62920979200004</v>
      </c>
      <c r="NG381" s="5">
        <v>358.62920979200004</v>
      </c>
      <c r="NH381" s="5">
        <v>358.62920979200004</v>
      </c>
      <c r="NI381" s="5">
        <v>358.62920979200004</v>
      </c>
      <c r="NJ381" s="5">
        <v>358.62920979200004</v>
      </c>
      <c r="NK381" s="5">
        <v>358.62920979200004</v>
      </c>
      <c r="NL381" s="5">
        <v>358.62920979200004</v>
      </c>
      <c r="NM381" s="5">
        <v>358.62920979200004</v>
      </c>
      <c r="NN381" s="5">
        <v>358.62920979200004</v>
      </c>
      <c r="NO381" s="5">
        <v>358.62920979200004</v>
      </c>
      <c r="NP381" s="5">
        <v>380.14696237952006</v>
      </c>
      <c r="NQ381" s="5">
        <v>380.14696237952006</v>
      </c>
      <c r="NR381" s="5">
        <v>380.14696237952006</v>
      </c>
      <c r="NS381" s="5">
        <v>380.14696237952006</v>
      </c>
      <c r="NT381" s="5">
        <v>380.14696237952006</v>
      </c>
      <c r="NU381" s="5">
        <v>380.14696237952006</v>
      </c>
      <c r="NV381" s="5">
        <v>380.14696237952006</v>
      </c>
      <c r="NW381" s="5">
        <v>380.14696237952006</v>
      </c>
      <c r="NX381" s="5">
        <v>380.14696237952006</v>
      </c>
      <c r="NY381" s="5">
        <v>380.14696237952006</v>
      </c>
      <c r="NZ381" s="5">
        <v>380.14696237952006</v>
      </c>
      <c r="OA381" s="5">
        <v>380.14696237952006</v>
      </c>
      <c r="OB381" s="5">
        <v>402.95578012229129</v>
      </c>
      <c r="OC381" s="5">
        <v>402.95578012229129</v>
      </c>
      <c r="OD381" s="5">
        <v>402.95578012229129</v>
      </c>
      <c r="OE381" s="5">
        <v>402.95578012229129</v>
      </c>
      <c r="OF381" s="5">
        <v>402.95578012229129</v>
      </c>
      <c r="OG381" s="5">
        <v>402.95578012229129</v>
      </c>
      <c r="OH381" s="5">
        <v>402.95578012229129</v>
      </c>
      <c r="OI381" s="5">
        <v>402.95578012229129</v>
      </c>
      <c r="OJ381" s="5">
        <v>402.95578012229129</v>
      </c>
      <c r="OK381" s="5">
        <v>402.95578012229129</v>
      </c>
      <c r="OL381" s="5">
        <v>402.95578012229129</v>
      </c>
      <c r="OM381" s="5">
        <v>402.95578012229129</v>
      </c>
      <c r="ON381" s="5"/>
      <c r="OQ381" s="59">
        <v>0</v>
      </c>
      <c r="OR381" s="59">
        <v>0</v>
      </c>
      <c r="OS381" s="59">
        <v>0</v>
      </c>
      <c r="OT381" s="59">
        <v>0</v>
      </c>
      <c r="OU381" s="59">
        <v>0</v>
      </c>
      <c r="OV381" s="59">
        <v>0</v>
      </c>
      <c r="OW381" s="59">
        <v>0</v>
      </c>
      <c r="OX381" s="59">
        <v>0</v>
      </c>
      <c r="OY381" s="59">
        <v>0</v>
      </c>
      <c r="OZ381" s="59">
        <v>0</v>
      </c>
      <c r="PA381" s="59">
        <v>0</v>
      </c>
      <c r="PB381" s="59">
        <v>0</v>
      </c>
      <c r="PC381" s="59">
        <v>0</v>
      </c>
      <c r="PD381" s="59">
        <v>0</v>
      </c>
      <c r="PE381" s="59">
        <v>0</v>
      </c>
      <c r="PF381" s="59">
        <v>0</v>
      </c>
      <c r="PG381" s="59">
        <v>0</v>
      </c>
      <c r="PH381" s="59">
        <v>0</v>
      </c>
      <c r="PI381" s="59">
        <v>0</v>
      </c>
      <c r="PJ381" s="59">
        <v>0</v>
      </c>
      <c r="PK381" s="59">
        <v>0</v>
      </c>
      <c r="PL381" s="59">
        <v>0</v>
      </c>
      <c r="PM381" s="59">
        <v>0</v>
      </c>
      <c r="PN381" s="59">
        <v>0</v>
      </c>
      <c r="PO381" s="59">
        <v>0</v>
      </c>
      <c r="PP381" s="59">
        <v>0</v>
      </c>
      <c r="PQ381" s="59">
        <v>0</v>
      </c>
      <c r="PR381" s="59">
        <v>0</v>
      </c>
      <c r="PS381" s="59">
        <v>0</v>
      </c>
      <c r="PT381" s="59">
        <v>0</v>
      </c>
      <c r="PU381" s="59">
        <v>0</v>
      </c>
      <c r="PV381" s="59">
        <v>0</v>
      </c>
      <c r="PW381" s="59">
        <v>0</v>
      </c>
      <c r="PX381" s="59">
        <v>0</v>
      </c>
      <c r="PY381" s="59">
        <v>0</v>
      </c>
      <c r="PZ381" s="59">
        <v>0</v>
      </c>
      <c r="QA381" s="59">
        <v>0</v>
      </c>
      <c r="QB381" s="59">
        <v>0</v>
      </c>
      <c r="QC381" s="59">
        <v>0</v>
      </c>
      <c r="QD381" s="59">
        <v>0</v>
      </c>
      <c r="QE381" s="59">
        <v>0</v>
      </c>
      <c r="QF381" s="59">
        <v>0</v>
      </c>
      <c r="QG381" s="59">
        <v>0</v>
      </c>
      <c r="QH381" s="59">
        <v>0</v>
      </c>
      <c r="QI381" s="59">
        <v>0</v>
      </c>
      <c r="QJ381" s="59">
        <v>0</v>
      </c>
      <c r="QK381" s="59">
        <v>0</v>
      </c>
      <c r="QL381" s="59">
        <v>0</v>
      </c>
      <c r="QM381" s="59">
        <v>0</v>
      </c>
      <c r="QN381" s="59">
        <v>0</v>
      </c>
      <c r="QO381" s="59">
        <v>0</v>
      </c>
      <c r="QP381" s="59">
        <v>0</v>
      </c>
      <c r="QQ381" s="59">
        <v>0</v>
      </c>
      <c r="QR381" s="59">
        <v>0</v>
      </c>
      <c r="QS381" s="59">
        <v>0</v>
      </c>
      <c r="QT381" s="59">
        <v>0</v>
      </c>
      <c r="QU381" s="59">
        <v>0</v>
      </c>
      <c r="QV381" s="59">
        <v>0</v>
      </c>
      <c r="QW381" s="59">
        <v>0</v>
      </c>
      <c r="QX381" s="59">
        <v>0</v>
      </c>
      <c r="QY381" s="59">
        <v>0</v>
      </c>
      <c r="QZ381" s="59">
        <v>0</v>
      </c>
      <c r="RA381" s="59">
        <v>0</v>
      </c>
      <c r="RB381" s="59">
        <v>0</v>
      </c>
      <c r="RC381" s="59">
        <v>0</v>
      </c>
      <c r="RD381" s="59">
        <v>0</v>
      </c>
      <c r="RE381" s="59">
        <v>0</v>
      </c>
      <c r="RF381" s="59">
        <v>0</v>
      </c>
      <c r="RG381" s="59">
        <v>0</v>
      </c>
      <c r="RH381" s="59">
        <v>0</v>
      </c>
      <c r="RI381" s="59">
        <v>0</v>
      </c>
      <c r="RJ381" s="59">
        <v>0</v>
      </c>
      <c r="RK381" s="59"/>
      <c r="RN381" s="59">
        <v>502.34999999999997</v>
      </c>
      <c r="RO381" s="59">
        <v>502.34999999999997</v>
      </c>
      <c r="RP381" s="59">
        <v>531.90000000000009</v>
      </c>
      <c r="RQ381" s="59">
        <v>531.90000000000009</v>
      </c>
      <c r="RR381" s="59">
        <v>531.90000000000009</v>
      </c>
      <c r="RS381" s="59">
        <v>585.38550000000009</v>
      </c>
      <c r="RT381" s="59">
        <v>585.38550000000009</v>
      </c>
      <c r="RU381" s="59">
        <v>565.86477000000014</v>
      </c>
      <c r="RV381" s="59">
        <v>585.38550000000009</v>
      </c>
      <c r="RW381" s="59">
        <v>585.38550000000009</v>
      </c>
      <c r="RX381" s="59">
        <v>585.38550000000009</v>
      </c>
      <c r="RY381" s="59">
        <v>585.38550000000009</v>
      </c>
      <c r="RZ381" s="59">
        <v>620.50863000000004</v>
      </c>
      <c r="SA381" s="59">
        <v>620.50863000000004</v>
      </c>
      <c r="SB381" s="59">
        <v>620.50863000000004</v>
      </c>
      <c r="SC381" s="59">
        <v>620.50863000000004</v>
      </c>
      <c r="SD381" s="59">
        <v>620.50863000000004</v>
      </c>
      <c r="SE381" s="59">
        <v>620.50863000000004</v>
      </c>
      <c r="SF381" s="59">
        <v>620.50863000000004</v>
      </c>
      <c r="SG381" s="59">
        <v>620.50863000000004</v>
      </c>
      <c r="SH381" s="59">
        <v>620.50863000000004</v>
      </c>
      <c r="SI381" s="59">
        <v>620.50863000000004</v>
      </c>
      <c r="SJ381" s="59">
        <v>620.50863000000004</v>
      </c>
      <c r="SK381" s="59">
        <v>620.50863000000004</v>
      </c>
      <c r="SL381" s="59">
        <v>657.73914780000018</v>
      </c>
      <c r="SM381" s="59">
        <v>657.73914780000018</v>
      </c>
      <c r="SN381" s="59">
        <v>657.73914780000018</v>
      </c>
      <c r="SO381" s="59">
        <v>657.73914780000018</v>
      </c>
      <c r="SP381" s="59">
        <v>657.73914780000018</v>
      </c>
      <c r="SQ381" s="59">
        <v>657.73914780000018</v>
      </c>
      <c r="SR381" s="59">
        <v>657.73914780000018</v>
      </c>
      <c r="SS381" s="59">
        <v>657.73914780000018</v>
      </c>
      <c r="ST381" s="59">
        <v>657.73914780000018</v>
      </c>
      <c r="SU381" s="59">
        <v>657.73914780000018</v>
      </c>
      <c r="SV381" s="59">
        <v>657.73914780000018</v>
      </c>
      <c r="SW381" s="59">
        <v>657.73914780000018</v>
      </c>
      <c r="SX381" s="59">
        <v>697.20349666800007</v>
      </c>
      <c r="SY381" s="59">
        <v>697.20349666800007</v>
      </c>
      <c r="SZ381" s="59">
        <v>697.20349666800007</v>
      </c>
      <c r="TA381" s="59">
        <v>697.20349666800007</v>
      </c>
      <c r="TB381" s="59">
        <v>697.20349666800007</v>
      </c>
      <c r="TC381" s="59">
        <v>697.20349666800007</v>
      </c>
      <c r="TD381" s="59">
        <v>697.20349666800007</v>
      </c>
      <c r="TE381" s="59">
        <v>697.20349666800007</v>
      </c>
      <c r="TF381" s="59">
        <v>697.20349666800007</v>
      </c>
      <c r="TG381" s="59">
        <v>697.20349666800007</v>
      </c>
      <c r="TH381" s="59">
        <v>697.20349666800007</v>
      </c>
      <c r="TI381" s="59">
        <v>697.20349666800007</v>
      </c>
      <c r="TJ381" s="59">
        <v>739.03570646808021</v>
      </c>
      <c r="TK381" s="59">
        <v>739.03570646808021</v>
      </c>
      <c r="TL381" s="59">
        <v>739.03570646808021</v>
      </c>
      <c r="TM381" s="59">
        <v>739.03570646808021</v>
      </c>
      <c r="TN381" s="59">
        <v>739.03570646808021</v>
      </c>
      <c r="TO381" s="59">
        <v>739.03570646808021</v>
      </c>
      <c r="TP381" s="59">
        <v>739.03570646808021</v>
      </c>
      <c r="TQ381" s="59">
        <v>739.03570646808021</v>
      </c>
      <c r="TR381" s="59">
        <v>739.03570646808021</v>
      </c>
      <c r="TS381" s="59">
        <v>739.03570646808021</v>
      </c>
      <c r="TT381" s="59">
        <v>739.03570646808021</v>
      </c>
      <c r="TU381" s="59">
        <v>739.03570646808021</v>
      </c>
      <c r="TV381" s="59">
        <v>783.37784885616497</v>
      </c>
      <c r="TW381" s="59">
        <v>783.37784885616497</v>
      </c>
      <c r="TX381" s="59">
        <v>783.37784885616497</v>
      </c>
      <c r="TY381" s="59">
        <v>783.37784885616497</v>
      </c>
      <c r="TZ381" s="59">
        <v>783.37784885616497</v>
      </c>
      <c r="UA381" s="59">
        <v>783.37784885616497</v>
      </c>
      <c r="UB381" s="59">
        <v>783.37784885616497</v>
      </c>
      <c r="UC381" s="59">
        <v>783.37784885616497</v>
      </c>
      <c r="UD381" s="59">
        <v>783.37784885616497</v>
      </c>
      <c r="UE381" s="59">
        <v>783.37784885616497</v>
      </c>
      <c r="UF381" s="59">
        <v>783.37784885616497</v>
      </c>
      <c r="UG381" s="59">
        <v>783.37784885616497</v>
      </c>
      <c r="UH381" s="59"/>
      <c r="UK381" s="59">
        <v>3243.2348900000006</v>
      </c>
      <c r="UL381" s="59">
        <v>3615.9589199999996</v>
      </c>
      <c r="UM381" s="59">
        <v>3832.9164552000016</v>
      </c>
      <c r="UN381" s="59">
        <v>4062.8914425119997</v>
      </c>
      <c r="UO381" s="59">
        <v>4306.6649290627211</v>
      </c>
      <c r="UP381" s="59">
        <v>4565.0648248064854</v>
      </c>
      <c r="UQ381" s="59"/>
      <c r="UT381" s="59">
        <v>3435.3428800000006</v>
      </c>
      <c r="UU381" s="59">
        <v>3830.14464</v>
      </c>
      <c r="UV381" s="59">
        <v>4059.9533184000015</v>
      </c>
      <c r="UW381" s="59">
        <v>4303.5505175040007</v>
      </c>
      <c r="UX381" s="59">
        <v>4561.7635485542405</v>
      </c>
      <c r="UY381" s="59">
        <v>4835.4693614674952</v>
      </c>
      <c r="UZ381" s="59"/>
      <c r="VC381" s="59">
        <v>0</v>
      </c>
      <c r="VD381" s="59">
        <v>0</v>
      </c>
      <c r="VE381" s="59">
        <v>0</v>
      </c>
      <c r="VF381" s="59">
        <v>0</v>
      </c>
      <c r="VG381" s="59">
        <v>0</v>
      </c>
      <c r="VH381" s="59">
        <v>0</v>
      </c>
      <c r="VI381" s="59"/>
      <c r="VL381" s="59">
        <v>6678.5777700000017</v>
      </c>
      <c r="VM381" s="59">
        <v>7446.1035599999996</v>
      </c>
      <c r="VN381" s="59">
        <v>7892.8697736000031</v>
      </c>
      <c r="VO381" s="59">
        <v>8366.4419600159999</v>
      </c>
      <c r="VP381" s="59">
        <v>8868.4284776169625</v>
      </c>
      <c r="VQ381" s="59">
        <v>9400.5341862739806</v>
      </c>
      <c r="VR381" s="59"/>
      <c r="VU381" s="59">
        <v>113004.7</v>
      </c>
      <c r="VV381" s="59">
        <v>125991.60000000002</v>
      </c>
      <c r="VW381" s="59">
        <v>133551.09600000002</v>
      </c>
      <c r="VX381" s="59">
        <v>141564.16175999999</v>
      </c>
      <c r="VY381" s="59">
        <v>150058.01146560002</v>
      </c>
      <c r="VZ381" s="59">
        <v>159061.49215353598</v>
      </c>
      <c r="WA381" s="59"/>
      <c r="WD381" s="59">
        <v>9417.0583333333325</v>
      </c>
      <c r="WE381" s="59">
        <v>10499.300000000001</v>
      </c>
      <c r="WF381" s="59">
        <v>11129.258000000002</v>
      </c>
      <c r="WG381" s="59">
        <v>11797.01348</v>
      </c>
      <c r="WH381" s="59">
        <v>12504.834288800002</v>
      </c>
      <c r="WI381" s="59">
        <v>13255.124346127997</v>
      </c>
      <c r="WJ381" s="59"/>
      <c r="WM381" s="59">
        <v>395.17659812561197</v>
      </c>
      <c r="WN381" s="59">
        <v>440.59169114561485</v>
      </c>
      <c r="WO381" s="59">
        <v>467.02719261435175</v>
      </c>
      <c r="WP381" s="59">
        <v>495.0488241712128</v>
      </c>
      <c r="WQ381" s="59">
        <v>524.7517536214857</v>
      </c>
      <c r="WR381" s="59">
        <v>556.23685883877454</v>
      </c>
      <c r="WS381" s="59"/>
      <c r="WV381" s="74">
        <v>35.733333333333334</v>
      </c>
      <c r="WW381" s="74">
        <v>47.733333333333334</v>
      </c>
      <c r="WX381" s="74">
        <v>59.733333333333334</v>
      </c>
      <c r="WY381" s="74">
        <v>71.733333333333334</v>
      </c>
      <c r="WZ381" s="74">
        <v>83.733333333333334</v>
      </c>
      <c r="XA381" s="74">
        <v>95.733333333333334</v>
      </c>
      <c r="XB381" s="74"/>
      <c r="XE381" s="80">
        <v>2</v>
      </c>
      <c r="XF381" s="80">
        <v>3</v>
      </c>
      <c r="XG381" s="80">
        <v>4</v>
      </c>
      <c r="XH381" s="80">
        <v>5</v>
      </c>
      <c r="XI381" s="80">
        <v>6</v>
      </c>
      <c r="XJ381" s="80">
        <v>7</v>
      </c>
      <c r="XK381" s="80"/>
      <c r="XL381" s="75"/>
      <c r="XM381" s="75"/>
      <c r="XN381" s="80">
        <v>11</v>
      </c>
      <c r="XO381" s="80">
        <v>11</v>
      </c>
      <c r="XP381" s="80">
        <v>11</v>
      </c>
      <c r="XQ381" s="80">
        <v>11</v>
      </c>
      <c r="XR381" s="80">
        <v>11</v>
      </c>
      <c r="XS381" s="80">
        <v>11</v>
      </c>
      <c r="XT381" s="80"/>
      <c r="XW381" s="80">
        <v>22</v>
      </c>
      <c r="XX381" s="80">
        <v>22</v>
      </c>
      <c r="XY381" s="80">
        <v>22</v>
      </c>
      <c r="XZ381" s="80">
        <v>22</v>
      </c>
      <c r="YA381" s="80">
        <v>22</v>
      </c>
      <c r="YB381" s="80">
        <v>22</v>
      </c>
      <c r="YC381" s="80"/>
      <c r="YF381" s="5">
        <v>823.94320709190106</v>
      </c>
      <c r="YG381" s="5">
        <v>918.63367603860752</v>
      </c>
      <c r="YH381" s="5">
        <v>973.75169660092342</v>
      </c>
      <c r="YI381" s="5">
        <v>3012.3720950818306</v>
      </c>
      <c r="YJ381" s="5">
        <v>3193.114420786741</v>
      </c>
      <c r="YK381" s="5">
        <v>3384.7012860339428</v>
      </c>
      <c r="YL381" s="5"/>
      <c r="YO381" s="5">
        <v>17782.946915652537</v>
      </c>
      <c r="YP381" s="5">
        <v>26435.501468736889</v>
      </c>
      <c r="YQ381" s="5">
        <v>28021.631556861106</v>
      </c>
      <c r="YR381" s="5">
        <v>29702.929450272768</v>
      </c>
      <c r="YS381" s="5">
        <v>31485.105217289143</v>
      </c>
      <c r="YT381" s="5">
        <v>33374.211530326473</v>
      </c>
      <c r="YU381" s="5"/>
      <c r="YX381" s="5">
        <v>12162.428407692445</v>
      </c>
      <c r="YY381" s="5">
        <v>26199.826531665734</v>
      </c>
      <c r="YZ381" s="5">
        <v>28021.631556861106</v>
      </c>
      <c r="ZA381" s="5">
        <v>29702.929450272768</v>
      </c>
      <c r="ZB381" s="5">
        <v>31485.105217289143</v>
      </c>
      <c r="ZC381" s="5">
        <v>33374.211530326473</v>
      </c>
      <c r="ZD381" s="5"/>
      <c r="ZG381" s="5">
        <v>395.17659812561197</v>
      </c>
      <c r="ZH381" s="5">
        <v>440.59169114561485</v>
      </c>
      <c r="ZI381" s="5">
        <v>467.02719261435175</v>
      </c>
      <c r="ZJ381" s="5">
        <v>495.0488241712128</v>
      </c>
      <c r="ZK381" s="5">
        <v>524.7517536214857</v>
      </c>
      <c r="ZL381" s="5">
        <v>556.23685883877454</v>
      </c>
      <c r="ZM381" s="5"/>
      <c r="ZP381" s="60">
        <v>11064.944747517135</v>
      </c>
      <c r="ZQ381" s="60">
        <v>12336.567352077216</v>
      </c>
      <c r="ZR381" s="60">
        <v>13076.761393201848</v>
      </c>
      <c r="ZS381" s="60">
        <v>13861.367076793958</v>
      </c>
      <c r="ZT381" s="60">
        <v>14693.049101401601</v>
      </c>
      <c r="ZU381" s="60">
        <v>15574.632047485688</v>
      </c>
      <c r="ZV381" s="60"/>
      <c r="ZY381" s="60">
        <v>395.17659812561197</v>
      </c>
      <c r="ZZ381" s="60">
        <v>440.59169114561485</v>
      </c>
      <c r="AAA381" s="60">
        <v>467.02719261435175</v>
      </c>
      <c r="AAB381" s="60">
        <v>495.0488241712128</v>
      </c>
      <c r="AAC381" s="60">
        <v>524.7517536214857</v>
      </c>
      <c r="AAD381" s="60">
        <v>556.23685883877454</v>
      </c>
      <c r="AAE381" s="60"/>
      <c r="AAH381" s="60">
        <v>21734.712896908659</v>
      </c>
      <c r="AAI381" s="60">
        <v>33484.968527066725</v>
      </c>
      <c r="AAJ381" s="60">
        <v>45301.637683592118</v>
      </c>
      <c r="AAK381" s="60">
        <v>63366.249493915238</v>
      </c>
      <c r="AAL381" s="60">
        <v>79237.514796844349</v>
      </c>
      <c r="AAM381" s="60">
        <v>96785.213437946775</v>
      </c>
      <c r="AAN381" s="60"/>
      <c r="AAQ381" s="5">
        <v>32799.657644425795</v>
      </c>
      <c r="AAR381" s="5">
        <v>45821.535879143943</v>
      </c>
      <c r="AAS381" s="5">
        <v>58378.399076793969</v>
      </c>
      <c r="AAT381" s="5">
        <v>77227.6165707092</v>
      </c>
      <c r="AAU381" s="5">
        <v>93930.56389824595</v>
      </c>
      <c r="AAV381" s="5">
        <v>112359.84548543247</v>
      </c>
    </row>
    <row r="382" spans="2:724" ht="15" customHeight="1">
      <c r="B382" s="228">
        <v>109</v>
      </c>
      <c r="C382" s="228">
        <v>554915</v>
      </c>
      <c r="D382" s="229" t="s">
        <v>542</v>
      </c>
      <c r="E382" s="73" t="b">
        <v>0</v>
      </c>
      <c r="F382" s="230">
        <v>41308</v>
      </c>
      <c r="G382" s="231" t="s">
        <v>426</v>
      </c>
      <c r="H382" s="57" t="s">
        <v>231</v>
      </c>
      <c r="I382" s="57" t="s">
        <v>198</v>
      </c>
      <c r="J382" s="229" t="s">
        <v>239</v>
      </c>
      <c r="K382" s="232">
        <v>8500</v>
      </c>
      <c r="L382" s="232">
        <v>0</v>
      </c>
      <c r="M382" s="73" t="b">
        <v>1</v>
      </c>
      <c r="N382" s="73" t="b">
        <v>1</v>
      </c>
      <c r="O382" s="73" t="b">
        <v>1</v>
      </c>
      <c r="P382" s="27">
        <v>42403</v>
      </c>
      <c r="Q382" s="27" t="s">
        <v>426</v>
      </c>
      <c r="R382" s="69">
        <v>0</v>
      </c>
      <c r="S382" s="69">
        <v>0.06</v>
      </c>
      <c r="T382" s="69">
        <v>0.06</v>
      </c>
      <c r="U382" s="69">
        <v>0.06</v>
      </c>
      <c r="V382" s="69">
        <v>0.06</v>
      </c>
      <c r="W382" s="69">
        <v>0.06</v>
      </c>
      <c r="Z382" s="232">
        <v>11000</v>
      </c>
      <c r="AA382" s="232">
        <v>11000</v>
      </c>
      <c r="AB382" s="232">
        <v>11500</v>
      </c>
      <c r="AC382" s="232">
        <v>11500</v>
      </c>
      <c r="AD382" s="232">
        <v>11500</v>
      </c>
      <c r="AE382" s="232">
        <v>11500</v>
      </c>
      <c r="AF382" s="232">
        <v>11500</v>
      </c>
      <c r="AG382" s="232">
        <v>11500</v>
      </c>
      <c r="AH382" s="232">
        <v>11500</v>
      </c>
      <c r="AI382" s="232">
        <v>11500</v>
      </c>
      <c r="AJ382" s="232">
        <v>11500</v>
      </c>
      <c r="AK382" s="232">
        <v>11500</v>
      </c>
      <c r="AL382" s="5">
        <v>12190</v>
      </c>
      <c r="AM382" s="5">
        <v>12190</v>
      </c>
      <c r="AN382" s="5">
        <v>12190</v>
      </c>
      <c r="AO382" s="5">
        <v>12190</v>
      </c>
      <c r="AP382" s="5">
        <v>12190</v>
      </c>
      <c r="AQ382" s="5">
        <v>12190</v>
      </c>
      <c r="AR382" s="5">
        <v>12190</v>
      </c>
      <c r="AS382" s="5">
        <v>12190</v>
      </c>
      <c r="AT382" s="5">
        <v>12190</v>
      </c>
      <c r="AU382" s="5">
        <v>12190</v>
      </c>
      <c r="AV382" s="5">
        <v>12190</v>
      </c>
      <c r="AW382" s="5">
        <v>12190</v>
      </c>
      <c r="AX382" s="5">
        <v>12921.400000000001</v>
      </c>
      <c r="AY382" s="5">
        <v>12921.400000000001</v>
      </c>
      <c r="AZ382" s="5">
        <v>12921.400000000001</v>
      </c>
      <c r="BA382" s="5">
        <v>12921.400000000001</v>
      </c>
      <c r="BB382" s="5">
        <v>12921.400000000001</v>
      </c>
      <c r="BC382" s="5">
        <v>12921.400000000001</v>
      </c>
      <c r="BD382" s="5">
        <v>12921.400000000001</v>
      </c>
      <c r="BE382" s="5">
        <v>12921.400000000001</v>
      </c>
      <c r="BF382" s="5">
        <v>12921.400000000001</v>
      </c>
      <c r="BG382" s="5">
        <v>12921.400000000001</v>
      </c>
      <c r="BH382" s="5">
        <v>12921.400000000001</v>
      </c>
      <c r="BI382" s="5">
        <v>12921.400000000001</v>
      </c>
      <c r="BJ382" s="5">
        <v>13696.684000000003</v>
      </c>
      <c r="BK382" s="5">
        <v>13696.684000000003</v>
      </c>
      <c r="BL382" s="5">
        <v>13696.684000000003</v>
      </c>
      <c r="BM382" s="5">
        <v>13696.684000000003</v>
      </c>
      <c r="BN382" s="5">
        <v>13696.684000000003</v>
      </c>
      <c r="BO382" s="5">
        <v>13696.684000000003</v>
      </c>
      <c r="BP382" s="5">
        <v>13696.684000000003</v>
      </c>
      <c r="BQ382" s="5">
        <v>13696.684000000003</v>
      </c>
      <c r="BR382" s="5">
        <v>13696.684000000003</v>
      </c>
      <c r="BS382" s="5">
        <v>13696.684000000003</v>
      </c>
      <c r="BT382" s="5">
        <v>13696.684000000003</v>
      </c>
      <c r="BU382" s="5">
        <v>13696.684000000003</v>
      </c>
      <c r="BV382" s="5">
        <v>14518.485040000003</v>
      </c>
      <c r="BW382" s="5">
        <v>14518.485040000003</v>
      </c>
      <c r="BX382" s="5">
        <v>14518.485040000003</v>
      </c>
      <c r="BY382" s="5">
        <v>14518.485040000003</v>
      </c>
      <c r="BZ382" s="5">
        <v>14518.485040000003</v>
      </c>
      <c r="CA382" s="5">
        <v>14518.485040000003</v>
      </c>
      <c r="CB382" s="5">
        <v>14518.485040000003</v>
      </c>
      <c r="CC382" s="5">
        <v>14518.485040000003</v>
      </c>
      <c r="CD382" s="5">
        <v>14518.485040000003</v>
      </c>
      <c r="CE382" s="5">
        <v>14518.485040000003</v>
      </c>
      <c r="CF382" s="5">
        <v>14518.485040000003</v>
      </c>
      <c r="CG382" s="5">
        <v>14518.485040000003</v>
      </c>
      <c r="CH382" s="5">
        <v>15389.594142400005</v>
      </c>
      <c r="CI382" s="5">
        <v>15389.594142400005</v>
      </c>
      <c r="CJ382" s="5">
        <v>15389.594142400005</v>
      </c>
      <c r="CK382" s="5">
        <v>15389.594142400005</v>
      </c>
      <c r="CL382" s="5">
        <v>15389.594142400005</v>
      </c>
      <c r="CM382" s="5">
        <v>15389.594142400005</v>
      </c>
      <c r="CN382" s="5">
        <v>15389.594142400005</v>
      </c>
      <c r="CO382" s="5">
        <v>15389.594142400005</v>
      </c>
      <c r="CP382" s="5">
        <v>15389.594142400005</v>
      </c>
      <c r="CQ382" s="5">
        <v>15389.594142400005</v>
      </c>
      <c r="CR382" s="5">
        <v>15389.594142400005</v>
      </c>
      <c r="CS382" s="5">
        <v>15389.594142400005</v>
      </c>
      <c r="CU382" s="69">
        <v>0</v>
      </c>
      <c r="CV382" s="69">
        <v>0</v>
      </c>
      <c r="CW382" s="69">
        <v>0</v>
      </c>
      <c r="CX382" s="69">
        <v>0</v>
      </c>
      <c r="CY382" s="69">
        <v>0</v>
      </c>
      <c r="CZ382" s="69">
        <v>0</v>
      </c>
      <c r="DC382" s="5">
        <v>0</v>
      </c>
      <c r="DD382" s="5">
        <v>0</v>
      </c>
      <c r="DE382" s="5">
        <v>0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0</v>
      </c>
      <c r="DL382" s="5">
        <v>0</v>
      </c>
      <c r="DM382" s="5">
        <v>0</v>
      </c>
      <c r="DN382" s="5">
        <v>0</v>
      </c>
      <c r="DO382" s="5">
        <v>0</v>
      </c>
      <c r="DP382" s="5">
        <v>0</v>
      </c>
      <c r="DQ382" s="5">
        <v>0</v>
      </c>
      <c r="DR382" s="5">
        <v>0</v>
      </c>
      <c r="DS382" s="5">
        <v>0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0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0</v>
      </c>
      <c r="EK382" s="5">
        <v>0</v>
      </c>
      <c r="EL382" s="5">
        <v>0</v>
      </c>
      <c r="EM382" s="5">
        <v>0</v>
      </c>
      <c r="EN382" s="5">
        <v>0</v>
      </c>
      <c r="EO382" s="5">
        <v>0</v>
      </c>
      <c r="EP382" s="5">
        <v>0</v>
      </c>
      <c r="EQ382" s="5">
        <v>0</v>
      </c>
      <c r="ER382" s="5">
        <v>0</v>
      </c>
      <c r="ES382" s="5">
        <v>0</v>
      </c>
      <c r="ET382" s="5">
        <v>0</v>
      </c>
      <c r="EU382" s="5">
        <v>0</v>
      </c>
      <c r="EV382" s="5">
        <v>0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0</v>
      </c>
      <c r="FC382" s="5">
        <v>0</v>
      </c>
      <c r="FD382" s="5">
        <v>0</v>
      </c>
      <c r="FE382" s="5">
        <v>0</v>
      </c>
      <c r="FF382" s="5">
        <v>0</v>
      </c>
      <c r="FG382" s="5">
        <v>0</v>
      </c>
      <c r="FH382" s="5">
        <v>0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0</v>
      </c>
      <c r="FO382" s="5">
        <v>0</v>
      </c>
      <c r="FP382" s="5">
        <v>0</v>
      </c>
      <c r="FQ382" s="5">
        <v>0</v>
      </c>
      <c r="FR382" s="5">
        <v>0</v>
      </c>
      <c r="FS382" s="5">
        <v>0</v>
      </c>
      <c r="FT382" s="5">
        <v>0</v>
      </c>
      <c r="FU382" s="5">
        <v>0</v>
      </c>
      <c r="FV382" s="5">
        <v>0</v>
      </c>
      <c r="FW382" s="5"/>
      <c r="FZ382" s="5">
        <v>11000</v>
      </c>
      <c r="GA382" s="5">
        <v>11000</v>
      </c>
      <c r="GB382" s="5">
        <v>11500</v>
      </c>
      <c r="GC382" s="5">
        <v>11500</v>
      </c>
      <c r="GD382" s="5">
        <v>11500</v>
      </c>
      <c r="GE382" s="5">
        <v>11500</v>
      </c>
      <c r="GF382" s="5">
        <v>11500</v>
      </c>
      <c r="GG382" s="5">
        <v>11500</v>
      </c>
      <c r="GH382" s="5">
        <v>11500</v>
      </c>
      <c r="GI382" s="5">
        <v>11500</v>
      </c>
      <c r="GJ382" s="5">
        <v>11500</v>
      </c>
      <c r="GK382" s="5">
        <v>11500</v>
      </c>
      <c r="GL382" s="5">
        <v>12190</v>
      </c>
      <c r="GM382" s="5">
        <v>12190</v>
      </c>
      <c r="GN382" s="5">
        <v>12190</v>
      </c>
      <c r="GO382" s="5">
        <v>12190</v>
      </c>
      <c r="GP382" s="5">
        <v>12190</v>
      </c>
      <c r="GQ382" s="5">
        <v>12190</v>
      </c>
      <c r="GR382" s="5">
        <v>12190</v>
      </c>
      <c r="GS382" s="5">
        <v>12190</v>
      </c>
      <c r="GT382" s="5">
        <v>12190</v>
      </c>
      <c r="GU382" s="5">
        <v>12190</v>
      </c>
      <c r="GV382" s="5">
        <v>12190</v>
      </c>
      <c r="GW382" s="5">
        <v>12190</v>
      </c>
      <c r="GX382" s="5">
        <v>12921.400000000001</v>
      </c>
      <c r="GY382" s="5">
        <v>12921.400000000001</v>
      </c>
      <c r="GZ382" s="5">
        <v>12921.400000000001</v>
      </c>
      <c r="HA382" s="5">
        <v>12921.400000000001</v>
      </c>
      <c r="HB382" s="5">
        <v>12921.400000000001</v>
      </c>
      <c r="HC382" s="5">
        <v>12921.400000000001</v>
      </c>
      <c r="HD382" s="5">
        <v>12921.400000000001</v>
      </c>
      <c r="HE382" s="5">
        <v>12921.400000000001</v>
      </c>
      <c r="HF382" s="5">
        <v>12921.400000000001</v>
      </c>
      <c r="HG382" s="5">
        <v>12921.400000000001</v>
      </c>
      <c r="HH382" s="5">
        <v>12921.400000000001</v>
      </c>
      <c r="HI382" s="5">
        <v>12921.400000000001</v>
      </c>
      <c r="HJ382" s="5">
        <v>13696.684000000003</v>
      </c>
      <c r="HK382" s="5">
        <v>13696.684000000003</v>
      </c>
      <c r="HL382" s="5">
        <v>13696.684000000003</v>
      </c>
      <c r="HM382" s="5">
        <v>13696.684000000003</v>
      </c>
      <c r="HN382" s="5">
        <v>13696.684000000003</v>
      </c>
      <c r="HO382" s="5">
        <v>13696.684000000003</v>
      </c>
      <c r="HP382" s="5">
        <v>13696.684000000003</v>
      </c>
      <c r="HQ382" s="5">
        <v>13696.684000000003</v>
      </c>
      <c r="HR382" s="5">
        <v>13696.684000000003</v>
      </c>
      <c r="HS382" s="5">
        <v>13696.684000000003</v>
      </c>
      <c r="HT382" s="5">
        <v>13696.684000000003</v>
      </c>
      <c r="HU382" s="5">
        <v>13696.684000000003</v>
      </c>
      <c r="HV382" s="5">
        <v>14518.485040000003</v>
      </c>
      <c r="HW382" s="5">
        <v>14518.485040000003</v>
      </c>
      <c r="HX382" s="5">
        <v>14518.485040000003</v>
      </c>
      <c r="HY382" s="5">
        <v>14518.485040000003</v>
      </c>
      <c r="HZ382" s="5">
        <v>14518.485040000003</v>
      </c>
      <c r="IA382" s="5">
        <v>14518.485040000003</v>
      </c>
      <c r="IB382" s="5">
        <v>14518.485040000003</v>
      </c>
      <c r="IC382" s="5">
        <v>14518.485040000003</v>
      </c>
      <c r="ID382" s="5">
        <v>14518.485040000003</v>
      </c>
      <c r="IE382" s="5">
        <v>14518.485040000003</v>
      </c>
      <c r="IF382" s="5">
        <v>14518.485040000003</v>
      </c>
      <c r="IG382" s="5">
        <v>14518.485040000003</v>
      </c>
      <c r="IH382" s="5">
        <v>15389.594142400005</v>
      </c>
      <c r="II382" s="5">
        <v>15389.594142400005</v>
      </c>
      <c r="IJ382" s="5">
        <v>15389.594142400005</v>
      </c>
      <c r="IK382" s="5">
        <v>15389.594142400005</v>
      </c>
      <c r="IL382" s="5">
        <v>15389.594142400005</v>
      </c>
      <c r="IM382" s="5">
        <v>15389.594142400005</v>
      </c>
      <c r="IN382" s="5">
        <v>15389.594142400005</v>
      </c>
      <c r="IO382" s="5">
        <v>15389.594142400005</v>
      </c>
      <c r="IP382" s="5">
        <v>15389.594142400005</v>
      </c>
      <c r="IQ382" s="5">
        <v>15389.594142400005</v>
      </c>
      <c r="IR382" s="5">
        <v>15389.594142400005</v>
      </c>
      <c r="IS382" s="5">
        <v>15389.594142400005</v>
      </c>
      <c r="IT382" s="5"/>
      <c r="IW382" s="5">
        <v>315.7</v>
      </c>
      <c r="IX382" s="5">
        <v>315.7</v>
      </c>
      <c r="IY382" s="5">
        <v>330.05</v>
      </c>
      <c r="IZ382" s="5">
        <v>330.05</v>
      </c>
      <c r="JA382" s="5">
        <v>330.05</v>
      </c>
      <c r="JB382" s="5">
        <v>330.05</v>
      </c>
      <c r="JC382" s="5">
        <v>330.05</v>
      </c>
      <c r="JD382" s="5">
        <v>330.05</v>
      </c>
      <c r="JE382" s="5">
        <v>330.05</v>
      </c>
      <c r="JF382" s="5">
        <v>330.05</v>
      </c>
      <c r="JG382" s="5">
        <v>330.05</v>
      </c>
      <c r="JH382" s="5">
        <v>330.05</v>
      </c>
      <c r="JI382" s="5">
        <v>349.85300000000001</v>
      </c>
      <c r="JJ382" s="5">
        <v>349.85300000000001</v>
      </c>
      <c r="JK382" s="5">
        <v>349.85300000000001</v>
      </c>
      <c r="JL382" s="5">
        <v>349.85300000000001</v>
      </c>
      <c r="JM382" s="5">
        <v>349.85300000000001</v>
      </c>
      <c r="JN382" s="5">
        <v>349.85300000000001</v>
      </c>
      <c r="JO382" s="5">
        <v>349.85300000000001</v>
      </c>
      <c r="JP382" s="5">
        <v>349.85300000000001</v>
      </c>
      <c r="JQ382" s="5">
        <v>349.85300000000001</v>
      </c>
      <c r="JR382" s="5">
        <v>349.85300000000001</v>
      </c>
      <c r="JS382" s="5">
        <v>349.85300000000001</v>
      </c>
      <c r="JT382" s="5">
        <v>349.85300000000001</v>
      </c>
      <c r="JU382" s="5">
        <v>370.84418000000005</v>
      </c>
      <c r="JV382" s="5">
        <v>370.84418000000005</v>
      </c>
      <c r="JW382" s="5">
        <v>370.84418000000005</v>
      </c>
      <c r="JX382" s="5">
        <v>370.84418000000005</v>
      </c>
      <c r="JY382" s="5">
        <v>370.84418000000005</v>
      </c>
      <c r="JZ382" s="5">
        <v>370.84418000000005</v>
      </c>
      <c r="KA382" s="5">
        <v>370.84418000000005</v>
      </c>
      <c r="KB382" s="5">
        <v>370.84418000000005</v>
      </c>
      <c r="KC382" s="5">
        <v>370.84418000000005</v>
      </c>
      <c r="KD382" s="5">
        <v>370.84418000000005</v>
      </c>
      <c r="KE382" s="5">
        <v>370.84418000000005</v>
      </c>
      <c r="KF382" s="5">
        <v>370.84418000000005</v>
      </c>
      <c r="KG382" s="5">
        <v>393.09483080000007</v>
      </c>
      <c r="KH382" s="5">
        <v>393.09483080000007</v>
      </c>
      <c r="KI382" s="5">
        <v>393.09483080000007</v>
      </c>
      <c r="KJ382" s="5">
        <v>393.09483080000007</v>
      </c>
      <c r="KK382" s="5">
        <v>393.09483080000007</v>
      </c>
      <c r="KL382" s="5">
        <v>393.09483080000007</v>
      </c>
      <c r="KM382" s="5">
        <v>393.09483080000007</v>
      </c>
      <c r="KN382" s="5">
        <v>393.09483080000007</v>
      </c>
      <c r="KO382" s="5">
        <v>393.09483080000007</v>
      </c>
      <c r="KP382" s="5">
        <v>393.09483080000007</v>
      </c>
      <c r="KQ382" s="5">
        <v>393.09483080000007</v>
      </c>
      <c r="KR382" s="5">
        <v>393.09483080000007</v>
      </c>
      <c r="KS382" s="5">
        <v>416.68052064800008</v>
      </c>
      <c r="KT382" s="5">
        <v>416.68052064800008</v>
      </c>
      <c r="KU382" s="5">
        <v>416.68052064800008</v>
      </c>
      <c r="KV382" s="5">
        <v>416.68052064800008</v>
      </c>
      <c r="KW382" s="5">
        <v>416.68052064800008</v>
      </c>
      <c r="KX382" s="5">
        <v>416.68052064800008</v>
      </c>
      <c r="KY382" s="5">
        <v>416.68052064800008</v>
      </c>
      <c r="KZ382" s="5">
        <v>416.68052064800008</v>
      </c>
      <c r="LA382" s="5">
        <v>416.68052064800008</v>
      </c>
      <c r="LB382" s="5">
        <v>416.68052064800008</v>
      </c>
      <c r="LC382" s="5">
        <v>416.68052064800008</v>
      </c>
      <c r="LD382" s="5">
        <v>416.68052064800008</v>
      </c>
      <c r="LE382" s="5">
        <v>441.68135188688012</v>
      </c>
      <c r="LF382" s="5">
        <v>441.68135188688012</v>
      </c>
      <c r="LG382" s="5">
        <v>441.68135188688012</v>
      </c>
      <c r="LH382" s="5">
        <v>441.68135188688012</v>
      </c>
      <c r="LI382" s="5">
        <v>441.68135188688012</v>
      </c>
      <c r="LJ382" s="5">
        <v>441.68135188688012</v>
      </c>
      <c r="LK382" s="5">
        <v>441.68135188688012</v>
      </c>
      <c r="LL382" s="5">
        <v>441.68135188688012</v>
      </c>
      <c r="LM382" s="5">
        <v>441.68135188688012</v>
      </c>
      <c r="LN382" s="5">
        <v>441.68135188688012</v>
      </c>
      <c r="LO382" s="5">
        <v>441.68135188688012</v>
      </c>
      <c r="LP382" s="5">
        <v>441.68135188688012</v>
      </c>
      <c r="LQ382" s="5"/>
      <c r="LT382" s="5">
        <v>334.4</v>
      </c>
      <c r="LU382" s="5">
        <v>334.4</v>
      </c>
      <c r="LV382" s="5">
        <v>349.6</v>
      </c>
      <c r="LW382" s="5">
        <v>349.6</v>
      </c>
      <c r="LX382" s="5">
        <v>349.6</v>
      </c>
      <c r="LY382" s="5">
        <v>349.6</v>
      </c>
      <c r="LZ382" s="5">
        <v>349.6</v>
      </c>
      <c r="MA382" s="5">
        <v>349.6</v>
      </c>
      <c r="MB382" s="5">
        <v>349.6</v>
      </c>
      <c r="MC382" s="5">
        <v>349.6</v>
      </c>
      <c r="MD382" s="5">
        <v>349.6</v>
      </c>
      <c r="ME382" s="5">
        <v>349.6</v>
      </c>
      <c r="MF382" s="5">
        <v>370.57600000000002</v>
      </c>
      <c r="MG382" s="5">
        <v>370.57600000000002</v>
      </c>
      <c r="MH382" s="5">
        <v>370.57600000000002</v>
      </c>
      <c r="MI382" s="5">
        <v>370.57600000000002</v>
      </c>
      <c r="MJ382" s="5">
        <v>370.57600000000002</v>
      </c>
      <c r="MK382" s="5">
        <v>370.57600000000002</v>
      </c>
      <c r="ML382" s="5">
        <v>370.57600000000002</v>
      </c>
      <c r="MM382" s="5">
        <v>370.57600000000002</v>
      </c>
      <c r="MN382" s="5">
        <v>370.57600000000002</v>
      </c>
      <c r="MO382" s="5">
        <v>370.57600000000002</v>
      </c>
      <c r="MP382" s="5">
        <v>370.57600000000002</v>
      </c>
      <c r="MQ382" s="5">
        <v>370.57600000000002</v>
      </c>
      <c r="MR382" s="5">
        <v>392.81056000000007</v>
      </c>
      <c r="MS382" s="5">
        <v>392.81056000000007</v>
      </c>
      <c r="MT382" s="5">
        <v>392.81056000000007</v>
      </c>
      <c r="MU382" s="5">
        <v>392.81056000000007</v>
      </c>
      <c r="MV382" s="5">
        <v>392.81056000000007</v>
      </c>
      <c r="MW382" s="5">
        <v>392.81056000000007</v>
      </c>
      <c r="MX382" s="5">
        <v>392.81056000000007</v>
      </c>
      <c r="MY382" s="5">
        <v>392.81056000000007</v>
      </c>
      <c r="MZ382" s="5">
        <v>392.81056000000007</v>
      </c>
      <c r="NA382" s="5">
        <v>392.81056000000007</v>
      </c>
      <c r="NB382" s="5">
        <v>392.81056000000007</v>
      </c>
      <c r="NC382" s="5">
        <v>392.81056000000007</v>
      </c>
      <c r="ND382" s="5">
        <v>416.37919360000006</v>
      </c>
      <c r="NE382" s="5">
        <v>416.37919360000006</v>
      </c>
      <c r="NF382" s="5">
        <v>416.37919360000006</v>
      </c>
      <c r="NG382" s="5">
        <v>416.37919360000006</v>
      </c>
      <c r="NH382" s="5">
        <v>416.37919360000006</v>
      </c>
      <c r="NI382" s="5">
        <v>416.37919360000006</v>
      </c>
      <c r="NJ382" s="5">
        <v>416.37919360000006</v>
      </c>
      <c r="NK382" s="5">
        <v>416.37919360000006</v>
      </c>
      <c r="NL382" s="5">
        <v>416.37919360000006</v>
      </c>
      <c r="NM382" s="5">
        <v>416.37919360000006</v>
      </c>
      <c r="NN382" s="5">
        <v>416.37919360000006</v>
      </c>
      <c r="NO382" s="5">
        <v>416.37919360000006</v>
      </c>
      <c r="NP382" s="5">
        <v>441.36194521600009</v>
      </c>
      <c r="NQ382" s="5">
        <v>441.36194521600009</v>
      </c>
      <c r="NR382" s="5">
        <v>441.36194521600009</v>
      </c>
      <c r="NS382" s="5">
        <v>441.36194521600009</v>
      </c>
      <c r="NT382" s="5">
        <v>441.36194521600009</v>
      </c>
      <c r="NU382" s="5">
        <v>441.36194521600009</v>
      </c>
      <c r="NV382" s="5">
        <v>441.36194521600009</v>
      </c>
      <c r="NW382" s="5">
        <v>441.36194521600009</v>
      </c>
      <c r="NX382" s="5">
        <v>441.36194521600009</v>
      </c>
      <c r="NY382" s="5">
        <v>441.36194521600009</v>
      </c>
      <c r="NZ382" s="5">
        <v>441.36194521600009</v>
      </c>
      <c r="OA382" s="5">
        <v>441.36194521600009</v>
      </c>
      <c r="OB382" s="5">
        <v>467.84366192896016</v>
      </c>
      <c r="OC382" s="5">
        <v>467.84366192896016</v>
      </c>
      <c r="OD382" s="5">
        <v>467.84366192896016</v>
      </c>
      <c r="OE382" s="5">
        <v>467.84366192896016</v>
      </c>
      <c r="OF382" s="5">
        <v>467.84366192896016</v>
      </c>
      <c r="OG382" s="5">
        <v>467.84366192896016</v>
      </c>
      <c r="OH382" s="5">
        <v>467.84366192896016</v>
      </c>
      <c r="OI382" s="5">
        <v>467.84366192896016</v>
      </c>
      <c r="OJ382" s="5">
        <v>467.84366192896016</v>
      </c>
      <c r="OK382" s="5">
        <v>467.84366192896016</v>
      </c>
      <c r="OL382" s="5">
        <v>467.84366192896016</v>
      </c>
      <c r="OM382" s="5">
        <v>467.84366192896016</v>
      </c>
      <c r="ON382" s="5"/>
      <c r="OQ382" s="59">
        <v>0</v>
      </c>
      <c r="OR382" s="59">
        <v>0</v>
      </c>
      <c r="OS382" s="59">
        <v>0</v>
      </c>
      <c r="OT382" s="59">
        <v>0</v>
      </c>
      <c r="OU382" s="59">
        <v>0</v>
      </c>
      <c r="OV382" s="59">
        <v>0</v>
      </c>
      <c r="OW382" s="59">
        <v>0</v>
      </c>
      <c r="OX382" s="59">
        <v>0</v>
      </c>
      <c r="OY382" s="59">
        <v>0</v>
      </c>
      <c r="OZ382" s="59">
        <v>0</v>
      </c>
      <c r="PA382" s="59">
        <v>0</v>
      </c>
      <c r="PB382" s="59">
        <v>0</v>
      </c>
      <c r="PC382" s="59">
        <v>0</v>
      </c>
      <c r="PD382" s="59">
        <v>0</v>
      </c>
      <c r="PE382" s="59">
        <v>0</v>
      </c>
      <c r="PF382" s="59">
        <v>0</v>
      </c>
      <c r="PG382" s="59">
        <v>0</v>
      </c>
      <c r="PH382" s="59">
        <v>0</v>
      </c>
      <c r="PI382" s="59">
        <v>0</v>
      </c>
      <c r="PJ382" s="59">
        <v>0</v>
      </c>
      <c r="PK382" s="59">
        <v>0</v>
      </c>
      <c r="PL382" s="59">
        <v>0</v>
      </c>
      <c r="PM382" s="59">
        <v>0</v>
      </c>
      <c r="PN382" s="59">
        <v>0</v>
      </c>
      <c r="PO382" s="59">
        <v>0</v>
      </c>
      <c r="PP382" s="59">
        <v>0</v>
      </c>
      <c r="PQ382" s="59">
        <v>0</v>
      </c>
      <c r="PR382" s="59">
        <v>0</v>
      </c>
      <c r="PS382" s="59">
        <v>0</v>
      </c>
      <c r="PT382" s="59">
        <v>0</v>
      </c>
      <c r="PU382" s="59">
        <v>0</v>
      </c>
      <c r="PV382" s="59">
        <v>0</v>
      </c>
      <c r="PW382" s="59">
        <v>0</v>
      </c>
      <c r="PX382" s="59">
        <v>0</v>
      </c>
      <c r="PY382" s="59">
        <v>0</v>
      </c>
      <c r="PZ382" s="59">
        <v>0</v>
      </c>
      <c r="QA382" s="59">
        <v>0</v>
      </c>
      <c r="QB382" s="59">
        <v>0</v>
      </c>
      <c r="QC382" s="59">
        <v>0</v>
      </c>
      <c r="QD382" s="59">
        <v>0</v>
      </c>
      <c r="QE382" s="59">
        <v>0</v>
      </c>
      <c r="QF382" s="59">
        <v>0</v>
      </c>
      <c r="QG382" s="59">
        <v>0</v>
      </c>
      <c r="QH382" s="59">
        <v>0</v>
      </c>
      <c r="QI382" s="59">
        <v>0</v>
      </c>
      <c r="QJ382" s="59">
        <v>0</v>
      </c>
      <c r="QK382" s="59">
        <v>0</v>
      </c>
      <c r="QL382" s="59">
        <v>0</v>
      </c>
      <c r="QM382" s="59">
        <v>0</v>
      </c>
      <c r="QN382" s="59">
        <v>0</v>
      </c>
      <c r="QO382" s="59">
        <v>0</v>
      </c>
      <c r="QP382" s="59">
        <v>0</v>
      </c>
      <c r="QQ382" s="59">
        <v>0</v>
      </c>
      <c r="QR382" s="59">
        <v>0</v>
      </c>
      <c r="QS382" s="59">
        <v>0</v>
      </c>
      <c r="QT382" s="59">
        <v>0</v>
      </c>
      <c r="QU382" s="59">
        <v>0</v>
      </c>
      <c r="QV382" s="59">
        <v>0</v>
      </c>
      <c r="QW382" s="59">
        <v>0</v>
      </c>
      <c r="QX382" s="59">
        <v>0</v>
      </c>
      <c r="QY382" s="59">
        <v>0</v>
      </c>
      <c r="QZ382" s="59">
        <v>0</v>
      </c>
      <c r="RA382" s="59">
        <v>0</v>
      </c>
      <c r="RB382" s="59">
        <v>0</v>
      </c>
      <c r="RC382" s="59">
        <v>0</v>
      </c>
      <c r="RD382" s="59">
        <v>0</v>
      </c>
      <c r="RE382" s="59">
        <v>0</v>
      </c>
      <c r="RF382" s="59">
        <v>0</v>
      </c>
      <c r="RG382" s="59">
        <v>0</v>
      </c>
      <c r="RH382" s="59">
        <v>0</v>
      </c>
      <c r="RI382" s="59">
        <v>0</v>
      </c>
      <c r="RJ382" s="59">
        <v>0</v>
      </c>
      <c r="RK382" s="59"/>
      <c r="RN382" s="59">
        <v>650.09999999999991</v>
      </c>
      <c r="RO382" s="59">
        <v>650.09999999999991</v>
      </c>
      <c r="RP382" s="59">
        <v>679.65000000000009</v>
      </c>
      <c r="RQ382" s="59">
        <v>679.65000000000009</v>
      </c>
      <c r="RR382" s="59">
        <v>679.65000000000009</v>
      </c>
      <c r="RS382" s="59">
        <v>679.65000000000009</v>
      </c>
      <c r="RT382" s="59">
        <v>679.65000000000009</v>
      </c>
      <c r="RU382" s="59">
        <v>679.65000000000009</v>
      </c>
      <c r="RV382" s="59">
        <v>679.65000000000009</v>
      </c>
      <c r="RW382" s="59">
        <v>679.65000000000009</v>
      </c>
      <c r="RX382" s="59">
        <v>679.65000000000009</v>
      </c>
      <c r="RY382" s="59">
        <v>679.65000000000009</v>
      </c>
      <c r="RZ382" s="59">
        <v>720.42900000000009</v>
      </c>
      <c r="SA382" s="59">
        <v>720.42900000000009</v>
      </c>
      <c r="SB382" s="59">
        <v>720.42900000000009</v>
      </c>
      <c r="SC382" s="59">
        <v>720.42900000000009</v>
      </c>
      <c r="SD382" s="59">
        <v>720.42900000000009</v>
      </c>
      <c r="SE382" s="59">
        <v>720.42900000000009</v>
      </c>
      <c r="SF382" s="59">
        <v>720.42900000000009</v>
      </c>
      <c r="SG382" s="59">
        <v>720.42900000000009</v>
      </c>
      <c r="SH382" s="59">
        <v>720.42900000000009</v>
      </c>
      <c r="SI382" s="59">
        <v>720.42900000000009</v>
      </c>
      <c r="SJ382" s="59">
        <v>720.42900000000009</v>
      </c>
      <c r="SK382" s="59">
        <v>720.42900000000009</v>
      </c>
      <c r="SL382" s="59">
        <v>763.65474000000017</v>
      </c>
      <c r="SM382" s="59">
        <v>763.65474000000017</v>
      </c>
      <c r="SN382" s="59">
        <v>763.65474000000017</v>
      </c>
      <c r="SO382" s="59">
        <v>763.65474000000017</v>
      </c>
      <c r="SP382" s="59">
        <v>763.65474000000017</v>
      </c>
      <c r="SQ382" s="59">
        <v>763.65474000000017</v>
      </c>
      <c r="SR382" s="59">
        <v>763.65474000000017</v>
      </c>
      <c r="SS382" s="59">
        <v>763.65474000000017</v>
      </c>
      <c r="ST382" s="59">
        <v>763.65474000000017</v>
      </c>
      <c r="SU382" s="59">
        <v>763.65474000000017</v>
      </c>
      <c r="SV382" s="59">
        <v>763.65474000000017</v>
      </c>
      <c r="SW382" s="59">
        <v>763.65474000000017</v>
      </c>
      <c r="SX382" s="59">
        <v>809.47402440000019</v>
      </c>
      <c r="SY382" s="59">
        <v>809.47402440000019</v>
      </c>
      <c r="SZ382" s="59">
        <v>809.47402440000019</v>
      </c>
      <c r="TA382" s="59">
        <v>809.47402440000019</v>
      </c>
      <c r="TB382" s="59">
        <v>809.47402440000019</v>
      </c>
      <c r="TC382" s="59">
        <v>809.47402440000019</v>
      </c>
      <c r="TD382" s="59">
        <v>809.47402440000019</v>
      </c>
      <c r="TE382" s="59">
        <v>809.47402440000019</v>
      </c>
      <c r="TF382" s="59">
        <v>809.47402440000019</v>
      </c>
      <c r="TG382" s="59">
        <v>809.47402440000019</v>
      </c>
      <c r="TH382" s="59">
        <v>809.47402440000019</v>
      </c>
      <c r="TI382" s="59">
        <v>809.47402440000019</v>
      </c>
      <c r="TJ382" s="59">
        <v>858.04246586400018</v>
      </c>
      <c r="TK382" s="59">
        <v>858.04246586400018</v>
      </c>
      <c r="TL382" s="59">
        <v>858.04246586400018</v>
      </c>
      <c r="TM382" s="59">
        <v>858.04246586400018</v>
      </c>
      <c r="TN382" s="59">
        <v>858.04246586400018</v>
      </c>
      <c r="TO382" s="59">
        <v>858.04246586400018</v>
      </c>
      <c r="TP382" s="59">
        <v>858.04246586400018</v>
      </c>
      <c r="TQ382" s="59">
        <v>858.04246586400018</v>
      </c>
      <c r="TR382" s="59">
        <v>858.04246586400018</v>
      </c>
      <c r="TS382" s="59">
        <v>858.04246586400018</v>
      </c>
      <c r="TT382" s="59">
        <v>858.04246586400018</v>
      </c>
      <c r="TU382" s="59">
        <v>858.04246586400018</v>
      </c>
      <c r="TV382" s="59">
        <v>909.52501381584034</v>
      </c>
      <c r="TW382" s="59">
        <v>909.52501381584034</v>
      </c>
      <c r="TX382" s="59">
        <v>909.52501381584034</v>
      </c>
      <c r="TY382" s="59">
        <v>909.52501381584034</v>
      </c>
      <c r="TZ382" s="59">
        <v>909.52501381584034</v>
      </c>
      <c r="UA382" s="59">
        <v>909.52501381584034</v>
      </c>
      <c r="UB382" s="59">
        <v>909.52501381584034</v>
      </c>
      <c r="UC382" s="59">
        <v>909.52501381584034</v>
      </c>
      <c r="UD382" s="59">
        <v>909.52501381584034</v>
      </c>
      <c r="UE382" s="59">
        <v>909.52501381584034</v>
      </c>
      <c r="UF382" s="59">
        <v>909.52501381584034</v>
      </c>
      <c r="UG382" s="59">
        <v>909.52501381584034</v>
      </c>
      <c r="UH382" s="59"/>
      <c r="UK382" s="59">
        <v>3931.900000000001</v>
      </c>
      <c r="UL382" s="59">
        <v>4198.2359999999999</v>
      </c>
      <c r="UM382" s="59">
        <v>4450.1301600000006</v>
      </c>
      <c r="UN382" s="59">
        <v>4717.1379696000013</v>
      </c>
      <c r="UO382" s="59">
        <v>5000.1662477760028</v>
      </c>
      <c r="UP382" s="59">
        <v>5300.1762226425626</v>
      </c>
      <c r="UQ382" s="59"/>
      <c r="UT382" s="59">
        <v>4164.7999999999993</v>
      </c>
      <c r="UU382" s="59">
        <v>4446.9120000000003</v>
      </c>
      <c r="UV382" s="59">
        <v>4713.7267199999997</v>
      </c>
      <c r="UW382" s="59">
        <v>4996.550323200001</v>
      </c>
      <c r="UX382" s="59">
        <v>5296.3433425920011</v>
      </c>
      <c r="UY382" s="59">
        <v>5614.1239431475224</v>
      </c>
      <c r="UZ382" s="59"/>
      <c r="VC382" s="59">
        <v>0</v>
      </c>
      <c r="VD382" s="59">
        <v>0</v>
      </c>
      <c r="VE382" s="59">
        <v>0</v>
      </c>
      <c r="VF382" s="59">
        <v>0</v>
      </c>
      <c r="VG382" s="59">
        <v>0</v>
      </c>
      <c r="VH382" s="59">
        <v>0</v>
      </c>
      <c r="VI382" s="59"/>
      <c r="VL382" s="59">
        <v>8096.7000000000007</v>
      </c>
      <c r="VM382" s="59">
        <v>8645.148000000001</v>
      </c>
      <c r="VN382" s="59">
        <v>9163.8568799999994</v>
      </c>
      <c r="VO382" s="59">
        <v>9713.6882928000014</v>
      </c>
      <c r="VP382" s="59">
        <v>10296.509590368005</v>
      </c>
      <c r="VQ382" s="59">
        <v>10914.300165790086</v>
      </c>
      <c r="VR382" s="59"/>
      <c r="VU382" s="59">
        <v>137000</v>
      </c>
      <c r="VV382" s="59">
        <v>146280</v>
      </c>
      <c r="VW382" s="59">
        <v>155056.79999999999</v>
      </c>
      <c r="VX382" s="59">
        <v>164360.20800000007</v>
      </c>
      <c r="VY382" s="59">
        <v>174221.82048000002</v>
      </c>
      <c r="VZ382" s="59">
        <v>184675.12970880012</v>
      </c>
      <c r="WA382" s="59"/>
      <c r="WD382" s="59">
        <v>11416.666666666666</v>
      </c>
      <c r="WE382" s="59">
        <v>12190</v>
      </c>
      <c r="WF382" s="59">
        <v>12921.4</v>
      </c>
      <c r="WG382" s="59">
        <v>13696.684000000007</v>
      </c>
      <c r="WH382" s="59">
        <v>14518.485040000001</v>
      </c>
      <c r="WI382" s="59">
        <v>15389.59414240001</v>
      </c>
      <c r="WJ382" s="59"/>
      <c r="WM382" s="59">
        <v>479.08798433347323</v>
      </c>
      <c r="WN382" s="59">
        <v>511.54007553503988</v>
      </c>
      <c r="WO382" s="59">
        <v>542.23248006714232</v>
      </c>
      <c r="WP382" s="59">
        <v>574.76642887117112</v>
      </c>
      <c r="WQ382" s="59">
        <v>609.25241460344114</v>
      </c>
      <c r="WR382" s="59">
        <v>645.80755947964803</v>
      </c>
      <c r="WS382" s="59"/>
      <c r="WV382" s="74">
        <v>22.933333333333334</v>
      </c>
      <c r="WW382" s="74">
        <v>34.93333333333333</v>
      </c>
      <c r="WX382" s="74">
        <v>46.93333333333333</v>
      </c>
      <c r="WY382" s="74">
        <v>58.93333333333333</v>
      </c>
      <c r="WZ382" s="74">
        <v>70.933333333333337</v>
      </c>
      <c r="XA382" s="74">
        <v>82.933333333333337</v>
      </c>
      <c r="XB382" s="74"/>
      <c r="XE382" s="80">
        <v>1</v>
      </c>
      <c r="XF382" s="80">
        <v>2</v>
      </c>
      <c r="XG382" s="80">
        <v>3</v>
      </c>
      <c r="XH382" s="80">
        <v>4</v>
      </c>
      <c r="XI382" s="80">
        <v>5</v>
      </c>
      <c r="XJ382" s="80">
        <v>6</v>
      </c>
      <c r="XK382" s="80"/>
      <c r="XL382" s="75"/>
      <c r="XM382" s="75"/>
      <c r="XN382" s="80">
        <v>10</v>
      </c>
      <c r="XO382" s="80">
        <v>10</v>
      </c>
      <c r="XP382" s="80">
        <v>10</v>
      </c>
      <c r="XQ382" s="80">
        <v>10</v>
      </c>
      <c r="XR382" s="80">
        <v>10</v>
      </c>
      <c r="XS382" s="80">
        <v>10</v>
      </c>
      <c r="XT382" s="80"/>
      <c r="XW382" s="80">
        <v>28</v>
      </c>
      <c r="XX382" s="80">
        <v>28</v>
      </c>
      <c r="XY382" s="80">
        <v>28</v>
      </c>
      <c r="XZ382" s="80">
        <v>27</v>
      </c>
      <c r="YA382" s="80">
        <v>28</v>
      </c>
      <c r="YB382" s="80">
        <v>28</v>
      </c>
      <c r="YC382" s="80"/>
      <c r="YF382" s="5">
        <v>998.89844733529208</v>
      </c>
      <c r="YG382" s="5">
        <v>1066.5610574905586</v>
      </c>
      <c r="YH382" s="5">
        <v>1130.5547209399929</v>
      </c>
      <c r="YI382" s="5">
        <v>1198.3880041963921</v>
      </c>
      <c r="YJ382" s="5">
        <v>3707.3009428619398</v>
      </c>
      <c r="YK382" s="5">
        <v>3929.73899943366</v>
      </c>
      <c r="YL382" s="5"/>
      <c r="YO382" s="5">
        <v>21558.959295006294</v>
      </c>
      <c r="YP382" s="5">
        <v>23019.303399076794</v>
      </c>
      <c r="YQ382" s="5">
        <v>32533.94880402854</v>
      </c>
      <c r="YR382" s="5">
        <v>34485.985732270266</v>
      </c>
      <c r="YS382" s="5">
        <v>36555.144876206468</v>
      </c>
      <c r="YT382" s="5">
        <v>38748.453568778881</v>
      </c>
      <c r="YU382" s="5"/>
      <c r="YX382" s="5">
        <v>14744.98575593639</v>
      </c>
      <c r="YY382" s="5">
        <v>22814.084183303072</v>
      </c>
      <c r="YZ382" s="5">
        <v>32533.94880402854</v>
      </c>
      <c r="ZA382" s="5">
        <v>34485.985732270266</v>
      </c>
      <c r="ZB382" s="5">
        <v>36555.144876206468</v>
      </c>
      <c r="ZC382" s="5">
        <v>38748.453568778881</v>
      </c>
      <c r="ZD382" s="5"/>
      <c r="ZG382" s="5">
        <v>479.08798433347323</v>
      </c>
      <c r="ZH382" s="5">
        <v>511.54007553503988</v>
      </c>
      <c r="ZI382" s="5">
        <v>542.23248006714232</v>
      </c>
      <c r="ZJ382" s="5">
        <v>574.76642887117112</v>
      </c>
      <c r="ZK382" s="5">
        <v>609.25241460344114</v>
      </c>
      <c r="ZL382" s="5">
        <v>645.80755947964803</v>
      </c>
      <c r="ZM382" s="5"/>
      <c r="ZP382" s="60">
        <v>13414.46356133725</v>
      </c>
      <c r="ZQ382" s="60">
        <v>14323.122114981117</v>
      </c>
      <c r="ZR382" s="60">
        <v>15182.509441879985</v>
      </c>
      <c r="ZS382" s="60">
        <v>16093.460008392791</v>
      </c>
      <c r="ZT382" s="60">
        <v>17059.067608896352</v>
      </c>
      <c r="ZU382" s="60">
        <v>18082.611665430144</v>
      </c>
      <c r="ZV382" s="60"/>
      <c r="ZY382" s="60">
        <v>479.08798433347323</v>
      </c>
      <c r="ZZ382" s="60">
        <v>511.54007553503988</v>
      </c>
      <c r="AAA382" s="60">
        <v>542.23248006714232</v>
      </c>
      <c r="AAB382" s="60">
        <v>574.76642887117112</v>
      </c>
      <c r="AAC382" s="60">
        <v>609.25241460344114</v>
      </c>
      <c r="AAD382" s="60">
        <v>645.80755947964803</v>
      </c>
      <c r="AAE382" s="60"/>
      <c r="AAH382" s="60">
        <v>16288.991467338088</v>
      </c>
      <c r="AAI382" s="60">
        <v>28134.704154427192</v>
      </c>
      <c r="AAJ382" s="60">
        <v>41209.668485102819</v>
      </c>
      <c r="AAK382" s="60">
        <v>55752.343600503598</v>
      </c>
      <c r="AAL382" s="60">
        <v>77984.309069240466</v>
      </c>
      <c r="AAM382" s="60">
        <v>97516.941481426853</v>
      </c>
      <c r="AAN382" s="60"/>
      <c r="AAQ382" s="5">
        <v>29703.455028675337</v>
      </c>
      <c r="AAR382" s="5">
        <v>42457.82626940831</v>
      </c>
      <c r="AAS382" s="5">
        <v>56392.177926982804</v>
      </c>
      <c r="AAT382" s="5">
        <v>71845.803608896385</v>
      </c>
      <c r="AAU382" s="5">
        <v>95043.376678136818</v>
      </c>
      <c r="AAV382" s="5">
        <v>115599.553146857</v>
      </c>
    </row>
    <row r="383" spans="2:724" ht="15" customHeight="1">
      <c r="B383" s="228">
        <v>110</v>
      </c>
      <c r="C383" s="228">
        <v>622631</v>
      </c>
      <c r="D383" s="229" t="s">
        <v>543</v>
      </c>
      <c r="E383" s="73" t="b">
        <v>0</v>
      </c>
      <c r="F383" s="230">
        <v>41824</v>
      </c>
      <c r="G383" s="231" t="s">
        <v>426</v>
      </c>
      <c r="H383" s="57" t="s">
        <v>231</v>
      </c>
      <c r="I383" s="57" t="s">
        <v>199</v>
      </c>
      <c r="J383" s="229" t="s">
        <v>233</v>
      </c>
      <c r="K383" s="232">
        <v>8464</v>
      </c>
      <c r="L383" s="232">
        <v>0</v>
      </c>
      <c r="M383" s="73" t="b">
        <v>1</v>
      </c>
      <c r="N383" s="73" t="b">
        <v>1</v>
      </c>
      <c r="O383" s="73" t="b">
        <v>1</v>
      </c>
      <c r="P383" s="27">
        <v>42920</v>
      </c>
      <c r="Q383" s="27" t="s">
        <v>426</v>
      </c>
      <c r="R383" s="69">
        <v>0</v>
      </c>
      <c r="S383" s="69">
        <v>0.06</v>
      </c>
      <c r="T383" s="69">
        <v>0.06</v>
      </c>
      <c r="U383" s="69">
        <v>0.06</v>
      </c>
      <c r="V383" s="69">
        <v>0.06</v>
      </c>
      <c r="W383" s="69">
        <v>0.06</v>
      </c>
      <c r="Z383" s="232">
        <v>0</v>
      </c>
      <c r="AA383" s="232">
        <v>0</v>
      </c>
      <c r="AB383" s="232">
        <v>0</v>
      </c>
      <c r="AC383" s="232">
        <v>0</v>
      </c>
      <c r="AD383" s="232">
        <v>0</v>
      </c>
      <c r="AE383" s="232">
        <v>0</v>
      </c>
      <c r="AF383" s="232">
        <v>8914.5400000000009</v>
      </c>
      <c r="AG383" s="232">
        <v>9905</v>
      </c>
      <c r="AH383" s="232">
        <v>9905</v>
      </c>
      <c r="AI383" s="232">
        <v>9905</v>
      </c>
      <c r="AJ383" s="232">
        <v>9905</v>
      </c>
      <c r="AK383" s="232">
        <v>9905</v>
      </c>
      <c r="AL383" s="5">
        <v>10499.300000000001</v>
      </c>
      <c r="AM383" s="5">
        <v>10499.300000000001</v>
      </c>
      <c r="AN383" s="5">
        <v>10499.300000000001</v>
      </c>
      <c r="AO383" s="5">
        <v>10499.300000000001</v>
      </c>
      <c r="AP383" s="5">
        <v>10499.300000000001</v>
      </c>
      <c r="AQ383" s="5">
        <v>10499.300000000001</v>
      </c>
      <c r="AR383" s="5">
        <v>10499.300000000001</v>
      </c>
      <c r="AS383" s="5">
        <v>10499.300000000001</v>
      </c>
      <c r="AT383" s="5">
        <v>10499.300000000001</v>
      </c>
      <c r="AU383" s="5">
        <v>10499.300000000001</v>
      </c>
      <c r="AV383" s="5">
        <v>10499.300000000001</v>
      </c>
      <c r="AW383" s="5">
        <v>10499.300000000001</v>
      </c>
      <c r="AX383" s="5">
        <v>11129.258000000002</v>
      </c>
      <c r="AY383" s="5">
        <v>11129.258000000002</v>
      </c>
      <c r="AZ383" s="5">
        <v>11129.258000000002</v>
      </c>
      <c r="BA383" s="5">
        <v>11129.258000000002</v>
      </c>
      <c r="BB383" s="5">
        <v>11129.258000000002</v>
      </c>
      <c r="BC383" s="5">
        <v>11129.258000000002</v>
      </c>
      <c r="BD383" s="5">
        <v>11129.258000000002</v>
      </c>
      <c r="BE383" s="5">
        <v>11129.258000000002</v>
      </c>
      <c r="BF383" s="5">
        <v>11129.258000000002</v>
      </c>
      <c r="BG383" s="5">
        <v>11129.258000000002</v>
      </c>
      <c r="BH383" s="5">
        <v>11129.258000000002</v>
      </c>
      <c r="BI383" s="5">
        <v>11129.258000000002</v>
      </c>
      <c r="BJ383" s="5">
        <v>11797.013480000001</v>
      </c>
      <c r="BK383" s="5">
        <v>11797.013480000001</v>
      </c>
      <c r="BL383" s="5">
        <v>11797.013480000001</v>
      </c>
      <c r="BM383" s="5">
        <v>11797.013480000001</v>
      </c>
      <c r="BN383" s="5">
        <v>11797.013480000001</v>
      </c>
      <c r="BO383" s="5">
        <v>11797.013480000001</v>
      </c>
      <c r="BP383" s="5">
        <v>11797.013480000001</v>
      </c>
      <c r="BQ383" s="5">
        <v>11797.013480000001</v>
      </c>
      <c r="BR383" s="5">
        <v>11797.013480000001</v>
      </c>
      <c r="BS383" s="5">
        <v>11797.013480000001</v>
      </c>
      <c r="BT383" s="5">
        <v>11797.013480000001</v>
      </c>
      <c r="BU383" s="5">
        <v>11797.013480000001</v>
      </c>
      <c r="BV383" s="5">
        <v>12504.834288800002</v>
      </c>
      <c r="BW383" s="5">
        <v>12504.834288800002</v>
      </c>
      <c r="BX383" s="5">
        <v>12504.834288800002</v>
      </c>
      <c r="BY383" s="5">
        <v>12504.834288800002</v>
      </c>
      <c r="BZ383" s="5">
        <v>12504.834288800002</v>
      </c>
      <c r="CA383" s="5">
        <v>12504.834288800002</v>
      </c>
      <c r="CB383" s="5">
        <v>12504.834288800002</v>
      </c>
      <c r="CC383" s="5">
        <v>12504.834288800002</v>
      </c>
      <c r="CD383" s="5">
        <v>12504.834288800002</v>
      </c>
      <c r="CE383" s="5">
        <v>12504.834288800002</v>
      </c>
      <c r="CF383" s="5">
        <v>12504.834288800002</v>
      </c>
      <c r="CG383" s="5">
        <v>12504.834288800002</v>
      </c>
      <c r="CH383" s="5">
        <v>13255.124346128003</v>
      </c>
      <c r="CI383" s="5">
        <v>13255.124346128003</v>
      </c>
      <c r="CJ383" s="5">
        <v>13255.124346128003</v>
      </c>
      <c r="CK383" s="5">
        <v>13255.124346128003</v>
      </c>
      <c r="CL383" s="5">
        <v>13255.124346128003</v>
      </c>
      <c r="CM383" s="5">
        <v>13255.124346128003</v>
      </c>
      <c r="CN383" s="5">
        <v>13255.124346128003</v>
      </c>
      <c r="CO383" s="5">
        <v>13255.124346128003</v>
      </c>
      <c r="CP383" s="5">
        <v>13255.124346128003</v>
      </c>
      <c r="CQ383" s="5">
        <v>13255.124346128003</v>
      </c>
      <c r="CR383" s="5">
        <v>13255.124346128003</v>
      </c>
      <c r="CS383" s="5">
        <v>13255.124346128003</v>
      </c>
      <c r="CU383" s="69">
        <v>0</v>
      </c>
      <c r="CV383" s="69">
        <v>0</v>
      </c>
      <c r="CW383" s="69">
        <v>0</v>
      </c>
      <c r="CX383" s="69">
        <v>0</v>
      </c>
      <c r="CY383" s="69">
        <v>0</v>
      </c>
      <c r="CZ383" s="69">
        <v>0</v>
      </c>
      <c r="DC383" s="5">
        <v>0</v>
      </c>
      <c r="DD383" s="5">
        <v>0</v>
      </c>
      <c r="DE383" s="5">
        <v>0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0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0</v>
      </c>
      <c r="ER383" s="5">
        <v>0</v>
      </c>
      <c r="ES383" s="5">
        <v>0</v>
      </c>
      <c r="ET383" s="5">
        <v>0</v>
      </c>
      <c r="EU383" s="5">
        <v>0</v>
      </c>
      <c r="EV383" s="5">
        <v>0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0</v>
      </c>
      <c r="FG383" s="5">
        <v>0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/>
      <c r="FZ383" s="5">
        <v>0</v>
      </c>
      <c r="GA383" s="5">
        <v>0</v>
      </c>
      <c r="GB383" s="5">
        <v>0</v>
      </c>
      <c r="GC383" s="5">
        <v>0</v>
      </c>
      <c r="GD383" s="5">
        <v>0</v>
      </c>
      <c r="GE383" s="5">
        <v>0</v>
      </c>
      <c r="GF383" s="5">
        <v>8914.5400000000009</v>
      </c>
      <c r="GG383" s="5">
        <v>9905</v>
      </c>
      <c r="GH383" s="5">
        <v>9905</v>
      </c>
      <c r="GI383" s="5">
        <v>9905</v>
      </c>
      <c r="GJ383" s="5">
        <v>9905</v>
      </c>
      <c r="GK383" s="5">
        <v>9905</v>
      </c>
      <c r="GL383" s="5">
        <v>10499.300000000001</v>
      </c>
      <c r="GM383" s="5">
        <v>10499.300000000001</v>
      </c>
      <c r="GN383" s="5">
        <v>10499.300000000001</v>
      </c>
      <c r="GO383" s="5">
        <v>10499.300000000001</v>
      </c>
      <c r="GP383" s="5">
        <v>10499.300000000001</v>
      </c>
      <c r="GQ383" s="5">
        <v>10499.300000000001</v>
      </c>
      <c r="GR383" s="5">
        <v>10499.300000000001</v>
      </c>
      <c r="GS383" s="5">
        <v>10499.300000000001</v>
      </c>
      <c r="GT383" s="5">
        <v>10499.300000000001</v>
      </c>
      <c r="GU383" s="5">
        <v>10499.300000000001</v>
      </c>
      <c r="GV383" s="5">
        <v>10499.300000000001</v>
      </c>
      <c r="GW383" s="5">
        <v>10499.300000000001</v>
      </c>
      <c r="GX383" s="5">
        <v>11129.258000000002</v>
      </c>
      <c r="GY383" s="5">
        <v>11129.258000000002</v>
      </c>
      <c r="GZ383" s="5">
        <v>11129.258000000002</v>
      </c>
      <c r="HA383" s="5">
        <v>11129.258000000002</v>
      </c>
      <c r="HB383" s="5">
        <v>11129.258000000002</v>
      </c>
      <c r="HC383" s="5">
        <v>11129.258000000002</v>
      </c>
      <c r="HD383" s="5">
        <v>11129.258000000002</v>
      </c>
      <c r="HE383" s="5">
        <v>11129.258000000002</v>
      </c>
      <c r="HF383" s="5">
        <v>11129.258000000002</v>
      </c>
      <c r="HG383" s="5">
        <v>11129.258000000002</v>
      </c>
      <c r="HH383" s="5">
        <v>11129.258000000002</v>
      </c>
      <c r="HI383" s="5">
        <v>11129.258000000002</v>
      </c>
      <c r="HJ383" s="5">
        <v>11797.013480000001</v>
      </c>
      <c r="HK383" s="5">
        <v>11797.013480000001</v>
      </c>
      <c r="HL383" s="5">
        <v>11797.013480000001</v>
      </c>
      <c r="HM383" s="5">
        <v>11797.013480000001</v>
      </c>
      <c r="HN383" s="5">
        <v>11797.013480000001</v>
      </c>
      <c r="HO383" s="5">
        <v>11797.013480000001</v>
      </c>
      <c r="HP383" s="5">
        <v>11797.013480000001</v>
      </c>
      <c r="HQ383" s="5">
        <v>11797.013480000001</v>
      </c>
      <c r="HR383" s="5">
        <v>11797.013480000001</v>
      </c>
      <c r="HS383" s="5">
        <v>11797.013480000001</v>
      </c>
      <c r="HT383" s="5">
        <v>11797.013480000001</v>
      </c>
      <c r="HU383" s="5">
        <v>11797.013480000001</v>
      </c>
      <c r="HV383" s="5">
        <v>12504.834288800002</v>
      </c>
      <c r="HW383" s="5">
        <v>12504.834288800002</v>
      </c>
      <c r="HX383" s="5">
        <v>12504.834288800002</v>
      </c>
      <c r="HY383" s="5">
        <v>12504.834288800002</v>
      </c>
      <c r="HZ383" s="5">
        <v>12504.834288800002</v>
      </c>
      <c r="IA383" s="5">
        <v>12504.834288800002</v>
      </c>
      <c r="IB383" s="5">
        <v>12504.834288800002</v>
      </c>
      <c r="IC383" s="5">
        <v>12504.834288800002</v>
      </c>
      <c r="ID383" s="5">
        <v>12504.834288800002</v>
      </c>
      <c r="IE383" s="5">
        <v>12504.834288800002</v>
      </c>
      <c r="IF383" s="5">
        <v>12504.834288800002</v>
      </c>
      <c r="IG383" s="5">
        <v>12504.834288800002</v>
      </c>
      <c r="IH383" s="5">
        <v>13255.124346128003</v>
      </c>
      <c r="II383" s="5">
        <v>13255.124346128003</v>
      </c>
      <c r="IJ383" s="5">
        <v>13255.124346128003</v>
      </c>
      <c r="IK383" s="5">
        <v>13255.124346128003</v>
      </c>
      <c r="IL383" s="5">
        <v>13255.124346128003</v>
      </c>
      <c r="IM383" s="5">
        <v>13255.124346128003</v>
      </c>
      <c r="IN383" s="5">
        <v>13255.124346128003</v>
      </c>
      <c r="IO383" s="5">
        <v>13255.124346128003</v>
      </c>
      <c r="IP383" s="5">
        <v>13255.124346128003</v>
      </c>
      <c r="IQ383" s="5">
        <v>13255.124346128003</v>
      </c>
      <c r="IR383" s="5">
        <v>13255.124346128003</v>
      </c>
      <c r="IS383" s="5">
        <v>13255.124346128003</v>
      </c>
      <c r="IT383" s="5"/>
      <c r="IW383" s="5">
        <v>0</v>
      </c>
      <c r="IX383" s="5">
        <v>0</v>
      </c>
      <c r="IY383" s="5">
        <v>0</v>
      </c>
      <c r="IZ383" s="5">
        <v>0</v>
      </c>
      <c r="JA383" s="5">
        <v>0</v>
      </c>
      <c r="JB383" s="5">
        <v>0</v>
      </c>
      <c r="JC383" s="5">
        <v>255.84729800000002</v>
      </c>
      <c r="JD383" s="5">
        <v>284.27350000000001</v>
      </c>
      <c r="JE383" s="5">
        <v>284.27350000000001</v>
      </c>
      <c r="JF383" s="5">
        <v>284.27350000000001</v>
      </c>
      <c r="JG383" s="5">
        <v>284.27350000000001</v>
      </c>
      <c r="JH383" s="5">
        <v>284.27350000000001</v>
      </c>
      <c r="JI383" s="5">
        <v>301.32991000000004</v>
      </c>
      <c r="JJ383" s="5">
        <v>301.32991000000004</v>
      </c>
      <c r="JK383" s="5">
        <v>301.32991000000004</v>
      </c>
      <c r="JL383" s="5">
        <v>301.32991000000004</v>
      </c>
      <c r="JM383" s="5">
        <v>301.32991000000004</v>
      </c>
      <c r="JN383" s="5">
        <v>301.32991000000004</v>
      </c>
      <c r="JO383" s="5">
        <v>301.32991000000004</v>
      </c>
      <c r="JP383" s="5">
        <v>301.32991000000004</v>
      </c>
      <c r="JQ383" s="5">
        <v>301.32991000000004</v>
      </c>
      <c r="JR383" s="5">
        <v>301.32991000000004</v>
      </c>
      <c r="JS383" s="5">
        <v>301.32991000000004</v>
      </c>
      <c r="JT383" s="5">
        <v>301.32991000000004</v>
      </c>
      <c r="JU383" s="5">
        <v>319.40970460000005</v>
      </c>
      <c r="JV383" s="5">
        <v>319.40970460000005</v>
      </c>
      <c r="JW383" s="5">
        <v>319.40970460000005</v>
      </c>
      <c r="JX383" s="5">
        <v>319.40970460000005</v>
      </c>
      <c r="JY383" s="5">
        <v>319.40970460000005</v>
      </c>
      <c r="JZ383" s="5">
        <v>319.40970460000005</v>
      </c>
      <c r="KA383" s="5">
        <v>319.40970460000005</v>
      </c>
      <c r="KB383" s="5">
        <v>319.40970460000005</v>
      </c>
      <c r="KC383" s="5">
        <v>319.40970460000005</v>
      </c>
      <c r="KD383" s="5">
        <v>319.40970460000005</v>
      </c>
      <c r="KE383" s="5">
        <v>319.40970460000005</v>
      </c>
      <c r="KF383" s="5">
        <v>319.40970460000005</v>
      </c>
      <c r="KG383" s="5">
        <v>338.57428687600003</v>
      </c>
      <c r="KH383" s="5">
        <v>338.57428687600003</v>
      </c>
      <c r="KI383" s="5">
        <v>338.57428687600003</v>
      </c>
      <c r="KJ383" s="5">
        <v>338.57428687600003</v>
      </c>
      <c r="KK383" s="5">
        <v>338.57428687600003</v>
      </c>
      <c r="KL383" s="5">
        <v>338.57428687600003</v>
      </c>
      <c r="KM383" s="5">
        <v>338.57428687600003</v>
      </c>
      <c r="KN383" s="5">
        <v>338.57428687600003</v>
      </c>
      <c r="KO383" s="5">
        <v>338.57428687600003</v>
      </c>
      <c r="KP383" s="5">
        <v>338.57428687600003</v>
      </c>
      <c r="KQ383" s="5">
        <v>338.57428687600003</v>
      </c>
      <c r="KR383" s="5">
        <v>338.57428687600003</v>
      </c>
      <c r="KS383" s="5">
        <v>358.88874408856009</v>
      </c>
      <c r="KT383" s="5">
        <v>358.88874408856009</v>
      </c>
      <c r="KU383" s="5">
        <v>358.88874408856009</v>
      </c>
      <c r="KV383" s="5">
        <v>358.88874408856009</v>
      </c>
      <c r="KW383" s="5">
        <v>358.88874408856009</v>
      </c>
      <c r="KX383" s="5">
        <v>358.88874408856009</v>
      </c>
      <c r="KY383" s="5">
        <v>358.88874408856009</v>
      </c>
      <c r="KZ383" s="5">
        <v>358.88874408856009</v>
      </c>
      <c r="LA383" s="5">
        <v>358.88874408856009</v>
      </c>
      <c r="LB383" s="5">
        <v>358.88874408856009</v>
      </c>
      <c r="LC383" s="5">
        <v>358.88874408856009</v>
      </c>
      <c r="LD383" s="5">
        <v>358.88874408856009</v>
      </c>
      <c r="LE383" s="5">
        <v>380.42206873387369</v>
      </c>
      <c r="LF383" s="5">
        <v>380.42206873387369</v>
      </c>
      <c r="LG383" s="5">
        <v>380.42206873387369</v>
      </c>
      <c r="LH383" s="5">
        <v>380.42206873387369</v>
      </c>
      <c r="LI383" s="5">
        <v>380.42206873387369</v>
      </c>
      <c r="LJ383" s="5">
        <v>380.42206873387369</v>
      </c>
      <c r="LK383" s="5">
        <v>380.42206873387369</v>
      </c>
      <c r="LL383" s="5">
        <v>380.42206873387369</v>
      </c>
      <c r="LM383" s="5">
        <v>380.42206873387369</v>
      </c>
      <c r="LN383" s="5">
        <v>380.42206873387369</v>
      </c>
      <c r="LO383" s="5">
        <v>380.42206873387369</v>
      </c>
      <c r="LP383" s="5">
        <v>380.42206873387369</v>
      </c>
      <c r="LQ383" s="5"/>
      <c r="LT383" s="5">
        <v>0</v>
      </c>
      <c r="LU383" s="5">
        <v>0</v>
      </c>
      <c r="LV383" s="5">
        <v>0</v>
      </c>
      <c r="LW383" s="5">
        <v>0</v>
      </c>
      <c r="LX383" s="5">
        <v>0</v>
      </c>
      <c r="LY383" s="5">
        <v>0</v>
      </c>
      <c r="LZ383" s="5">
        <v>271.00201600000003</v>
      </c>
      <c r="MA383" s="5">
        <v>301.11200000000002</v>
      </c>
      <c r="MB383" s="5">
        <v>301.11200000000002</v>
      </c>
      <c r="MC383" s="5">
        <v>301.11200000000002</v>
      </c>
      <c r="MD383" s="5">
        <v>301.11200000000002</v>
      </c>
      <c r="ME383" s="5">
        <v>301.11200000000002</v>
      </c>
      <c r="MF383" s="5">
        <v>319.17872000000006</v>
      </c>
      <c r="MG383" s="5">
        <v>319.17872000000006</v>
      </c>
      <c r="MH383" s="5">
        <v>319.17872000000006</v>
      </c>
      <c r="MI383" s="5">
        <v>319.17872000000006</v>
      </c>
      <c r="MJ383" s="5">
        <v>319.17872000000006</v>
      </c>
      <c r="MK383" s="5">
        <v>319.17872000000006</v>
      </c>
      <c r="ML383" s="5">
        <v>319.17872000000006</v>
      </c>
      <c r="MM383" s="5">
        <v>319.17872000000006</v>
      </c>
      <c r="MN383" s="5">
        <v>319.17872000000006</v>
      </c>
      <c r="MO383" s="5">
        <v>319.17872000000006</v>
      </c>
      <c r="MP383" s="5">
        <v>319.17872000000006</v>
      </c>
      <c r="MQ383" s="5">
        <v>319.17872000000006</v>
      </c>
      <c r="MR383" s="5">
        <v>338.32944320000007</v>
      </c>
      <c r="MS383" s="5">
        <v>338.32944320000007</v>
      </c>
      <c r="MT383" s="5">
        <v>338.32944320000007</v>
      </c>
      <c r="MU383" s="5">
        <v>338.32944320000007</v>
      </c>
      <c r="MV383" s="5">
        <v>338.32944320000007</v>
      </c>
      <c r="MW383" s="5">
        <v>338.32944320000007</v>
      </c>
      <c r="MX383" s="5">
        <v>338.32944320000007</v>
      </c>
      <c r="MY383" s="5">
        <v>338.32944320000007</v>
      </c>
      <c r="MZ383" s="5">
        <v>338.32944320000007</v>
      </c>
      <c r="NA383" s="5">
        <v>338.32944320000007</v>
      </c>
      <c r="NB383" s="5">
        <v>338.32944320000007</v>
      </c>
      <c r="NC383" s="5">
        <v>338.32944320000007</v>
      </c>
      <c r="ND383" s="5">
        <v>358.62920979200004</v>
      </c>
      <c r="NE383" s="5">
        <v>358.62920979200004</v>
      </c>
      <c r="NF383" s="5">
        <v>358.62920979200004</v>
      </c>
      <c r="NG383" s="5">
        <v>358.62920979200004</v>
      </c>
      <c r="NH383" s="5">
        <v>358.62920979200004</v>
      </c>
      <c r="NI383" s="5">
        <v>358.62920979200004</v>
      </c>
      <c r="NJ383" s="5">
        <v>358.62920979200004</v>
      </c>
      <c r="NK383" s="5">
        <v>358.62920979200004</v>
      </c>
      <c r="NL383" s="5">
        <v>358.62920979200004</v>
      </c>
      <c r="NM383" s="5">
        <v>358.62920979200004</v>
      </c>
      <c r="NN383" s="5">
        <v>358.62920979200004</v>
      </c>
      <c r="NO383" s="5">
        <v>358.62920979200004</v>
      </c>
      <c r="NP383" s="5">
        <v>380.14696237952006</v>
      </c>
      <c r="NQ383" s="5">
        <v>380.14696237952006</v>
      </c>
      <c r="NR383" s="5">
        <v>380.14696237952006</v>
      </c>
      <c r="NS383" s="5">
        <v>380.14696237952006</v>
      </c>
      <c r="NT383" s="5">
        <v>380.14696237952006</v>
      </c>
      <c r="NU383" s="5">
        <v>380.14696237952006</v>
      </c>
      <c r="NV383" s="5">
        <v>380.14696237952006</v>
      </c>
      <c r="NW383" s="5">
        <v>380.14696237952006</v>
      </c>
      <c r="NX383" s="5">
        <v>380.14696237952006</v>
      </c>
      <c r="NY383" s="5">
        <v>380.14696237952006</v>
      </c>
      <c r="NZ383" s="5">
        <v>380.14696237952006</v>
      </c>
      <c r="OA383" s="5">
        <v>380.14696237952006</v>
      </c>
      <c r="OB383" s="5">
        <v>402.95578012229129</v>
      </c>
      <c r="OC383" s="5">
        <v>402.95578012229129</v>
      </c>
      <c r="OD383" s="5">
        <v>402.95578012229129</v>
      </c>
      <c r="OE383" s="5">
        <v>402.95578012229129</v>
      </c>
      <c r="OF383" s="5">
        <v>402.95578012229129</v>
      </c>
      <c r="OG383" s="5">
        <v>402.95578012229129</v>
      </c>
      <c r="OH383" s="5">
        <v>402.95578012229129</v>
      </c>
      <c r="OI383" s="5">
        <v>402.95578012229129</v>
      </c>
      <c r="OJ383" s="5">
        <v>402.95578012229129</v>
      </c>
      <c r="OK383" s="5">
        <v>402.95578012229129</v>
      </c>
      <c r="OL383" s="5">
        <v>402.95578012229129</v>
      </c>
      <c r="OM383" s="5">
        <v>402.95578012229129</v>
      </c>
      <c r="ON383" s="5"/>
      <c r="OQ383" s="59">
        <v>0</v>
      </c>
      <c r="OR383" s="59">
        <v>0</v>
      </c>
      <c r="OS383" s="59">
        <v>0</v>
      </c>
      <c r="OT383" s="59">
        <v>0</v>
      </c>
      <c r="OU383" s="59">
        <v>0</v>
      </c>
      <c r="OV383" s="59">
        <v>0</v>
      </c>
      <c r="OW383" s="59">
        <v>0</v>
      </c>
      <c r="OX383" s="59">
        <v>0</v>
      </c>
      <c r="OY383" s="59">
        <v>0</v>
      </c>
      <c r="OZ383" s="59">
        <v>0</v>
      </c>
      <c r="PA383" s="59">
        <v>0</v>
      </c>
      <c r="PB383" s="59">
        <v>0</v>
      </c>
      <c r="PC383" s="59">
        <v>0</v>
      </c>
      <c r="PD383" s="59">
        <v>0</v>
      </c>
      <c r="PE383" s="59">
        <v>0</v>
      </c>
      <c r="PF383" s="59">
        <v>0</v>
      </c>
      <c r="PG383" s="59">
        <v>0</v>
      </c>
      <c r="PH383" s="59">
        <v>0</v>
      </c>
      <c r="PI383" s="59">
        <v>0</v>
      </c>
      <c r="PJ383" s="59">
        <v>0</v>
      </c>
      <c r="PK383" s="59">
        <v>0</v>
      </c>
      <c r="PL383" s="59">
        <v>0</v>
      </c>
      <c r="PM383" s="59">
        <v>0</v>
      </c>
      <c r="PN383" s="59">
        <v>0</v>
      </c>
      <c r="PO383" s="59">
        <v>0</v>
      </c>
      <c r="PP383" s="59">
        <v>0</v>
      </c>
      <c r="PQ383" s="59">
        <v>0</v>
      </c>
      <c r="PR383" s="59">
        <v>0</v>
      </c>
      <c r="PS383" s="59">
        <v>0</v>
      </c>
      <c r="PT383" s="59">
        <v>0</v>
      </c>
      <c r="PU383" s="59">
        <v>0</v>
      </c>
      <c r="PV383" s="59">
        <v>0</v>
      </c>
      <c r="PW383" s="59">
        <v>0</v>
      </c>
      <c r="PX383" s="59">
        <v>0</v>
      </c>
      <c r="PY383" s="59">
        <v>0</v>
      </c>
      <c r="PZ383" s="59">
        <v>0</v>
      </c>
      <c r="QA383" s="59">
        <v>0</v>
      </c>
      <c r="QB383" s="59">
        <v>0</v>
      </c>
      <c r="QC383" s="59">
        <v>0</v>
      </c>
      <c r="QD383" s="59">
        <v>0</v>
      </c>
      <c r="QE383" s="59">
        <v>0</v>
      </c>
      <c r="QF383" s="59">
        <v>0</v>
      </c>
      <c r="QG383" s="59">
        <v>0</v>
      </c>
      <c r="QH383" s="59">
        <v>0</v>
      </c>
      <c r="QI383" s="59">
        <v>0</v>
      </c>
      <c r="QJ383" s="59">
        <v>0</v>
      </c>
      <c r="QK383" s="59">
        <v>0</v>
      </c>
      <c r="QL383" s="59">
        <v>0</v>
      </c>
      <c r="QM383" s="59">
        <v>0</v>
      </c>
      <c r="QN383" s="59">
        <v>0</v>
      </c>
      <c r="QO383" s="59">
        <v>0</v>
      </c>
      <c r="QP383" s="59">
        <v>0</v>
      </c>
      <c r="QQ383" s="59">
        <v>0</v>
      </c>
      <c r="QR383" s="59">
        <v>0</v>
      </c>
      <c r="QS383" s="59">
        <v>0</v>
      </c>
      <c r="QT383" s="59">
        <v>0</v>
      </c>
      <c r="QU383" s="59">
        <v>0</v>
      </c>
      <c r="QV383" s="59">
        <v>0</v>
      </c>
      <c r="QW383" s="59">
        <v>0</v>
      </c>
      <c r="QX383" s="59">
        <v>0</v>
      </c>
      <c r="QY383" s="59">
        <v>0</v>
      </c>
      <c r="QZ383" s="59">
        <v>0</v>
      </c>
      <c r="RA383" s="59">
        <v>0</v>
      </c>
      <c r="RB383" s="59">
        <v>0</v>
      </c>
      <c r="RC383" s="59">
        <v>0</v>
      </c>
      <c r="RD383" s="59">
        <v>0</v>
      </c>
      <c r="RE383" s="59">
        <v>0</v>
      </c>
      <c r="RF383" s="59">
        <v>0</v>
      </c>
      <c r="RG383" s="59">
        <v>0</v>
      </c>
      <c r="RH383" s="59">
        <v>0</v>
      </c>
      <c r="RI383" s="59">
        <v>0</v>
      </c>
      <c r="RJ383" s="59">
        <v>0</v>
      </c>
      <c r="RK383" s="59"/>
      <c r="RN383" s="59">
        <v>0</v>
      </c>
      <c r="RO383" s="59">
        <v>0</v>
      </c>
      <c r="RP383" s="59">
        <v>0</v>
      </c>
      <c r="RQ383" s="59">
        <v>0</v>
      </c>
      <c r="RR383" s="59">
        <v>0</v>
      </c>
      <c r="RS383" s="59">
        <v>0</v>
      </c>
      <c r="RT383" s="59">
        <v>526.84931400000005</v>
      </c>
      <c r="RU383" s="59">
        <v>585.38550000000009</v>
      </c>
      <c r="RV383" s="59">
        <v>585.38550000000009</v>
      </c>
      <c r="RW383" s="59">
        <v>585.38550000000009</v>
      </c>
      <c r="RX383" s="59">
        <v>585.38550000000009</v>
      </c>
      <c r="RY383" s="59">
        <v>585.38550000000009</v>
      </c>
      <c r="RZ383" s="59">
        <v>620.50863000000004</v>
      </c>
      <c r="SA383" s="59">
        <v>620.50863000000004</v>
      </c>
      <c r="SB383" s="59">
        <v>620.50863000000004</v>
      </c>
      <c r="SC383" s="59">
        <v>620.50863000000004</v>
      </c>
      <c r="SD383" s="59">
        <v>620.50863000000004</v>
      </c>
      <c r="SE383" s="59">
        <v>620.50863000000004</v>
      </c>
      <c r="SF383" s="59">
        <v>620.50863000000004</v>
      </c>
      <c r="SG383" s="59">
        <v>620.50863000000004</v>
      </c>
      <c r="SH383" s="59">
        <v>620.50863000000004</v>
      </c>
      <c r="SI383" s="59">
        <v>620.50863000000004</v>
      </c>
      <c r="SJ383" s="59">
        <v>620.50863000000004</v>
      </c>
      <c r="SK383" s="59">
        <v>620.50863000000004</v>
      </c>
      <c r="SL383" s="59">
        <v>657.73914780000018</v>
      </c>
      <c r="SM383" s="59">
        <v>657.73914780000018</v>
      </c>
      <c r="SN383" s="59">
        <v>657.73914780000018</v>
      </c>
      <c r="SO383" s="59">
        <v>657.73914780000018</v>
      </c>
      <c r="SP383" s="59">
        <v>657.73914780000018</v>
      </c>
      <c r="SQ383" s="59">
        <v>657.73914780000018</v>
      </c>
      <c r="SR383" s="59">
        <v>657.73914780000018</v>
      </c>
      <c r="SS383" s="59">
        <v>657.73914780000018</v>
      </c>
      <c r="ST383" s="59">
        <v>657.73914780000018</v>
      </c>
      <c r="SU383" s="59">
        <v>657.73914780000018</v>
      </c>
      <c r="SV383" s="59">
        <v>657.73914780000018</v>
      </c>
      <c r="SW383" s="59">
        <v>657.73914780000018</v>
      </c>
      <c r="SX383" s="59">
        <v>697.20349666800007</v>
      </c>
      <c r="SY383" s="59">
        <v>697.20349666800007</v>
      </c>
      <c r="SZ383" s="59">
        <v>697.20349666800007</v>
      </c>
      <c r="TA383" s="59">
        <v>697.20349666800007</v>
      </c>
      <c r="TB383" s="59">
        <v>697.20349666800007</v>
      </c>
      <c r="TC383" s="59">
        <v>697.20349666800007</v>
      </c>
      <c r="TD383" s="59">
        <v>697.20349666800007</v>
      </c>
      <c r="TE383" s="59">
        <v>697.20349666800007</v>
      </c>
      <c r="TF383" s="59">
        <v>697.20349666800007</v>
      </c>
      <c r="TG383" s="59">
        <v>697.20349666800007</v>
      </c>
      <c r="TH383" s="59">
        <v>697.20349666800007</v>
      </c>
      <c r="TI383" s="59">
        <v>697.20349666800007</v>
      </c>
      <c r="TJ383" s="59">
        <v>739.03570646808021</v>
      </c>
      <c r="TK383" s="59">
        <v>739.03570646808021</v>
      </c>
      <c r="TL383" s="59">
        <v>739.03570646808021</v>
      </c>
      <c r="TM383" s="59">
        <v>739.03570646808021</v>
      </c>
      <c r="TN383" s="59">
        <v>739.03570646808021</v>
      </c>
      <c r="TO383" s="59">
        <v>739.03570646808021</v>
      </c>
      <c r="TP383" s="59">
        <v>739.03570646808021</v>
      </c>
      <c r="TQ383" s="59">
        <v>739.03570646808021</v>
      </c>
      <c r="TR383" s="59">
        <v>739.03570646808021</v>
      </c>
      <c r="TS383" s="59">
        <v>739.03570646808021</v>
      </c>
      <c r="TT383" s="59">
        <v>739.03570646808021</v>
      </c>
      <c r="TU383" s="59">
        <v>739.03570646808021</v>
      </c>
      <c r="TV383" s="59">
        <v>783.37784885616497</v>
      </c>
      <c r="TW383" s="59">
        <v>783.37784885616497</v>
      </c>
      <c r="TX383" s="59">
        <v>783.37784885616497</v>
      </c>
      <c r="TY383" s="59">
        <v>783.37784885616497</v>
      </c>
      <c r="TZ383" s="59">
        <v>783.37784885616497</v>
      </c>
      <c r="UA383" s="59">
        <v>783.37784885616497</v>
      </c>
      <c r="UB383" s="59">
        <v>783.37784885616497</v>
      </c>
      <c r="UC383" s="59">
        <v>783.37784885616497</v>
      </c>
      <c r="UD383" s="59">
        <v>783.37784885616497</v>
      </c>
      <c r="UE383" s="59">
        <v>783.37784885616497</v>
      </c>
      <c r="UF383" s="59">
        <v>783.37784885616497</v>
      </c>
      <c r="UG383" s="59">
        <v>783.37784885616497</v>
      </c>
      <c r="UH383" s="59"/>
      <c r="UK383" s="59">
        <v>1677.214798</v>
      </c>
      <c r="UL383" s="59">
        <v>3615.9589199999996</v>
      </c>
      <c r="UM383" s="59">
        <v>3832.9164552000016</v>
      </c>
      <c r="UN383" s="59">
        <v>4062.8914425119997</v>
      </c>
      <c r="UO383" s="59">
        <v>4306.6649290627211</v>
      </c>
      <c r="UP383" s="59">
        <v>4565.0648248064854</v>
      </c>
      <c r="UQ383" s="59"/>
      <c r="UT383" s="59">
        <v>1776.5620160000003</v>
      </c>
      <c r="UU383" s="59">
        <v>3830.14464</v>
      </c>
      <c r="UV383" s="59">
        <v>4059.9533184000015</v>
      </c>
      <c r="UW383" s="59">
        <v>4303.5505175040007</v>
      </c>
      <c r="UX383" s="59">
        <v>4561.7635485542405</v>
      </c>
      <c r="UY383" s="59">
        <v>4835.4693614674952</v>
      </c>
      <c r="UZ383" s="59"/>
      <c r="VC383" s="59">
        <v>0</v>
      </c>
      <c r="VD383" s="59">
        <v>0</v>
      </c>
      <c r="VE383" s="59">
        <v>0</v>
      </c>
      <c r="VF383" s="59">
        <v>0</v>
      </c>
      <c r="VG383" s="59">
        <v>0</v>
      </c>
      <c r="VH383" s="59">
        <v>0</v>
      </c>
      <c r="VI383" s="59"/>
      <c r="VL383" s="59">
        <v>3453.7768140000003</v>
      </c>
      <c r="VM383" s="59">
        <v>7446.1035599999996</v>
      </c>
      <c r="VN383" s="59">
        <v>7892.8697736000031</v>
      </c>
      <c r="VO383" s="59">
        <v>8366.4419600159999</v>
      </c>
      <c r="VP383" s="59">
        <v>8868.4284776169625</v>
      </c>
      <c r="VQ383" s="59">
        <v>9400.5341862739806</v>
      </c>
      <c r="VR383" s="59"/>
      <c r="VU383" s="59">
        <v>58439.54</v>
      </c>
      <c r="VV383" s="59">
        <v>125991.60000000002</v>
      </c>
      <c r="VW383" s="59">
        <v>133551.09600000002</v>
      </c>
      <c r="VX383" s="59">
        <v>141564.16175999999</v>
      </c>
      <c r="VY383" s="59">
        <v>150058.01146560002</v>
      </c>
      <c r="VZ383" s="59">
        <v>159061.49215353598</v>
      </c>
      <c r="WA383" s="59"/>
      <c r="WD383" s="59">
        <v>4869.961666666667</v>
      </c>
      <c r="WE383" s="59">
        <v>10499.300000000001</v>
      </c>
      <c r="WF383" s="59">
        <v>11129.258000000002</v>
      </c>
      <c r="WG383" s="59">
        <v>11797.01348</v>
      </c>
      <c r="WH383" s="59">
        <v>12504.834288800002</v>
      </c>
      <c r="WI383" s="59">
        <v>13255.124346127997</v>
      </c>
      <c r="WJ383" s="59"/>
      <c r="WM383" s="59">
        <v>204.36263813120721</v>
      </c>
      <c r="WN383" s="59">
        <v>440.59169114561485</v>
      </c>
      <c r="WO383" s="59">
        <v>467.02719261435175</v>
      </c>
      <c r="WP383" s="59">
        <v>495.0488241712128</v>
      </c>
      <c r="WQ383" s="59">
        <v>524.7517536214857</v>
      </c>
      <c r="WR383" s="59">
        <v>556.23685883877454</v>
      </c>
      <c r="WS383" s="59"/>
      <c r="WV383" s="74">
        <v>5.9</v>
      </c>
      <c r="WW383" s="74">
        <v>17.899999999999999</v>
      </c>
      <c r="WX383" s="74">
        <v>29.9</v>
      </c>
      <c r="WY383" s="74">
        <v>41.9</v>
      </c>
      <c r="WZ383" s="74">
        <v>53.9</v>
      </c>
      <c r="XA383" s="74">
        <v>65.900000000000006</v>
      </c>
      <c r="XB383" s="74"/>
      <c r="XE383" s="80">
        <v>0</v>
      </c>
      <c r="XF383" s="80">
        <v>1</v>
      </c>
      <c r="XG383" s="80">
        <v>2</v>
      </c>
      <c r="XH383" s="80">
        <v>3</v>
      </c>
      <c r="XI383" s="80">
        <v>4</v>
      </c>
      <c r="XJ383" s="80">
        <v>5</v>
      </c>
      <c r="XK383" s="80"/>
      <c r="XL383" s="75"/>
      <c r="XM383" s="75"/>
      <c r="XN383" s="80">
        <v>5</v>
      </c>
      <c r="XO383" s="80">
        <v>5</v>
      </c>
      <c r="XP383" s="80">
        <v>5</v>
      </c>
      <c r="XQ383" s="80">
        <v>5</v>
      </c>
      <c r="XR383" s="80">
        <v>5</v>
      </c>
      <c r="XS383" s="80">
        <v>5</v>
      </c>
      <c r="XT383" s="80"/>
      <c r="XW383" s="80">
        <v>27</v>
      </c>
      <c r="XX383" s="80">
        <v>26</v>
      </c>
      <c r="XY383" s="80">
        <v>27</v>
      </c>
      <c r="XZ383" s="80">
        <v>27</v>
      </c>
      <c r="YA383" s="80">
        <v>26</v>
      </c>
      <c r="YB383" s="80">
        <v>27</v>
      </c>
      <c r="YC383" s="80"/>
      <c r="YF383" s="5">
        <v>426.09610050356741</v>
      </c>
      <c r="YG383" s="5">
        <v>918.63367603860752</v>
      </c>
      <c r="YH383" s="5">
        <v>973.75169660092342</v>
      </c>
      <c r="YI383" s="5">
        <v>1032.1767983969794</v>
      </c>
      <c r="YJ383" s="5">
        <v>1094.1074063007991</v>
      </c>
      <c r="YK383" s="5">
        <v>3384.7012860339428</v>
      </c>
      <c r="YL383" s="5"/>
      <c r="YO383" s="5">
        <v>9196.3187159043246</v>
      </c>
      <c r="YP383" s="5">
        <v>19826.626101552669</v>
      </c>
      <c r="YQ383" s="5">
        <v>21016.223667645827</v>
      </c>
      <c r="YR383" s="5">
        <v>29702.929450272768</v>
      </c>
      <c r="YS383" s="5">
        <v>31485.105217289143</v>
      </c>
      <c r="YT383" s="5">
        <v>33374.211530326473</v>
      </c>
      <c r="YU383" s="5"/>
      <c r="YX383" s="5">
        <v>6289.7093787114973</v>
      </c>
      <c r="YY383" s="5">
        <v>19649.869898749301</v>
      </c>
      <c r="YZ383" s="5">
        <v>21016.223667645827</v>
      </c>
      <c r="ZA383" s="5">
        <v>29702.929450272768</v>
      </c>
      <c r="ZB383" s="5">
        <v>31485.105217289143</v>
      </c>
      <c r="ZC383" s="5">
        <v>33374.211530326473</v>
      </c>
      <c r="ZD383" s="5"/>
      <c r="ZG383" s="5">
        <v>204.36263813120721</v>
      </c>
      <c r="ZH383" s="5">
        <v>440.59169114561485</v>
      </c>
      <c r="ZI383" s="5">
        <v>467.02719261435175</v>
      </c>
      <c r="ZJ383" s="5">
        <v>495.0488241712128</v>
      </c>
      <c r="ZK383" s="5">
        <v>524.7517536214857</v>
      </c>
      <c r="ZL383" s="5">
        <v>556.23685883877454</v>
      </c>
      <c r="ZM383" s="5"/>
      <c r="ZP383" s="60">
        <v>1430.5384669184505</v>
      </c>
      <c r="ZQ383" s="60">
        <v>12336.567352077216</v>
      </c>
      <c r="ZR383" s="60">
        <v>13076.761393201848</v>
      </c>
      <c r="ZS383" s="60">
        <v>13861.367076793958</v>
      </c>
      <c r="ZT383" s="60">
        <v>14693.049101401601</v>
      </c>
      <c r="ZU383" s="60">
        <v>15574.632047485688</v>
      </c>
      <c r="ZV383" s="60"/>
      <c r="ZY383" s="60">
        <v>204.36263813120721</v>
      </c>
      <c r="ZZ383" s="60">
        <v>440.59169114561485</v>
      </c>
      <c r="AAA383" s="60">
        <v>467.02719261435175</v>
      </c>
      <c r="AAB383" s="60">
        <v>495.0488241712128</v>
      </c>
      <c r="AAC383" s="60">
        <v>524.7517536214857</v>
      </c>
      <c r="AAD383" s="60">
        <v>556.23685883877454</v>
      </c>
      <c r="AAE383" s="60"/>
      <c r="AAH383" s="60">
        <v>2656.7142957056935</v>
      </c>
      <c r="AAI383" s="60">
        <v>11895.975660931601</v>
      </c>
      <c r="AAJ383" s="60">
        <v>22417.305245488882</v>
      </c>
      <c r="AAK383" s="60">
        <v>34158.368867813682</v>
      </c>
      <c r="AAL383" s="60">
        <v>47227.657825933718</v>
      </c>
      <c r="AAM383" s="60">
        <v>67304.659919491722</v>
      </c>
      <c r="AAN383" s="60"/>
      <c r="AAQ383" s="5">
        <v>4087.252762624144</v>
      </c>
      <c r="AAR383" s="5">
        <v>24232.543013008817</v>
      </c>
      <c r="AAS383" s="5">
        <v>35494.066638690732</v>
      </c>
      <c r="AAT383" s="5">
        <v>48019.735944607644</v>
      </c>
      <c r="AAU383" s="5">
        <v>61920.706927335319</v>
      </c>
      <c r="AAV383" s="5">
        <v>82879.291966977413</v>
      </c>
    </row>
    <row r="384" spans="2:724" ht="15" customHeight="1">
      <c r="B384" s="228">
        <v>111</v>
      </c>
      <c r="C384" s="228">
        <v>631972</v>
      </c>
      <c r="D384" s="229" t="s">
        <v>544</v>
      </c>
      <c r="E384" s="73" t="b">
        <v>0</v>
      </c>
      <c r="F384" s="230">
        <v>39327</v>
      </c>
      <c r="G384" s="231" t="s">
        <v>426</v>
      </c>
      <c r="H384" s="57" t="s">
        <v>231</v>
      </c>
      <c r="I384" s="57" t="s">
        <v>198</v>
      </c>
      <c r="J384" s="229" t="s">
        <v>238</v>
      </c>
      <c r="K384" s="232">
        <v>8464</v>
      </c>
      <c r="L384" s="232">
        <v>0</v>
      </c>
      <c r="M384" s="73" t="b">
        <v>1</v>
      </c>
      <c r="N384" s="73" t="b">
        <v>1</v>
      </c>
      <c r="O384" s="73" t="b">
        <v>1</v>
      </c>
      <c r="P384" s="27">
        <v>40423</v>
      </c>
      <c r="Q384" s="27" t="s">
        <v>426</v>
      </c>
      <c r="R384" s="69">
        <v>0</v>
      </c>
      <c r="S384" s="69">
        <v>0.06</v>
      </c>
      <c r="T384" s="69">
        <v>0.06</v>
      </c>
      <c r="U384" s="69">
        <v>0.06</v>
      </c>
      <c r="V384" s="69">
        <v>0.06</v>
      </c>
      <c r="W384" s="69">
        <v>0.06</v>
      </c>
      <c r="Z384" s="232">
        <v>8500</v>
      </c>
      <c r="AA384" s="232">
        <v>8500</v>
      </c>
      <c r="AB384" s="232">
        <v>9000</v>
      </c>
      <c r="AC384" s="232">
        <v>9000</v>
      </c>
      <c r="AD384" s="232">
        <v>9000</v>
      </c>
      <c r="AE384" s="232">
        <v>9905</v>
      </c>
      <c r="AF384" s="232">
        <v>9905</v>
      </c>
      <c r="AG384" s="232">
        <v>9905</v>
      </c>
      <c r="AH384" s="232">
        <v>9905</v>
      </c>
      <c r="AI384" s="232">
        <v>9905</v>
      </c>
      <c r="AJ384" s="232">
        <v>9905</v>
      </c>
      <c r="AK384" s="232">
        <v>9905</v>
      </c>
      <c r="AL384" s="5">
        <v>10499.300000000001</v>
      </c>
      <c r="AM384" s="5">
        <v>10499.300000000001</v>
      </c>
      <c r="AN384" s="5">
        <v>10499.300000000001</v>
      </c>
      <c r="AO384" s="5">
        <v>10499.300000000001</v>
      </c>
      <c r="AP384" s="5">
        <v>10499.300000000001</v>
      </c>
      <c r="AQ384" s="5">
        <v>10499.300000000001</v>
      </c>
      <c r="AR384" s="5">
        <v>10499.300000000001</v>
      </c>
      <c r="AS384" s="5">
        <v>10499.300000000001</v>
      </c>
      <c r="AT384" s="5">
        <v>10499.300000000001</v>
      </c>
      <c r="AU384" s="5">
        <v>10499.300000000001</v>
      </c>
      <c r="AV384" s="5">
        <v>10499.300000000001</v>
      </c>
      <c r="AW384" s="5">
        <v>10499.300000000001</v>
      </c>
      <c r="AX384" s="5">
        <v>11129.258000000002</v>
      </c>
      <c r="AY384" s="5">
        <v>11129.258000000002</v>
      </c>
      <c r="AZ384" s="5">
        <v>11129.258000000002</v>
      </c>
      <c r="BA384" s="5">
        <v>11129.258000000002</v>
      </c>
      <c r="BB384" s="5">
        <v>11129.258000000002</v>
      </c>
      <c r="BC384" s="5">
        <v>11129.258000000002</v>
      </c>
      <c r="BD384" s="5">
        <v>11129.258000000002</v>
      </c>
      <c r="BE384" s="5">
        <v>11129.258000000002</v>
      </c>
      <c r="BF384" s="5">
        <v>11129.258000000002</v>
      </c>
      <c r="BG384" s="5">
        <v>11129.258000000002</v>
      </c>
      <c r="BH384" s="5">
        <v>11129.258000000002</v>
      </c>
      <c r="BI384" s="5">
        <v>11129.258000000002</v>
      </c>
      <c r="BJ384" s="5">
        <v>11797.013480000001</v>
      </c>
      <c r="BK384" s="5">
        <v>11797.013480000001</v>
      </c>
      <c r="BL384" s="5">
        <v>11797.013480000001</v>
      </c>
      <c r="BM384" s="5">
        <v>11797.013480000001</v>
      </c>
      <c r="BN384" s="5">
        <v>11797.013480000001</v>
      </c>
      <c r="BO384" s="5">
        <v>11797.013480000001</v>
      </c>
      <c r="BP384" s="5">
        <v>11797.013480000001</v>
      </c>
      <c r="BQ384" s="5">
        <v>11797.013480000001</v>
      </c>
      <c r="BR384" s="5">
        <v>11797.013480000001</v>
      </c>
      <c r="BS384" s="5">
        <v>11797.013480000001</v>
      </c>
      <c r="BT384" s="5">
        <v>11797.013480000001</v>
      </c>
      <c r="BU384" s="5">
        <v>11797.013480000001</v>
      </c>
      <c r="BV384" s="5">
        <v>12504.834288800002</v>
      </c>
      <c r="BW384" s="5">
        <v>12504.834288800002</v>
      </c>
      <c r="BX384" s="5">
        <v>12504.834288800002</v>
      </c>
      <c r="BY384" s="5">
        <v>12504.834288800002</v>
      </c>
      <c r="BZ384" s="5">
        <v>12504.834288800002</v>
      </c>
      <c r="CA384" s="5">
        <v>12504.834288800002</v>
      </c>
      <c r="CB384" s="5">
        <v>12504.834288800002</v>
      </c>
      <c r="CC384" s="5">
        <v>12504.834288800002</v>
      </c>
      <c r="CD384" s="5">
        <v>12504.834288800002</v>
      </c>
      <c r="CE384" s="5">
        <v>12504.834288800002</v>
      </c>
      <c r="CF384" s="5">
        <v>12504.834288800002</v>
      </c>
      <c r="CG384" s="5">
        <v>12504.834288800002</v>
      </c>
      <c r="CH384" s="5">
        <v>13255.124346128003</v>
      </c>
      <c r="CI384" s="5">
        <v>13255.124346128003</v>
      </c>
      <c r="CJ384" s="5">
        <v>13255.124346128003</v>
      </c>
      <c r="CK384" s="5">
        <v>13255.124346128003</v>
      </c>
      <c r="CL384" s="5">
        <v>13255.124346128003</v>
      </c>
      <c r="CM384" s="5">
        <v>13255.124346128003</v>
      </c>
      <c r="CN384" s="5">
        <v>13255.124346128003</v>
      </c>
      <c r="CO384" s="5">
        <v>13255.124346128003</v>
      </c>
      <c r="CP384" s="5">
        <v>13255.124346128003</v>
      </c>
      <c r="CQ384" s="5">
        <v>13255.124346128003</v>
      </c>
      <c r="CR384" s="5">
        <v>13255.124346128003</v>
      </c>
      <c r="CS384" s="5">
        <v>13255.124346128003</v>
      </c>
      <c r="CU384" s="69">
        <v>0</v>
      </c>
      <c r="CV384" s="69">
        <v>0</v>
      </c>
      <c r="CW384" s="69">
        <v>0</v>
      </c>
      <c r="CX384" s="69">
        <v>0</v>
      </c>
      <c r="CY384" s="69">
        <v>0</v>
      </c>
      <c r="CZ384" s="69">
        <v>0</v>
      </c>
      <c r="DC384" s="5">
        <v>0</v>
      </c>
      <c r="DD384" s="5">
        <v>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0</v>
      </c>
      <c r="EL384" s="5">
        <v>0</v>
      </c>
      <c r="EM384" s="5">
        <v>0</v>
      </c>
      <c r="EN384" s="5">
        <v>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0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/>
      <c r="FZ384" s="5">
        <v>8500</v>
      </c>
      <c r="GA384" s="5">
        <v>8500</v>
      </c>
      <c r="GB384" s="5">
        <v>9000</v>
      </c>
      <c r="GC384" s="5">
        <v>9000</v>
      </c>
      <c r="GD384" s="5">
        <v>9000</v>
      </c>
      <c r="GE384" s="5">
        <v>9905</v>
      </c>
      <c r="GF384" s="5">
        <v>9905</v>
      </c>
      <c r="GG384" s="5">
        <v>9905</v>
      </c>
      <c r="GH384" s="5">
        <v>9905</v>
      </c>
      <c r="GI384" s="5">
        <v>9905</v>
      </c>
      <c r="GJ384" s="5">
        <v>9905</v>
      </c>
      <c r="GK384" s="5">
        <v>9905</v>
      </c>
      <c r="GL384" s="5">
        <v>10499.300000000001</v>
      </c>
      <c r="GM384" s="5">
        <v>10499.300000000001</v>
      </c>
      <c r="GN384" s="5">
        <v>10499.300000000001</v>
      </c>
      <c r="GO384" s="5">
        <v>10499.300000000001</v>
      </c>
      <c r="GP384" s="5">
        <v>10499.300000000001</v>
      </c>
      <c r="GQ384" s="5">
        <v>10499.300000000001</v>
      </c>
      <c r="GR384" s="5">
        <v>10499.300000000001</v>
      </c>
      <c r="GS384" s="5">
        <v>10499.300000000001</v>
      </c>
      <c r="GT384" s="5">
        <v>10499.300000000001</v>
      </c>
      <c r="GU384" s="5">
        <v>10499.300000000001</v>
      </c>
      <c r="GV384" s="5">
        <v>10499.300000000001</v>
      </c>
      <c r="GW384" s="5">
        <v>10499.300000000001</v>
      </c>
      <c r="GX384" s="5">
        <v>11129.258000000002</v>
      </c>
      <c r="GY384" s="5">
        <v>11129.258000000002</v>
      </c>
      <c r="GZ384" s="5">
        <v>11129.258000000002</v>
      </c>
      <c r="HA384" s="5">
        <v>11129.258000000002</v>
      </c>
      <c r="HB384" s="5">
        <v>11129.258000000002</v>
      </c>
      <c r="HC384" s="5">
        <v>11129.258000000002</v>
      </c>
      <c r="HD384" s="5">
        <v>11129.258000000002</v>
      </c>
      <c r="HE384" s="5">
        <v>11129.258000000002</v>
      </c>
      <c r="HF384" s="5">
        <v>11129.258000000002</v>
      </c>
      <c r="HG384" s="5">
        <v>11129.258000000002</v>
      </c>
      <c r="HH384" s="5">
        <v>11129.258000000002</v>
      </c>
      <c r="HI384" s="5">
        <v>11129.258000000002</v>
      </c>
      <c r="HJ384" s="5">
        <v>11797.013480000001</v>
      </c>
      <c r="HK384" s="5">
        <v>11797.013480000001</v>
      </c>
      <c r="HL384" s="5">
        <v>11797.013480000001</v>
      </c>
      <c r="HM384" s="5">
        <v>11797.013480000001</v>
      </c>
      <c r="HN384" s="5">
        <v>11797.013480000001</v>
      </c>
      <c r="HO384" s="5">
        <v>11797.013480000001</v>
      </c>
      <c r="HP384" s="5">
        <v>11797.013480000001</v>
      </c>
      <c r="HQ384" s="5">
        <v>11797.013480000001</v>
      </c>
      <c r="HR384" s="5">
        <v>11797.013480000001</v>
      </c>
      <c r="HS384" s="5">
        <v>11797.013480000001</v>
      </c>
      <c r="HT384" s="5">
        <v>11797.013480000001</v>
      </c>
      <c r="HU384" s="5">
        <v>11797.013480000001</v>
      </c>
      <c r="HV384" s="5">
        <v>12504.834288800002</v>
      </c>
      <c r="HW384" s="5">
        <v>12504.834288800002</v>
      </c>
      <c r="HX384" s="5">
        <v>12504.834288800002</v>
      </c>
      <c r="HY384" s="5">
        <v>12504.834288800002</v>
      </c>
      <c r="HZ384" s="5">
        <v>12504.834288800002</v>
      </c>
      <c r="IA384" s="5">
        <v>12504.834288800002</v>
      </c>
      <c r="IB384" s="5">
        <v>12504.834288800002</v>
      </c>
      <c r="IC384" s="5">
        <v>12504.834288800002</v>
      </c>
      <c r="ID384" s="5">
        <v>12504.834288800002</v>
      </c>
      <c r="IE384" s="5">
        <v>12504.834288800002</v>
      </c>
      <c r="IF384" s="5">
        <v>12504.834288800002</v>
      </c>
      <c r="IG384" s="5">
        <v>12504.834288800002</v>
      </c>
      <c r="IH384" s="5">
        <v>13255.124346128003</v>
      </c>
      <c r="II384" s="5">
        <v>13255.124346128003</v>
      </c>
      <c r="IJ384" s="5">
        <v>13255.124346128003</v>
      </c>
      <c r="IK384" s="5">
        <v>13255.124346128003</v>
      </c>
      <c r="IL384" s="5">
        <v>13255.124346128003</v>
      </c>
      <c r="IM384" s="5">
        <v>13255.124346128003</v>
      </c>
      <c r="IN384" s="5">
        <v>13255.124346128003</v>
      </c>
      <c r="IO384" s="5">
        <v>13255.124346128003</v>
      </c>
      <c r="IP384" s="5">
        <v>13255.124346128003</v>
      </c>
      <c r="IQ384" s="5">
        <v>13255.124346128003</v>
      </c>
      <c r="IR384" s="5">
        <v>13255.124346128003</v>
      </c>
      <c r="IS384" s="5">
        <v>13255.124346128003</v>
      </c>
      <c r="IT384" s="5"/>
      <c r="IW384" s="5">
        <v>243.95</v>
      </c>
      <c r="IX384" s="5">
        <v>243.95</v>
      </c>
      <c r="IY384" s="5">
        <v>258.3</v>
      </c>
      <c r="IZ384" s="5">
        <v>258.3</v>
      </c>
      <c r="JA384" s="5">
        <v>258.3</v>
      </c>
      <c r="JB384" s="5">
        <v>284.27350000000001</v>
      </c>
      <c r="JC384" s="5">
        <v>284.27350000000001</v>
      </c>
      <c r="JD384" s="5">
        <v>284.27350000000001</v>
      </c>
      <c r="JE384" s="5">
        <v>284.27350000000001</v>
      </c>
      <c r="JF384" s="5">
        <v>284.27350000000001</v>
      </c>
      <c r="JG384" s="5">
        <v>284.27350000000001</v>
      </c>
      <c r="JH384" s="5">
        <v>284.27350000000001</v>
      </c>
      <c r="JI384" s="5">
        <v>301.32991000000004</v>
      </c>
      <c r="JJ384" s="5">
        <v>301.32991000000004</v>
      </c>
      <c r="JK384" s="5">
        <v>301.32991000000004</v>
      </c>
      <c r="JL384" s="5">
        <v>301.32991000000004</v>
      </c>
      <c r="JM384" s="5">
        <v>301.32991000000004</v>
      </c>
      <c r="JN384" s="5">
        <v>301.32991000000004</v>
      </c>
      <c r="JO384" s="5">
        <v>301.32991000000004</v>
      </c>
      <c r="JP384" s="5">
        <v>301.32991000000004</v>
      </c>
      <c r="JQ384" s="5">
        <v>301.32991000000004</v>
      </c>
      <c r="JR384" s="5">
        <v>301.32991000000004</v>
      </c>
      <c r="JS384" s="5">
        <v>301.32991000000004</v>
      </c>
      <c r="JT384" s="5">
        <v>301.32991000000004</v>
      </c>
      <c r="JU384" s="5">
        <v>319.40970460000005</v>
      </c>
      <c r="JV384" s="5">
        <v>319.40970460000005</v>
      </c>
      <c r="JW384" s="5">
        <v>319.40970460000005</v>
      </c>
      <c r="JX384" s="5">
        <v>319.40970460000005</v>
      </c>
      <c r="JY384" s="5">
        <v>319.40970460000005</v>
      </c>
      <c r="JZ384" s="5">
        <v>319.40970460000005</v>
      </c>
      <c r="KA384" s="5">
        <v>319.40970460000005</v>
      </c>
      <c r="KB384" s="5">
        <v>319.40970460000005</v>
      </c>
      <c r="KC384" s="5">
        <v>319.40970460000005</v>
      </c>
      <c r="KD384" s="5">
        <v>319.40970460000005</v>
      </c>
      <c r="KE384" s="5">
        <v>319.40970460000005</v>
      </c>
      <c r="KF384" s="5">
        <v>319.40970460000005</v>
      </c>
      <c r="KG384" s="5">
        <v>338.57428687600003</v>
      </c>
      <c r="KH384" s="5">
        <v>338.57428687600003</v>
      </c>
      <c r="KI384" s="5">
        <v>338.57428687600003</v>
      </c>
      <c r="KJ384" s="5">
        <v>338.57428687600003</v>
      </c>
      <c r="KK384" s="5">
        <v>338.57428687600003</v>
      </c>
      <c r="KL384" s="5">
        <v>338.57428687600003</v>
      </c>
      <c r="KM384" s="5">
        <v>338.57428687600003</v>
      </c>
      <c r="KN384" s="5">
        <v>338.57428687600003</v>
      </c>
      <c r="KO384" s="5">
        <v>338.57428687600003</v>
      </c>
      <c r="KP384" s="5">
        <v>338.57428687600003</v>
      </c>
      <c r="KQ384" s="5">
        <v>338.57428687600003</v>
      </c>
      <c r="KR384" s="5">
        <v>338.57428687600003</v>
      </c>
      <c r="KS384" s="5">
        <v>358.88874408856009</v>
      </c>
      <c r="KT384" s="5">
        <v>358.88874408856009</v>
      </c>
      <c r="KU384" s="5">
        <v>358.88874408856009</v>
      </c>
      <c r="KV384" s="5">
        <v>358.88874408856009</v>
      </c>
      <c r="KW384" s="5">
        <v>358.88874408856009</v>
      </c>
      <c r="KX384" s="5">
        <v>358.88874408856009</v>
      </c>
      <c r="KY384" s="5">
        <v>358.88874408856009</v>
      </c>
      <c r="KZ384" s="5">
        <v>358.88874408856009</v>
      </c>
      <c r="LA384" s="5">
        <v>358.88874408856009</v>
      </c>
      <c r="LB384" s="5">
        <v>358.88874408856009</v>
      </c>
      <c r="LC384" s="5">
        <v>358.88874408856009</v>
      </c>
      <c r="LD384" s="5">
        <v>358.88874408856009</v>
      </c>
      <c r="LE384" s="5">
        <v>380.42206873387369</v>
      </c>
      <c r="LF384" s="5">
        <v>380.42206873387369</v>
      </c>
      <c r="LG384" s="5">
        <v>380.42206873387369</v>
      </c>
      <c r="LH384" s="5">
        <v>380.42206873387369</v>
      </c>
      <c r="LI384" s="5">
        <v>380.42206873387369</v>
      </c>
      <c r="LJ384" s="5">
        <v>380.42206873387369</v>
      </c>
      <c r="LK384" s="5">
        <v>380.42206873387369</v>
      </c>
      <c r="LL384" s="5">
        <v>380.42206873387369</v>
      </c>
      <c r="LM384" s="5">
        <v>380.42206873387369</v>
      </c>
      <c r="LN384" s="5">
        <v>380.42206873387369</v>
      </c>
      <c r="LO384" s="5">
        <v>380.42206873387369</v>
      </c>
      <c r="LP384" s="5">
        <v>380.42206873387369</v>
      </c>
      <c r="LQ384" s="5"/>
      <c r="LT384" s="5">
        <v>258.39999999999998</v>
      </c>
      <c r="LU384" s="5">
        <v>258.39999999999998</v>
      </c>
      <c r="LV384" s="5">
        <v>273.60000000000002</v>
      </c>
      <c r="LW384" s="5">
        <v>273.60000000000002</v>
      </c>
      <c r="LX384" s="5">
        <v>273.60000000000002</v>
      </c>
      <c r="LY384" s="5">
        <v>301.11200000000002</v>
      </c>
      <c r="LZ384" s="5">
        <v>301.11200000000002</v>
      </c>
      <c r="MA384" s="5">
        <v>301.11200000000002</v>
      </c>
      <c r="MB384" s="5">
        <v>301.11200000000002</v>
      </c>
      <c r="MC384" s="5">
        <v>301.11200000000002</v>
      </c>
      <c r="MD384" s="5">
        <v>301.11200000000002</v>
      </c>
      <c r="ME384" s="5">
        <v>301.11200000000002</v>
      </c>
      <c r="MF384" s="5">
        <v>319.17872000000006</v>
      </c>
      <c r="MG384" s="5">
        <v>319.17872000000006</v>
      </c>
      <c r="MH384" s="5">
        <v>319.17872000000006</v>
      </c>
      <c r="MI384" s="5">
        <v>319.17872000000006</v>
      </c>
      <c r="MJ384" s="5">
        <v>319.17872000000006</v>
      </c>
      <c r="MK384" s="5">
        <v>319.17872000000006</v>
      </c>
      <c r="ML384" s="5">
        <v>319.17872000000006</v>
      </c>
      <c r="MM384" s="5">
        <v>319.17872000000006</v>
      </c>
      <c r="MN384" s="5">
        <v>319.17872000000006</v>
      </c>
      <c r="MO384" s="5">
        <v>319.17872000000006</v>
      </c>
      <c r="MP384" s="5">
        <v>319.17872000000006</v>
      </c>
      <c r="MQ384" s="5">
        <v>319.17872000000006</v>
      </c>
      <c r="MR384" s="5">
        <v>338.32944320000007</v>
      </c>
      <c r="MS384" s="5">
        <v>338.32944320000007</v>
      </c>
      <c r="MT384" s="5">
        <v>338.32944320000007</v>
      </c>
      <c r="MU384" s="5">
        <v>338.32944320000007</v>
      </c>
      <c r="MV384" s="5">
        <v>338.32944320000007</v>
      </c>
      <c r="MW384" s="5">
        <v>338.32944320000007</v>
      </c>
      <c r="MX384" s="5">
        <v>338.32944320000007</v>
      </c>
      <c r="MY384" s="5">
        <v>338.32944320000007</v>
      </c>
      <c r="MZ384" s="5">
        <v>338.32944320000007</v>
      </c>
      <c r="NA384" s="5">
        <v>338.32944320000007</v>
      </c>
      <c r="NB384" s="5">
        <v>338.32944320000007</v>
      </c>
      <c r="NC384" s="5">
        <v>338.32944320000007</v>
      </c>
      <c r="ND384" s="5">
        <v>358.62920979200004</v>
      </c>
      <c r="NE384" s="5">
        <v>358.62920979200004</v>
      </c>
      <c r="NF384" s="5">
        <v>358.62920979200004</v>
      </c>
      <c r="NG384" s="5">
        <v>358.62920979200004</v>
      </c>
      <c r="NH384" s="5">
        <v>358.62920979200004</v>
      </c>
      <c r="NI384" s="5">
        <v>358.62920979200004</v>
      </c>
      <c r="NJ384" s="5">
        <v>358.62920979200004</v>
      </c>
      <c r="NK384" s="5">
        <v>358.62920979200004</v>
      </c>
      <c r="NL384" s="5">
        <v>358.62920979200004</v>
      </c>
      <c r="NM384" s="5">
        <v>358.62920979200004</v>
      </c>
      <c r="NN384" s="5">
        <v>358.62920979200004</v>
      </c>
      <c r="NO384" s="5">
        <v>358.62920979200004</v>
      </c>
      <c r="NP384" s="5">
        <v>380.14696237952006</v>
      </c>
      <c r="NQ384" s="5">
        <v>380.14696237952006</v>
      </c>
      <c r="NR384" s="5">
        <v>380.14696237952006</v>
      </c>
      <c r="NS384" s="5">
        <v>380.14696237952006</v>
      </c>
      <c r="NT384" s="5">
        <v>380.14696237952006</v>
      </c>
      <c r="NU384" s="5">
        <v>380.14696237952006</v>
      </c>
      <c r="NV384" s="5">
        <v>380.14696237952006</v>
      </c>
      <c r="NW384" s="5">
        <v>380.14696237952006</v>
      </c>
      <c r="NX384" s="5">
        <v>380.14696237952006</v>
      </c>
      <c r="NY384" s="5">
        <v>380.14696237952006</v>
      </c>
      <c r="NZ384" s="5">
        <v>380.14696237952006</v>
      </c>
      <c r="OA384" s="5">
        <v>380.14696237952006</v>
      </c>
      <c r="OB384" s="5">
        <v>402.95578012229129</v>
      </c>
      <c r="OC384" s="5">
        <v>402.95578012229129</v>
      </c>
      <c r="OD384" s="5">
        <v>402.95578012229129</v>
      </c>
      <c r="OE384" s="5">
        <v>402.95578012229129</v>
      </c>
      <c r="OF384" s="5">
        <v>402.95578012229129</v>
      </c>
      <c r="OG384" s="5">
        <v>402.95578012229129</v>
      </c>
      <c r="OH384" s="5">
        <v>402.95578012229129</v>
      </c>
      <c r="OI384" s="5">
        <v>402.95578012229129</v>
      </c>
      <c r="OJ384" s="5">
        <v>402.95578012229129</v>
      </c>
      <c r="OK384" s="5">
        <v>402.95578012229129</v>
      </c>
      <c r="OL384" s="5">
        <v>402.95578012229129</v>
      </c>
      <c r="OM384" s="5">
        <v>402.95578012229129</v>
      </c>
      <c r="ON384" s="5"/>
      <c r="OQ384" s="59">
        <v>0</v>
      </c>
      <c r="OR384" s="59">
        <v>0</v>
      </c>
      <c r="OS384" s="59">
        <v>0</v>
      </c>
      <c r="OT384" s="59">
        <v>0</v>
      </c>
      <c r="OU384" s="59">
        <v>0</v>
      </c>
      <c r="OV384" s="59">
        <v>0</v>
      </c>
      <c r="OW384" s="59">
        <v>0</v>
      </c>
      <c r="OX384" s="59">
        <v>0</v>
      </c>
      <c r="OY384" s="59">
        <v>0</v>
      </c>
      <c r="OZ384" s="59">
        <v>0</v>
      </c>
      <c r="PA384" s="59">
        <v>0</v>
      </c>
      <c r="PB384" s="59">
        <v>0</v>
      </c>
      <c r="PC384" s="59">
        <v>0</v>
      </c>
      <c r="PD384" s="59">
        <v>0</v>
      </c>
      <c r="PE384" s="59">
        <v>0</v>
      </c>
      <c r="PF384" s="59">
        <v>0</v>
      </c>
      <c r="PG384" s="59">
        <v>0</v>
      </c>
      <c r="PH384" s="59">
        <v>0</v>
      </c>
      <c r="PI384" s="59">
        <v>0</v>
      </c>
      <c r="PJ384" s="59">
        <v>0</v>
      </c>
      <c r="PK384" s="59">
        <v>0</v>
      </c>
      <c r="PL384" s="59">
        <v>0</v>
      </c>
      <c r="PM384" s="59">
        <v>0</v>
      </c>
      <c r="PN384" s="59">
        <v>0</v>
      </c>
      <c r="PO384" s="59">
        <v>0</v>
      </c>
      <c r="PP384" s="59">
        <v>0</v>
      </c>
      <c r="PQ384" s="59">
        <v>0</v>
      </c>
      <c r="PR384" s="59">
        <v>0</v>
      </c>
      <c r="PS384" s="59">
        <v>0</v>
      </c>
      <c r="PT384" s="59">
        <v>0</v>
      </c>
      <c r="PU384" s="59">
        <v>0</v>
      </c>
      <c r="PV384" s="59">
        <v>0</v>
      </c>
      <c r="PW384" s="59">
        <v>0</v>
      </c>
      <c r="PX384" s="59">
        <v>0</v>
      </c>
      <c r="PY384" s="59">
        <v>0</v>
      </c>
      <c r="PZ384" s="59">
        <v>0</v>
      </c>
      <c r="QA384" s="59">
        <v>0</v>
      </c>
      <c r="QB384" s="59">
        <v>0</v>
      </c>
      <c r="QC384" s="59">
        <v>0</v>
      </c>
      <c r="QD384" s="59">
        <v>0</v>
      </c>
      <c r="QE384" s="59">
        <v>0</v>
      </c>
      <c r="QF384" s="59">
        <v>0</v>
      </c>
      <c r="QG384" s="59">
        <v>0</v>
      </c>
      <c r="QH384" s="59">
        <v>0</v>
      </c>
      <c r="QI384" s="59">
        <v>0</v>
      </c>
      <c r="QJ384" s="59">
        <v>0</v>
      </c>
      <c r="QK384" s="59">
        <v>0</v>
      </c>
      <c r="QL384" s="59">
        <v>0</v>
      </c>
      <c r="QM384" s="59">
        <v>0</v>
      </c>
      <c r="QN384" s="59">
        <v>0</v>
      </c>
      <c r="QO384" s="59">
        <v>0</v>
      </c>
      <c r="QP384" s="59">
        <v>0</v>
      </c>
      <c r="QQ384" s="59">
        <v>0</v>
      </c>
      <c r="QR384" s="59">
        <v>0</v>
      </c>
      <c r="QS384" s="59">
        <v>0</v>
      </c>
      <c r="QT384" s="59">
        <v>0</v>
      </c>
      <c r="QU384" s="59">
        <v>0</v>
      </c>
      <c r="QV384" s="59">
        <v>0</v>
      </c>
      <c r="QW384" s="59">
        <v>0</v>
      </c>
      <c r="QX384" s="59">
        <v>0</v>
      </c>
      <c r="QY384" s="59">
        <v>0</v>
      </c>
      <c r="QZ384" s="59">
        <v>0</v>
      </c>
      <c r="RA384" s="59">
        <v>0</v>
      </c>
      <c r="RB384" s="59">
        <v>0</v>
      </c>
      <c r="RC384" s="59">
        <v>0</v>
      </c>
      <c r="RD384" s="59">
        <v>0</v>
      </c>
      <c r="RE384" s="59">
        <v>0</v>
      </c>
      <c r="RF384" s="59">
        <v>0</v>
      </c>
      <c r="RG384" s="59">
        <v>0</v>
      </c>
      <c r="RH384" s="59">
        <v>0</v>
      </c>
      <c r="RI384" s="59">
        <v>0</v>
      </c>
      <c r="RJ384" s="59">
        <v>0</v>
      </c>
      <c r="RK384" s="59"/>
      <c r="RN384" s="59">
        <v>502.34999999999997</v>
      </c>
      <c r="RO384" s="59">
        <v>502.34999999999997</v>
      </c>
      <c r="RP384" s="59">
        <v>531.90000000000009</v>
      </c>
      <c r="RQ384" s="59">
        <v>531.90000000000009</v>
      </c>
      <c r="RR384" s="59">
        <v>531.90000000000009</v>
      </c>
      <c r="RS384" s="59">
        <v>585.38550000000009</v>
      </c>
      <c r="RT384" s="59">
        <v>585.38550000000009</v>
      </c>
      <c r="RU384" s="59">
        <v>585.38550000000009</v>
      </c>
      <c r="RV384" s="59">
        <v>585.38550000000009</v>
      </c>
      <c r="RW384" s="59">
        <v>585.38550000000009</v>
      </c>
      <c r="RX384" s="59">
        <v>585.38550000000009</v>
      </c>
      <c r="RY384" s="59">
        <v>585.38550000000009</v>
      </c>
      <c r="RZ384" s="59">
        <v>620.50863000000004</v>
      </c>
      <c r="SA384" s="59">
        <v>620.50863000000004</v>
      </c>
      <c r="SB384" s="59">
        <v>620.50863000000004</v>
      </c>
      <c r="SC384" s="59">
        <v>620.50863000000004</v>
      </c>
      <c r="SD384" s="59">
        <v>620.50863000000004</v>
      </c>
      <c r="SE384" s="59">
        <v>620.50863000000004</v>
      </c>
      <c r="SF384" s="59">
        <v>620.50863000000004</v>
      </c>
      <c r="SG384" s="59">
        <v>620.50863000000004</v>
      </c>
      <c r="SH384" s="59">
        <v>620.50863000000004</v>
      </c>
      <c r="SI384" s="59">
        <v>620.50863000000004</v>
      </c>
      <c r="SJ384" s="59">
        <v>620.50863000000004</v>
      </c>
      <c r="SK384" s="59">
        <v>620.50863000000004</v>
      </c>
      <c r="SL384" s="59">
        <v>657.73914780000018</v>
      </c>
      <c r="SM384" s="59">
        <v>657.73914780000018</v>
      </c>
      <c r="SN384" s="59">
        <v>657.73914780000018</v>
      </c>
      <c r="SO384" s="59">
        <v>657.73914780000018</v>
      </c>
      <c r="SP384" s="59">
        <v>657.73914780000018</v>
      </c>
      <c r="SQ384" s="59">
        <v>657.73914780000018</v>
      </c>
      <c r="SR384" s="59">
        <v>657.73914780000018</v>
      </c>
      <c r="SS384" s="59">
        <v>657.73914780000018</v>
      </c>
      <c r="ST384" s="59">
        <v>657.73914780000018</v>
      </c>
      <c r="SU384" s="59">
        <v>657.73914780000018</v>
      </c>
      <c r="SV384" s="59">
        <v>657.73914780000018</v>
      </c>
      <c r="SW384" s="59">
        <v>657.73914780000018</v>
      </c>
      <c r="SX384" s="59">
        <v>697.20349666800007</v>
      </c>
      <c r="SY384" s="59">
        <v>697.20349666800007</v>
      </c>
      <c r="SZ384" s="59">
        <v>697.20349666800007</v>
      </c>
      <c r="TA384" s="59">
        <v>697.20349666800007</v>
      </c>
      <c r="TB384" s="59">
        <v>697.20349666800007</v>
      </c>
      <c r="TC384" s="59">
        <v>697.20349666800007</v>
      </c>
      <c r="TD384" s="59">
        <v>697.20349666800007</v>
      </c>
      <c r="TE384" s="59">
        <v>697.20349666800007</v>
      </c>
      <c r="TF384" s="59">
        <v>697.20349666800007</v>
      </c>
      <c r="TG384" s="59">
        <v>697.20349666800007</v>
      </c>
      <c r="TH384" s="59">
        <v>697.20349666800007</v>
      </c>
      <c r="TI384" s="59">
        <v>697.20349666800007</v>
      </c>
      <c r="TJ384" s="59">
        <v>739.03570646808021</v>
      </c>
      <c r="TK384" s="59">
        <v>739.03570646808021</v>
      </c>
      <c r="TL384" s="59">
        <v>739.03570646808021</v>
      </c>
      <c r="TM384" s="59">
        <v>739.03570646808021</v>
      </c>
      <c r="TN384" s="59">
        <v>739.03570646808021</v>
      </c>
      <c r="TO384" s="59">
        <v>739.03570646808021</v>
      </c>
      <c r="TP384" s="59">
        <v>739.03570646808021</v>
      </c>
      <c r="TQ384" s="59">
        <v>739.03570646808021</v>
      </c>
      <c r="TR384" s="59">
        <v>739.03570646808021</v>
      </c>
      <c r="TS384" s="59">
        <v>739.03570646808021</v>
      </c>
      <c r="TT384" s="59">
        <v>739.03570646808021</v>
      </c>
      <c r="TU384" s="59">
        <v>739.03570646808021</v>
      </c>
      <c r="TV384" s="59">
        <v>783.37784885616497</v>
      </c>
      <c r="TW384" s="59">
        <v>783.37784885616497</v>
      </c>
      <c r="TX384" s="59">
        <v>783.37784885616497</v>
      </c>
      <c r="TY384" s="59">
        <v>783.37784885616497</v>
      </c>
      <c r="TZ384" s="59">
        <v>783.37784885616497</v>
      </c>
      <c r="UA384" s="59">
        <v>783.37784885616497</v>
      </c>
      <c r="UB384" s="59">
        <v>783.37784885616497</v>
      </c>
      <c r="UC384" s="59">
        <v>783.37784885616497</v>
      </c>
      <c r="UD384" s="59">
        <v>783.37784885616497</v>
      </c>
      <c r="UE384" s="59">
        <v>783.37784885616497</v>
      </c>
      <c r="UF384" s="59">
        <v>783.37784885616497</v>
      </c>
      <c r="UG384" s="59">
        <v>783.37784885616497</v>
      </c>
      <c r="UH384" s="59"/>
      <c r="UK384" s="59">
        <v>3252.714500000001</v>
      </c>
      <c r="UL384" s="59">
        <v>3615.9589199999996</v>
      </c>
      <c r="UM384" s="59">
        <v>3832.9164552000016</v>
      </c>
      <c r="UN384" s="59">
        <v>4062.8914425119997</v>
      </c>
      <c r="UO384" s="59">
        <v>4306.6649290627211</v>
      </c>
      <c r="UP384" s="59">
        <v>4565.0648248064854</v>
      </c>
      <c r="UQ384" s="59"/>
      <c r="UT384" s="59">
        <v>3445.3840000000005</v>
      </c>
      <c r="UU384" s="59">
        <v>3830.14464</v>
      </c>
      <c r="UV384" s="59">
        <v>4059.9533184000015</v>
      </c>
      <c r="UW384" s="59">
        <v>4303.5505175040007</v>
      </c>
      <c r="UX384" s="59">
        <v>4561.7635485542405</v>
      </c>
      <c r="UY384" s="59">
        <v>4835.4693614674952</v>
      </c>
      <c r="UZ384" s="59"/>
      <c r="VC384" s="59">
        <v>0</v>
      </c>
      <c r="VD384" s="59">
        <v>0</v>
      </c>
      <c r="VE384" s="59">
        <v>0</v>
      </c>
      <c r="VF384" s="59">
        <v>0</v>
      </c>
      <c r="VG384" s="59">
        <v>0</v>
      </c>
      <c r="VH384" s="59">
        <v>0</v>
      </c>
      <c r="VI384" s="59"/>
      <c r="VL384" s="59">
        <v>6698.0985000000019</v>
      </c>
      <c r="VM384" s="59">
        <v>7446.1035599999996</v>
      </c>
      <c r="VN384" s="59">
        <v>7892.8697736000031</v>
      </c>
      <c r="VO384" s="59">
        <v>8366.4419600159999</v>
      </c>
      <c r="VP384" s="59">
        <v>8868.4284776169625</v>
      </c>
      <c r="VQ384" s="59">
        <v>9400.5341862739806</v>
      </c>
      <c r="VR384" s="59"/>
      <c r="VU384" s="59">
        <v>113335</v>
      </c>
      <c r="VV384" s="59">
        <v>125991.60000000002</v>
      </c>
      <c r="VW384" s="59">
        <v>133551.09600000002</v>
      </c>
      <c r="VX384" s="59">
        <v>141564.16175999999</v>
      </c>
      <c r="VY384" s="59">
        <v>150058.01146560002</v>
      </c>
      <c r="VZ384" s="59">
        <v>159061.49215353598</v>
      </c>
      <c r="WA384" s="59"/>
      <c r="WD384" s="59">
        <v>9444.5833333333339</v>
      </c>
      <c r="WE384" s="59">
        <v>10499.300000000001</v>
      </c>
      <c r="WF384" s="59">
        <v>11129.258000000002</v>
      </c>
      <c r="WG384" s="59">
        <v>11797.01348</v>
      </c>
      <c r="WH384" s="59">
        <v>12504.834288800002</v>
      </c>
      <c r="WI384" s="59">
        <v>13255.124346127997</v>
      </c>
      <c r="WJ384" s="59"/>
      <c r="WM384" s="59">
        <v>396.33165477689192</v>
      </c>
      <c r="WN384" s="59">
        <v>440.59169114561485</v>
      </c>
      <c r="WO384" s="59">
        <v>467.02719261435175</v>
      </c>
      <c r="WP384" s="59">
        <v>495.0488241712128</v>
      </c>
      <c r="WQ384" s="59">
        <v>524.7517536214857</v>
      </c>
      <c r="WR384" s="59">
        <v>556.23685883877454</v>
      </c>
      <c r="WS384" s="59"/>
      <c r="WV384" s="74">
        <v>87.966666666666669</v>
      </c>
      <c r="WW384" s="74">
        <v>99.966666666666669</v>
      </c>
      <c r="WX384" s="74">
        <v>111.96666666666667</v>
      </c>
      <c r="WY384" s="74">
        <v>123.96666666666667</v>
      </c>
      <c r="WZ384" s="74">
        <v>135.96666666666667</v>
      </c>
      <c r="XA384" s="74">
        <v>147.96666666666667</v>
      </c>
      <c r="XB384" s="74"/>
      <c r="XE384" s="80">
        <v>7</v>
      </c>
      <c r="XF384" s="80">
        <v>8</v>
      </c>
      <c r="XG384" s="80">
        <v>9</v>
      </c>
      <c r="XH384" s="80">
        <v>10</v>
      </c>
      <c r="XI384" s="80">
        <v>11</v>
      </c>
      <c r="XJ384" s="80">
        <v>12</v>
      </c>
      <c r="XK384" s="80"/>
      <c r="XL384" s="75"/>
      <c r="XM384" s="75"/>
      <c r="XN384" s="80">
        <v>3</v>
      </c>
      <c r="XO384" s="80">
        <v>3</v>
      </c>
      <c r="XP384" s="80">
        <v>3</v>
      </c>
      <c r="XQ384" s="80">
        <v>3</v>
      </c>
      <c r="XR384" s="80">
        <v>3</v>
      </c>
      <c r="XS384" s="80">
        <v>3</v>
      </c>
      <c r="XT384" s="80"/>
      <c r="XW384" s="80">
        <v>29</v>
      </c>
      <c r="XX384" s="80">
        <v>29</v>
      </c>
      <c r="XY384" s="80">
        <v>29</v>
      </c>
      <c r="XZ384" s="80">
        <v>29</v>
      </c>
      <c r="YA384" s="80">
        <v>29</v>
      </c>
      <c r="YB384" s="80">
        <v>29</v>
      </c>
      <c r="YC384" s="80"/>
      <c r="YF384" s="5">
        <v>2411.6781193173874</v>
      </c>
      <c r="YG384" s="5">
        <v>2681.0004406210664</v>
      </c>
      <c r="YH384" s="5">
        <v>2841.86046705833</v>
      </c>
      <c r="YI384" s="5">
        <v>3012.3720950818306</v>
      </c>
      <c r="YJ384" s="5">
        <v>3193.114420786741</v>
      </c>
      <c r="YK384" s="5">
        <v>3384.7012860339428</v>
      </c>
      <c r="YL384" s="5"/>
      <c r="YO384" s="5">
        <v>23779.899286613516</v>
      </c>
      <c r="YP384" s="5">
        <v>26435.501468736889</v>
      </c>
      <c r="YQ384" s="5">
        <v>28021.631556861106</v>
      </c>
      <c r="YR384" s="5">
        <v>29702.929450272768</v>
      </c>
      <c r="YS384" s="5">
        <v>31485.105217289143</v>
      </c>
      <c r="YT384" s="5">
        <v>33374.211530326473</v>
      </c>
      <c r="YU384" s="5"/>
      <c r="YX384" s="5">
        <v>16263.970419942103</v>
      </c>
      <c r="YY384" s="5">
        <v>26199.826531665734</v>
      </c>
      <c r="YZ384" s="5">
        <v>28021.631556861106</v>
      </c>
      <c r="ZA384" s="5">
        <v>29702.929450272768</v>
      </c>
      <c r="ZB384" s="5">
        <v>31485.105217289143</v>
      </c>
      <c r="ZC384" s="5">
        <v>33374.211530326473</v>
      </c>
      <c r="ZD384" s="5"/>
      <c r="ZG384" s="5">
        <v>396.33165477689192</v>
      </c>
      <c r="ZH384" s="5">
        <v>440.59169114561485</v>
      </c>
      <c r="ZI384" s="5">
        <v>467.02719261435175</v>
      </c>
      <c r="ZJ384" s="5">
        <v>495.0488241712128</v>
      </c>
      <c r="ZK384" s="5">
        <v>524.7517536214857</v>
      </c>
      <c r="ZL384" s="5">
        <v>556.23685883877454</v>
      </c>
      <c r="ZM384" s="5"/>
      <c r="ZP384" s="60">
        <v>11097.286333752974</v>
      </c>
      <c r="ZQ384" s="60">
        <v>12336.567352077216</v>
      </c>
      <c r="ZR384" s="60">
        <v>13076.761393201848</v>
      </c>
      <c r="ZS384" s="60">
        <v>13861.367076793958</v>
      </c>
      <c r="ZT384" s="60">
        <v>14693.049101401601</v>
      </c>
      <c r="ZU384" s="60">
        <v>15574.632047485688</v>
      </c>
      <c r="ZV384" s="60"/>
      <c r="ZY384" s="60">
        <v>396.33165477689192</v>
      </c>
      <c r="ZZ384" s="60">
        <v>440.59169114561485</v>
      </c>
      <c r="AAA384" s="60">
        <v>467.02719261435175</v>
      </c>
      <c r="AAB384" s="60">
        <v>495.0488241712128</v>
      </c>
      <c r="AAC384" s="60">
        <v>524.7517536214857</v>
      </c>
      <c r="AAD384" s="60">
        <v>556.23685883877454</v>
      </c>
      <c r="AAE384" s="60"/>
      <c r="AAH384" s="60">
        <v>66187.386347740961</v>
      </c>
      <c r="AAI384" s="60">
        <v>83712.421317666827</v>
      </c>
      <c r="AAJ384" s="60">
        <v>99476.792026856929</v>
      </c>
      <c r="AAK384" s="60">
        <v>116831.52250440622</v>
      </c>
      <c r="AAL384" s="60">
        <v>135910.70418796482</v>
      </c>
      <c r="AAM384" s="60">
        <v>156858.79419253443</v>
      </c>
      <c r="AAN384" s="60"/>
      <c r="AAQ384" s="5">
        <v>77284.672681493932</v>
      </c>
      <c r="AAR384" s="5">
        <v>96048.988669744038</v>
      </c>
      <c r="AAS384" s="5">
        <v>112553.55342005877</v>
      </c>
      <c r="AAT384" s="5">
        <v>130692.88958120019</v>
      </c>
      <c r="AAU384" s="5">
        <v>150603.75328936643</v>
      </c>
      <c r="AAV384" s="5">
        <v>172433.42624002011</v>
      </c>
    </row>
    <row r="385" spans="2:724" ht="15" customHeight="1">
      <c r="B385" s="228">
        <v>112</v>
      </c>
      <c r="C385" s="228">
        <v>679906</v>
      </c>
      <c r="D385" s="229" t="s">
        <v>545</v>
      </c>
      <c r="E385" s="73" t="b">
        <v>0</v>
      </c>
      <c r="F385" s="230">
        <v>41551</v>
      </c>
      <c r="G385" s="231" t="s">
        <v>426</v>
      </c>
      <c r="H385" s="57" t="s">
        <v>231</v>
      </c>
      <c r="I385" s="57" t="s">
        <v>198</v>
      </c>
      <c r="J385" s="229" t="s">
        <v>232</v>
      </c>
      <c r="K385" s="232">
        <v>11000</v>
      </c>
      <c r="L385" s="232">
        <v>0</v>
      </c>
      <c r="M385" s="73" t="b">
        <v>1</v>
      </c>
      <c r="N385" s="73" t="b">
        <v>1</v>
      </c>
      <c r="O385" s="73" t="b">
        <v>1</v>
      </c>
      <c r="P385" s="27">
        <v>42647</v>
      </c>
      <c r="Q385" s="27" t="s">
        <v>426</v>
      </c>
      <c r="R385" s="69">
        <v>0</v>
      </c>
      <c r="S385" s="69">
        <v>0.06</v>
      </c>
      <c r="T385" s="69">
        <v>0.06</v>
      </c>
      <c r="U385" s="69">
        <v>0.06</v>
      </c>
      <c r="V385" s="69">
        <v>0.06</v>
      </c>
      <c r="W385" s="69">
        <v>0.06</v>
      </c>
      <c r="Z385" s="232">
        <v>8500</v>
      </c>
      <c r="AA385" s="232">
        <v>8500</v>
      </c>
      <c r="AB385" s="232">
        <v>9000</v>
      </c>
      <c r="AC385" s="232">
        <v>9000</v>
      </c>
      <c r="AD385" s="232">
        <v>9000</v>
      </c>
      <c r="AE385" s="232">
        <v>9905</v>
      </c>
      <c r="AF385" s="232">
        <v>9905</v>
      </c>
      <c r="AG385" s="232">
        <v>9905</v>
      </c>
      <c r="AH385" s="232">
        <v>9905</v>
      </c>
      <c r="AI385" s="232">
        <v>9905</v>
      </c>
      <c r="AJ385" s="232">
        <v>9905</v>
      </c>
      <c r="AK385" s="232">
        <v>9905</v>
      </c>
      <c r="AL385" s="5">
        <v>10499.300000000001</v>
      </c>
      <c r="AM385" s="5">
        <v>10499.300000000001</v>
      </c>
      <c r="AN385" s="5">
        <v>10499.300000000001</v>
      </c>
      <c r="AO385" s="5">
        <v>10499.300000000001</v>
      </c>
      <c r="AP385" s="5">
        <v>10499.300000000001</v>
      </c>
      <c r="AQ385" s="5">
        <v>10499.300000000001</v>
      </c>
      <c r="AR385" s="5">
        <v>10499.300000000001</v>
      </c>
      <c r="AS385" s="5">
        <v>10499.300000000001</v>
      </c>
      <c r="AT385" s="5">
        <v>10499.300000000001</v>
      </c>
      <c r="AU385" s="5">
        <v>10499.300000000001</v>
      </c>
      <c r="AV385" s="5">
        <v>10499.300000000001</v>
      </c>
      <c r="AW385" s="5">
        <v>10499.300000000001</v>
      </c>
      <c r="AX385" s="5">
        <v>11129.258000000002</v>
      </c>
      <c r="AY385" s="5">
        <v>11129.258000000002</v>
      </c>
      <c r="AZ385" s="5">
        <v>11129.258000000002</v>
      </c>
      <c r="BA385" s="5">
        <v>11129.258000000002</v>
      </c>
      <c r="BB385" s="5">
        <v>11129.258000000002</v>
      </c>
      <c r="BC385" s="5">
        <v>11129.258000000002</v>
      </c>
      <c r="BD385" s="5">
        <v>11129.258000000002</v>
      </c>
      <c r="BE385" s="5">
        <v>11129.258000000002</v>
      </c>
      <c r="BF385" s="5">
        <v>11129.258000000002</v>
      </c>
      <c r="BG385" s="5">
        <v>11129.258000000002</v>
      </c>
      <c r="BH385" s="5">
        <v>11129.258000000002</v>
      </c>
      <c r="BI385" s="5">
        <v>11129.258000000002</v>
      </c>
      <c r="BJ385" s="5">
        <v>11797.013480000001</v>
      </c>
      <c r="BK385" s="5">
        <v>11797.013480000001</v>
      </c>
      <c r="BL385" s="5">
        <v>11797.013480000001</v>
      </c>
      <c r="BM385" s="5">
        <v>11797.013480000001</v>
      </c>
      <c r="BN385" s="5">
        <v>11797.013480000001</v>
      </c>
      <c r="BO385" s="5">
        <v>11797.013480000001</v>
      </c>
      <c r="BP385" s="5">
        <v>11797.013480000001</v>
      </c>
      <c r="BQ385" s="5">
        <v>11797.013480000001</v>
      </c>
      <c r="BR385" s="5">
        <v>11797.013480000001</v>
      </c>
      <c r="BS385" s="5">
        <v>11797.013480000001</v>
      </c>
      <c r="BT385" s="5">
        <v>11797.013480000001</v>
      </c>
      <c r="BU385" s="5">
        <v>11797.013480000001</v>
      </c>
      <c r="BV385" s="5">
        <v>12504.834288800002</v>
      </c>
      <c r="BW385" s="5">
        <v>12504.834288800002</v>
      </c>
      <c r="BX385" s="5">
        <v>12504.834288800002</v>
      </c>
      <c r="BY385" s="5">
        <v>12504.834288800002</v>
      </c>
      <c r="BZ385" s="5">
        <v>12504.834288800002</v>
      </c>
      <c r="CA385" s="5">
        <v>12504.834288800002</v>
      </c>
      <c r="CB385" s="5">
        <v>12504.834288800002</v>
      </c>
      <c r="CC385" s="5">
        <v>12504.834288800002</v>
      </c>
      <c r="CD385" s="5">
        <v>12504.834288800002</v>
      </c>
      <c r="CE385" s="5">
        <v>12504.834288800002</v>
      </c>
      <c r="CF385" s="5">
        <v>12504.834288800002</v>
      </c>
      <c r="CG385" s="5">
        <v>12504.834288800002</v>
      </c>
      <c r="CH385" s="5">
        <v>13255.124346128003</v>
      </c>
      <c r="CI385" s="5">
        <v>13255.124346128003</v>
      </c>
      <c r="CJ385" s="5">
        <v>13255.124346128003</v>
      </c>
      <c r="CK385" s="5">
        <v>13255.124346128003</v>
      </c>
      <c r="CL385" s="5">
        <v>13255.124346128003</v>
      </c>
      <c r="CM385" s="5">
        <v>13255.124346128003</v>
      </c>
      <c r="CN385" s="5">
        <v>13255.124346128003</v>
      </c>
      <c r="CO385" s="5">
        <v>13255.124346128003</v>
      </c>
      <c r="CP385" s="5">
        <v>13255.124346128003</v>
      </c>
      <c r="CQ385" s="5">
        <v>13255.124346128003</v>
      </c>
      <c r="CR385" s="5">
        <v>13255.124346128003</v>
      </c>
      <c r="CS385" s="5">
        <v>13255.124346128003</v>
      </c>
      <c r="CU385" s="69">
        <v>0</v>
      </c>
      <c r="CV385" s="69">
        <v>0</v>
      </c>
      <c r="CW385" s="69">
        <v>0</v>
      </c>
      <c r="CX385" s="69">
        <v>0</v>
      </c>
      <c r="CY385" s="69">
        <v>0</v>
      </c>
      <c r="CZ385" s="69">
        <v>0</v>
      </c>
      <c r="DC385" s="5">
        <v>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0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/>
      <c r="FZ385" s="5">
        <v>8500</v>
      </c>
      <c r="GA385" s="5">
        <v>8500</v>
      </c>
      <c r="GB385" s="5">
        <v>9000</v>
      </c>
      <c r="GC385" s="5">
        <v>9000</v>
      </c>
      <c r="GD385" s="5">
        <v>9000</v>
      </c>
      <c r="GE385" s="5">
        <v>9905</v>
      </c>
      <c r="GF385" s="5">
        <v>9905</v>
      </c>
      <c r="GG385" s="5">
        <v>9905</v>
      </c>
      <c r="GH385" s="5">
        <v>9905</v>
      </c>
      <c r="GI385" s="5">
        <v>9905</v>
      </c>
      <c r="GJ385" s="5">
        <v>9905</v>
      </c>
      <c r="GK385" s="5">
        <v>9905</v>
      </c>
      <c r="GL385" s="5">
        <v>10499.300000000001</v>
      </c>
      <c r="GM385" s="5">
        <v>10499.300000000001</v>
      </c>
      <c r="GN385" s="5">
        <v>10499.300000000001</v>
      </c>
      <c r="GO385" s="5">
        <v>10499.300000000001</v>
      </c>
      <c r="GP385" s="5">
        <v>10499.300000000001</v>
      </c>
      <c r="GQ385" s="5">
        <v>10499.300000000001</v>
      </c>
      <c r="GR385" s="5">
        <v>10499.300000000001</v>
      </c>
      <c r="GS385" s="5">
        <v>10499.300000000001</v>
      </c>
      <c r="GT385" s="5">
        <v>10499.300000000001</v>
      </c>
      <c r="GU385" s="5">
        <v>10499.300000000001</v>
      </c>
      <c r="GV385" s="5">
        <v>10499.300000000001</v>
      </c>
      <c r="GW385" s="5">
        <v>10499.300000000001</v>
      </c>
      <c r="GX385" s="5">
        <v>11129.258000000002</v>
      </c>
      <c r="GY385" s="5">
        <v>11129.258000000002</v>
      </c>
      <c r="GZ385" s="5">
        <v>11129.258000000002</v>
      </c>
      <c r="HA385" s="5">
        <v>11129.258000000002</v>
      </c>
      <c r="HB385" s="5">
        <v>11129.258000000002</v>
      </c>
      <c r="HC385" s="5">
        <v>11129.258000000002</v>
      </c>
      <c r="HD385" s="5">
        <v>11129.258000000002</v>
      </c>
      <c r="HE385" s="5">
        <v>11129.258000000002</v>
      </c>
      <c r="HF385" s="5">
        <v>11129.258000000002</v>
      </c>
      <c r="HG385" s="5">
        <v>11129.258000000002</v>
      </c>
      <c r="HH385" s="5">
        <v>11129.258000000002</v>
      </c>
      <c r="HI385" s="5">
        <v>11129.258000000002</v>
      </c>
      <c r="HJ385" s="5">
        <v>11797.013480000001</v>
      </c>
      <c r="HK385" s="5">
        <v>11797.013480000001</v>
      </c>
      <c r="HL385" s="5">
        <v>11797.013480000001</v>
      </c>
      <c r="HM385" s="5">
        <v>11797.013480000001</v>
      </c>
      <c r="HN385" s="5">
        <v>11797.013480000001</v>
      </c>
      <c r="HO385" s="5">
        <v>11797.013480000001</v>
      </c>
      <c r="HP385" s="5">
        <v>11797.013480000001</v>
      </c>
      <c r="HQ385" s="5">
        <v>11797.013480000001</v>
      </c>
      <c r="HR385" s="5">
        <v>11797.013480000001</v>
      </c>
      <c r="HS385" s="5">
        <v>11797.013480000001</v>
      </c>
      <c r="HT385" s="5">
        <v>11797.013480000001</v>
      </c>
      <c r="HU385" s="5">
        <v>11797.013480000001</v>
      </c>
      <c r="HV385" s="5">
        <v>12504.834288800002</v>
      </c>
      <c r="HW385" s="5">
        <v>12504.834288800002</v>
      </c>
      <c r="HX385" s="5">
        <v>12504.834288800002</v>
      </c>
      <c r="HY385" s="5">
        <v>12504.834288800002</v>
      </c>
      <c r="HZ385" s="5">
        <v>12504.834288800002</v>
      </c>
      <c r="IA385" s="5">
        <v>12504.834288800002</v>
      </c>
      <c r="IB385" s="5">
        <v>12504.834288800002</v>
      </c>
      <c r="IC385" s="5">
        <v>12504.834288800002</v>
      </c>
      <c r="ID385" s="5">
        <v>12504.834288800002</v>
      </c>
      <c r="IE385" s="5">
        <v>12504.834288800002</v>
      </c>
      <c r="IF385" s="5">
        <v>12504.834288800002</v>
      </c>
      <c r="IG385" s="5">
        <v>12504.834288800002</v>
      </c>
      <c r="IH385" s="5">
        <v>13255.124346128003</v>
      </c>
      <c r="II385" s="5">
        <v>13255.124346128003</v>
      </c>
      <c r="IJ385" s="5">
        <v>13255.124346128003</v>
      </c>
      <c r="IK385" s="5">
        <v>13255.124346128003</v>
      </c>
      <c r="IL385" s="5">
        <v>13255.124346128003</v>
      </c>
      <c r="IM385" s="5">
        <v>13255.124346128003</v>
      </c>
      <c r="IN385" s="5">
        <v>13255.124346128003</v>
      </c>
      <c r="IO385" s="5">
        <v>13255.124346128003</v>
      </c>
      <c r="IP385" s="5">
        <v>13255.124346128003</v>
      </c>
      <c r="IQ385" s="5">
        <v>13255.124346128003</v>
      </c>
      <c r="IR385" s="5">
        <v>13255.124346128003</v>
      </c>
      <c r="IS385" s="5">
        <v>13255.124346128003</v>
      </c>
      <c r="IT385" s="5"/>
      <c r="IW385" s="5">
        <v>243.95</v>
      </c>
      <c r="IX385" s="5">
        <v>243.95</v>
      </c>
      <c r="IY385" s="5">
        <v>258.3</v>
      </c>
      <c r="IZ385" s="5">
        <v>258.3</v>
      </c>
      <c r="JA385" s="5">
        <v>258.3</v>
      </c>
      <c r="JB385" s="5">
        <v>284.27350000000001</v>
      </c>
      <c r="JC385" s="5">
        <v>284.27350000000001</v>
      </c>
      <c r="JD385" s="5">
        <v>284.27350000000001</v>
      </c>
      <c r="JE385" s="5">
        <v>284.27350000000001</v>
      </c>
      <c r="JF385" s="5">
        <v>284.27350000000001</v>
      </c>
      <c r="JG385" s="5">
        <v>284.27350000000001</v>
      </c>
      <c r="JH385" s="5">
        <v>284.27350000000001</v>
      </c>
      <c r="JI385" s="5">
        <v>301.32991000000004</v>
      </c>
      <c r="JJ385" s="5">
        <v>301.32991000000004</v>
      </c>
      <c r="JK385" s="5">
        <v>301.32991000000004</v>
      </c>
      <c r="JL385" s="5">
        <v>301.32991000000004</v>
      </c>
      <c r="JM385" s="5">
        <v>301.32991000000004</v>
      </c>
      <c r="JN385" s="5">
        <v>301.32991000000004</v>
      </c>
      <c r="JO385" s="5">
        <v>301.32991000000004</v>
      </c>
      <c r="JP385" s="5">
        <v>301.32991000000004</v>
      </c>
      <c r="JQ385" s="5">
        <v>301.32991000000004</v>
      </c>
      <c r="JR385" s="5">
        <v>301.32991000000004</v>
      </c>
      <c r="JS385" s="5">
        <v>301.32991000000004</v>
      </c>
      <c r="JT385" s="5">
        <v>301.32991000000004</v>
      </c>
      <c r="JU385" s="5">
        <v>319.40970460000005</v>
      </c>
      <c r="JV385" s="5">
        <v>319.40970460000005</v>
      </c>
      <c r="JW385" s="5">
        <v>319.40970460000005</v>
      </c>
      <c r="JX385" s="5">
        <v>319.40970460000005</v>
      </c>
      <c r="JY385" s="5">
        <v>319.40970460000005</v>
      </c>
      <c r="JZ385" s="5">
        <v>319.40970460000005</v>
      </c>
      <c r="KA385" s="5">
        <v>319.40970460000005</v>
      </c>
      <c r="KB385" s="5">
        <v>319.40970460000005</v>
      </c>
      <c r="KC385" s="5">
        <v>319.40970460000005</v>
      </c>
      <c r="KD385" s="5">
        <v>319.40970460000005</v>
      </c>
      <c r="KE385" s="5">
        <v>319.40970460000005</v>
      </c>
      <c r="KF385" s="5">
        <v>319.40970460000005</v>
      </c>
      <c r="KG385" s="5">
        <v>338.57428687600003</v>
      </c>
      <c r="KH385" s="5">
        <v>338.57428687600003</v>
      </c>
      <c r="KI385" s="5">
        <v>338.57428687600003</v>
      </c>
      <c r="KJ385" s="5">
        <v>338.57428687600003</v>
      </c>
      <c r="KK385" s="5">
        <v>338.57428687600003</v>
      </c>
      <c r="KL385" s="5">
        <v>338.57428687600003</v>
      </c>
      <c r="KM385" s="5">
        <v>338.57428687600003</v>
      </c>
      <c r="KN385" s="5">
        <v>338.57428687600003</v>
      </c>
      <c r="KO385" s="5">
        <v>338.57428687600003</v>
      </c>
      <c r="KP385" s="5">
        <v>338.57428687600003</v>
      </c>
      <c r="KQ385" s="5">
        <v>338.57428687600003</v>
      </c>
      <c r="KR385" s="5">
        <v>338.57428687600003</v>
      </c>
      <c r="KS385" s="5">
        <v>358.88874408856009</v>
      </c>
      <c r="KT385" s="5">
        <v>358.88874408856009</v>
      </c>
      <c r="KU385" s="5">
        <v>358.88874408856009</v>
      </c>
      <c r="KV385" s="5">
        <v>358.88874408856009</v>
      </c>
      <c r="KW385" s="5">
        <v>358.88874408856009</v>
      </c>
      <c r="KX385" s="5">
        <v>358.88874408856009</v>
      </c>
      <c r="KY385" s="5">
        <v>358.88874408856009</v>
      </c>
      <c r="KZ385" s="5">
        <v>358.88874408856009</v>
      </c>
      <c r="LA385" s="5">
        <v>358.88874408856009</v>
      </c>
      <c r="LB385" s="5">
        <v>358.88874408856009</v>
      </c>
      <c r="LC385" s="5">
        <v>358.88874408856009</v>
      </c>
      <c r="LD385" s="5">
        <v>358.88874408856009</v>
      </c>
      <c r="LE385" s="5">
        <v>380.42206873387369</v>
      </c>
      <c r="LF385" s="5">
        <v>380.42206873387369</v>
      </c>
      <c r="LG385" s="5">
        <v>380.42206873387369</v>
      </c>
      <c r="LH385" s="5">
        <v>380.42206873387369</v>
      </c>
      <c r="LI385" s="5">
        <v>380.42206873387369</v>
      </c>
      <c r="LJ385" s="5">
        <v>380.42206873387369</v>
      </c>
      <c r="LK385" s="5">
        <v>380.42206873387369</v>
      </c>
      <c r="LL385" s="5">
        <v>380.42206873387369</v>
      </c>
      <c r="LM385" s="5">
        <v>380.42206873387369</v>
      </c>
      <c r="LN385" s="5">
        <v>380.42206873387369</v>
      </c>
      <c r="LO385" s="5">
        <v>380.42206873387369</v>
      </c>
      <c r="LP385" s="5">
        <v>380.42206873387369</v>
      </c>
      <c r="LQ385" s="5"/>
      <c r="LT385" s="5">
        <v>258.39999999999998</v>
      </c>
      <c r="LU385" s="5">
        <v>258.39999999999998</v>
      </c>
      <c r="LV385" s="5">
        <v>273.60000000000002</v>
      </c>
      <c r="LW385" s="5">
        <v>273.60000000000002</v>
      </c>
      <c r="LX385" s="5">
        <v>273.60000000000002</v>
      </c>
      <c r="LY385" s="5">
        <v>301.11200000000002</v>
      </c>
      <c r="LZ385" s="5">
        <v>301.11200000000002</v>
      </c>
      <c r="MA385" s="5">
        <v>301.11200000000002</v>
      </c>
      <c r="MB385" s="5">
        <v>301.11200000000002</v>
      </c>
      <c r="MC385" s="5">
        <v>301.11200000000002</v>
      </c>
      <c r="MD385" s="5">
        <v>301.11200000000002</v>
      </c>
      <c r="ME385" s="5">
        <v>301.11200000000002</v>
      </c>
      <c r="MF385" s="5">
        <v>319.17872000000006</v>
      </c>
      <c r="MG385" s="5">
        <v>319.17872000000006</v>
      </c>
      <c r="MH385" s="5">
        <v>319.17872000000006</v>
      </c>
      <c r="MI385" s="5">
        <v>319.17872000000006</v>
      </c>
      <c r="MJ385" s="5">
        <v>319.17872000000006</v>
      </c>
      <c r="MK385" s="5">
        <v>319.17872000000006</v>
      </c>
      <c r="ML385" s="5">
        <v>319.17872000000006</v>
      </c>
      <c r="MM385" s="5">
        <v>319.17872000000006</v>
      </c>
      <c r="MN385" s="5">
        <v>319.17872000000006</v>
      </c>
      <c r="MO385" s="5">
        <v>319.17872000000006</v>
      </c>
      <c r="MP385" s="5">
        <v>319.17872000000006</v>
      </c>
      <c r="MQ385" s="5">
        <v>319.17872000000006</v>
      </c>
      <c r="MR385" s="5">
        <v>338.32944320000007</v>
      </c>
      <c r="MS385" s="5">
        <v>338.32944320000007</v>
      </c>
      <c r="MT385" s="5">
        <v>338.32944320000007</v>
      </c>
      <c r="MU385" s="5">
        <v>338.32944320000007</v>
      </c>
      <c r="MV385" s="5">
        <v>338.32944320000007</v>
      </c>
      <c r="MW385" s="5">
        <v>338.32944320000007</v>
      </c>
      <c r="MX385" s="5">
        <v>338.32944320000007</v>
      </c>
      <c r="MY385" s="5">
        <v>338.32944320000007</v>
      </c>
      <c r="MZ385" s="5">
        <v>338.32944320000007</v>
      </c>
      <c r="NA385" s="5">
        <v>338.32944320000007</v>
      </c>
      <c r="NB385" s="5">
        <v>338.32944320000007</v>
      </c>
      <c r="NC385" s="5">
        <v>338.32944320000007</v>
      </c>
      <c r="ND385" s="5">
        <v>358.62920979200004</v>
      </c>
      <c r="NE385" s="5">
        <v>358.62920979200004</v>
      </c>
      <c r="NF385" s="5">
        <v>358.62920979200004</v>
      </c>
      <c r="NG385" s="5">
        <v>358.62920979200004</v>
      </c>
      <c r="NH385" s="5">
        <v>358.62920979200004</v>
      </c>
      <c r="NI385" s="5">
        <v>358.62920979200004</v>
      </c>
      <c r="NJ385" s="5">
        <v>358.62920979200004</v>
      </c>
      <c r="NK385" s="5">
        <v>358.62920979200004</v>
      </c>
      <c r="NL385" s="5">
        <v>358.62920979200004</v>
      </c>
      <c r="NM385" s="5">
        <v>358.62920979200004</v>
      </c>
      <c r="NN385" s="5">
        <v>358.62920979200004</v>
      </c>
      <c r="NO385" s="5">
        <v>358.62920979200004</v>
      </c>
      <c r="NP385" s="5">
        <v>380.14696237952006</v>
      </c>
      <c r="NQ385" s="5">
        <v>380.14696237952006</v>
      </c>
      <c r="NR385" s="5">
        <v>380.14696237952006</v>
      </c>
      <c r="NS385" s="5">
        <v>380.14696237952006</v>
      </c>
      <c r="NT385" s="5">
        <v>380.14696237952006</v>
      </c>
      <c r="NU385" s="5">
        <v>380.14696237952006</v>
      </c>
      <c r="NV385" s="5">
        <v>380.14696237952006</v>
      </c>
      <c r="NW385" s="5">
        <v>380.14696237952006</v>
      </c>
      <c r="NX385" s="5">
        <v>380.14696237952006</v>
      </c>
      <c r="NY385" s="5">
        <v>380.14696237952006</v>
      </c>
      <c r="NZ385" s="5">
        <v>380.14696237952006</v>
      </c>
      <c r="OA385" s="5">
        <v>380.14696237952006</v>
      </c>
      <c r="OB385" s="5">
        <v>402.95578012229129</v>
      </c>
      <c r="OC385" s="5">
        <v>402.95578012229129</v>
      </c>
      <c r="OD385" s="5">
        <v>402.95578012229129</v>
      </c>
      <c r="OE385" s="5">
        <v>402.95578012229129</v>
      </c>
      <c r="OF385" s="5">
        <v>402.95578012229129</v>
      </c>
      <c r="OG385" s="5">
        <v>402.95578012229129</v>
      </c>
      <c r="OH385" s="5">
        <v>402.95578012229129</v>
      </c>
      <c r="OI385" s="5">
        <v>402.95578012229129</v>
      </c>
      <c r="OJ385" s="5">
        <v>402.95578012229129</v>
      </c>
      <c r="OK385" s="5">
        <v>402.95578012229129</v>
      </c>
      <c r="OL385" s="5">
        <v>402.95578012229129</v>
      </c>
      <c r="OM385" s="5">
        <v>402.95578012229129</v>
      </c>
      <c r="ON385" s="5"/>
      <c r="OQ385" s="59">
        <v>0</v>
      </c>
      <c r="OR385" s="59">
        <v>0</v>
      </c>
      <c r="OS385" s="59">
        <v>0</v>
      </c>
      <c r="OT385" s="59">
        <v>0</v>
      </c>
      <c r="OU385" s="59">
        <v>0</v>
      </c>
      <c r="OV385" s="59">
        <v>0</v>
      </c>
      <c r="OW385" s="59">
        <v>0</v>
      </c>
      <c r="OX385" s="59">
        <v>0</v>
      </c>
      <c r="OY385" s="59">
        <v>0</v>
      </c>
      <c r="OZ385" s="59">
        <v>0</v>
      </c>
      <c r="PA385" s="59">
        <v>0</v>
      </c>
      <c r="PB385" s="59">
        <v>0</v>
      </c>
      <c r="PC385" s="59">
        <v>0</v>
      </c>
      <c r="PD385" s="59">
        <v>0</v>
      </c>
      <c r="PE385" s="59">
        <v>0</v>
      </c>
      <c r="PF385" s="59">
        <v>0</v>
      </c>
      <c r="PG385" s="59">
        <v>0</v>
      </c>
      <c r="PH385" s="59">
        <v>0</v>
      </c>
      <c r="PI385" s="59">
        <v>0</v>
      </c>
      <c r="PJ385" s="59">
        <v>0</v>
      </c>
      <c r="PK385" s="59">
        <v>0</v>
      </c>
      <c r="PL385" s="59">
        <v>0</v>
      </c>
      <c r="PM385" s="59">
        <v>0</v>
      </c>
      <c r="PN385" s="59">
        <v>0</v>
      </c>
      <c r="PO385" s="59">
        <v>0</v>
      </c>
      <c r="PP385" s="59">
        <v>0</v>
      </c>
      <c r="PQ385" s="59">
        <v>0</v>
      </c>
      <c r="PR385" s="59">
        <v>0</v>
      </c>
      <c r="PS385" s="59">
        <v>0</v>
      </c>
      <c r="PT385" s="59">
        <v>0</v>
      </c>
      <c r="PU385" s="59">
        <v>0</v>
      </c>
      <c r="PV385" s="59">
        <v>0</v>
      </c>
      <c r="PW385" s="59">
        <v>0</v>
      </c>
      <c r="PX385" s="59">
        <v>0</v>
      </c>
      <c r="PY385" s="59">
        <v>0</v>
      </c>
      <c r="PZ385" s="59">
        <v>0</v>
      </c>
      <c r="QA385" s="59">
        <v>0</v>
      </c>
      <c r="QB385" s="59">
        <v>0</v>
      </c>
      <c r="QC385" s="59">
        <v>0</v>
      </c>
      <c r="QD385" s="59">
        <v>0</v>
      </c>
      <c r="QE385" s="59">
        <v>0</v>
      </c>
      <c r="QF385" s="59">
        <v>0</v>
      </c>
      <c r="QG385" s="59">
        <v>0</v>
      </c>
      <c r="QH385" s="59">
        <v>0</v>
      </c>
      <c r="QI385" s="59">
        <v>0</v>
      </c>
      <c r="QJ385" s="59">
        <v>0</v>
      </c>
      <c r="QK385" s="59">
        <v>0</v>
      </c>
      <c r="QL385" s="59">
        <v>0</v>
      </c>
      <c r="QM385" s="59">
        <v>0</v>
      </c>
      <c r="QN385" s="59">
        <v>0</v>
      </c>
      <c r="QO385" s="59">
        <v>0</v>
      </c>
      <c r="QP385" s="59">
        <v>0</v>
      </c>
      <c r="QQ385" s="59">
        <v>0</v>
      </c>
      <c r="QR385" s="59">
        <v>0</v>
      </c>
      <c r="QS385" s="59">
        <v>0</v>
      </c>
      <c r="QT385" s="59">
        <v>0</v>
      </c>
      <c r="QU385" s="59">
        <v>0</v>
      </c>
      <c r="QV385" s="59">
        <v>0</v>
      </c>
      <c r="QW385" s="59">
        <v>0</v>
      </c>
      <c r="QX385" s="59">
        <v>0</v>
      </c>
      <c r="QY385" s="59">
        <v>0</v>
      </c>
      <c r="QZ385" s="59">
        <v>0</v>
      </c>
      <c r="RA385" s="59">
        <v>0</v>
      </c>
      <c r="RB385" s="59">
        <v>0</v>
      </c>
      <c r="RC385" s="59">
        <v>0</v>
      </c>
      <c r="RD385" s="59">
        <v>0</v>
      </c>
      <c r="RE385" s="59">
        <v>0</v>
      </c>
      <c r="RF385" s="59">
        <v>0</v>
      </c>
      <c r="RG385" s="59">
        <v>0</v>
      </c>
      <c r="RH385" s="59">
        <v>0</v>
      </c>
      <c r="RI385" s="59">
        <v>0</v>
      </c>
      <c r="RJ385" s="59">
        <v>0</v>
      </c>
      <c r="RK385" s="59"/>
      <c r="RN385" s="59">
        <v>502.34999999999997</v>
      </c>
      <c r="RO385" s="59">
        <v>502.34999999999997</v>
      </c>
      <c r="RP385" s="59">
        <v>531.90000000000009</v>
      </c>
      <c r="RQ385" s="59">
        <v>531.90000000000009</v>
      </c>
      <c r="RR385" s="59">
        <v>531.90000000000009</v>
      </c>
      <c r="RS385" s="59">
        <v>585.38550000000009</v>
      </c>
      <c r="RT385" s="59">
        <v>585.38550000000009</v>
      </c>
      <c r="RU385" s="59">
        <v>585.38550000000009</v>
      </c>
      <c r="RV385" s="59">
        <v>585.38550000000009</v>
      </c>
      <c r="RW385" s="59">
        <v>585.38550000000009</v>
      </c>
      <c r="RX385" s="59">
        <v>585.38550000000009</v>
      </c>
      <c r="RY385" s="59">
        <v>585.38550000000009</v>
      </c>
      <c r="RZ385" s="59">
        <v>620.50863000000004</v>
      </c>
      <c r="SA385" s="59">
        <v>620.50863000000004</v>
      </c>
      <c r="SB385" s="59">
        <v>620.50863000000004</v>
      </c>
      <c r="SC385" s="59">
        <v>620.50863000000004</v>
      </c>
      <c r="SD385" s="59">
        <v>620.50863000000004</v>
      </c>
      <c r="SE385" s="59">
        <v>620.50863000000004</v>
      </c>
      <c r="SF385" s="59">
        <v>620.50863000000004</v>
      </c>
      <c r="SG385" s="59">
        <v>620.50863000000004</v>
      </c>
      <c r="SH385" s="59">
        <v>620.50863000000004</v>
      </c>
      <c r="SI385" s="59">
        <v>620.50863000000004</v>
      </c>
      <c r="SJ385" s="59">
        <v>620.50863000000004</v>
      </c>
      <c r="SK385" s="59">
        <v>620.50863000000004</v>
      </c>
      <c r="SL385" s="59">
        <v>657.73914780000018</v>
      </c>
      <c r="SM385" s="59">
        <v>657.73914780000018</v>
      </c>
      <c r="SN385" s="59">
        <v>657.73914780000018</v>
      </c>
      <c r="SO385" s="59">
        <v>657.73914780000018</v>
      </c>
      <c r="SP385" s="59">
        <v>657.73914780000018</v>
      </c>
      <c r="SQ385" s="59">
        <v>657.73914780000018</v>
      </c>
      <c r="SR385" s="59">
        <v>657.73914780000018</v>
      </c>
      <c r="SS385" s="59">
        <v>657.73914780000018</v>
      </c>
      <c r="ST385" s="59">
        <v>657.73914780000018</v>
      </c>
      <c r="SU385" s="59">
        <v>657.73914780000018</v>
      </c>
      <c r="SV385" s="59">
        <v>657.73914780000018</v>
      </c>
      <c r="SW385" s="59">
        <v>657.73914780000018</v>
      </c>
      <c r="SX385" s="59">
        <v>697.20349666800007</v>
      </c>
      <c r="SY385" s="59">
        <v>697.20349666800007</v>
      </c>
      <c r="SZ385" s="59">
        <v>697.20349666800007</v>
      </c>
      <c r="TA385" s="59">
        <v>697.20349666800007</v>
      </c>
      <c r="TB385" s="59">
        <v>697.20349666800007</v>
      </c>
      <c r="TC385" s="59">
        <v>697.20349666800007</v>
      </c>
      <c r="TD385" s="59">
        <v>697.20349666800007</v>
      </c>
      <c r="TE385" s="59">
        <v>697.20349666800007</v>
      </c>
      <c r="TF385" s="59">
        <v>697.20349666800007</v>
      </c>
      <c r="TG385" s="59">
        <v>697.20349666800007</v>
      </c>
      <c r="TH385" s="59">
        <v>697.20349666800007</v>
      </c>
      <c r="TI385" s="59">
        <v>697.20349666800007</v>
      </c>
      <c r="TJ385" s="59">
        <v>739.03570646808021</v>
      </c>
      <c r="TK385" s="59">
        <v>739.03570646808021</v>
      </c>
      <c r="TL385" s="59">
        <v>739.03570646808021</v>
      </c>
      <c r="TM385" s="59">
        <v>739.03570646808021</v>
      </c>
      <c r="TN385" s="59">
        <v>739.03570646808021</v>
      </c>
      <c r="TO385" s="59">
        <v>739.03570646808021</v>
      </c>
      <c r="TP385" s="59">
        <v>739.03570646808021</v>
      </c>
      <c r="TQ385" s="59">
        <v>739.03570646808021</v>
      </c>
      <c r="TR385" s="59">
        <v>739.03570646808021</v>
      </c>
      <c r="TS385" s="59">
        <v>739.03570646808021</v>
      </c>
      <c r="TT385" s="59">
        <v>739.03570646808021</v>
      </c>
      <c r="TU385" s="59">
        <v>739.03570646808021</v>
      </c>
      <c r="TV385" s="59">
        <v>783.37784885616497</v>
      </c>
      <c r="TW385" s="59">
        <v>783.37784885616497</v>
      </c>
      <c r="TX385" s="59">
        <v>783.37784885616497</v>
      </c>
      <c r="TY385" s="59">
        <v>783.37784885616497</v>
      </c>
      <c r="TZ385" s="59">
        <v>783.37784885616497</v>
      </c>
      <c r="UA385" s="59">
        <v>783.37784885616497</v>
      </c>
      <c r="UB385" s="59">
        <v>783.37784885616497</v>
      </c>
      <c r="UC385" s="59">
        <v>783.37784885616497</v>
      </c>
      <c r="UD385" s="59">
        <v>783.37784885616497</v>
      </c>
      <c r="UE385" s="59">
        <v>783.37784885616497</v>
      </c>
      <c r="UF385" s="59">
        <v>783.37784885616497</v>
      </c>
      <c r="UG385" s="59">
        <v>783.37784885616497</v>
      </c>
      <c r="UH385" s="59"/>
      <c r="UK385" s="59">
        <v>3252.714500000001</v>
      </c>
      <c r="UL385" s="59">
        <v>3615.9589199999996</v>
      </c>
      <c r="UM385" s="59">
        <v>3832.9164552000016</v>
      </c>
      <c r="UN385" s="59">
        <v>4062.8914425119997</v>
      </c>
      <c r="UO385" s="59">
        <v>4306.6649290627211</v>
      </c>
      <c r="UP385" s="59">
        <v>4565.0648248064854</v>
      </c>
      <c r="UQ385" s="59"/>
      <c r="UT385" s="59">
        <v>3445.3840000000005</v>
      </c>
      <c r="UU385" s="59">
        <v>3830.14464</v>
      </c>
      <c r="UV385" s="59">
        <v>4059.9533184000015</v>
      </c>
      <c r="UW385" s="59">
        <v>4303.5505175040007</v>
      </c>
      <c r="UX385" s="59">
        <v>4561.7635485542405</v>
      </c>
      <c r="UY385" s="59">
        <v>4835.4693614674952</v>
      </c>
      <c r="UZ385" s="59"/>
      <c r="VC385" s="59">
        <v>0</v>
      </c>
      <c r="VD385" s="59">
        <v>0</v>
      </c>
      <c r="VE385" s="59">
        <v>0</v>
      </c>
      <c r="VF385" s="59">
        <v>0</v>
      </c>
      <c r="VG385" s="59">
        <v>0</v>
      </c>
      <c r="VH385" s="59">
        <v>0</v>
      </c>
      <c r="VI385" s="59"/>
      <c r="VL385" s="59">
        <v>6698.0985000000019</v>
      </c>
      <c r="VM385" s="59">
        <v>7446.1035599999996</v>
      </c>
      <c r="VN385" s="59">
        <v>7892.8697736000031</v>
      </c>
      <c r="VO385" s="59">
        <v>8366.4419600159999</v>
      </c>
      <c r="VP385" s="59">
        <v>8868.4284776169625</v>
      </c>
      <c r="VQ385" s="59">
        <v>9400.5341862739806</v>
      </c>
      <c r="VR385" s="59"/>
      <c r="VU385" s="59">
        <v>113335</v>
      </c>
      <c r="VV385" s="59">
        <v>125991.60000000002</v>
      </c>
      <c r="VW385" s="59">
        <v>133551.09600000002</v>
      </c>
      <c r="VX385" s="59">
        <v>141564.16175999999</v>
      </c>
      <c r="VY385" s="59">
        <v>150058.01146560002</v>
      </c>
      <c r="VZ385" s="59">
        <v>159061.49215353598</v>
      </c>
      <c r="WA385" s="59"/>
      <c r="WD385" s="59">
        <v>9444.5833333333339</v>
      </c>
      <c r="WE385" s="59">
        <v>10499.300000000001</v>
      </c>
      <c r="WF385" s="59">
        <v>11129.258000000002</v>
      </c>
      <c r="WG385" s="59">
        <v>11797.01348</v>
      </c>
      <c r="WH385" s="59">
        <v>12504.834288800002</v>
      </c>
      <c r="WI385" s="59">
        <v>13255.124346127997</v>
      </c>
      <c r="WJ385" s="59"/>
      <c r="WM385" s="59">
        <v>396.33165477689192</v>
      </c>
      <c r="WN385" s="59">
        <v>440.59169114561485</v>
      </c>
      <c r="WO385" s="59">
        <v>467.02719261435175</v>
      </c>
      <c r="WP385" s="59">
        <v>495.0488241712128</v>
      </c>
      <c r="WQ385" s="59">
        <v>524.7517536214857</v>
      </c>
      <c r="WR385" s="59">
        <v>556.23685883877454</v>
      </c>
      <c r="WS385" s="59"/>
      <c r="WV385" s="74">
        <v>14.9</v>
      </c>
      <c r="WW385" s="74">
        <v>26.9</v>
      </c>
      <c r="WX385" s="74">
        <v>38.9</v>
      </c>
      <c r="WY385" s="74">
        <v>50.9</v>
      </c>
      <c r="WZ385" s="74">
        <v>62.9</v>
      </c>
      <c r="XA385" s="74">
        <v>74.900000000000006</v>
      </c>
      <c r="XB385" s="74"/>
      <c r="XE385" s="80">
        <v>1</v>
      </c>
      <c r="XF385" s="80">
        <v>2</v>
      </c>
      <c r="XG385" s="80">
        <v>3</v>
      </c>
      <c r="XH385" s="80">
        <v>4</v>
      </c>
      <c r="XI385" s="80">
        <v>5</v>
      </c>
      <c r="XJ385" s="80">
        <v>6</v>
      </c>
      <c r="XK385" s="80"/>
      <c r="XL385" s="75"/>
      <c r="XM385" s="75"/>
      <c r="XN385" s="80">
        <v>2</v>
      </c>
      <c r="XO385" s="80">
        <v>2</v>
      </c>
      <c r="XP385" s="80">
        <v>2</v>
      </c>
      <c r="XQ385" s="80">
        <v>2</v>
      </c>
      <c r="XR385" s="80">
        <v>2</v>
      </c>
      <c r="XS385" s="80">
        <v>2</v>
      </c>
      <c r="XT385" s="80"/>
      <c r="XW385" s="80">
        <v>27</v>
      </c>
      <c r="XX385" s="80">
        <v>27</v>
      </c>
      <c r="XY385" s="80">
        <v>27</v>
      </c>
      <c r="XZ385" s="80">
        <v>26</v>
      </c>
      <c r="YA385" s="80">
        <v>26</v>
      </c>
      <c r="YB385" s="80">
        <v>27</v>
      </c>
      <c r="YC385" s="80"/>
      <c r="YF385" s="5">
        <v>826.35150020982019</v>
      </c>
      <c r="YG385" s="5">
        <v>918.63367603860752</v>
      </c>
      <c r="YH385" s="5">
        <v>973.75169660092342</v>
      </c>
      <c r="YI385" s="5">
        <v>1032.1767983969794</v>
      </c>
      <c r="YJ385" s="5">
        <v>3193.114420786741</v>
      </c>
      <c r="YK385" s="5">
        <v>3384.7012860339428</v>
      </c>
      <c r="YL385" s="5"/>
      <c r="YO385" s="5">
        <v>17834.924464960135</v>
      </c>
      <c r="YP385" s="5">
        <v>19826.626101552669</v>
      </c>
      <c r="YQ385" s="5">
        <v>28021.631556861106</v>
      </c>
      <c r="YR385" s="5">
        <v>29702.929450272768</v>
      </c>
      <c r="YS385" s="5">
        <v>31485.105217289143</v>
      </c>
      <c r="YT385" s="5">
        <v>33374.211530326473</v>
      </c>
      <c r="YU385" s="5"/>
      <c r="YX385" s="5">
        <v>12197.977814956575</v>
      </c>
      <c r="YY385" s="5">
        <v>19649.869898749301</v>
      </c>
      <c r="YZ385" s="5">
        <v>28021.631556861106</v>
      </c>
      <c r="ZA385" s="5">
        <v>29702.929450272768</v>
      </c>
      <c r="ZB385" s="5">
        <v>31485.105217289143</v>
      </c>
      <c r="ZC385" s="5">
        <v>33374.211530326473</v>
      </c>
      <c r="ZD385" s="5"/>
      <c r="ZG385" s="5">
        <v>396.33165477689192</v>
      </c>
      <c r="ZH385" s="5">
        <v>440.59169114561485</v>
      </c>
      <c r="ZI385" s="5">
        <v>467.02719261435175</v>
      </c>
      <c r="ZJ385" s="5">
        <v>495.0488241712128</v>
      </c>
      <c r="ZK385" s="5">
        <v>524.7517536214857</v>
      </c>
      <c r="ZL385" s="5">
        <v>556.23685883877454</v>
      </c>
      <c r="ZM385" s="5"/>
      <c r="ZP385" s="60">
        <v>11097.286333752974</v>
      </c>
      <c r="ZQ385" s="60">
        <v>12336.567352077216</v>
      </c>
      <c r="ZR385" s="60">
        <v>13076.761393201848</v>
      </c>
      <c r="ZS385" s="60">
        <v>13861.367076793958</v>
      </c>
      <c r="ZT385" s="60">
        <v>14693.049101401601</v>
      </c>
      <c r="ZU385" s="60">
        <v>15574.632047485688</v>
      </c>
      <c r="ZV385" s="60"/>
      <c r="ZY385" s="60">
        <v>396.33165477689192</v>
      </c>
      <c r="ZZ385" s="60">
        <v>440.59169114561485</v>
      </c>
      <c r="AAA385" s="60">
        <v>467.02719261435175</v>
      </c>
      <c r="AAB385" s="60">
        <v>495.0488241712128</v>
      </c>
      <c r="AAC385" s="60">
        <v>524.7517536214857</v>
      </c>
      <c r="AAD385" s="60">
        <v>556.23685883877454</v>
      </c>
      <c r="AAE385" s="60"/>
      <c r="AAH385" s="60">
        <v>8322.9647503147298</v>
      </c>
      <c r="AAI385" s="60">
        <v>18504.851028115823</v>
      </c>
      <c r="AAJ385" s="60">
        <v>29422.713134704161</v>
      </c>
      <c r="AAK385" s="60">
        <v>41584.101230381872</v>
      </c>
      <c r="AAL385" s="60">
        <v>60346.451666470857</v>
      </c>
      <c r="AAM385" s="60">
        <v>76760.686519750889</v>
      </c>
      <c r="AAN385" s="60"/>
      <c r="AAQ385" s="5">
        <v>19420.251084067706</v>
      </c>
      <c r="AAR385" s="5">
        <v>30841.418380193041</v>
      </c>
      <c r="AAS385" s="5">
        <v>42499.474527906008</v>
      </c>
      <c r="AAT385" s="5">
        <v>55445.468307175834</v>
      </c>
      <c r="AAU385" s="5">
        <v>75039.500767872465</v>
      </c>
      <c r="AAV385" s="5">
        <v>92335.31856723658</v>
      </c>
    </row>
    <row r="386" spans="2:724" ht="15" customHeight="1">
      <c r="B386" s="228">
        <v>113</v>
      </c>
      <c r="C386" s="228">
        <v>693205</v>
      </c>
      <c r="D386" s="229" t="s">
        <v>546</v>
      </c>
      <c r="E386" s="73" t="b">
        <v>0</v>
      </c>
      <c r="F386" s="230">
        <v>38975</v>
      </c>
      <c r="G386" s="231" t="s">
        <v>426</v>
      </c>
      <c r="H386" s="57" t="s">
        <v>231</v>
      </c>
      <c r="I386" s="57" t="s">
        <v>199</v>
      </c>
      <c r="J386" s="229" t="s">
        <v>233</v>
      </c>
      <c r="K386" s="232">
        <v>8500</v>
      </c>
      <c r="L386" s="232">
        <v>0</v>
      </c>
      <c r="M386" s="73" t="b">
        <v>1</v>
      </c>
      <c r="N386" s="73" t="b">
        <v>1</v>
      </c>
      <c r="O386" s="73" t="b">
        <v>1</v>
      </c>
      <c r="P386" s="27">
        <v>40071</v>
      </c>
      <c r="Q386" s="27" t="s">
        <v>426</v>
      </c>
      <c r="R386" s="69">
        <v>0</v>
      </c>
      <c r="S386" s="69">
        <v>0.06</v>
      </c>
      <c r="T386" s="69">
        <v>0.06</v>
      </c>
      <c r="U386" s="69">
        <v>0.06</v>
      </c>
      <c r="V386" s="69">
        <v>0.06</v>
      </c>
      <c r="W386" s="69">
        <v>0.06</v>
      </c>
      <c r="Z386" s="232">
        <v>8464</v>
      </c>
      <c r="AA386" s="232">
        <v>8464</v>
      </c>
      <c r="AB386" s="232">
        <v>8464</v>
      </c>
      <c r="AC386" s="232">
        <v>8464</v>
      </c>
      <c r="AD386" s="232">
        <v>8464</v>
      </c>
      <c r="AE386" s="232">
        <v>9905</v>
      </c>
      <c r="AF386" s="232">
        <v>9905</v>
      </c>
      <c r="AG386" s="232">
        <v>9905</v>
      </c>
      <c r="AH386" s="232">
        <v>9905</v>
      </c>
      <c r="AI386" s="232">
        <v>9905</v>
      </c>
      <c r="AJ386" s="232">
        <v>9905</v>
      </c>
      <c r="AK386" s="232">
        <v>9905</v>
      </c>
      <c r="AL386" s="5">
        <v>10499.300000000001</v>
      </c>
      <c r="AM386" s="5">
        <v>10499.300000000001</v>
      </c>
      <c r="AN386" s="5">
        <v>10499.300000000001</v>
      </c>
      <c r="AO386" s="5">
        <v>10499.300000000001</v>
      </c>
      <c r="AP386" s="5">
        <v>10499.300000000001</v>
      </c>
      <c r="AQ386" s="5">
        <v>10499.300000000001</v>
      </c>
      <c r="AR386" s="5">
        <v>10499.300000000001</v>
      </c>
      <c r="AS386" s="5">
        <v>10499.300000000001</v>
      </c>
      <c r="AT386" s="5">
        <v>10499.300000000001</v>
      </c>
      <c r="AU386" s="5">
        <v>10499.300000000001</v>
      </c>
      <c r="AV386" s="5">
        <v>10499.300000000001</v>
      </c>
      <c r="AW386" s="5">
        <v>10499.300000000001</v>
      </c>
      <c r="AX386" s="5">
        <v>11129.258000000002</v>
      </c>
      <c r="AY386" s="5">
        <v>11129.258000000002</v>
      </c>
      <c r="AZ386" s="5">
        <v>11129.258000000002</v>
      </c>
      <c r="BA386" s="5">
        <v>11129.258000000002</v>
      </c>
      <c r="BB386" s="5">
        <v>11129.258000000002</v>
      </c>
      <c r="BC386" s="5">
        <v>11129.258000000002</v>
      </c>
      <c r="BD386" s="5">
        <v>11129.258000000002</v>
      </c>
      <c r="BE386" s="5">
        <v>11129.258000000002</v>
      </c>
      <c r="BF386" s="5">
        <v>11129.258000000002</v>
      </c>
      <c r="BG386" s="5">
        <v>11129.258000000002</v>
      </c>
      <c r="BH386" s="5">
        <v>11129.258000000002</v>
      </c>
      <c r="BI386" s="5">
        <v>11129.258000000002</v>
      </c>
      <c r="BJ386" s="5">
        <v>11797.013480000001</v>
      </c>
      <c r="BK386" s="5">
        <v>11797.013480000001</v>
      </c>
      <c r="BL386" s="5">
        <v>11797.013480000001</v>
      </c>
      <c r="BM386" s="5">
        <v>11797.013480000001</v>
      </c>
      <c r="BN386" s="5">
        <v>11797.013480000001</v>
      </c>
      <c r="BO386" s="5">
        <v>11797.013480000001</v>
      </c>
      <c r="BP386" s="5">
        <v>11797.013480000001</v>
      </c>
      <c r="BQ386" s="5">
        <v>11797.013480000001</v>
      </c>
      <c r="BR386" s="5">
        <v>11797.013480000001</v>
      </c>
      <c r="BS386" s="5">
        <v>11797.013480000001</v>
      </c>
      <c r="BT386" s="5">
        <v>11797.013480000001</v>
      </c>
      <c r="BU386" s="5">
        <v>11797.013480000001</v>
      </c>
      <c r="BV386" s="5">
        <v>12504.834288800002</v>
      </c>
      <c r="BW386" s="5">
        <v>12504.834288800002</v>
      </c>
      <c r="BX386" s="5">
        <v>12504.834288800002</v>
      </c>
      <c r="BY386" s="5">
        <v>12504.834288800002</v>
      </c>
      <c r="BZ386" s="5">
        <v>12504.834288800002</v>
      </c>
      <c r="CA386" s="5">
        <v>12504.834288800002</v>
      </c>
      <c r="CB386" s="5">
        <v>12504.834288800002</v>
      </c>
      <c r="CC386" s="5">
        <v>12504.834288800002</v>
      </c>
      <c r="CD386" s="5">
        <v>12504.834288800002</v>
      </c>
      <c r="CE386" s="5">
        <v>12504.834288800002</v>
      </c>
      <c r="CF386" s="5">
        <v>12504.834288800002</v>
      </c>
      <c r="CG386" s="5">
        <v>12504.834288800002</v>
      </c>
      <c r="CH386" s="5">
        <v>13255.124346128003</v>
      </c>
      <c r="CI386" s="5">
        <v>13255.124346128003</v>
      </c>
      <c r="CJ386" s="5">
        <v>13255.124346128003</v>
      </c>
      <c r="CK386" s="5">
        <v>13255.124346128003</v>
      </c>
      <c r="CL386" s="5">
        <v>13255.124346128003</v>
      </c>
      <c r="CM386" s="5">
        <v>13255.124346128003</v>
      </c>
      <c r="CN386" s="5">
        <v>13255.124346128003</v>
      </c>
      <c r="CO386" s="5">
        <v>13255.124346128003</v>
      </c>
      <c r="CP386" s="5">
        <v>13255.124346128003</v>
      </c>
      <c r="CQ386" s="5">
        <v>13255.124346128003</v>
      </c>
      <c r="CR386" s="5">
        <v>13255.124346128003</v>
      </c>
      <c r="CS386" s="5">
        <v>13255.124346128003</v>
      </c>
      <c r="CU386" s="69">
        <v>0</v>
      </c>
      <c r="CV386" s="69">
        <v>0</v>
      </c>
      <c r="CW386" s="69">
        <v>0</v>
      </c>
      <c r="CX386" s="69">
        <v>0</v>
      </c>
      <c r="CY386" s="69">
        <v>0</v>
      </c>
      <c r="CZ386" s="69">
        <v>0</v>
      </c>
      <c r="DC386" s="5">
        <v>0</v>
      </c>
      <c r="DD386" s="5">
        <v>0</v>
      </c>
      <c r="DE386" s="5">
        <v>0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0</v>
      </c>
      <c r="FC386" s="5">
        <v>0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/>
      <c r="FZ386" s="5">
        <v>8464</v>
      </c>
      <c r="GA386" s="5">
        <v>8464</v>
      </c>
      <c r="GB386" s="5">
        <v>8464</v>
      </c>
      <c r="GC386" s="5">
        <v>8464</v>
      </c>
      <c r="GD386" s="5">
        <v>8464</v>
      </c>
      <c r="GE386" s="5">
        <v>9905</v>
      </c>
      <c r="GF386" s="5">
        <v>9905</v>
      </c>
      <c r="GG386" s="5">
        <v>9905</v>
      </c>
      <c r="GH386" s="5">
        <v>9905</v>
      </c>
      <c r="GI386" s="5">
        <v>9905</v>
      </c>
      <c r="GJ386" s="5">
        <v>9905</v>
      </c>
      <c r="GK386" s="5">
        <v>9905</v>
      </c>
      <c r="GL386" s="5">
        <v>10499.300000000001</v>
      </c>
      <c r="GM386" s="5">
        <v>10499.300000000001</v>
      </c>
      <c r="GN386" s="5">
        <v>10499.300000000001</v>
      </c>
      <c r="GO386" s="5">
        <v>10499.300000000001</v>
      </c>
      <c r="GP386" s="5">
        <v>10499.300000000001</v>
      </c>
      <c r="GQ386" s="5">
        <v>10499.300000000001</v>
      </c>
      <c r="GR386" s="5">
        <v>10499.300000000001</v>
      </c>
      <c r="GS386" s="5">
        <v>10499.300000000001</v>
      </c>
      <c r="GT386" s="5">
        <v>10499.300000000001</v>
      </c>
      <c r="GU386" s="5">
        <v>10499.300000000001</v>
      </c>
      <c r="GV386" s="5">
        <v>10499.300000000001</v>
      </c>
      <c r="GW386" s="5">
        <v>10499.300000000001</v>
      </c>
      <c r="GX386" s="5">
        <v>11129.258000000002</v>
      </c>
      <c r="GY386" s="5">
        <v>11129.258000000002</v>
      </c>
      <c r="GZ386" s="5">
        <v>11129.258000000002</v>
      </c>
      <c r="HA386" s="5">
        <v>11129.258000000002</v>
      </c>
      <c r="HB386" s="5">
        <v>11129.258000000002</v>
      </c>
      <c r="HC386" s="5">
        <v>11129.258000000002</v>
      </c>
      <c r="HD386" s="5">
        <v>11129.258000000002</v>
      </c>
      <c r="HE386" s="5">
        <v>11129.258000000002</v>
      </c>
      <c r="HF386" s="5">
        <v>11129.258000000002</v>
      </c>
      <c r="HG386" s="5">
        <v>11129.258000000002</v>
      </c>
      <c r="HH386" s="5">
        <v>11129.258000000002</v>
      </c>
      <c r="HI386" s="5">
        <v>11129.258000000002</v>
      </c>
      <c r="HJ386" s="5">
        <v>11797.013480000001</v>
      </c>
      <c r="HK386" s="5">
        <v>11797.013480000001</v>
      </c>
      <c r="HL386" s="5">
        <v>11797.013480000001</v>
      </c>
      <c r="HM386" s="5">
        <v>11797.013480000001</v>
      </c>
      <c r="HN386" s="5">
        <v>11797.013480000001</v>
      </c>
      <c r="HO386" s="5">
        <v>11797.013480000001</v>
      </c>
      <c r="HP386" s="5">
        <v>11797.013480000001</v>
      </c>
      <c r="HQ386" s="5">
        <v>11797.013480000001</v>
      </c>
      <c r="HR386" s="5">
        <v>11797.013480000001</v>
      </c>
      <c r="HS386" s="5">
        <v>11797.013480000001</v>
      </c>
      <c r="HT386" s="5">
        <v>11797.013480000001</v>
      </c>
      <c r="HU386" s="5">
        <v>11797.013480000001</v>
      </c>
      <c r="HV386" s="5">
        <v>12504.834288800002</v>
      </c>
      <c r="HW386" s="5">
        <v>12504.834288800002</v>
      </c>
      <c r="HX386" s="5">
        <v>12504.834288800002</v>
      </c>
      <c r="HY386" s="5">
        <v>12504.834288800002</v>
      </c>
      <c r="HZ386" s="5">
        <v>12504.834288800002</v>
      </c>
      <c r="IA386" s="5">
        <v>12504.834288800002</v>
      </c>
      <c r="IB386" s="5">
        <v>12504.834288800002</v>
      </c>
      <c r="IC386" s="5">
        <v>12504.834288800002</v>
      </c>
      <c r="ID386" s="5">
        <v>12504.834288800002</v>
      </c>
      <c r="IE386" s="5">
        <v>12504.834288800002</v>
      </c>
      <c r="IF386" s="5">
        <v>12504.834288800002</v>
      </c>
      <c r="IG386" s="5">
        <v>12504.834288800002</v>
      </c>
      <c r="IH386" s="5">
        <v>13255.124346128003</v>
      </c>
      <c r="II386" s="5">
        <v>13255.124346128003</v>
      </c>
      <c r="IJ386" s="5">
        <v>13255.124346128003</v>
      </c>
      <c r="IK386" s="5">
        <v>13255.124346128003</v>
      </c>
      <c r="IL386" s="5">
        <v>13255.124346128003</v>
      </c>
      <c r="IM386" s="5">
        <v>13255.124346128003</v>
      </c>
      <c r="IN386" s="5">
        <v>13255.124346128003</v>
      </c>
      <c r="IO386" s="5">
        <v>13255.124346128003</v>
      </c>
      <c r="IP386" s="5">
        <v>13255.124346128003</v>
      </c>
      <c r="IQ386" s="5">
        <v>13255.124346128003</v>
      </c>
      <c r="IR386" s="5">
        <v>13255.124346128003</v>
      </c>
      <c r="IS386" s="5">
        <v>13255.124346128003</v>
      </c>
      <c r="IT386" s="5"/>
      <c r="IW386" s="5">
        <v>242.91679999999999</v>
      </c>
      <c r="IX386" s="5">
        <v>242.91679999999999</v>
      </c>
      <c r="IY386" s="5">
        <v>242.91679999999999</v>
      </c>
      <c r="IZ386" s="5">
        <v>242.91679999999999</v>
      </c>
      <c r="JA386" s="5">
        <v>242.91679999999999</v>
      </c>
      <c r="JB386" s="5">
        <v>284.27350000000001</v>
      </c>
      <c r="JC386" s="5">
        <v>284.27350000000001</v>
      </c>
      <c r="JD386" s="5">
        <v>284.27350000000001</v>
      </c>
      <c r="JE386" s="5">
        <v>284.27350000000001</v>
      </c>
      <c r="JF386" s="5">
        <v>284.27350000000001</v>
      </c>
      <c r="JG386" s="5">
        <v>284.27350000000001</v>
      </c>
      <c r="JH386" s="5">
        <v>284.27350000000001</v>
      </c>
      <c r="JI386" s="5">
        <v>301.32991000000004</v>
      </c>
      <c r="JJ386" s="5">
        <v>301.32991000000004</v>
      </c>
      <c r="JK386" s="5">
        <v>301.32991000000004</v>
      </c>
      <c r="JL386" s="5">
        <v>301.32991000000004</v>
      </c>
      <c r="JM386" s="5">
        <v>301.32991000000004</v>
      </c>
      <c r="JN386" s="5">
        <v>301.32991000000004</v>
      </c>
      <c r="JO386" s="5">
        <v>301.32991000000004</v>
      </c>
      <c r="JP386" s="5">
        <v>301.32991000000004</v>
      </c>
      <c r="JQ386" s="5">
        <v>301.32991000000004</v>
      </c>
      <c r="JR386" s="5">
        <v>301.32991000000004</v>
      </c>
      <c r="JS386" s="5">
        <v>301.32991000000004</v>
      </c>
      <c r="JT386" s="5">
        <v>301.32991000000004</v>
      </c>
      <c r="JU386" s="5">
        <v>319.40970460000005</v>
      </c>
      <c r="JV386" s="5">
        <v>319.40970460000005</v>
      </c>
      <c r="JW386" s="5">
        <v>319.40970460000005</v>
      </c>
      <c r="JX386" s="5">
        <v>319.40970460000005</v>
      </c>
      <c r="JY386" s="5">
        <v>319.40970460000005</v>
      </c>
      <c r="JZ386" s="5">
        <v>319.40970460000005</v>
      </c>
      <c r="KA386" s="5">
        <v>319.40970460000005</v>
      </c>
      <c r="KB386" s="5">
        <v>319.40970460000005</v>
      </c>
      <c r="KC386" s="5">
        <v>319.40970460000005</v>
      </c>
      <c r="KD386" s="5">
        <v>319.40970460000005</v>
      </c>
      <c r="KE386" s="5">
        <v>319.40970460000005</v>
      </c>
      <c r="KF386" s="5">
        <v>319.40970460000005</v>
      </c>
      <c r="KG386" s="5">
        <v>338.57428687600003</v>
      </c>
      <c r="KH386" s="5">
        <v>338.57428687600003</v>
      </c>
      <c r="KI386" s="5">
        <v>338.57428687600003</v>
      </c>
      <c r="KJ386" s="5">
        <v>338.57428687600003</v>
      </c>
      <c r="KK386" s="5">
        <v>338.57428687600003</v>
      </c>
      <c r="KL386" s="5">
        <v>338.57428687600003</v>
      </c>
      <c r="KM386" s="5">
        <v>338.57428687600003</v>
      </c>
      <c r="KN386" s="5">
        <v>338.57428687600003</v>
      </c>
      <c r="KO386" s="5">
        <v>338.57428687600003</v>
      </c>
      <c r="KP386" s="5">
        <v>338.57428687600003</v>
      </c>
      <c r="KQ386" s="5">
        <v>338.57428687600003</v>
      </c>
      <c r="KR386" s="5">
        <v>338.57428687600003</v>
      </c>
      <c r="KS386" s="5">
        <v>358.88874408856009</v>
      </c>
      <c r="KT386" s="5">
        <v>358.88874408856009</v>
      </c>
      <c r="KU386" s="5">
        <v>358.88874408856009</v>
      </c>
      <c r="KV386" s="5">
        <v>358.88874408856009</v>
      </c>
      <c r="KW386" s="5">
        <v>358.88874408856009</v>
      </c>
      <c r="KX386" s="5">
        <v>358.88874408856009</v>
      </c>
      <c r="KY386" s="5">
        <v>358.88874408856009</v>
      </c>
      <c r="KZ386" s="5">
        <v>358.88874408856009</v>
      </c>
      <c r="LA386" s="5">
        <v>358.88874408856009</v>
      </c>
      <c r="LB386" s="5">
        <v>358.88874408856009</v>
      </c>
      <c r="LC386" s="5">
        <v>358.88874408856009</v>
      </c>
      <c r="LD386" s="5">
        <v>358.88874408856009</v>
      </c>
      <c r="LE386" s="5">
        <v>380.42206873387369</v>
      </c>
      <c r="LF386" s="5">
        <v>380.42206873387369</v>
      </c>
      <c r="LG386" s="5">
        <v>380.42206873387369</v>
      </c>
      <c r="LH386" s="5">
        <v>380.42206873387369</v>
      </c>
      <c r="LI386" s="5">
        <v>380.42206873387369</v>
      </c>
      <c r="LJ386" s="5">
        <v>380.42206873387369</v>
      </c>
      <c r="LK386" s="5">
        <v>380.42206873387369</v>
      </c>
      <c r="LL386" s="5">
        <v>380.42206873387369</v>
      </c>
      <c r="LM386" s="5">
        <v>380.42206873387369</v>
      </c>
      <c r="LN386" s="5">
        <v>380.42206873387369</v>
      </c>
      <c r="LO386" s="5">
        <v>380.42206873387369</v>
      </c>
      <c r="LP386" s="5">
        <v>380.42206873387369</v>
      </c>
      <c r="LQ386" s="5"/>
      <c r="LT386" s="5">
        <v>257.30560000000003</v>
      </c>
      <c r="LU386" s="5">
        <v>257.30560000000003</v>
      </c>
      <c r="LV386" s="5">
        <v>257.30560000000003</v>
      </c>
      <c r="LW386" s="5">
        <v>257.30560000000003</v>
      </c>
      <c r="LX386" s="5">
        <v>257.30560000000003</v>
      </c>
      <c r="LY386" s="5">
        <v>301.11200000000002</v>
      </c>
      <c r="LZ386" s="5">
        <v>301.11200000000002</v>
      </c>
      <c r="MA386" s="5">
        <v>301.11200000000002</v>
      </c>
      <c r="MB386" s="5">
        <v>301.11200000000002</v>
      </c>
      <c r="MC386" s="5">
        <v>301.11200000000002</v>
      </c>
      <c r="MD386" s="5">
        <v>301.11200000000002</v>
      </c>
      <c r="ME386" s="5">
        <v>301.11200000000002</v>
      </c>
      <c r="MF386" s="5">
        <v>319.17872000000006</v>
      </c>
      <c r="MG386" s="5">
        <v>319.17872000000006</v>
      </c>
      <c r="MH386" s="5">
        <v>319.17872000000006</v>
      </c>
      <c r="MI386" s="5">
        <v>319.17872000000006</v>
      </c>
      <c r="MJ386" s="5">
        <v>319.17872000000006</v>
      </c>
      <c r="MK386" s="5">
        <v>319.17872000000006</v>
      </c>
      <c r="ML386" s="5">
        <v>319.17872000000006</v>
      </c>
      <c r="MM386" s="5">
        <v>319.17872000000006</v>
      </c>
      <c r="MN386" s="5">
        <v>319.17872000000006</v>
      </c>
      <c r="MO386" s="5">
        <v>319.17872000000006</v>
      </c>
      <c r="MP386" s="5">
        <v>319.17872000000006</v>
      </c>
      <c r="MQ386" s="5">
        <v>319.17872000000006</v>
      </c>
      <c r="MR386" s="5">
        <v>338.32944320000007</v>
      </c>
      <c r="MS386" s="5">
        <v>338.32944320000007</v>
      </c>
      <c r="MT386" s="5">
        <v>338.32944320000007</v>
      </c>
      <c r="MU386" s="5">
        <v>338.32944320000007</v>
      </c>
      <c r="MV386" s="5">
        <v>338.32944320000007</v>
      </c>
      <c r="MW386" s="5">
        <v>338.32944320000007</v>
      </c>
      <c r="MX386" s="5">
        <v>338.32944320000007</v>
      </c>
      <c r="MY386" s="5">
        <v>338.32944320000007</v>
      </c>
      <c r="MZ386" s="5">
        <v>338.32944320000007</v>
      </c>
      <c r="NA386" s="5">
        <v>338.32944320000007</v>
      </c>
      <c r="NB386" s="5">
        <v>338.32944320000007</v>
      </c>
      <c r="NC386" s="5">
        <v>338.32944320000007</v>
      </c>
      <c r="ND386" s="5">
        <v>358.62920979200004</v>
      </c>
      <c r="NE386" s="5">
        <v>358.62920979200004</v>
      </c>
      <c r="NF386" s="5">
        <v>358.62920979200004</v>
      </c>
      <c r="NG386" s="5">
        <v>358.62920979200004</v>
      </c>
      <c r="NH386" s="5">
        <v>358.62920979200004</v>
      </c>
      <c r="NI386" s="5">
        <v>358.62920979200004</v>
      </c>
      <c r="NJ386" s="5">
        <v>358.62920979200004</v>
      </c>
      <c r="NK386" s="5">
        <v>358.62920979200004</v>
      </c>
      <c r="NL386" s="5">
        <v>358.62920979200004</v>
      </c>
      <c r="NM386" s="5">
        <v>358.62920979200004</v>
      </c>
      <c r="NN386" s="5">
        <v>358.62920979200004</v>
      </c>
      <c r="NO386" s="5">
        <v>358.62920979200004</v>
      </c>
      <c r="NP386" s="5">
        <v>380.14696237952006</v>
      </c>
      <c r="NQ386" s="5">
        <v>380.14696237952006</v>
      </c>
      <c r="NR386" s="5">
        <v>380.14696237952006</v>
      </c>
      <c r="NS386" s="5">
        <v>380.14696237952006</v>
      </c>
      <c r="NT386" s="5">
        <v>380.14696237952006</v>
      </c>
      <c r="NU386" s="5">
        <v>380.14696237952006</v>
      </c>
      <c r="NV386" s="5">
        <v>380.14696237952006</v>
      </c>
      <c r="NW386" s="5">
        <v>380.14696237952006</v>
      </c>
      <c r="NX386" s="5">
        <v>380.14696237952006</v>
      </c>
      <c r="NY386" s="5">
        <v>380.14696237952006</v>
      </c>
      <c r="NZ386" s="5">
        <v>380.14696237952006</v>
      </c>
      <c r="OA386" s="5">
        <v>380.14696237952006</v>
      </c>
      <c r="OB386" s="5">
        <v>402.95578012229129</v>
      </c>
      <c r="OC386" s="5">
        <v>402.95578012229129</v>
      </c>
      <c r="OD386" s="5">
        <v>402.95578012229129</v>
      </c>
      <c r="OE386" s="5">
        <v>402.95578012229129</v>
      </c>
      <c r="OF386" s="5">
        <v>402.95578012229129</v>
      </c>
      <c r="OG386" s="5">
        <v>402.95578012229129</v>
      </c>
      <c r="OH386" s="5">
        <v>402.95578012229129</v>
      </c>
      <c r="OI386" s="5">
        <v>402.95578012229129</v>
      </c>
      <c r="OJ386" s="5">
        <v>402.95578012229129</v>
      </c>
      <c r="OK386" s="5">
        <v>402.95578012229129</v>
      </c>
      <c r="OL386" s="5">
        <v>402.95578012229129</v>
      </c>
      <c r="OM386" s="5">
        <v>402.95578012229129</v>
      </c>
      <c r="ON386" s="5"/>
      <c r="OQ386" s="59">
        <v>0</v>
      </c>
      <c r="OR386" s="59">
        <v>0</v>
      </c>
      <c r="OS386" s="59">
        <v>0</v>
      </c>
      <c r="OT386" s="59">
        <v>0</v>
      </c>
      <c r="OU386" s="59">
        <v>0</v>
      </c>
      <c r="OV386" s="59">
        <v>0</v>
      </c>
      <c r="OW386" s="59">
        <v>0</v>
      </c>
      <c r="OX386" s="59">
        <v>0</v>
      </c>
      <c r="OY386" s="59">
        <v>0</v>
      </c>
      <c r="OZ386" s="59">
        <v>0</v>
      </c>
      <c r="PA386" s="59">
        <v>0</v>
      </c>
      <c r="PB386" s="59">
        <v>0</v>
      </c>
      <c r="PC386" s="59">
        <v>0</v>
      </c>
      <c r="PD386" s="59">
        <v>0</v>
      </c>
      <c r="PE386" s="59">
        <v>0</v>
      </c>
      <c r="PF386" s="59">
        <v>0</v>
      </c>
      <c r="PG386" s="59">
        <v>0</v>
      </c>
      <c r="PH386" s="59">
        <v>0</v>
      </c>
      <c r="PI386" s="59">
        <v>0</v>
      </c>
      <c r="PJ386" s="59">
        <v>0</v>
      </c>
      <c r="PK386" s="59">
        <v>0</v>
      </c>
      <c r="PL386" s="59">
        <v>0</v>
      </c>
      <c r="PM386" s="59">
        <v>0</v>
      </c>
      <c r="PN386" s="59">
        <v>0</v>
      </c>
      <c r="PO386" s="59">
        <v>0</v>
      </c>
      <c r="PP386" s="59">
        <v>0</v>
      </c>
      <c r="PQ386" s="59">
        <v>0</v>
      </c>
      <c r="PR386" s="59">
        <v>0</v>
      </c>
      <c r="PS386" s="59">
        <v>0</v>
      </c>
      <c r="PT386" s="59">
        <v>0</v>
      </c>
      <c r="PU386" s="59">
        <v>0</v>
      </c>
      <c r="PV386" s="59">
        <v>0</v>
      </c>
      <c r="PW386" s="59">
        <v>0</v>
      </c>
      <c r="PX386" s="59">
        <v>0</v>
      </c>
      <c r="PY386" s="59">
        <v>0</v>
      </c>
      <c r="PZ386" s="59">
        <v>0</v>
      </c>
      <c r="QA386" s="59">
        <v>0</v>
      </c>
      <c r="QB386" s="59">
        <v>0</v>
      </c>
      <c r="QC386" s="59">
        <v>0</v>
      </c>
      <c r="QD386" s="59">
        <v>0</v>
      </c>
      <c r="QE386" s="59">
        <v>0</v>
      </c>
      <c r="QF386" s="59">
        <v>0</v>
      </c>
      <c r="QG386" s="59">
        <v>0</v>
      </c>
      <c r="QH386" s="59">
        <v>0</v>
      </c>
      <c r="QI386" s="59">
        <v>0</v>
      </c>
      <c r="QJ386" s="59">
        <v>0</v>
      </c>
      <c r="QK386" s="59">
        <v>0</v>
      </c>
      <c r="QL386" s="59">
        <v>0</v>
      </c>
      <c r="QM386" s="59">
        <v>0</v>
      </c>
      <c r="QN386" s="59">
        <v>0</v>
      </c>
      <c r="QO386" s="59">
        <v>0</v>
      </c>
      <c r="QP386" s="59">
        <v>0</v>
      </c>
      <c r="QQ386" s="59">
        <v>0</v>
      </c>
      <c r="QR386" s="59">
        <v>0</v>
      </c>
      <c r="QS386" s="59">
        <v>0</v>
      </c>
      <c r="QT386" s="59">
        <v>0</v>
      </c>
      <c r="QU386" s="59">
        <v>0</v>
      </c>
      <c r="QV386" s="59">
        <v>0</v>
      </c>
      <c r="QW386" s="59">
        <v>0</v>
      </c>
      <c r="QX386" s="59">
        <v>0</v>
      </c>
      <c r="QY386" s="59">
        <v>0</v>
      </c>
      <c r="QZ386" s="59">
        <v>0</v>
      </c>
      <c r="RA386" s="59">
        <v>0</v>
      </c>
      <c r="RB386" s="59">
        <v>0</v>
      </c>
      <c r="RC386" s="59">
        <v>0</v>
      </c>
      <c r="RD386" s="59">
        <v>0</v>
      </c>
      <c r="RE386" s="59">
        <v>0</v>
      </c>
      <c r="RF386" s="59">
        <v>0</v>
      </c>
      <c r="RG386" s="59">
        <v>0</v>
      </c>
      <c r="RH386" s="59">
        <v>0</v>
      </c>
      <c r="RI386" s="59">
        <v>0</v>
      </c>
      <c r="RJ386" s="59">
        <v>0</v>
      </c>
      <c r="RK386" s="59"/>
      <c r="RN386" s="59">
        <v>500.22239999999999</v>
      </c>
      <c r="RO386" s="59">
        <v>500.22239999999999</v>
      </c>
      <c r="RP386" s="59">
        <v>500.22239999999999</v>
      </c>
      <c r="RQ386" s="59">
        <v>500.22239999999999</v>
      </c>
      <c r="RR386" s="59">
        <v>500.22239999999999</v>
      </c>
      <c r="RS386" s="59">
        <v>585.38550000000009</v>
      </c>
      <c r="RT386" s="59">
        <v>585.38550000000009</v>
      </c>
      <c r="RU386" s="59">
        <v>585.38550000000009</v>
      </c>
      <c r="RV386" s="59">
        <v>585.38550000000009</v>
      </c>
      <c r="RW386" s="59">
        <v>585.38550000000009</v>
      </c>
      <c r="RX386" s="59">
        <v>585.38550000000009</v>
      </c>
      <c r="RY386" s="59">
        <v>585.38550000000009</v>
      </c>
      <c r="RZ386" s="59">
        <v>620.50863000000004</v>
      </c>
      <c r="SA386" s="59">
        <v>620.50863000000004</v>
      </c>
      <c r="SB386" s="59">
        <v>620.50863000000004</v>
      </c>
      <c r="SC386" s="59">
        <v>620.50863000000004</v>
      </c>
      <c r="SD386" s="59">
        <v>620.50863000000004</v>
      </c>
      <c r="SE386" s="59">
        <v>620.50863000000004</v>
      </c>
      <c r="SF386" s="59">
        <v>620.50863000000004</v>
      </c>
      <c r="SG386" s="59">
        <v>620.50863000000004</v>
      </c>
      <c r="SH386" s="59">
        <v>620.50863000000004</v>
      </c>
      <c r="SI386" s="59">
        <v>620.50863000000004</v>
      </c>
      <c r="SJ386" s="59">
        <v>620.50863000000004</v>
      </c>
      <c r="SK386" s="59">
        <v>620.50863000000004</v>
      </c>
      <c r="SL386" s="59">
        <v>657.73914780000018</v>
      </c>
      <c r="SM386" s="59">
        <v>657.73914780000018</v>
      </c>
      <c r="SN386" s="59">
        <v>657.73914780000018</v>
      </c>
      <c r="SO386" s="59">
        <v>657.73914780000018</v>
      </c>
      <c r="SP386" s="59">
        <v>657.73914780000018</v>
      </c>
      <c r="SQ386" s="59">
        <v>657.73914780000018</v>
      </c>
      <c r="SR386" s="59">
        <v>657.73914780000018</v>
      </c>
      <c r="SS386" s="59">
        <v>657.73914780000018</v>
      </c>
      <c r="ST386" s="59">
        <v>657.73914780000018</v>
      </c>
      <c r="SU386" s="59">
        <v>657.73914780000018</v>
      </c>
      <c r="SV386" s="59">
        <v>657.73914780000018</v>
      </c>
      <c r="SW386" s="59">
        <v>657.73914780000018</v>
      </c>
      <c r="SX386" s="59">
        <v>697.20349666800007</v>
      </c>
      <c r="SY386" s="59">
        <v>697.20349666800007</v>
      </c>
      <c r="SZ386" s="59">
        <v>697.20349666800007</v>
      </c>
      <c r="TA386" s="59">
        <v>697.20349666800007</v>
      </c>
      <c r="TB386" s="59">
        <v>697.20349666800007</v>
      </c>
      <c r="TC386" s="59">
        <v>697.20349666800007</v>
      </c>
      <c r="TD386" s="59">
        <v>697.20349666800007</v>
      </c>
      <c r="TE386" s="59">
        <v>697.20349666800007</v>
      </c>
      <c r="TF386" s="59">
        <v>697.20349666800007</v>
      </c>
      <c r="TG386" s="59">
        <v>697.20349666800007</v>
      </c>
      <c r="TH386" s="59">
        <v>697.20349666800007</v>
      </c>
      <c r="TI386" s="59">
        <v>697.20349666800007</v>
      </c>
      <c r="TJ386" s="59">
        <v>739.03570646808021</v>
      </c>
      <c r="TK386" s="59">
        <v>739.03570646808021</v>
      </c>
      <c r="TL386" s="59">
        <v>739.03570646808021</v>
      </c>
      <c r="TM386" s="59">
        <v>739.03570646808021</v>
      </c>
      <c r="TN386" s="59">
        <v>739.03570646808021</v>
      </c>
      <c r="TO386" s="59">
        <v>739.03570646808021</v>
      </c>
      <c r="TP386" s="59">
        <v>739.03570646808021</v>
      </c>
      <c r="TQ386" s="59">
        <v>739.03570646808021</v>
      </c>
      <c r="TR386" s="59">
        <v>739.03570646808021</v>
      </c>
      <c r="TS386" s="59">
        <v>739.03570646808021</v>
      </c>
      <c r="TT386" s="59">
        <v>739.03570646808021</v>
      </c>
      <c r="TU386" s="59">
        <v>739.03570646808021</v>
      </c>
      <c r="TV386" s="59">
        <v>783.37784885616497</v>
      </c>
      <c r="TW386" s="59">
        <v>783.37784885616497</v>
      </c>
      <c r="TX386" s="59">
        <v>783.37784885616497</v>
      </c>
      <c r="TY386" s="59">
        <v>783.37784885616497</v>
      </c>
      <c r="TZ386" s="59">
        <v>783.37784885616497</v>
      </c>
      <c r="UA386" s="59">
        <v>783.37784885616497</v>
      </c>
      <c r="UB386" s="59">
        <v>783.37784885616497</v>
      </c>
      <c r="UC386" s="59">
        <v>783.37784885616497</v>
      </c>
      <c r="UD386" s="59">
        <v>783.37784885616497</v>
      </c>
      <c r="UE386" s="59">
        <v>783.37784885616497</v>
      </c>
      <c r="UF386" s="59">
        <v>783.37784885616497</v>
      </c>
      <c r="UG386" s="59">
        <v>783.37784885616497</v>
      </c>
      <c r="UH386" s="59"/>
      <c r="UK386" s="59">
        <v>3204.4985000000006</v>
      </c>
      <c r="UL386" s="59">
        <v>3615.9589199999996</v>
      </c>
      <c r="UM386" s="59">
        <v>3832.9164552000016</v>
      </c>
      <c r="UN386" s="59">
        <v>4062.8914425119997</v>
      </c>
      <c r="UO386" s="59">
        <v>4306.6649290627211</v>
      </c>
      <c r="UP386" s="59">
        <v>4565.0648248064854</v>
      </c>
      <c r="UQ386" s="59"/>
      <c r="UT386" s="59">
        <v>3394.3120000000008</v>
      </c>
      <c r="UU386" s="59">
        <v>3830.14464</v>
      </c>
      <c r="UV386" s="59">
        <v>4059.9533184000015</v>
      </c>
      <c r="UW386" s="59">
        <v>4303.5505175040007</v>
      </c>
      <c r="UX386" s="59">
        <v>4561.7635485542405</v>
      </c>
      <c r="UY386" s="59">
        <v>4835.4693614674952</v>
      </c>
      <c r="UZ386" s="59"/>
      <c r="VC386" s="59">
        <v>0</v>
      </c>
      <c r="VD386" s="59">
        <v>0</v>
      </c>
      <c r="VE386" s="59">
        <v>0</v>
      </c>
      <c r="VF386" s="59">
        <v>0</v>
      </c>
      <c r="VG386" s="59">
        <v>0</v>
      </c>
      <c r="VH386" s="59">
        <v>0</v>
      </c>
      <c r="VI386" s="59"/>
      <c r="VL386" s="59">
        <v>6598.8105000000014</v>
      </c>
      <c r="VM386" s="59">
        <v>7446.1035599999996</v>
      </c>
      <c r="VN386" s="59">
        <v>7892.8697736000031</v>
      </c>
      <c r="VO386" s="59">
        <v>8366.4419600159999</v>
      </c>
      <c r="VP386" s="59">
        <v>8868.4284776169625</v>
      </c>
      <c r="VQ386" s="59">
        <v>9400.5341862739806</v>
      </c>
      <c r="VR386" s="59"/>
      <c r="VU386" s="59">
        <v>111655</v>
      </c>
      <c r="VV386" s="59">
        <v>125991.60000000002</v>
      </c>
      <c r="VW386" s="59">
        <v>133551.09600000002</v>
      </c>
      <c r="VX386" s="59">
        <v>141564.16175999999</v>
      </c>
      <c r="VY386" s="59">
        <v>150058.01146560002</v>
      </c>
      <c r="VZ386" s="59">
        <v>159061.49215353598</v>
      </c>
      <c r="WA386" s="59"/>
      <c r="WD386" s="59">
        <v>9304.5833333333339</v>
      </c>
      <c r="WE386" s="59">
        <v>10499.300000000001</v>
      </c>
      <c r="WF386" s="59">
        <v>11129.258000000002</v>
      </c>
      <c r="WG386" s="59">
        <v>11797.01348</v>
      </c>
      <c r="WH386" s="59">
        <v>12504.834288800002</v>
      </c>
      <c r="WI386" s="59">
        <v>13255.124346127997</v>
      </c>
      <c r="WJ386" s="59"/>
      <c r="WM386" s="59">
        <v>390.45670723178074</v>
      </c>
      <c r="WN386" s="59">
        <v>440.59169114561485</v>
      </c>
      <c r="WO386" s="59">
        <v>467.02719261435175</v>
      </c>
      <c r="WP386" s="59">
        <v>495.0488241712128</v>
      </c>
      <c r="WQ386" s="59">
        <v>524.7517536214857</v>
      </c>
      <c r="WR386" s="59">
        <v>556.23685883877454</v>
      </c>
      <c r="WS386" s="59"/>
      <c r="WV386" s="74">
        <v>99.533333333333331</v>
      </c>
      <c r="WW386" s="74">
        <v>111.53333333333333</v>
      </c>
      <c r="WX386" s="74">
        <v>123.53333333333333</v>
      </c>
      <c r="WY386" s="74">
        <v>135.53333333333333</v>
      </c>
      <c r="WZ386" s="74">
        <v>147.53333333333333</v>
      </c>
      <c r="XA386" s="74">
        <v>159.53333333333333</v>
      </c>
      <c r="XB386" s="74"/>
      <c r="XE386" s="80">
        <v>8</v>
      </c>
      <c r="XF386" s="80">
        <v>9</v>
      </c>
      <c r="XG386" s="80">
        <v>10</v>
      </c>
      <c r="XH386" s="80">
        <v>11</v>
      </c>
      <c r="XI386" s="80">
        <v>12</v>
      </c>
      <c r="XJ386" s="80">
        <v>13</v>
      </c>
      <c r="XK386" s="80"/>
      <c r="XL386" s="75"/>
      <c r="XM386" s="75"/>
      <c r="XN386" s="80">
        <v>3</v>
      </c>
      <c r="XO386" s="80">
        <v>3</v>
      </c>
      <c r="XP386" s="80">
        <v>3</v>
      </c>
      <c r="XQ386" s="80">
        <v>3</v>
      </c>
      <c r="XR386" s="80">
        <v>3</v>
      </c>
      <c r="XS386" s="80">
        <v>3</v>
      </c>
      <c r="XT386" s="80"/>
      <c r="XW386" s="80">
        <v>15</v>
      </c>
      <c r="XX386" s="80">
        <v>15</v>
      </c>
      <c r="XY386" s="80">
        <v>15</v>
      </c>
      <c r="XZ386" s="80">
        <v>15</v>
      </c>
      <c r="YA386" s="80">
        <v>15</v>
      </c>
      <c r="YB386" s="80">
        <v>15</v>
      </c>
      <c r="YC386" s="80"/>
      <c r="YF386" s="5">
        <v>2375.9290635053867</v>
      </c>
      <c r="YG386" s="5">
        <v>2681.0004406210664</v>
      </c>
      <c r="YH386" s="5">
        <v>2841.86046705833</v>
      </c>
      <c r="YI386" s="5">
        <v>3012.3720950818306</v>
      </c>
      <c r="YJ386" s="5">
        <v>3193.114420786741</v>
      </c>
      <c r="YK386" s="5">
        <v>3384.7012860339428</v>
      </c>
      <c r="YL386" s="5"/>
      <c r="YO386" s="5">
        <v>23427.402433906846</v>
      </c>
      <c r="YP386" s="5">
        <v>26435.501468736889</v>
      </c>
      <c r="YQ386" s="5">
        <v>28021.631556861106</v>
      </c>
      <c r="YR386" s="5">
        <v>29702.929450272768</v>
      </c>
      <c r="YS386" s="5">
        <v>31485.105217289143</v>
      </c>
      <c r="YT386" s="5">
        <v>33374.211530326473</v>
      </c>
      <c r="YU386" s="5"/>
      <c r="YX386" s="5">
        <v>16022.88452145088</v>
      </c>
      <c r="YY386" s="5">
        <v>26199.826531665734</v>
      </c>
      <c r="YZ386" s="5">
        <v>28021.631556861106</v>
      </c>
      <c r="ZA386" s="5">
        <v>29702.929450272768</v>
      </c>
      <c r="ZB386" s="5">
        <v>31485.105217289143</v>
      </c>
      <c r="ZC386" s="5">
        <v>33374.211530326473</v>
      </c>
      <c r="ZD386" s="5"/>
      <c r="ZG386" s="5">
        <v>390.45670723178074</v>
      </c>
      <c r="ZH386" s="5">
        <v>440.59169114561485</v>
      </c>
      <c r="ZI386" s="5">
        <v>467.02719261435175</v>
      </c>
      <c r="ZJ386" s="5">
        <v>495.0488241712128</v>
      </c>
      <c r="ZK386" s="5">
        <v>524.7517536214857</v>
      </c>
      <c r="ZL386" s="5">
        <v>556.23685883877454</v>
      </c>
      <c r="ZM386" s="5"/>
      <c r="ZP386" s="60">
        <v>10932.78780248986</v>
      </c>
      <c r="ZQ386" s="60">
        <v>12336.567352077216</v>
      </c>
      <c r="ZR386" s="60">
        <v>13076.761393201848</v>
      </c>
      <c r="ZS386" s="60">
        <v>13861.367076793958</v>
      </c>
      <c r="ZT386" s="60">
        <v>14693.049101401601</v>
      </c>
      <c r="ZU386" s="60">
        <v>15574.632047485688</v>
      </c>
      <c r="ZV386" s="60"/>
      <c r="ZY386" s="60">
        <v>390.45670723178074</v>
      </c>
      <c r="ZZ386" s="60">
        <v>440.59169114561485</v>
      </c>
      <c r="AAA386" s="60">
        <v>467.02719261435175</v>
      </c>
      <c r="AAB386" s="60">
        <v>495.0488241712128</v>
      </c>
      <c r="AAC386" s="60">
        <v>524.7517536214857</v>
      </c>
      <c r="AAD386" s="60">
        <v>556.23685883877454</v>
      </c>
      <c r="AAE386" s="60"/>
      <c r="AAH386" s="60">
        <v>74186.774374038345</v>
      </c>
      <c r="AAI386" s="60">
        <v>93846.030214015962</v>
      </c>
      <c r="AAJ386" s="60">
        <v>110218.41745698701</v>
      </c>
      <c r="AAK386" s="60">
        <v>128217.64546034412</v>
      </c>
      <c r="AAL386" s="60">
        <v>147979.99452125898</v>
      </c>
      <c r="AAM386" s="60">
        <v>169652.24194582624</v>
      </c>
      <c r="AAN386" s="60"/>
      <c r="AAQ386" s="5">
        <v>85119.562176528212</v>
      </c>
      <c r="AAR386" s="5">
        <v>106182.59756609317</v>
      </c>
      <c r="AAS386" s="5">
        <v>123295.17885018885</v>
      </c>
      <c r="AAT386" s="5">
        <v>142079.01253713807</v>
      </c>
      <c r="AAU386" s="5">
        <v>162673.04362266057</v>
      </c>
      <c r="AAV386" s="5">
        <v>185226.87399331192</v>
      </c>
    </row>
    <row r="387" spans="2:724" ht="15" customHeight="1">
      <c r="B387" s="228">
        <v>114</v>
      </c>
      <c r="C387" s="228">
        <v>708057</v>
      </c>
      <c r="D387" s="229" t="s">
        <v>547</v>
      </c>
      <c r="E387" s="73" t="b">
        <v>0</v>
      </c>
      <c r="F387" s="230">
        <v>41714</v>
      </c>
      <c r="G387" s="231" t="s">
        <v>426</v>
      </c>
      <c r="H387" s="57" t="s">
        <v>231</v>
      </c>
      <c r="I387" s="57" t="s">
        <v>199</v>
      </c>
      <c r="J387" s="229" t="s">
        <v>233</v>
      </c>
      <c r="K387" s="232">
        <v>8500</v>
      </c>
      <c r="L387" s="232">
        <v>0</v>
      </c>
      <c r="M387" s="73" t="b">
        <v>1</v>
      </c>
      <c r="N387" s="73" t="b">
        <v>1</v>
      </c>
      <c r="O387" s="73" t="b">
        <v>1</v>
      </c>
      <c r="P387" s="27">
        <v>42810</v>
      </c>
      <c r="Q387" s="27" t="s">
        <v>426</v>
      </c>
      <c r="R387" s="69">
        <v>0</v>
      </c>
      <c r="S387" s="69">
        <v>0.06</v>
      </c>
      <c r="T387" s="69">
        <v>0.06</v>
      </c>
      <c r="U387" s="69">
        <v>0.06</v>
      </c>
      <c r="V387" s="69">
        <v>0.06</v>
      </c>
      <c r="W387" s="69">
        <v>0.06</v>
      </c>
      <c r="Z387" s="232">
        <v>0</v>
      </c>
      <c r="AA387" s="232">
        <v>0</v>
      </c>
      <c r="AB387" s="232">
        <v>4232</v>
      </c>
      <c r="AC387" s="232">
        <v>8464</v>
      </c>
      <c r="AD387" s="232">
        <v>8464</v>
      </c>
      <c r="AE387" s="232">
        <v>9905</v>
      </c>
      <c r="AF387" s="232">
        <v>9905</v>
      </c>
      <c r="AG387" s="232">
        <v>9905</v>
      </c>
      <c r="AH387" s="232">
        <v>9905</v>
      </c>
      <c r="AI387" s="232">
        <v>9905</v>
      </c>
      <c r="AJ387" s="232">
        <v>9905</v>
      </c>
      <c r="AK387" s="232">
        <v>9905</v>
      </c>
      <c r="AL387" s="5">
        <v>10499.300000000001</v>
      </c>
      <c r="AM387" s="5">
        <v>10499.300000000001</v>
      </c>
      <c r="AN387" s="5">
        <v>10499.300000000001</v>
      </c>
      <c r="AO387" s="5">
        <v>10499.300000000001</v>
      </c>
      <c r="AP387" s="5">
        <v>10499.300000000001</v>
      </c>
      <c r="AQ387" s="5">
        <v>10499.300000000001</v>
      </c>
      <c r="AR387" s="5">
        <v>10499.300000000001</v>
      </c>
      <c r="AS387" s="5">
        <v>10499.300000000001</v>
      </c>
      <c r="AT387" s="5">
        <v>10499.300000000001</v>
      </c>
      <c r="AU387" s="5">
        <v>10499.300000000001</v>
      </c>
      <c r="AV387" s="5">
        <v>10499.300000000001</v>
      </c>
      <c r="AW387" s="5">
        <v>10499.300000000001</v>
      </c>
      <c r="AX387" s="5">
        <v>11129.258000000002</v>
      </c>
      <c r="AY387" s="5">
        <v>11129.258000000002</v>
      </c>
      <c r="AZ387" s="5">
        <v>11129.258000000002</v>
      </c>
      <c r="BA387" s="5">
        <v>11129.258000000002</v>
      </c>
      <c r="BB387" s="5">
        <v>11129.258000000002</v>
      </c>
      <c r="BC387" s="5">
        <v>11129.258000000002</v>
      </c>
      <c r="BD387" s="5">
        <v>11129.258000000002</v>
      </c>
      <c r="BE387" s="5">
        <v>11129.258000000002</v>
      </c>
      <c r="BF387" s="5">
        <v>11129.258000000002</v>
      </c>
      <c r="BG387" s="5">
        <v>11129.258000000002</v>
      </c>
      <c r="BH387" s="5">
        <v>11129.258000000002</v>
      </c>
      <c r="BI387" s="5">
        <v>11129.258000000002</v>
      </c>
      <c r="BJ387" s="5">
        <v>11797.013480000001</v>
      </c>
      <c r="BK387" s="5">
        <v>11797.013480000001</v>
      </c>
      <c r="BL387" s="5">
        <v>11797.013480000001</v>
      </c>
      <c r="BM387" s="5">
        <v>11797.013480000001</v>
      </c>
      <c r="BN387" s="5">
        <v>11797.013480000001</v>
      </c>
      <c r="BO387" s="5">
        <v>11797.013480000001</v>
      </c>
      <c r="BP387" s="5">
        <v>11797.013480000001</v>
      </c>
      <c r="BQ387" s="5">
        <v>11797.013480000001</v>
      </c>
      <c r="BR387" s="5">
        <v>11797.013480000001</v>
      </c>
      <c r="BS387" s="5">
        <v>11797.013480000001</v>
      </c>
      <c r="BT387" s="5">
        <v>11797.013480000001</v>
      </c>
      <c r="BU387" s="5">
        <v>11797.013480000001</v>
      </c>
      <c r="BV387" s="5">
        <v>12504.834288800002</v>
      </c>
      <c r="BW387" s="5">
        <v>12504.834288800002</v>
      </c>
      <c r="BX387" s="5">
        <v>12504.834288800002</v>
      </c>
      <c r="BY387" s="5">
        <v>12504.834288800002</v>
      </c>
      <c r="BZ387" s="5">
        <v>12504.834288800002</v>
      </c>
      <c r="CA387" s="5">
        <v>12504.834288800002</v>
      </c>
      <c r="CB387" s="5">
        <v>12504.834288800002</v>
      </c>
      <c r="CC387" s="5">
        <v>12504.834288800002</v>
      </c>
      <c r="CD387" s="5">
        <v>12504.834288800002</v>
      </c>
      <c r="CE387" s="5">
        <v>12504.834288800002</v>
      </c>
      <c r="CF387" s="5">
        <v>12504.834288800002</v>
      </c>
      <c r="CG387" s="5">
        <v>12504.834288800002</v>
      </c>
      <c r="CH387" s="5">
        <v>13255.124346128003</v>
      </c>
      <c r="CI387" s="5">
        <v>13255.124346128003</v>
      </c>
      <c r="CJ387" s="5">
        <v>13255.124346128003</v>
      </c>
      <c r="CK387" s="5">
        <v>13255.124346128003</v>
      </c>
      <c r="CL387" s="5">
        <v>13255.124346128003</v>
      </c>
      <c r="CM387" s="5">
        <v>13255.124346128003</v>
      </c>
      <c r="CN387" s="5">
        <v>13255.124346128003</v>
      </c>
      <c r="CO387" s="5">
        <v>13255.124346128003</v>
      </c>
      <c r="CP387" s="5">
        <v>13255.124346128003</v>
      </c>
      <c r="CQ387" s="5">
        <v>13255.124346128003</v>
      </c>
      <c r="CR387" s="5">
        <v>13255.124346128003</v>
      </c>
      <c r="CS387" s="5">
        <v>13255.124346128003</v>
      </c>
      <c r="CU387" s="69">
        <v>0</v>
      </c>
      <c r="CV387" s="69">
        <v>0</v>
      </c>
      <c r="CW387" s="69">
        <v>0</v>
      </c>
      <c r="CX387" s="69">
        <v>0</v>
      </c>
      <c r="CY387" s="69">
        <v>0</v>
      </c>
      <c r="CZ387" s="69">
        <v>0</v>
      </c>
      <c r="DC387" s="5">
        <v>0</v>
      </c>
      <c r="DD387" s="5">
        <v>0</v>
      </c>
      <c r="DE387" s="5">
        <v>0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0</v>
      </c>
      <c r="ER387" s="5">
        <v>0</v>
      </c>
      <c r="ES387" s="5">
        <v>0</v>
      </c>
      <c r="ET387" s="5">
        <v>0</v>
      </c>
      <c r="EU387" s="5">
        <v>0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0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/>
      <c r="FZ387" s="5">
        <v>0</v>
      </c>
      <c r="GA387" s="5">
        <v>0</v>
      </c>
      <c r="GB387" s="5">
        <v>4232</v>
      </c>
      <c r="GC387" s="5">
        <v>8464</v>
      </c>
      <c r="GD387" s="5">
        <v>8464</v>
      </c>
      <c r="GE387" s="5">
        <v>9905</v>
      </c>
      <c r="GF387" s="5">
        <v>9905</v>
      </c>
      <c r="GG387" s="5">
        <v>9905</v>
      </c>
      <c r="GH387" s="5">
        <v>9905</v>
      </c>
      <c r="GI387" s="5">
        <v>9905</v>
      </c>
      <c r="GJ387" s="5">
        <v>9905</v>
      </c>
      <c r="GK387" s="5">
        <v>9905</v>
      </c>
      <c r="GL387" s="5">
        <v>10499.300000000001</v>
      </c>
      <c r="GM387" s="5">
        <v>10499.300000000001</v>
      </c>
      <c r="GN387" s="5">
        <v>10499.300000000001</v>
      </c>
      <c r="GO387" s="5">
        <v>10499.300000000001</v>
      </c>
      <c r="GP387" s="5">
        <v>10499.300000000001</v>
      </c>
      <c r="GQ387" s="5">
        <v>10499.300000000001</v>
      </c>
      <c r="GR387" s="5">
        <v>10499.300000000001</v>
      </c>
      <c r="GS387" s="5">
        <v>10499.300000000001</v>
      </c>
      <c r="GT387" s="5">
        <v>10499.300000000001</v>
      </c>
      <c r="GU387" s="5">
        <v>10499.300000000001</v>
      </c>
      <c r="GV387" s="5">
        <v>10499.300000000001</v>
      </c>
      <c r="GW387" s="5">
        <v>10499.300000000001</v>
      </c>
      <c r="GX387" s="5">
        <v>11129.258000000002</v>
      </c>
      <c r="GY387" s="5">
        <v>11129.258000000002</v>
      </c>
      <c r="GZ387" s="5">
        <v>11129.258000000002</v>
      </c>
      <c r="HA387" s="5">
        <v>11129.258000000002</v>
      </c>
      <c r="HB387" s="5">
        <v>11129.258000000002</v>
      </c>
      <c r="HC387" s="5">
        <v>11129.258000000002</v>
      </c>
      <c r="HD387" s="5">
        <v>11129.258000000002</v>
      </c>
      <c r="HE387" s="5">
        <v>11129.258000000002</v>
      </c>
      <c r="HF387" s="5">
        <v>11129.258000000002</v>
      </c>
      <c r="HG387" s="5">
        <v>11129.258000000002</v>
      </c>
      <c r="HH387" s="5">
        <v>11129.258000000002</v>
      </c>
      <c r="HI387" s="5">
        <v>11129.258000000002</v>
      </c>
      <c r="HJ387" s="5">
        <v>11797.013480000001</v>
      </c>
      <c r="HK387" s="5">
        <v>11797.013480000001</v>
      </c>
      <c r="HL387" s="5">
        <v>11797.013480000001</v>
      </c>
      <c r="HM387" s="5">
        <v>11797.013480000001</v>
      </c>
      <c r="HN387" s="5">
        <v>11797.013480000001</v>
      </c>
      <c r="HO387" s="5">
        <v>11797.013480000001</v>
      </c>
      <c r="HP387" s="5">
        <v>11797.013480000001</v>
      </c>
      <c r="HQ387" s="5">
        <v>11797.013480000001</v>
      </c>
      <c r="HR387" s="5">
        <v>11797.013480000001</v>
      </c>
      <c r="HS387" s="5">
        <v>11797.013480000001</v>
      </c>
      <c r="HT387" s="5">
        <v>11797.013480000001</v>
      </c>
      <c r="HU387" s="5">
        <v>11797.013480000001</v>
      </c>
      <c r="HV387" s="5">
        <v>12504.834288800002</v>
      </c>
      <c r="HW387" s="5">
        <v>12504.834288800002</v>
      </c>
      <c r="HX387" s="5">
        <v>12504.834288800002</v>
      </c>
      <c r="HY387" s="5">
        <v>12504.834288800002</v>
      </c>
      <c r="HZ387" s="5">
        <v>12504.834288800002</v>
      </c>
      <c r="IA387" s="5">
        <v>12504.834288800002</v>
      </c>
      <c r="IB387" s="5">
        <v>12504.834288800002</v>
      </c>
      <c r="IC387" s="5">
        <v>12504.834288800002</v>
      </c>
      <c r="ID387" s="5">
        <v>12504.834288800002</v>
      </c>
      <c r="IE387" s="5">
        <v>12504.834288800002</v>
      </c>
      <c r="IF387" s="5">
        <v>12504.834288800002</v>
      </c>
      <c r="IG387" s="5">
        <v>12504.834288800002</v>
      </c>
      <c r="IH387" s="5">
        <v>13255.124346128003</v>
      </c>
      <c r="II387" s="5">
        <v>13255.124346128003</v>
      </c>
      <c r="IJ387" s="5">
        <v>13255.124346128003</v>
      </c>
      <c r="IK387" s="5">
        <v>13255.124346128003</v>
      </c>
      <c r="IL387" s="5">
        <v>13255.124346128003</v>
      </c>
      <c r="IM387" s="5">
        <v>13255.124346128003</v>
      </c>
      <c r="IN387" s="5">
        <v>13255.124346128003</v>
      </c>
      <c r="IO387" s="5">
        <v>13255.124346128003</v>
      </c>
      <c r="IP387" s="5">
        <v>13255.124346128003</v>
      </c>
      <c r="IQ387" s="5">
        <v>13255.124346128003</v>
      </c>
      <c r="IR387" s="5">
        <v>13255.124346128003</v>
      </c>
      <c r="IS387" s="5">
        <v>13255.124346128003</v>
      </c>
      <c r="IT387" s="5"/>
      <c r="IW387" s="5">
        <v>0</v>
      </c>
      <c r="IX387" s="5">
        <v>0</v>
      </c>
      <c r="IY387" s="5">
        <v>121.4584</v>
      </c>
      <c r="IZ387" s="5">
        <v>242.91679999999999</v>
      </c>
      <c r="JA387" s="5">
        <v>242.91679999999999</v>
      </c>
      <c r="JB387" s="5">
        <v>284.27350000000001</v>
      </c>
      <c r="JC387" s="5">
        <v>284.27350000000001</v>
      </c>
      <c r="JD387" s="5">
        <v>284.27350000000001</v>
      </c>
      <c r="JE387" s="5">
        <v>284.27350000000001</v>
      </c>
      <c r="JF387" s="5">
        <v>284.27350000000001</v>
      </c>
      <c r="JG387" s="5">
        <v>284.27350000000001</v>
      </c>
      <c r="JH387" s="5">
        <v>284.27350000000001</v>
      </c>
      <c r="JI387" s="5">
        <v>301.32991000000004</v>
      </c>
      <c r="JJ387" s="5">
        <v>301.32991000000004</v>
      </c>
      <c r="JK387" s="5">
        <v>301.32991000000004</v>
      </c>
      <c r="JL387" s="5">
        <v>301.32991000000004</v>
      </c>
      <c r="JM387" s="5">
        <v>301.32991000000004</v>
      </c>
      <c r="JN387" s="5">
        <v>301.32991000000004</v>
      </c>
      <c r="JO387" s="5">
        <v>301.32991000000004</v>
      </c>
      <c r="JP387" s="5">
        <v>301.32991000000004</v>
      </c>
      <c r="JQ387" s="5">
        <v>301.32991000000004</v>
      </c>
      <c r="JR387" s="5">
        <v>301.32991000000004</v>
      </c>
      <c r="JS387" s="5">
        <v>301.32991000000004</v>
      </c>
      <c r="JT387" s="5">
        <v>301.32991000000004</v>
      </c>
      <c r="JU387" s="5">
        <v>319.40970460000005</v>
      </c>
      <c r="JV387" s="5">
        <v>319.40970460000005</v>
      </c>
      <c r="JW387" s="5">
        <v>319.40970460000005</v>
      </c>
      <c r="JX387" s="5">
        <v>319.40970460000005</v>
      </c>
      <c r="JY387" s="5">
        <v>319.40970460000005</v>
      </c>
      <c r="JZ387" s="5">
        <v>319.40970460000005</v>
      </c>
      <c r="KA387" s="5">
        <v>319.40970460000005</v>
      </c>
      <c r="KB387" s="5">
        <v>319.40970460000005</v>
      </c>
      <c r="KC387" s="5">
        <v>319.40970460000005</v>
      </c>
      <c r="KD387" s="5">
        <v>319.40970460000005</v>
      </c>
      <c r="KE387" s="5">
        <v>319.40970460000005</v>
      </c>
      <c r="KF387" s="5">
        <v>319.40970460000005</v>
      </c>
      <c r="KG387" s="5">
        <v>338.57428687600003</v>
      </c>
      <c r="KH387" s="5">
        <v>338.57428687600003</v>
      </c>
      <c r="KI387" s="5">
        <v>338.57428687600003</v>
      </c>
      <c r="KJ387" s="5">
        <v>338.57428687600003</v>
      </c>
      <c r="KK387" s="5">
        <v>338.57428687600003</v>
      </c>
      <c r="KL387" s="5">
        <v>338.57428687600003</v>
      </c>
      <c r="KM387" s="5">
        <v>338.57428687600003</v>
      </c>
      <c r="KN387" s="5">
        <v>338.57428687600003</v>
      </c>
      <c r="KO387" s="5">
        <v>338.57428687600003</v>
      </c>
      <c r="KP387" s="5">
        <v>338.57428687600003</v>
      </c>
      <c r="KQ387" s="5">
        <v>338.57428687600003</v>
      </c>
      <c r="KR387" s="5">
        <v>338.57428687600003</v>
      </c>
      <c r="KS387" s="5">
        <v>358.88874408856009</v>
      </c>
      <c r="KT387" s="5">
        <v>358.88874408856009</v>
      </c>
      <c r="KU387" s="5">
        <v>358.88874408856009</v>
      </c>
      <c r="KV387" s="5">
        <v>358.88874408856009</v>
      </c>
      <c r="KW387" s="5">
        <v>358.88874408856009</v>
      </c>
      <c r="KX387" s="5">
        <v>358.88874408856009</v>
      </c>
      <c r="KY387" s="5">
        <v>358.88874408856009</v>
      </c>
      <c r="KZ387" s="5">
        <v>358.88874408856009</v>
      </c>
      <c r="LA387" s="5">
        <v>358.88874408856009</v>
      </c>
      <c r="LB387" s="5">
        <v>358.88874408856009</v>
      </c>
      <c r="LC387" s="5">
        <v>358.88874408856009</v>
      </c>
      <c r="LD387" s="5">
        <v>358.88874408856009</v>
      </c>
      <c r="LE387" s="5">
        <v>380.42206873387369</v>
      </c>
      <c r="LF387" s="5">
        <v>380.42206873387369</v>
      </c>
      <c r="LG387" s="5">
        <v>380.42206873387369</v>
      </c>
      <c r="LH387" s="5">
        <v>380.42206873387369</v>
      </c>
      <c r="LI387" s="5">
        <v>380.42206873387369</v>
      </c>
      <c r="LJ387" s="5">
        <v>380.42206873387369</v>
      </c>
      <c r="LK387" s="5">
        <v>380.42206873387369</v>
      </c>
      <c r="LL387" s="5">
        <v>380.42206873387369</v>
      </c>
      <c r="LM387" s="5">
        <v>380.42206873387369</v>
      </c>
      <c r="LN387" s="5">
        <v>380.42206873387369</v>
      </c>
      <c r="LO387" s="5">
        <v>380.42206873387369</v>
      </c>
      <c r="LP387" s="5">
        <v>380.42206873387369</v>
      </c>
      <c r="LQ387" s="5"/>
      <c r="LT387" s="5">
        <v>0</v>
      </c>
      <c r="LU387" s="5">
        <v>0</v>
      </c>
      <c r="LV387" s="5">
        <v>128.65280000000001</v>
      </c>
      <c r="LW387" s="5">
        <v>257.30560000000003</v>
      </c>
      <c r="LX387" s="5">
        <v>257.30560000000003</v>
      </c>
      <c r="LY387" s="5">
        <v>301.11200000000002</v>
      </c>
      <c r="LZ387" s="5">
        <v>301.11200000000002</v>
      </c>
      <c r="MA387" s="5">
        <v>301.11200000000002</v>
      </c>
      <c r="MB387" s="5">
        <v>301.11200000000002</v>
      </c>
      <c r="MC387" s="5">
        <v>301.11200000000002</v>
      </c>
      <c r="MD387" s="5">
        <v>301.11200000000002</v>
      </c>
      <c r="ME387" s="5">
        <v>301.11200000000002</v>
      </c>
      <c r="MF387" s="5">
        <v>319.17872000000006</v>
      </c>
      <c r="MG387" s="5">
        <v>319.17872000000006</v>
      </c>
      <c r="MH387" s="5">
        <v>319.17872000000006</v>
      </c>
      <c r="MI387" s="5">
        <v>319.17872000000006</v>
      </c>
      <c r="MJ387" s="5">
        <v>319.17872000000006</v>
      </c>
      <c r="MK387" s="5">
        <v>319.17872000000006</v>
      </c>
      <c r="ML387" s="5">
        <v>319.17872000000006</v>
      </c>
      <c r="MM387" s="5">
        <v>319.17872000000006</v>
      </c>
      <c r="MN387" s="5">
        <v>319.17872000000006</v>
      </c>
      <c r="MO387" s="5">
        <v>319.17872000000006</v>
      </c>
      <c r="MP387" s="5">
        <v>319.17872000000006</v>
      </c>
      <c r="MQ387" s="5">
        <v>319.17872000000006</v>
      </c>
      <c r="MR387" s="5">
        <v>338.32944320000007</v>
      </c>
      <c r="MS387" s="5">
        <v>338.32944320000007</v>
      </c>
      <c r="MT387" s="5">
        <v>338.32944320000007</v>
      </c>
      <c r="MU387" s="5">
        <v>338.32944320000007</v>
      </c>
      <c r="MV387" s="5">
        <v>338.32944320000007</v>
      </c>
      <c r="MW387" s="5">
        <v>338.32944320000007</v>
      </c>
      <c r="MX387" s="5">
        <v>338.32944320000007</v>
      </c>
      <c r="MY387" s="5">
        <v>338.32944320000007</v>
      </c>
      <c r="MZ387" s="5">
        <v>338.32944320000007</v>
      </c>
      <c r="NA387" s="5">
        <v>338.32944320000007</v>
      </c>
      <c r="NB387" s="5">
        <v>338.32944320000007</v>
      </c>
      <c r="NC387" s="5">
        <v>338.32944320000007</v>
      </c>
      <c r="ND387" s="5">
        <v>358.62920979200004</v>
      </c>
      <c r="NE387" s="5">
        <v>358.62920979200004</v>
      </c>
      <c r="NF387" s="5">
        <v>358.62920979200004</v>
      </c>
      <c r="NG387" s="5">
        <v>358.62920979200004</v>
      </c>
      <c r="NH387" s="5">
        <v>358.62920979200004</v>
      </c>
      <c r="NI387" s="5">
        <v>358.62920979200004</v>
      </c>
      <c r="NJ387" s="5">
        <v>358.62920979200004</v>
      </c>
      <c r="NK387" s="5">
        <v>358.62920979200004</v>
      </c>
      <c r="NL387" s="5">
        <v>358.62920979200004</v>
      </c>
      <c r="NM387" s="5">
        <v>358.62920979200004</v>
      </c>
      <c r="NN387" s="5">
        <v>358.62920979200004</v>
      </c>
      <c r="NO387" s="5">
        <v>358.62920979200004</v>
      </c>
      <c r="NP387" s="5">
        <v>380.14696237952006</v>
      </c>
      <c r="NQ387" s="5">
        <v>380.14696237952006</v>
      </c>
      <c r="NR387" s="5">
        <v>380.14696237952006</v>
      </c>
      <c r="NS387" s="5">
        <v>380.14696237952006</v>
      </c>
      <c r="NT387" s="5">
        <v>380.14696237952006</v>
      </c>
      <c r="NU387" s="5">
        <v>380.14696237952006</v>
      </c>
      <c r="NV387" s="5">
        <v>380.14696237952006</v>
      </c>
      <c r="NW387" s="5">
        <v>380.14696237952006</v>
      </c>
      <c r="NX387" s="5">
        <v>380.14696237952006</v>
      </c>
      <c r="NY387" s="5">
        <v>380.14696237952006</v>
      </c>
      <c r="NZ387" s="5">
        <v>380.14696237952006</v>
      </c>
      <c r="OA387" s="5">
        <v>380.14696237952006</v>
      </c>
      <c r="OB387" s="5">
        <v>402.95578012229129</v>
      </c>
      <c r="OC387" s="5">
        <v>402.95578012229129</v>
      </c>
      <c r="OD387" s="5">
        <v>402.95578012229129</v>
      </c>
      <c r="OE387" s="5">
        <v>402.95578012229129</v>
      </c>
      <c r="OF387" s="5">
        <v>402.95578012229129</v>
      </c>
      <c r="OG387" s="5">
        <v>402.95578012229129</v>
      </c>
      <c r="OH387" s="5">
        <v>402.95578012229129</v>
      </c>
      <c r="OI387" s="5">
        <v>402.95578012229129</v>
      </c>
      <c r="OJ387" s="5">
        <v>402.95578012229129</v>
      </c>
      <c r="OK387" s="5">
        <v>402.95578012229129</v>
      </c>
      <c r="OL387" s="5">
        <v>402.95578012229129</v>
      </c>
      <c r="OM387" s="5">
        <v>402.95578012229129</v>
      </c>
      <c r="ON387" s="5"/>
      <c r="OQ387" s="59">
        <v>0</v>
      </c>
      <c r="OR387" s="59">
        <v>0</v>
      </c>
      <c r="OS387" s="59">
        <v>0</v>
      </c>
      <c r="OT387" s="59">
        <v>0</v>
      </c>
      <c r="OU387" s="59">
        <v>0</v>
      </c>
      <c r="OV387" s="59">
        <v>0</v>
      </c>
      <c r="OW387" s="59">
        <v>0</v>
      </c>
      <c r="OX387" s="59">
        <v>0</v>
      </c>
      <c r="OY387" s="59">
        <v>0</v>
      </c>
      <c r="OZ387" s="59">
        <v>0</v>
      </c>
      <c r="PA387" s="59">
        <v>0</v>
      </c>
      <c r="PB387" s="59">
        <v>0</v>
      </c>
      <c r="PC387" s="59">
        <v>0</v>
      </c>
      <c r="PD387" s="59">
        <v>0</v>
      </c>
      <c r="PE387" s="59">
        <v>0</v>
      </c>
      <c r="PF387" s="59">
        <v>0</v>
      </c>
      <c r="PG387" s="59">
        <v>0</v>
      </c>
      <c r="PH387" s="59">
        <v>0</v>
      </c>
      <c r="PI387" s="59">
        <v>0</v>
      </c>
      <c r="PJ387" s="59">
        <v>0</v>
      </c>
      <c r="PK387" s="59">
        <v>0</v>
      </c>
      <c r="PL387" s="59">
        <v>0</v>
      </c>
      <c r="PM387" s="59">
        <v>0</v>
      </c>
      <c r="PN387" s="59">
        <v>0</v>
      </c>
      <c r="PO387" s="59">
        <v>0</v>
      </c>
      <c r="PP387" s="59">
        <v>0</v>
      </c>
      <c r="PQ387" s="59">
        <v>0</v>
      </c>
      <c r="PR387" s="59">
        <v>0</v>
      </c>
      <c r="PS387" s="59">
        <v>0</v>
      </c>
      <c r="PT387" s="59">
        <v>0</v>
      </c>
      <c r="PU387" s="59">
        <v>0</v>
      </c>
      <c r="PV387" s="59">
        <v>0</v>
      </c>
      <c r="PW387" s="59">
        <v>0</v>
      </c>
      <c r="PX387" s="59">
        <v>0</v>
      </c>
      <c r="PY387" s="59">
        <v>0</v>
      </c>
      <c r="PZ387" s="59">
        <v>0</v>
      </c>
      <c r="QA387" s="59">
        <v>0</v>
      </c>
      <c r="QB387" s="59">
        <v>0</v>
      </c>
      <c r="QC387" s="59">
        <v>0</v>
      </c>
      <c r="QD387" s="59">
        <v>0</v>
      </c>
      <c r="QE387" s="59">
        <v>0</v>
      </c>
      <c r="QF387" s="59">
        <v>0</v>
      </c>
      <c r="QG387" s="59">
        <v>0</v>
      </c>
      <c r="QH387" s="59">
        <v>0</v>
      </c>
      <c r="QI387" s="59">
        <v>0</v>
      </c>
      <c r="QJ387" s="59">
        <v>0</v>
      </c>
      <c r="QK387" s="59">
        <v>0</v>
      </c>
      <c r="QL387" s="59">
        <v>0</v>
      </c>
      <c r="QM387" s="59">
        <v>0</v>
      </c>
      <c r="QN387" s="59">
        <v>0</v>
      </c>
      <c r="QO387" s="59">
        <v>0</v>
      </c>
      <c r="QP387" s="59">
        <v>0</v>
      </c>
      <c r="QQ387" s="59">
        <v>0</v>
      </c>
      <c r="QR387" s="59">
        <v>0</v>
      </c>
      <c r="QS387" s="59">
        <v>0</v>
      </c>
      <c r="QT387" s="59">
        <v>0</v>
      </c>
      <c r="QU387" s="59">
        <v>0</v>
      </c>
      <c r="QV387" s="59">
        <v>0</v>
      </c>
      <c r="QW387" s="59">
        <v>0</v>
      </c>
      <c r="QX387" s="59">
        <v>0</v>
      </c>
      <c r="QY387" s="59">
        <v>0</v>
      </c>
      <c r="QZ387" s="59">
        <v>0</v>
      </c>
      <c r="RA387" s="59">
        <v>0</v>
      </c>
      <c r="RB387" s="59">
        <v>0</v>
      </c>
      <c r="RC387" s="59">
        <v>0</v>
      </c>
      <c r="RD387" s="59">
        <v>0</v>
      </c>
      <c r="RE387" s="59">
        <v>0</v>
      </c>
      <c r="RF387" s="59">
        <v>0</v>
      </c>
      <c r="RG387" s="59">
        <v>0</v>
      </c>
      <c r="RH387" s="59">
        <v>0</v>
      </c>
      <c r="RI387" s="59">
        <v>0</v>
      </c>
      <c r="RJ387" s="59">
        <v>0</v>
      </c>
      <c r="RK387" s="59"/>
      <c r="RN387" s="59">
        <v>0</v>
      </c>
      <c r="RO387" s="59">
        <v>0</v>
      </c>
      <c r="RP387" s="59">
        <v>250.1112</v>
      </c>
      <c r="RQ387" s="59">
        <v>500.22239999999999</v>
      </c>
      <c r="RR387" s="59">
        <v>500.22239999999999</v>
      </c>
      <c r="RS387" s="59">
        <v>585.38550000000009</v>
      </c>
      <c r="RT387" s="59">
        <v>585.38550000000009</v>
      </c>
      <c r="RU387" s="59">
        <v>585.38550000000009</v>
      </c>
      <c r="RV387" s="59">
        <v>585.38550000000009</v>
      </c>
      <c r="RW387" s="59">
        <v>585.38550000000009</v>
      </c>
      <c r="RX387" s="59">
        <v>585.38550000000009</v>
      </c>
      <c r="RY387" s="59">
        <v>585.38550000000009</v>
      </c>
      <c r="RZ387" s="59">
        <v>620.50863000000004</v>
      </c>
      <c r="SA387" s="59">
        <v>620.50863000000004</v>
      </c>
      <c r="SB387" s="59">
        <v>620.50863000000004</v>
      </c>
      <c r="SC387" s="59">
        <v>620.50863000000004</v>
      </c>
      <c r="SD387" s="59">
        <v>620.50863000000004</v>
      </c>
      <c r="SE387" s="59">
        <v>620.50863000000004</v>
      </c>
      <c r="SF387" s="59">
        <v>620.50863000000004</v>
      </c>
      <c r="SG387" s="59">
        <v>620.50863000000004</v>
      </c>
      <c r="SH387" s="59">
        <v>620.50863000000004</v>
      </c>
      <c r="SI387" s="59">
        <v>620.50863000000004</v>
      </c>
      <c r="SJ387" s="59">
        <v>620.50863000000004</v>
      </c>
      <c r="SK387" s="59">
        <v>620.50863000000004</v>
      </c>
      <c r="SL387" s="59">
        <v>657.73914780000018</v>
      </c>
      <c r="SM387" s="59">
        <v>657.73914780000018</v>
      </c>
      <c r="SN387" s="59">
        <v>657.73914780000018</v>
      </c>
      <c r="SO387" s="59">
        <v>657.73914780000018</v>
      </c>
      <c r="SP387" s="59">
        <v>657.73914780000018</v>
      </c>
      <c r="SQ387" s="59">
        <v>657.73914780000018</v>
      </c>
      <c r="SR387" s="59">
        <v>657.73914780000018</v>
      </c>
      <c r="SS387" s="59">
        <v>657.73914780000018</v>
      </c>
      <c r="ST387" s="59">
        <v>657.73914780000018</v>
      </c>
      <c r="SU387" s="59">
        <v>657.73914780000018</v>
      </c>
      <c r="SV387" s="59">
        <v>657.73914780000018</v>
      </c>
      <c r="SW387" s="59">
        <v>657.73914780000018</v>
      </c>
      <c r="SX387" s="59">
        <v>697.20349666800007</v>
      </c>
      <c r="SY387" s="59">
        <v>697.20349666800007</v>
      </c>
      <c r="SZ387" s="59">
        <v>697.20349666800007</v>
      </c>
      <c r="TA387" s="59">
        <v>697.20349666800007</v>
      </c>
      <c r="TB387" s="59">
        <v>697.20349666800007</v>
      </c>
      <c r="TC387" s="59">
        <v>697.20349666800007</v>
      </c>
      <c r="TD387" s="59">
        <v>697.20349666800007</v>
      </c>
      <c r="TE387" s="59">
        <v>697.20349666800007</v>
      </c>
      <c r="TF387" s="59">
        <v>697.20349666800007</v>
      </c>
      <c r="TG387" s="59">
        <v>697.20349666800007</v>
      </c>
      <c r="TH387" s="59">
        <v>697.20349666800007</v>
      </c>
      <c r="TI387" s="59">
        <v>697.20349666800007</v>
      </c>
      <c r="TJ387" s="59">
        <v>739.03570646808021</v>
      </c>
      <c r="TK387" s="59">
        <v>739.03570646808021</v>
      </c>
      <c r="TL387" s="59">
        <v>739.03570646808021</v>
      </c>
      <c r="TM387" s="59">
        <v>739.03570646808021</v>
      </c>
      <c r="TN387" s="59">
        <v>739.03570646808021</v>
      </c>
      <c r="TO387" s="59">
        <v>739.03570646808021</v>
      </c>
      <c r="TP387" s="59">
        <v>739.03570646808021</v>
      </c>
      <c r="TQ387" s="59">
        <v>739.03570646808021</v>
      </c>
      <c r="TR387" s="59">
        <v>739.03570646808021</v>
      </c>
      <c r="TS387" s="59">
        <v>739.03570646808021</v>
      </c>
      <c r="TT387" s="59">
        <v>739.03570646808021</v>
      </c>
      <c r="TU387" s="59">
        <v>739.03570646808021</v>
      </c>
      <c r="TV387" s="59">
        <v>783.37784885616497</v>
      </c>
      <c r="TW387" s="59">
        <v>783.37784885616497</v>
      </c>
      <c r="TX387" s="59">
        <v>783.37784885616497</v>
      </c>
      <c r="TY387" s="59">
        <v>783.37784885616497</v>
      </c>
      <c r="TZ387" s="59">
        <v>783.37784885616497</v>
      </c>
      <c r="UA387" s="59">
        <v>783.37784885616497</v>
      </c>
      <c r="UB387" s="59">
        <v>783.37784885616497</v>
      </c>
      <c r="UC387" s="59">
        <v>783.37784885616497</v>
      </c>
      <c r="UD387" s="59">
        <v>783.37784885616497</v>
      </c>
      <c r="UE387" s="59">
        <v>783.37784885616497</v>
      </c>
      <c r="UF387" s="59">
        <v>783.37784885616497</v>
      </c>
      <c r="UG387" s="59">
        <v>783.37784885616497</v>
      </c>
      <c r="UH387" s="59"/>
      <c r="UK387" s="59">
        <v>2597.2065000000002</v>
      </c>
      <c r="UL387" s="59">
        <v>3615.9589199999996</v>
      </c>
      <c r="UM387" s="59">
        <v>3832.9164552000016</v>
      </c>
      <c r="UN387" s="59">
        <v>4062.8914425119997</v>
      </c>
      <c r="UO387" s="59">
        <v>4306.6649290627211</v>
      </c>
      <c r="UP387" s="59">
        <v>4565.0648248064854</v>
      </c>
      <c r="UQ387" s="59"/>
      <c r="UT387" s="59">
        <v>2751.0480000000007</v>
      </c>
      <c r="UU387" s="59">
        <v>3830.14464</v>
      </c>
      <c r="UV387" s="59">
        <v>4059.9533184000015</v>
      </c>
      <c r="UW387" s="59">
        <v>4303.5505175040007</v>
      </c>
      <c r="UX387" s="59">
        <v>4561.7635485542405</v>
      </c>
      <c r="UY387" s="59">
        <v>4835.4693614674952</v>
      </c>
      <c r="UZ387" s="59"/>
      <c r="VC387" s="59">
        <v>0</v>
      </c>
      <c r="VD387" s="59">
        <v>0</v>
      </c>
      <c r="VE387" s="59">
        <v>0</v>
      </c>
      <c r="VF387" s="59">
        <v>0</v>
      </c>
      <c r="VG387" s="59">
        <v>0</v>
      </c>
      <c r="VH387" s="59">
        <v>0</v>
      </c>
      <c r="VI387" s="59"/>
      <c r="VL387" s="59">
        <v>5348.2545000000009</v>
      </c>
      <c r="VM387" s="59">
        <v>7446.1035599999996</v>
      </c>
      <c r="VN387" s="59">
        <v>7892.8697736000031</v>
      </c>
      <c r="VO387" s="59">
        <v>8366.4419600159999</v>
      </c>
      <c r="VP387" s="59">
        <v>8868.4284776169625</v>
      </c>
      <c r="VQ387" s="59">
        <v>9400.5341862739806</v>
      </c>
      <c r="VR387" s="59"/>
      <c r="VU387" s="59">
        <v>90495</v>
      </c>
      <c r="VV387" s="59">
        <v>125991.60000000002</v>
      </c>
      <c r="VW387" s="59">
        <v>133551.09600000002</v>
      </c>
      <c r="VX387" s="59">
        <v>141564.16175999999</v>
      </c>
      <c r="VY387" s="59">
        <v>150058.01146560002</v>
      </c>
      <c r="VZ387" s="59">
        <v>159061.49215353598</v>
      </c>
      <c r="WA387" s="59"/>
      <c r="WD387" s="59">
        <v>7541.25</v>
      </c>
      <c r="WE387" s="59">
        <v>10499.300000000001</v>
      </c>
      <c r="WF387" s="59">
        <v>11129.258000000002</v>
      </c>
      <c r="WG387" s="59">
        <v>11797.01348</v>
      </c>
      <c r="WH387" s="59">
        <v>12504.834288800002</v>
      </c>
      <c r="WI387" s="59">
        <v>13255.124346127997</v>
      </c>
      <c r="WJ387" s="59"/>
      <c r="WM387" s="59">
        <v>316.46034410407054</v>
      </c>
      <c r="WN387" s="59">
        <v>440.59169114561485</v>
      </c>
      <c r="WO387" s="59">
        <v>467.02719261435175</v>
      </c>
      <c r="WP387" s="59">
        <v>495.0488241712128</v>
      </c>
      <c r="WQ387" s="59">
        <v>524.7517536214857</v>
      </c>
      <c r="WR387" s="59">
        <v>556.23685883877454</v>
      </c>
      <c r="WS387" s="59"/>
      <c r="WV387" s="74">
        <v>9.5</v>
      </c>
      <c r="WW387" s="74">
        <v>21.5</v>
      </c>
      <c r="WX387" s="74">
        <v>33.5</v>
      </c>
      <c r="WY387" s="74">
        <v>45.5</v>
      </c>
      <c r="WZ387" s="74">
        <v>57.5</v>
      </c>
      <c r="XA387" s="74">
        <v>69.5</v>
      </c>
      <c r="XB387" s="74"/>
      <c r="XE387" s="80">
        <v>0</v>
      </c>
      <c r="XF387" s="80">
        <v>1</v>
      </c>
      <c r="XG387" s="80">
        <v>2</v>
      </c>
      <c r="XH387" s="80">
        <v>3</v>
      </c>
      <c r="XI387" s="80">
        <v>4</v>
      </c>
      <c r="XJ387" s="80">
        <v>5</v>
      </c>
      <c r="XK387" s="80"/>
      <c r="XL387" s="75"/>
      <c r="XM387" s="75"/>
      <c r="XN387" s="80">
        <v>9</v>
      </c>
      <c r="XO387" s="80">
        <v>9</v>
      </c>
      <c r="XP387" s="80">
        <v>9</v>
      </c>
      <c r="XQ387" s="80">
        <v>9</v>
      </c>
      <c r="XR387" s="80">
        <v>9</v>
      </c>
      <c r="XS387" s="80">
        <v>9</v>
      </c>
      <c r="XT387" s="80"/>
      <c r="XW387" s="80">
        <v>15</v>
      </c>
      <c r="XX387" s="80">
        <v>15</v>
      </c>
      <c r="XY387" s="80">
        <v>14</v>
      </c>
      <c r="XZ387" s="80">
        <v>14</v>
      </c>
      <c r="YA387" s="80">
        <v>15</v>
      </c>
      <c r="YB387" s="80">
        <v>15</v>
      </c>
      <c r="YC387" s="80"/>
      <c r="YF387" s="5">
        <v>659.81981745698795</v>
      </c>
      <c r="YG387" s="5">
        <v>918.63367603860752</v>
      </c>
      <c r="YH387" s="5">
        <v>973.75169660092342</v>
      </c>
      <c r="YI387" s="5">
        <v>1032.1767983969794</v>
      </c>
      <c r="YJ387" s="5">
        <v>1094.1074063007991</v>
      </c>
      <c r="YK387" s="5">
        <v>3384.7012860339428</v>
      </c>
      <c r="YL387" s="5"/>
      <c r="YO387" s="5">
        <v>14240.715484683175</v>
      </c>
      <c r="YP387" s="5">
        <v>19826.626101552669</v>
      </c>
      <c r="YQ387" s="5">
        <v>21016.223667645827</v>
      </c>
      <c r="YR387" s="5">
        <v>29702.929450272768</v>
      </c>
      <c r="YS387" s="5">
        <v>31485.105217289143</v>
      </c>
      <c r="YT387" s="5">
        <v>33374.211530326473</v>
      </c>
      <c r="YU387" s="5"/>
      <c r="YX387" s="5">
        <v>9739.7626714121452</v>
      </c>
      <c r="YY387" s="5">
        <v>19649.869898749301</v>
      </c>
      <c r="YZ387" s="5">
        <v>21016.223667645827</v>
      </c>
      <c r="ZA387" s="5">
        <v>29702.929450272768</v>
      </c>
      <c r="ZB387" s="5">
        <v>31485.105217289143</v>
      </c>
      <c r="ZC387" s="5">
        <v>33374.211530326473</v>
      </c>
      <c r="ZD387" s="5"/>
      <c r="ZG387" s="5">
        <v>316.46034410407054</v>
      </c>
      <c r="ZH387" s="5">
        <v>440.59169114561485</v>
      </c>
      <c r="ZI387" s="5">
        <v>467.02719261435175</v>
      </c>
      <c r="ZJ387" s="5">
        <v>495.0488241712128</v>
      </c>
      <c r="ZK387" s="5">
        <v>524.7517536214857</v>
      </c>
      <c r="ZL387" s="5">
        <v>556.23685883877454</v>
      </c>
      <c r="ZM387" s="5"/>
      <c r="ZP387" s="60">
        <v>4430.4448174569879</v>
      </c>
      <c r="ZQ387" s="60">
        <v>12336.567352077216</v>
      </c>
      <c r="ZR387" s="60">
        <v>13076.761393201848</v>
      </c>
      <c r="ZS387" s="60">
        <v>13861.367076793958</v>
      </c>
      <c r="ZT387" s="60">
        <v>14693.049101401601</v>
      </c>
      <c r="ZU387" s="60">
        <v>15574.632047485688</v>
      </c>
      <c r="ZV387" s="60"/>
      <c r="ZY387" s="60">
        <v>316.46034410407054</v>
      </c>
      <c r="ZZ387" s="60">
        <v>440.59169114561485</v>
      </c>
      <c r="AAA387" s="60">
        <v>467.02719261435175</v>
      </c>
      <c r="AAB387" s="60">
        <v>495.0488241712128</v>
      </c>
      <c r="AAC387" s="60">
        <v>524.7517536214857</v>
      </c>
      <c r="AAD387" s="60">
        <v>556.23685883877454</v>
      </c>
      <c r="AAE387" s="60"/>
      <c r="AAH387" s="60">
        <v>4113.9844733529171</v>
      </c>
      <c r="AAI387" s="60">
        <v>14980.117498950905</v>
      </c>
      <c r="AAJ387" s="60">
        <v>25686.495593789346</v>
      </c>
      <c r="AAK387" s="60">
        <v>37623.710637012176</v>
      </c>
      <c r="AAL387" s="60">
        <v>50900.920101284115</v>
      </c>
      <c r="AAM387" s="60">
        <v>71198.317931363141</v>
      </c>
      <c r="AAN387" s="60"/>
      <c r="AAQ387" s="5">
        <v>8544.4292908099051</v>
      </c>
      <c r="AAR387" s="5">
        <v>27316.68485102812</v>
      </c>
      <c r="AAS387" s="5">
        <v>38763.256986991197</v>
      </c>
      <c r="AAT387" s="5">
        <v>51485.077713806138</v>
      </c>
      <c r="AAU387" s="5">
        <v>65593.969202685723</v>
      </c>
      <c r="AAV387" s="5">
        <v>86772.949978848832</v>
      </c>
    </row>
    <row r="388" spans="2:724" ht="15" customHeight="1">
      <c r="B388" s="228">
        <v>115</v>
      </c>
      <c r="C388" s="228">
        <v>724406</v>
      </c>
      <c r="D388" s="229" t="s">
        <v>548</v>
      </c>
      <c r="E388" s="73" t="b">
        <v>0</v>
      </c>
      <c r="F388" s="230">
        <v>38975</v>
      </c>
      <c r="G388" s="231" t="s">
        <v>426</v>
      </c>
      <c r="H388" s="57" t="s">
        <v>231</v>
      </c>
      <c r="I388" s="57" t="s">
        <v>199</v>
      </c>
      <c r="J388" s="229" t="s">
        <v>233</v>
      </c>
      <c r="K388" s="232">
        <v>8464</v>
      </c>
      <c r="L388" s="232">
        <v>0</v>
      </c>
      <c r="M388" s="73" t="b">
        <v>1</v>
      </c>
      <c r="N388" s="73" t="b">
        <v>1</v>
      </c>
      <c r="O388" s="73" t="b">
        <v>1</v>
      </c>
      <c r="P388" s="27">
        <v>40071</v>
      </c>
      <c r="Q388" s="27" t="s">
        <v>426</v>
      </c>
      <c r="R388" s="69">
        <v>0</v>
      </c>
      <c r="S388" s="69">
        <v>0.06</v>
      </c>
      <c r="T388" s="69">
        <v>0.06</v>
      </c>
      <c r="U388" s="69">
        <v>0.06</v>
      </c>
      <c r="V388" s="69">
        <v>0.06</v>
      </c>
      <c r="W388" s="69">
        <v>0.06</v>
      </c>
      <c r="Z388" s="232">
        <v>8464</v>
      </c>
      <c r="AA388" s="232">
        <v>8464</v>
      </c>
      <c r="AB388" s="232">
        <v>9000</v>
      </c>
      <c r="AC388" s="232">
        <v>9000</v>
      </c>
      <c r="AD388" s="232">
        <v>9000</v>
      </c>
      <c r="AE388" s="232">
        <v>10250</v>
      </c>
      <c r="AF388" s="232">
        <v>10500</v>
      </c>
      <c r="AG388" s="232">
        <v>10500</v>
      </c>
      <c r="AH388" s="232">
        <v>10500</v>
      </c>
      <c r="AI388" s="232">
        <v>10500</v>
      </c>
      <c r="AJ388" s="232">
        <v>10500</v>
      </c>
      <c r="AK388" s="232">
        <v>10500</v>
      </c>
      <c r="AL388" s="5">
        <v>11130</v>
      </c>
      <c r="AM388" s="5">
        <v>11130</v>
      </c>
      <c r="AN388" s="5">
        <v>11130</v>
      </c>
      <c r="AO388" s="5">
        <v>11130</v>
      </c>
      <c r="AP388" s="5">
        <v>11130</v>
      </c>
      <c r="AQ388" s="5">
        <v>11130</v>
      </c>
      <c r="AR388" s="5">
        <v>11130</v>
      </c>
      <c r="AS388" s="5">
        <v>11130</v>
      </c>
      <c r="AT388" s="5">
        <v>11130</v>
      </c>
      <c r="AU388" s="5">
        <v>11130</v>
      </c>
      <c r="AV388" s="5">
        <v>11130</v>
      </c>
      <c r="AW388" s="5">
        <v>11130</v>
      </c>
      <c r="AX388" s="5">
        <v>11797.800000000001</v>
      </c>
      <c r="AY388" s="5">
        <v>11797.800000000001</v>
      </c>
      <c r="AZ388" s="5">
        <v>11797.800000000001</v>
      </c>
      <c r="BA388" s="5">
        <v>11797.800000000001</v>
      </c>
      <c r="BB388" s="5">
        <v>11797.800000000001</v>
      </c>
      <c r="BC388" s="5">
        <v>11797.800000000001</v>
      </c>
      <c r="BD388" s="5">
        <v>11797.800000000001</v>
      </c>
      <c r="BE388" s="5">
        <v>11797.800000000001</v>
      </c>
      <c r="BF388" s="5">
        <v>11797.800000000001</v>
      </c>
      <c r="BG388" s="5">
        <v>11797.800000000001</v>
      </c>
      <c r="BH388" s="5">
        <v>11797.800000000001</v>
      </c>
      <c r="BI388" s="5">
        <v>11797.800000000001</v>
      </c>
      <c r="BJ388" s="5">
        <v>12505.668000000001</v>
      </c>
      <c r="BK388" s="5">
        <v>12505.668000000001</v>
      </c>
      <c r="BL388" s="5">
        <v>12505.668000000001</v>
      </c>
      <c r="BM388" s="5">
        <v>12505.668000000001</v>
      </c>
      <c r="BN388" s="5">
        <v>12505.668000000001</v>
      </c>
      <c r="BO388" s="5">
        <v>12505.668000000001</v>
      </c>
      <c r="BP388" s="5">
        <v>12505.668000000001</v>
      </c>
      <c r="BQ388" s="5">
        <v>12505.668000000001</v>
      </c>
      <c r="BR388" s="5">
        <v>12505.668000000001</v>
      </c>
      <c r="BS388" s="5">
        <v>12505.668000000001</v>
      </c>
      <c r="BT388" s="5">
        <v>12505.668000000001</v>
      </c>
      <c r="BU388" s="5">
        <v>12505.668000000001</v>
      </c>
      <c r="BV388" s="5">
        <v>13256.008080000001</v>
      </c>
      <c r="BW388" s="5">
        <v>13256.008080000001</v>
      </c>
      <c r="BX388" s="5">
        <v>13256.008080000001</v>
      </c>
      <c r="BY388" s="5">
        <v>13256.008080000001</v>
      </c>
      <c r="BZ388" s="5">
        <v>13256.008080000001</v>
      </c>
      <c r="CA388" s="5">
        <v>13256.008080000001</v>
      </c>
      <c r="CB388" s="5">
        <v>13256.008080000001</v>
      </c>
      <c r="CC388" s="5">
        <v>13256.008080000001</v>
      </c>
      <c r="CD388" s="5">
        <v>13256.008080000001</v>
      </c>
      <c r="CE388" s="5">
        <v>13256.008080000001</v>
      </c>
      <c r="CF388" s="5">
        <v>13256.008080000001</v>
      </c>
      <c r="CG388" s="5">
        <v>13256.008080000001</v>
      </c>
      <c r="CH388" s="5">
        <v>14051.368564800003</v>
      </c>
      <c r="CI388" s="5">
        <v>14051.368564800003</v>
      </c>
      <c r="CJ388" s="5">
        <v>14051.368564800003</v>
      </c>
      <c r="CK388" s="5">
        <v>14051.368564800003</v>
      </c>
      <c r="CL388" s="5">
        <v>14051.368564800003</v>
      </c>
      <c r="CM388" s="5">
        <v>14051.368564800003</v>
      </c>
      <c r="CN388" s="5">
        <v>14051.368564800003</v>
      </c>
      <c r="CO388" s="5">
        <v>14051.368564800003</v>
      </c>
      <c r="CP388" s="5">
        <v>14051.368564800003</v>
      </c>
      <c r="CQ388" s="5">
        <v>14051.368564800003</v>
      </c>
      <c r="CR388" s="5">
        <v>14051.368564800003</v>
      </c>
      <c r="CS388" s="5">
        <v>14051.368564800003</v>
      </c>
      <c r="CU388" s="69">
        <v>0</v>
      </c>
      <c r="CV388" s="69">
        <v>0</v>
      </c>
      <c r="CW388" s="69">
        <v>0</v>
      </c>
      <c r="CX388" s="69">
        <v>0</v>
      </c>
      <c r="CY388" s="69">
        <v>0</v>
      </c>
      <c r="CZ388" s="69">
        <v>0</v>
      </c>
      <c r="DC388" s="5">
        <v>0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0</v>
      </c>
      <c r="EL388" s="5">
        <v>0</v>
      </c>
      <c r="EM388" s="5">
        <v>0</v>
      </c>
      <c r="EN388" s="5">
        <v>0</v>
      </c>
      <c r="EO388" s="5">
        <v>0</v>
      </c>
      <c r="EP388" s="5">
        <v>0</v>
      </c>
      <c r="EQ388" s="5">
        <v>0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0</v>
      </c>
      <c r="FG388" s="5">
        <v>0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0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/>
      <c r="FZ388" s="5">
        <v>8464</v>
      </c>
      <c r="GA388" s="5">
        <v>8464</v>
      </c>
      <c r="GB388" s="5">
        <v>9000</v>
      </c>
      <c r="GC388" s="5">
        <v>9000</v>
      </c>
      <c r="GD388" s="5">
        <v>9000</v>
      </c>
      <c r="GE388" s="5">
        <v>10250</v>
      </c>
      <c r="GF388" s="5">
        <v>10500</v>
      </c>
      <c r="GG388" s="5">
        <v>10500</v>
      </c>
      <c r="GH388" s="5">
        <v>10500</v>
      </c>
      <c r="GI388" s="5">
        <v>10500</v>
      </c>
      <c r="GJ388" s="5">
        <v>10500</v>
      </c>
      <c r="GK388" s="5">
        <v>10500</v>
      </c>
      <c r="GL388" s="5">
        <v>11130</v>
      </c>
      <c r="GM388" s="5">
        <v>11130</v>
      </c>
      <c r="GN388" s="5">
        <v>11130</v>
      </c>
      <c r="GO388" s="5">
        <v>11130</v>
      </c>
      <c r="GP388" s="5">
        <v>11130</v>
      </c>
      <c r="GQ388" s="5">
        <v>11130</v>
      </c>
      <c r="GR388" s="5">
        <v>11130</v>
      </c>
      <c r="GS388" s="5">
        <v>11130</v>
      </c>
      <c r="GT388" s="5">
        <v>11130</v>
      </c>
      <c r="GU388" s="5">
        <v>11130</v>
      </c>
      <c r="GV388" s="5">
        <v>11130</v>
      </c>
      <c r="GW388" s="5">
        <v>11130</v>
      </c>
      <c r="GX388" s="5">
        <v>11797.800000000001</v>
      </c>
      <c r="GY388" s="5">
        <v>11797.800000000001</v>
      </c>
      <c r="GZ388" s="5">
        <v>11797.800000000001</v>
      </c>
      <c r="HA388" s="5">
        <v>11797.800000000001</v>
      </c>
      <c r="HB388" s="5">
        <v>11797.800000000001</v>
      </c>
      <c r="HC388" s="5">
        <v>11797.800000000001</v>
      </c>
      <c r="HD388" s="5">
        <v>11797.800000000001</v>
      </c>
      <c r="HE388" s="5">
        <v>11797.800000000001</v>
      </c>
      <c r="HF388" s="5">
        <v>11797.800000000001</v>
      </c>
      <c r="HG388" s="5">
        <v>11797.800000000001</v>
      </c>
      <c r="HH388" s="5">
        <v>11797.800000000001</v>
      </c>
      <c r="HI388" s="5">
        <v>11797.800000000001</v>
      </c>
      <c r="HJ388" s="5">
        <v>12505.668000000001</v>
      </c>
      <c r="HK388" s="5">
        <v>12505.668000000001</v>
      </c>
      <c r="HL388" s="5">
        <v>12505.668000000001</v>
      </c>
      <c r="HM388" s="5">
        <v>12505.668000000001</v>
      </c>
      <c r="HN388" s="5">
        <v>12505.668000000001</v>
      </c>
      <c r="HO388" s="5">
        <v>12505.668000000001</v>
      </c>
      <c r="HP388" s="5">
        <v>12505.668000000001</v>
      </c>
      <c r="HQ388" s="5">
        <v>12505.668000000001</v>
      </c>
      <c r="HR388" s="5">
        <v>12505.668000000001</v>
      </c>
      <c r="HS388" s="5">
        <v>12505.668000000001</v>
      </c>
      <c r="HT388" s="5">
        <v>12505.668000000001</v>
      </c>
      <c r="HU388" s="5">
        <v>12505.668000000001</v>
      </c>
      <c r="HV388" s="5">
        <v>13256.008080000001</v>
      </c>
      <c r="HW388" s="5">
        <v>13256.008080000001</v>
      </c>
      <c r="HX388" s="5">
        <v>13256.008080000001</v>
      </c>
      <c r="HY388" s="5">
        <v>13256.008080000001</v>
      </c>
      <c r="HZ388" s="5">
        <v>13256.008080000001</v>
      </c>
      <c r="IA388" s="5">
        <v>13256.008080000001</v>
      </c>
      <c r="IB388" s="5">
        <v>13256.008080000001</v>
      </c>
      <c r="IC388" s="5">
        <v>13256.008080000001</v>
      </c>
      <c r="ID388" s="5">
        <v>13256.008080000001</v>
      </c>
      <c r="IE388" s="5">
        <v>13256.008080000001</v>
      </c>
      <c r="IF388" s="5">
        <v>13256.008080000001</v>
      </c>
      <c r="IG388" s="5">
        <v>13256.008080000001</v>
      </c>
      <c r="IH388" s="5">
        <v>14051.368564800003</v>
      </c>
      <c r="II388" s="5">
        <v>14051.368564800003</v>
      </c>
      <c r="IJ388" s="5">
        <v>14051.368564800003</v>
      </c>
      <c r="IK388" s="5">
        <v>14051.368564800003</v>
      </c>
      <c r="IL388" s="5">
        <v>14051.368564800003</v>
      </c>
      <c r="IM388" s="5">
        <v>14051.368564800003</v>
      </c>
      <c r="IN388" s="5">
        <v>14051.368564800003</v>
      </c>
      <c r="IO388" s="5">
        <v>14051.368564800003</v>
      </c>
      <c r="IP388" s="5">
        <v>14051.368564800003</v>
      </c>
      <c r="IQ388" s="5">
        <v>14051.368564800003</v>
      </c>
      <c r="IR388" s="5">
        <v>14051.368564800003</v>
      </c>
      <c r="IS388" s="5">
        <v>14051.368564800003</v>
      </c>
      <c r="IT388" s="5"/>
      <c r="IW388" s="5">
        <v>242.91679999999999</v>
      </c>
      <c r="IX388" s="5">
        <v>242.91679999999999</v>
      </c>
      <c r="IY388" s="5">
        <v>258.3</v>
      </c>
      <c r="IZ388" s="5">
        <v>258.3</v>
      </c>
      <c r="JA388" s="5">
        <v>258.3</v>
      </c>
      <c r="JB388" s="5">
        <v>294.17500000000001</v>
      </c>
      <c r="JC388" s="5">
        <v>301.35000000000002</v>
      </c>
      <c r="JD388" s="5">
        <v>301.35000000000002</v>
      </c>
      <c r="JE388" s="5">
        <v>301.35000000000002</v>
      </c>
      <c r="JF388" s="5">
        <v>301.35000000000002</v>
      </c>
      <c r="JG388" s="5">
        <v>301.35000000000002</v>
      </c>
      <c r="JH388" s="5">
        <v>301.35000000000002</v>
      </c>
      <c r="JI388" s="5">
        <v>319.43099999999998</v>
      </c>
      <c r="JJ388" s="5">
        <v>319.43099999999998</v>
      </c>
      <c r="JK388" s="5">
        <v>319.43099999999998</v>
      </c>
      <c r="JL388" s="5">
        <v>319.43099999999998</v>
      </c>
      <c r="JM388" s="5">
        <v>319.43099999999998</v>
      </c>
      <c r="JN388" s="5">
        <v>319.43099999999998</v>
      </c>
      <c r="JO388" s="5">
        <v>319.43099999999998</v>
      </c>
      <c r="JP388" s="5">
        <v>319.43099999999998</v>
      </c>
      <c r="JQ388" s="5">
        <v>319.43099999999998</v>
      </c>
      <c r="JR388" s="5">
        <v>319.43099999999998</v>
      </c>
      <c r="JS388" s="5">
        <v>319.43099999999998</v>
      </c>
      <c r="JT388" s="5">
        <v>319.43099999999998</v>
      </c>
      <c r="JU388" s="5">
        <v>338.59686000000005</v>
      </c>
      <c r="JV388" s="5">
        <v>338.59686000000005</v>
      </c>
      <c r="JW388" s="5">
        <v>338.59686000000005</v>
      </c>
      <c r="JX388" s="5">
        <v>338.59686000000005</v>
      </c>
      <c r="JY388" s="5">
        <v>338.59686000000005</v>
      </c>
      <c r="JZ388" s="5">
        <v>338.59686000000005</v>
      </c>
      <c r="KA388" s="5">
        <v>338.59686000000005</v>
      </c>
      <c r="KB388" s="5">
        <v>338.59686000000005</v>
      </c>
      <c r="KC388" s="5">
        <v>338.59686000000005</v>
      </c>
      <c r="KD388" s="5">
        <v>338.59686000000005</v>
      </c>
      <c r="KE388" s="5">
        <v>338.59686000000005</v>
      </c>
      <c r="KF388" s="5">
        <v>338.59686000000005</v>
      </c>
      <c r="KG388" s="5">
        <v>358.91267160000007</v>
      </c>
      <c r="KH388" s="5">
        <v>358.91267160000007</v>
      </c>
      <c r="KI388" s="5">
        <v>358.91267160000007</v>
      </c>
      <c r="KJ388" s="5">
        <v>358.91267160000007</v>
      </c>
      <c r="KK388" s="5">
        <v>358.91267160000007</v>
      </c>
      <c r="KL388" s="5">
        <v>358.91267160000007</v>
      </c>
      <c r="KM388" s="5">
        <v>358.91267160000007</v>
      </c>
      <c r="KN388" s="5">
        <v>358.91267160000007</v>
      </c>
      <c r="KO388" s="5">
        <v>358.91267160000007</v>
      </c>
      <c r="KP388" s="5">
        <v>358.91267160000007</v>
      </c>
      <c r="KQ388" s="5">
        <v>358.91267160000007</v>
      </c>
      <c r="KR388" s="5">
        <v>358.91267160000007</v>
      </c>
      <c r="KS388" s="5">
        <v>380.44743189600001</v>
      </c>
      <c r="KT388" s="5">
        <v>380.44743189600001</v>
      </c>
      <c r="KU388" s="5">
        <v>380.44743189600001</v>
      </c>
      <c r="KV388" s="5">
        <v>380.44743189600001</v>
      </c>
      <c r="KW388" s="5">
        <v>380.44743189600001</v>
      </c>
      <c r="KX388" s="5">
        <v>380.44743189600001</v>
      </c>
      <c r="KY388" s="5">
        <v>380.44743189600001</v>
      </c>
      <c r="KZ388" s="5">
        <v>380.44743189600001</v>
      </c>
      <c r="LA388" s="5">
        <v>380.44743189600001</v>
      </c>
      <c r="LB388" s="5">
        <v>380.44743189600001</v>
      </c>
      <c r="LC388" s="5">
        <v>380.44743189600001</v>
      </c>
      <c r="LD388" s="5">
        <v>380.44743189600001</v>
      </c>
      <c r="LE388" s="5">
        <v>403.27427780976006</v>
      </c>
      <c r="LF388" s="5">
        <v>403.27427780976006</v>
      </c>
      <c r="LG388" s="5">
        <v>403.27427780976006</v>
      </c>
      <c r="LH388" s="5">
        <v>403.27427780976006</v>
      </c>
      <c r="LI388" s="5">
        <v>403.27427780976006</v>
      </c>
      <c r="LJ388" s="5">
        <v>403.27427780976006</v>
      </c>
      <c r="LK388" s="5">
        <v>403.27427780976006</v>
      </c>
      <c r="LL388" s="5">
        <v>403.27427780976006</v>
      </c>
      <c r="LM388" s="5">
        <v>403.27427780976006</v>
      </c>
      <c r="LN388" s="5">
        <v>403.27427780976006</v>
      </c>
      <c r="LO388" s="5">
        <v>403.27427780976006</v>
      </c>
      <c r="LP388" s="5">
        <v>403.27427780976006</v>
      </c>
      <c r="LQ388" s="5"/>
      <c r="LT388" s="5">
        <v>257.30560000000003</v>
      </c>
      <c r="LU388" s="5">
        <v>257.30560000000003</v>
      </c>
      <c r="LV388" s="5">
        <v>273.60000000000002</v>
      </c>
      <c r="LW388" s="5">
        <v>273.60000000000002</v>
      </c>
      <c r="LX388" s="5">
        <v>273.60000000000002</v>
      </c>
      <c r="LY388" s="5">
        <v>311.60000000000002</v>
      </c>
      <c r="LZ388" s="5">
        <v>319.2</v>
      </c>
      <c r="MA388" s="5">
        <v>319.2</v>
      </c>
      <c r="MB388" s="5">
        <v>319.2</v>
      </c>
      <c r="MC388" s="5">
        <v>319.2</v>
      </c>
      <c r="MD388" s="5">
        <v>319.2</v>
      </c>
      <c r="ME388" s="5">
        <v>319.2</v>
      </c>
      <c r="MF388" s="5">
        <v>338.35199999999998</v>
      </c>
      <c r="MG388" s="5">
        <v>338.35199999999998</v>
      </c>
      <c r="MH388" s="5">
        <v>338.35199999999998</v>
      </c>
      <c r="MI388" s="5">
        <v>338.35199999999998</v>
      </c>
      <c r="MJ388" s="5">
        <v>338.35199999999998</v>
      </c>
      <c r="MK388" s="5">
        <v>338.35199999999998</v>
      </c>
      <c r="ML388" s="5">
        <v>338.35199999999998</v>
      </c>
      <c r="MM388" s="5">
        <v>338.35199999999998</v>
      </c>
      <c r="MN388" s="5">
        <v>338.35199999999998</v>
      </c>
      <c r="MO388" s="5">
        <v>338.35199999999998</v>
      </c>
      <c r="MP388" s="5">
        <v>338.35199999999998</v>
      </c>
      <c r="MQ388" s="5">
        <v>338.35199999999998</v>
      </c>
      <c r="MR388" s="5">
        <v>358.65312000000006</v>
      </c>
      <c r="MS388" s="5">
        <v>358.65312000000006</v>
      </c>
      <c r="MT388" s="5">
        <v>358.65312000000006</v>
      </c>
      <c r="MU388" s="5">
        <v>358.65312000000006</v>
      </c>
      <c r="MV388" s="5">
        <v>358.65312000000006</v>
      </c>
      <c r="MW388" s="5">
        <v>358.65312000000006</v>
      </c>
      <c r="MX388" s="5">
        <v>358.65312000000006</v>
      </c>
      <c r="MY388" s="5">
        <v>358.65312000000006</v>
      </c>
      <c r="MZ388" s="5">
        <v>358.65312000000006</v>
      </c>
      <c r="NA388" s="5">
        <v>358.65312000000006</v>
      </c>
      <c r="NB388" s="5">
        <v>358.65312000000006</v>
      </c>
      <c r="NC388" s="5">
        <v>358.65312000000006</v>
      </c>
      <c r="ND388" s="5">
        <v>380.17230720000003</v>
      </c>
      <c r="NE388" s="5">
        <v>380.17230720000003</v>
      </c>
      <c r="NF388" s="5">
        <v>380.17230720000003</v>
      </c>
      <c r="NG388" s="5">
        <v>380.17230720000003</v>
      </c>
      <c r="NH388" s="5">
        <v>380.17230720000003</v>
      </c>
      <c r="NI388" s="5">
        <v>380.17230720000003</v>
      </c>
      <c r="NJ388" s="5">
        <v>380.17230720000003</v>
      </c>
      <c r="NK388" s="5">
        <v>380.17230720000003</v>
      </c>
      <c r="NL388" s="5">
        <v>380.17230720000003</v>
      </c>
      <c r="NM388" s="5">
        <v>380.17230720000003</v>
      </c>
      <c r="NN388" s="5">
        <v>380.17230720000003</v>
      </c>
      <c r="NO388" s="5">
        <v>380.17230720000003</v>
      </c>
      <c r="NP388" s="5">
        <v>402.98264563200001</v>
      </c>
      <c r="NQ388" s="5">
        <v>402.98264563200001</v>
      </c>
      <c r="NR388" s="5">
        <v>402.98264563200001</v>
      </c>
      <c r="NS388" s="5">
        <v>402.98264563200001</v>
      </c>
      <c r="NT388" s="5">
        <v>402.98264563200001</v>
      </c>
      <c r="NU388" s="5">
        <v>402.98264563200001</v>
      </c>
      <c r="NV388" s="5">
        <v>402.98264563200001</v>
      </c>
      <c r="NW388" s="5">
        <v>402.98264563200001</v>
      </c>
      <c r="NX388" s="5">
        <v>402.98264563200001</v>
      </c>
      <c r="NY388" s="5">
        <v>402.98264563200001</v>
      </c>
      <c r="NZ388" s="5">
        <v>402.98264563200001</v>
      </c>
      <c r="OA388" s="5">
        <v>402.98264563200001</v>
      </c>
      <c r="OB388" s="5">
        <v>427.1616043699201</v>
      </c>
      <c r="OC388" s="5">
        <v>427.1616043699201</v>
      </c>
      <c r="OD388" s="5">
        <v>427.1616043699201</v>
      </c>
      <c r="OE388" s="5">
        <v>427.1616043699201</v>
      </c>
      <c r="OF388" s="5">
        <v>427.1616043699201</v>
      </c>
      <c r="OG388" s="5">
        <v>427.1616043699201</v>
      </c>
      <c r="OH388" s="5">
        <v>427.1616043699201</v>
      </c>
      <c r="OI388" s="5">
        <v>427.1616043699201</v>
      </c>
      <c r="OJ388" s="5">
        <v>427.1616043699201</v>
      </c>
      <c r="OK388" s="5">
        <v>427.1616043699201</v>
      </c>
      <c r="OL388" s="5">
        <v>427.1616043699201</v>
      </c>
      <c r="OM388" s="5">
        <v>427.1616043699201</v>
      </c>
      <c r="ON388" s="5"/>
      <c r="OQ388" s="59">
        <v>0</v>
      </c>
      <c r="OR388" s="59">
        <v>0</v>
      </c>
      <c r="OS388" s="59">
        <v>0</v>
      </c>
      <c r="OT388" s="59">
        <v>0</v>
      </c>
      <c r="OU388" s="59">
        <v>0</v>
      </c>
      <c r="OV388" s="59">
        <v>0</v>
      </c>
      <c r="OW388" s="59">
        <v>0</v>
      </c>
      <c r="OX388" s="59">
        <v>0</v>
      </c>
      <c r="OY388" s="59">
        <v>0</v>
      </c>
      <c r="OZ388" s="59">
        <v>0</v>
      </c>
      <c r="PA388" s="59">
        <v>0</v>
      </c>
      <c r="PB388" s="59">
        <v>0</v>
      </c>
      <c r="PC388" s="59">
        <v>0</v>
      </c>
      <c r="PD388" s="59">
        <v>0</v>
      </c>
      <c r="PE388" s="59">
        <v>0</v>
      </c>
      <c r="PF388" s="59">
        <v>0</v>
      </c>
      <c r="PG388" s="59">
        <v>0</v>
      </c>
      <c r="PH388" s="59">
        <v>0</v>
      </c>
      <c r="PI388" s="59">
        <v>0</v>
      </c>
      <c r="PJ388" s="59">
        <v>0</v>
      </c>
      <c r="PK388" s="59">
        <v>0</v>
      </c>
      <c r="PL388" s="59">
        <v>0</v>
      </c>
      <c r="PM388" s="59">
        <v>0</v>
      </c>
      <c r="PN388" s="59">
        <v>0</v>
      </c>
      <c r="PO388" s="59">
        <v>0</v>
      </c>
      <c r="PP388" s="59">
        <v>0</v>
      </c>
      <c r="PQ388" s="59">
        <v>0</v>
      </c>
      <c r="PR388" s="59">
        <v>0</v>
      </c>
      <c r="PS388" s="59">
        <v>0</v>
      </c>
      <c r="PT388" s="59">
        <v>0</v>
      </c>
      <c r="PU388" s="59">
        <v>0</v>
      </c>
      <c r="PV388" s="59">
        <v>0</v>
      </c>
      <c r="PW388" s="59">
        <v>0</v>
      </c>
      <c r="PX388" s="59">
        <v>0</v>
      </c>
      <c r="PY388" s="59">
        <v>0</v>
      </c>
      <c r="PZ388" s="59">
        <v>0</v>
      </c>
      <c r="QA388" s="59">
        <v>0</v>
      </c>
      <c r="QB388" s="59">
        <v>0</v>
      </c>
      <c r="QC388" s="59">
        <v>0</v>
      </c>
      <c r="QD388" s="59">
        <v>0</v>
      </c>
      <c r="QE388" s="59">
        <v>0</v>
      </c>
      <c r="QF388" s="59">
        <v>0</v>
      </c>
      <c r="QG388" s="59">
        <v>0</v>
      </c>
      <c r="QH388" s="59">
        <v>0</v>
      </c>
      <c r="QI388" s="59">
        <v>0</v>
      </c>
      <c r="QJ388" s="59">
        <v>0</v>
      </c>
      <c r="QK388" s="59">
        <v>0</v>
      </c>
      <c r="QL388" s="59">
        <v>0</v>
      </c>
      <c r="QM388" s="59">
        <v>0</v>
      </c>
      <c r="QN388" s="59">
        <v>0</v>
      </c>
      <c r="QO388" s="59">
        <v>0</v>
      </c>
      <c r="QP388" s="59">
        <v>0</v>
      </c>
      <c r="QQ388" s="59">
        <v>0</v>
      </c>
      <c r="QR388" s="59">
        <v>0</v>
      </c>
      <c r="QS388" s="59">
        <v>0</v>
      </c>
      <c r="QT388" s="59">
        <v>0</v>
      </c>
      <c r="QU388" s="59">
        <v>0</v>
      </c>
      <c r="QV388" s="59">
        <v>0</v>
      </c>
      <c r="QW388" s="59">
        <v>0</v>
      </c>
      <c r="QX388" s="59">
        <v>0</v>
      </c>
      <c r="QY388" s="59">
        <v>0</v>
      </c>
      <c r="QZ388" s="59">
        <v>0</v>
      </c>
      <c r="RA388" s="59">
        <v>0</v>
      </c>
      <c r="RB388" s="59">
        <v>0</v>
      </c>
      <c r="RC388" s="59">
        <v>0</v>
      </c>
      <c r="RD388" s="59">
        <v>0</v>
      </c>
      <c r="RE388" s="59">
        <v>0</v>
      </c>
      <c r="RF388" s="59">
        <v>0</v>
      </c>
      <c r="RG388" s="59">
        <v>0</v>
      </c>
      <c r="RH388" s="59">
        <v>0</v>
      </c>
      <c r="RI388" s="59">
        <v>0</v>
      </c>
      <c r="RJ388" s="59">
        <v>0</v>
      </c>
      <c r="RK388" s="59"/>
      <c r="RN388" s="59">
        <v>500.22239999999999</v>
      </c>
      <c r="RO388" s="59">
        <v>500.22239999999999</v>
      </c>
      <c r="RP388" s="59">
        <v>531.90000000000009</v>
      </c>
      <c r="RQ388" s="59">
        <v>531.90000000000009</v>
      </c>
      <c r="RR388" s="59">
        <v>531.90000000000009</v>
      </c>
      <c r="RS388" s="59">
        <v>605.77500000000009</v>
      </c>
      <c r="RT388" s="59">
        <v>620.54999999999995</v>
      </c>
      <c r="RU388" s="59">
        <v>620.54999999999995</v>
      </c>
      <c r="RV388" s="59">
        <v>620.54999999999995</v>
      </c>
      <c r="RW388" s="59">
        <v>620.54999999999995</v>
      </c>
      <c r="RX388" s="59">
        <v>620.54999999999995</v>
      </c>
      <c r="RY388" s="59">
        <v>620.54999999999995</v>
      </c>
      <c r="RZ388" s="59">
        <v>657.7829999999999</v>
      </c>
      <c r="SA388" s="59">
        <v>657.7829999999999</v>
      </c>
      <c r="SB388" s="59">
        <v>657.7829999999999</v>
      </c>
      <c r="SC388" s="59">
        <v>657.7829999999999</v>
      </c>
      <c r="SD388" s="59">
        <v>657.7829999999999</v>
      </c>
      <c r="SE388" s="59">
        <v>657.7829999999999</v>
      </c>
      <c r="SF388" s="59">
        <v>657.7829999999999</v>
      </c>
      <c r="SG388" s="59">
        <v>657.7829999999999</v>
      </c>
      <c r="SH388" s="59">
        <v>657.7829999999999</v>
      </c>
      <c r="SI388" s="59">
        <v>657.7829999999999</v>
      </c>
      <c r="SJ388" s="59">
        <v>657.7829999999999</v>
      </c>
      <c r="SK388" s="59">
        <v>657.7829999999999</v>
      </c>
      <c r="SL388" s="59">
        <v>697.24998000000005</v>
      </c>
      <c r="SM388" s="59">
        <v>697.24998000000005</v>
      </c>
      <c r="SN388" s="59">
        <v>697.24998000000005</v>
      </c>
      <c r="SO388" s="59">
        <v>697.24998000000005</v>
      </c>
      <c r="SP388" s="59">
        <v>697.24998000000005</v>
      </c>
      <c r="SQ388" s="59">
        <v>697.24998000000005</v>
      </c>
      <c r="SR388" s="59">
        <v>697.24998000000005</v>
      </c>
      <c r="SS388" s="59">
        <v>697.24998000000005</v>
      </c>
      <c r="ST388" s="59">
        <v>697.24998000000005</v>
      </c>
      <c r="SU388" s="59">
        <v>697.24998000000005</v>
      </c>
      <c r="SV388" s="59">
        <v>697.24998000000005</v>
      </c>
      <c r="SW388" s="59">
        <v>697.24998000000005</v>
      </c>
      <c r="SX388" s="59">
        <v>739.08497880000004</v>
      </c>
      <c r="SY388" s="59">
        <v>739.08497880000004</v>
      </c>
      <c r="SZ388" s="59">
        <v>739.08497880000004</v>
      </c>
      <c r="TA388" s="59">
        <v>739.08497880000004</v>
      </c>
      <c r="TB388" s="59">
        <v>739.08497880000004</v>
      </c>
      <c r="TC388" s="59">
        <v>739.08497880000004</v>
      </c>
      <c r="TD388" s="59">
        <v>739.08497880000004</v>
      </c>
      <c r="TE388" s="59">
        <v>739.08497880000004</v>
      </c>
      <c r="TF388" s="59">
        <v>739.08497880000004</v>
      </c>
      <c r="TG388" s="59">
        <v>739.08497880000004</v>
      </c>
      <c r="TH388" s="59">
        <v>739.08497880000004</v>
      </c>
      <c r="TI388" s="59">
        <v>739.08497880000004</v>
      </c>
      <c r="TJ388" s="59">
        <v>783.43007752800008</v>
      </c>
      <c r="TK388" s="59">
        <v>783.43007752800008</v>
      </c>
      <c r="TL388" s="59">
        <v>783.43007752800008</v>
      </c>
      <c r="TM388" s="59">
        <v>783.43007752800008</v>
      </c>
      <c r="TN388" s="59">
        <v>783.43007752800008</v>
      </c>
      <c r="TO388" s="59">
        <v>783.43007752800008</v>
      </c>
      <c r="TP388" s="59">
        <v>783.43007752800008</v>
      </c>
      <c r="TQ388" s="59">
        <v>783.43007752800008</v>
      </c>
      <c r="TR388" s="59">
        <v>783.43007752800008</v>
      </c>
      <c r="TS388" s="59">
        <v>783.43007752800008</v>
      </c>
      <c r="TT388" s="59">
        <v>783.43007752800008</v>
      </c>
      <c r="TU388" s="59">
        <v>783.43007752800008</v>
      </c>
      <c r="TV388" s="59">
        <v>830.43588217968022</v>
      </c>
      <c r="TW388" s="59">
        <v>830.43588217968022</v>
      </c>
      <c r="TX388" s="59">
        <v>830.43588217968022</v>
      </c>
      <c r="TY388" s="59">
        <v>830.43588217968022</v>
      </c>
      <c r="TZ388" s="59">
        <v>830.43588217968022</v>
      </c>
      <c r="UA388" s="59">
        <v>830.43588217968022</v>
      </c>
      <c r="UB388" s="59">
        <v>830.43588217968022</v>
      </c>
      <c r="UC388" s="59">
        <v>830.43588217968022</v>
      </c>
      <c r="UD388" s="59">
        <v>830.43588217968022</v>
      </c>
      <c r="UE388" s="59">
        <v>830.43588217968022</v>
      </c>
      <c r="UF388" s="59">
        <v>830.43588217968022</v>
      </c>
      <c r="UG388" s="59">
        <v>830.43588217968022</v>
      </c>
      <c r="UH388" s="59"/>
      <c r="UK388" s="59">
        <v>3363.0085999999997</v>
      </c>
      <c r="UL388" s="59">
        <v>3833.172</v>
      </c>
      <c r="UM388" s="59">
        <v>4063.1623200000008</v>
      </c>
      <c r="UN388" s="59">
        <v>4306.9520592000008</v>
      </c>
      <c r="UO388" s="59">
        <v>4565.3691827520006</v>
      </c>
      <c r="UP388" s="59">
        <v>4839.2913337171203</v>
      </c>
      <c r="UQ388" s="59"/>
      <c r="UT388" s="59">
        <v>3562.2111999999993</v>
      </c>
      <c r="UU388" s="59">
        <v>4060.2239999999988</v>
      </c>
      <c r="UV388" s="59">
        <v>4303.8374400000002</v>
      </c>
      <c r="UW388" s="59">
        <v>4562.0676864000006</v>
      </c>
      <c r="UX388" s="59">
        <v>4835.7917475840004</v>
      </c>
      <c r="UY388" s="59">
        <v>5125.9392524390423</v>
      </c>
      <c r="UZ388" s="59"/>
      <c r="VC388" s="59">
        <v>0</v>
      </c>
      <c r="VD388" s="59">
        <v>0</v>
      </c>
      <c r="VE388" s="59">
        <v>0</v>
      </c>
      <c r="VF388" s="59">
        <v>0</v>
      </c>
      <c r="VG388" s="59">
        <v>0</v>
      </c>
      <c r="VH388" s="59">
        <v>0</v>
      </c>
      <c r="VI388" s="59"/>
      <c r="VL388" s="59">
        <v>6925.2197999999989</v>
      </c>
      <c r="VM388" s="59">
        <v>7893.3959999999988</v>
      </c>
      <c r="VN388" s="59">
        <v>8366.9997600000006</v>
      </c>
      <c r="VO388" s="59">
        <v>8869.0197456000024</v>
      </c>
      <c r="VP388" s="59">
        <v>9401.1609303360019</v>
      </c>
      <c r="VQ388" s="59">
        <v>9965.2305861561617</v>
      </c>
      <c r="VR388" s="59"/>
      <c r="VU388" s="59">
        <v>117178</v>
      </c>
      <c r="VV388" s="59">
        <v>133560</v>
      </c>
      <c r="VW388" s="59">
        <v>141573.6</v>
      </c>
      <c r="VX388" s="59">
        <v>150068.01600000003</v>
      </c>
      <c r="VY388" s="59">
        <v>159072.09696000002</v>
      </c>
      <c r="VZ388" s="59">
        <v>168616.42277760009</v>
      </c>
      <c r="WA388" s="59"/>
      <c r="WD388" s="59">
        <v>9764.8333333333339</v>
      </c>
      <c r="WE388" s="59">
        <v>11130</v>
      </c>
      <c r="WF388" s="59">
        <v>11797.800000000001</v>
      </c>
      <c r="WG388" s="59">
        <v>12505.668000000003</v>
      </c>
      <c r="WH388" s="59">
        <v>13256.008080000001</v>
      </c>
      <c r="WI388" s="59">
        <v>14051.368564800008</v>
      </c>
      <c r="WJ388" s="59"/>
      <c r="WM388" s="59">
        <v>409.77059728633378</v>
      </c>
      <c r="WN388" s="59">
        <v>467.05832983634076</v>
      </c>
      <c r="WO388" s="59">
        <v>495.08182962652126</v>
      </c>
      <c r="WP388" s="59">
        <v>524.78673940411261</v>
      </c>
      <c r="WQ388" s="59">
        <v>556.27394376835935</v>
      </c>
      <c r="WR388" s="59">
        <v>589.65038039446119</v>
      </c>
      <c r="WS388" s="59"/>
      <c r="WV388" s="74">
        <v>99.533333333333331</v>
      </c>
      <c r="WW388" s="74">
        <v>111.53333333333333</v>
      </c>
      <c r="WX388" s="74">
        <v>123.53333333333333</v>
      </c>
      <c r="WY388" s="74">
        <v>135.53333333333333</v>
      </c>
      <c r="WZ388" s="74">
        <v>147.53333333333333</v>
      </c>
      <c r="XA388" s="74">
        <v>159.53333333333333</v>
      </c>
      <c r="XB388" s="74"/>
      <c r="XE388" s="80">
        <v>8</v>
      </c>
      <c r="XF388" s="80">
        <v>9</v>
      </c>
      <c r="XG388" s="80">
        <v>10</v>
      </c>
      <c r="XH388" s="80">
        <v>11</v>
      </c>
      <c r="XI388" s="80">
        <v>12</v>
      </c>
      <c r="XJ388" s="80">
        <v>13</v>
      </c>
      <c r="XK388" s="80"/>
      <c r="XL388" s="75"/>
      <c r="XM388" s="75"/>
      <c r="XN388" s="80">
        <v>3</v>
      </c>
      <c r="XO388" s="80">
        <v>3</v>
      </c>
      <c r="XP388" s="80">
        <v>3</v>
      </c>
      <c r="XQ388" s="80">
        <v>3</v>
      </c>
      <c r="XR388" s="80">
        <v>3</v>
      </c>
      <c r="XS388" s="80">
        <v>3</v>
      </c>
      <c r="XT388" s="80"/>
      <c r="XW388" s="80">
        <v>15</v>
      </c>
      <c r="XX388" s="80">
        <v>15</v>
      </c>
      <c r="XY388" s="80">
        <v>15</v>
      </c>
      <c r="XZ388" s="80">
        <v>15</v>
      </c>
      <c r="YA388" s="80">
        <v>15</v>
      </c>
      <c r="YB388" s="80">
        <v>15</v>
      </c>
      <c r="YC388" s="80"/>
      <c r="YF388" s="5">
        <v>2493.4540844873409</v>
      </c>
      <c r="YG388" s="5">
        <v>2842.0499370541329</v>
      </c>
      <c r="YH388" s="5">
        <v>3012.5729332773817</v>
      </c>
      <c r="YI388" s="5">
        <v>3193.3273092740246</v>
      </c>
      <c r="YJ388" s="5">
        <v>3384.9269478304677</v>
      </c>
      <c r="YK388" s="5">
        <v>3588.0225647002981</v>
      </c>
      <c r="YL388" s="5"/>
      <c r="YO388" s="5">
        <v>24586.235837180026</v>
      </c>
      <c r="YP388" s="5">
        <v>28023.499790180445</v>
      </c>
      <c r="YQ388" s="5">
        <v>29704.909777591274</v>
      </c>
      <c r="YR388" s="5">
        <v>31487.204364246758</v>
      </c>
      <c r="YS388" s="5">
        <v>33376.43662610156</v>
      </c>
      <c r="YT388" s="5">
        <v>35379.02282366767</v>
      </c>
      <c r="YU388" s="5"/>
      <c r="YX388" s="5">
        <v>16815.454412740772</v>
      </c>
      <c r="YY388" s="5">
        <v>27773.667701412436</v>
      </c>
      <c r="YZ388" s="5">
        <v>29704.909777591274</v>
      </c>
      <c r="ZA388" s="5">
        <v>31487.204364246758</v>
      </c>
      <c r="ZB388" s="5">
        <v>33376.43662610156</v>
      </c>
      <c r="ZC388" s="5">
        <v>35379.02282366767</v>
      </c>
      <c r="ZD388" s="5"/>
      <c r="ZG388" s="5">
        <v>409.77059728633378</v>
      </c>
      <c r="ZH388" s="5">
        <v>467.05832983634076</v>
      </c>
      <c r="ZI388" s="5">
        <v>495.08182962652126</v>
      </c>
      <c r="ZJ388" s="5">
        <v>524.78673940411261</v>
      </c>
      <c r="ZK388" s="5">
        <v>556.27394376835935</v>
      </c>
      <c r="ZL388" s="5">
        <v>589.65038039446119</v>
      </c>
      <c r="ZM388" s="5"/>
      <c r="ZP388" s="60">
        <v>11473.576724017346</v>
      </c>
      <c r="ZQ388" s="60">
        <v>13077.633235417541</v>
      </c>
      <c r="ZR388" s="60">
        <v>13862.291229542596</v>
      </c>
      <c r="ZS388" s="60">
        <v>14694.028703315153</v>
      </c>
      <c r="ZT388" s="60">
        <v>15575.670425514061</v>
      </c>
      <c r="ZU388" s="60">
        <v>16510.210651044912</v>
      </c>
      <c r="ZV388" s="60"/>
      <c r="ZY388" s="60">
        <v>409.77059728633378</v>
      </c>
      <c r="ZZ388" s="60">
        <v>467.05832983634076</v>
      </c>
      <c r="AAA388" s="60">
        <v>495.08182962652126</v>
      </c>
      <c r="AAB388" s="60">
        <v>524.78673940411261</v>
      </c>
      <c r="AAC388" s="60">
        <v>556.27394376835935</v>
      </c>
      <c r="AAD388" s="60">
        <v>589.65038039446119</v>
      </c>
      <c r="AAE388" s="60"/>
      <c r="AAH388" s="60">
        <v>77856.413484403412</v>
      </c>
      <c r="AAI388" s="60">
        <v>99483.424255140591</v>
      </c>
      <c r="AAJ388" s="60">
        <v>116839.31179185901</v>
      </c>
      <c r="AAK388" s="60">
        <v>135919.76550566519</v>
      </c>
      <c r="AAL388" s="60">
        <v>156869.25214267732</v>
      </c>
      <c r="AAM388" s="60">
        <v>179843.36602031067</v>
      </c>
      <c r="AAN388" s="60"/>
      <c r="AAQ388" s="5">
        <v>89329.990208420757</v>
      </c>
      <c r="AAR388" s="5">
        <v>112561.05749055813</v>
      </c>
      <c r="AAS388" s="5">
        <v>130701.60302140161</v>
      </c>
      <c r="AAT388" s="5">
        <v>150613.79420898034</v>
      </c>
      <c r="AAU388" s="5">
        <v>172444.92256819137</v>
      </c>
      <c r="AAV388" s="5">
        <v>196353.57667135558</v>
      </c>
    </row>
    <row r="389" spans="2:724" ht="15" customHeight="1">
      <c r="B389" s="228">
        <v>116</v>
      </c>
      <c r="C389" s="228">
        <v>738323</v>
      </c>
      <c r="D389" s="229" t="s">
        <v>549</v>
      </c>
      <c r="E389" s="73" t="b">
        <v>0</v>
      </c>
      <c r="F389" s="230">
        <v>38975</v>
      </c>
      <c r="G389" s="231" t="s">
        <v>426</v>
      </c>
      <c r="H389" s="57" t="s">
        <v>231</v>
      </c>
      <c r="I389" s="57" t="s">
        <v>199</v>
      </c>
      <c r="J389" s="229" t="s">
        <v>233</v>
      </c>
      <c r="K389" s="232">
        <v>8464</v>
      </c>
      <c r="L389" s="232">
        <v>0</v>
      </c>
      <c r="M389" s="73" t="b">
        <v>1</v>
      </c>
      <c r="N389" s="73" t="b">
        <v>1</v>
      </c>
      <c r="O389" s="73" t="b">
        <v>1</v>
      </c>
      <c r="P389" s="27">
        <v>40071</v>
      </c>
      <c r="Q389" s="27" t="s">
        <v>426</v>
      </c>
      <c r="R389" s="69">
        <v>0</v>
      </c>
      <c r="S389" s="69">
        <v>0.06</v>
      </c>
      <c r="T389" s="69">
        <v>0.06</v>
      </c>
      <c r="U389" s="69">
        <v>0.06</v>
      </c>
      <c r="V389" s="69">
        <v>0.06</v>
      </c>
      <c r="W389" s="69">
        <v>0.06</v>
      </c>
      <c r="Z389" s="232">
        <v>8464</v>
      </c>
      <c r="AA389" s="232">
        <v>8464</v>
      </c>
      <c r="AB389" s="232">
        <v>9000</v>
      </c>
      <c r="AC389" s="232">
        <v>9000</v>
      </c>
      <c r="AD389" s="232">
        <v>9000</v>
      </c>
      <c r="AE389" s="232">
        <v>9905</v>
      </c>
      <c r="AF389" s="232">
        <v>9905</v>
      </c>
      <c r="AG389" s="232">
        <v>9905</v>
      </c>
      <c r="AH389" s="232">
        <v>9905</v>
      </c>
      <c r="AI389" s="232">
        <v>9905</v>
      </c>
      <c r="AJ389" s="232">
        <v>9905</v>
      </c>
      <c r="AK389" s="232">
        <v>9905</v>
      </c>
      <c r="AL389" s="5">
        <v>10499.300000000001</v>
      </c>
      <c r="AM389" s="5">
        <v>10499.300000000001</v>
      </c>
      <c r="AN389" s="5">
        <v>10499.300000000001</v>
      </c>
      <c r="AO389" s="5">
        <v>10499.300000000001</v>
      </c>
      <c r="AP389" s="5">
        <v>10499.300000000001</v>
      </c>
      <c r="AQ389" s="5">
        <v>10499.300000000001</v>
      </c>
      <c r="AR389" s="5">
        <v>10499.300000000001</v>
      </c>
      <c r="AS389" s="5">
        <v>10499.300000000001</v>
      </c>
      <c r="AT389" s="5">
        <v>10499.300000000001</v>
      </c>
      <c r="AU389" s="5">
        <v>10499.300000000001</v>
      </c>
      <c r="AV389" s="5">
        <v>10499.300000000001</v>
      </c>
      <c r="AW389" s="5">
        <v>10499.300000000001</v>
      </c>
      <c r="AX389" s="5">
        <v>11129.258000000002</v>
      </c>
      <c r="AY389" s="5">
        <v>11129.258000000002</v>
      </c>
      <c r="AZ389" s="5">
        <v>11129.258000000002</v>
      </c>
      <c r="BA389" s="5">
        <v>11129.258000000002</v>
      </c>
      <c r="BB389" s="5">
        <v>11129.258000000002</v>
      </c>
      <c r="BC389" s="5">
        <v>11129.258000000002</v>
      </c>
      <c r="BD389" s="5">
        <v>11129.258000000002</v>
      </c>
      <c r="BE389" s="5">
        <v>11129.258000000002</v>
      </c>
      <c r="BF389" s="5">
        <v>11129.258000000002</v>
      </c>
      <c r="BG389" s="5">
        <v>11129.258000000002</v>
      </c>
      <c r="BH389" s="5">
        <v>11129.258000000002</v>
      </c>
      <c r="BI389" s="5">
        <v>11129.258000000002</v>
      </c>
      <c r="BJ389" s="5">
        <v>11797.013480000001</v>
      </c>
      <c r="BK389" s="5">
        <v>11797.013480000001</v>
      </c>
      <c r="BL389" s="5">
        <v>11797.013480000001</v>
      </c>
      <c r="BM389" s="5">
        <v>11797.013480000001</v>
      </c>
      <c r="BN389" s="5">
        <v>11797.013480000001</v>
      </c>
      <c r="BO389" s="5">
        <v>11797.013480000001</v>
      </c>
      <c r="BP389" s="5">
        <v>11797.013480000001</v>
      </c>
      <c r="BQ389" s="5">
        <v>11797.013480000001</v>
      </c>
      <c r="BR389" s="5">
        <v>11797.013480000001</v>
      </c>
      <c r="BS389" s="5">
        <v>11797.013480000001</v>
      </c>
      <c r="BT389" s="5">
        <v>11797.013480000001</v>
      </c>
      <c r="BU389" s="5">
        <v>11797.013480000001</v>
      </c>
      <c r="BV389" s="5">
        <v>12504.834288800002</v>
      </c>
      <c r="BW389" s="5">
        <v>12504.834288800002</v>
      </c>
      <c r="BX389" s="5">
        <v>12504.834288800002</v>
      </c>
      <c r="BY389" s="5">
        <v>12504.834288800002</v>
      </c>
      <c r="BZ389" s="5">
        <v>12504.834288800002</v>
      </c>
      <c r="CA389" s="5">
        <v>12504.834288800002</v>
      </c>
      <c r="CB389" s="5">
        <v>12504.834288800002</v>
      </c>
      <c r="CC389" s="5">
        <v>12504.834288800002</v>
      </c>
      <c r="CD389" s="5">
        <v>12504.834288800002</v>
      </c>
      <c r="CE389" s="5">
        <v>12504.834288800002</v>
      </c>
      <c r="CF389" s="5">
        <v>12504.834288800002</v>
      </c>
      <c r="CG389" s="5">
        <v>12504.834288800002</v>
      </c>
      <c r="CH389" s="5">
        <v>13255.124346128003</v>
      </c>
      <c r="CI389" s="5">
        <v>13255.124346128003</v>
      </c>
      <c r="CJ389" s="5">
        <v>13255.124346128003</v>
      </c>
      <c r="CK389" s="5">
        <v>13255.124346128003</v>
      </c>
      <c r="CL389" s="5">
        <v>13255.124346128003</v>
      </c>
      <c r="CM389" s="5">
        <v>13255.124346128003</v>
      </c>
      <c r="CN389" s="5">
        <v>13255.124346128003</v>
      </c>
      <c r="CO389" s="5">
        <v>13255.124346128003</v>
      </c>
      <c r="CP389" s="5">
        <v>13255.124346128003</v>
      </c>
      <c r="CQ389" s="5">
        <v>13255.124346128003</v>
      </c>
      <c r="CR389" s="5">
        <v>13255.124346128003</v>
      </c>
      <c r="CS389" s="5">
        <v>13255.124346128003</v>
      </c>
      <c r="CU389" s="69">
        <v>0</v>
      </c>
      <c r="CV389" s="69">
        <v>0</v>
      </c>
      <c r="CW389" s="69">
        <v>0</v>
      </c>
      <c r="CX389" s="69">
        <v>0</v>
      </c>
      <c r="CY389" s="69">
        <v>0</v>
      </c>
      <c r="CZ389" s="69">
        <v>0</v>
      </c>
      <c r="DC389" s="5">
        <v>0</v>
      </c>
      <c r="DD389" s="5">
        <v>0</v>
      </c>
      <c r="DE389" s="5">
        <v>0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  <c r="EN389" s="5">
        <v>0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0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/>
      <c r="FZ389" s="5">
        <v>8464</v>
      </c>
      <c r="GA389" s="5">
        <v>8464</v>
      </c>
      <c r="GB389" s="5">
        <v>9000</v>
      </c>
      <c r="GC389" s="5">
        <v>9000</v>
      </c>
      <c r="GD389" s="5">
        <v>9000</v>
      </c>
      <c r="GE389" s="5">
        <v>9905</v>
      </c>
      <c r="GF389" s="5">
        <v>9905</v>
      </c>
      <c r="GG389" s="5">
        <v>9905</v>
      </c>
      <c r="GH389" s="5">
        <v>9905</v>
      </c>
      <c r="GI389" s="5">
        <v>9905</v>
      </c>
      <c r="GJ389" s="5">
        <v>9905</v>
      </c>
      <c r="GK389" s="5">
        <v>9905</v>
      </c>
      <c r="GL389" s="5">
        <v>10499.300000000001</v>
      </c>
      <c r="GM389" s="5">
        <v>10499.300000000001</v>
      </c>
      <c r="GN389" s="5">
        <v>10499.300000000001</v>
      </c>
      <c r="GO389" s="5">
        <v>10499.300000000001</v>
      </c>
      <c r="GP389" s="5">
        <v>10499.300000000001</v>
      </c>
      <c r="GQ389" s="5">
        <v>10499.300000000001</v>
      </c>
      <c r="GR389" s="5">
        <v>10499.300000000001</v>
      </c>
      <c r="GS389" s="5">
        <v>10499.300000000001</v>
      </c>
      <c r="GT389" s="5">
        <v>10499.300000000001</v>
      </c>
      <c r="GU389" s="5">
        <v>10499.300000000001</v>
      </c>
      <c r="GV389" s="5">
        <v>10499.300000000001</v>
      </c>
      <c r="GW389" s="5">
        <v>10499.300000000001</v>
      </c>
      <c r="GX389" s="5">
        <v>11129.258000000002</v>
      </c>
      <c r="GY389" s="5">
        <v>11129.258000000002</v>
      </c>
      <c r="GZ389" s="5">
        <v>11129.258000000002</v>
      </c>
      <c r="HA389" s="5">
        <v>11129.258000000002</v>
      </c>
      <c r="HB389" s="5">
        <v>11129.258000000002</v>
      </c>
      <c r="HC389" s="5">
        <v>11129.258000000002</v>
      </c>
      <c r="HD389" s="5">
        <v>11129.258000000002</v>
      </c>
      <c r="HE389" s="5">
        <v>11129.258000000002</v>
      </c>
      <c r="HF389" s="5">
        <v>11129.258000000002</v>
      </c>
      <c r="HG389" s="5">
        <v>11129.258000000002</v>
      </c>
      <c r="HH389" s="5">
        <v>11129.258000000002</v>
      </c>
      <c r="HI389" s="5">
        <v>11129.258000000002</v>
      </c>
      <c r="HJ389" s="5">
        <v>11797.013480000001</v>
      </c>
      <c r="HK389" s="5">
        <v>11797.013480000001</v>
      </c>
      <c r="HL389" s="5">
        <v>11797.013480000001</v>
      </c>
      <c r="HM389" s="5">
        <v>11797.013480000001</v>
      </c>
      <c r="HN389" s="5">
        <v>11797.013480000001</v>
      </c>
      <c r="HO389" s="5">
        <v>11797.013480000001</v>
      </c>
      <c r="HP389" s="5">
        <v>11797.013480000001</v>
      </c>
      <c r="HQ389" s="5">
        <v>11797.013480000001</v>
      </c>
      <c r="HR389" s="5">
        <v>11797.013480000001</v>
      </c>
      <c r="HS389" s="5">
        <v>11797.013480000001</v>
      </c>
      <c r="HT389" s="5">
        <v>11797.013480000001</v>
      </c>
      <c r="HU389" s="5">
        <v>11797.013480000001</v>
      </c>
      <c r="HV389" s="5">
        <v>12504.834288800002</v>
      </c>
      <c r="HW389" s="5">
        <v>12504.834288800002</v>
      </c>
      <c r="HX389" s="5">
        <v>12504.834288800002</v>
      </c>
      <c r="HY389" s="5">
        <v>12504.834288800002</v>
      </c>
      <c r="HZ389" s="5">
        <v>12504.834288800002</v>
      </c>
      <c r="IA389" s="5">
        <v>12504.834288800002</v>
      </c>
      <c r="IB389" s="5">
        <v>12504.834288800002</v>
      </c>
      <c r="IC389" s="5">
        <v>12504.834288800002</v>
      </c>
      <c r="ID389" s="5">
        <v>12504.834288800002</v>
      </c>
      <c r="IE389" s="5">
        <v>12504.834288800002</v>
      </c>
      <c r="IF389" s="5">
        <v>12504.834288800002</v>
      </c>
      <c r="IG389" s="5">
        <v>12504.834288800002</v>
      </c>
      <c r="IH389" s="5">
        <v>13255.124346128003</v>
      </c>
      <c r="II389" s="5">
        <v>13255.124346128003</v>
      </c>
      <c r="IJ389" s="5">
        <v>13255.124346128003</v>
      </c>
      <c r="IK389" s="5">
        <v>13255.124346128003</v>
      </c>
      <c r="IL389" s="5">
        <v>13255.124346128003</v>
      </c>
      <c r="IM389" s="5">
        <v>13255.124346128003</v>
      </c>
      <c r="IN389" s="5">
        <v>13255.124346128003</v>
      </c>
      <c r="IO389" s="5">
        <v>13255.124346128003</v>
      </c>
      <c r="IP389" s="5">
        <v>13255.124346128003</v>
      </c>
      <c r="IQ389" s="5">
        <v>13255.124346128003</v>
      </c>
      <c r="IR389" s="5">
        <v>13255.124346128003</v>
      </c>
      <c r="IS389" s="5">
        <v>13255.124346128003</v>
      </c>
      <c r="IT389" s="5"/>
      <c r="IW389" s="5">
        <v>242.91679999999999</v>
      </c>
      <c r="IX389" s="5">
        <v>242.91679999999999</v>
      </c>
      <c r="IY389" s="5">
        <v>258.3</v>
      </c>
      <c r="IZ389" s="5">
        <v>258.3</v>
      </c>
      <c r="JA389" s="5">
        <v>258.3</v>
      </c>
      <c r="JB389" s="5">
        <v>284.27350000000001</v>
      </c>
      <c r="JC389" s="5">
        <v>284.27350000000001</v>
      </c>
      <c r="JD389" s="5">
        <v>284.27350000000001</v>
      </c>
      <c r="JE389" s="5">
        <v>284.27350000000001</v>
      </c>
      <c r="JF389" s="5">
        <v>284.27350000000001</v>
      </c>
      <c r="JG389" s="5">
        <v>284.27350000000001</v>
      </c>
      <c r="JH389" s="5">
        <v>284.27350000000001</v>
      </c>
      <c r="JI389" s="5">
        <v>301.32991000000004</v>
      </c>
      <c r="JJ389" s="5">
        <v>301.32991000000004</v>
      </c>
      <c r="JK389" s="5">
        <v>301.32991000000004</v>
      </c>
      <c r="JL389" s="5">
        <v>301.32991000000004</v>
      </c>
      <c r="JM389" s="5">
        <v>301.32991000000004</v>
      </c>
      <c r="JN389" s="5">
        <v>301.32991000000004</v>
      </c>
      <c r="JO389" s="5">
        <v>301.32991000000004</v>
      </c>
      <c r="JP389" s="5">
        <v>301.32991000000004</v>
      </c>
      <c r="JQ389" s="5">
        <v>301.32991000000004</v>
      </c>
      <c r="JR389" s="5">
        <v>301.32991000000004</v>
      </c>
      <c r="JS389" s="5">
        <v>301.32991000000004</v>
      </c>
      <c r="JT389" s="5">
        <v>301.32991000000004</v>
      </c>
      <c r="JU389" s="5">
        <v>319.40970460000005</v>
      </c>
      <c r="JV389" s="5">
        <v>319.40970460000005</v>
      </c>
      <c r="JW389" s="5">
        <v>319.40970460000005</v>
      </c>
      <c r="JX389" s="5">
        <v>319.40970460000005</v>
      </c>
      <c r="JY389" s="5">
        <v>319.40970460000005</v>
      </c>
      <c r="JZ389" s="5">
        <v>319.40970460000005</v>
      </c>
      <c r="KA389" s="5">
        <v>319.40970460000005</v>
      </c>
      <c r="KB389" s="5">
        <v>319.40970460000005</v>
      </c>
      <c r="KC389" s="5">
        <v>319.40970460000005</v>
      </c>
      <c r="KD389" s="5">
        <v>319.40970460000005</v>
      </c>
      <c r="KE389" s="5">
        <v>319.40970460000005</v>
      </c>
      <c r="KF389" s="5">
        <v>319.40970460000005</v>
      </c>
      <c r="KG389" s="5">
        <v>338.57428687600003</v>
      </c>
      <c r="KH389" s="5">
        <v>338.57428687600003</v>
      </c>
      <c r="KI389" s="5">
        <v>338.57428687600003</v>
      </c>
      <c r="KJ389" s="5">
        <v>338.57428687600003</v>
      </c>
      <c r="KK389" s="5">
        <v>338.57428687600003</v>
      </c>
      <c r="KL389" s="5">
        <v>338.57428687600003</v>
      </c>
      <c r="KM389" s="5">
        <v>338.57428687600003</v>
      </c>
      <c r="KN389" s="5">
        <v>338.57428687600003</v>
      </c>
      <c r="KO389" s="5">
        <v>338.57428687600003</v>
      </c>
      <c r="KP389" s="5">
        <v>338.57428687600003</v>
      </c>
      <c r="KQ389" s="5">
        <v>338.57428687600003</v>
      </c>
      <c r="KR389" s="5">
        <v>338.57428687600003</v>
      </c>
      <c r="KS389" s="5">
        <v>358.88874408856009</v>
      </c>
      <c r="KT389" s="5">
        <v>358.88874408856009</v>
      </c>
      <c r="KU389" s="5">
        <v>358.88874408856009</v>
      </c>
      <c r="KV389" s="5">
        <v>358.88874408856009</v>
      </c>
      <c r="KW389" s="5">
        <v>358.88874408856009</v>
      </c>
      <c r="KX389" s="5">
        <v>358.88874408856009</v>
      </c>
      <c r="KY389" s="5">
        <v>358.88874408856009</v>
      </c>
      <c r="KZ389" s="5">
        <v>358.88874408856009</v>
      </c>
      <c r="LA389" s="5">
        <v>358.88874408856009</v>
      </c>
      <c r="LB389" s="5">
        <v>358.88874408856009</v>
      </c>
      <c r="LC389" s="5">
        <v>358.88874408856009</v>
      </c>
      <c r="LD389" s="5">
        <v>358.88874408856009</v>
      </c>
      <c r="LE389" s="5">
        <v>380.42206873387369</v>
      </c>
      <c r="LF389" s="5">
        <v>380.42206873387369</v>
      </c>
      <c r="LG389" s="5">
        <v>380.42206873387369</v>
      </c>
      <c r="LH389" s="5">
        <v>380.42206873387369</v>
      </c>
      <c r="LI389" s="5">
        <v>380.42206873387369</v>
      </c>
      <c r="LJ389" s="5">
        <v>380.42206873387369</v>
      </c>
      <c r="LK389" s="5">
        <v>380.42206873387369</v>
      </c>
      <c r="LL389" s="5">
        <v>380.42206873387369</v>
      </c>
      <c r="LM389" s="5">
        <v>380.42206873387369</v>
      </c>
      <c r="LN389" s="5">
        <v>380.42206873387369</v>
      </c>
      <c r="LO389" s="5">
        <v>380.42206873387369</v>
      </c>
      <c r="LP389" s="5">
        <v>380.42206873387369</v>
      </c>
      <c r="LQ389" s="5"/>
      <c r="LT389" s="5">
        <v>257.30560000000003</v>
      </c>
      <c r="LU389" s="5">
        <v>257.30560000000003</v>
      </c>
      <c r="LV389" s="5">
        <v>273.60000000000002</v>
      </c>
      <c r="LW389" s="5">
        <v>273.60000000000002</v>
      </c>
      <c r="LX389" s="5">
        <v>273.60000000000002</v>
      </c>
      <c r="LY389" s="5">
        <v>301.11200000000002</v>
      </c>
      <c r="LZ389" s="5">
        <v>301.11200000000002</v>
      </c>
      <c r="MA389" s="5">
        <v>301.11200000000002</v>
      </c>
      <c r="MB389" s="5">
        <v>301.11200000000002</v>
      </c>
      <c r="MC389" s="5">
        <v>301.11200000000002</v>
      </c>
      <c r="MD389" s="5">
        <v>301.11200000000002</v>
      </c>
      <c r="ME389" s="5">
        <v>301.11200000000002</v>
      </c>
      <c r="MF389" s="5">
        <v>319.17872000000006</v>
      </c>
      <c r="MG389" s="5">
        <v>319.17872000000006</v>
      </c>
      <c r="MH389" s="5">
        <v>319.17872000000006</v>
      </c>
      <c r="MI389" s="5">
        <v>319.17872000000006</v>
      </c>
      <c r="MJ389" s="5">
        <v>319.17872000000006</v>
      </c>
      <c r="MK389" s="5">
        <v>319.17872000000006</v>
      </c>
      <c r="ML389" s="5">
        <v>319.17872000000006</v>
      </c>
      <c r="MM389" s="5">
        <v>319.17872000000006</v>
      </c>
      <c r="MN389" s="5">
        <v>319.17872000000006</v>
      </c>
      <c r="MO389" s="5">
        <v>319.17872000000006</v>
      </c>
      <c r="MP389" s="5">
        <v>319.17872000000006</v>
      </c>
      <c r="MQ389" s="5">
        <v>319.17872000000006</v>
      </c>
      <c r="MR389" s="5">
        <v>338.32944320000007</v>
      </c>
      <c r="MS389" s="5">
        <v>338.32944320000007</v>
      </c>
      <c r="MT389" s="5">
        <v>338.32944320000007</v>
      </c>
      <c r="MU389" s="5">
        <v>338.32944320000007</v>
      </c>
      <c r="MV389" s="5">
        <v>338.32944320000007</v>
      </c>
      <c r="MW389" s="5">
        <v>338.32944320000007</v>
      </c>
      <c r="MX389" s="5">
        <v>338.32944320000007</v>
      </c>
      <c r="MY389" s="5">
        <v>338.32944320000007</v>
      </c>
      <c r="MZ389" s="5">
        <v>338.32944320000007</v>
      </c>
      <c r="NA389" s="5">
        <v>338.32944320000007</v>
      </c>
      <c r="NB389" s="5">
        <v>338.32944320000007</v>
      </c>
      <c r="NC389" s="5">
        <v>338.32944320000007</v>
      </c>
      <c r="ND389" s="5">
        <v>358.62920979200004</v>
      </c>
      <c r="NE389" s="5">
        <v>358.62920979200004</v>
      </c>
      <c r="NF389" s="5">
        <v>358.62920979200004</v>
      </c>
      <c r="NG389" s="5">
        <v>358.62920979200004</v>
      </c>
      <c r="NH389" s="5">
        <v>358.62920979200004</v>
      </c>
      <c r="NI389" s="5">
        <v>358.62920979200004</v>
      </c>
      <c r="NJ389" s="5">
        <v>358.62920979200004</v>
      </c>
      <c r="NK389" s="5">
        <v>358.62920979200004</v>
      </c>
      <c r="NL389" s="5">
        <v>358.62920979200004</v>
      </c>
      <c r="NM389" s="5">
        <v>358.62920979200004</v>
      </c>
      <c r="NN389" s="5">
        <v>358.62920979200004</v>
      </c>
      <c r="NO389" s="5">
        <v>358.62920979200004</v>
      </c>
      <c r="NP389" s="5">
        <v>380.14696237952006</v>
      </c>
      <c r="NQ389" s="5">
        <v>380.14696237952006</v>
      </c>
      <c r="NR389" s="5">
        <v>380.14696237952006</v>
      </c>
      <c r="NS389" s="5">
        <v>380.14696237952006</v>
      </c>
      <c r="NT389" s="5">
        <v>380.14696237952006</v>
      </c>
      <c r="NU389" s="5">
        <v>380.14696237952006</v>
      </c>
      <c r="NV389" s="5">
        <v>380.14696237952006</v>
      </c>
      <c r="NW389" s="5">
        <v>380.14696237952006</v>
      </c>
      <c r="NX389" s="5">
        <v>380.14696237952006</v>
      </c>
      <c r="NY389" s="5">
        <v>380.14696237952006</v>
      </c>
      <c r="NZ389" s="5">
        <v>380.14696237952006</v>
      </c>
      <c r="OA389" s="5">
        <v>380.14696237952006</v>
      </c>
      <c r="OB389" s="5">
        <v>402.95578012229129</v>
      </c>
      <c r="OC389" s="5">
        <v>402.95578012229129</v>
      </c>
      <c r="OD389" s="5">
        <v>402.95578012229129</v>
      </c>
      <c r="OE389" s="5">
        <v>402.95578012229129</v>
      </c>
      <c r="OF389" s="5">
        <v>402.95578012229129</v>
      </c>
      <c r="OG389" s="5">
        <v>402.95578012229129</v>
      </c>
      <c r="OH389" s="5">
        <v>402.95578012229129</v>
      </c>
      <c r="OI389" s="5">
        <v>402.95578012229129</v>
      </c>
      <c r="OJ389" s="5">
        <v>402.95578012229129</v>
      </c>
      <c r="OK389" s="5">
        <v>402.95578012229129</v>
      </c>
      <c r="OL389" s="5">
        <v>402.95578012229129</v>
      </c>
      <c r="OM389" s="5">
        <v>402.95578012229129</v>
      </c>
      <c r="ON389" s="5"/>
      <c r="OQ389" s="59">
        <v>0</v>
      </c>
      <c r="OR389" s="59">
        <v>0</v>
      </c>
      <c r="OS389" s="59">
        <v>0</v>
      </c>
      <c r="OT389" s="59">
        <v>0</v>
      </c>
      <c r="OU389" s="59">
        <v>0</v>
      </c>
      <c r="OV389" s="59">
        <v>0</v>
      </c>
      <c r="OW389" s="59">
        <v>0</v>
      </c>
      <c r="OX389" s="59">
        <v>0</v>
      </c>
      <c r="OY389" s="59">
        <v>0</v>
      </c>
      <c r="OZ389" s="59">
        <v>0</v>
      </c>
      <c r="PA389" s="59">
        <v>0</v>
      </c>
      <c r="PB389" s="59">
        <v>0</v>
      </c>
      <c r="PC389" s="59">
        <v>0</v>
      </c>
      <c r="PD389" s="59">
        <v>0</v>
      </c>
      <c r="PE389" s="59">
        <v>0</v>
      </c>
      <c r="PF389" s="59">
        <v>0</v>
      </c>
      <c r="PG389" s="59">
        <v>0</v>
      </c>
      <c r="PH389" s="59">
        <v>0</v>
      </c>
      <c r="PI389" s="59">
        <v>0</v>
      </c>
      <c r="PJ389" s="59">
        <v>0</v>
      </c>
      <c r="PK389" s="59">
        <v>0</v>
      </c>
      <c r="PL389" s="59">
        <v>0</v>
      </c>
      <c r="PM389" s="59">
        <v>0</v>
      </c>
      <c r="PN389" s="59">
        <v>0</v>
      </c>
      <c r="PO389" s="59">
        <v>0</v>
      </c>
      <c r="PP389" s="59">
        <v>0</v>
      </c>
      <c r="PQ389" s="59">
        <v>0</v>
      </c>
      <c r="PR389" s="59">
        <v>0</v>
      </c>
      <c r="PS389" s="59">
        <v>0</v>
      </c>
      <c r="PT389" s="59">
        <v>0</v>
      </c>
      <c r="PU389" s="59">
        <v>0</v>
      </c>
      <c r="PV389" s="59">
        <v>0</v>
      </c>
      <c r="PW389" s="59">
        <v>0</v>
      </c>
      <c r="PX389" s="59">
        <v>0</v>
      </c>
      <c r="PY389" s="59">
        <v>0</v>
      </c>
      <c r="PZ389" s="59">
        <v>0</v>
      </c>
      <c r="QA389" s="59">
        <v>0</v>
      </c>
      <c r="QB389" s="59">
        <v>0</v>
      </c>
      <c r="QC389" s="59">
        <v>0</v>
      </c>
      <c r="QD389" s="59">
        <v>0</v>
      </c>
      <c r="QE389" s="59">
        <v>0</v>
      </c>
      <c r="QF389" s="59">
        <v>0</v>
      </c>
      <c r="QG389" s="59">
        <v>0</v>
      </c>
      <c r="QH389" s="59">
        <v>0</v>
      </c>
      <c r="QI389" s="59">
        <v>0</v>
      </c>
      <c r="QJ389" s="59">
        <v>0</v>
      </c>
      <c r="QK389" s="59">
        <v>0</v>
      </c>
      <c r="QL389" s="59">
        <v>0</v>
      </c>
      <c r="QM389" s="59">
        <v>0</v>
      </c>
      <c r="QN389" s="59">
        <v>0</v>
      </c>
      <c r="QO389" s="59">
        <v>0</v>
      </c>
      <c r="QP389" s="59">
        <v>0</v>
      </c>
      <c r="QQ389" s="59">
        <v>0</v>
      </c>
      <c r="QR389" s="59">
        <v>0</v>
      </c>
      <c r="QS389" s="59">
        <v>0</v>
      </c>
      <c r="QT389" s="59">
        <v>0</v>
      </c>
      <c r="QU389" s="59">
        <v>0</v>
      </c>
      <c r="QV389" s="59">
        <v>0</v>
      </c>
      <c r="QW389" s="59">
        <v>0</v>
      </c>
      <c r="QX389" s="59">
        <v>0</v>
      </c>
      <c r="QY389" s="59">
        <v>0</v>
      </c>
      <c r="QZ389" s="59">
        <v>0</v>
      </c>
      <c r="RA389" s="59">
        <v>0</v>
      </c>
      <c r="RB389" s="59">
        <v>0</v>
      </c>
      <c r="RC389" s="59">
        <v>0</v>
      </c>
      <c r="RD389" s="59">
        <v>0</v>
      </c>
      <c r="RE389" s="59">
        <v>0</v>
      </c>
      <c r="RF389" s="59">
        <v>0</v>
      </c>
      <c r="RG389" s="59">
        <v>0</v>
      </c>
      <c r="RH389" s="59">
        <v>0</v>
      </c>
      <c r="RI389" s="59">
        <v>0</v>
      </c>
      <c r="RJ389" s="59">
        <v>0</v>
      </c>
      <c r="RK389" s="59"/>
      <c r="RN389" s="59">
        <v>500.22239999999999</v>
      </c>
      <c r="RO389" s="59">
        <v>500.22239999999999</v>
      </c>
      <c r="RP389" s="59">
        <v>531.90000000000009</v>
      </c>
      <c r="RQ389" s="59">
        <v>531.90000000000009</v>
      </c>
      <c r="RR389" s="59">
        <v>531.90000000000009</v>
      </c>
      <c r="RS389" s="59">
        <v>585.38550000000009</v>
      </c>
      <c r="RT389" s="59">
        <v>585.38550000000009</v>
      </c>
      <c r="RU389" s="59">
        <v>585.38550000000009</v>
      </c>
      <c r="RV389" s="59">
        <v>585.38550000000009</v>
      </c>
      <c r="RW389" s="59">
        <v>585.38550000000009</v>
      </c>
      <c r="RX389" s="59">
        <v>585.38550000000009</v>
      </c>
      <c r="RY389" s="59">
        <v>585.38550000000009</v>
      </c>
      <c r="RZ389" s="59">
        <v>620.50863000000004</v>
      </c>
      <c r="SA389" s="59">
        <v>620.50863000000004</v>
      </c>
      <c r="SB389" s="59">
        <v>620.50863000000004</v>
      </c>
      <c r="SC389" s="59">
        <v>620.50863000000004</v>
      </c>
      <c r="SD389" s="59">
        <v>620.50863000000004</v>
      </c>
      <c r="SE389" s="59">
        <v>620.50863000000004</v>
      </c>
      <c r="SF389" s="59">
        <v>620.50863000000004</v>
      </c>
      <c r="SG389" s="59">
        <v>620.50863000000004</v>
      </c>
      <c r="SH389" s="59">
        <v>620.50863000000004</v>
      </c>
      <c r="SI389" s="59">
        <v>620.50863000000004</v>
      </c>
      <c r="SJ389" s="59">
        <v>620.50863000000004</v>
      </c>
      <c r="SK389" s="59">
        <v>620.50863000000004</v>
      </c>
      <c r="SL389" s="59">
        <v>657.73914780000018</v>
      </c>
      <c r="SM389" s="59">
        <v>657.73914780000018</v>
      </c>
      <c r="SN389" s="59">
        <v>657.73914780000018</v>
      </c>
      <c r="SO389" s="59">
        <v>657.73914780000018</v>
      </c>
      <c r="SP389" s="59">
        <v>657.73914780000018</v>
      </c>
      <c r="SQ389" s="59">
        <v>657.73914780000018</v>
      </c>
      <c r="SR389" s="59">
        <v>657.73914780000018</v>
      </c>
      <c r="SS389" s="59">
        <v>657.73914780000018</v>
      </c>
      <c r="ST389" s="59">
        <v>657.73914780000018</v>
      </c>
      <c r="SU389" s="59">
        <v>657.73914780000018</v>
      </c>
      <c r="SV389" s="59">
        <v>657.73914780000018</v>
      </c>
      <c r="SW389" s="59">
        <v>657.73914780000018</v>
      </c>
      <c r="SX389" s="59">
        <v>697.20349666800007</v>
      </c>
      <c r="SY389" s="59">
        <v>697.20349666800007</v>
      </c>
      <c r="SZ389" s="59">
        <v>697.20349666800007</v>
      </c>
      <c r="TA389" s="59">
        <v>697.20349666800007</v>
      </c>
      <c r="TB389" s="59">
        <v>697.20349666800007</v>
      </c>
      <c r="TC389" s="59">
        <v>697.20349666800007</v>
      </c>
      <c r="TD389" s="59">
        <v>697.20349666800007</v>
      </c>
      <c r="TE389" s="59">
        <v>697.20349666800007</v>
      </c>
      <c r="TF389" s="59">
        <v>697.20349666800007</v>
      </c>
      <c r="TG389" s="59">
        <v>697.20349666800007</v>
      </c>
      <c r="TH389" s="59">
        <v>697.20349666800007</v>
      </c>
      <c r="TI389" s="59">
        <v>697.20349666800007</v>
      </c>
      <c r="TJ389" s="59">
        <v>739.03570646808021</v>
      </c>
      <c r="TK389" s="59">
        <v>739.03570646808021</v>
      </c>
      <c r="TL389" s="59">
        <v>739.03570646808021</v>
      </c>
      <c r="TM389" s="59">
        <v>739.03570646808021</v>
      </c>
      <c r="TN389" s="59">
        <v>739.03570646808021</v>
      </c>
      <c r="TO389" s="59">
        <v>739.03570646808021</v>
      </c>
      <c r="TP389" s="59">
        <v>739.03570646808021</v>
      </c>
      <c r="TQ389" s="59">
        <v>739.03570646808021</v>
      </c>
      <c r="TR389" s="59">
        <v>739.03570646808021</v>
      </c>
      <c r="TS389" s="59">
        <v>739.03570646808021</v>
      </c>
      <c r="TT389" s="59">
        <v>739.03570646808021</v>
      </c>
      <c r="TU389" s="59">
        <v>739.03570646808021</v>
      </c>
      <c r="TV389" s="59">
        <v>783.37784885616497</v>
      </c>
      <c r="TW389" s="59">
        <v>783.37784885616497</v>
      </c>
      <c r="TX389" s="59">
        <v>783.37784885616497</v>
      </c>
      <c r="TY389" s="59">
        <v>783.37784885616497</v>
      </c>
      <c r="TZ389" s="59">
        <v>783.37784885616497</v>
      </c>
      <c r="UA389" s="59">
        <v>783.37784885616497</v>
      </c>
      <c r="UB389" s="59">
        <v>783.37784885616497</v>
      </c>
      <c r="UC389" s="59">
        <v>783.37784885616497</v>
      </c>
      <c r="UD389" s="59">
        <v>783.37784885616497</v>
      </c>
      <c r="UE389" s="59">
        <v>783.37784885616497</v>
      </c>
      <c r="UF389" s="59">
        <v>783.37784885616497</v>
      </c>
      <c r="UG389" s="59">
        <v>783.37784885616497</v>
      </c>
      <c r="UH389" s="59"/>
      <c r="UK389" s="59">
        <v>3250.6481000000013</v>
      </c>
      <c r="UL389" s="59">
        <v>3615.9589199999996</v>
      </c>
      <c r="UM389" s="59">
        <v>3832.9164552000016</v>
      </c>
      <c r="UN389" s="59">
        <v>4062.8914425119997</v>
      </c>
      <c r="UO389" s="59">
        <v>4306.6649290627211</v>
      </c>
      <c r="UP389" s="59">
        <v>4565.0648248064854</v>
      </c>
      <c r="UQ389" s="59"/>
      <c r="UT389" s="59">
        <v>3443.1952000000006</v>
      </c>
      <c r="UU389" s="59">
        <v>3830.14464</v>
      </c>
      <c r="UV389" s="59">
        <v>4059.9533184000015</v>
      </c>
      <c r="UW389" s="59">
        <v>4303.5505175040007</v>
      </c>
      <c r="UX389" s="59">
        <v>4561.7635485542405</v>
      </c>
      <c r="UY389" s="59">
        <v>4835.4693614674952</v>
      </c>
      <c r="UZ389" s="59"/>
      <c r="VC389" s="59">
        <v>0</v>
      </c>
      <c r="VD389" s="59">
        <v>0</v>
      </c>
      <c r="VE389" s="59">
        <v>0</v>
      </c>
      <c r="VF389" s="59">
        <v>0</v>
      </c>
      <c r="VG389" s="59">
        <v>0</v>
      </c>
      <c r="VH389" s="59">
        <v>0</v>
      </c>
      <c r="VI389" s="59"/>
      <c r="VL389" s="59">
        <v>6693.8433000000023</v>
      </c>
      <c r="VM389" s="59">
        <v>7446.1035599999996</v>
      </c>
      <c r="VN389" s="59">
        <v>7892.8697736000031</v>
      </c>
      <c r="VO389" s="59">
        <v>8366.4419600159999</v>
      </c>
      <c r="VP389" s="59">
        <v>8868.4284776169625</v>
      </c>
      <c r="VQ389" s="59">
        <v>9400.5341862739806</v>
      </c>
      <c r="VR389" s="59"/>
      <c r="VU389" s="59">
        <v>113263</v>
      </c>
      <c r="VV389" s="59">
        <v>125991.60000000002</v>
      </c>
      <c r="VW389" s="59">
        <v>133551.09600000002</v>
      </c>
      <c r="VX389" s="59">
        <v>141564.16175999999</v>
      </c>
      <c r="VY389" s="59">
        <v>150058.01146560002</v>
      </c>
      <c r="VZ389" s="59">
        <v>159061.49215353598</v>
      </c>
      <c r="WA389" s="59"/>
      <c r="WD389" s="59">
        <v>9438.5833333333339</v>
      </c>
      <c r="WE389" s="59">
        <v>10499.300000000001</v>
      </c>
      <c r="WF389" s="59">
        <v>11129.258000000002</v>
      </c>
      <c r="WG389" s="59">
        <v>11797.01348</v>
      </c>
      <c r="WH389" s="59">
        <v>12504.834288800002</v>
      </c>
      <c r="WI389" s="59">
        <v>13255.124346127997</v>
      </c>
      <c r="WJ389" s="59"/>
      <c r="WM389" s="59">
        <v>396.0798713106729</v>
      </c>
      <c r="WN389" s="59">
        <v>440.59169114561485</v>
      </c>
      <c r="WO389" s="59">
        <v>467.02719261435175</v>
      </c>
      <c r="WP389" s="59">
        <v>495.0488241712128</v>
      </c>
      <c r="WQ389" s="59">
        <v>524.7517536214857</v>
      </c>
      <c r="WR389" s="59">
        <v>556.23685883877454</v>
      </c>
      <c r="WS389" s="59"/>
      <c r="WV389" s="74">
        <v>99.533333333333331</v>
      </c>
      <c r="WW389" s="74">
        <v>111.53333333333333</v>
      </c>
      <c r="WX389" s="74">
        <v>123.53333333333333</v>
      </c>
      <c r="WY389" s="74">
        <v>135.53333333333333</v>
      </c>
      <c r="WZ389" s="74">
        <v>147.53333333333333</v>
      </c>
      <c r="XA389" s="74">
        <v>159.53333333333333</v>
      </c>
      <c r="XB389" s="74"/>
      <c r="XE389" s="80">
        <v>8</v>
      </c>
      <c r="XF389" s="80">
        <v>9</v>
      </c>
      <c r="XG389" s="80">
        <v>10</v>
      </c>
      <c r="XH389" s="80">
        <v>11</v>
      </c>
      <c r="XI389" s="80">
        <v>12</v>
      </c>
      <c r="XJ389" s="80">
        <v>13</v>
      </c>
      <c r="XK389" s="80"/>
      <c r="XL389" s="75"/>
      <c r="XM389" s="75"/>
      <c r="XN389" s="80">
        <v>3</v>
      </c>
      <c r="XO389" s="80">
        <v>3</v>
      </c>
      <c r="XP389" s="80">
        <v>3</v>
      </c>
      <c r="XQ389" s="80">
        <v>3</v>
      </c>
      <c r="XR389" s="80">
        <v>3</v>
      </c>
      <c r="XS389" s="80">
        <v>3</v>
      </c>
      <c r="XT389" s="80"/>
      <c r="XW389" s="80">
        <v>15</v>
      </c>
      <c r="XX389" s="80">
        <v>15</v>
      </c>
      <c r="XY389" s="80">
        <v>15</v>
      </c>
      <c r="XZ389" s="80">
        <v>15</v>
      </c>
      <c r="YA389" s="80">
        <v>15</v>
      </c>
      <c r="YB389" s="80">
        <v>15</v>
      </c>
      <c r="YC389" s="80"/>
      <c r="YF389" s="5">
        <v>2410.1460169254451</v>
      </c>
      <c r="YG389" s="5">
        <v>2681.0004406210664</v>
      </c>
      <c r="YH389" s="5">
        <v>2841.86046705833</v>
      </c>
      <c r="YI389" s="5">
        <v>3012.3720950818306</v>
      </c>
      <c r="YJ389" s="5">
        <v>3193.114420786741</v>
      </c>
      <c r="YK389" s="5">
        <v>3384.7012860339428</v>
      </c>
      <c r="YL389" s="5"/>
      <c r="YO389" s="5">
        <v>23764.792278640372</v>
      </c>
      <c r="YP389" s="5">
        <v>26435.501468736889</v>
      </c>
      <c r="YQ389" s="5">
        <v>28021.631556861106</v>
      </c>
      <c r="YR389" s="5">
        <v>29702.929450272768</v>
      </c>
      <c r="YS389" s="5">
        <v>31485.105217289143</v>
      </c>
      <c r="YT389" s="5">
        <v>33374.211530326473</v>
      </c>
      <c r="YU389" s="5"/>
      <c r="YX389" s="5">
        <v>16253.638167149622</v>
      </c>
      <c r="YY389" s="5">
        <v>26199.826531665734</v>
      </c>
      <c r="YZ389" s="5">
        <v>28021.631556861106</v>
      </c>
      <c r="ZA389" s="5">
        <v>29702.929450272768</v>
      </c>
      <c r="ZB389" s="5">
        <v>31485.105217289143</v>
      </c>
      <c r="ZC389" s="5">
        <v>33374.211530326473</v>
      </c>
      <c r="ZD389" s="5"/>
      <c r="ZG389" s="5">
        <v>396.0798713106729</v>
      </c>
      <c r="ZH389" s="5">
        <v>440.59169114561485</v>
      </c>
      <c r="ZI389" s="5">
        <v>467.02719261435175</v>
      </c>
      <c r="ZJ389" s="5">
        <v>495.0488241712128</v>
      </c>
      <c r="ZK389" s="5">
        <v>524.7517536214857</v>
      </c>
      <c r="ZL389" s="5">
        <v>556.23685883877454</v>
      </c>
      <c r="ZM389" s="5"/>
      <c r="ZP389" s="60">
        <v>11090.236396698841</v>
      </c>
      <c r="ZQ389" s="60">
        <v>12336.567352077216</v>
      </c>
      <c r="ZR389" s="60">
        <v>13076.761393201848</v>
      </c>
      <c r="ZS389" s="60">
        <v>13861.367076793958</v>
      </c>
      <c r="ZT389" s="60">
        <v>14693.049101401601</v>
      </c>
      <c r="ZU389" s="60">
        <v>15574.632047485688</v>
      </c>
      <c r="ZV389" s="60"/>
      <c r="ZY389" s="60">
        <v>396.0798713106729</v>
      </c>
      <c r="ZZ389" s="60">
        <v>440.59169114561485</v>
      </c>
      <c r="AAA389" s="60">
        <v>467.02719261435175</v>
      </c>
      <c r="AAB389" s="60">
        <v>495.0488241712128</v>
      </c>
      <c r="AAC389" s="60">
        <v>524.7517536214857</v>
      </c>
      <c r="AAD389" s="60">
        <v>556.23685883877454</v>
      </c>
      <c r="AAE389" s="60"/>
      <c r="AAH389" s="60">
        <v>75255.175549027845</v>
      </c>
      <c r="AAI389" s="60">
        <v>93846.030214015962</v>
      </c>
      <c r="AAJ389" s="60">
        <v>110218.41745698701</v>
      </c>
      <c r="AAK389" s="60">
        <v>128217.64546034412</v>
      </c>
      <c r="AAL389" s="60">
        <v>147979.99452125898</v>
      </c>
      <c r="AAM389" s="60">
        <v>169652.24194582624</v>
      </c>
      <c r="AAN389" s="60"/>
      <c r="AAQ389" s="5">
        <v>86345.411945726693</v>
      </c>
      <c r="AAR389" s="5">
        <v>106182.59756609317</v>
      </c>
      <c r="AAS389" s="5">
        <v>123295.17885018885</v>
      </c>
      <c r="AAT389" s="5">
        <v>142079.01253713807</v>
      </c>
      <c r="AAU389" s="5">
        <v>162673.04362266057</v>
      </c>
      <c r="AAV389" s="5">
        <v>185226.87399331192</v>
      </c>
    </row>
    <row r="390" spans="2:724" ht="15" customHeight="1">
      <c r="B390" s="228">
        <v>117</v>
      </c>
      <c r="C390" s="228">
        <v>879849</v>
      </c>
      <c r="D390" s="229" t="s">
        <v>550</v>
      </c>
      <c r="E390" s="73" t="b">
        <v>0</v>
      </c>
      <c r="F390" s="230">
        <v>41628</v>
      </c>
      <c r="G390" s="231" t="s">
        <v>426</v>
      </c>
      <c r="H390" s="57" t="s">
        <v>231</v>
      </c>
      <c r="I390" s="57" t="s">
        <v>200</v>
      </c>
      <c r="J390" s="229" t="s">
        <v>216</v>
      </c>
      <c r="K390" s="232">
        <v>8464</v>
      </c>
      <c r="L390" s="232">
        <v>0</v>
      </c>
      <c r="M390" s="73" t="b">
        <v>1</v>
      </c>
      <c r="N390" s="73" t="b">
        <v>1</v>
      </c>
      <c r="O390" s="73" t="b">
        <v>1</v>
      </c>
      <c r="P390" s="27">
        <v>42724</v>
      </c>
      <c r="Q390" s="27" t="s">
        <v>426</v>
      </c>
      <c r="R390" s="69">
        <v>0</v>
      </c>
      <c r="S390" s="69">
        <v>0.06</v>
      </c>
      <c r="T390" s="69">
        <v>0.06</v>
      </c>
      <c r="U390" s="69">
        <v>0.06</v>
      </c>
      <c r="V390" s="69">
        <v>0.06</v>
      </c>
      <c r="W390" s="69">
        <v>0.06</v>
      </c>
      <c r="Z390" s="232">
        <v>8464</v>
      </c>
      <c r="AA390" s="232">
        <v>8464</v>
      </c>
      <c r="AB390" s="232">
        <v>8464</v>
      </c>
      <c r="AC390" s="232">
        <v>8464</v>
      </c>
      <c r="AD390" s="232">
        <v>8464</v>
      </c>
      <c r="AE390" s="232">
        <v>6603.3</v>
      </c>
      <c r="AF390" s="232">
        <v>9905</v>
      </c>
      <c r="AG390" s="232">
        <v>9905</v>
      </c>
      <c r="AH390" s="232">
        <v>9905</v>
      </c>
      <c r="AI390" s="232">
        <v>9905</v>
      </c>
      <c r="AJ390" s="232">
        <v>9905</v>
      </c>
      <c r="AK390" s="232">
        <v>9905</v>
      </c>
      <c r="AL390" s="5">
        <v>10499.300000000001</v>
      </c>
      <c r="AM390" s="5">
        <v>10499.300000000001</v>
      </c>
      <c r="AN390" s="5">
        <v>10499.300000000001</v>
      </c>
      <c r="AO390" s="5">
        <v>10499.300000000001</v>
      </c>
      <c r="AP390" s="5">
        <v>10499.300000000001</v>
      </c>
      <c r="AQ390" s="5">
        <v>10499.300000000001</v>
      </c>
      <c r="AR390" s="5">
        <v>10499.300000000001</v>
      </c>
      <c r="AS390" s="5">
        <v>10499.300000000001</v>
      </c>
      <c r="AT390" s="5">
        <v>10499.300000000001</v>
      </c>
      <c r="AU390" s="5">
        <v>10499.300000000001</v>
      </c>
      <c r="AV390" s="5">
        <v>10499.300000000001</v>
      </c>
      <c r="AW390" s="5">
        <v>10499.300000000001</v>
      </c>
      <c r="AX390" s="5">
        <v>11129.258000000002</v>
      </c>
      <c r="AY390" s="5">
        <v>11129.258000000002</v>
      </c>
      <c r="AZ390" s="5">
        <v>11129.258000000002</v>
      </c>
      <c r="BA390" s="5">
        <v>11129.258000000002</v>
      </c>
      <c r="BB390" s="5">
        <v>11129.258000000002</v>
      </c>
      <c r="BC390" s="5">
        <v>11129.258000000002</v>
      </c>
      <c r="BD390" s="5">
        <v>11129.258000000002</v>
      </c>
      <c r="BE390" s="5">
        <v>11129.258000000002</v>
      </c>
      <c r="BF390" s="5">
        <v>11129.258000000002</v>
      </c>
      <c r="BG390" s="5">
        <v>11129.258000000002</v>
      </c>
      <c r="BH390" s="5">
        <v>11129.258000000002</v>
      </c>
      <c r="BI390" s="5">
        <v>11129.258000000002</v>
      </c>
      <c r="BJ390" s="5">
        <v>11797.013480000001</v>
      </c>
      <c r="BK390" s="5">
        <v>11797.013480000001</v>
      </c>
      <c r="BL390" s="5">
        <v>11797.013480000001</v>
      </c>
      <c r="BM390" s="5">
        <v>11797.013480000001</v>
      </c>
      <c r="BN390" s="5">
        <v>11797.013480000001</v>
      </c>
      <c r="BO390" s="5">
        <v>11797.013480000001</v>
      </c>
      <c r="BP390" s="5">
        <v>11797.013480000001</v>
      </c>
      <c r="BQ390" s="5">
        <v>11797.013480000001</v>
      </c>
      <c r="BR390" s="5">
        <v>11797.013480000001</v>
      </c>
      <c r="BS390" s="5">
        <v>11797.013480000001</v>
      </c>
      <c r="BT390" s="5">
        <v>11797.013480000001</v>
      </c>
      <c r="BU390" s="5">
        <v>11797.013480000001</v>
      </c>
      <c r="BV390" s="5">
        <v>12504.834288800002</v>
      </c>
      <c r="BW390" s="5">
        <v>12504.834288800002</v>
      </c>
      <c r="BX390" s="5">
        <v>12504.834288800002</v>
      </c>
      <c r="BY390" s="5">
        <v>12504.834288800002</v>
      </c>
      <c r="BZ390" s="5">
        <v>12504.834288800002</v>
      </c>
      <c r="CA390" s="5">
        <v>12504.834288800002</v>
      </c>
      <c r="CB390" s="5">
        <v>12504.834288800002</v>
      </c>
      <c r="CC390" s="5">
        <v>12504.834288800002</v>
      </c>
      <c r="CD390" s="5">
        <v>12504.834288800002</v>
      </c>
      <c r="CE390" s="5">
        <v>12504.834288800002</v>
      </c>
      <c r="CF390" s="5">
        <v>12504.834288800002</v>
      </c>
      <c r="CG390" s="5">
        <v>12504.834288800002</v>
      </c>
      <c r="CH390" s="5">
        <v>13255.124346128003</v>
      </c>
      <c r="CI390" s="5">
        <v>13255.124346128003</v>
      </c>
      <c r="CJ390" s="5">
        <v>13255.124346128003</v>
      </c>
      <c r="CK390" s="5">
        <v>13255.124346128003</v>
      </c>
      <c r="CL390" s="5">
        <v>13255.124346128003</v>
      </c>
      <c r="CM390" s="5">
        <v>13255.124346128003</v>
      </c>
      <c r="CN390" s="5">
        <v>13255.124346128003</v>
      </c>
      <c r="CO390" s="5">
        <v>13255.124346128003</v>
      </c>
      <c r="CP390" s="5">
        <v>13255.124346128003</v>
      </c>
      <c r="CQ390" s="5">
        <v>13255.124346128003</v>
      </c>
      <c r="CR390" s="5">
        <v>13255.124346128003</v>
      </c>
      <c r="CS390" s="5">
        <v>13255.124346128003</v>
      </c>
      <c r="CU390" s="69">
        <v>0</v>
      </c>
      <c r="CV390" s="69">
        <v>0</v>
      </c>
      <c r="CW390" s="69">
        <v>0</v>
      </c>
      <c r="CX390" s="69">
        <v>0</v>
      </c>
      <c r="CY390" s="69">
        <v>0</v>
      </c>
      <c r="CZ390" s="69">
        <v>0</v>
      </c>
      <c r="DC390" s="5">
        <v>0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0</v>
      </c>
      <c r="DR390" s="5">
        <v>0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  <c r="EN390" s="5">
        <v>0</v>
      </c>
      <c r="EO390" s="5">
        <v>0</v>
      </c>
      <c r="EP390" s="5">
        <v>0</v>
      </c>
      <c r="EQ390" s="5">
        <v>0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0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/>
      <c r="FZ390" s="5">
        <v>8464</v>
      </c>
      <c r="GA390" s="5">
        <v>8464</v>
      </c>
      <c r="GB390" s="5">
        <v>8464</v>
      </c>
      <c r="GC390" s="5">
        <v>8464</v>
      </c>
      <c r="GD390" s="5">
        <v>8464</v>
      </c>
      <c r="GE390" s="5">
        <v>6603.3</v>
      </c>
      <c r="GF390" s="5">
        <v>9905</v>
      </c>
      <c r="GG390" s="5">
        <v>9905</v>
      </c>
      <c r="GH390" s="5">
        <v>9905</v>
      </c>
      <c r="GI390" s="5">
        <v>9905</v>
      </c>
      <c r="GJ390" s="5">
        <v>9905</v>
      </c>
      <c r="GK390" s="5">
        <v>9905</v>
      </c>
      <c r="GL390" s="5">
        <v>10499.300000000001</v>
      </c>
      <c r="GM390" s="5">
        <v>10499.300000000001</v>
      </c>
      <c r="GN390" s="5">
        <v>10499.300000000001</v>
      </c>
      <c r="GO390" s="5">
        <v>10499.300000000001</v>
      </c>
      <c r="GP390" s="5">
        <v>10499.300000000001</v>
      </c>
      <c r="GQ390" s="5">
        <v>10499.300000000001</v>
      </c>
      <c r="GR390" s="5">
        <v>10499.300000000001</v>
      </c>
      <c r="GS390" s="5">
        <v>10499.300000000001</v>
      </c>
      <c r="GT390" s="5">
        <v>10499.300000000001</v>
      </c>
      <c r="GU390" s="5">
        <v>10499.300000000001</v>
      </c>
      <c r="GV390" s="5">
        <v>10499.300000000001</v>
      </c>
      <c r="GW390" s="5">
        <v>10499.300000000001</v>
      </c>
      <c r="GX390" s="5">
        <v>11129.258000000002</v>
      </c>
      <c r="GY390" s="5">
        <v>11129.258000000002</v>
      </c>
      <c r="GZ390" s="5">
        <v>11129.258000000002</v>
      </c>
      <c r="HA390" s="5">
        <v>11129.258000000002</v>
      </c>
      <c r="HB390" s="5">
        <v>11129.258000000002</v>
      </c>
      <c r="HC390" s="5">
        <v>11129.258000000002</v>
      </c>
      <c r="HD390" s="5">
        <v>11129.258000000002</v>
      </c>
      <c r="HE390" s="5">
        <v>11129.258000000002</v>
      </c>
      <c r="HF390" s="5">
        <v>11129.258000000002</v>
      </c>
      <c r="HG390" s="5">
        <v>11129.258000000002</v>
      </c>
      <c r="HH390" s="5">
        <v>11129.258000000002</v>
      </c>
      <c r="HI390" s="5">
        <v>11129.258000000002</v>
      </c>
      <c r="HJ390" s="5">
        <v>11797.013480000001</v>
      </c>
      <c r="HK390" s="5">
        <v>11797.013480000001</v>
      </c>
      <c r="HL390" s="5">
        <v>11797.013480000001</v>
      </c>
      <c r="HM390" s="5">
        <v>11797.013480000001</v>
      </c>
      <c r="HN390" s="5">
        <v>11797.013480000001</v>
      </c>
      <c r="HO390" s="5">
        <v>11797.013480000001</v>
      </c>
      <c r="HP390" s="5">
        <v>11797.013480000001</v>
      </c>
      <c r="HQ390" s="5">
        <v>11797.013480000001</v>
      </c>
      <c r="HR390" s="5">
        <v>11797.013480000001</v>
      </c>
      <c r="HS390" s="5">
        <v>11797.013480000001</v>
      </c>
      <c r="HT390" s="5">
        <v>11797.013480000001</v>
      </c>
      <c r="HU390" s="5">
        <v>11797.013480000001</v>
      </c>
      <c r="HV390" s="5">
        <v>12504.834288800002</v>
      </c>
      <c r="HW390" s="5">
        <v>12504.834288800002</v>
      </c>
      <c r="HX390" s="5">
        <v>12504.834288800002</v>
      </c>
      <c r="HY390" s="5">
        <v>12504.834288800002</v>
      </c>
      <c r="HZ390" s="5">
        <v>12504.834288800002</v>
      </c>
      <c r="IA390" s="5">
        <v>12504.834288800002</v>
      </c>
      <c r="IB390" s="5">
        <v>12504.834288800002</v>
      </c>
      <c r="IC390" s="5">
        <v>12504.834288800002</v>
      </c>
      <c r="ID390" s="5">
        <v>12504.834288800002</v>
      </c>
      <c r="IE390" s="5">
        <v>12504.834288800002</v>
      </c>
      <c r="IF390" s="5">
        <v>12504.834288800002</v>
      </c>
      <c r="IG390" s="5">
        <v>12504.834288800002</v>
      </c>
      <c r="IH390" s="5">
        <v>13255.124346128003</v>
      </c>
      <c r="II390" s="5">
        <v>13255.124346128003</v>
      </c>
      <c r="IJ390" s="5">
        <v>13255.124346128003</v>
      </c>
      <c r="IK390" s="5">
        <v>13255.124346128003</v>
      </c>
      <c r="IL390" s="5">
        <v>13255.124346128003</v>
      </c>
      <c r="IM390" s="5">
        <v>13255.124346128003</v>
      </c>
      <c r="IN390" s="5">
        <v>13255.124346128003</v>
      </c>
      <c r="IO390" s="5">
        <v>13255.124346128003</v>
      </c>
      <c r="IP390" s="5">
        <v>13255.124346128003</v>
      </c>
      <c r="IQ390" s="5">
        <v>13255.124346128003</v>
      </c>
      <c r="IR390" s="5">
        <v>13255.124346128003</v>
      </c>
      <c r="IS390" s="5">
        <v>13255.124346128003</v>
      </c>
      <c r="IT390" s="5"/>
      <c r="IW390" s="5">
        <v>242.91679999999999</v>
      </c>
      <c r="IX390" s="5">
        <v>242.91679999999999</v>
      </c>
      <c r="IY390" s="5">
        <v>242.91679999999999</v>
      </c>
      <c r="IZ390" s="5">
        <v>242.91679999999999</v>
      </c>
      <c r="JA390" s="5">
        <v>242.91679999999999</v>
      </c>
      <c r="JB390" s="5">
        <v>189.51471000000001</v>
      </c>
      <c r="JC390" s="5">
        <v>284.27350000000001</v>
      </c>
      <c r="JD390" s="5">
        <v>284.27350000000001</v>
      </c>
      <c r="JE390" s="5">
        <v>284.27350000000001</v>
      </c>
      <c r="JF390" s="5">
        <v>284.27350000000001</v>
      </c>
      <c r="JG390" s="5">
        <v>284.27350000000001</v>
      </c>
      <c r="JH390" s="5">
        <v>284.27350000000001</v>
      </c>
      <c r="JI390" s="5">
        <v>301.32991000000004</v>
      </c>
      <c r="JJ390" s="5">
        <v>301.32991000000004</v>
      </c>
      <c r="JK390" s="5">
        <v>301.32991000000004</v>
      </c>
      <c r="JL390" s="5">
        <v>301.32991000000004</v>
      </c>
      <c r="JM390" s="5">
        <v>301.32991000000004</v>
      </c>
      <c r="JN390" s="5">
        <v>301.32991000000004</v>
      </c>
      <c r="JO390" s="5">
        <v>301.32991000000004</v>
      </c>
      <c r="JP390" s="5">
        <v>301.32991000000004</v>
      </c>
      <c r="JQ390" s="5">
        <v>301.32991000000004</v>
      </c>
      <c r="JR390" s="5">
        <v>301.32991000000004</v>
      </c>
      <c r="JS390" s="5">
        <v>301.32991000000004</v>
      </c>
      <c r="JT390" s="5">
        <v>301.32991000000004</v>
      </c>
      <c r="JU390" s="5">
        <v>319.40970460000005</v>
      </c>
      <c r="JV390" s="5">
        <v>319.40970460000005</v>
      </c>
      <c r="JW390" s="5">
        <v>319.40970460000005</v>
      </c>
      <c r="JX390" s="5">
        <v>319.40970460000005</v>
      </c>
      <c r="JY390" s="5">
        <v>319.40970460000005</v>
      </c>
      <c r="JZ390" s="5">
        <v>319.40970460000005</v>
      </c>
      <c r="KA390" s="5">
        <v>319.40970460000005</v>
      </c>
      <c r="KB390" s="5">
        <v>319.40970460000005</v>
      </c>
      <c r="KC390" s="5">
        <v>319.40970460000005</v>
      </c>
      <c r="KD390" s="5">
        <v>319.40970460000005</v>
      </c>
      <c r="KE390" s="5">
        <v>319.40970460000005</v>
      </c>
      <c r="KF390" s="5">
        <v>319.40970460000005</v>
      </c>
      <c r="KG390" s="5">
        <v>338.57428687600003</v>
      </c>
      <c r="KH390" s="5">
        <v>338.57428687600003</v>
      </c>
      <c r="KI390" s="5">
        <v>338.57428687600003</v>
      </c>
      <c r="KJ390" s="5">
        <v>338.57428687600003</v>
      </c>
      <c r="KK390" s="5">
        <v>338.57428687600003</v>
      </c>
      <c r="KL390" s="5">
        <v>338.57428687600003</v>
      </c>
      <c r="KM390" s="5">
        <v>338.57428687600003</v>
      </c>
      <c r="KN390" s="5">
        <v>338.57428687600003</v>
      </c>
      <c r="KO390" s="5">
        <v>338.57428687600003</v>
      </c>
      <c r="KP390" s="5">
        <v>338.57428687600003</v>
      </c>
      <c r="KQ390" s="5">
        <v>338.57428687600003</v>
      </c>
      <c r="KR390" s="5">
        <v>338.57428687600003</v>
      </c>
      <c r="KS390" s="5">
        <v>358.88874408856009</v>
      </c>
      <c r="KT390" s="5">
        <v>358.88874408856009</v>
      </c>
      <c r="KU390" s="5">
        <v>358.88874408856009</v>
      </c>
      <c r="KV390" s="5">
        <v>358.88874408856009</v>
      </c>
      <c r="KW390" s="5">
        <v>358.88874408856009</v>
      </c>
      <c r="KX390" s="5">
        <v>358.88874408856009</v>
      </c>
      <c r="KY390" s="5">
        <v>358.88874408856009</v>
      </c>
      <c r="KZ390" s="5">
        <v>358.88874408856009</v>
      </c>
      <c r="LA390" s="5">
        <v>358.88874408856009</v>
      </c>
      <c r="LB390" s="5">
        <v>358.88874408856009</v>
      </c>
      <c r="LC390" s="5">
        <v>358.88874408856009</v>
      </c>
      <c r="LD390" s="5">
        <v>358.88874408856009</v>
      </c>
      <c r="LE390" s="5">
        <v>380.42206873387369</v>
      </c>
      <c r="LF390" s="5">
        <v>380.42206873387369</v>
      </c>
      <c r="LG390" s="5">
        <v>380.42206873387369</v>
      </c>
      <c r="LH390" s="5">
        <v>380.42206873387369</v>
      </c>
      <c r="LI390" s="5">
        <v>380.42206873387369</v>
      </c>
      <c r="LJ390" s="5">
        <v>380.42206873387369</v>
      </c>
      <c r="LK390" s="5">
        <v>380.42206873387369</v>
      </c>
      <c r="LL390" s="5">
        <v>380.42206873387369</v>
      </c>
      <c r="LM390" s="5">
        <v>380.42206873387369</v>
      </c>
      <c r="LN390" s="5">
        <v>380.42206873387369</v>
      </c>
      <c r="LO390" s="5">
        <v>380.42206873387369</v>
      </c>
      <c r="LP390" s="5">
        <v>380.42206873387369</v>
      </c>
      <c r="LQ390" s="5"/>
      <c r="LT390" s="5">
        <v>257.30560000000003</v>
      </c>
      <c r="LU390" s="5">
        <v>257.30560000000003</v>
      </c>
      <c r="LV390" s="5">
        <v>257.30560000000003</v>
      </c>
      <c r="LW390" s="5">
        <v>257.30560000000003</v>
      </c>
      <c r="LX390" s="5">
        <v>257.30560000000003</v>
      </c>
      <c r="LY390" s="5">
        <v>200.74032</v>
      </c>
      <c r="LZ390" s="5">
        <v>301.11200000000002</v>
      </c>
      <c r="MA390" s="5">
        <v>301.11200000000002</v>
      </c>
      <c r="MB390" s="5">
        <v>301.11200000000002</v>
      </c>
      <c r="MC390" s="5">
        <v>301.11200000000002</v>
      </c>
      <c r="MD390" s="5">
        <v>301.11200000000002</v>
      </c>
      <c r="ME390" s="5">
        <v>301.11200000000002</v>
      </c>
      <c r="MF390" s="5">
        <v>319.17872000000006</v>
      </c>
      <c r="MG390" s="5">
        <v>319.17872000000006</v>
      </c>
      <c r="MH390" s="5">
        <v>319.17872000000006</v>
      </c>
      <c r="MI390" s="5">
        <v>319.17872000000006</v>
      </c>
      <c r="MJ390" s="5">
        <v>319.17872000000006</v>
      </c>
      <c r="MK390" s="5">
        <v>319.17872000000006</v>
      </c>
      <c r="ML390" s="5">
        <v>319.17872000000006</v>
      </c>
      <c r="MM390" s="5">
        <v>319.17872000000006</v>
      </c>
      <c r="MN390" s="5">
        <v>319.17872000000006</v>
      </c>
      <c r="MO390" s="5">
        <v>319.17872000000006</v>
      </c>
      <c r="MP390" s="5">
        <v>319.17872000000006</v>
      </c>
      <c r="MQ390" s="5">
        <v>319.17872000000006</v>
      </c>
      <c r="MR390" s="5">
        <v>338.32944320000007</v>
      </c>
      <c r="MS390" s="5">
        <v>338.32944320000007</v>
      </c>
      <c r="MT390" s="5">
        <v>338.32944320000007</v>
      </c>
      <c r="MU390" s="5">
        <v>338.32944320000007</v>
      </c>
      <c r="MV390" s="5">
        <v>338.32944320000007</v>
      </c>
      <c r="MW390" s="5">
        <v>338.32944320000007</v>
      </c>
      <c r="MX390" s="5">
        <v>338.32944320000007</v>
      </c>
      <c r="MY390" s="5">
        <v>338.32944320000007</v>
      </c>
      <c r="MZ390" s="5">
        <v>338.32944320000007</v>
      </c>
      <c r="NA390" s="5">
        <v>338.32944320000007</v>
      </c>
      <c r="NB390" s="5">
        <v>338.32944320000007</v>
      </c>
      <c r="NC390" s="5">
        <v>338.32944320000007</v>
      </c>
      <c r="ND390" s="5">
        <v>358.62920979200004</v>
      </c>
      <c r="NE390" s="5">
        <v>358.62920979200004</v>
      </c>
      <c r="NF390" s="5">
        <v>358.62920979200004</v>
      </c>
      <c r="NG390" s="5">
        <v>358.62920979200004</v>
      </c>
      <c r="NH390" s="5">
        <v>358.62920979200004</v>
      </c>
      <c r="NI390" s="5">
        <v>358.62920979200004</v>
      </c>
      <c r="NJ390" s="5">
        <v>358.62920979200004</v>
      </c>
      <c r="NK390" s="5">
        <v>358.62920979200004</v>
      </c>
      <c r="NL390" s="5">
        <v>358.62920979200004</v>
      </c>
      <c r="NM390" s="5">
        <v>358.62920979200004</v>
      </c>
      <c r="NN390" s="5">
        <v>358.62920979200004</v>
      </c>
      <c r="NO390" s="5">
        <v>358.62920979200004</v>
      </c>
      <c r="NP390" s="5">
        <v>380.14696237952006</v>
      </c>
      <c r="NQ390" s="5">
        <v>380.14696237952006</v>
      </c>
      <c r="NR390" s="5">
        <v>380.14696237952006</v>
      </c>
      <c r="NS390" s="5">
        <v>380.14696237952006</v>
      </c>
      <c r="NT390" s="5">
        <v>380.14696237952006</v>
      </c>
      <c r="NU390" s="5">
        <v>380.14696237952006</v>
      </c>
      <c r="NV390" s="5">
        <v>380.14696237952006</v>
      </c>
      <c r="NW390" s="5">
        <v>380.14696237952006</v>
      </c>
      <c r="NX390" s="5">
        <v>380.14696237952006</v>
      </c>
      <c r="NY390" s="5">
        <v>380.14696237952006</v>
      </c>
      <c r="NZ390" s="5">
        <v>380.14696237952006</v>
      </c>
      <c r="OA390" s="5">
        <v>380.14696237952006</v>
      </c>
      <c r="OB390" s="5">
        <v>402.95578012229129</v>
      </c>
      <c r="OC390" s="5">
        <v>402.95578012229129</v>
      </c>
      <c r="OD390" s="5">
        <v>402.95578012229129</v>
      </c>
      <c r="OE390" s="5">
        <v>402.95578012229129</v>
      </c>
      <c r="OF390" s="5">
        <v>402.95578012229129</v>
      </c>
      <c r="OG390" s="5">
        <v>402.95578012229129</v>
      </c>
      <c r="OH390" s="5">
        <v>402.95578012229129</v>
      </c>
      <c r="OI390" s="5">
        <v>402.95578012229129</v>
      </c>
      <c r="OJ390" s="5">
        <v>402.95578012229129</v>
      </c>
      <c r="OK390" s="5">
        <v>402.95578012229129</v>
      </c>
      <c r="OL390" s="5">
        <v>402.95578012229129</v>
      </c>
      <c r="OM390" s="5">
        <v>402.95578012229129</v>
      </c>
      <c r="ON390" s="5"/>
      <c r="OQ390" s="59">
        <v>0</v>
      </c>
      <c r="OR390" s="59">
        <v>0</v>
      </c>
      <c r="OS390" s="59">
        <v>0</v>
      </c>
      <c r="OT390" s="59">
        <v>0</v>
      </c>
      <c r="OU390" s="59">
        <v>0</v>
      </c>
      <c r="OV390" s="59">
        <v>0</v>
      </c>
      <c r="OW390" s="59">
        <v>0</v>
      </c>
      <c r="OX390" s="59">
        <v>0</v>
      </c>
      <c r="OY390" s="59">
        <v>0</v>
      </c>
      <c r="OZ390" s="59">
        <v>0</v>
      </c>
      <c r="PA390" s="59">
        <v>0</v>
      </c>
      <c r="PB390" s="59">
        <v>0</v>
      </c>
      <c r="PC390" s="59">
        <v>0</v>
      </c>
      <c r="PD390" s="59">
        <v>0</v>
      </c>
      <c r="PE390" s="59">
        <v>0</v>
      </c>
      <c r="PF390" s="59">
        <v>0</v>
      </c>
      <c r="PG390" s="59">
        <v>0</v>
      </c>
      <c r="PH390" s="59">
        <v>0</v>
      </c>
      <c r="PI390" s="59">
        <v>0</v>
      </c>
      <c r="PJ390" s="59">
        <v>0</v>
      </c>
      <c r="PK390" s="59">
        <v>0</v>
      </c>
      <c r="PL390" s="59">
        <v>0</v>
      </c>
      <c r="PM390" s="59">
        <v>0</v>
      </c>
      <c r="PN390" s="59">
        <v>0</v>
      </c>
      <c r="PO390" s="59">
        <v>0</v>
      </c>
      <c r="PP390" s="59">
        <v>0</v>
      </c>
      <c r="PQ390" s="59">
        <v>0</v>
      </c>
      <c r="PR390" s="59">
        <v>0</v>
      </c>
      <c r="PS390" s="59">
        <v>0</v>
      </c>
      <c r="PT390" s="59">
        <v>0</v>
      </c>
      <c r="PU390" s="59">
        <v>0</v>
      </c>
      <c r="PV390" s="59">
        <v>0</v>
      </c>
      <c r="PW390" s="59">
        <v>0</v>
      </c>
      <c r="PX390" s="59">
        <v>0</v>
      </c>
      <c r="PY390" s="59">
        <v>0</v>
      </c>
      <c r="PZ390" s="59">
        <v>0</v>
      </c>
      <c r="QA390" s="59">
        <v>0</v>
      </c>
      <c r="QB390" s="59">
        <v>0</v>
      </c>
      <c r="QC390" s="59">
        <v>0</v>
      </c>
      <c r="QD390" s="59">
        <v>0</v>
      </c>
      <c r="QE390" s="59">
        <v>0</v>
      </c>
      <c r="QF390" s="59">
        <v>0</v>
      </c>
      <c r="QG390" s="59">
        <v>0</v>
      </c>
      <c r="QH390" s="59">
        <v>0</v>
      </c>
      <c r="QI390" s="59">
        <v>0</v>
      </c>
      <c r="QJ390" s="59">
        <v>0</v>
      </c>
      <c r="QK390" s="59">
        <v>0</v>
      </c>
      <c r="QL390" s="59">
        <v>0</v>
      </c>
      <c r="QM390" s="59">
        <v>0</v>
      </c>
      <c r="QN390" s="59">
        <v>0</v>
      </c>
      <c r="QO390" s="59">
        <v>0</v>
      </c>
      <c r="QP390" s="59">
        <v>0</v>
      </c>
      <c r="QQ390" s="59">
        <v>0</v>
      </c>
      <c r="QR390" s="59">
        <v>0</v>
      </c>
      <c r="QS390" s="59">
        <v>0</v>
      </c>
      <c r="QT390" s="59">
        <v>0</v>
      </c>
      <c r="QU390" s="59">
        <v>0</v>
      </c>
      <c r="QV390" s="59">
        <v>0</v>
      </c>
      <c r="QW390" s="59">
        <v>0</v>
      </c>
      <c r="QX390" s="59">
        <v>0</v>
      </c>
      <c r="QY390" s="59">
        <v>0</v>
      </c>
      <c r="QZ390" s="59">
        <v>0</v>
      </c>
      <c r="RA390" s="59">
        <v>0</v>
      </c>
      <c r="RB390" s="59">
        <v>0</v>
      </c>
      <c r="RC390" s="59">
        <v>0</v>
      </c>
      <c r="RD390" s="59">
        <v>0</v>
      </c>
      <c r="RE390" s="59">
        <v>0</v>
      </c>
      <c r="RF390" s="59">
        <v>0</v>
      </c>
      <c r="RG390" s="59">
        <v>0</v>
      </c>
      <c r="RH390" s="59">
        <v>0</v>
      </c>
      <c r="RI390" s="59">
        <v>0</v>
      </c>
      <c r="RJ390" s="59">
        <v>0</v>
      </c>
      <c r="RK390" s="59"/>
      <c r="RN390" s="59">
        <v>500.22239999999999</v>
      </c>
      <c r="RO390" s="59">
        <v>500.22239999999999</v>
      </c>
      <c r="RP390" s="59">
        <v>500.22239999999999</v>
      </c>
      <c r="RQ390" s="59">
        <v>500.22239999999999</v>
      </c>
      <c r="RR390" s="59">
        <v>500.22239999999999</v>
      </c>
      <c r="RS390" s="59">
        <v>390.25503000000003</v>
      </c>
      <c r="RT390" s="59">
        <v>585.38550000000009</v>
      </c>
      <c r="RU390" s="59">
        <v>585.38550000000009</v>
      </c>
      <c r="RV390" s="59">
        <v>585.38550000000009</v>
      </c>
      <c r="RW390" s="59">
        <v>585.38550000000009</v>
      </c>
      <c r="RX390" s="59">
        <v>585.38550000000009</v>
      </c>
      <c r="RY390" s="59">
        <v>585.38550000000009</v>
      </c>
      <c r="RZ390" s="59">
        <v>620.50863000000004</v>
      </c>
      <c r="SA390" s="59">
        <v>620.50863000000004</v>
      </c>
      <c r="SB390" s="59">
        <v>620.50863000000004</v>
      </c>
      <c r="SC390" s="59">
        <v>620.50863000000004</v>
      </c>
      <c r="SD390" s="59">
        <v>620.50863000000004</v>
      </c>
      <c r="SE390" s="59">
        <v>620.50863000000004</v>
      </c>
      <c r="SF390" s="59">
        <v>620.50863000000004</v>
      </c>
      <c r="SG390" s="59">
        <v>620.50863000000004</v>
      </c>
      <c r="SH390" s="59">
        <v>620.50863000000004</v>
      </c>
      <c r="SI390" s="59">
        <v>620.50863000000004</v>
      </c>
      <c r="SJ390" s="59">
        <v>620.50863000000004</v>
      </c>
      <c r="SK390" s="59">
        <v>620.50863000000004</v>
      </c>
      <c r="SL390" s="59">
        <v>657.73914780000018</v>
      </c>
      <c r="SM390" s="59">
        <v>657.73914780000018</v>
      </c>
      <c r="SN390" s="59">
        <v>657.73914780000018</v>
      </c>
      <c r="SO390" s="59">
        <v>657.73914780000018</v>
      </c>
      <c r="SP390" s="59">
        <v>657.73914780000018</v>
      </c>
      <c r="SQ390" s="59">
        <v>657.73914780000018</v>
      </c>
      <c r="SR390" s="59">
        <v>657.73914780000018</v>
      </c>
      <c r="SS390" s="59">
        <v>657.73914780000018</v>
      </c>
      <c r="ST390" s="59">
        <v>657.73914780000018</v>
      </c>
      <c r="SU390" s="59">
        <v>657.73914780000018</v>
      </c>
      <c r="SV390" s="59">
        <v>657.73914780000018</v>
      </c>
      <c r="SW390" s="59">
        <v>657.73914780000018</v>
      </c>
      <c r="SX390" s="59">
        <v>697.20349666800007</v>
      </c>
      <c r="SY390" s="59">
        <v>697.20349666800007</v>
      </c>
      <c r="SZ390" s="59">
        <v>697.20349666800007</v>
      </c>
      <c r="TA390" s="59">
        <v>697.20349666800007</v>
      </c>
      <c r="TB390" s="59">
        <v>697.20349666800007</v>
      </c>
      <c r="TC390" s="59">
        <v>697.20349666800007</v>
      </c>
      <c r="TD390" s="59">
        <v>697.20349666800007</v>
      </c>
      <c r="TE390" s="59">
        <v>697.20349666800007</v>
      </c>
      <c r="TF390" s="59">
        <v>697.20349666800007</v>
      </c>
      <c r="TG390" s="59">
        <v>697.20349666800007</v>
      </c>
      <c r="TH390" s="59">
        <v>697.20349666800007</v>
      </c>
      <c r="TI390" s="59">
        <v>697.20349666800007</v>
      </c>
      <c r="TJ390" s="59">
        <v>739.03570646808021</v>
      </c>
      <c r="TK390" s="59">
        <v>739.03570646808021</v>
      </c>
      <c r="TL390" s="59">
        <v>739.03570646808021</v>
      </c>
      <c r="TM390" s="59">
        <v>739.03570646808021</v>
      </c>
      <c r="TN390" s="59">
        <v>739.03570646808021</v>
      </c>
      <c r="TO390" s="59">
        <v>739.03570646808021</v>
      </c>
      <c r="TP390" s="59">
        <v>739.03570646808021</v>
      </c>
      <c r="TQ390" s="59">
        <v>739.03570646808021</v>
      </c>
      <c r="TR390" s="59">
        <v>739.03570646808021</v>
      </c>
      <c r="TS390" s="59">
        <v>739.03570646808021</v>
      </c>
      <c r="TT390" s="59">
        <v>739.03570646808021</v>
      </c>
      <c r="TU390" s="59">
        <v>739.03570646808021</v>
      </c>
      <c r="TV390" s="59">
        <v>783.37784885616497</v>
      </c>
      <c r="TW390" s="59">
        <v>783.37784885616497</v>
      </c>
      <c r="TX390" s="59">
        <v>783.37784885616497</v>
      </c>
      <c r="TY390" s="59">
        <v>783.37784885616497</v>
      </c>
      <c r="TZ390" s="59">
        <v>783.37784885616497</v>
      </c>
      <c r="UA390" s="59">
        <v>783.37784885616497</v>
      </c>
      <c r="UB390" s="59">
        <v>783.37784885616497</v>
      </c>
      <c r="UC390" s="59">
        <v>783.37784885616497</v>
      </c>
      <c r="UD390" s="59">
        <v>783.37784885616497</v>
      </c>
      <c r="UE390" s="59">
        <v>783.37784885616497</v>
      </c>
      <c r="UF390" s="59">
        <v>783.37784885616497</v>
      </c>
      <c r="UG390" s="59">
        <v>783.37784885616497</v>
      </c>
      <c r="UH390" s="59"/>
      <c r="UK390" s="59">
        <v>3109.7397100000007</v>
      </c>
      <c r="UL390" s="59">
        <v>3615.9589199999996</v>
      </c>
      <c r="UM390" s="59">
        <v>3832.9164552000016</v>
      </c>
      <c r="UN390" s="59">
        <v>4062.8914425119997</v>
      </c>
      <c r="UO390" s="59">
        <v>4306.6649290627211</v>
      </c>
      <c r="UP390" s="59">
        <v>4565.0648248064854</v>
      </c>
      <c r="UQ390" s="59"/>
      <c r="UT390" s="59">
        <v>3293.9403200000006</v>
      </c>
      <c r="UU390" s="59">
        <v>3830.14464</v>
      </c>
      <c r="UV390" s="59">
        <v>4059.9533184000015</v>
      </c>
      <c r="UW390" s="59">
        <v>4303.5505175040007</v>
      </c>
      <c r="UX390" s="59">
        <v>4561.7635485542405</v>
      </c>
      <c r="UY390" s="59">
        <v>4835.4693614674952</v>
      </c>
      <c r="UZ390" s="59"/>
      <c r="VC390" s="59">
        <v>0</v>
      </c>
      <c r="VD390" s="59">
        <v>0</v>
      </c>
      <c r="VE390" s="59">
        <v>0</v>
      </c>
      <c r="VF390" s="59">
        <v>0</v>
      </c>
      <c r="VG390" s="59">
        <v>0</v>
      </c>
      <c r="VH390" s="59">
        <v>0</v>
      </c>
      <c r="VI390" s="59"/>
      <c r="VL390" s="59">
        <v>6403.6800300000014</v>
      </c>
      <c r="VM390" s="59">
        <v>7446.1035599999996</v>
      </c>
      <c r="VN390" s="59">
        <v>7892.8697736000031</v>
      </c>
      <c r="VO390" s="59">
        <v>8366.4419600159999</v>
      </c>
      <c r="VP390" s="59">
        <v>8868.4284776169625</v>
      </c>
      <c r="VQ390" s="59">
        <v>9400.5341862739806</v>
      </c>
      <c r="VR390" s="59"/>
      <c r="VU390" s="59">
        <v>108353.3</v>
      </c>
      <c r="VV390" s="59">
        <v>125991.60000000002</v>
      </c>
      <c r="VW390" s="59">
        <v>133551.09600000002</v>
      </c>
      <c r="VX390" s="59">
        <v>141564.16175999999</v>
      </c>
      <c r="VY390" s="59">
        <v>150058.01146560002</v>
      </c>
      <c r="VZ390" s="59">
        <v>159061.49215353598</v>
      </c>
      <c r="WA390" s="59"/>
      <c r="WD390" s="59">
        <v>9029.4416666666675</v>
      </c>
      <c r="WE390" s="59">
        <v>10499.300000000001</v>
      </c>
      <c r="WF390" s="59">
        <v>11129.258000000002</v>
      </c>
      <c r="WG390" s="59">
        <v>11797.01348</v>
      </c>
      <c r="WH390" s="59">
        <v>12504.834288800002</v>
      </c>
      <c r="WI390" s="59">
        <v>13255.124346127997</v>
      </c>
      <c r="WJ390" s="59"/>
      <c r="WM390" s="59">
        <v>378.91068680934404</v>
      </c>
      <c r="WN390" s="59">
        <v>440.59169114561485</v>
      </c>
      <c r="WO390" s="59">
        <v>467.02719261435175</v>
      </c>
      <c r="WP390" s="59">
        <v>495.0488241712128</v>
      </c>
      <c r="WQ390" s="59">
        <v>524.7517536214857</v>
      </c>
      <c r="WR390" s="59">
        <v>556.23685883877454</v>
      </c>
      <c r="WS390" s="59"/>
      <c r="WV390" s="74">
        <v>12.366666666666667</v>
      </c>
      <c r="WW390" s="74">
        <v>24.366666666666667</v>
      </c>
      <c r="WX390" s="74">
        <v>36.366666666666667</v>
      </c>
      <c r="WY390" s="74">
        <v>48.366666666666667</v>
      </c>
      <c r="WZ390" s="74">
        <v>60.366666666666667</v>
      </c>
      <c r="XA390" s="74">
        <v>72.36666666666666</v>
      </c>
      <c r="XB390" s="74"/>
      <c r="XE390" s="80">
        <v>1</v>
      </c>
      <c r="XF390" s="80">
        <v>2</v>
      </c>
      <c r="XG390" s="80">
        <v>3</v>
      </c>
      <c r="XH390" s="80">
        <v>4</v>
      </c>
      <c r="XI390" s="80">
        <v>5</v>
      </c>
      <c r="XJ390" s="80">
        <v>6</v>
      </c>
      <c r="XK390" s="80"/>
      <c r="XL390" s="75"/>
      <c r="XM390" s="75"/>
      <c r="XN390" s="80">
        <v>0</v>
      </c>
      <c r="XO390" s="80">
        <v>0</v>
      </c>
      <c r="XP390" s="80">
        <v>0</v>
      </c>
      <c r="XQ390" s="80">
        <v>0</v>
      </c>
      <c r="XR390" s="80">
        <v>0</v>
      </c>
      <c r="XS390" s="80">
        <v>0</v>
      </c>
      <c r="XT390" s="80"/>
      <c r="XW390" s="80">
        <v>11</v>
      </c>
      <c r="XX390" s="80">
        <v>11</v>
      </c>
      <c r="XY390" s="80">
        <v>11</v>
      </c>
      <c r="XZ390" s="80">
        <v>11</v>
      </c>
      <c r="YA390" s="80">
        <v>11</v>
      </c>
      <c r="YB390" s="80">
        <v>10</v>
      </c>
      <c r="YC390" s="80"/>
      <c r="YF390" s="5">
        <v>790.02878199748284</v>
      </c>
      <c r="YG390" s="5">
        <v>918.63367603860752</v>
      </c>
      <c r="YH390" s="5">
        <v>973.75169660092342</v>
      </c>
      <c r="YI390" s="5">
        <v>1032.1767983969794</v>
      </c>
      <c r="YJ390" s="5">
        <v>3193.114420786741</v>
      </c>
      <c r="YK390" s="5">
        <v>3384.7012860339428</v>
      </c>
      <c r="YL390" s="5"/>
      <c r="YO390" s="5">
        <v>17050.980906420482</v>
      </c>
      <c r="YP390" s="5">
        <v>19826.626101552669</v>
      </c>
      <c r="YQ390" s="5">
        <v>28021.631556861106</v>
      </c>
      <c r="YR390" s="5">
        <v>29702.929450272768</v>
      </c>
      <c r="YS390" s="5">
        <v>31485.105217289143</v>
      </c>
      <c r="YT390" s="5">
        <v>33374.211530326473</v>
      </c>
      <c r="YU390" s="5"/>
      <c r="YX390" s="5">
        <v>11661.809234370094</v>
      </c>
      <c r="YY390" s="5">
        <v>19649.869898749301</v>
      </c>
      <c r="YZ390" s="5">
        <v>28021.631556861106</v>
      </c>
      <c r="ZA390" s="5">
        <v>29702.929450272768</v>
      </c>
      <c r="ZB390" s="5">
        <v>31485.105217289143</v>
      </c>
      <c r="ZC390" s="5">
        <v>33374.211530326473</v>
      </c>
      <c r="ZD390" s="5"/>
      <c r="ZG390" s="5">
        <v>378.91068680934404</v>
      </c>
      <c r="ZH390" s="5">
        <v>440.59169114561485</v>
      </c>
      <c r="ZI390" s="5">
        <v>467.02719261435175</v>
      </c>
      <c r="ZJ390" s="5">
        <v>495.0488241712128</v>
      </c>
      <c r="ZK390" s="5">
        <v>524.7517536214857</v>
      </c>
      <c r="ZL390" s="5">
        <v>556.23685883877454</v>
      </c>
      <c r="ZM390" s="5"/>
      <c r="ZP390" s="60">
        <v>10609.499230661633</v>
      </c>
      <c r="ZQ390" s="60">
        <v>12336.567352077216</v>
      </c>
      <c r="ZR390" s="60">
        <v>13076.761393201848</v>
      </c>
      <c r="ZS390" s="60">
        <v>13861.367076793958</v>
      </c>
      <c r="ZT390" s="60">
        <v>14693.049101401601</v>
      </c>
      <c r="ZU390" s="60">
        <v>15574.632047485688</v>
      </c>
      <c r="ZV390" s="60"/>
      <c r="ZY390" s="60">
        <v>378.91068680934404</v>
      </c>
      <c r="ZZ390" s="60">
        <v>440.59169114561485</v>
      </c>
      <c r="AAA390" s="60">
        <v>467.02719261435175</v>
      </c>
      <c r="AAB390" s="60">
        <v>495.0488241712128</v>
      </c>
      <c r="AAC390" s="60">
        <v>524.7517536214857</v>
      </c>
      <c r="AAD390" s="60">
        <v>556.23685883877454</v>
      </c>
      <c r="AAE390" s="60"/>
      <c r="AAH390" s="60">
        <v>7957.1244229962249</v>
      </c>
      <c r="AAI390" s="60">
        <v>18504.851028115823</v>
      </c>
      <c r="AAJ390" s="60">
        <v>29422.713134704161</v>
      </c>
      <c r="AAK390" s="60">
        <v>41584.101230381872</v>
      </c>
      <c r="AAL390" s="60">
        <v>60346.451666470857</v>
      </c>
      <c r="AAM390" s="60">
        <v>76760.686519750889</v>
      </c>
      <c r="AAN390" s="60"/>
      <c r="AAQ390" s="5">
        <v>18566.623653657858</v>
      </c>
      <c r="AAR390" s="5">
        <v>30841.418380193041</v>
      </c>
      <c r="AAS390" s="5">
        <v>42499.474527906008</v>
      </c>
      <c r="AAT390" s="5">
        <v>55445.468307175834</v>
      </c>
      <c r="AAU390" s="5">
        <v>75039.500767872465</v>
      </c>
      <c r="AAV390" s="5">
        <v>92335.31856723658</v>
      </c>
    </row>
    <row r="391" spans="2:724" ht="15" customHeight="1">
      <c r="B391" s="228">
        <v>118</v>
      </c>
      <c r="C391" s="228">
        <v>751457</v>
      </c>
      <c r="D391" s="229" t="s">
        <v>551</v>
      </c>
      <c r="E391" s="73" t="b">
        <v>0</v>
      </c>
      <c r="F391" s="230">
        <v>40083</v>
      </c>
      <c r="G391" s="231" t="s">
        <v>426</v>
      </c>
      <c r="H391" s="57" t="s">
        <v>231</v>
      </c>
      <c r="I391" s="57" t="s">
        <v>200</v>
      </c>
      <c r="J391" s="229" t="s">
        <v>236</v>
      </c>
      <c r="K391" s="232">
        <v>8464</v>
      </c>
      <c r="L391" s="232">
        <v>0</v>
      </c>
      <c r="M391" s="73" t="b">
        <v>1</v>
      </c>
      <c r="N391" s="73" t="b">
        <v>1</v>
      </c>
      <c r="O391" s="73" t="b">
        <v>1</v>
      </c>
      <c r="P391" s="27">
        <v>41179</v>
      </c>
      <c r="Q391" s="27" t="s">
        <v>426</v>
      </c>
      <c r="R391" s="69">
        <v>0</v>
      </c>
      <c r="S391" s="69">
        <v>0.06</v>
      </c>
      <c r="T391" s="69">
        <v>0.06</v>
      </c>
      <c r="U391" s="69">
        <v>0.06</v>
      </c>
      <c r="V391" s="69">
        <v>0.06</v>
      </c>
      <c r="W391" s="69">
        <v>0.06</v>
      </c>
      <c r="Z391" s="232">
        <v>14000</v>
      </c>
      <c r="AA391" s="232">
        <v>14000</v>
      </c>
      <c r="AB391" s="232">
        <v>15000</v>
      </c>
      <c r="AC391" s="232">
        <v>15000</v>
      </c>
      <c r="AD391" s="232">
        <v>15000</v>
      </c>
      <c r="AE391" s="232">
        <v>15000</v>
      </c>
      <c r="AF391" s="232">
        <v>15000</v>
      </c>
      <c r="AG391" s="232">
        <v>15000</v>
      </c>
      <c r="AH391" s="232">
        <v>15000</v>
      </c>
      <c r="AI391" s="232">
        <v>15000</v>
      </c>
      <c r="AJ391" s="232">
        <v>15000</v>
      </c>
      <c r="AK391" s="232">
        <v>15000</v>
      </c>
      <c r="AL391" s="5">
        <v>15900</v>
      </c>
      <c r="AM391" s="5">
        <v>15900</v>
      </c>
      <c r="AN391" s="5">
        <v>15900</v>
      </c>
      <c r="AO391" s="5">
        <v>15900</v>
      </c>
      <c r="AP391" s="5">
        <v>15900</v>
      </c>
      <c r="AQ391" s="5">
        <v>15900</v>
      </c>
      <c r="AR391" s="5">
        <v>15900</v>
      </c>
      <c r="AS391" s="5">
        <v>15900</v>
      </c>
      <c r="AT391" s="5">
        <v>15900</v>
      </c>
      <c r="AU391" s="5">
        <v>15900</v>
      </c>
      <c r="AV391" s="5">
        <v>15900</v>
      </c>
      <c r="AW391" s="5">
        <v>15900</v>
      </c>
      <c r="AX391" s="5">
        <v>16854</v>
      </c>
      <c r="AY391" s="5">
        <v>16854</v>
      </c>
      <c r="AZ391" s="5">
        <v>16854</v>
      </c>
      <c r="BA391" s="5">
        <v>16854</v>
      </c>
      <c r="BB391" s="5">
        <v>16854</v>
      </c>
      <c r="BC391" s="5">
        <v>16854</v>
      </c>
      <c r="BD391" s="5">
        <v>16854</v>
      </c>
      <c r="BE391" s="5">
        <v>16854</v>
      </c>
      <c r="BF391" s="5">
        <v>16854</v>
      </c>
      <c r="BG391" s="5">
        <v>16854</v>
      </c>
      <c r="BH391" s="5">
        <v>16854</v>
      </c>
      <c r="BI391" s="5">
        <v>16854</v>
      </c>
      <c r="BJ391" s="5">
        <v>17865.240000000002</v>
      </c>
      <c r="BK391" s="5">
        <v>17865.240000000002</v>
      </c>
      <c r="BL391" s="5">
        <v>17865.240000000002</v>
      </c>
      <c r="BM391" s="5">
        <v>17865.240000000002</v>
      </c>
      <c r="BN391" s="5">
        <v>17865.240000000002</v>
      </c>
      <c r="BO391" s="5">
        <v>17865.240000000002</v>
      </c>
      <c r="BP391" s="5">
        <v>17865.240000000002</v>
      </c>
      <c r="BQ391" s="5">
        <v>17865.240000000002</v>
      </c>
      <c r="BR391" s="5">
        <v>17865.240000000002</v>
      </c>
      <c r="BS391" s="5">
        <v>17865.240000000002</v>
      </c>
      <c r="BT391" s="5">
        <v>17865.240000000002</v>
      </c>
      <c r="BU391" s="5">
        <v>17865.240000000002</v>
      </c>
      <c r="BV391" s="5">
        <v>18937.154400000003</v>
      </c>
      <c r="BW391" s="5">
        <v>18937.154400000003</v>
      </c>
      <c r="BX391" s="5">
        <v>18937.154400000003</v>
      </c>
      <c r="BY391" s="5">
        <v>18937.154400000003</v>
      </c>
      <c r="BZ391" s="5">
        <v>18937.154400000003</v>
      </c>
      <c r="CA391" s="5">
        <v>18937.154400000003</v>
      </c>
      <c r="CB391" s="5">
        <v>18937.154400000003</v>
      </c>
      <c r="CC391" s="5">
        <v>18937.154400000003</v>
      </c>
      <c r="CD391" s="5">
        <v>18937.154400000003</v>
      </c>
      <c r="CE391" s="5">
        <v>18937.154400000003</v>
      </c>
      <c r="CF391" s="5">
        <v>18937.154400000003</v>
      </c>
      <c r="CG391" s="5">
        <v>18937.154400000003</v>
      </c>
      <c r="CH391" s="5">
        <v>20073.383664000005</v>
      </c>
      <c r="CI391" s="5">
        <v>20073.383664000005</v>
      </c>
      <c r="CJ391" s="5">
        <v>20073.383664000005</v>
      </c>
      <c r="CK391" s="5">
        <v>20073.383664000005</v>
      </c>
      <c r="CL391" s="5">
        <v>20073.383664000005</v>
      </c>
      <c r="CM391" s="5">
        <v>20073.383664000005</v>
      </c>
      <c r="CN391" s="5">
        <v>20073.383664000005</v>
      </c>
      <c r="CO391" s="5">
        <v>20073.383664000005</v>
      </c>
      <c r="CP391" s="5">
        <v>20073.383664000005</v>
      </c>
      <c r="CQ391" s="5">
        <v>20073.383664000005</v>
      </c>
      <c r="CR391" s="5">
        <v>20073.383664000005</v>
      </c>
      <c r="CS391" s="5">
        <v>20073.383664000005</v>
      </c>
      <c r="CU391" s="69">
        <v>0</v>
      </c>
      <c r="CV391" s="69">
        <v>0</v>
      </c>
      <c r="CW391" s="69">
        <v>0</v>
      </c>
      <c r="CX391" s="69">
        <v>0</v>
      </c>
      <c r="CY391" s="69">
        <v>0</v>
      </c>
      <c r="CZ391" s="69">
        <v>0</v>
      </c>
      <c r="DC391" s="5">
        <v>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  <c r="EN391" s="5">
        <v>0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0</v>
      </c>
      <c r="FA391" s="5">
        <v>0</v>
      </c>
      <c r="FB391" s="5">
        <v>0</v>
      </c>
      <c r="FC391" s="5">
        <v>0</v>
      </c>
      <c r="FD391" s="5">
        <v>0</v>
      </c>
      <c r="FE391" s="5">
        <v>0</v>
      </c>
      <c r="FF391" s="5">
        <v>0</v>
      </c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/>
      <c r="FZ391" s="5">
        <v>14000</v>
      </c>
      <c r="GA391" s="5">
        <v>14000</v>
      </c>
      <c r="GB391" s="5">
        <v>15000</v>
      </c>
      <c r="GC391" s="5">
        <v>15000</v>
      </c>
      <c r="GD391" s="5">
        <v>15000</v>
      </c>
      <c r="GE391" s="5">
        <v>15000</v>
      </c>
      <c r="GF391" s="5">
        <v>15000</v>
      </c>
      <c r="GG391" s="5">
        <v>15000</v>
      </c>
      <c r="GH391" s="5">
        <v>15000</v>
      </c>
      <c r="GI391" s="5">
        <v>15000</v>
      </c>
      <c r="GJ391" s="5">
        <v>15000</v>
      </c>
      <c r="GK391" s="5">
        <v>15000</v>
      </c>
      <c r="GL391" s="5">
        <v>15900</v>
      </c>
      <c r="GM391" s="5">
        <v>15900</v>
      </c>
      <c r="GN391" s="5">
        <v>15900</v>
      </c>
      <c r="GO391" s="5">
        <v>15900</v>
      </c>
      <c r="GP391" s="5">
        <v>15900</v>
      </c>
      <c r="GQ391" s="5">
        <v>15900</v>
      </c>
      <c r="GR391" s="5">
        <v>15900</v>
      </c>
      <c r="GS391" s="5">
        <v>15900</v>
      </c>
      <c r="GT391" s="5">
        <v>15900</v>
      </c>
      <c r="GU391" s="5">
        <v>15900</v>
      </c>
      <c r="GV391" s="5">
        <v>15900</v>
      </c>
      <c r="GW391" s="5">
        <v>15900</v>
      </c>
      <c r="GX391" s="5">
        <v>16854</v>
      </c>
      <c r="GY391" s="5">
        <v>16854</v>
      </c>
      <c r="GZ391" s="5">
        <v>16854</v>
      </c>
      <c r="HA391" s="5">
        <v>16854</v>
      </c>
      <c r="HB391" s="5">
        <v>16854</v>
      </c>
      <c r="HC391" s="5">
        <v>16854</v>
      </c>
      <c r="HD391" s="5">
        <v>16854</v>
      </c>
      <c r="HE391" s="5">
        <v>16854</v>
      </c>
      <c r="HF391" s="5">
        <v>16854</v>
      </c>
      <c r="HG391" s="5">
        <v>16854</v>
      </c>
      <c r="HH391" s="5">
        <v>16854</v>
      </c>
      <c r="HI391" s="5">
        <v>16854</v>
      </c>
      <c r="HJ391" s="5">
        <v>17865.240000000002</v>
      </c>
      <c r="HK391" s="5">
        <v>17865.240000000002</v>
      </c>
      <c r="HL391" s="5">
        <v>17865.240000000002</v>
      </c>
      <c r="HM391" s="5">
        <v>17865.240000000002</v>
      </c>
      <c r="HN391" s="5">
        <v>17865.240000000002</v>
      </c>
      <c r="HO391" s="5">
        <v>17865.240000000002</v>
      </c>
      <c r="HP391" s="5">
        <v>17865.240000000002</v>
      </c>
      <c r="HQ391" s="5">
        <v>17865.240000000002</v>
      </c>
      <c r="HR391" s="5">
        <v>17865.240000000002</v>
      </c>
      <c r="HS391" s="5">
        <v>17865.240000000002</v>
      </c>
      <c r="HT391" s="5">
        <v>17865.240000000002</v>
      </c>
      <c r="HU391" s="5">
        <v>17865.240000000002</v>
      </c>
      <c r="HV391" s="5">
        <v>18937.154400000003</v>
      </c>
      <c r="HW391" s="5">
        <v>18937.154400000003</v>
      </c>
      <c r="HX391" s="5">
        <v>18937.154400000003</v>
      </c>
      <c r="HY391" s="5">
        <v>18937.154400000003</v>
      </c>
      <c r="HZ391" s="5">
        <v>18937.154400000003</v>
      </c>
      <c r="IA391" s="5">
        <v>18937.154400000003</v>
      </c>
      <c r="IB391" s="5">
        <v>18937.154400000003</v>
      </c>
      <c r="IC391" s="5">
        <v>18937.154400000003</v>
      </c>
      <c r="ID391" s="5">
        <v>18937.154400000003</v>
      </c>
      <c r="IE391" s="5">
        <v>18937.154400000003</v>
      </c>
      <c r="IF391" s="5">
        <v>18937.154400000003</v>
      </c>
      <c r="IG391" s="5">
        <v>18937.154400000003</v>
      </c>
      <c r="IH391" s="5">
        <v>20073.383664000005</v>
      </c>
      <c r="II391" s="5">
        <v>20073.383664000005</v>
      </c>
      <c r="IJ391" s="5">
        <v>20073.383664000005</v>
      </c>
      <c r="IK391" s="5">
        <v>20073.383664000005</v>
      </c>
      <c r="IL391" s="5">
        <v>20073.383664000005</v>
      </c>
      <c r="IM391" s="5">
        <v>20073.383664000005</v>
      </c>
      <c r="IN391" s="5">
        <v>20073.383664000005</v>
      </c>
      <c r="IO391" s="5">
        <v>20073.383664000005</v>
      </c>
      <c r="IP391" s="5">
        <v>20073.383664000005</v>
      </c>
      <c r="IQ391" s="5">
        <v>20073.383664000005</v>
      </c>
      <c r="IR391" s="5">
        <v>20073.383664000005</v>
      </c>
      <c r="IS391" s="5">
        <v>20073.383664000005</v>
      </c>
      <c r="IT391" s="5"/>
      <c r="IW391" s="5">
        <v>401.8</v>
      </c>
      <c r="IX391" s="5">
        <v>401.8</v>
      </c>
      <c r="IY391" s="5">
        <v>430.5</v>
      </c>
      <c r="IZ391" s="5">
        <v>430.5</v>
      </c>
      <c r="JA391" s="5">
        <v>430.5</v>
      </c>
      <c r="JB391" s="5">
        <v>430.5</v>
      </c>
      <c r="JC391" s="5">
        <v>430.5</v>
      </c>
      <c r="JD391" s="5">
        <v>430.5</v>
      </c>
      <c r="JE391" s="5">
        <v>430.5</v>
      </c>
      <c r="JF391" s="5">
        <v>430.5</v>
      </c>
      <c r="JG391" s="5">
        <v>430.5</v>
      </c>
      <c r="JH391" s="5">
        <v>430.5</v>
      </c>
      <c r="JI391" s="5">
        <v>456.33</v>
      </c>
      <c r="JJ391" s="5">
        <v>456.33</v>
      </c>
      <c r="JK391" s="5">
        <v>456.33</v>
      </c>
      <c r="JL391" s="5">
        <v>456.33</v>
      </c>
      <c r="JM391" s="5">
        <v>456.33</v>
      </c>
      <c r="JN391" s="5">
        <v>456.33</v>
      </c>
      <c r="JO391" s="5">
        <v>456.33</v>
      </c>
      <c r="JP391" s="5">
        <v>456.33</v>
      </c>
      <c r="JQ391" s="5">
        <v>456.33</v>
      </c>
      <c r="JR391" s="5">
        <v>456.33</v>
      </c>
      <c r="JS391" s="5">
        <v>456.33</v>
      </c>
      <c r="JT391" s="5">
        <v>456.33</v>
      </c>
      <c r="JU391" s="5">
        <v>483.70979999999997</v>
      </c>
      <c r="JV391" s="5">
        <v>483.70979999999997</v>
      </c>
      <c r="JW391" s="5">
        <v>483.70979999999997</v>
      </c>
      <c r="JX391" s="5">
        <v>483.70979999999997</v>
      </c>
      <c r="JY391" s="5">
        <v>483.70979999999997</v>
      </c>
      <c r="JZ391" s="5">
        <v>483.70979999999997</v>
      </c>
      <c r="KA391" s="5">
        <v>483.70979999999997</v>
      </c>
      <c r="KB391" s="5">
        <v>483.70979999999997</v>
      </c>
      <c r="KC391" s="5">
        <v>483.70979999999997</v>
      </c>
      <c r="KD391" s="5">
        <v>483.70979999999997</v>
      </c>
      <c r="KE391" s="5">
        <v>483.70979999999997</v>
      </c>
      <c r="KF391" s="5">
        <v>483.70979999999997</v>
      </c>
      <c r="KG391" s="5">
        <v>512.73238800000001</v>
      </c>
      <c r="KH391" s="5">
        <v>512.73238800000001</v>
      </c>
      <c r="KI391" s="5">
        <v>512.73238800000001</v>
      </c>
      <c r="KJ391" s="5">
        <v>512.73238800000001</v>
      </c>
      <c r="KK391" s="5">
        <v>512.73238800000001</v>
      </c>
      <c r="KL391" s="5">
        <v>512.73238800000001</v>
      </c>
      <c r="KM391" s="5">
        <v>512.73238800000001</v>
      </c>
      <c r="KN391" s="5">
        <v>512.73238800000001</v>
      </c>
      <c r="KO391" s="5">
        <v>512.73238800000001</v>
      </c>
      <c r="KP391" s="5">
        <v>512.73238800000001</v>
      </c>
      <c r="KQ391" s="5">
        <v>512.73238800000001</v>
      </c>
      <c r="KR391" s="5">
        <v>512.73238800000001</v>
      </c>
      <c r="KS391" s="5">
        <v>543.49633128000005</v>
      </c>
      <c r="KT391" s="5">
        <v>543.49633128000005</v>
      </c>
      <c r="KU391" s="5">
        <v>543.49633128000005</v>
      </c>
      <c r="KV391" s="5">
        <v>543.49633128000005</v>
      </c>
      <c r="KW391" s="5">
        <v>543.49633128000005</v>
      </c>
      <c r="KX391" s="5">
        <v>543.49633128000005</v>
      </c>
      <c r="KY391" s="5">
        <v>543.49633128000005</v>
      </c>
      <c r="KZ391" s="5">
        <v>543.49633128000005</v>
      </c>
      <c r="LA391" s="5">
        <v>543.49633128000005</v>
      </c>
      <c r="LB391" s="5">
        <v>543.49633128000005</v>
      </c>
      <c r="LC391" s="5">
        <v>543.49633128000005</v>
      </c>
      <c r="LD391" s="5">
        <v>543.49633128000005</v>
      </c>
      <c r="LE391" s="5">
        <v>576.10611115680013</v>
      </c>
      <c r="LF391" s="5">
        <v>576.10611115680013</v>
      </c>
      <c r="LG391" s="5">
        <v>576.10611115680013</v>
      </c>
      <c r="LH391" s="5">
        <v>576.10611115680013</v>
      </c>
      <c r="LI391" s="5">
        <v>576.10611115680013</v>
      </c>
      <c r="LJ391" s="5">
        <v>576.10611115680013</v>
      </c>
      <c r="LK391" s="5">
        <v>576.10611115680013</v>
      </c>
      <c r="LL391" s="5">
        <v>576.10611115680013</v>
      </c>
      <c r="LM391" s="5">
        <v>576.10611115680013</v>
      </c>
      <c r="LN391" s="5">
        <v>576.10611115680013</v>
      </c>
      <c r="LO391" s="5">
        <v>576.10611115680013</v>
      </c>
      <c r="LP391" s="5">
        <v>576.10611115680013</v>
      </c>
      <c r="LQ391" s="5"/>
      <c r="LT391" s="5">
        <v>425.6</v>
      </c>
      <c r="LU391" s="5">
        <v>425.6</v>
      </c>
      <c r="LV391" s="5">
        <v>456</v>
      </c>
      <c r="LW391" s="5">
        <v>456</v>
      </c>
      <c r="LX391" s="5">
        <v>456</v>
      </c>
      <c r="LY391" s="5">
        <v>456</v>
      </c>
      <c r="LZ391" s="5">
        <v>456</v>
      </c>
      <c r="MA391" s="5">
        <v>456</v>
      </c>
      <c r="MB391" s="5">
        <v>456</v>
      </c>
      <c r="MC391" s="5">
        <v>456</v>
      </c>
      <c r="MD391" s="5">
        <v>456</v>
      </c>
      <c r="ME391" s="5">
        <v>456</v>
      </c>
      <c r="MF391" s="5">
        <v>483.36</v>
      </c>
      <c r="MG391" s="5">
        <v>483.36</v>
      </c>
      <c r="MH391" s="5">
        <v>483.36</v>
      </c>
      <c r="MI391" s="5">
        <v>483.36</v>
      </c>
      <c r="MJ391" s="5">
        <v>483.36</v>
      </c>
      <c r="MK391" s="5">
        <v>483.36</v>
      </c>
      <c r="ML391" s="5">
        <v>483.36</v>
      </c>
      <c r="MM391" s="5">
        <v>483.36</v>
      </c>
      <c r="MN391" s="5">
        <v>483.36</v>
      </c>
      <c r="MO391" s="5">
        <v>483.36</v>
      </c>
      <c r="MP391" s="5">
        <v>483.36</v>
      </c>
      <c r="MQ391" s="5">
        <v>483.36</v>
      </c>
      <c r="MR391" s="5">
        <v>512.36159999999995</v>
      </c>
      <c r="MS391" s="5">
        <v>512.36159999999995</v>
      </c>
      <c r="MT391" s="5">
        <v>512.36159999999995</v>
      </c>
      <c r="MU391" s="5">
        <v>512.36159999999995</v>
      </c>
      <c r="MV391" s="5">
        <v>512.36159999999995</v>
      </c>
      <c r="MW391" s="5">
        <v>512.36159999999995</v>
      </c>
      <c r="MX391" s="5">
        <v>512.36159999999995</v>
      </c>
      <c r="MY391" s="5">
        <v>512.36159999999995</v>
      </c>
      <c r="MZ391" s="5">
        <v>512.36159999999995</v>
      </c>
      <c r="NA391" s="5">
        <v>512.36159999999995</v>
      </c>
      <c r="NB391" s="5">
        <v>512.36159999999995</v>
      </c>
      <c r="NC391" s="5">
        <v>512.36159999999995</v>
      </c>
      <c r="ND391" s="5">
        <v>543.103296</v>
      </c>
      <c r="NE391" s="5">
        <v>543.103296</v>
      </c>
      <c r="NF391" s="5">
        <v>543.103296</v>
      </c>
      <c r="NG391" s="5">
        <v>543.103296</v>
      </c>
      <c r="NH391" s="5">
        <v>543.103296</v>
      </c>
      <c r="NI391" s="5">
        <v>543.103296</v>
      </c>
      <c r="NJ391" s="5">
        <v>543.103296</v>
      </c>
      <c r="NK391" s="5">
        <v>543.103296</v>
      </c>
      <c r="NL391" s="5">
        <v>543.103296</v>
      </c>
      <c r="NM391" s="5">
        <v>543.103296</v>
      </c>
      <c r="NN391" s="5">
        <v>543.103296</v>
      </c>
      <c r="NO391" s="5">
        <v>543.103296</v>
      </c>
      <c r="NP391" s="5">
        <v>575.68949376000012</v>
      </c>
      <c r="NQ391" s="5">
        <v>575.68949376000012</v>
      </c>
      <c r="NR391" s="5">
        <v>575.68949376000012</v>
      </c>
      <c r="NS391" s="5">
        <v>575.68949376000012</v>
      </c>
      <c r="NT391" s="5">
        <v>575.68949376000012</v>
      </c>
      <c r="NU391" s="5">
        <v>575.68949376000012</v>
      </c>
      <c r="NV391" s="5">
        <v>575.68949376000012</v>
      </c>
      <c r="NW391" s="5">
        <v>575.68949376000012</v>
      </c>
      <c r="NX391" s="5">
        <v>575.68949376000012</v>
      </c>
      <c r="NY391" s="5">
        <v>575.68949376000012</v>
      </c>
      <c r="NZ391" s="5">
        <v>575.68949376000012</v>
      </c>
      <c r="OA391" s="5">
        <v>575.68949376000012</v>
      </c>
      <c r="OB391" s="5">
        <v>610.23086338560017</v>
      </c>
      <c r="OC391" s="5">
        <v>610.23086338560017</v>
      </c>
      <c r="OD391" s="5">
        <v>610.23086338560017</v>
      </c>
      <c r="OE391" s="5">
        <v>610.23086338560017</v>
      </c>
      <c r="OF391" s="5">
        <v>610.23086338560017</v>
      </c>
      <c r="OG391" s="5">
        <v>610.23086338560017</v>
      </c>
      <c r="OH391" s="5">
        <v>610.23086338560017</v>
      </c>
      <c r="OI391" s="5">
        <v>610.23086338560017</v>
      </c>
      <c r="OJ391" s="5">
        <v>610.23086338560017</v>
      </c>
      <c r="OK391" s="5">
        <v>610.23086338560017</v>
      </c>
      <c r="OL391" s="5">
        <v>610.23086338560017</v>
      </c>
      <c r="OM391" s="5">
        <v>610.23086338560017</v>
      </c>
      <c r="ON391" s="5"/>
      <c r="OQ391" s="59">
        <v>0</v>
      </c>
      <c r="OR391" s="59">
        <v>0</v>
      </c>
      <c r="OS391" s="59">
        <v>0</v>
      </c>
      <c r="OT391" s="59">
        <v>0</v>
      </c>
      <c r="OU391" s="59">
        <v>0</v>
      </c>
      <c r="OV391" s="59">
        <v>0</v>
      </c>
      <c r="OW391" s="59">
        <v>0</v>
      </c>
      <c r="OX391" s="59">
        <v>0</v>
      </c>
      <c r="OY391" s="59">
        <v>0</v>
      </c>
      <c r="OZ391" s="59">
        <v>0</v>
      </c>
      <c r="PA391" s="59">
        <v>0</v>
      </c>
      <c r="PB391" s="59">
        <v>0</v>
      </c>
      <c r="PC391" s="59">
        <v>0</v>
      </c>
      <c r="PD391" s="59">
        <v>0</v>
      </c>
      <c r="PE391" s="59">
        <v>0</v>
      </c>
      <c r="PF391" s="59">
        <v>0</v>
      </c>
      <c r="PG391" s="59">
        <v>0</v>
      </c>
      <c r="PH391" s="59">
        <v>0</v>
      </c>
      <c r="PI391" s="59">
        <v>0</v>
      </c>
      <c r="PJ391" s="59">
        <v>0</v>
      </c>
      <c r="PK391" s="59">
        <v>0</v>
      </c>
      <c r="PL391" s="59">
        <v>0</v>
      </c>
      <c r="PM391" s="59">
        <v>0</v>
      </c>
      <c r="PN391" s="59">
        <v>0</v>
      </c>
      <c r="PO391" s="59">
        <v>0</v>
      </c>
      <c r="PP391" s="59">
        <v>0</v>
      </c>
      <c r="PQ391" s="59">
        <v>0</v>
      </c>
      <c r="PR391" s="59">
        <v>0</v>
      </c>
      <c r="PS391" s="59">
        <v>0</v>
      </c>
      <c r="PT391" s="59">
        <v>0</v>
      </c>
      <c r="PU391" s="59">
        <v>0</v>
      </c>
      <c r="PV391" s="59">
        <v>0</v>
      </c>
      <c r="PW391" s="59">
        <v>0</v>
      </c>
      <c r="PX391" s="59">
        <v>0</v>
      </c>
      <c r="PY391" s="59">
        <v>0</v>
      </c>
      <c r="PZ391" s="59">
        <v>0</v>
      </c>
      <c r="QA391" s="59">
        <v>0</v>
      </c>
      <c r="QB391" s="59">
        <v>0</v>
      </c>
      <c r="QC391" s="59">
        <v>0</v>
      </c>
      <c r="QD391" s="59">
        <v>0</v>
      </c>
      <c r="QE391" s="59">
        <v>0</v>
      </c>
      <c r="QF391" s="59">
        <v>0</v>
      </c>
      <c r="QG391" s="59">
        <v>0</v>
      </c>
      <c r="QH391" s="59">
        <v>0</v>
      </c>
      <c r="QI391" s="59">
        <v>0</v>
      </c>
      <c r="QJ391" s="59">
        <v>0</v>
      </c>
      <c r="QK391" s="59">
        <v>0</v>
      </c>
      <c r="QL391" s="59">
        <v>0</v>
      </c>
      <c r="QM391" s="59">
        <v>0</v>
      </c>
      <c r="QN391" s="59">
        <v>0</v>
      </c>
      <c r="QO391" s="59">
        <v>0</v>
      </c>
      <c r="QP391" s="59">
        <v>0</v>
      </c>
      <c r="QQ391" s="59">
        <v>0</v>
      </c>
      <c r="QR391" s="59">
        <v>0</v>
      </c>
      <c r="QS391" s="59">
        <v>0</v>
      </c>
      <c r="QT391" s="59">
        <v>0</v>
      </c>
      <c r="QU391" s="59">
        <v>0</v>
      </c>
      <c r="QV391" s="59">
        <v>0</v>
      </c>
      <c r="QW391" s="59">
        <v>0</v>
      </c>
      <c r="QX391" s="59">
        <v>0</v>
      </c>
      <c r="QY391" s="59">
        <v>0</v>
      </c>
      <c r="QZ391" s="59">
        <v>0</v>
      </c>
      <c r="RA391" s="59">
        <v>0</v>
      </c>
      <c r="RB391" s="59">
        <v>0</v>
      </c>
      <c r="RC391" s="59">
        <v>0</v>
      </c>
      <c r="RD391" s="59">
        <v>0</v>
      </c>
      <c r="RE391" s="59">
        <v>0</v>
      </c>
      <c r="RF391" s="59">
        <v>0</v>
      </c>
      <c r="RG391" s="59">
        <v>0</v>
      </c>
      <c r="RH391" s="59">
        <v>0</v>
      </c>
      <c r="RI391" s="59">
        <v>0</v>
      </c>
      <c r="RJ391" s="59">
        <v>0</v>
      </c>
      <c r="RK391" s="59"/>
      <c r="RN391" s="59">
        <v>827.40000000000009</v>
      </c>
      <c r="RO391" s="59">
        <v>827.40000000000009</v>
      </c>
      <c r="RP391" s="59">
        <v>886.5</v>
      </c>
      <c r="RQ391" s="59">
        <v>886.5</v>
      </c>
      <c r="RR391" s="59">
        <v>886.5</v>
      </c>
      <c r="RS391" s="59">
        <v>886.5</v>
      </c>
      <c r="RT391" s="59">
        <v>886.5</v>
      </c>
      <c r="RU391" s="59">
        <v>886.5</v>
      </c>
      <c r="RV391" s="59">
        <v>886.5</v>
      </c>
      <c r="RW391" s="59">
        <v>886.5</v>
      </c>
      <c r="RX391" s="59">
        <v>886.5</v>
      </c>
      <c r="RY391" s="59">
        <v>886.5</v>
      </c>
      <c r="RZ391" s="59">
        <v>939.69</v>
      </c>
      <c r="SA391" s="59">
        <v>939.69</v>
      </c>
      <c r="SB391" s="59">
        <v>939.69</v>
      </c>
      <c r="SC391" s="59">
        <v>939.69</v>
      </c>
      <c r="SD391" s="59">
        <v>939.69</v>
      </c>
      <c r="SE391" s="59">
        <v>939.69</v>
      </c>
      <c r="SF391" s="59">
        <v>939.69</v>
      </c>
      <c r="SG391" s="59">
        <v>939.69</v>
      </c>
      <c r="SH391" s="59">
        <v>939.69</v>
      </c>
      <c r="SI391" s="59">
        <v>939.69</v>
      </c>
      <c r="SJ391" s="59">
        <v>939.69</v>
      </c>
      <c r="SK391" s="59">
        <v>939.69</v>
      </c>
      <c r="SL391" s="59">
        <v>996.07139999999993</v>
      </c>
      <c r="SM391" s="59">
        <v>996.07139999999993</v>
      </c>
      <c r="SN391" s="59">
        <v>996.07139999999993</v>
      </c>
      <c r="SO391" s="59">
        <v>996.07139999999993</v>
      </c>
      <c r="SP391" s="59">
        <v>996.07139999999993</v>
      </c>
      <c r="SQ391" s="59">
        <v>996.07139999999993</v>
      </c>
      <c r="SR391" s="59">
        <v>996.07139999999993</v>
      </c>
      <c r="SS391" s="59">
        <v>996.07139999999993</v>
      </c>
      <c r="ST391" s="59">
        <v>996.07139999999993</v>
      </c>
      <c r="SU391" s="59">
        <v>996.07139999999993</v>
      </c>
      <c r="SV391" s="59">
        <v>996.07139999999993</v>
      </c>
      <c r="SW391" s="59">
        <v>996.07139999999993</v>
      </c>
      <c r="SX391" s="59">
        <v>1055.8356840000001</v>
      </c>
      <c r="SY391" s="59">
        <v>1055.8356840000001</v>
      </c>
      <c r="SZ391" s="59">
        <v>1055.8356840000001</v>
      </c>
      <c r="TA391" s="59">
        <v>1055.8356840000001</v>
      </c>
      <c r="TB391" s="59">
        <v>1055.8356840000001</v>
      </c>
      <c r="TC391" s="59">
        <v>1055.8356840000001</v>
      </c>
      <c r="TD391" s="59">
        <v>1055.8356840000001</v>
      </c>
      <c r="TE391" s="59">
        <v>1055.8356840000001</v>
      </c>
      <c r="TF391" s="59">
        <v>1055.8356840000001</v>
      </c>
      <c r="TG391" s="59">
        <v>1055.8356840000001</v>
      </c>
      <c r="TH391" s="59">
        <v>1055.8356840000001</v>
      </c>
      <c r="TI391" s="59">
        <v>1055.8356840000001</v>
      </c>
      <c r="TJ391" s="59">
        <v>1119.1858250400001</v>
      </c>
      <c r="TK391" s="59">
        <v>1119.1858250400001</v>
      </c>
      <c r="TL391" s="59">
        <v>1119.1858250400001</v>
      </c>
      <c r="TM391" s="59">
        <v>1119.1858250400001</v>
      </c>
      <c r="TN391" s="59">
        <v>1119.1858250400001</v>
      </c>
      <c r="TO391" s="59">
        <v>1119.1858250400001</v>
      </c>
      <c r="TP391" s="59">
        <v>1119.1858250400001</v>
      </c>
      <c r="TQ391" s="59">
        <v>1119.1858250400001</v>
      </c>
      <c r="TR391" s="59">
        <v>1119.1858250400001</v>
      </c>
      <c r="TS391" s="59">
        <v>1119.1858250400001</v>
      </c>
      <c r="TT391" s="59">
        <v>1119.1858250400001</v>
      </c>
      <c r="TU391" s="59">
        <v>1119.1858250400001</v>
      </c>
      <c r="TV391" s="59">
        <v>1186.3369745424002</v>
      </c>
      <c r="TW391" s="59">
        <v>1186.3369745424002</v>
      </c>
      <c r="TX391" s="59">
        <v>1186.3369745424002</v>
      </c>
      <c r="TY391" s="59">
        <v>1186.3369745424002</v>
      </c>
      <c r="TZ391" s="59">
        <v>1186.3369745424002</v>
      </c>
      <c r="UA391" s="59">
        <v>1186.3369745424002</v>
      </c>
      <c r="UB391" s="59">
        <v>1186.3369745424002</v>
      </c>
      <c r="UC391" s="59">
        <v>1186.3369745424002</v>
      </c>
      <c r="UD391" s="59">
        <v>1186.3369745424002</v>
      </c>
      <c r="UE391" s="59">
        <v>1186.3369745424002</v>
      </c>
      <c r="UF391" s="59">
        <v>1186.3369745424002</v>
      </c>
      <c r="UG391" s="59">
        <v>1186.3369745424002</v>
      </c>
      <c r="UH391" s="59"/>
      <c r="UK391" s="59">
        <v>5108.6000000000004</v>
      </c>
      <c r="UL391" s="59">
        <v>5475.96</v>
      </c>
      <c r="UM391" s="59">
        <v>5804.5175999999992</v>
      </c>
      <c r="UN391" s="59">
        <v>6152.7886560000015</v>
      </c>
      <c r="UO391" s="59">
        <v>6521.9559753600006</v>
      </c>
      <c r="UP391" s="59">
        <v>6913.2733338815997</v>
      </c>
      <c r="UQ391" s="59"/>
      <c r="UT391" s="59">
        <v>5411.2</v>
      </c>
      <c r="UU391" s="59">
        <v>5800.32</v>
      </c>
      <c r="UV391" s="59">
        <v>6148.3392000000013</v>
      </c>
      <c r="UW391" s="59">
        <v>6517.2395520000018</v>
      </c>
      <c r="UX391" s="59">
        <v>6908.273925120001</v>
      </c>
      <c r="UY391" s="59">
        <v>7322.7703606272016</v>
      </c>
      <c r="UZ391" s="59"/>
      <c r="VC391" s="59">
        <v>0</v>
      </c>
      <c r="VD391" s="59">
        <v>0</v>
      </c>
      <c r="VE391" s="59">
        <v>0</v>
      </c>
      <c r="VF391" s="59">
        <v>0</v>
      </c>
      <c r="VG391" s="59">
        <v>0</v>
      </c>
      <c r="VH391" s="59">
        <v>0</v>
      </c>
      <c r="VI391" s="59"/>
      <c r="VL391" s="59">
        <v>10519.8</v>
      </c>
      <c r="VM391" s="59">
        <v>11276.279999999999</v>
      </c>
      <c r="VN391" s="59">
        <v>11952.856800000001</v>
      </c>
      <c r="VO391" s="59">
        <v>12670.028208000003</v>
      </c>
      <c r="VP391" s="59">
        <v>13430.229900480001</v>
      </c>
      <c r="VQ391" s="59">
        <v>14236.0436945088</v>
      </c>
      <c r="VR391" s="59"/>
      <c r="VU391" s="59">
        <v>178000</v>
      </c>
      <c r="VV391" s="59">
        <v>190800</v>
      </c>
      <c r="VW391" s="59">
        <v>202248</v>
      </c>
      <c r="VX391" s="59">
        <v>214382.87999999998</v>
      </c>
      <c r="VY391" s="59">
        <v>227245.85280000002</v>
      </c>
      <c r="VZ391" s="59">
        <v>240880.60396800001</v>
      </c>
      <c r="WA391" s="59"/>
      <c r="WD391" s="59">
        <v>14833.333333333334</v>
      </c>
      <c r="WE391" s="59">
        <v>15900</v>
      </c>
      <c r="WF391" s="59">
        <v>16854</v>
      </c>
      <c r="WG391" s="59">
        <v>17865.239999999998</v>
      </c>
      <c r="WH391" s="59">
        <v>18937.154400000003</v>
      </c>
      <c r="WI391" s="59">
        <v>20073.383664000001</v>
      </c>
      <c r="WJ391" s="59"/>
      <c r="WM391" s="59">
        <v>622.46468037487773</v>
      </c>
      <c r="WN391" s="59">
        <v>667.22618548048683</v>
      </c>
      <c r="WO391" s="59">
        <v>707.25975660931601</v>
      </c>
      <c r="WP391" s="59">
        <v>749.69534200587486</v>
      </c>
      <c r="WQ391" s="59">
        <v>794.67706252622759</v>
      </c>
      <c r="WR391" s="59">
        <v>842.35768627780124</v>
      </c>
      <c r="WS391" s="59"/>
      <c r="WV391" s="74">
        <v>63.133333333333333</v>
      </c>
      <c r="WW391" s="74">
        <v>75.13333333333334</v>
      </c>
      <c r="WX391" s="74">
        <v>87.13333333333334</v>
      </c>
      <c r="WY391" s="74">
        <v>99.13333333333334</v>
      </c>
      <c r="WZ391" s="74">
        <v>111.13333333333334</v>
      </c>
      <c r="XA391" s="74">
        <v>123.13333333333334</v>
      </c>
      <c r="XB391" s="74"/>
      <c r="XE391" s="80">
        <v>5</v>
      </c>
      <c r="XF391" s="80">
        <v>6</v>
      </c>
      <c r="XG391" s="80">
        <v>7</v>
      </c>
      <c r="XH391" s="80">
        <v>8</v>
      </c>
      <c r="XI391" s="80">
        <v>9</v>
      </c>
      <c r="XJ391" s="80">
        <v>10</v>
      </c>
      <c r="XK391" s="80"/>
      <c r="XL391" s="75"/>
      <c r="XM391" s="75"/>
      <c r="XN391" s="80">
        <v>3</v>
      </c>
      <c r="XO391" s="80">
        <v>3</v>
      </c>
      <c r="XP391" s="80">
        <v>3</v>
      </c>
      <c r="XQ391" s="80">
        <v>3</v>
      </c>
      <c r="XR391" s="80">
        <v>3</v>
      </c>
      <c r="XS391" s="80">
        <v>3</v>
      </c>
      <c r="XT391" s="80"/>
      <c r="XW391" s="80">
        <v>3</v>
      </c>
      <c r="XX391" s="80">
        <v>4</v>
      </c>
      <c r="XY391" s="80">
        <v>4</v>
      </c>
      <c r="XZ391" s="80">
        <v>3</v>
      </c>
      <c r="YA391" s="80">
        <v>3</v>
      </c>
      <c r="YB391" s="80">
        <v>3</v>
      </c>
      <c r="YC391" s="80"/>
      <c r="YF391" s="5">
        <v>3787.6975800811315</v>
      </c>
      <c r="YG391" s="5">
        <v>4060.0713386487623</v>
      </c>
      <c r="YH391" s="5">
        <v>4303.6756189676889</v>
      </c>
      <c r="YI391" s="5">
        <v>4561.8961561057477</v>
      </c>
      <c r="YJ391" s="5">
        <v>4835.6099254720957</v>
      </c>
      <c r="YK391" s="5">
        <v>5125.7465210004211</v>
      </c>
      <c r="YL391" s="5"/>
      <c r="YO391" s="5">
        <v>37347.880822492662</v>
      </c>
      <c r="YP391" s="5">
        <v>40033.571128829208</v>
      </c>
      <c r="YQ391" s="5">
        <v>42435.585396558963</v>
      </c>
      <c r="YR391" s="5">
        <v>44981.720520352494</v>
      </c>
      <c r="YS391" s="5">
        <v>47680.623751573658</v>
      </c>
      <c r="YT391" s="5">
        <v>50541.461176668075</v>
      </c>
      <c r="YU391" s="5"/>
      <c r="YX391" s="5">
        <v>25543.624959189077</v>
      </c>
      <c r="YY391" s="5">
        <v>39676.668144874908</v>
      </c>
      <c r="YZ391" s="5">
        <v>42435.585396558963</v>
      </c>
      <c r="ZA391" s="5">
        <v>44981.720520352494</v>
      </c>
      <c r="ZB391" s="5">
        <v>47680.623751573658</v>
      </c>
      <c r="ZC391" s="5">
        <v>50541.461176668075</v>
      </c>
      <c r="ZD391" s="5"/>
      <c r="ZG391" s="5">
        <v>622.46468037487773</v>
      </c>
      <c r="ZH391" s="5">
        <v>667.22618548048683</v>
      </c>
      <c r="ZI391" s="5">
        <v>707.25975660931601</v>
      </c>
      <c r="ZJ391" s="5">
        <v>749.69534200587486</v>
      </c>
      <c r="ZK391" s="5">
        <v>794.67706252622759</v>
      </c>
      <c r="ZL391" s="5">
        <v>842.35768627780124</v>
      </c>
      <c r="ZM391" s="5"/>
      <c r="ZP391" s="60">
        <v>17429.011050496578</v>
      </c>
      <c r="ZQ391" s="60">
        <v>18682.333193453633</v>
      </c>
      <c r="ZR391" s="60">
        <v>19803.273185060847</v>
      </c>
      <c r="ZS391" s="60">
        <v>20991.469576164498</v>
      </c>
      <c r="ZT391" s="60">
        <v>22250.957750734371</v>
      </c>
      <c r="ZU391" s="60">
        <v>23586.015215778436</v>
      </c>
      <c r="ZV391" s="60"/>
      <c r="ZY391" s="60">
        <v>622.46468037487773</v>
      </c>
      <c r="ZZ391" s="60">
        <v>667.22618548048683</v>
      </c>
      <c r="AAA391" s="60">
        <v>707.25975660931601</v>
      </c>
      <c r="AAB391" s="60">
        <v>749.69534200587486</v>
      </c>
      <c r="AAC391" s="60">
        <v>794.67706252622759</v>
      </c>
      <c r="AAD391" s="60">
        <v>842.35768627780124</v>
      </c>
      <c r="AAE391" s="60"/>
      <c r="AAH391" s="60">
        <v>75318.226325360214</v>
      </c>
      <c r="AAI391" s="60">
        <v>96080.570709190099</v>
      </c>
      <c r="AAJ391" s="60">
        <v>118112.37935375576</v>
      </c>
      <c r="AAK391" s="60">
        <v>142442.11498111623</v>
      </c>
      <c r="AAL391" s="60">
        <v>169266.21431808648</v>
      </c>
      <c r="AAM391" s="60">
        <v>198796.41396156108</v>
      </c>
      <c r="AAN391" s="60"/>
      <c r="AAQ391" s="5">
        <v>92747.237375856785</v>
      </c>
      <c r="AAR391" s="5">
        <v>114762.90390264374</v>
      </c>
      <c r="AAS391" s="5">
        <v>137915.65253881662</v>
      </c>
      <c r="AAT391" s="5">
        <v>163433.58455728073</v>
      </c>
      <c r="AAU391" s="5">
        <v>191517.17206882086</v>
      </c>
      <c r="AAV391" s="5">
        <v>222382.42917733951</v>
      </c>
    </row>
    <row r="392" spans="2:724" ht="15" customHeight="1">
      <c r="B392" s="228">
        <v>119</v>
      </c>
      <c r="C392" s="228">
        <v>801564</v>
      </c>
      <c r="D392" s="229" t="s">
        <v>552</v>
      </c>
      <c r="E392" s="73" t="b">
        <v>0</v>
      </c>
      <c r="F392" s="230">
        <v>41426</v>
      </c>
      <c r="G392" s="231" t="s">
        <v>426</v>
      </c>
      <c r="H392" s="57" t="s">
        <v>231</v>
      </c>
      <c r="I392" s="57" t="s">
        <v>199</v>
      </c>
      <c r="J392" s="229" t="s">
        <v>233</v>
      </c>
      <c r="K392" s="232">
        <v>14000</v>
      </c>
      <c r="L392" s="232">
        <v>0</v>
      </c>
      <c r="M392" s="73" t="b">
        <v>1</v>
      </c>
      <c r="N392" s="73" t="b">
        <v>1</v>
      </c>
      <c r="O392" s="73" t="b">
        <v>1</v>
      </c>
      <c r="P392" s="27">
        <v>42522</v>
      </c>
      <c r="Q392" s="27" t="s">
        <v>426</v>
      </c>
      <c r="R392" s="69">
        <v>0</v>
      </c>
      <c r="S392" s="69">
        <v>0.06</v>
      </c>
      <c r="T392" s="69">
        <v>0.06</v>
      </c>
      <c r="U392" s="69">
        <v>0.06</v>
      </c>
      <c r="V392" s="69">
        <v>0.06</v>
      </c>
      <c r="W392" s="69">
        <v>0.06</v>
      </c>
      <c r="Z392" s="232">
        <v>8464</v>
      </c>
      <c r="AA392" s="232">
        <v>8464</v>
      </c>
      <c r="AB392" s="232">
        <v>8464</v>
      </c>
      <c r="AC392" s="232">
        <v>8464</v>
      </c>
      <c r="AD392" s="232">
        <v>8464</v>
      </c>
      <c r="AE392" s="232">
        <v>9905</v>
      </c>
      <c r="AF392" s="232">
        <v>9905</v>
      </c>
      <c r="AG392" s="232">
        <v>9905</v>
      </c>
      <c r="AH392" s="232">
        <v>9905</v>
      </c>
      <c r="AI392" s="232">
        <v>9905</v>
      </c>
      <c r="AJ392" s="232">
        <v>9905</v>
      </c>
      <c r="AK392" s="232">
        <v>9905</v>
      </c>
      <c r="AL392" s="5">
        <v>10499.300000000001</v>
      </c>
      <c r="AM392" s="5">
        <v>10499.300000000001</v>
      </c>
      <c r="AN392" s="5">
        <v>10499.300000000001</v>
      </c>
      <c r="AO392" s="5">
        <v>10499.300000000001</v>
      </c>
      <c r="AP392" s="5">
        <v>10499.300000000001</v>
      </c>
      <c r="AQ392" s="5">
        <v>10499.300000000001</v>
      </c>
      <c r="AR392" s="5">
        <v>10499.300000000001</v>
      </c>
      <c r="AS392" s="5">
        <v>10499.300000000001</v>
      </c>
      <c r="AT392" s="5">
        <v>10499.300000000001</v>
      </c>
      <c r="AU392" s="5">
        <v>10499.300000000001</v>
      </c>
      <c r="AV392" s="5">
        <v>10499.300000000001</v>
      </c>
      <c r="AW392" s="5">
        <v>10499.300000000001</v>
      </c>
      <c r="AX392" s="5">
        <v>11129.258000000002</v>
      </c>
      <c r="AY392" s="5">
        <v>11129.258000000002</v>
      </c>
      <c r="AZ392" s="5">
        <v>11129.258000000002</v>
      </c>
      <c r="BA392" s="5">
        <v>11129.258000000002</v>
      </c>
      <c r="BB392" s="5">
        <v>11129.258000000002</v>
      </c>
      <c r="BC392" s="5">
        <v>11129.258000000002</v>
      </c>
      <c r="BD392" s="5">
        <v>11129.258000000002</v>
      </c>
      <c r="BE392" s="5">
        <v>11129.258000000002</v>
      </c>
      <c r="BF392" s="5">
        <v>11129.258000000002</v>
      </c>
      <c r="BG392" s="5">
        <v>11129.258000000002</v>
      </c>
      <c r="BH392" s="5">
        <v>11129.258000000002</v>
      </c>
      <c r="BI392" s="5">
        <v>11129.258000000002</v>
      </c>
      <c r="BJ392" s="5">
        <v>11797.013480000001</v>
      </c>
      <c r="BK392" s="5">
        <v>11797.013480000001</v>
      </c>
      <c r="BL392" s="5">
        <v>11797.013480000001</v>
      </c>
      <c r="BM392" s="5">
        <v>11797.013480000001</v>
      </c>
      <c r="BN392" s="5">
        <v>11797.013480000001</v>
      </c>
      <c r="BO392" s="5">
        <v>11797.013480000001</v>
      </c>
      <c r="BP392" s="5">
        <v>11797.013480000001</v>
      </c>
      <c r="BQ392" s="5">
        <v>11797.013480000001</v>
      </c>
      <c r="BR392" s="5">
        <v>11797.013480000001</v>
      </c>
      <c r="BS392" s="5">
        <v>11797.013480000001</v>
      </c>
      <c r="BT392" s="5">
        <v>11797.013480000001</v>
      </c>
      <c r="BU392" s="5">
        <v>11797.013480000001</v>
      </c>
      <c r="BV392" s="5">
        <v>12504.834288800002</v>
      </c>
      <c r="BW392" s="5">
        <v>12504.834288800002</v>
      </c>
      <c r="BX392" s="5">
        <v>12504.834288800002</v>
      </c>
      <c r="BY392" s="5">
        <v>12504.834288800002</v>
      </c>
      <c r="BZ392" s="5">
        <v>12504.834288800002</v>
      </c>
      <c r="CA392" s="5">
        <v>12504.834288800002</v>
      </c>
      <c r="CB392" s="5">
        <v>12504.834288800002</v>
      </c>
      <c r="CC392" s="5">
        <v>12504.834288800002</v>
      </c>
      <c r="CD392" s="5">
        <v>12504.834288800002</v>
      </c>
      <c r="CE392" s="5">
        <v>12504.834288800002</v>
      </c>
      <c r="CF392" s="5">
        <v>12504.834288800002</v>
      </c>
      <c r="CG392" s="5">
        <v>12504.834288800002</v>
      </c>
      <c r="CH392" s="5">
        <v>13255.124346128003</v>
      </c>
      <c r="CI392" s="5">
        <v>13255.124346128003</v>
      </c>
      <c r="CJ392" s="5">
        <v>13255.124346128003</v>
      </c>
      <c r="CK392" s="5">
        <v>13255.124346128003</v>
      </c>
      <c r="CL392" s="5">
        <v>13255.124346128003</v>
      </c>
      <c r="CM392" s="5">
        <v>13255.124346128003</v>
      </c>
      <c r="CN392" s="5">
        <v>13255.124346128003</v>
      </c>
      <c r="CO392" s="5">
        <v>13255.124346128003</v>
      </c>
      <c r="CP392" s="5">
        <v>13255.124346128003</v>
      </c>
      <c r="CQ392" s="5">
        <v>13255.124346128003</v>
      </c>
      <c r="CR392" s="5">
        <v>13255.124346128003</v>
      </c>
      <c r="CS392" s="5">
        <v>13255.124346128003</v>
      </c>
      <c r="CU392" s="69">
        <v>0</v>
      </c>
      <c r="CV392" s="69">
        <v>0</v>
      </c>
      <c r="CW392" s="69">
        <v>0</v>
      </c>
      <c r="CX392" s="69">
        <v>0</v>
      </c>
      <c r="CY392" s="69">
        <v>0</v>
      </c>
      <c r="CZ392" s="69">
        <v>0</v>
      </c>
      <c r="DC392" s="5">
        <v>0</v>
      </c>
      <c r="DD392" s="5">
        <v>0</v>
      </c>
      <c r="DE392" s="5">
        <v>0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0</v>
      </c>
      <c r="EK392" s="5">
        <v>0</v>
      </c>
      <c r="EL392" s="5">
        <v>0</v>
      </c>
      <c r="EM392" s="5">
        <v>0</v>
      </c>
      <c r="EN392" s="5">
        <v>0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0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0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/>
      <c r="FZ392" s="5">
        <v>8464</v>
      </c>
      <c r="GA392" s="5">
        <v>8464</v>
      </c>
      <c r="GB392" s="5">
        <v>8464</v>
      </c>
      <c r="GC392" s="5">
        <v>8464</v>
      </c>
      <c r="GD392" s="5">
        <v>8464</v>
      </c>
      <c r="GE392" s="5">
        <v>9905</v>
      </c>
      <c r="GF392" s="5">
        <v>9905</v>
      </c>
      <c r="GG392" s="5">
        <v>9905</v>
      </c>
      <c r="GH392" s="5">
        <v>9905</v>
      </c>
      <c r="GI392" s="5">
        <v>9905</v>
      </c>
      <c r="GJ392" s="5">
        <v>9905</v>
      </c>
      <c r="GK392" s="5">
        <v>9905</v>
      </c>
      <c r="GL392" s="5">
        <v>10499.300000000001</v>
      </c>
      <c r="GM392" s="5">
        <v>10499.300000000001</v>
      </c>
      <c r="GN392" s="5">
        <v>10499.300000000001</v>
      </c>
      <c r="GO392" s="5">
        <v>10499.300000000001</v>
      </c>
      <c r="GP392" s="5">
        <v>10499.300000000001</v>
      </c>
      <c r="GQ392" s="5">
        <v>10499.300000000001</v>
      </c>
      <c r="GR392" s="5">
        <v>10499.300000000001</v>
      </c>
      <c r="GS392" s="5">
        <v>10499.300000000001</v>
      </c>
      <c r="GT392" s="5">
        <v>10499.300000000001</v>
      </c>
      <c r="GU392" s="5">
        <v>10499.300000000001</v>
      </c>
      <c r="GV392" s="5">
        <v>10499.300000000001</v>
      </c>
      <c r="GW392" s="5">
        <v>10499.300000000001</v>
      </c>
      <c r="GX392" s="5">
        <v>11129.258000000002</v>
      </c>
      <c r="GY392" s="5">
        <v>11129.258000000002</v>
      </c>
      <c r="GZ392" s="5">
        <v>11129.258000000002</v>
      </c>
      <c r="HA392" s="5">
        <v>11129.258000000002</v>
      </c>
      <c r="HB392" s="5">
        <v>11129.258000000002</v>
      </c>
      <c r="HC392" s="5">
        <v>11129.258000000002</v>
      </c>
      <c r="HD392" s="5">
        <v>11129.258000000002</v>
      </c>
      <c r="HE392" s="5">
        <v>11129.258000000002</v>
      </c>
      <c r="HF392" s="5">
        <v>11129.258000000002</v>
      </c>
      <c r="HG392" s="5">
        <v>11129.258000000002</v>
      </c>
      <c r="HH392" s="5">
        <v>11129.258000000002</v>
      </c>
      <c r="HI392" s="5">
        <v>11129.258000000002</v>
      </c>
      <c r="HJ392" s="5">
        <v>11797.013480000001</v>
      </c>
      <c r="HK392" s="5">
        <v>11797.013480000001</v>
      </c>
      <c r="HL392" s="5">
        <v>11797.013480000001</v>
      </c>
      <c r="HM392" s="5">
        <v>11797.013480000001</v>
      </c>
      <c r="HN392" s="5">
        <v>11797.013480000001</v>
      </c>
      <c r="HO392" s="5">
        <v>11797.013480000001</v>
      </c>
      <c r="HP392" s="5">
        <v>11797.013480000001</v>
      </c>
      <c r="HQ392" s="5">
        <v>11797.013480000001</v>
      </c>
      <c r="HR392" s="5">
        <v>11797.013480000001</v>
      </c>
      <c r="HS392" s="5">
        <v>11797.013480000001</v>
      </c>
      <c r="HT392" s="5">
        <v>11797.013480000001</v>
      </c>
      <c r="HU392" s="5">
        <v>11797.013480000001</v>
      </c>
      <c r="HV392" s="5">
        <v>12504.834288800002</v>
      </c>
      <c r="HW392" s="5">
        <v>12504.834288800002</v>
      </c>
      <c r="HX392" s="5">
        <v>12504.834288800002</v>
      </c>
      <c r="HY392" s="5">
        <v>12504.834288800002</v>
      </c>
      <c r="HZ392" s="5">
        <v>12504.834288800002</v>
      </c>
      <c r="IA392" s="5">
        <v>12504.834288800002</v>
      </c>
      <c r="IB392" s="5">
        <v>12504.834288800002</v>
      </c>
      <c r="IC392" s="5">
        <v>12504.834288800002</v>
      </c>
      <c r="ID392" s="5">
        <v>12504.834288800002</v>
      </c>
      <c r="IE392" s="5">
        <v>12504.834288800002</v>
      </c>
      <c r="IF392" s="5">
        <v>12504.834288800002</v>
      </c>
      <c r="IG392" s="5">
        <v>12504.834288800002</v>
      </c>
      <c r="IH392" s="5">
        <v>13255.124346128003</v>
      </c>
      <c r="II392" s="5">
        <v>13255.124346128003</v>
      </c>
      <c r="IJ392" s="5">
        <v>13255.124346128003</v>
      </c>
      <c r="IK392" s="5">
        <v>13255.124346128003</v>
      </c>
      <c r="IL392" s="5">
        <v>13255.124346128003</v>
      </c>
      <c r="IM392" s="5">
        <v>13255.124346128003</v>
      </c>
      <c r="IN392" s="5">
        <v>13255.124346128003</v>
      </c>
      <c r="IO392" s="5">
        <v>13255.124346128003</v>
      </c>
      <c r="IP392" s="5">
        <v>13255.124346128003</v>
      </c>
      <c r="IQ392" s="5">
        <v>13255.124346128003</v>
      </c>
      <c r="IR392" s="5">
        <v>13255.124346128003</v>
      </c>
      <c r="IS392" s="5">
        <v>13255.124346128003</v>
      </c>
      <c r="IT392" s="5"/>
      <c r="IW392" s="5">
        <v>242.91679999999999</v>
      </c>
      <c r="IX392" s="5">
        <v>242.91679999999999</v>
      </c>
      <c r="IY392" s="5">
        <v>242.91679999999999</v>
      </c>
      <c r="IZ392" s="5">
        <v>242.91679999999999</v>
      </c>
      <c r="JA392" s="5">
        <v>242.91679999999999</v>
      </c>
      <c r="JB392" s="5">
        <v>284.27350000000001</v>
      </c>
      <c r="JC392" s="5">
        <v>284.27350000000001</v>
      </c>
      <c r="JD392" s="5">
        <v>284.27350000000001</v>
      </c>
      <c r="JE392" s="5">
        <v>284.27350000000001</v>
      </c>
      <c r="JF392" s="5">
        <v>284.27350000000001</v>
      </c>
      <c r="JG392" s="5">
        <v>284.27350000000001</v>
      </c>
      <c r="JH392" s="5">
        <v>284.27350000000001</v>
      </c>
      <c r="JI392" s="5">
        <v>301.32991000000004</v>
      </c>
      <c r="JJ392" s="5">
        <v>301.32991000000004</v>
      </c>
      <c r="JK392" s="5">
        <v>301.32991000000004</v>
      </c>
      <c r="JL392" s="5">
        <v>301.32991000000004</v>
      </c>
      <c r="JM392" s="5">
        <v>301.32991000000004</v>
      </c>
      <c r="JN392" s="5">
        <v>301.32991000000004</v>
      </c>
      <c r="JO392" s="5">
        <v>301.32991000000004</v>
      </c>
      <c r="JP392" s="5">
        <v>301.32991000000004</v>
      </c>
      <c r="JQ392" s="5">
        <v>301.32991000000004</v>
      </c>
      <c r="JR392" s="5">
        <v>301.32991000000004</v>
      </c>
      <c r="JS392" s="5">
        <v>301.32991000000004</v>
      </c>
      <c r="JT392" s="5">
        <v>301.32991000000004</v>
      </c>
      <c r="JU392" s="5">
        <v>319.40970460000005</v>
      </c>
      <c r="JV392" s="5">
        <v>319.40970460000005</v>
      </c>
      <c r="JW392" s="5">
        <v>319.40970460000005</v>
      </c>
      <c r="JX392" s="5">
        <v>319.40970460000005</v>
      </c>
      <c r="JY392" s="5">
        <v>319.40970460000005</v>
      </c>
      <c r="JZ392" s="5">
        <v>319.40970460000005</v>
      </c>
      <c r="KA392" s="5">
        <v>319.40970460000005</v>
      </c>
      <c r="KB392" s="5">
        <v>319.40970460000005</v>
      </c>
      <c r="KC392" s="5">
        <v>319.40970460000005</v>
      </c>
      <c r="KD392" s="5">
        <v>319.40970460000005</v>
      </c>
      <c r="KE392" s="5">
        <v>319.40970460000005</v>
      </c>
      <c r="KF392" s="5">
        <v>319.40970460000005</v>
      </c>
      <c r="KG392" s="5">
        <v>338.57428687600003</v>
      </c>
      <c r="KH392" s="5">
        <v>338.57428687600003</v>
      </c>
      <c r="KI392" s="5">
        <v>338.57428687600003</v>
      </c>
      <c r="KJ392" s="5">
        <v>338.57428687600003</v>
      </c>
      <c r="KK392" s="5">
        <v>338.57428687600003</v>
      </c>
      <c r="KL392" s="5">
        <v>338.57428687600003</v>
      </c>
      <c r="KM392" s="5">
        <v>338.57428687600003</v>
      </c>
      <c r="KN392" s="5">
        <v>338.57428687600003</v>
      </c>
      <c r="KO392" s="5">
        <v>338.57428687600003</v>
      </c>
      <c r="KP392" s="5">
        <v>338.57428687600003</v>
      </c>
      <c r="KQ392" s="5">
        <v>338.57428687600003</v>
      </c>
      <c r="KR392" s="5">
        <v>338.57428687600003</v>
      </c>
      <c r="KS392" s="5">
        <v>358.88874408856009</v>
      </c>
      <c r="KT392" s="5">
        <v>358.88874408856009</v>
      </c>
      <c r="KU392" s="5">
        <v>358.88874408856009</v>
      </c>
      <c r="KV392" s="5">
        <v>358.88874408856009</v>
      </c>
      <c r="KW392" s="5">
        <v>358.88874408856009</v>
      </c>
      <c r="KX392" s="5">
        <v>358.88874408856009</v>
      </c>
      <c r="KY392" s="5">
        <v>358.88874408856009</v>
      </c>
      <c r="KZ392" s="5">
        <v>358.88874408856009</v>
      </c>
      <c r="LA392" s="5">
        <v>358.88874408856009</v>
      </c>
      <c r="LB392" s="5">
        <v>358.88874408856009</v>
      </c>
      <c r="LC392" s="5">
        <v>358.88874408856009</v>
      </c>
      <c r="LD392" s="5">
        <v>358.88874408856009</v>
      </c>
      <c r="LE392" s="5">
        <v>380.42206873387369</v>
      </c>
      <c r="LF392" s="5">
        <v>380.42206873387369</v>
      </c>
      <c r="LG392" s="5">
        <v>380.42206873387369</v>
      </c>
      <c r="LH392" s="5">
        <v>380.42206873387369</v>
      </c>
      <c r="LI392" s="5">
        <v>380.42206873387369</v>
      </c>
      <c r="LJ392" s="5">
        <v>380.42206873387369</v>
      </c>
      <c r="LK392" s="5">
        <v>380.42206873387369</v>
      </c>
      <c r="LL392" s="5">
        <v>380.42206873387369</v>
      </c>
      <c r="LM392" s="5">
        <v>380.42206873387369</v>
      </c>
      <c r="LN392" s="5">
        <v>380.42206873387369</v>
      </c>
      <c r="LO392" s="5">
        <v>380.42206873387369</v>
      </c>
      <c r="LP392" s="5">
        <v>380.42206873387369</v>
      </c>
      <c r="LQ392" s="5"/>
      <c r="LT392" s="5">
        <v>257.30560000000003</v>
      </c>
      <c r="LU392" s="5">
        <v>257.30560000000003</v>
      </c>
      <c r="LV392" s="5">
        <v>257.30560000000003</v>
      </c>
      <c r="LW392" s="5">
        <v>257.30560000000003</v>
      </c>
      <c r="LX392" s="5">
        <v>257.30560000000003</v>
      </c>
      <c r="LY392" s="5">
        <v>301.11200000000002</v>
      </c>
      <c r="LZ392" s="5">
        <v>301.11200000000002</v>
      </c>
      <c r="MA392" s="5">
        <v>301.11200000000002</v>
      </c>
      <c r="MB392" s="5">
        <v>301.11200000000002</v>
      </c>
      <c r="MC392" s="5">
        <v>301.11200000000002</v>
      </c>
      <c r="MD392" s="5">
        <v>301.11200000000002</v>
      </c>
      <c r="ME392" s="5">
        <v>301.11200000000002</v>
      </c>
      <c r="MF392" s="5">
        <v>319.17872000000006</v>
      </c>
      <c r="MG392" s="5">
        <v>319.17872000000006</v>
      </c>
      <c r="MH392" s="5">
        <v>319.17872000000006</v>
      </c>
      <c r="MI392" s="5">
        <v>319.17872000000006</v>
      </c>
      <c r="MJ392" s="5">
        <v>319.17872000000006</v>
      </c>
      <c r="MK392" s="5">
        <v>319.17872000000006</v>
      </c>
      <c r="ML392" s="5">
        <v>319.17872000000006</v>
      </c>
      <c r="MM392" s="5">
        <v>319.17872000000006</v>
      </c>
      <c r="MN392" s="5">
        <v>319.17872000000006</v>
      </c>
      <c r="MO392" s="5">
        <v>319.17872000000006</v>
      </c>
      <c r="MP392" s="5">
        <v>319.17872000000006</v>
      </c>
      <c r="MQ392" s="5">
        <v>319.17872000000006</v>
      </c>
      <c r="MR392" s="5">
        <v>338.32944320000007</v>
      </c>
      <c r="MS392" s="5">
        <v>338.32944320000007</v>
      </c>
      <c r="MT392" s="5">
        <v>338.32944320000007</v>
      </c>
      <c r="MU392" s="5">
        <v>338.32944320000007</v>
      </c>
      <c r="MV392" s="5">
        <v>338.32944320000007</v>
      </c>
      <c r="MW392" s="5">
        <v>338.32944320000007</v>
      </c>
      <c r="MX392" s="5">
        <v>338.32944320000007</v>
      </c>
      <c r="MY392" s="5">
        <v>338.32944320000007</v>
      </c>
      <c r="MZ392" s="5">
        <v>338.32944320000007</v>
      </c>
      <c r="NA392" s="5">
        <v>338.32944320000007</v>
      </c>
      <c r="NB392" s="5">
        <v>338.32944320000007</v>
      </c>
      <c r="NC392" s="5">
        <v>338.32944320000007</v>
      </c>
      <c r="ND392" s="5">
        <v>358.62920979200004</v>
      </c>
      <c r="NE392" s="5">
        <v>358.62920979200004</v>
      </c>
      <c r="NF392" s="5">
        <v>358.62920979200004</v>
      </c>
      <c r="NG392" s="5">
        <v>358.62920979200004</v>
      </c>
      <c r="NH392" s="5">
        <v>358.62920979200004</v>
      </c>
      <c r="NI392" s="5">
        <v>358.62920979200004</v>
      </c>
      <c r="NJ392" s="5">
        <v>358.62920979200004</v>
      </c>
      <c r="NK392" s="5">
        <v>358.62920979200004</v>
      </c>
      <c r="NL392" s="5">
        <v>358.62920979200004</v>
      </c>
      <c r="NM392" s="5">
        <v>358.62920979200004</v>
      </c>
      <c r="NN392" s="5">
        <v>358.62920979200004</v>
      </c>
      <c r="NO392" s="5">
        <v>358.62920979200004</v>
      </c>
      <c r="NP392" s="5">
        <v>380.14696237952006</v>
      </c>
      <c r="NQ392" s="5">
        <v>380.14696237952006</v>
      </c>
      <c r="NR392" s="5">
        <v>380.14696237952006</v>
      </c>
      <c r="NS392" s="5">
        <v>380.14696237952006</v>
      </c>
      <c r="NT392" s="5">
        <v>380.14696237952006</v>
      </c>
      <c r="NU392" s="5">
        <v>380.14696237952006</v>
      </c>
      <c r="NV392" s="5">
        <v>380.14696237952006</v>
      </c>
      <c r="NW392" s="5">
        <v>380.14696237952006</v>
      </c>
      <c r="NX392" s="5">
        <v>380.14696237952006</v>
      </c>
      <c r="NY392" s="5">
        <v>380.14696237952006</v>
      </c>
      <c r="NZ392" s="5">
        <v>380.14696237952006</v>
      </c>
      <c r="OA392" s="5">
        <v>380.14696237952006</v>
      </c>
      <c r="OB392" s="5">
        <v>402.95578012229129</v>
      </c>
      <c r="OC392" s="5">
        <v>402.95578012229129</v>
      </c>
      <c r="OD392" s="5">
        <v>402.95578012229129</v>
      </c>
      <c r="OE392" s="5">
        <v>402.95578012229129</v>
      </c>
      <c r="OF392" s="5">
        <v>402.95578012229129</v>
      </c>
      <c r="OG392" s="5">
        <v>402.95578012229129</v>
      </c>
      <c r="OH392" s="5">
        <v>402.95578012229129</v>
      </c>
      <c r="OI392" s="5">
        <v>402.95578012229129</v>
      </c>
      <c r="OJ392" s="5">
        <v>402.95578012229129</v>
      </c>
      <c r="OK392" s="5">
        <v>402.95578012229129</v>
      </c>
      <c r="OL392" s="5">
        <v>402.95578012229129</v>
      </c>
      <c r="OM392" s="5">
        <v>402.95578012229129</v>
      </c>
      <c r="ON392" s="5"/>
      <c r="OQ392" s="59">
        <v>0</v>
      </c>
      <c r="OR392" s="59">
        <v>0</v>
      </c>
      <c r="OS392" s="59">
        <v>0</v>
      </c>
      <c r="OT392" s="59">
        <v>0</v>
      </c>
      <c r="OU392" s="59">
        <v>0</v>
      </c>
      <c r="OV392" s="59">
        <v>0</v>
      </c>
      <c r="OW392" s="59">
        <v>0</v>
      </c>
      <c r="OX392" s="59">
        <v>0</v>
      </c>
      <c r="OY392" s="59">
        <v>0</v>
      </c>
      <c r="OZ392" s="59">
        <v>0</v>
      </c>
      <c r="PA392" s="59">
        <v>0</v>
      </c>
      <c r="PB392" s="59">
        <v>0</v>
      </c>
      <c r="PC392" s="59">
        <v>0</v>
      </c>
      <c r="PD392" s="59">
        <v>0</v>
      </c>
      <c r="PE392" s="59">
        <v>0</v>
      </c>
      <c r="PF392" s="59">
        <v>0</v>
      </c>
      <c r="PG392" s="59">
        <v>0</v>
      </c>
      <c r="PH392" s="59">
        <v>0</v>
      </c>
      <c r="PI392" s="59">
        <v>0</v>
      </c>
      <c r="PJ392" s="59">
        <v>0</v>
      </c>
      <c r="PK392" s="59">
        <v>0</v>
      </c>
      <c r="PL392" s="59">
        <v>0</v>
      </c>
      <c r="PM392" s="59">
        <v>0</v>
      </c>
      <c r="PN392" s="59">
        <v>0</v>
      </c>
      <c r="PO392" s="59">
        <v>0</v>
      </c>
      <c r="PP392" s="59">
        <v>0</v>
      </c>
      <c r="PQ392" s="59">
        <v>0</v>
      </c>
      <c r="PR392" s="59">
        <v>0</v>
      </c>
      <c r="PS392" s="59">
        <v>0</v>
      </c>
      <c r="PT392" s="59">
        <v>0</v>
      </c>
      <c r="PU392" s="59">
        <v>0</v>
      </c>
      <c r="PV392" s="59">
        <v>0</v>
      </c>
      <c r="PW392" s="59">
        <v>0</v>
      </c>
      <c r="PX392" s="59">
        <v>0</v>
      </c>
      <c r="PY392" s="59">
        <v>0</v>
      </c>
      <c r="PZ392" s="59">
        <v>0</v>
      </c>
      <c r="QA392" s="59">
        <v>0</v>
      </c>
      <c r="QB392" s="59">
        <v>0</v>
      </c>
      <c r="QC392" s="59">
        <v>0</v>
      </c>
      <c r="QD392" s="59">
        <v>0</v>
      </c>
      <c r="QE392" s="59">
        <v>0</v>
      </c>
      <c r="QF392" s="59">
        <v>0</v>
      </c>
      <c r="QG392" s="59">
        <v>0</v>
      </c>
      <c r="QH392" s="59">
        <v>0</v>
      </c>
      <c r="QI392" s="59">
        <v>0</v>
      </c>
      <c r="QJ392" s="59">
        <v>0</v>
      </c>
      <c r="QK392" s="59">
        <v>0</v>
      </c>
      <c r="QL392" s="59">
        <v>0</v>
      </c>
      <c r="QM392" s="59">
        <v>0</v>
      </c>
      <c r="QN392" s="59">
        <v>0</v>
      </c>
      <c r="QO392" s="59">
        <v>0</v>
      </c>
      <c r="QP392" s="59">
        <v>0</v>
      </c>
      <c r="QQ392" s="59">
        <v>0</v>
      </c>
      <c r="QR392" s="59">
        <v>0</v>
      </c>
      <c r="QS392" s="59">
        <v>0</v>
      </c>
      <c r="QT392" s="59">
        <v>0</v>
      </c>
      <c r="QU392" s="59">
        <v>0</v>
      </c>
      <c r="QV392" s="59">
        <v>0</v>
      </c>
      <c r="QW392" s="59">
        <v>0</v>
      </c>
      <c r="QX392" s="59">
        <v>0</v>
      </c>
      <c r="QY392" s="59">
        <v>0</v>
      </c>
      <c r="QZ392" s="59">
        <v>0</v>
      </c>
      <c r="RA392" s="59">
        <v>0</v>
      </c>
      <c r="RB392" s="59">
        <v>0</v>
      </c>
      <c r="RC392" s="59">
        <v>0</v>
      </c>
      <c r="RD392" s="59">
        <v>0</v>
      </c>
      <c r="RE392" s="59">
        <v>0</v>
      </c>
      <c r="RF392" s="59">
        <v>0</v>
      </c>
      <c r="RG392" s="59">
        <v>0</v>
      </c>
      <c r="RH392" s="59">
        <v>0</v>
      </c>
      <c r="RI392" s="59">
        <v>0</v>
      </c>
      <c r="RJ392" s="59">
        <v>0</v>
      </c>
      <c r="RK392" s="59"/>
      <c r="RN392" s="59">
        <v>500.22239999999999</v>
      </c>
      <c r="RO392" s="59">
        <v>500.22239999999999</v>
      </c>
      <c r="RP392" s="59">
        <v>500.22239999999999</v>
      </c>
      <c r="RQ392" s="59">
        <v>500.22239999999999</v>
      </c>
      <c r="RR392" s="59">
        <v>500.22239999999999</v>
      </c>
      <c r="RS392" s="59">
        <v>585.38550000000009</v>
      </c>
      <c r="RT392" s="59">
        <v>585.38550000000009</v>
      </c>
      <c r="RU392" s="59">
        <v>585.38550000000009</v>
      </c>
      <c r="RV392" s="59">
        <v>585.38550000000009</v>
      </c>
      <c r="RW392" s="59">
        <v>585.38550000000009</v>
      </c>
      <c r="RX392" s="59">
        <v>585.38550000000009</v>
      </c>
      <c r="RY392" s="59">
        <v>585.38550000000009</v>
      </c>
      <c r="RZ392" s="59">
        <v>620.50863000000004</v>
      </c>
      <c r="SA392" s="59">
        <v>620.50863000000004</v>
      </c>
      <c r="SB392" s="59">
        <v>620.50863000000004</v>
      </c>
      <c r="SC392" s="59">
        <v>620.50863000000004</v>
      </c>
      <c r="SD392" s="59">
        <v>620.50863000000004</v>
      </c>
      <c r="SE392" s="59">
        <v>620.50863000000004</v>
      </c>
      <c r="SF392" s="59">
        <v>620.50863000000004</v>
      </c>
      <c r="SG392" s="59">
        <v>620.50863000000004</v>
      </c>
      <c r="SH392" s="59">
        <v>620.50863000000004</v>
      </c>
      <c r="SI392" s="59">
        <v>620.50863000000004</v>
      </c>
      <c r="SJ392" s="59">
        <v>620.50863000000004</v>
      </c>
      <c r="SK392" s="59">
        <v>620.50863000000004</v>
      </c>
      <c r="SL392" s="59">
        <v>657.73914780000018</v>
      </c>
      <c r="SM392" s="59">
        <v>657.73914780000018</v>
      </c>
      <c r="SN392" s="59">
        <v>657.73914780000018</v>
      </c>
      <c r="SO392" s="59">
        <v>657.73914780000018</v>
      </c>
      <c r="SP392" s="59">
        <v>657.73914780000018</v>
      </c>
      <c r="SQ392" s="59">
        <v>657.73914780000018</v>
      </c>
      <c r="SR392" s="59">
        <v>657.73914780000018</v>
      </c>
      <c r="SS392" s="59">
        <v>657.73914780000018</v>
      </c>
      <c r="ST392" s="59">
        <v>657.73914780000018</v>
      </c>
      <c r="SU392" s="59">
        <v>657.73914780000018</v>
      </c>
      <c r="SV392" s="59">
        <v>657.73914780000018</v>
      </c>
      <c r="SW392" s="59">
        <v>657.73914780000018</v>
      </c>
      <c r="SX392" s="59">
        <v>697.20349666800007</v>
      </c>
      <c r="SY392" s="59">
        <v>697.20349666800007</v>
      </c>
      <c r="SZ392" s="59">
        <v>697.20349666800007</v>
      </c>
      <c r="TA392" s="59">
        <v>697.20349666800007</v>
      </c>
      <c r="TB392" s="59">
        <v>697.20349666800007</v>
      </c>
      <c r="TC392" s="59">
        <v>697.20349666800007</v>
      </c>
      <c r="TD392" s="59">
        <v>697.20349666800007</v>
      </c>
      <c r="TE392" s="59">
        <v>697.20349666800007</v>
      </c>
      <c r="TF392" s="59">
        <v>697.20349666800007</v>
      </c>
      <c r="TG392" s="59">
        <v>697.20349666800007</v>
      </c>
      <c r="TH392" s="59">
        <v>697.20349666800007</v>
      </c>
      <c r="TI392" s="59">
        <v>697.20349666800007</v>
      </c>
      <c r="TJ392" s="59">
        <v>739.03570646808021</v>
      </c>
      <c r="TK392" s="59">
        <v>739.03570646808021</v>
      </c>
      <c r="TL392" s="59">
        <v>739.03570646808021</v>
      </c>
      <c r="TM392" s="59">
        <v>739.03570646808021</v>
      </c>
      <c r="TN392" s="59">
        <v>739.03570646808021</v>
      </c>
      <c r="TO392" s="59">
        <v>739.03570646808021</v>
      </c>
      <c r="TP392" s="59">
        <v>739.03570646808021</v>
      </c>
      <c r="TQ392" s="59">
        <v>739.03570646808021</v>
      </c>
      <c r="TR392" s="59">
        <v>739.03570646808021</v>
      </c>
      <c r="TS392" s="59">
        <v>739.03570646808021</v>
      </c>
      <c r="TT392" s="59">
        <v>739.03570646808021</v>
      </c>
      <c r="TU392" s="59">
        <v>739.03570646808021</v>
      </c>
      <c r="TV392" s="59">
        <v>783.37784885616497</v>
      </c>
      <c r="TW392" s="59">
        <v>783.37784885616497</v>
      </c>
      <c r="TX392" s="59">
        <v>783.37784885616497</v>
      </c>
      <c r="TY392" s="59">
        <v>783.37784885616497</v>
      </c>
      <c r="TZ392" s="59">
        <v>783.37784885616497</v>
      </c>
      <c r="UA392" s="59">
        <v>783.37784885616497</v>
      </c>
      <c r="UB392" s="59">
        <v>783.37784885616497</v>
      </c>
      <c r="UC392" s="59">
        <v>783.37784885616497</v>
      </c>
      <c r="UD392" s="59">
        <v>783.37784885616497</v>
      </c>
      <c r="UE392" s="59">
        <v>783.37784885616497</v>
      </c>
      <c r="UF392" s="59">
        <v>783.37784885616497</v>
      </c>
      <c r="UG392" s="59">
        <v>783.37784885616497</v>
      </c>
      <c r="UH392" s="59"/>
      <c r="UK392" s="59">
        <v>3204.4985000000006</v>
      </c>
      <c r="UL392" s="59">
        <v>3615.9589199999996</v>
      </c>
      <c r="UM392" s="59">
        <v>3832.9164552000016</v>
      </c>
      <c r="UN392" s="59">
        <v>4062.8914425119997</v>
      </c>
      <c r="UO392" s="59">
        <v>4306.6649290627211</v>
      </c>
      <c r="UP392" s="59">
        <v>4565.0648248064854</v>
      </c>
      <c r="UQ392" s="59"/>
      <c r="UT392" s="59">
        <v>3394.3120000000008</v>
      </c>
      <c r="UU392" s="59">
        <v>3830.14464</v>
      </c>
      <c r="UV392" s="59">
        <v>4059.9533184000015</v>
      </c>
      <c r="UW392" s="59">
        <v>4303.5505175040007</v>
      </c>
      <c r="UX392" s="59">
        <v>4561.7635485542405</v>
      </c>
      <c r="UY392" s="59">
        <v>4835.4693614674952</v>
      </c>
      <c r="UZ392" s="59"/>
      <c r="VC392" s="59">
        <v>0</v>
      </c>
      <c r="VD392" s="59">
        <v>0</v>
      </c>
      <c r="VE392" s="59">
        <v>0</v>
      </c>
      <c r="VF392" s="59">
        <v>0</v>
      </c>
      <c r="VG392" s="59">
        <v>0</v>
      </c>
      <c r="VH392" s="59">
        <v>0</v>
      </c>
      <c r="VI392" s="59"/>
      <c r="VL392" s="59">
        <v>6598.8105000000014</v>
      </c>
      <c r="VM392" s="59">
        <v>7446.1035599999996</v>
      </c>
      <c r="VN392" s="59">
        <v>7892.8697736000031</v>
      </c>
      <c r="VO392" s="59">
        <v>8366.4419600159999</v>
      </c>
      <c r="VP392" s="59">
        <v>8868.4284776169625</v>
      </c>
      <c r="VQ392" s="59">
        <v>9400.5341862739806</v>
      </c>
      <c r="VR392" s="59"/>
      <c r="VU392" s="59">
        <v>111655</v>
      </c>
      <c r="VV392" s="59">
        <v>125991.60000000002</v>
      </c>
      <c r="VW392" s="59">
        <v>133551.09600000002</v>
      </c>
      <c r="VX392" s="59">
        <v>141564.16175999999</v>
      </c>
      <c r="VY392" s="59">
        <v>150058.01146560002</v>
      </c>
      <c r="VZ392" s="59">
        <v>159061.49215353598</v>
      </c>
      <c r="WA392" s="59"/>
      <c r="WD392" s="59">
        <v>9304.5833333333339</v>
      </c>
      <c r="WE392" s="59">
        <v>10499.300000000001</v>
      </c>
      <c r="WF392" s="59">
        <v>11129.258000000002</v>
      </c>
      <c r="WG392" s="59">
        <v>11797.01348</v>
      </c>
      <c r="WH392" s="59">
        <v>12504.834288800002</v>
      </c>
      <c r="WI392" s="59">
        <v>13255.124346127997</v>
      </c>
      <c r="WJ392" s="59"/>
      <c r="WM392" s="59">
        <v>390.45670723178074</v>
      </c>
      <c r="WN392" s="59">
        <v>440.59169114561485</v>
      </c>
      <c r="WO392" s="59">
        <v>467.02719261435175</v>
      </c>
      <c r="WP392" s="59">
        <v>495.0488241712128</v>
      </c>
      <c r="WQ392" s="59">
        <v>524.7517536214857</v>
      </c>
      <c r="WR392" s="59">
        <v>556.23685883877454</v>
      </c>
      <c r="WS392" s="59"/>
      <c r="WV392" s="74">
        <v>19</v>
      </c>
      <c r="WW392" s="74">
        <v>31</v>
      </c>
      <c r="WX392" s="74">
        <v>43</v>
      </c>
      <c r="WY392" s="74">
        <v>55</v>
      </c>
      <c r="WZ392" s="74">
        <v>67</v>
      </c>
      <c r="XA392" s="74">
        <v>79</v>
      </c>
      <c r="XB392" s="74"/>
      <c r="XE392" s="80">
        <v>1</v>
      </c>
      <c r="XF392" s="80">
        <v>2</v>
      </c>
      <c r="XG392" s="80">
        <v>3</v>
      </c>
      <c r="XH392" s="80">
        <v>4</v>
      </c>
      <c r="XI392" s="80">
        <v>5</v>
      </c>
      <c r="XJ392" s="80">
        <v>6</v>
      </c>
      <c r="XK392" s="80"/>
      <c r="XL392" s="75"/>
      <c r="XM392" s="75"/>
      <c r="XN392" s="80">
        <v>7</v>
      </c>
      <c r="XO392" s="80">
        <v>7</v>
      </c>
      <c r="XP392" s="80">
        <v>7</v>
      </c>
      <c r="XQ392" s="80">
        <v>7</v>
      </c>
      <c r="XR392" s="80">
        <v>7</v>
      </c>
      <c r="XS392" s="80">
        <v>7</v>
      </c>
      <c r="XT392" s="80"/>
      <c r="XW392" s="80">
        <v>0</v>
      </c>
      <c r="XX392" s="80">
        <v>0</v>
      </c>
      <c r="XY392" s="80">
        <v>0</v>
      </c>
      <c r="XZ392" s="80">
        <v>0</v>
      </c>
      <c r="YA392" s="80">
        <v>0</v>
      </c>
      <c r="YB392" s="80">
        <v>0</v>
      </c>
      <c r="YC392" s="80"/>
      <c r="YF392" s="5">
        <v>814.10223457826305</v>
      </c>
      <c r="YG392" s="5">
        <v>918.63367603860752</v>
      </c>
      <c r="YH392" s="5">
        <v>973.75169660092342</v>
      </c>
      <c r="YI392" s="5">
        <v>1032.1767983969794</v>
      </c>
      <c r="YJ392" s="5">
        <v>3193.114420786741</v>
      </c>
      <c r="YK392" s="5">
        <v>3384.7012860339428</v>
      </c>
      <c r="YL392" s="5"/>
      <c r="YO392" s="5">
        <v>17570.551825430135</v>
      </c>
      <c r="YP392" s="5">
        <v>19826.626101552669</v>
      </c>
      <c r="YQ392" s="5">
        <v>28021.631556861106</v>
      </c>
      <c r="YR392" s="5">
        <v>29702.929450272768</v>
      </c>
      <c r="YS392" s="5">
        <v>31485.105217289143</v>
      </c>
      <c r="YT392" s="5">
        <v>33374.211530326473</v>
      </c>
      <c r="YU392" s="5"/>
      <c r="YX392" s="5">
        <v>12017.163391088161</v>
      </c>
      <c r="YY392" s="5">
        <v>19649.869898749301</v>
      </c>
      <c r="YZ392" s="5">
        <v>28021.631556861106</v>
      </c>
      <c r="ZA392" s="5">
        <v>29702.929450272768</v>
      </c>
      <c r="ZB392" s="5">
        <v>31485.105217289143</v>
      </c>
      <c r="ZC392" s="5">
        <v>33374.211530326473</v>
      </c>
      <c r="ZD392" s="5"/>
      <c r="ZG392" s="5">
        <v>390.45670723178074</v>
      </c>
      <c r="ZH392" s="5">
        <v>440.59169114561485</v>
      </c>
      <c r="ZI392" s="5">
        <v>467.02719261435175</v>
      </c>
      <c r="ZJ392" s="5">
        <v>495.0488241712128</v>
      </c>
      <c r="ZK392" s="5">
        <v>524.7517536214857</v>
      </c>
      <c r="ZL392" s="5">
        <v>556.23685883877454</v>
      </c>
      <c r="ZM392" s="5"/>
      <c r="ZP392" s="60">
        <v>10932.78780248986</v>
      </c>
      <c r="ZQ392" s="60">
        <v>12336.567352077216</v>
      </c>
      <c r="ZR392" s="60">
        <v>13076.761393201848</v>
      </c>
      <c r="ZS392" s="60">
        <v>13861.367076793958</v>
      </c>
      <c r="ZT392" s="60">
        <v>14693.049101401601</v>
      </c>
      <c r="ZU392" s="60">
        <v>15574.632047485688</v>
      </c>
      <c r="ZV392" s="60"/>
      <c r="ZY392" s="60">
        <v>390.45670723178074</v>
      </c>
      <c r="ZZ392" s="60">
        <v>440.59169114561485</v>
      </c>
      <c r="AAA392" s="60">
        <v>467.02719261435175</v>
      </c>
      <c r="AAB392" s="60">
        <v>495.0488241712128</v>
      </c>
      <c r="AAC392" s="60">
        <v>524.7517536214857</v>
      </c>
      <c r="AAD392" s="60">
        <v>556.23685883877454</v>
      </c>
      <c r="AAE392" s="60"/>
      <c r="AAH392" s="60">
        <v>13275.528045880545</v>
      </c>
      <c r="AAI392" s="60">
        <v>24232.543013008817</v>
      </c>
      <c r="AAJ392" s="60">
        <v>35494.066638690732</v>
      </c>
      <c r="AAK392" s="60">
        <v>48019.735944607637</v>
      </c>
      <c r="AAL392" s="60">
        <v>61920.706927335312</v>
      </c>
      <c r="AAM392" s="60">
        <v>77316.92337858965</v>
      </c>
      <c r="AAN392" s="60"/>
      <c r="AAQ392" s="5">
        <v>24208.315848370403</v>
      </c>
      <c r="AAR392" s="5">
        <v>36569.110365086031</v>
      </c>
      <c r="AAS392" s="5">
        <v>48570.828031892583</v>
      </c>
      <c r="AAT392" s="5">
        <v>61881.103021401592</v>
      </c>
      <c r="AAU392" s="5">
        <v>76613.756028736912</v>
      </c>
      <c r="AAV392" s="5">
        <v>92891.555426075342</v>
      </c>
    </row>
    <row r="393" spans="2:724" ht="15" customHeight="1">
      <c r="B393" s="228">
        <v>120</v>
      </c>
      <c r="C393" s="228">
        <v>871783</v>
      </c>
      <c r="D393" s="229" t="s">
        <v>553</v>
      </c>
      <c r="E393" s="73" t="b">
        <v>0</v>
      </c>
      <c r="F393" s="230">
        <v>41306</v>
      </c>
      <c r="G393" s="231" t="s">
        <v>426</v>
      </c>
      <c r="H393" s="57" t="s">
        <v>231</v>
      </c>
      <c r="I393" s="57" t="s">
        <v>198</v>
      </c>
      <c r="J393" s="229" t="s">
        <v>227</v>
      </c>
      <c r="K393" s="232">
        <v>0</v>
      </c>
      <c r="L393" s="232">
        <v>0</v>
      </c>
      <c r="M393" s="73" t="b">
        <v>1</v>
      </c>
      <c r="N393" s="73" t="b">
        <v>1</v>
      </c>
      <c r="O393" s="73" t="b">
        <v>1</v>
      </c>
      <c r="P393" s="27">
        <v>42401</v>
      </c>
      <c r="Q393" s="27" t="s">
        <v>426</v>
      </c>
      <c r="R393" s="69">
        <v>0</v>
      </c>
      <c r="S393" s="69">
        <v>0.06</v>
      </c>
      <c r="T393" s="69">
        <v>0.06</v>
      </c>
      <c r="U393" s="69">
        <v>0.06</v>
      </c>
      <c r="V393" s="69">
        <v>0.06</v>
      </c>
      <c r="W393" s="69">
        <v>0.06</v>
      </c>
      <c r="Z393" s="232">
        <v>9500</v>
      </c>
      <c r="AA393" s="232">
        <v>9500</v>
      </c>
      <c r="AB393" s="232">
        <v>9500</v>
      </c>
      <c r="AC393" s="232">
        <v>9500</v>
      </c>
      <c r="AD393" s="232">
        <v>9500</v>
      </c>
      <c r="AE393" s="232">
        <v>9905</v>
      </c>
      <c r="AF393" s="232">
        <v>9905</v>
      </c>
      <c r="AG393" s="232">
        <v>9905</v>
      </c>
      <c r="AH393" s="232">
        <v>9905</v>
      </c>
      <c r="AI393" s="232">
        <v>9905</v>
      </c>
      <c r="AJ393" s="232">
        <v>9905</v>
      </c>
      <c r="AK393" s="232">
        <v>9905</v>
      </c>
      <c r="AL393" s="5">
        <v>10499.300000000001</v>
      </c>
      <c r="AM393" s="5">
        <v>10499.300000000001</v>
      </c>
      <c r="AN393" s="5">
        <v>10499.300000000001</v>
      </c>
      <c r="AO393" s="5">
        <v>10499.300000000001</v>
      </c>
      <c r="AP393" s="5">
        <v>10499.300000000001</v>
      </c>
      <c r="AQ393" s="5">
        <v>10499.300000000001</v>
      </c>
      <c r="AR393" s="5">
        <v>10499.300000000001</v>
      </c>
      <c r="AS393" s="5">
        <v>10499.300000000001</v>
      </c>
      <c r="AT393" s="5">
        <v>10499.300000000001</v>
      </c>
      <c r="AU393" s="5">
        <v>10499.300000000001</v>
      </c>
      <c r="AV393" s="5">
        <v>10499.300000000001</v>
      </c>
      <c r="AW393" s="5">
        <v>10499.300000000001</v>
      </c>
      <c r="AX393" s="5">
        <v>11129.258000000002</v>
      </c>
      <c r="AY393" s="5">
        <v>11129.258000000002</v>
      </c>
      <c r="AZ393" s="5">
        <v>11129.258000000002</v>
      </c>
      <c r="BA393" s="5">
        <v>11129.258000000002</v>
      </c>
      <c r="BB393" s="5">
        <v>11129.258000000002</v>
      </c>
      <c r="BC393" s="5">
        <v>11129.258000000002</v>
      </c>
      <c r="BD393" s="5">
        <v>11129.258000000002</v>
      </c>
      <c r="BE393" s="5">
        <v>11129.258000000002</v>
      </c>
      <c r="BF393" s="5">
        <v>11129.258000000002</v>
      </c>
      <c r="BG393" s="5">
        <v>11129.258000000002</v>
      </c>
      <c r="BH393" s="5">
        <v>11129.258000000002</v>
      </c>
      <c r="BI393" s="5">
        <v>11129.258000000002</v>
      </c>
      <c r="BJ393" s="5">
        <v>11797.013480000001</v>
      </c>
      <c r="BK393" s="5">
        <v>11797.013480000001</v>
      </c>
      <c r="BL393" s="5">
        <v>11797.013480000001</v>
      </c>
      <c r="BM393" s="5">
        <v>11797.013480000001</v>
      </c>
      <c r="BN393" s="5">
        <v>11797.013480000001</v>
      </c>
      <c r="BO393" s="5">
        <v>11797.013480000001</v>
      </c>
      <c r="BP393" s="5">
        <v>11797.013480000001</v>
      </c>
      <c r="BQ393" s="5">
        <v>11797.013480000001</v>
      </c>
      <c r="BR393" s="5">
        <v>11797.013480000001</v>
      </c>
      <c r="BS393" s="5">
        <v>11797.013480000001</v>
      </c>
      <c r="BT393" s="5">
        <v>11797.013480000001</v>
      </c>
      <c r="BU393" s="5">
        <v>11797.013480000001</v>
      </c>
      <c r="BV393" s="5">
        <v>12504.834288800002</v>
      </c>
      <c r="BW393" s="5">
        <v>12504.834288800002</v>
      </c>
      <c r="BX393" s="5">
        <v>12504.834288800002</v>
      </c>
      <c r="BY393" s="5">
        <v>12504.834288800002</v>
      </c>
      <c r="BZ393" s="5">
        <v>12504.834288800002</v>
      </c>
      <c r="CA393" s="5">
        <v>12504.834288800002</v>
      </c>
      <c r="CB393" s="5">
        <v>12504.834288800002</v>
      </c>
      <c r="CC393" s="5">
        <v>12504.834288800002</v>
      </c>
      <c r="CD393" s="5">
        <v>12504.834288800002</v>
      </c>
      <c r="CE393" s="5">
        <v>12504.834288800002</v>
      </c>
      <c r="CF393" s="5">
        <v>12504.834288800002</v>
      </c>
      <c r="CG393" s="5">
        <v>12504.834288800002</v>
      </c>
      <c r="CH393" s="5">
        <v>13255.124346128003</v>
      </c>
      <c r="CI393" s="5">
        <v>13255.124346128003</v>
      </c>
      <c r="CJ393" s="5">
        <v>13255.124346128003</v>
      </c>
      <c r="CK393" s="5">
        <v>13255.124346128003</v>
      </c>
      <c r="CL393" s="5">
        <v>13255.124346128003</v>
      </c>
      <c r="CM393" s="5">
        <v>13255.124346128003</v>
      </c>
      <c r="CN393" s="5">
        <v>13255.124346128003</v>
      </c>
      <c r="CO393" s="5">
        <v>13255.124346128003</v>
      </c>
      <c r="CP393" s="5">
        <v>13255.124346128003</v>
      </c>
      <c r="CQ393" s="5">
        <v>13255.124346128003</v>
      </c>
      <c r="CR393" s="5">
        <v>13255.124346128003</v>
      </c>
      <c r="CS393" s="5">
        <v>13255.124346128003</v>
      </c>
      <c r="CU393" s="69">
        <v>0</v>
      </c>
      <c r="CV393" s="69">
        <v>0</v>
      </c>
      <c r="CW393" s="69">
        <v>0</v>
      </c>
      <c r="CX393" s="69">
        <v>0</v>
      </c>
      <c r="CY393" s="69">
        <v>0</v>
      </c>
      <c r="CZ393" s="69">
        <v>0</v>
      </c>
      <c r="DC393" s="5">
        <v>0</v>
      </c>
      <c r="DD393" s="5">
        <v>0</v>
      </c>
      <c r="DE393" s="5">
        <v>0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0</v>
      </c>
      <c r="EK393" s="5">
        <v>0</v>
      </c>
      <c r="EL393" s="5">
        <v>0</v>
      </c>
      <c r="EM393" s="5">
        <v>0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/>
      <c r="FZ393" s="5">
        <v>9500</v>
      </c>
      <c r="GA393" s="5">
        <v>9500</v>
      </c>
      <c r="GB393" s="5">
        <v>9500</v>
      </c>
      <c r="GC393" s="5">
        <v>9500</v>
      </c>
      <c r="GD393" s="5">
        <v>9500</v>
      </c>
      <c r="GE393" s="5">
        <v>9905</v>
      </c>
      <c r="GF393" s="5">
        <v>9905</v>
      </c>
      <c r="GG393" s="5">
        <v>9905</v>
      </c>
      <c r="GH393" s="5">
        <v>9905</v>
      </c>
      <c r="GI393" s="5">
        <v>9905</v>
      </c>
      <c r="GJ393" s="5">
        <v>9905</v>
      </c>
      <c r="GK393" s="5">
        <v>9905</v>
      </c>
      <c r="GL393" s="5">
        <v>10499.300000000001</v>
      </c>
      <c r="GM393" s="5">
        <v>10499.300000000001</v>
      </c>
      <c r="GN393" s="5">
        <v>10499.300000000001</v>
      </c>
      <c r="GO393" s="5">
        <v>10499.300000000001</v>
      </c>
      <c r="GP393" s="5">
        <v>10499.300000000001</v>
      </c>
      <c r="GQ393" s="5">
        <v>10499.300000000001</v>
      </c>
      <c r="GR393" s="5">
        <v>10499.300000000001</v>
      </c>
      <c r="GS393" s="5">
        <v>10499.300000000001</v>
      </c>
      <c r="GT393" s="5">
        <v>10499.300000000001</v>
      </c>
      <c r="GU393" s="5">
        <v>10499.300000000001</v>
      </c>
      <c r="GV393" s="5">
        <v>10499.300000000001</v>
      </c>
      <c r="GW393" s="5">
        <v>10499.300000000001</v>
      </c>
      <c r="GX393" s="5">
        <v>11129.258000000002</v>
      </c>
      <c r="GY393" s="5">
        <v>11129.258000000002</v>
      </c>
      <c r="GZ393" s="5">
        <v>11129.258000000002</v>
      </c>
      <c r="HA393" s="5">
        <v>11129.258000000002</v>
      </c>
      <c r="HB393" s="5">
        <v>11129.258000000002</v>
      </c>
      <c r="HC393" s="5">
        <v>11129.258000000002</v>
      </c>
      <c r="HD393" s="5">
        <v>11129.258000000002</v>
      </c>
      <c r="HE393" s="5">
        <v>11129.258000000002</v>
      </c>
      <c r="HF393" s="5">
        <v>11129.258000000002</v>
      </c>
      <c r="HG393" s="5">
        <v>11129.258000000002</v>
      </c>
      <c r="HH393" s="5">
        <v>11129.258000000002</v>
      </c>
      <c r="HI393" s="5">
        <v>11129.258000000002</v>
      </c>
      <c r="HJ393" s="5">
        <v>11797.013480000001</v>
      </c>
      <c r="HK393" s="5">
        <v>11797.013480000001</v>
      </c>
      <c r="HL393" s="5">
        <v>11797.013480000001</v>
      </c>
      <c r="HM393" s="5">
        <v>11797.013480000001</v>
      </c>
      <c r="HN393" s="5">
        <v>11797.013480000001</v>
      </c>
      <c r="HO393" s="5">
        <v>11797.013480000001</v>
      </c>
      <c r="HP393" s="5">
        <v>11797.013480000001</v>
      </c>
      <c r="HQ393" s="5">
        <v>11797.013480000001</v>
      </c>
      <c r="HR393" s="5">
        <v>11797.013480000001</v>
      </c>
      <c r="HS393" s="5">
        <v>11797.013480000001</v>
      </c>
      <c r="HT393" s="5">
        <v>11797.013480000001</v>
      </c>
      <c r="HU393" s="5">
        <v>11797.013480000001</v>
      </c>
      <c r="HV393" s="5">
        <v>12504.834288800002</v>
      </c>
      <c r="HW393" s="5">
        <v>12504.834288800002</v>
      </c>
      <c r="HX393" s="5">
        <v>12504.834288800002</v>
      </c>
      <c r="HY393" s="5">
        <v>12504.834288800002</v>
      </c>
      <c r="HZ393" s="5">
        <v>12504.834288800002</v>
      </c>
      <c r="IA393" s="5">
        <v>12504.834288800002</v>
      </c>
      <c r="IB393" s="5">
        <v>12504.834288800002</v>
      </c>
      <c r="IC393" s="5">
        <v>12504.834288800002</v>
      </c>
      <c r="ID393" s="5">
        <v>12504.834288800002</v>
      </c>
      <c r="IE393" s="5">
        <v>12504.834288800002</v>
      </c>
      <c r="IF393" s="5">
        <v>12504.834288800002</v>
      </c>
      <c r="IG393" s="5">
        <v>12504.834288800002</v>
      </c>
      <c r="IH393" s="5">
        <v>13255.124346128003</v>
      </c>
      <c r="II393" s="5">
        <v>13255.124346128003</v>
      </c>
      <c r="IJ393" s="5">
        <v>13255.124346128003</v>
      </c>
      <c r="IK393" s="5">
        <v>13255.124346128003</v>
      </c>
      <c r="IL393" s="5">
        <v>13255.124346128003</v>
      </c>
      <c r="IM393" s="5">
        <v>13255.124346128003</v>
      </c>
      <c r="IN393" s="5">
        <v>13255.124346128003</v>
      </c>
      <c r="IO393" s="5">
        <v>13255.124346128003</v>
      </c>
      <c r="IP393" s="5">
        <v>13255.124346128003</v>
      </c>
      <c r="IQ393" s="5">
        <v>13255.124346128003</v>
      </c>
      <c r="IR393" s="5">
        <v>13255.124346128003</v>
      </c>
      <c r="IS393" s="5">
        <v>13255.124346128003</v>
      </c>
      <c r="IT393" s="5"/>
      <c r="IW393" s="5">
        <v>272.64999999999998</v>
      </c>
      <c r="IX393" s="5">
        <v>272.64999999999998</v>
      </c>
      <c r="IY393" s="5">
        <v>272.64999999999998</v>
      </c>
      <c r="IZ393" s="5">
        <v>272.64999999999998</v>
      </c>
      <c r="JA393" s="5">
        <v>272.64999999999998</v>
      </c>
      <c r="JB393" s="5">
        <v>284.27350000000001</v>
      </c>
      <c r="JC393" s="5">
        <v>284.27350000000001</v>
      </c>
      <c r="JD393" s="5">
        <v>284.27350000000001</v>
      </c>
      <c r="JE393" s="5">
        <v>284.27350000000001</v>
      </c>
      <c r="JF393" s="5">
        <v>284.27350000000001</v>
      </c>
      <c r="JG393" s="5">
        <v>284.27350000000001</v>
      </c>
      <c r="JH393" s="5">
        <v>284.27350000000001</v>
      </c>
      <c r="JI393" s="5">
        <v>301.32991000000004</v>
      </c>
      <c r="JJ393" s="5">
        <v>301.32991000000004</v>
      </c>
      <c r="JK393" s="5">
        <v>301.32991000000004</v>
      </c>
      <c r="JL393" s="5">
        <v>301.32991000000004</v>
      </c>
      <c r="JM393" s="5">
        <v>301.32991000000004</v>
      </c>
      <c r="JN393" s="5">
        <v>301.32991000000004</v>
      </c>
      <c r="JO393" s="5">
        <v>301.32991000000004</v>
      </c>
      <c r="JP393" s="5">
        <v>301.32991000000004</v>
      </c>
      <c r="JQ393" s="5">
        <v>301.32991000000004</v>
      </c>
      <c r="JR393" s="5">
        <v>301.32991000000004</v>
      </c>
      <c r="JS393" s="5">
        <v>301.32991000000004</v>
      </c>
      <c r="JT393" s="5">
        <v>301.32991000000004</v>
      </c>
      <c r="JU393" s="5">
        <v>319.40970460000005</v>
      </c>
      <c r="JV393" s="5">
        <v>319.40970460000005</v>
      </c>
      <c r="JW393" s="5">
        <v>319.40970460000005</v>
      </c>
      <c r="JX393" s="5">
        <v>319.40970460000005</v>
      </c>
      <c r="JY393" s="5">
        <v>319.40970460000005</v>
      </c>
      <c r="JZ393" s="5">
        <v>319.40970460000005</v>
      </c>
      <c r="KA393" s="5">
        <v>319.40970460000005</v>
      </c>
      <c r="KB393" s="5">
        <v>319.40970460000005</v>
      </c>
      <c r="KC393" s="5">
        <v>319.40970460000005</v>
      </c>
      <c r="KD393" s="5">
        <v>319.40970460000005</v>
      </c>
      <c r="KE393" s="5">
        <v>319.40970460000005</v>
      </c>
      <c r="KF393" s="5">
        <v>319.40970460000005</v>
      </c>
      <c r="KG393" s="5">
        <v>338.57428687600003</v>
      </c>
      <c r="KH393" s="5">
        <v>338.57428687600003</v>
      </c>
      <c r="KI393" s="5">
        <v>338.57428687600003</v>
      </c>
      <c r="KJ393" s="5">
        <v>338.57428687600003</v>
      </c>
      <c r="KK393" s="5">
        <v>338.57428687600003</v>
      </c>
      <c r="KL393" s="5">
        <v>338.57428687600003</v>
      </c>
      <c r="KM393" s="5">
        <v>338.57428687600003</v>
      </c>
      <c r="KN393" s="5">
        <v>338.57428687600003</v>
      </c>
      <c r="KO393" s="5">
        <v>338.57428687600003</v>
      </c>
      <c r="KP393" s="5">
        <v>338.57428687600003</v>
      </c>
      <c r="KQ393" s="5">
        <v>338.57428687600003</v>
      </c>
      <c r="KR393" s="5">
        <v>338.57428687600003</v>
      </c>
      <c r="KS393" s="5">
        <v>358.88874408856009</v>
      </c>
      <c r="KT393" s="5">
        <v>358.88874408856009</v>
      </c>
      <c r="KU393" s="5">
        <v>358.88874408856009</v>
      </c>
      <c r="KV393" s="5">
        <v>358.88874408856009</v>
      </c>
      <c r="KW393" s="5">
        <v>358.88874408856009</v>
      </c>
      <c r="KX393" s="5">
        <v>358.88874408856009</v>
      </c>
      <c r="KY393" s="5">
        <v>358.88874408856009</v>
      </c>
      <c r="KZ393" s="5">
        <v>358.88874408856009</v>
      </c>
      <c r="LA393" s="5">
        <v>358.88874408856009</v>
      </c>
      <c r="LB393" s="5">
        <v>358.88874408856009</v>
      </c>
      <c r="LC393" s="5">
        <v>358.88874408856009</v>
      </c>
      <c r="LD393" s="5">
        <v>358.88874408856009</v>
      </c>
      <c r="LE393" s="5">
        <v>380.42206873387369</v>
      </c>
      <c r="LF393" s="5">
        <v>380.42206873387369</v>
      </c>
      <c r="LG393" s="5">
        <v>380.42206873387369</v>
      </c>
      <c r="LH393" s="5">
        <v>380.42206873387369</v>
      </c>
      <c r="LI393" s="5">
        <v>380.42206873387369</v>
      </c>
      <c r="LJ393" s="5">
        <v>380.42206873387369</v>
      </c>
      <c r="LK393" s="5">
        <v>380.42206873387369</v>
      </c>
      <c r="LL393" s="5">
        <v>380.42206873387369</v>
      </c>
      <c r="LM393" s="5">
        <v>380.42206873387369</v>
      </c>
      <c r="LN393" s="5">
        <v>380.42206873387369</v>
      </c>
      <c r="LO393" s="5">
        <v>380.42206873387369</v>
      </c>
      <c r="LP393" s="5">
        <v>380.42206873387369</v>
      </c>
      <c r="LQ393" s="5"/>
      <c r="LT393" s="5">
        <v>288.8</v>
      </c>
      <c r="LU393" s="5">
        <v>288.8</v>
      </c>
      <c r="LV393" s="5">
        <v>288.8</v>
      </c>
      <c r="LW393" s="5">
        <v>288.8</v>
      </c>
      <c r="LX393" s="5">
        <v>288.8</v>
      </c>
      <c r="LY393" s="5">
        <v>301.11200000000002</v>
      </c>
      <c r="LZ393" s="5">
        <v>301.11200000000002</v>
      </c>
      <c r="MA393" s="5">
        <v>301.11200000000002</v>
      </c>
      <c r="MB393" s="5">
        <v>301.11200000000002</v>
      </c>
      <c r="MC393" s="5">
        <v>301.11200000000002</v>
      </c>
      <c r="MD393" s="5">
        <v>301.11200000000002</v>
      </c>
      <c r="ME393" s="5">
        <v>301.11200000000002</v>
      </c>
      <c r="MF393" s="5">
        <v>319.17872000000006</v>
      </c>
      <c r="MG393" s="5">
        <v>319.17872000000006</v>
      </c>
      <c r="MH393" s="5">
        <v>319.17872000000006</v>
      </c>
      <c r="MI393" s="5">
        <v>319.17872000000006</v>
      </c>
      <c r="MJ393" s="5">
        <v>319.17872000000006</v>
      </c>
      <c r="MK393" s="5">
        <v>319.17872000000006</v>
      </c>
      <c r="ML393" s="5">
        <v>319.17872000000006</v>
      </c>
      <c r="MM393" s="5">
        <v>319.17872000000006</v>
      </c>
      <c r="MN393" s="5">
        <v>319.17872000000006</v>
      </c>
      <c r="MO393" s="5">
        <v>319.17872000000006</v>
      </c>
      <c r="MP393" s="5">
        <v>319.17872000000006</v>
      </c>
      <c r="MQ393" s="5">
        <v>319.17872000000006</v>
      </c>
      <c r="MR393" s="5">
        <v>338.32944320000007</v>
      </c>
      <c r="MS393" s="5">
        <v>338.32944320000007</v>
      </c>
      <c r="MT393" s="5">
        <v>338.32944320000007</v>
      </c>
      <c r="MU393" s="5">
        <v>338.32944320000007</v>
      </c>
      <c r="MV393" s="5">
        <v>338.32944320000007</v>
      </c>
      <c r="MW393" s="5">
        <v>338.32944320000007</v>
      </c>
      <c r="MX393" s="5">
        <v>338.32944320000007</v>
      </c>
      <c r="MY393" s="5">
        <v>338.32944320000007</v>
      </c>
      <c r="MZ393" s="5">
        <v>338.32944320000007</v>
      </c>
      <c r="NA393" s="5">
        <v>338.32944320000007</v>
      </c>
      <c r="NB393" s="5">
        <v>338.32944320000007</v>
      </c>
      <c r="NC393" s="5">
        <v>338.32944320000007</v>
      </c>
      <c r="ND393" s="5">
        <v>358.62920979200004</v>
      </c>
      <c r="NE393" s="5">
        <v>358.62920979200004</v>
      </c>
      <c r="NF393" s="5">
        <v>358.62920979200004</v>
      </c>
      <c r="NG393" s="5">
        <v>358.62920979200004</v>
      </c>
      <c r="NH393" s="5">
        <v>358.62920979200004</v>
      </c>
      <c r="NI393" s="5">
        <v>358.62920979200004</v>
      </c>
      <c r="NJ393" s="5">
        <v>358.62920979200004</v>
      </c>
      <c r="NK393" s="5">
        <v>358.62920979200004</v>
      </c>
      <c r="NL393" s="5">
        <v>358.62920979200004</v>
      </c>
      <c r="NM393" s="5">
        <v>358.62920979200004</v>
      </c>
      <c r="NN393" s="5">
        <v>358.62920979200004</v>
      </c>
      <c r="NO393" s="5">
        <v>358.62920979200004</v>
      </c>
      <c r="NP393" s="5">
        <v>380.14696237952006</v>
      </c>
      <c r="NQ393" s="5">
        <v>380.14696237952006</v>
      </c>
      <c r="NR393" s="5">
        <v>380.14696237952006</v>
      </c>
      <c r="NS393" s="5">
        <v>380.14696237952006</v>
      </c>
      <c r="NT393" s="5">
        <v>380.14696237952006</v>
      </c>
      <c r="NU393" s="5">
        <v>380.14696237952006</v>
      </c>
      <c r="NV393" s="5">
        <v>380.14696237952006</v>
      </c>
      <c r="NW393" s="5">
        <v>380.14696237952006</v>
      </c>
      <c r="NX393" s="5">
        <v>380.14696237952006</v>
      </c>
      <c r="NY393" s="5">
        <v>380.14696237952006</v>
      </c>
      <c r="NZ393" s="5">
        <v>380.14696237952006</v>
      </c>
      <c r="OA393" s="5">
        <v>380.14696237952006</v>
      </c>
      <c r="OB393" s="5">
        <v>402.95578012229129</v>
      </c>
      <c r="OC393" s="5">
        <v>402.95578012229129</v>
      </c>
      <c r="OD393" s="5">
        <v>402.95578012229129</v>
      </c>
      <c r="OE393" s="5">
        <v>402.95578012229129</v>
      </c>
      <c r="OF393" s="5">
        <v>402.95578012229129</v>
      </c>
      <c r="OG393" s="5">
        <v>402.95578012229129</v>
      </c>
      <c r="OH393" s="5">
        <v>402.95578012229129</v>
      </c>
      <c r="OI393" s="5">
        <v>402.95578012229129</v>
      </c>
      <c r="OJ393" s="5">
        <v>402.95578012229129</v>
      </c>
      <c r="OK393" s="5">
        <v>402.95578012229129</v>
      </c>
      <c r="OL393" s="5">
        <v>402.95578012229129</v>
      </c>
      <c r="OM393" s="5">
        <v>402.95578012229129</v>
      </c>
      <c r="ON393" s="5"/>
      <c r="OQ393" s="59">
        <v>0</v>
      </c>
      <c r="OR393" s="59">
        <v>0</v>
      </c>
      <c r="OS393" s="59">
        <v>0</v>
      </c>
      <c r="OT393" s="59">
        <v>0</v>
      </c>
      <c r="OU393" s="59">
        <v>0</v>
      </c>
      <c r="OV393" s="59">
        <v>0</v>
      </c>
      <c r="OW393" s="59">
        <v>0</v>
      </c>
      <c r="OX393" s="59">
        <v>0</v>
      </c>
      <c r="OY393" s="59">
        <v>0</v>
      </c>
      <c r="OZ393" s="59">
        <v>0</v>
      </c>
      <c r="PA393" s="59">
        <v>0</v>
      </c>
      <c r="PB393" s="59">
        <v>0</v>
      </c>
      <c r="PC393" s="59">
        <v>0</v>
      </c>
      <c r="PD393" s="59">
        <v>0</v>
      </c>
      <c r="PE393" s="59">
        <v>0</v>
      </c>
      <c r="PF393" s="59">
        <v>0</v>
      </c>
      <c r="PG393" s="59">
        <v>0</v>
      </c>
      <c r="PH393" s="59">
        <v>0</v>
      </c>
      <c r="PI393" s="59">
        <v>0</v>
      </c>
      <c r="PJ393" s="59">
        <v>0</v>
      </c>
      <c r="PK393" s="59">
        <v>0</v>
      </c>
      <c r="PL393" s="59">
        <v>0</v>
      </c>
      <c r="PM393" s="59">
        <v>0</v>
      </c>
      <c r="PN393" s="59">
        <v>0</v>
      </c>
      <c r="PO393" s="59">
        <v>0</v>
      </c>
      <c r="PP393" s="59">
        <v>0</v>
      </c>
      <c r="PQ393" s="59">
        <v>0</v>
      </c>
      <c r="PR393" s="59">
        <v>0</v>
      </c>
      <c r="PS393" s="59">
        <v>0</v>
      </c>
      <c r="PT393" s="59">
        <v>0</v>
      </c>
      <c r="PU393" s="59">
        <v>0</v>
      </c>
      <c r="PV393" s="59">
        <v>0</v>
      </c>
      <c r="PW393" s="59">
        <v>0</v>
      </c>
      <c r="PX393" s="59">
        <v>0</v>
      </c>
      <c r="PY393" s="59">
        <v>0</v>
      </c>
      <c r="PZ393" s="59">
        <v>0</v>
      </c>
      <c r="QA393" s="59">
        <v>0</v>
      </c>
      <c r="QB393" s="59">
        <v>0</v>
      </c>
      <c r="QC393" s="59">
        <v>0</v>
      </c>
      <c r="QD393" s="59">
        <v>0</v>
      </c>
      <c r="QE393" s="59">
        <v>0</v>
      </c>
      <c r="QF393" s="59">
        <v>0</v>
      </c>
      <c r="QG393" s="59">
        <v>0</v>
      </c>
      <c r="QH393" s="59">
        <v>0</v>
      </c>
      <c r="QI393" s="59">
        <v>0</v>
      </c>
      <c r="QJ393" s="59">
        <v>0</v>
      </c>
      <c r="QK393" s="59">
        <v>0</v>
      </c>
      <c r="QL393" s="59">
        <v>0</v>
      </c>
      <c r="QM393" s="59">
        <v>0</v>
      </c>
      <c r="QN393" s="59">
        <v>0</v>
      </c>
      <c r="QO393" s="59">
        <v>0</v>
      </c>
      <c r="QP393" s="59">
        <v>0</v>
      </c>
      <c r="QQ393" s="59">
        <v>0</v>
      </c>
      <c r="QR393" s="59">
        <v>0</v>
      </c>
      <c r="QS393" s="59">
        <v>0</v>
      </c>
      <c r="QT393" s="59">
        <v>0</v>
      </c>
      <c r="QU393" s="59">
        <v>0</v>
      </c>
      <c r="QV393" s="59">
        <v>0</v>
      </c>
      <c r="QW393" s="59">
        <v>0</v>
      </c>
      <c r="QX393" s="59">
        <v>0</v>
      </c>
      <c r="QY393" s="59">
        <v>0</v>
      </c>
      <c r="QZ393" s="59">
        <v>0</v>
      </c>
      <c r="RA393" s="59">
        <v>0</v>
      </c>
      <c r="RB393" s="59">
        <v>0</v>
      </c>
      <c r="RC393" s="59">
        <v>0</v>
      </c>
      <c r="RD393" s="59">
        <v>0</v>
      </c>
      <c r="RE393" s="59">
        <v>0</v>
      </c>
      <c r="RF393" s="59">
        <v>0</v>
      </c>
      <c r="RG393" s="59">
        <v>0</v>
      </c>
      <c r="RH393" s="59">
        <v>0</v>
      </c>
      <c r="RI393" s="59">
        <v>0</v>
      </c>
      <c r="RJ393" s="59">
        <v>0</v>
      </c>
      <c r="RK393" s="59"/>
      <c r="RN393" s="59">
        <v>561.45000000000005</v>
      </c>
      <c r="RO393" s="59">
        <v>561.45000000000005</v>
      </c>
      <c r="RP393" s="59">
        <v>561.45000000000005</v>
      </c>
      <c r="RQ393" s="59">
        <v>561.45000000000005</v>
      </c>
      <c r="RR393" s="59">
        <v>561.45000000000005</v>
      </c>
      <c r="RS393" s="59">
        <v>585.38550000000009</v>
      </c>
      <c r="RT393" s="59">
        <v>585.38550000000009</v>
      </c>
      <c r="RU393" s="59">
        <v>585.38550000000009</v>
      </c>
      <c r="RV393" s="59">
        <v>585.38550000000009</v>
      </c>
      <c r="RW393" s="59">
        <v>585.38550000000009</v>
      </c>
      <c r="RX393" s="59">
        <v>585.38550000000009</v>
      </c>
      <c r="RY393" s="59">
        <v>585.38550000000009</v>
      </c>
      <c r="RZ393" s="59">
        <v>620.50863000000004</v>
      </c>
      <c r="SA393" s="59">
        <v>620.50863000000004</v>
      </c>
      <c r="SB393" s="59">
        <v>620.50863000000004</v>
      </c>
      <c r="SC393" s="59">
        <v>620.50863000000004</v>
      </c>
      <c r="SD393" s="59">
        <v>620.50863000000004</v>
      </c>
      <c r="SE393" s="59">
        <v>620.50863000000004</v>
      </c>
      <c r="SF393" s="59">
        <v>620.50863000000004</v>
      </c>
      <c r="SG393" s="59">
        <v>620.50863000000004</v>
      </c>
      <c r="SH393" s="59">
        <v>620.50863000000004</v>
      </c>
      <c r="SI393" s="59">
        <v>620.50863000000004</v>
      </c>
      <c r="SJ393" s="59">
        <v>620.50863000000004</v>
      </c>
      <c r="SK393" s="59">
        <v>620.50863000000004</v>
      </c>
      <c r="SL393" s="59">
        <v>657.73914780000018</v>
      </c>
      <c r="SM393" s="59">
        <v>657.73914780000018</v>
      </c>
      <c r="SN393" s="59">
        <v>657.73914780000018</v>
      </c>
      <c r="SO393" s="59">
        <v>657.73914780000018</v>
      </c>
      <c r="SP393" s="59">
        <v>657.73914780000018</v>
      </c>
      <c r="SQ393" s="59">
        <v>657.73914780000018</v>
      </c>
      <c r="SR393" s="59">
        <v>657.73914780000018</v>
      </c>
      <c r="SS393" s="59">
        <v>657.73914780000018</v>
      </c>
      <c r="ST393" s="59">
        <v>657.73914780000018</v>
      </c>
      <c r="SU393" s="59">
        <v>657.73914780000018</v>
      </c>
      <c r="SV393" s="59">
        <v>657.73914780000018</v>
      </c>
      <c r="SW393" s="59">
        <v>657.73914780000018</v>
      </c>
      <c r="SX393" s="59">
        <v>697.20349666800007</v>
      </c>
      <c r="SY393" s="59">
        <v>697.20349666800007</v>
      </c>
      <c r="SZ393" s="59">
        <v>697.20349666800007</v>
      </c>
      <c r="TA393" s="59">
        <v>697.20349666800007</v>
      </c>
      <c r="TB393" s="59">
        <v>697.20349666800007</v>
      </c>
      <c r="TC393" s="59">
        <v>697.20349666800007</v>
      </c>
      <c r="TD393" s="59">
        <v>697.20349666800007</v>
      </c>
      <c r="TE393" s="59">
        <v>697.20349666800007</v>
      </c>
      <c r="TF393" s="59">
        <v>697.20349666800007</v>
      </c>
      <c r="TG393" s="59">
        <v>697.20349666800007</v>
      </c>
      <c r="TH393" s="59">
        <v>697.20349666800007</v>
      </c>
      <c r="TI393" s="59">
        <v>697.20349666800007</v>
      </c>
      <c r="TJ393" s="59">
        <v>739.03570646808021</v>
      </c>
      <c r="TK393" s="59">
        <v>739.03570646808021</v>
      </c>
      <c r="TL393" s="59">
        <v>739.03570646808021</v>
      </c>
      <c r="TM393" s="59">
        <v>739.03570646808021</v>
      </c>
      <c r="TN393" s="59">
        <v>739.03570646808021</v>
      </c>
      <c r="TO393" s="59">
        <v>739.03570646808021</v>
      </c>
      <c r="TP393" s="59">
        <v>739.03570646808021</v>
      </c>
      <c r="TQ393" s="59">
        <v>739.03570646808021</v>
      </c>
      <c r="TR393" s="59">
        <v>739.03570646808021</v>
      </c>
      <c r="TS393" s="59">
        <v>739.03570646808021</v>
      </c>
      <c r="TT393" s="59">
        <v>739.03570646808021</v>
      </c>
      <c r="TU393" s="59">
        <v>739.03570646808021</v>
      </c>
      <c r="TV393" s="59">
        <v>783.37784885616497</v>
      </c>
      <c r="TW393" s="59">
        <v>783.37784885616497</v>
      </c>
      <c r="TX393" s="59">
        <v>783.37784885616497</v>
      </c>
      <c r="TY393" s="59">
        <v>783.37784885616497</v>
      </c>
      <c r="TZ393" s="59">
        <v>783.37784885616497</v>
      </c>
      <c r="UA393" s="59">
        <v>783.37784885616497</v>
      </c>
      <c r="UB393" s="59">
        <v>783.37784885616497</v>
      </c>
      <c r="UC393" s="59">
        <v>783.37784885616497</v>
      </c>
      <c r="UD393" s="59">
        <v>783.37784885616497</v>
      </c>
      <c r="UE393" s="59">
        <v>783.37784885616497</v>
      </c>
      <c r="UF393" s="59">
        <v>783.37784885616497</v>
      </c>
      <c r="UG393" s="59">
        <v>783.37784885616497</v>
      </c>
      <c r="UH393" s="59"/>
      <c r="UK393" s="59">
        <v>3353.1645000000008</v>
      </c>
      <c r="UL393" s="59">
        <v>3615.9589199999996</v>
      </c>
      <c r="UM393" s="59">
        <v>3832.9164552000016</v>
      </c>
      <c r="UN393" s="59">
        <v>4062.8914425119997</v>
      </c>
      <c r="UO393" s="59">
        <v>4306.6649290627211</v>
      </c>
      <c r="UP393" s="59">
        <v>4565.0648248064854</v>
      </c>
      <c r="UQ393" s="59"/>
      <c r="UT393" s="59">
        <v>3551.7840000000006</v>
      </c>
      <c r="UU393" s="59">
        <v>3830.14464</v>
      </c>
      <c r="UV393" s="59">
        <v>4059.9533184000015</v>
      </c>
      <c r="UW393" s="59">
        <v>4303.5505175040007</v>
      </c>
      <c r="UX393" s="59">
        <v>4561.7635485542405</v>
      </c>
      <c r="UY393" s="59">
        <v>4835.4693614674952</v>
      </c>
      <c r="UZ393" s="59"/>
      <c r="VC393" s="59">
        <v>0</v>
      </c>
      <c r="VD393" s="59">
        <v>0</v>
      </c>
      <c r="VE393" s="59">
        <v>0</v>
      </c>
      <c r="VF393" s="59">
        <v>0</v>
      </c>
      <c r="VG393" s="59">
        <v>0</v>
      </c>
      <c r="VH393" s="59">
        <v>0</v>
      </c>
      <c r="VI393" s="59"/>
      <c r="VL393" s="59">
        <v>6904.9485000000013</v>
      </c>
      <c r="VM393" s="59">
        <v>7446.1035599999996</v>
      </c>
      <c r="VN393" s="59">
        <v>7892.8697736000031</v>
      </c>
      <c r="VO393" s="59">
        <v>8366.4419600159999</v>
      </c>
      <c r="VP393" s="59">
        <v>8868.4284776169625</v>
      </c>
      <c r="VQ393" s="59">
        <v>9400.5341862739806</v>
      </c>
      <c r="VR393" s="59"/>
      <c r="VU393" s="59">
        <v>116835</v>
      </c>
      <c r="VV393" s="59">
        <v>125991.60000000002</v>
      </c>
      <c r="VW393" s="59">
        <v>133551.09600000002</v>
      </c>
      <c r="VX393" s="59">
        <v>141564.16175999999</v>
      </c>
      <c r="VY393" s="59">
        <v>150058.01146560002</v>
      </c>
      <c r="VZ393" s="59">
        <v>159061.49215353598</v>
      </c>
      <c r="WA393" s="59"/>
      <c r="WD393" s="59">
        <v>9736.25</v>
      </c>
      <c r="WE393" s="59">
        <v>10499.300000000001</v>
      </c>
      <c r="WF393" s="59">
        <v>11129.258000000002</v>
      </c>
      <c r="WG393" s="59">
        <v>11797.01348</v>
      </c>
      <c r="WH393" s="59">
        <v>12504.834288800002</v>
      </c>
      <c r="WI393" s="59">
        <v>13255.124346127997</v>
      </c>
      <c r="WJ393" s="59"/>
      <c r="WM393" s="59">
        <v>408.57112882920688</v>
      </c>
      <c r="WN393" s="59">
        <v>440.59169114561485</v>
      </c>
      <c r="WO393" s="59">
        <v>467.02719261435175</v>
      </c>
      <c r="WP393" s="59">
        <v>495.0488241712128</v>
      </c>
      <c r="WQ393" s="59">
        <v>524.7517536214857</v>
      </c>
      <c r="WR393" s="59">
        <v>556.23685883877454</v>
      </c>
      <c r="WS393" s="59"/>
      <c r="WV393" s="74">
        <v>23</v>
      </c>
      <c r="WW393" s="74">
        <v>35</v>
      </c>
      <c r="WX393" s="74">
        <v>47</v>
      </c>
      <c r="WY393" s="74">
        <v>59</v>
      </c>
      <c r="WZ393" s="74">
        <v>71</v>
      </c>
      <c r="XA393" s="74">
        <v>83</v>
      </c>
      <c r="XB393" s="74"/>
      <c r="XE393" s="80">
        <v>1</v>
      </c>
      <c r="XF393" s="80">
        <v>2</v>
      </c>
      <c r="XG393" s="80">
        <v>3</v>
      </c>
      <c r="XH393" s="80">
        <v>4</v>
      </c>
      <c r="XI393" s="80">
        <v>5</v>
      </c>
      <c r="XJ393" s="80">
        <v>6</v>
      </c>
      <c r="XK393" s="80"/>
      <c r="XL393" s="75"/>
      <c r="XM393" s="75"/>
      <c r="XN393" s="80">
        <v>11</v>
      </c>
      <c r="XO393" s="80">
        <v>11</v>
      </c>
      <c r="XP393" s="80">
        <v>11</v>
      </c>
      <c r="XQ393" s="80">
        <v>11</v>
      </c>
      <c r="XR393" s="80">
        <v>11</v>
      </c>
      <c r="XS393" s="80">
        <v>11</v>
      </c>
      <c r="XT393" s="80"/>
      <c r="XW393" s="80">
        <v>0</v>
      </c>
      <c r="XX393" s="80">
        <v>0</v>
      </c>
      <c r="XY393" s="80">
        <v>0</v>
      </c>
      <c r="XZ393" s="80">
        <v>0</v>
      </c>
      <c r="YA393" s="80">
        <v>0</v>
      </c>
      <c r="YB393" s="80">
        <v>0</v>
      </c>
      <c r="YC393" s="80"/>
      <c r="YF393" s="5">
        <v>851.87080360889649</v>
      </c>
      <c r="YG393" s="5">
        <v>918.63367603860752</v>
      </c>
      <c r="YH393" s="5">
        <v>973.75169660092342</v>
      </c>
      <c r="YI393" s="5">
        <v>1032.1767983969794</v>
      </c>
      <c r="YJ393" s="5">
        <v>3193.114420786741</v>
      </c>
      <c r="YK393" s="5">
        <v>3384.7012860339428</v>
      </c>
      <c r="YL393" s="5"/>
      <c r="YO393" s="5">
        <v>18385.700797314308</v>
      </c>
      <c r="YP393" s="5">
        <v>19826.626101552669</v>
      </c>
      <c r="YQ393" s="5">
        <v>28021.631556861106</v>
      </c>
      <c r="YR393" s="5">
        <v>29702.929450272768</v>
      </c>
      <c r="YS393" s="5">
        <v>31485.105217289143</v>
      </c>
      <c r="YT393" s="5">
        <v>33374.211530326473</v>
      </c>
      <c r="YU393" s="5"/>
      <c r="YX393" s="5">
        <v>12574.67453134911</v>
      </c>
      <c r="YY393" s="5">
        <v>19649.869898749301</v>
      </c>
      <c r="YZ393" s="5">
        <v>28021.631556861106</v>
      </c>
      <c r="ZA393" s="5">
        <v>29702.929450272768</v>
      </c>
      <c r="ZB393" s="5">
        <v>31485.105217289143</v>
      </c>
      <c r="ZC393" s="5">
        <v>33374.211530326473</v>
      </c>
      <c r="ZD393" s="5"/>
      <c r="ZG393" s="5">
        <v>408.57112882920688</v>
      </c>
      <c r="ZH393" s="5">
        <v>440.59169114561485</v>
      </c>
      <c r="ZI393" s="5">
        <v>467.02719261435175</v>
      </c>
      <c r="ZJ393" s="5">
        <v>495.0488241712128</v>
      </c>
      <c r="ZK393" s="5">
        <v>524.7517536214857</v>
      </c>
      <c r="ZL393" s="5">
        <v>556.23685883877454</v>
      </c>
      <c r="ZM393" s="5"/>
      <c r="ZP393" s="60">
        <v>11439.991607217793</v>
      </c>
      <c r="ZQ393" s="60">
        <v>12336.567352077216</v>
      </c>
      <c r="ZR393" s="60">
        <v>13076.761393201848</v>
      </c>
      <c r="ZS393" s="60">
        <v>13861.367076793958</v>
      </c>
      <c r="ZT393" s="60">
        <v>14693.049101401601</v>
      </c>
      <c r="ZU393" s="60">
        <v>15574.632047485688</v>
      </c>
      <c r="ZV393" s="60"/>
      <c r="ZY393" s="60">
        <v>408.57112882920688</v>
      </c>
      <c r="ZZ393" s="60">
        <v>440.59169114561485</v>
      </c>
      <c r="AAA393" s="60">
        <v>467.02719261435175</v>
      </c>
      <c r="AAB393" s="60">
        <v>495.0488241712128</v>
      </c>
      <c r="AAC393" s="60">
        <v>524.7517536214857</v>
      </c>
      <c r="AAD393" s="60">
        <v>556.23685883877454</v>
      </c>
      <c r="AAE393" s="60"/>
      <c r="AAH393" s="60">
        <v>13891.418380193034</v>
      </c>
      <c r="AAI393" s="60">
        <v>24232.543013008817</v>
      </c>
      <c r="AAJ393" s="60">
        <v>35494.066638690732</v>
      </c>
      <c r="AAK393" s="60">
        <v>48019.735944607637</v>
      </c>
      <c r="AAL393" s="60">
        <v>61920.706927335312</v>
      </c>
      <c r="AAM393" s="60">
        <v>77316.92337858965</v>
      </c>
      <c r="AAN393" s="60"/>
      <c r="AAQ393" s="5">
        <v>25331.409987410829</v>
      </c>
      <c r="AAR393" s="5">
        <v>36569.110365086031</v>
      </c>
      <c r="AAS393" s="5">
        <v>48570.828031892583</v>
      </c>
      <c r="AAT393" s="5">
        <v>61881.103021401592</v>
      </c>
      <c r="AAU393" s="5">
        <v>76613.756028736912</v>
      </c>
      <c r="AAV393" s="5">
        <v>92891.555426075342</v>
      </c>
    </row>
    <row r="394" spans="2:724" ht="15" customHeight="1">
      <c r="B394" s="228">
        <v>121</v>
      </c>
      <c r="C394" s="228">
        <v>872754</v>
      </c>
      <c r="D394" s="229" t="s">
        <v>554</v>
      </c>
      <c r="E394" s="73" t="b">
        <v>0</v>
      </c>
      <c r="F394" s="230">
        <v>41874</v>
      </c>
      <c r="G394" s="231" t="s">
        <v>426</v>
      </c>
      <c r="H394" s="57" t="s">
        <v>231</v>
      </c>
      <c r="I394" s="57" t="s">
        <v>199</v>
      </c>
      <c r="J394" s="229" t="s">
        <v>233</v>
      </c>
      <c r="K394" s="232">
        <v>0</v>
      </c>
      <c r="L394" s="232">
        <v>0</v>
      </c>
      <c r="M394" s="73" t="b">
        <v>1</v>
      </c>
      <c r="N394" s="73" t="b">
        <v>1</v>
      </c>
      <c r="O394" s="73" t="b">
        <v>1</v>
      </c>
      <c r="P394" s="27">
        <v>42970</v>
      </c>
      <c r="Q394" s="27" t="s">
        <v>426</v>
      </c>
      <c r="R394" s="69">
        <v>0</v>
      </c>
      <c r="S394" s="69">
        <v>0.06</v>
      </c>
      <c r="T394" s="69">
        <v>0.06</v>
      </c>
      <c r="U394" s="69">
        <v>0.06</v>
      </c>
      <c r="V394" s="69">
        <v>0.06</v>
      </c>
      <c r="W394" s="69">
        <v>0.06</v>
      </c>
      <c r="Z394" s="232">
        <v>0</v>
      </c>
      <c r="AA394" s="232">
        <v>0</v>
      </c>
      <c r="AB394" s="232">
        <v>0</v>
      </c>
      <c r="AC394" s="232">
        <v>0</v>
      </c>
      <c r="AD394" s="232">
        <v>0</v>
      </c>
      <c r="AE394" s="232">
        <v>0</v>
      </c>
      <c r="AF394" s="232">
        <v>0</v>
      </c>
      <c r="AG394" s="232">
        <v>2640</v>
      </c>
      <c r="AH394" s="232">
        <v>9905</v>
      </c>
      <c r="AI394" s="232">
        <v>9905</v>
      </c>
      <c r="AJ394" s="232">
        <v>9905</v>
      </c>
      <c r="AK394" s="232">
        <v>9905</v>
      </c>
      <c r="AL394" s="5">
        <v>10499.300000000001</v>
      </c>
      <c r="AM394" s="5">
        <v>10499.300000000001</v>
      </c>
      <c r="AN394" s="5">
        <v>10499.300000000001</v>
      </c>
      <c r="AO394" s="5">
        <v>10499.300000000001</v>
      </c>
      <c r="AP394" s="5">
        <v>10499.300000000001</v>
      </c>
      <c r="AQ394" s="5">
        <v>10499.300000000001</v>
      </c>
      <c r="AR394" s="5">
        <v>10499.300000000001</v>
      </c>
      <c r="AS394" s="5">
        <v>10499.300000000001</v>
      </c>
      <c r="AT394" s="5">
        <v>10499.300000000001</v>
      </c>
      <c r="AU394" s="5">
        <v>10499.300000000001</v>
      </c>
      <c r="AV394" s="5">
        <v>10499.300000000001</v>
      </c>
      <c r="AW394" s="5">
        <v>10499.300000000001</v>
      </c>
      <c r="AX394" s="5">
        <v>11129.258000000002</v>
      </c>
      <c r="AY394" s="5">
        <v>11129.258000000002</v>
      </c>
      <c r="AZ394" s="5">
        <v>11129.258000000002</v>
      </c>
      <c r="BA394" s="5">
        <v>11129.258000000002</v>
      </c>
      <c r="BB394" s="5">
        <v>11129.258000000002</v>
      </c>
      <c r="BC394" s="5">
        <v>11129.258000000002</v>
      </c>
      <c r="BD394" s="5">
        <v>11129.258000000002</v>
      </c>
      <c r="BE394" s="5">
        <v>11129.258000000002</v>
      </c>
      <c r="BF394" s="5">
        <v>11129.258000000002</v>
      </c>
      <c r="BG394" s="5">
        <v>11129.258000000002</v>
      </c>
      <c r="BH394" s="5">
        <v>11129.258000000002</v>
      </c>
      <c r="BI394" s="5">
        <v>11129.258000000002</v>
      </c>
      <c r="BJ394" s="5">
        <v>11797.013480000001</v>
      </c>
      <c r="BK394" s="5">
        <v>11797.013480000001</v>
      </c>
      <c r="BL394" s="5">
        <v>11797.013480000001</v>
      </c>
      <c r="BM394" s="5">
        <v>11797.013480000001</v>
      </c>
      <c r="BN394" s="5">
        <v>11797.013480000001</v>
      </c>
      <c r="BO394" s="5">
        <v>11797.013480000001</v>
      </c>
      <c r="BP394" s="5">
        <v>11797.013480000001</v>
      </c>
      <c r="BQ394" s="5">
        <v>11797.013480000001</v>
      </c>
      <c r="BR394" s="5">
        <v>11797.013480000001</v>
      </c>
      <c r="BS394" s="5">
        <v>11797.013480000001</v>
      </c>
      <c r="BT394" s="5">
        <v>11797.013480000001</v>
      </c>
      <c r="BU394" s="5">
        <v>11797.013480000001</v>
      </c>
      <c r="BV394" s="5">
        <v>12504.834288800002</v>
      </c>
      <c r="BW394" s="5">
        <v>12504.834288800002</v>
      </c>
      <c r="BX394" s="5">
        <v>12504.834288800002</v>
      </c>
      <c r="BY394" s="5">
        <v>12504.834288800002</v>
      </c>
      <c r="BZ394" s="5">
        <v>12504.834288800002</v>
      </c>
      <c r="CA394" s="5">
        <v>12504.834288800002</v>
      </c>
      <c r="CB394" s="5">
        <v>12504.834288800002</v>
      </c>
      <c r="CC394" s="5">
        <v>12504.834288800002</v>
      </c>
      <c r="CD394" s="5">
        <v>12504.834288800002</v>
      </c>
      <c r="CE394" s="5">
        <v>12504.834288800002</v>
      </c>
      <c r="CF394" s="5">
        <v>12504.834288800002</v>
      </c>
      <c r="CG394" s="5">
        <v>12504.834288800002</v>
      </c>
      <c r="CH394" s="5">
        <v>13255.124346128003</v>
      </c>
      <c r="CI394" s="5">
        <v>13255.124346128003</v>
      </c>
      <c r="CJ394" s="5">
        <v>13255.124346128003</v>
      </c>
      <c r="CK394" s="5">
        <v>13255.124346128003</v>
      </c>
      <c r="CL394" s="5">
        <v>13255.124346128003</v>
      </c>
      <c r="CM394" s="5">
        <v>13255.124346128003</v>
      </c>
      <c r="CN394" s="5">
        <v>13255.124346128003</v>
      </c>
      <c r="CO394" s="5">
        <v>13255.124346128003</v>
      </c>
      <c r="CP394" s="5">
        <v>13255.124346128003</v>
      </c>
      <c r="CQ394" s="5">
        <v>13255.124346128003</v>
      </c>
      <c r="CR394" s="5">
        <v>13255.124346128003</v>
      </c>
      <c r="CS394" s="5">
        <v>13255.124346128003</v>
      </c>
      <c r="CU394" s="69">
        <v>0</v>
      </c>
      <c r="CV394" s="69">
        <v>0</v>
      </c>
      <c r="CW394" s="69">
        <v>0</v>
      </c>
      <c r="CX394" s="69">
        <v>0</v>
      </c>
      <c r="CY394" s="69">
        <v>0</v>
      </c>
      <c r="CZ394" s="69">
        <v>0</v>
      </c>
      <c r="DC394" s="5">
        <v>0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0</v>
      </c>
      <c r="EN394" s="5">
        <v>0</v>
      </c>
      <c r="EO394" s="5">
        <v>0</v>
      </c>
      <c r="EP394" s="5">
        <v>0</v>
      </c>
      <c r="EQ394" s="5">
        <v>0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0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0</v>
      </c>
      <c r="FH394" s="5">
        <v>0</v>
      </c>
      <c r="FI394" s="5">
        <v>0</v>
      </c>
      <c r="FJ394" s="5">
        <v>0</v>
      </c>
      <c r="FK394" s="5">
        <v>0</v>
      </c>
      <c r="FL394" s="5">
        <v>0</v>
      </c>
      <c r="FM394" s="5">
        <v>0</v>
      </c>
      <c r="FN394" s="5">
        <v>0</v>
      </c>
      <c r="FO394" s="5">
        <v>0</v>
      </c>
      <c r="FP394" s="5">
        <v>0</v>
      </c>
      <c r="FQ394" s="5">
        <v>0</v>
      </c>
      <c r="FR394" s="5">
        <v>0</v>
      </c>
      <c r="FS394" s="5">
        <v>0</v>
      </c>
      <c r="FT394" s="5">
        <v>0</v>
      </c>
      <c r="FU394" s="5">
        <v>0</v>
      </c>
      <c r="FV394" s="5">
        <v>0</v>
      </c>
      <c r="FW394" s="5"/>
      <c r="FZ394" s="5">
        <v>0</v>
      </c>
      <c r="GA394" s="5">
        <v>0</v>
      </c>
      <c r="GB394" s="5">
        <v>0</v>
      </c>
      <c r="GC394" s="5">
        <v>0</v>
      </c>
      <c r="GD394" s="5">
        <v>0</v>
      </c>
      <c r="GE394" s="5">
        <v>0</v>
      </c>
      <c r="GF394" s="5">
        <v>0</v>
      </c>
      <c r="GG394" s="5">
        <v>2640</v>
      </c>
      <c r="GH394" s="5">
        <v>9905</v>
      </c>
      <c r="GI394" s="5">
        <v>9905</v>
      </c>
      <c r="GJ394" s="5">
        <v>9905</v>
      </c>
      <c r="GK394" s="5">
        <v>9905</v>
      </c>
      <c r="GL394" s="5">
        <v>10499.300000000001</v>
      </c>
      <c r="GM394" s="5">
        <v>10499.300000000001</v>
      </c>
      <c r="GN394" s="5">
        <v>10499.300000000001</v>
      </c>
      <c r="GO394" s="5">
        <v>10499.300000000001</v>
      </c>
      <c r="GP394" s="5">
        <v>10499.300000000001</v>
      </c>
      <c r="GQ394" s="5">
        <v>10499.300000000001</v>
      </c>
      <c r="GR394" s="5">
        <v>10499.300000000001</v>
      </c>
      <c r="GS394" s="5">
        <v>10499.300000000001</v>
      </c>
      <c r="GT394" s="5">
        <v>10499.300000000001</v>
      </c>
      <c r="GU394" s="5">
        <v>10499.300000000001</v>
      </c>
      <c r="GV394" s="5">
        <v>10499.300000000001</v>
      </c>
      <c r="GW394" s="5">
        <v>10499.300000000001</v>
      </c>
      <c r="GX394" s="5">
        <v>11129.258000000002</v>
      </c>
      <c r="GY394" s="5">
        <v>11129.258000000002</v>
      </c>
      <c r="GZ394" s="5">
        <v>11129.258000000002</v>
      </c>
      <c r="HA394" s="5">
        <v>11129.258000000002</v>
      </c>
      <c r="HB394" s="5">
        <v>11129.258000000002</v>
      </c>
      <c r="HC394" s="5">
        <v>11129.258000000002</v>
      </c>
      <c r="HD394" s="5">
        <v>11129.258000000002</v>
      </c>
      <c r="HE394" s="5">
        <v>11129.258000000002</v>
      </c>
      <c r="HF394" s="5">
        <v>11129.258000000002</v>
      </c>
      <c r="HG394" s="5">
        <v>11129.258000000002</v>
      </c>
      <c r="HH394" s="5">
        <v>11129.258000000002</v>
      </c>
      <c r="HI394" s="5">
        <v>11129.258000000002</v>
      </c>
      <c r="HJ394" s="5">
        <v>11797.013480000001</v>
      </c>
      <c r="HK394" s="5">
        <v>11797.013480000001</v>
      </c>
      <c r="HL394" s="5">
        <v>11797.013480000001</v>
      </c>
      <c r="HM394" s="5">
        <v>11797.013480000001</v>
      </c>
      <c r="HN394" s="5">
        <v>11797.013480000001</v>
      </c>
      <c r="HO394" s="5">
        <v>11797.013480000001</v>
      </c>
      <c r="HP394" s="5">
        <v>11797.013480000001</v>
      </c>
      <c r="HQ394" s="5">
        <v>11797.013480000001</v>
      </c>
      <c r="HR394" s="5">
        <v>11797.013480000001</v>
      </c>
      <c r="HS394" s="5">
        <v>11797.013480000001</v>
      </c>
      <c r="HT394" s="5">
        <v>11797.013480000001</v>
      </c>
      <c r="HU394" s="5">
        <v>11797.013480000001</v>
      </c>
      <c r="HV394" s="5">
        <v>12504.834288800002</v>
      </c>
      <c r="HW394" s="5">
        <v>12504.834288800002</v>
      </c>
      <c r="HX394" s="5">
        <v>12504.834288800002</v>
      </c>
      <c r="HY394" s="5">
        <v>12504.834288800002</v>
      </c>
      <c r="HZ394" s="5">
        <v>12504.834288800002</v>
      </c>
      <c r="IA394" s="5">
        <v>12504.834288800002</v>
      </c>
      <c r="IB394" s="5">
        <v>12504.834288800002</v>
      </c>
      <c r="IC394" s="5">
        <v>12504.834288800002</v>
      </c>
      <c r="ID394" s="5">
        <v>12504.834288800002</v>
      </c>
      <c r="IE394" s="5">
        <v>12504.834288800002</v>
      </c>
      <c r="IF394" s="5">
        <v>12504.834288800002</v>
      </c>
      <c r="IG394" s="5">
        <v>12504.834288800002</v>
      </c>
      <c r="IH394" s="5">
        <v>13255.124346128003</v>
      </c>
      <c r="II394" s="5">
        <v>13255.124346128003</v>
      </c>
      <c r="IJ394" s="5">
        <v>13255.124346128003</v>
      </c>
      <c r="IK394" s="5">
        <v>13255.124346128003</v>
      </c>
      <c r="IL394" s="5">
        <v>13255.124346128003</v>
      </c>
      <c r="IM394" s="5">
        <v>13255.124346128003</v>
      </c>
      <c r="IN394" s="5">
        <v>13255.124346128003</v>
      </c>
      <c r="IO394" s="5">
        <v>13255.124346128003</v>
      </c>
      <c r="IP394" s="5">
        <v>13255.124346128003</v>
      </c>
      <c r="IQ394" s="5">
        <v>13255.124346128003</v>
      </c>
      <c r="IR394" s="5">
        <v>13255.124346128003</v>
      </c>
      <c r="IS394" s="5">
        <v>13255.124346128003</v>
      </c>
      <c r="IT394" s="5"/>
      <c r="IW394" s="5">
        <v>0</v>
      </c>
      <c r="IX394" s="5">
        <v>0</v>
      </c>
      <c r="IY394" s="5">
        <v>0</v>
      </c>
      <c r="IZ394" s="5">
        <v>0</v>
      </c>
      <c r="JA394" s="5">
        <v>0</v>
      </c>
      <c r="JB394" s="5">
        <v>0</v>
      </c>
      <c r="JC394" s="5">
        <v>0</v>
      </c>
      <c r="JD394" s="5">
        <v>75.768000000000001</v>
      </c>
      <c r="JE394" s="5">
        <v>284.27350000000001</v>
      </c>
      <c r="JF394" s="5">
        <v>284.27350000000001</v>
      </c>
      <c r="JG394" s="5">
        <v>284.27350000000001</v>
      </c>
      <c r="JH394" s="5">
        <v>284.27350000000001</v>
      </c>
      <c r="JI394" s="5">
        <v>301.32991000000004</v>
      </c>
      <c r="JJ394" s="5">
        <v>301.32991000000004</v>
      </c>
      <c r="JK394" s="5">
        <v>301.32991000000004</v>
      </c>
      <c r="JL394" s="5">
        <v>301.32991000000004</v>
      </c>
      <c r="JM394" s="5">
        <v>301.32991000000004</v>
      </c>
      <c r="JN394" s="5">
        <v>301.32991000000004</v>
      </c>
      <c r="JO394" s="5">
        <v>301.32991000000004</v>
      </c>
      <c r="JP394" s="5">
        <v>301.32991000000004</v>
      </c>
      <c r="JQ394" s="5">
        <v>301.32991000000004</v>
      </c>
      <c r="JR394" s="5">
        <v>301.32991000000004</v>
      </c>
      <c r="JS394" s="5">
        <v>301.32991000000004</v>
      </c>
      <c r="JT394" s="5">
        <v>301.32991000000004</v>
      </c>
      <c r="JU394" s="5">
        <v>319.40970460000005</v>
      </c>
      <c r="JV394" s="5">
        <v>319.40970460000005</v>
      </c>
      <c r="JW394" s="5">
        <v>319.40970460000005</v>
      </c>
      <c r="JX394" s="5">
        <v>319.40970460000005</v>
      </c>
      <c r="JY394" s="5">
        <v>319.40970460000005</v>
      </c>
      <c r="JZ394" s="5">
        <v>319.40970460000005</v>
      </c>
      <c r="KA394" s="5">
        <v>319.40970460000005</v>
      </c>
      <c r="KB394" s="5">
        <v>319.40970460000005</v>
      </c>
      <c r="KC394" s="5">
        <v>319.40970460000005</v>
      </c>
      <c r="KD394" s="5">
        <v>319.40970460000005</v>
      </c>
      <c r="KE394" s="5">
        <v>319.40970460000005</v>
      </c>
      <c r="KF394" s="5">
        <v>319.40970460000005</v>
      </c>
      <c r="KG394" s="5">
        <v>338.57428687600003</v>
      </c>
      <c r="KH394" s="5">
        <v>338.57428687600003</v>
      </c>
      <c r="KI394" s="5">
        <v>338.57428687600003</v>
      </c>
      <c r="KJ394" s="5">
        <v>338.57428687600003</v>
      </c>
      <c r="KK394" s="5">
        <v>338.57428687600003</v>
      </c>
      <c r="KL394" s="5">
        <v>338.57428687600003</v>
      </c>
      <c r="KM394" s="5">
        <v>338.57428687600003</v>
      </c>
      <c r="KN394" s="5">
        <v>338.57428687600003</v>
      </c>
      <c r="KO394" s="5">
        <v>338.57428687600003</v>
      </c>
      <c r="KP394" s="5">
        <v>338.57428687600003</v>
      </c>
      <c r="KQ394" s="5">
        <v>338.57428687600003</v>
      </c>
      <c r="KR394" s="5">
        <v>338.57428687600003</v>
      </c>
      <c r="KS394" s="5">
        <v>358.88874408856009</v>
      </c>
      <c r="KT394" s="5">
        <v>358.88874408856009</v>
      </c>
      <c r="KU394" s="5">
        <v>358.88874408856009</v>
      </c>
      <c r="KV394" s="5">
        <v>358.88874408856009</v>
      </c>
      <c r="KW394" s="5">
        <v>358.88874408856009</v>
      </c>
      <c r="KX394" s="5">
        <v>358.88874408856009</v>
      </c>
      <c r="KY394" s="5">
        <v>358.88874408856009</v>
      </c>
      <c r="KZ394" s="5">
        <v>358.88874408856009</v>
      </c>
      <c r="LA394" s="5">
        <v>358.88874408856009</v>
      </c>
      <c r="LB394" s="5">
        <v>358.88874408856009</v>
      </c>
      <c r="LC394" s="5">
        <v>358.88874408856009</v>
      </c>
      <c r="LD394" s="5">
        <v>358.88874408856009</v>
      </c>
      <c r="LE394" s="5">
        <v>380.42206873387369</v>
      </c>
      <c r="LF394" s="5">
        <v>380.42206873387369</v>
      </c>
      <c r="LG394" s="5">
        <v>380.42206873387369</v>
      </c>
      <c r="LH394" s="5">
        <v>380.42206873387369</v>
      </c>
      <c r="LI394" s="5">
        <v>380.42206873387369</v>
      </c>
      <c r="LJ394" s="5">
        <v>380.42206873387369</v>
      </c>
      <c r="LK394" s="5">
        <v>380.42206873387369</v>
      </c>
      <c r="LL394" s="5">
        <v>380.42206873387369</v>
      </c>
      <c r="LM394" s="5">
        <v>380.42206873387369</v>
      </c>
      <c r="LN394" s="5">
        <v>380.42206873387369</v>
      </c>
      <c r="LO394" s="5">
        <v>380.42206873387369</v>
      </c>
      <c r="LP394" s="5">
        <v>380.42206873387369</v>
      </c>
      <c r="LQ394" s="5"/>
      <c r="LT394" s="5">
        <v>0</v>
      </c>
      <c r="LU394" s="5">
        <v>0</v>
      </c>
      <c r="LV394" s="5">
        <v>0</v>
      </c>
      <c r="LW394" s="5">
        <v>0</v>
      </c>
      <c r="LX394" s="5">
        <v>0</v>
      </c>
      <c r="LY394" s="5">
        <v>0</v>
      </c>
      <c r="LZ394" s="5">
        <v>0</v>
      </c>
      <c r="MA394" s="5">
        <v>80.256</v>
      </c>
      <c r="MB394" s="5">
        <v>301.11200000000002</v>
      </c>
      <c r="MC394" s="5">
        <v>301.11200000000002</v>
      </c>
      <c r="MD394" s="5">
        <v>301.11200000000002</v>
      </c>
      <c r="ME394" s="5">
        <v>301.11200000000002</v>
      </c>
      <c r="MF394" s="5">
        <v>319.17872000000006</v>
      </c>
      <c r="MG394" s="5">
        <v>319.17872000000006</v>
      </c>
      <c r="MH394" s="5">
        <v>319.17872000000006</v>
      </c>
      <c r="MI394" s="5">
        <v>319.17872000000006</v>
      </c>
      <c r="MJ394" s="5">
        <v>319.17872000000006</v>
      </c>
      <c r="MK394" s="5">
        <v>319.17872000000006</v>
      </c>
      <c r="ML394" s="5">
        <v>319.17872000000006</v>
      </c>
      <c r="MM394" s="5">
        <v>319.17872000000006</v>
      </c>
      <c r="MN394" s="5">
        <v>319.17872000000006</v>
      </c>
      <c r="MO394" s="5">
        <v>319.17872000000006</v>
      </c>
      <c r="MP394" s="5">
        <v>319.17872000000006</v>
      </c>
      <c r="MQ394" s="5">
        <v>319.17872000000006</v>
      </c>
      <c r="MR394" s="5">
        <v>338.32944320000007</v>
      </c>
      <c r="MS394" s="5">
        <v>338.32944320000007</v>
      </c>
      <c r="MT394" s="5">
        <v>338.32944320000007</v>
      </c>
      <c r="MU394" s="5">
        <v>338.32944320000007</v>
      </c>
      <c r="MV394" s="5">
        <v>338.32944320000007</v>
      </c>
      <c r="MW394" s="5">
        <v>338.32944320000007</v>
      </c>
      <c r="MX394" s="5">
        <v>338.32944320000007</v>
      </c>
      <c r="MY394" s="5">
        <v>338.32944320000007</v>
      </c>
      <c r="MZ394" s="5">
        <v>338.32944320000007</v>
      </c>
      <c r="NA394" s="5">
        <v>338.32944320000007</v>
      </c>
      <c r="NB394" s="5">
        <v>338.32944320000007</v>
      </c>
      <c r="NC394" s="5">
        <v>338.32944320000007</v>
      </c>
      <c r="ND394" s="5">
        <v>358.62920979200004</v>
      </c>
      <c r="NE394" s="5">
        <v>358.62920979200004</v>
      </c>
      <c r="NF394" s="5">
        <v>358.62920979200004</v>
      </c>
      <c r="NG394" s="5">
        <v>358.62920979200004</v>
      </c>
      <c r="NH394" s="5">
        <v>358.62920979200004</v>
      </c>
      <c r="NI394" s="5">
        <v>358.62920979200004</v>
      </c>
      <c r="NJ394" s="5">
        <v>358.62920979200004</v>
      </c>
      <c r="NK394" s="5">
        <v>358.62920979200004</v>
      </c>
      <c r="NL394" s="5">
        <v>358.62920979200004</v>
      </c>
      <c r="NM394" s="5">
        <v>358.62920979200004</v>
      </c>
      <c r="NN394" s="5">
        <v>358.62920979200004</v>
      </c>
      <c r="NO394" s="5">
        <v>358.62920979200004</v>
      </c>
      <c r="NP394" s="5">
        <v>380.14696237952006</v>
      </c>
      <c r="NQ394" s="5">
        <v>380.14696237952006</v>
      </c>
      <c r="NR394" s="5">
        <v>380.14696237952006</v>
      </c>
      <c r="NS394" s="5">
        <v>380.14696237952006</v>
      </c>
      <c r="NT394" s="5">
        <v>380.14696237952006</v>
      </c>
      <c r="NU394" s="5">
        <v>380.14696237952006</v>
      </c>
      <c r="NV394" s="5">
        <v>380.14696237952006</v>
      </c>
      <c r="NW394" s="5">
        <v>380.14696237952006</v>
      </c>
      <c r="NX394" s="5">
        <v>380.14696237952006</v>
      </c>
      <c r="NY394" s="5">
        <v>380.14696237952006</v>
      </c>
      <c r="NZ394" s="5">
        <v>380.14696237952006</v>
      </c>
      <c r="OA394" s="5">
        <v>380.14696237952006</v>
      </c>
      <c r="OB394" s="5">
        <v>402.95578012229129</v>
      </c>
      <c r="OC394" s="5">
        <v>402.95578012229129</v>
      </c>
      <c r="OD394" s="5">
        <v>402.95578012229129</v>
      </c>
      <c r="OE394" s="5">
        <v>402.95578012229129</v>
      </c>
      <c r="OF394" s="5">
        <v>402.95578012229129</v>
      </c>
      <c r="OG394" s="5">
        <v>402.95578012229129</v>
      </c>
      <c r="OH394" s="5">
        <v>402.95578012229129</v>
      </c>
      <c r="OI394" s="5">
        <v>402.95578012229129</v>
      </c>
      <c r="OJ394" s="5">
        <v>402.95578012229129</v>
      </c>
      <c r="OK394" s="5">
        <v>402.95578012229129</v>
      </c>
      <c r="OL394" s="5">
        <v>402.95578012229129</v>
      </c>
      <c r="OM394" s="5">
        <v>402.95578012229129</v>
      </c>
      <c r="ON394" s="5"/>
      <c r="OQ394" s="59">
        <v>0</v>
      </c>
      <c r="OR394" s="59">
        <v>0</v>
      </c>
      <c r="OS394" s="59">
        <v>0</v>
      </c>
      <c r="OT394" s="59">
        <v>0</v>
      </c>
      <c r="OU394" s="59">
        <v>0</v>
      </c>
      <c r="OV394" s="59">
        <v>0</v>
      </c>
      <c r="OW394" s="59">
        <v>0</v>
      </c>
      <c r="OX394" s="59">
        <v>0</v>
      </c>
      <c r="OY394" s="59">
        <v>0</v>
      </c>
      <c r="OZ394" s="59">
        <v>0</v>
      </c>
      <c r="PA394" s="59">
        <v>0</v>
      </c>
      <c r="PB394" s="59">
        <v>0</v>
      </c>
      <c r="PC394" s="59">
        <v>0</v>
      </c>
      <c r="PD394" s="59">
        <v>0</v>
      </c>
      <c r="PE394" s="59">
        <v>0</v>
      </c>
      <c r="PF394" s="59">
        <v>0</v>
      </c>
      <c r="PG394" s="59">
        <v>0</v>
      </c>
      <c r="PH394" s="59">
        <v>0</v>
      </c>
      <c r="PI394" s="59">
        <v>0</v>
      </c>
      <c r="PJ394" s="59">
        <v>0</v>
      </c>
      <c r="PK394" s="59">
        <v>0</v>
      </c>
      <c r="PL394" s="59">
        <v>0</v>
      </c>
      <c r="PM394" s="59">
        <v>0</v>
      </c>
      <c r="PN394" s="59">
        <v>0</v>
      </c>
      <c r="PO394" s="59">
        <v>0</v>
      </c>
      <c r="PP394" s="59">
        <v>0</v>
      </c>
      <c r="PQ394" s="59">
        <v>0</v>
      </c>
      <c r="PR394" s="59">
        <v>0</v>
      </c>
      <c r="PS394" s="59">
        <v>0</v>
      </c>
      <c r="PT394" s="59">
        <v>0</v>
      </c>
      <c r="PU394" s="59">
        <v>0</v>
      </c>
      <c r="PV394" s="59">
        <v>0</v>
      </c>
      <c r="PW394" s="59">
        <v>0</v>
      </c>
      <c r="PX394" s="59">
        <v>0</v>
      </c>
      <c r="PY394" s="59">
        <v>0</v>
      </c>
      <c r="PZ394" s="59">
        <v>0</v>
      </c>
      <c r="QA394" s="59">
        <v>0</v>
      </c>
      <c r="QB394" s="59">
        <v>0</v>
      </c>
      <c r="QC394" s="59">
        <v>0</v>
      </c>
      <c r="QD394" s="59">
        <v>0</v>
      </c>
      <c r="QE394" s="59">
        <v>0</v>
      </c>
      <c r="QF394" s="59">
        <v>0</v>
      </c>
      <c r="QG394" s="59">
        <v>0</v>
      </c>
      <c r="QH394" s="59">
        <v>0</v>
      </c>
      <c r="QI394" s="59">
        <v>0</v>
      </c>
      <c r="QJ394" s="59">
        <v>0</v>
      </c>
      <c r="QK394" s="59">
        <v>0</v>
      </c>
      <c r="QL394" s="59">
        <v>0</v>
      </c>
      <c r="QM394" s="59">
        <v>0</v>
      </c>
      <c r="QN394" s="59">
        <v>0</v>
      </c>
      <c r="QO394" s="59">
        <v>0</v>
      </c>
      <c r="QP394" s="59">
        <v>0</v>
      </c>
      <c r="QQ394" s="59">
        <v>0</v>
      </c>
      <c r="QR394" s="59">
        <v>0</v>
      </c>
      <c r="QS394" s="59">
        <v>0</v>
      </c>
      <c r="QT394" s="59">
        <v>0</v>
      </c>
      <c r="QU394" s="59">
        <v>0</v>
      </c>
      <c r="QV394" s="59">
        <v>0</v>
      </c>
      <c r="QW394" s="59">
        <v>0</v>
      </c>
      <c r="QX394" s="59">
        <v>0</v>
      </c>
      <c r="QY394" s="59">
        <v>0</v>
      </c>
      <c r="QZ394" s="59">
        <v>0</v>
      </c>
      <c r="RA394" s="59">
        <v>0</v>
      </c>
      <c r="RB394" s="59">
        <v>0</v>
      </c>
      <c r="RC394" s="59">
        <v>0</v>
      </c>
      <c r="RD394" s="59">
        <v>0</v>
      </c>
      <c r="RE394" s="59">
        <v>0</v>
      </c>
      <c r="RF394" s="59">
        <v>0</v>
      </c>
      <c r="RG394" s="59">
        <v>0</v>
      </c>
      <c r="RH394" s="59">
        <v>0</v>
      </c>
      <c r="RI394" s="59">
        <v>0</v>
      </c>
      <c r="RJ394" s="59">
        <v>0</v>
      </c>
      <c r="RK394" s="59"/>
      <c r="RN394" s="59">
        <v>0</v>
      </c>
      <c r="RO394" s="59">
        <v>0</v>
      </c>
      <c r="RP394" s="59">
        <v>0</v>
      </c>
      <c r="RQ394" s="59">
        <v>0</v>
      </c>
      <c r="RR394" s="59">
        <v>0</v>
      </c>
      <c r="RS394" s="59">
        <v>0</v>
      </c>
      <c r="RT394" s="59">
        <v>0</v>
      </c>
      <c r="RU394" s="59">
        <v>156.024</v>
      </c>
      <c r="RV394" s="59">
        <v>585.38550000000009</v>
      </c>
      <c r="RW394" s="59">
        <v>585.38550000000009</v>
      </c>
      <c r="RX394" s="59">
        <v>585.38550000000009</v>
      </c>
      <c r="RY394" s="59">
        <v>585.38550000000009</v>
      </c>
      <c r="RZ394" s="59">
        <v>620.50863000000004</v>
      </c>
      <c r="SA394" s="59">
        <v>620.50863000000004</v>
      </c>
      <c r="SB394" s="59">
        <v>620.50863000000004</v>
      </c>
      <c r="SC394" s="59">
        <v>620.50863000000004</v>
      </c>
      <c r="SD394" s="59">
        <v>620.50863000000004</v>
      </c>
      <c r="SE394" s="59">
        <v>620.50863000000004</v>
      </c>
      <c r="SF394" s="59">
        <v>620.50863000000004</v>
      </c>
      <c r="SG394" s="59">
        <v>620.50863000000004</v>
      </c>
      <c r="SH394" s="59">
        <v>620.50863000000004</v>
      </c>
      <c r="SI394" s="59">
        <v>620.50863000000004</v>
      </c>
      <c r="SJ394" s="59">
        <v>620.50863000000004</v>
      </c>
      <c r="SK394" s="59">
        <v>620.50863000000004</v>
      </c>
      <c r="SL394" s="59">
        <v>657.73914780000018</v>
      </c>
      <c r="SM394" s="59">
        <v>657.73914780000018</v>
      </c>
      <c r="SN394" s="59">
        <v>657.73914780000018</v>
      </c>
      <c r="SO394" s="59">
        <v>657.73914780000018</v>
      </c>
      <c r="SP394" s="59">
        <v>657.73914780000018</v>
      </c>
      <c r="SQ394" s="59">
        <v>657.73914780000018</v>
      </c>
      <c r="SR394" s="59">
        <v>657.73914780000018</v>
      </c>
      <c r="SS394" s="59">
        <v>657.73914780000018</v>
      </c>
      <c r="ST394" s="59">
        <v>657.73914780000018</v>
      </c>
      <c r="SU394" s="59">
        <v>657.73914780000018</v>
      </c>
      <c r="SV394" s="59">
        <v>657.73914780000018</v>
      </c>
      <c r="SW394" s="59">
        <v>657.73914780000018</v>
      </c>
      <c r="SX394" s="59">
        <v>697.20349666800007</v>
      </c>
      <c r="SY394" s="59">
        <v>697.20349666800007</v>
      </c>
      <c r="SZ394" s="59">
        <v>697.20349666800007</v>
      </c>
      <c r="TA394" s="59">
        <v>697.20349666800007</v>
      </c>
      <c r="TB394" s="59">
        <v>697.20349666800007</v>
      </c>
      <c r="TC394" s="59">
        <v>697.20349666800007</v>
      </c>
      <c r="TD394" s="59">
        <v>697.20349666800007</v>
      </c>
      <c r="TE394" s="59">
        <v>697.20349666800007</v>
      </c>
      <c r="TF394" s="59">
        <v>697.20349666800007</v>
      </c>
      <c r="TG394" s="59">
        <v>697.20349666800007</v>
      </c>
      <c r="TH394" s="59">
        <v>697.20349666800007</v>
      </c>
      <c r="TI394" s="59">
        <v>697.20349666800007</v>
      </c>
      <c r="TJ394" s="59">
        <v>739.03570646808021</v>
      </c>
      <c r="TK394" s="59">
        <v>739.03570646808021</v>
      </c>
      <c r="TL394" s="59">
        <v>739.03570646808021</v>
      </c>
      <c r="TM394" s="59">
        <v>739.03570646808021</v>
      </c>
      <c r="TN394" s="59">
        <v>739.03570646808021</v>
      </c>
      <c r="TO394" s="59">
        <v>739.03570646808021</v>
      </c>
      <c r="TP394" s="59">
        <v>739.03570646808021</v>
      </c>
      <c r="TQ394" s="59">
        <v>739.03570646808021</v>
      </c>
      <c r="TR394" s="59">
        <v>739.03570646808021</v>
      </c>
      <c r="TS394" s="59">
        <v>739.03570646808021</v>
      </c>
      <c r="TT394" s="59">
        <v>739.03570646808021</v>
      </c>
      <c r="TU394" s="59">
        <v>739.03570646808021</v>
      </c>
      <c r="TV394" s="59">
        <v>783.37784885616497</v>
      </c>
      <c r="TW394" s="59">
        <v>783.37784885616497</v>
      </c>
      <c r="TX394" s="59">
        <v>783.37784885616497</v>
      </c>
      <c r="TY394" s="59">
        <v>783.37784885616497</v>
      </c>
      <c r="TZ394" s="59">
        <v>783.37784885616497</v>
      </c>
      <c r="UA394" s="59">
        <v>783.37784885616497</v>
      </c>
      <c r="UB394" s="59">
        <v>783.37784885616497</v>
      </c>
      <c r="UC394" s="59">
        <v>783.37784885616497</v>
      </c>
      <c r="UD394" s="59">
        <v>783.37784885616497</v>
      </c>
      <c r="UE394" s="59">
        <v>783.37784885616497</v>
      </c>
      <c r="UF394" s="59">
        <v>783.37784885616497</v>
      </c>
      <c r="UG394" s="59">
        <v>783.37784885616497</v>
      </c>
      <c r="UH394" s="59"/>
      <c r="UK394" s="59">
        <v>1212.8620000000001</v>
      </c>
      <c r="UL394" s="59">
        <v>3615.9589199999996</v>
      </c>
      <c r="UM394" s="59">
        <v>3832.9164552000016</v>
      </c>
      <c r="UN394" s="59">
        <v>4062.8914425119997</v>
      </c>
      <c r="UO394" s="59">
        <v>4306.6649290627211</v>
      </c>
      <c r="UP394" s="59">
        <v>4565.0648248064854</v>
      </c>
      <c r="UQ394" s="59"/>
      <c r="UT394" s="59">
        <v>1284.7040000000002</v>
      </c>
      <c r="UU394" s="59">
        <v>3830.14464</v>
      </c>
      <c r="UV394" s="59">
        <v>4059.9533184000015</v>
      </c>
      <c r="UW394" s="59">
        <v>4303.5505175040007</v>
      </c>
      <c r="UX394" s="59">
        <v>4561.7635485542405</v>
      </c>
      <c r="UY394" s="59">
        <v>4835.4693614674952</v>
      </c>
      <c r="UZ394" s="59"/>
      <c r="VC394" s="59">
        <v>0</v>
      </c>
      <c r="VD394" s="59">
        <v>0</v>
      </c>
      <c r="VE394" s="59">
        <v>0</v>
      </c>
      <c r="VF394" s="59">
        <v>0</v>
      </c>
      <c r="VG394" s="59">
        <v>0</v>
      </c>
      <c r="VH394" s="59">
        <v>0</v>
      </c>
      <c r="VI394" s="59"/>
      <c r="VL394" s="59">
        <v>2497.5660000000003</v>
      </c>
      <c r="VM394" s="59">
        <v>7446.1035599999996</v>
      </c>
      <c r="VN394" s="59">
        <v>7892.8697736000031</v>
      </c>
      <c r="VO394" s="59">
        <v>8366.4419600159999</v>
      </c>
      <c r="VP394" s="59">
        <v>8868.4284776169625</v>
      </c>
      <c r="VQ394" s="59">
        <v>9400.5341862739806</v>
      </c>
      <c r="VR394" s="59"/>
      <c r="VU394" s="59">
        <v>42260</v>
      </c>
      <c r="VV394" s="59">
        <v>125991.60000000002</v>
      </c>
      <c r="VW394" s="59">
        <v>133551.09600000002</v>
      </c>
      <c r="VX394" s="59">
        <v>141564.16175999999</v>
      </c>
      <c r="VY394" s="59">
        <v>150058.01146560002</v>
      </c>
      <c r="VZ394" s="59">
        <v>159061.49215353598</v>
      </c>
      <c r="WA394" s="59"/>
      <c r="WD394" s="59">
        <v>3521.6666666666665</v>
      </c>
      <c r="WE394" s="59">
        <v>10499.300000000001</v>
      </c>
      <c r="WF394" s="59">
        <v>11129.258000000002</v>
      </c>
      <c r="WG394" s="59">
        <v>11797.01348</v>
      </c>
      <c r="WH394" s="59">
        <v>12504.834288800002</v>
      </c>
      <c r="WI394" s="59">
        <v>13255.124346127997</v>
      </c>
      <c r="WJ394" s="59"/>
      <c r="WM394" s="59">
        <v>147.78290670023779</v>
      </c>
      <c r="WN394" s="59">
        <v>440.59169114561485</v>
      </c>
      <c r="WO394" s="59">
        <v>467.02719261435175</v>
      </c>
      <c r="WP394" s="59">
        <v>495.0488241712128</v>
      </c>
      <c r="WQ394" s="59">
        <v>524.7517536214857</v>
      </c>
      <c r="WR394" s="59">
        <v>556.23685883877454</v>
      </c>
      <c r="WS394" s="59"/>
      <c r="WV394" s="74">
        <v>4.2666666666666666</v>
      </c>
      <c r="WW394" s="74">
        <v>16.266666666666666</v>
      </c>
      <c r="WX394" s="74">
        <v>28.266666666666666</v>
      </c>
      <c r="WY394" s="74">
        <v>40.266666666666666</v>
      </c>
      <c r="WZ394" s="74">
        <v>52.266666666666666</v>
      </c>
      <c r="XA394" s="74">
        <v>64.266666666666666</v>
      </c>
      <c r="XB394" s="74"/>
      <c r="XE394" s="80">
        <v>0</v>
      </c>
      <c r="XF394" s="80">
        <v>1</v>
      </c>
      <c r="XG394" s="80">
        <v>2</v>
      </c>
      <c r="XH394" s="80">
        <v>3</v>
      </c>
      <c r="XI394" s="80">
        <v>4</v>
      </c>
      <c r="XJ394" s="80">
        <v>5</v>
      </c>
      <c r="XK394" s="80"/>
      <c r="XL394" s="75"/>
      <c r="XM394" s="75"/>
      <c r="XN394" s="80">
        <v>4</v>
      </c>
      <c r="XO394" s="80">
        <v>4</v>
      </c>
      <c r="XP394" s="80">
        <v>4</v>
      </c>
      <c r="XQ394" s="80">
        <v>4</v>
      </c>
      <c r="XR394" s="80">
        <v>4</v>
      </c>
      <c r="XS394" s="80">
        <v>4</v>
      </c>
      <c r="XT394" s="80"/>
      <c r="XW394" s="80">
        <v>8</v>
      </c>
      <c r="XX394" s="80">
        <v>7</v>
      </c>
      <c r="XY394" s="80">
        <v>8</v>
      </c>
      <c r="XZ394" s="80">
        <v>8</v>
      </c>
      <c r="YA394" s="80">
        <v>7</v>
      </c>
      <c r="YB394" s="80">
        <v>7</v>
      </c>
      <c r="YC394" s="80"/>
      <c r="YF394" s="5">
        <v>308.12736046999566</v>
      </c>
      <c r="YG394" s="5">
        <v>918.63367603860752</v>
      </c>
      <c r="YH394" s="5">
        <v>973.75169660092342</v>
      </c>
      <c r="YI394" s="5">
        <v>1032.1767983969794</v>
      </c>
      <c r="YJ394" s="5">
        <v>1094.1074063007991</v>
      </c>
      <c r="YK394" s="5">
        <v>3384.7012860339428</v>
      </c>
      <c r="YL394" s="5"/>
      <c r="YO394" s="5">
        <v>6650.2308015107001</v>
      </c>
      <c r="YP394" s="5">
        <v>19826.626101552669</v>
      </c>
      <c r="YQ394" s="5">
        <v>21016.223667645827</v>
      </c>
      <c r="YR394" s="5">
        <v>29702.929450272768</v>
      </c>
      <c r="YS394" s="5">
        <v>31485.105217289143</v>
      </c>
      <c r="YT394" s="5">
        <v>33374.211530326473</v>
      </c>
      <c r="YU394" s="5"/>
      <c r="YX394" s="5">
        <v>4548.343781356728</v>
      </c>
      <c r="YY394" s="5">
        <v>19649.869898749301</v>
      </c>
      <c r="YZ394" s="5">
        <v>21016.223667645827</v>
      </c>
      <c r="ZA394" s="5">
        <v>29702.929450272768</v>
      </c>
      <c r="ZB394" s="5">
        <v>31485.105217289143</v>
      </c>
      <c r="ZC394" s="5">
        <v>33374.211530326473</v>
      </c>
      <c r="ZD394" s="5"/>
      <c r="ZG394" s="5">
        <v>147.78290670023779</v>
      </c>
      <c r="ZH394" s="5">
        <v>440.59169114561485</v>
      </c>
      <c r="ZI394" s="5">
        <v>467.02719261435175</v>
      </c>
      <c r="ZJ394" s="5">
        <v>495.0488241712128</v>
      </c>
      <c r="ZK394" s="5">
        <v>524.7517536214857</v>
      </c>
      <c r="ZL394" s="5">
        <v>556.23685883877454</v>
      </c>
      <c r="ZM394" s="5"/>
      <c r="ZP394" s="60">
        <v>1034.4803469016645</v>
      </c>
      <c r="ZQ394" s="60">
        <v>12336.567352077216</v>
      </c>
      <c r="ZR394" s="60">
        <v>13076.761393201848</v>
      </c>
      <c r="ZS394" s="60">
        <v>13861.367076793958</v>
      </c>
      <c r="ZT394" s="60">
        <v>14693.049101401601</v>
      </c>
      <c r="ZU394" s="60">
        <v>15574.632047485688</v>
      </c>
      <c r="ZV394" s="60"/>
      <c r="ZY394" s="60">
        <v>147.78290670023779</v>
      </c>
      <c r="ZZ394" s="60">
        <v>440.59169114561485</v>
      </c>
      <c r="AAA394" s="60">
        <v>467.02719261435175</v>
      </c>
      <c r="AAB394" s="60">
        <v>495.0488241712128</v>
      </c>
      <c r="AAC394" s="60">
        <v>524.7517536214857</v>
      </c>
      <c r="AAD394" s="60">
        <v>556.23685883877454</v>
      </c>
      <c r="AAE394" s="60"/>
      <c r="AAH394" s="60">
        <v>1921.1777871030913</v>
      </c>
      <c r="AAI394" s="60">
        <v>11895.975660931601</v>
      </c>
      <c r="AAJ394" s="60">
        <v>22417.305245488882</v>
      </c>
      <c r="AAK394" s="60">
        <v>34158.368867813682</v>
      </c>
      <c r="AAL394" s="60">
        <v>47227.657825933718</v>
      </c>
      <c r="AAM394" s="60">
        <v>67304.659919491722</v>
      </c>
      <c r="AAN394" s="60"/>
      <c r="AAQ394" s="5">
        <v>2955.658134004756</v>
      </c>
      <c r="AAR394" s="5">
        <v>24232.543013008817</v>
      </c>
      <c r="AAS394" s="5">
        <v>35494.066638690732</v>
      </c>
      <c r="AAT394" s="5">
        <v>48019.735944607644</v>
      </c>
      <c r="AAU394" s="5">
        <v>61920.706927335319</v>
      </c>
      <c r="AAV394" s="5">
        <v>82879.291966977413</v>
      </c>
    </row>
    <row r="395" spans="2:724" ht="15" customHeight="1">
      <c r="B395" s="228">
        <v>122</v>
      </c>
      <c r="C395" s="228">
        <v>876166</v>
      </c>
      <c r="D395" s="229" t="s">
        <v>555</v>
      </c>
      <c r="E395" s="73" t="b">
        <v>0</v>
      </c>
      <c r="F395" s="230">
        <v>41845</v>
      </c>
      <c r="G395" s="231" t="s">
        <v>426</v>
      </c>
      <c r="H395" s="57" t="s">
        <v>231</v>
      </c>
      <c r="I395" s="57" t="s">
        <v>198</v>
      </c>
      <c r="J395" s="229" t="s">
        <v>240</v>
      </c>
      <c r="K395" s="232">
        <v>8464</v>
      </c>
      <c r="L395" s="232">
        <v>0</v>
      </c>
      <c r="M395" s="73" t="b">
        <v>1</v>
      </c>
      <c r="N395" s="73" t="b">
        <v>1</v>
      </c>
      <c r="O395" s="73" t="b">
        <v>1</v>
      </c>
      <c r="P395" s="27">
        <v>42941</v>
      </c>
      <c r="Q395" s="27" t="s">
        <v>426</v>
      </c>
      <c r="R395" s="69">
        <v>0</v>
      </c>
      <c r="S395" s="69">
        <v>0.06</v>
      </c>
      <c r="T395" s="69">
        <v>0.06</v>
      </c>
      <c r="U395" s="69">
        <v>0.06</v>
      </c>
      <c r="V395" s="69">
        <v>0.06</v>
      </c>
      <c r="W395" s="69">
        <v>0.06</v>
      </c>
      <c r="Z395" s="232">
        <v>0</v>
      </c>
      <c r="AA395" s="232">
        <v>0</v>
      </c>
      <c r="AB395" s="232">
        <v>0</v>
      </c>
      <c r="AC395" s="232">
        <v>0</v>
      </c>
      <c r="AD395" s="232">
        <v>0</v>
      </c>
      <c r="AE395" s="232">
        <v>0</v>
      </c>
      <c r="AF395" s="232">
        <v>2100</v>
      </c>
      <c r="AG395" s="232">
        <v>10500</v>
      </c>
      <c r="AH395" s="232">
        <v>10500</v>
      </c>
      <c r="AI395" s="232">
        <v>10500</v>
      </c>
      <c r="AJ395" s="232">
        <v>10500</v>
      </c>
      <c r="AK395" s="232">
        <v>10500</v>
      </c>
      <c r="AL395" s="5">
        <v>11130</v>
      </c>
      <c r="AM395" s="5">
        <v>11130</v>
      </c>
      <c r="AN395" s="5">
        <v>11130</v>
      </c>
      <c r="AO395" s="5">
        <v>11130</v>
      </c>
      <c r="AP395" s="5">
        <v>11130</v>
      </c>
      <c r="AQ395" s="5">
        <v>11130</v>
      </c>
      <c r="AR395" s="5">
        <v>11130</v>
      </c>
      <c r="AS395" s="5">
        <v>11130</v>
      </c>
      <c r="AT395" s="5">
        <v>11130</v>
      </c>
      <c r="AU395" s="5">
        <v>11130</v>
      </c>
      <c r="AV395" s="5">
        <v>11130</v>
      </c>
      <c r="AW395" s="5">
        <v>11130</v>
      </c>
      <c r="AX395" s="5">
        <v>11797.800000000001</v>
      </c>
      <c r="AY395" s="5">
        <v>11797.800000000001</v>
      </c>
      <c r="AZ395" s="5">
        <v>11797.800000000001</v>
      </c>
      <c r="BA395" s="5">
        <v>11797.800000000001</v>
      </c>
      <c r="BB395" s="5">
        <v>11797.800000000001</v>
      </c>
      <c r="BC395" s="5">
        <v>11797.800000000001</v>
      </c>
      <c r="BD395" s="5">
        <v>11797.800000000001</v>
      </c>
      <c r="BE395" s="5">
        <v>11797.800000000001</v>
      </c>
      <c r="BF395" s="5">
        <v>11797.800000000001</v>
      </c>
      <c r="BG395" s="5">
        <v>11797.800000000001</v>
      </c>
      <c r="BH395" s="5">
        <v>11797.800000000001</v>
      </c>
      <c r="BI395" s="5">
        <v>11797.800000000001</v>
      </c>
      <c r="BJ395" s="5">
        <v>12505.668000000001</v>
      </c>
      <c r="BK395" s="5">
        <v>12505.668000000001</v>
      </c>
      <c r="BL395" s="5">
        <v>12505.668000000001</v>
      </c>
      <c r="BM395" s="5">
        <v>12505.668000000001</v>
      </c>
      <c r="BN395" s="5">
        <v>12505.668000000001</v>
      </c>
      <c r="BO395" s="5">
        <v>12505.668000000001</v>
      </c>
      <c r="BP395" s="5">
        <v>12505.668000000001</v>
      </c>
      <c r="BQ395" s="5">
        <v>12505.668000000001</v>
      </c>
      <c r="BR395" s="5">
        <v>12505.668000000001</v>
      </c>
      <c r="BS395" s="5">
        <v>12505.668000000001</v>
      </c>
      <c r="BT395" s="5">
        <v>12505.668000000001</v>
      </c>
      <c r="BU395" s="5">
        <v>12505.668000000001</v>
      </c>
      <c r="BV395" s="5">
        <v>13256.008080000001</v>
      </c>
      <c r="BW395" s="5">
        <v>13256.008080000001</v>
      </c>
      <c r="BX395" s="5">
        <v>13256.008080000001</v>
      </c>
      <c r="BY395" s="5">
        <v>13256.008080000001</v>
      </c>
      <c r="BZ395" s="5">
        <v>13256.008080000001</v>
      </c>
      <c r="CA395" s="5">
        <v>13256.008080000001</v>
      </c>
      <c r="CB395" s="5">
        <v>13256.008080000001</v>
      </c>
      <c r="CC395" s="5">
        <v>13256.008080000001</v>
      </c>
      <c r="CD395" s="5">
        <v>13256.008080000001</v>
      </c>
      <c r="CE395" s="5">
        <v>13256.008080000001</v>
      </c>
      <c r="CF395" s="5">
        <v>13256.008080000001</v>
      </c>
      <c r="CG395" s="5">
        <v>13256.008080000001</v>
      </c>
      <c r="CH395" s="5">
        <v>14051.368564800003</v>
      </c>
      <c r="CI395" s="5">
        <v>14051.368564800003</v>
      </c>
      <c r="CJ395" s="5">
        <v>14051.368564800003</v>
      </c>
      <c r="CK395" s="5">
        <v>14051.368564800003</v>
      </c>
      <c r="CL395" s="5">
        <v>14051.368564800003</v>
      </c>
      <c r="CM395" s="5">
        <v>14051.368564800003</v>
      </c>
      <c r="CN395" s="5">
        <v>14051.368564800003</v>
      </c>
      <c r="CO395" s="5">
        <v>14051.368564800003</v>
      </c>
      <c r="CP395" s="5">
        <v>14051.368564800003</v>
      </c>
      <c r="CQ395" s="5">
        <v>14051.368564800003</v>
      </c>
      <c r="CR395" s="5">
        <v>14051.368564800003</v>
      </c>
      <c r="CS395" s="5">
        <v>14051.368564800003</v>
      </c>
      <c r="CU395" s="69">
        <v>0</v>
      </c>
      <c r="CV395" s="69">
        <v>0</v>
      </c>
      <c r="CW395" s="69">
        <v>0</v>
      </c>
      <c r="CX395" s="69">
        <v>0</v>
      </c>
      <c r="CY395" s="69">
        <v>0</v>
      </c>
      <c r="CZ395" s="69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0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0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0</v>
      </c>
      <c r="FO395" s="5">
        <v>0</v>
      </c>
      <c r="FP395" s="5">
        <v>0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/>
      <c r="FZ395" s="5">
        <v>0</v>
      </c>
      <c r="GA395" s="5">
        <v>0</v>
      </c>
      <c r="GB395" s="5">
        <v>0</v>
      </c>
      <c r="GC395" s="5">
        <v>0</v>
      </c>
      <c r="GD395" s="5">
        <v>0</v>
      </c>
      <c r="GE395" s="5">
        <v>0</v>
      </c>
      <c r="GF395" s="5">
        <v>2100</v>
      </c>
      <c r="GG395" s="5">
        <v>10500</v>
      </c>
      <c r="GH395" s="5">
        <v>10500</v>
      </c>
      <c r="GI395" s="5">
        <v>10500</v>
      </c>
      <c r="GJ395" s="5">
        <v>10500</v>
      </c>
      <c r="GK395" s="5">
        <v>10500</v>
      </c>
      <c r="GL395" s="5">
        <v>11130</v>
      </c>
      <c r="GM395" s="5">
        <v>11130</v>
      </c>
      <c r="GN395" s="5">
        <v>11130</v>
      </c>
      <c r="GO395" s="5">
        <v>11130</v>
      </c>
      <c r="GP395" s="5">
        <v>11130</v>
      </c>
      <c r="GQ395" s="5">
        <v>11130</v>
      </c>
      <c r="GR395" s="5">
        <v>11130</v>
      </c>
      <c r="GS395" s="5">
        <v>11130</v>
      </c>
      <c r="GT395" s="5">
        <v>11130</v>
      </c>
      <c r="GU395" s="5">
        <v>11130</v>
      </c>
      <c r="GV395" s="5">
        <v>11130</v>
      </c>
      <c r="GW395" s="5">
        <v>11130</v>
      </c>
      <c r="GX395" s="5">
        <v>11797.800000000001</v>
      </c>
      <c r="GY395" s="5">
        <v>11797.800000000001</v>
      </c>
      <c r="GZ395" s="5">
        <v>11797.800000000001</v>
      </c>
      <c r="HA395" s="5">
        <v>11797.800000000001</v>
      </c>
      <c r="HB395" s="5">
        <v>11797.800000000001</v>
      </c>
      <c r="HC395" s="5">
        <v>11797.800000000001</v>
      </c>
      <c r="HD395" s="5">
        <v>11797.800000000001</v>
      </c>
      <c r="HE395" s="5">
        <v>11797.800000000001</v>
      </c>
      <c r="HF395" s="5">
        <v>11797.800000000001</v>
      </c>
      <c r="HG395" s="5">
        <v>11797.800000000001</v>
      </c>
      <c r="HH395" s="5">
        <v>11797.800000000001</v>
      </c>
      <c r="HI395" s="5">
        <v>11797.800000000001</v>
      </c>
      <c r="HJ395" s="5">
        <v>12505.668000000001</v>
      </c>
      <c r="HK395" s="5">
        <v>12505.668000000001</v>
      </c>
      <c r="HL395" s="5">
        <v>12505.668000000001</v>
      </c>
      <c r="HM395" s="5">
        <v>12505.668000000001</v>
      </c>
      <c r="HN395" s="5">
        <v>12505.668000000001</v>
      </c>
      <c r="HO395" s="5">
        <v>12505.668000000001</v>
      </c>
      <c r="HP395" s="5">
        <v>12505.668000000001</v>
      </c>
      <c r="HQ395" s="5">
        <v>12505.668000000001</v>
      </c>
      <c r="HR395" s="5">
        <v>12505.668000000001</v>
      </c>
      <c r="HS395" s="5">
        <v>12505.668000000001</v>
      </c>
      <c r="HT395" s="5">
        <v>12505.668000000001</v>
      </c>
      <c r="HU395" s="5">
        <v>12505.668000000001</v>
      </c>
      <c r="HV395" s="5">
        <v>13256.008080000001</v>
      </c>
      <c r="HW395" s="5">
        <v>13256.008080000001</v>
      </c>
      <c r="HX395" s="5">
        <v>13256.008080000001</v>
      </c>
      <c r="HY395" s="5">
        <v>13256.008080000001</v>
      </c>
      <c r="HZ395" s="5">
        <v>13256.008080000001</v>
      </c>
      <c r="IA395" s="5">
        <v>13256.008080000001</v>
      </c>
      <c r="IB395" s="5">
        <v>13256.008080000001</v>
      </c>
      <c r="IC395" s="5">
        <v>13256.008080000001</v>
      </c>
      <c r="ID395" s="5">
        <v>13256.008080000001</v>
      </c>
      <c r="IE395" s="5">
        <v>13256.008080000001</v>
      </c>
      <c r="IF395" s="5">
        <v>13256.008080000001</v>
      </c>
      <c r="IG395" s="5">
        <v>13256.008080000001</v>
      </c>
      <c r="IH395" s="5">
        <v>14051.368564800003</v>
      </c>
      <c r="II395" s="5">
        <v>14051.368564800003</v>
      </c>
      <c r="IJ395" s="5">
        <v>14051.368564800003</v>
      </c>
      <c r="IK395" s="5">
        <v>14051.368564800003</v>
      </c>
      <c r="IL395" s="5">
        <v>14051.368564800003</v>
      </c>
      <c r="IM395" s="5">
        <v>14051.368564800003</v>
      </c>
      <c r="IN395" s="5">
        <v>14051.368564800003</v>
      </c>
      <c r="IO395" s="5">
        <v>14051.368564800003</v>
      </c>
      <c r="IP395" s="5">
        <v>14051.368564800003</v>
      </c>
      <c r="IQ395" s="5">
        <v>14051.368564800003</v>
      </c>
      <c r="IR395" s="5">
        <v>14051.368564800003</v>
      </c>
      <c r="IS395" s="5">
        <v>14051.368564800003</v>
      </c>
      <c r="IT395" s="5"/>
      <c r="IW395" s="5">
        <v>0</v>
      </c>
      <c r="IX395" s="5">
        <v>0</v>
      </c>
      <c r="IY395" s="5">
        <v>0</v>
      </c>
      <c r="IZ395" s="5">
        <v>0</v>
      </c>
      <c r="JA395" s="5">
        <v>0</v>
      </c>
      <c r="JB395" s="5">
        <v>0</v>
      </c>
      <c r="JC395" s="5">
        <v>60.27</v>
      </c>
      <c r="JD395" s="5">
        <v>301.35000000000002</v>
      </c>
      <c r="JE395" s="5">
        <v>301.35000000000002</v>
      </c>
      <c r="JF395" s="5">
        <v>301.35000000000002</v>
      </c>
      <c r="JG395" s="5">
        <v>301.35000000000002</v>
      </c>
      <c r="JH395" s="5">
        <v>301.35000000000002</v>
      </c>
      <c r="JI395" s="5">
        <v>319.43099999999998</v>
      </c>
      <c r="JJ395" s="5">
        <v>319.43099999999998</v>
      </c>
      <c r="JK395" s="5">
        <v>319.43099999999998</v>
      </c>
      <c r="JL395" s="5">
        <v>319.43099999999998</v>
      </c>
      <c r="JM395" s="5">
        <v>319.43099999999998</v>
      </c>
      <c r="JN395" s="5">
        <v>319.43099999999998</v>
      </c>
      <c r="JO395" s="5">
        <v>319.43099999999998</v>
      </c>
      <c r="JP395" s="5">
        <v>319.43099999999998</v>
      </c>
      <c r="JQ395" s="5">
        <v>319.43099999999998</v>
      </c>
      <c r="JR395" s="5">
        <v>319.43099999999998</v>
      </c>
      <c r="JS395" s="5">
        <v>319.43099999999998</v>
      </c>
      <c r="JT395" s="5">
        <v>319.43099999999998</v>
      </c>
      <c r="JU395" s="5">
        <v>338.59686000000005</v>
      </c>
      <c r="JV395" s="5">
        <v>338.59686000000005</v>
      </c>
      <c r="JW395" s="5">
        <v>338.59686000000005</v>
      </c>
      <c r="JX395" s="5">
        <v>338.59686000000005</v>
      </c>
      <c r="JY395" s="5">
        <v>338.59686000000005</v>
      </c>
      <c r="JZ395" s="5">
        <v>338.59686000000005</v>
      </c>
      <c r="KA395" s="5">
        <v>338.59686000000005</v>
      </c>
      <c r="KB395" s="5">
        <v>338.59686000000005</v>
      </c>
      <c r="KC395" s="5">
        <v>338.59686000000005</v>
      </c>
      <c r="KD395" s="5">
        <v>338.59686000000005</v>
      </c>
      <c r="KE395" s="5">
        <v>338.59686000000005</v>
      </c>
      <c r="KF395" s="5">
        <v>338.59686000000005</v>
      </c>
      <c r="KG395" s="5">
        <v>358.91267160000007</v>
      </c>
      <c r="KH395" s="5">
        <v>358.91267160000007</v>
      </c>
      <c r="KI395" s="5">
        <v>358.91267160000007</v>
      </c>
      <c r="KJ395" s="5">
        <v>358.91267160000007</v>
      </c>
      <c r="KK395" s="5">
        <v>358.91267160000007</v>
      </c>
      <c r="KL395" s="5">
        <v>358.91267160000007</v>
      </c>
      <c r="KM395" s="5">
        <v>358.91267160000007</v>
      </c>
      <c r="KN395" s="5">
        <v>358.91267160000007</v>
      </c>
      <c r="KO395" s="5">
        <v>358.91267160000007</v>
      </c>
      <c r="KP395" s="5">
        <v>358.91267160000007</v>
      </c>
      <c r="KQ395" s="5">
        <v>358.91267160000007</v>
      </c>
      <c r="KR395" s="5">
        <v>358.91267160000007</v>
      </c>
      <c r="KS395" s="5">
        <v>380.44743189600001</v>
      </c>
      <c r="KT395" s="5">
        <v>380.44743189600001</v>
      </c>
      <c r="KU395" s="5">
        <v>380.44743189600001</v>
      </c>
      <c r="KV395" s="5">
        <v>380.44743189600001</v>
      </c>
      <c r="KW395" s="5">
        <v>380.44743189600001</v>
      </c>
      <c r="KX395" s="5">
        <v>380.44743189600001</v>
      </c>
      <c r="KY395" s="5">
        <v>380.44743189600001</v>
      </c>
      <c r="KZ395" s="5">
        <v>380.44743189600001</v>
      </c>
      <c r="LA395" s="5">
        <v>380.44743189600001</v>
      </c>
      <c r="LB395" s="5">
        <v>380.44743189600001</v>
      </c>
      <c r="LC395" s="5">
        <v>380.44743189600001</v>
      </c>
      <c r="LD395" s="5">
        <v>380.44743189600001</v>
      </c>
      <c r="LE395" s="5">
        <v>403.27427780976006</v>
      </c>
      <c r="LF395" s="5">
        <v>403.27427780976006</v>
      </c>
      <c r="LG395" s="5">
        <v>403.27427780976006</v>
      </c>
      <c r="LH395" s="5">
        <v>403.27427780976006</v>
      </c>
      <c r="LI395" s="5">
        <v>403.27427780976006</v>
      </c>
      <c r="LJ395" s="5">
        <v>403.27427780976006</v>
      </c>
      <c r="LK395" s="5">
        <v>403.27427780976006</v>
      </c>
      <c r="LL395" s="5">
        <v>403.27427780976006</v>
      </c>
      <c r="LM395" s="5">
        <v>403.27427780976006</v>
      </c>
      <c r="LN395" s="5">
        <v>403.27427780976006</v>
      </c>
      <c r="LO395" s="5">
        <v>403.27427780976006</v>
      </c>
      <c r="LP395" s="5">
        <v>403.27427780976006</v>
      </c>
      <c r="LQ395" s="5"/>
      <c r="LT395" s="5">
        <v>0</v>
      </c>
      <c r="LU395" s="5">
        <v>0</v>
      </c>
      <c r="LV395" s="5">
        <v>0</v>
      </c>
      <c r="LW395" s="5">
        <v>0</v>
      </c>
      <c r="LX395" s="5">
        <v>0</v>
      </c>
      <c r="LY395" s="5">
        <v>0</v>
      </c>
      <c r="LZ395" s="5">
        <v>63.84</v>
      </c>
      <c r="MA395" s="5">
        <v>319.2</v>
      </c>
      <c r="MB395" s="5">
        <v>319.2</v>
      </c>
      <c r="MC395" s="5">
        <v>319.2</v>
      </c>
      <c r="MD395" s="5">
        <v>319.2</v>
      </c>
      <c r="ME395" s="5">
        <v>319.2</v>
      </c>
      <c r="MF395" s="5">
        <v>338.35199999999998</v>
      </c>
      <c r="MG395" s="5">
        <v>338.35199999999998</v>
      </c>
      <c r="MH395" s="5">
        <v>338.35199999999998</v>
      </c>
      <c r="MI395" s="5">
        <v>338.35199999999998</v>
      </c>
      <c r="MJ395" s="5">
        <v>338.35199999999998</v>
      </c>
      <c r="MK395" s="5">
        <v>338.35199999999998</v>
      </c>
      <c r="ML395" s="5">
        <v>338.35199999999998</v>
      </c>
      <c r="MM395" s="5">
        <v>338.35199999999998</v>
      </c>
      <c r="MN395" s="5">
        <v>338.35199999999998</v>
      </c>
      <c r="MO395" s="5">
        <v>338.35199999999998</v>
      </c>
      <c r="MP395" s="5">
        <v>338.35199999999998</v>
      </c>
      <c r="MQ395" s="5">
        <v>338.35199999999998</v>
      </c>
      <c r="MR395" s="5">
        <v>358.65312000000006</v>
      </c>
      <c r="MS395" s="5">
        <v>358.65312000000006</v>
      </c>
      <c r="MT395" s="5">
        <v>358.65312000000006</v>
      </c>
      <c r="MU395" s="5">
        <v>358.65312000000006</v>
      </c>
      <c r="MV395" s="5">
        <v>358.65312000000006</v>
      </c>
      <c r="MW395" s="5">
        <v>358.65312000000006</v>
      </c>
      <c r="MX395" s="5">
        <v>358.65312000000006</v>
      </c>
      <c r="MY395" s="5">
        <v>358.65312000000006</v>
      </c>
      <c r="MZ395" s="5">
        <v>358.65312000000006</v>
      </c>
      <c r="NA395" s="5">
        <v>358.65312000000006</v>
      </c>
      <c r="NB395" s="5">
        <v>358.65312000000006</v>
      </c>
      <c r="NC395" s="5">
        <v>358.65312000000006</v>
      </c>
      <c r="ND395" s="5">
        <v>380.17230720000003</v>
      </c>
      <c r="NE395" s="5">
        <v>380.17230720000003</v>
      </c>
      <c r="NF395" s="5">
        <v>380.17230720000003</v>
      </c>
      <c r="NG395" s="5">
        <v>380.17230720000003</v>
      </c>
      <c r="NH395" s="5">
        <v>380.17230720000003</v>
      </c>
      <c r="NI395" s="5">
        <v>380.17230720000003</v>
      </c>
      <c r="NJ395" s="5">
        <v>380.17230720000003</v>
      </c>
      <c r="NK395" s="5">
        <v>380.17230720000003</v>
      </c>
      <c r="NL395" s="5">
        <v>380.17230720000003</v>
      </c>
      <c r="NM395" s="5">
        <v>380.17230720000003</v>
      </c>
      <c r="NN395" s="5">
        <v>380.17230720000003</v>
      </c>
      <c r="NO395" s="5">
        <v>380.17230720000003</v>
      </c>
      <c r="NP395" s="5">
        <v>402.98264563200001</v>
      </c>
      <c r="NQ395" s="5">
        <v>402.98264563200001</v>
      </c>
      <c r="NR395" s="5">
        <v>402.98264563200001</v>
      </c>
      <c r="NS395" s="5">
        <v>402.98264563200001</v>
      </c>
      <c r="NT395" s="5">
        <v>402.98264563200001</v>
      </c>
      <c r="NU395" s="5">
        <v>402.98264563200001</v>
      </c>
      <c r="NV395" s="5">
        <v>402.98264563200001</v>
      </c>
      <c r="NW395" s="5">
        <v>402.98264563200001</v>
      </c>
      <c r="NX395" s="5">
        <v>402.98264563200001</v>
      </c>
      <c r="NY395" s="5">
        <v>402.98264563200001</v>
      </c>
      <c r="NZ395" s="5">
        <v>402.98264563200001</v>
      </c>
      <c r="OA395" s="5">
        <v>402.98264563200001</v>
      </c>
      <c r="OB395" s="5">
        <v>427.1616043699201</v>
      </c>
      <c r="OC395" s="5">
        <v>427.1616043699201</v>
      </c>
      <c r="OD395" s="5">
        <v>427.1616043699201</v>
      </c>
      <c r="OE395" s="5">
        <v>427.1616043699201</v>
      </c>
      <c r="OF395" s="5">
        <v>427.1616043699201</v>
      </c>
      <c r="OG395" s="5">
        <v>427.1616043699201</v>
      </c>
      <c r="OH395" s="5">
        <v>427.1616043699201</v>
      </c>
      <c r="OI395" s="5">
        <v>427.1616043699201</v>
      </c>
      <c r="OJ395" s="5">
        <v>427.1616043699201</v>
      </c>
      <c r="OK395" s="5">
        <v>427.1616043699201</v>
      </c>
      <c r="OL395" s="5">
        <v>427.1616043699201</v>
      </c>
      <c r="OM395" s="5">
        <v>427.1616043699201</v>
      </c>
      <c r="ON395" s="5"/>
      <c r="OQ395" s="59">
        <v>0</v>
      </c>
      <c r="OR395" s="59">
        <v>0</v>
      </c>
      <c r="OS395" s="59">
        <v>0</v>
      </c>
      <c r="OT395" s="59">
        <v>0</v>
      </c>
      <c r="OU395" s="59">
        <v>0</v>
      </c>
      <c r="OV395" s="59">
        <v>0</v>
      </c>
      <c r="OW395" s="59">
        <v>0</v>
      </c>
      <c r="OX395" s="59">
        <v>0</v>
      </c>
      <c r="OY395" s="59">
        <v>0</v>
      </c>
      <c r="OZ395" s="59">
        <v>0</v>
      </c>
      <c r="PA395" s="59">
        <v>0</v>
      </c>
      <c r="PB395" s="59">
        <v>0</v>
      </c>
      <c r="PC395" s="59">
        <v>0</v>
      </c>
      <c r="PD395" s="59">
        <v>0</v>
      </c>
      <c r="PE395" s="59">
        <v>0</v>
      </c>
      <c r="PF395" s="59">
        <v>0</v>
      </c>
      <c r="PG395" s="59">
        <v>0</v>
      </c>
      <c r="PH395" s="59">
        <v>0</v>
      </c>
      <c r="PI395" s="59">
        <v>0</v>
      </c>
      <c r="PJ395" s="59">
        <v>0</v>
      </c>
      <c r="PK395" s="59">
        <v>0</v>
      </c>
      <c r="PL395" s="59">
        <v>0</v>
      </c>
      <c r="PM395" s="59">
        <v>0</v>
      </c>
      <c r="PN395" s="59">
        <v>0</v>
      </c>
      <c r="PO395" s="59">
        <v>0</v>
      </c>
      <c r="PP395" s="59">
        <v>0</v>
      </c>
      <c r="PQ395" s="59">
        <v>0</v>
      </c>
      <c r="PR395" s="59">
        <v>0</v>
      </c>
      <c r="PS395" s="59">
        <v>0</v>
      </c>
      <c r="PT395" s="59">
        <v>0</v>
      </c>
      <c r="PU395" s="59">
        <v>0</v>
      </c>
      <c r="PV395" s="59">
        <v>0</v>
      </c>
      <c r="PW395" s="59">
        <v>0</v>
      </c>
      <c r="PX395" s="59">
        <v>0</v>
      </c>
      <c r="PY395" s="59">
        <v>0</v>
      </c>
      <c r="PZ395" s="59">
        <v>0</v>
      </c>
      <c r="QA395" s="59">
        <v>0</v>
      </c>
      <c r="QB395" s="59">
        <v>0</v>
      </c>
      <c r="QC395" s="59">
        <v>0</v>
      </c>
      <c r="QD395" s="59">
        <v>0</v>
      </c>
      <c r="QE395" s="59">
        <v>0</v>
      </c>
      <c r="QF395" s="59">
        <v>0</v>
      </c>
      <c r="QG395" s="59">
        <v>0</v>
      </c>
      <c r="QH395" s="59">
        <v>0</v>
      </c>
      <c r="QI395" s="59">
        <v>0</v>
      </c>
      <c r="QJ395" s="59">
        <v>0</v>
      </c>
      <c r="QK395" s="59">
        <v>0</v>
      </c>
      <c r="QL395" s="59">
        <v>0</v>
      </c>
      <c r="QM395" s="59">
        <v>0</v>
      </c>
      <c r="QN395" s="59">
        <v>0</v>
      </c>
      <c r="QO395" s="59">
        <v>0</v>
      </c>
      <c r="QP395" s="59">
        <v>0</v>
      </c>
      <c r="QQ395" s="59">
        <v>0</v>
      </c>
      <c r="QR395" s="59">
        <v>0</v>
      </c>
      <c r="QS395" s="59">
        <v>0</v>
      </c>
      <c r="QT395" s="59">
        <v>0</v>
      </c>
      <c r="QU395" s="59">
        <v>0</v>
      </c>
      <c r="QV395" s="59">
        <v>0</v>
      </c>
      <c r="QW395" s="59">
        <v>0</v>
      </c>
      <c r="QX395" s="59">
        <v>0</v>
      </c>
      <c r="QY395" s="59">
        <v>0</v>
      </c>
      <c r="QZ395" s="59">
        <v>0</v>
      </c>
      <c r="RA395" s="59">
        <v>0</v>
      </c>
      <c r="RB395" s="59">
        <v>0</v>
      </c>
      <c r="RC395" s="59">
        <v>0</v>
      </c>
      <c r="RD395" s="59">
        <v>0</v>
      </c>
      <c r="RE395" s="59">
        <v>0</v>
      </c>
      <c r="RF395" s="59">
        <v>0</v>
      </c>
      <c r="RG395" s="59">
        <v>0</v>
      </c>
      <c r="RH395" s="59">
        <v>0</v>
      </c>
      <c r="RI395" s="59">
        <v>0</v>
      </c>
      <c r="RJ395" s="59">
        <v>0</v>
      </c>
      <c r="RK395" s="59"/>
      <c r="RN395" s="59">
        <v>0</v>
      </c>
      <c r="RO395" s="59">
        <v>0</v>
      </c>
      <c r="RP395" s="59">
        <v>0</v>
      </c>
      <c r="RQ395" s="59">
        <v>0</v>
      </c>
      <c r="RR395" s="59">
        <v>0</v>
      </c>
      <c r="RS395" s="59">
        <v>0</v>
      </c>
      <c r="RT395" s="59">
        <v>124.11000000000001</v>
      </c>
      <c r="RU395" s="59">
        <v>620.54999999999995</v>
      </c>
      <c r="RV395" s="59">
        <v>620.54999999999995</v>
      </c>
      <c r="RW395" s="59">
        <v>620.54999999999995</v>
      </c>
      <c r="RX395" s="59">
        <v>620.54999999999995</v>
      </c>
      <c r="RY395" s="59">
        <v>620.54999999999995</v>
      </c>
      <c r="RZ395" s="59">
        <v>657.7829999999999</v>
      </c>
      <c r="SA395" s="59">
        <v>657.7829999999999</v>
      </c>
      <c r="SB395" s="59">
        <v>657.7829999999999</v>
      </c>
      <c r="SC395" s="59">
        <v>657.7829999999999</v>
      </c>
      <c r="SD395" s="59">
        <v>657.7829999999999</v>
      </c>
      <c r="SE395" s="59">
        <v>657.7829999999999</v>
      </c>
      <c r="SF395" s="59">
        <v>657.7829999999999</v>
      </c>
      <c r="SG395" s="59">
        <v>657.7829999999999</v>
      </c>
      <c r="SH395" s="59">
        <v>657.7829999999999</v>
      </c>
      <c r="SI395" s="59">
        <v>657.7829999999999</v>
      </c>
      <c r="SJ395" s="59">
        <v>657.7829999999999</v>
      </c>
      <c r="SK395" s="59">
        <v>657.7829999999999</v>
      </c>
      <c r="SL395" s="59">
        <v>697.24998000000005</v>
      </c>
      <c r="SM395" s="59">
        <v>697.24998000000005</v>
      </c>
      <c r="SN395" s="59">
        <v>697.24998000000005</v>
      </c>
      <c r="SO395" s="59">
        <v>697.24998000000005</v>
      </c>
      <c r="SP395" s="59">
        <v>697.24998000000005</v>
      </c>
      <c r="SQ395" s="59">
        <v>697.24998000000005</v>
      </c>
      <c r="SR395" s="59">
        <v>697.24998000000005</v>
      </c>
      <c r="SS395" s="59">
        <v>697.24998000000005</v>
      </c>
      <c r="ST395" s="59">
        <v>697.24998000000005</v>
      </c>
      <c r="SU395" s="59">
        <v>697.24998000000005</v>
      </c>
      <c r="SV395" s="59">
        <v>697.24998000000005</v>
      </c>
      <c r="SW395" s="59">
        <v>697.24998000000005</v>
      </c>
      <c r="SX395" s="59">
        <v>739.08497880000004</v>
      </c>
      <c r="SY395" s="59">
        <v>739.08497880000004</v>
      </c>
      <c r="SZ395" s="59">
        <v>739.08497880000004</v>
      </c>
      <c r="TA395" s="59">
        <v>739.08497880000004</v>
      </c>
      <c r="TB395" s="59">
        <v>739.08497880000004</v>
      </c>
      <c r="TC395" s="59">
        <v>739.08497880000004</v>
      </c>
      <c r="TD395" s="59">
        <v>739.08497880000004</v>
      </c>
      <c r="TE395" s="59">
        <v>739.08497880000004</v>
      </c>
      <c r="TF395" s="59">
        <v>739.08497880000004</v>
      </c>
      <c r="TG395" s="59">
        <v>739.08497880000004</v>
      </c>
      <c r="TH395" s="59">
        <v>739.08497880000004</v>
      </c>
      <c r="TI395" s="59">
        <v>739.08497880000004</v>
      </c>
      <c r="TJ395" s="59">
        <v>783.43007752800008</v>
      </c>
      <c r="TK395" s="59">
        <v>783.43007752800008</v>
      </c>
      <c r="TL395" s="59">
        <v>783.43007752800008</v>
      </c>
      <c r="TM395" s="59">
        <v>783.43007752800008</v>
      </c>
      <c r="TN395" s="59">
        <v>783.43007752800008</v>
      </c>
      <c r="TO395" s="59">
        <v>783.43007752800008</v>
      </c>
      <c r="TP395" s="59">
        <v>783.43007752800008</v>
      </c>
      <c r="TQ395" s="59">
        <v>783.43007752800008</v>
      </c>
      <c r="TR395" s="59">
        <v>783.43007752800008</v>
      </c>
      <c r="TS395" s="59">
        <v>783.43007752800008</v>
      </c>
      <c r="TT395" s="59">
        <v>783.43007752800008</v>
      </c>
      <c r="TU395" s="59">
        <v>783.43007752800008</v>
      </c>
      <c r="TV395" s="59">
        <v>830.43588217968022</v>
      </c>
      <c r="TW395" s="59">
        <v>830.43588217968022</v>
      </c>
      <c r="TX395" s="59">
        <v>830.43588217968022</v>
      </c>
      <c r="TY395" s="59">
        <v>830.43588217968022</v>
      </c>
      <c r="TZ395" s="59">
        <v>830.43588217968022</v>
      </c>
      <c r="UA395" s="59">
        <v>830.43588217968022</v>
      </c>
      <c r="UB395" s="59">
        <v>830.43588217968022</v>
      </c>
      <c r="UC395" s="59">
        <v>830.43588217968022</v>
      </c>
      <c r="UD395" s="59">
        <v>830.43588217968022</v>
      </c>
      <c r="UE395" s="59">
        <v>830.43588217968022</v>
      </c>
      <c r="UF395" s="59">
        <v>830.43588217968022</v>
      </c>
      <c r="UG395" s="59">
        <v>830.43588217968022</v>
      </c>
      <c r="UH395" s="59"/>
      <c r="UK395" s="59">
        <v>1567.02</v>
      </c>
      <c r="UL395" s="59">
        <v>3833.172</v>
      </c>
      <c r="UM395" s="59">
        <v>4063.1623200000008</v>
      </c>
      <c r="UN395" s="59">
        <v>4306.9520592000008</v>
      </c>
      <c r="UO395" s="59">
        <v>4565.3691827520006</v>
      </c>
      <c r="UP395" s="59">
        <v>4839.2913337171203</v>
      </c>
      <c r="UQ395" s="59"/>
      <c r="UT395" s="59">
        <v>1659.8400000000001</v>
      </c>
      <c r="UU395" s="59">
        <v>4060.2239999999988</v>
      </c>
      <c r="UV395" s="59">
        <v>4303.8374400000002</v>
      </c>
      <c r="UW395" s="59">
        <v>4562.0676864000006</v>
      </c>
      <c r="UX395" s="59">
        <v>4835.7917475840004</v>
      </c>
      <c r="UY395" s="59">
        <v>5125.9392524390423</v>
      </c>
      <c r="UZ395" s="59"/>
      <c r="VC395" s="59">
        <v>0</v>
      </c>
      <c r="VD395" s="59">
        <v>0</v>
      </c>
      <c r="VE395" s="59">
        <v>0</v>
      </c>
      <c r="VF395" s="59">
        <v>0</v>
      </c>
      <c r="VG395" s="59">
        <v>0</v>
      </c>
      <c r="VH395" s="59">
        <v>0</v>
      </c>
      <c r="VI395" s="59"/>
      <c r="VL395" s="59">
        <v>3226.86</v>
      </c>
      <c r="VM395" s="59">
        <v>7893.3959999999988</v>
      </c>
      <c r="VN395" s="59">
        <v>8366.9997600000006</v>
      </c>
      <c r="VO395" s="59">
        <v>8869.0197456000024</v>
      </c>
      <c r="VP395" s="59">
        <v>9401.1609303360019</v>
      </c>
      <c r="VQ395" s="59">
        <v>9965.2305861561617</v>
      </c>
      <c r="VR395" s="59"/>
      <c r="VU395" s="59">
        <v>54600</v>
      </c>
      <c r="VV395" s="59">
        <v>133560</v>
      </c>
      <c r="VW395" s="59">
        <v>141573.6</v>
      </c>
      <c r="VX395" s="59">
        <v>150068.01600000003</v>
      </c>
      <c r="VY395" s="59">
        <v>159072.09696000002</v>
      </c>
      <c r="VZ395" s="59">
        <v>168616.42277760009</v>
      </c>
      <c r="WA395" s="59"/>
      <c r="WD395" s="59">
        <v>4550</v>
      </c>
      <c r="WE395" s="59">
        <v>11130</v>
      </c>
      <c r="WF395" s="59">
        <v>11797.800000000001</v>
      </c>
      <c r="WG395" s="59">
        <v>12505.668000000003</v>
      </c>
      <c r="WH395" s="59">
        <v>13256.008080000001</v>
      </c>
      <c r="WI395" s="59">
        <v>14051.368564800008</v>
      </c>
      <c r="WJ395" s="59"/>
      <c r="WM395" s="59">
        <v>190.93579521611414</v>
      </c>
      <c r="WN395" s="59">
        <v>467.05832983634076</v>
      </c>
      <c r="WO395" s="59">
        <v>495.08182962652126</v>
      </c>
      <c r="WP395" s="59">
        <v>524.78673940411261</v>
      </c>
      <c r="WQ395" s="59">
        <v>556.27394376835935</v>
      </c>
      <c r="WR395" s="59">
        <v>589.65038039446119</v>
      </c>
      <c r="WS395" s="59"/>
      <c r="WV395" s="74">
        <v>5.2</v>
      </c>
      <c r="WW395" s="74">
        <v>17.2</v>
      </c>
      <c r="WX395" s="74">
        <v>29.2</v>
      </c>
      <c r="WY395" s="74">
        <v>41.2</v>
      </c>
      <c r="WZ395" s="74">
        <v>53.2</v>
      </c>
      <c r="XA395" s="74">
        <v>65.2</v>
      </c>
      <c r="XB395" s="74"/>
      <c r="XE395" s="80">
        <v>0</v>
      </c>
      <c r="XF395" s="80">
        <v>1</v>
      </c>
      <c r="XG395" s="80">
        <v>2</v>
      </c>
      <c r="XH395" s="80">
        <v>3</v>
      </c>
      <c r="XI395" s="80">
        <v>4</v>
      </c>
      <c r="XJ395" s="80">
        <v>5</v>
      </c>
      <c r="XK395" s="80"/>
      <c r="XL395" s="75"/>
      <c r="XM395" s="75"/>
      <c r="XN395" s="80">
        <v>5</v>
      </c>
      <c r="XO395" s="80">
        <v>5</v>
      </c>
      <c r="XP395" s="80">
        <v>5</v>
      </c>
      <c r="XQ395" s="80">
        <v>5</v>
      </c>
      <c r="XR395" s="80">
        <v>5</v>
      </c>
      <c r="XS395" s="80">
        <v>5</v>
      </c>
      <c r="XT395" s="80"/>
      <c r="XW395" s="80">
        <v>6</v>
      </c>
      <c r="XX395" s="80">
        <v>6</v>
      </c>
      <c r="XY395" s="80">
        <v>5</v>
      </c>
      <c r="XZ395" s="80">
        <v>6</v>
      </c>
      <c r="YA395" s="80">
        <v>6</v>
      </c>
      <c r="YB395" s="80">
        <v>6</v>
      </c>
      <c r="YC395" s="80"/>
      <c r="YF395" s="5">
        <v>398.10113302559785</v>
      </c>
      <c r="YG395" s="5">
        <v>973.81661770877054</v>
      </c>
      <c r="YH395" s="5">
        <v>1032.2456147712974</v>
      </c>
      <c r="YI395" s="5">
        <v>1094.1803516575746</v>
      </c>
      <c r="YJ395" s="5">
        <v>1159.8311727570299</v>
      </c>
      <c r="YK395" s="5">
        <v>3588.0225647002981</v>
      </c>
      <c r="YL395" s="5"/>
      <c r="YO395" s="5">
        <v>8592.1107847251369</v>
      </c>
      <c r="YP395" s="5">
        <v>21017.624842635334</v>
      </c>
      <c r="YQ395" s="5">
        <v>22278.682333193457</v>
      </c>
      <c r="YR395" s="5">
        <v>31487.204364246758</v>
      </c>
      <c r="YS395" s="5">
        <v>33376.43662610156</v>
      </c>
      <c r="YT395" s="5">
        <v>35379.02282366767</v>
      </c>
      <c r="YU395" s="5"/>
      <c r="YX395" s="5">
        <v>5876.4687757235542</v>
      </c>
      <c r="YY395" s="5">
        <v>20830.250776059325</v>
      </c>
      <c r="YZ395" s="5">
        <v>22278.682333193457</v>
      </c>
      <c r="ZA395" s="5">
        <v>31487.204364246758</v>
      </c>
      <c r="ZB395" s="5">
        <v>33376.43662610156</v>
      </c>
      <c r="ZC395" s="5">
        <v>35379.02282366767</v>
      </c>
      <c r="ZD395" s="5"/>
      <c r="ZG395" s="5">
        <v>190.93579521611414</v>
      </c>
      <c r="ZH395" s="5">
        <v>467.05832983634076</v>
      </c>
      <c r="ZI395" s="5">
        <v>495.08182962652126</v>
      </c>
      <c r="ZJ395" s="5">
        <v>524.78673940411261</v>
      </c>
      <c r="ZK395" s="5">
        <v>556.27394376835935</v>
      </c>
      <c r="ZL395" s="5">
        <v>589.65038039446119</v>
      </c>
      <c r="ZM395" s="5"/>
      <c r="ZP395" s="60">
        <v>1336.5505665127989</v>
      </c>
      <c r="ZQ395" s="60">
        <v>13077.633235417541</v>
      </c>
      <c r="ZR395" s="60">
        <v>13862.291229542596</v>
      </c>
      <c r="ZS395" s="60">
        <v>14694.028703315153</v>
      </c>
      <c r="ZT395" s="60">
        <v>15575.670425514061</v>
      </c>
      <c r="ZU395" s="60">
        <v>16510.210651044912</v>
      </c>
      <c r="ZV395" s="60"/>
      <c r="ZY395" s="60">
        <v>190.93579521611414</v>
      </c>
      <c r="ZZ395" s="60">
        <v>467.05832983634076</v>
      </c>
      <c r="AAA395" s="60">
        <v>495.08182962652126</v>
      </c>
      <c r="AAB395" s="60">
        <v>524.78673940411261</v>
      </c>
      <c r="AAC395" s="60">
        <v>556.27394376835935</v>
      </c>
      <c r="AAD395" s="60">
        <v>589.65038039446119</v>
      </c>
      <c r="AAE395" s="60"/>
      <c r="AAH395" s="60">
        <v>2482.1653378094838</v>
      </c>
      <c r="AAI395" s="60">
        <v>12610.574905581201</v>
      </c>
      <c r="AAJ395" s="60">
        <v>23763.927822073019</v>
      </c>
      <c r="AAK395" s="60">
        <v>36210.285018883777</v>
      </c>
      <c r="AAL395" s="60">
        <v>50064.654939152344</v>
      </c>
      <c r="AAM395" s="60">
        <v>71347.696027729806</v>
      </c>
      <c r="AAN395" s="60"/>
      <c r="AAQ395" s="5">
        <v>3818.7159043222828</v>
      </c>
      <c r="AAR395" s="5">
        <v>25688.208140998744</v>
      </c>
      <c r="AAS395" s="5">
        <v>37626.219051615612</v>
      </c>
      <c r="AAT395" s="5">
        <v>50904.313722198931</v>
      </c>
      <c r="AAU395" s="5">
        <v>65640.325364666409</v>
      </c>
      <c r="AAV395" s="5">
        <v>87857.906678774714</v>
      </c>
    </row>
    <row r="396" spans="2:724" ht="15" customHeight="1">
      <c r="B396" s="228">
        <v>123</v>
      </c>
      <c r="C396" s="228">
        <v>957125</v>
      </c>
      <c r="D396" s="229" t="s">
        <v>556</v>
      </c>
      <c r="E396" s="73" t="b">
        <v>0</v>
      </c>
      <c r="F396" s="230">
        <v>41733</v>
      </c>
      <c r="G396" s="231" t="s">
        <v>426</v>
      </c>
      <c r="H396" s="57" t="s">
        <v>231</v>
      </c>
      <c r="I396" s="57" t="s">
        <v>199</v>
      </c>
      <c r="J396" s="229" t="s">
        <v>233</v>
      </c>
      <c r="K396" s="232">
        <v>8464</v>
      </c>
      <c r="L396" s="232">
        <v>0</v>
      </c>
      <c r="M396" s="73" t="b">
        <v>1</v>
      </c>
      <c r="N396" s="73" t="b">
        <v>1</v>
      </c>
      <c r="O396" s="73" t="b">
        <v>1</v>
      </c>
      <c r="P396" s="27">
        <v>42829</v>
      </c>
      <c r="Q396" s="27" t="s">
        <v>426</v>
      </c>
      <c r="R396" s="69">
        <v>0</v>
      </c>
      <c r="S396" s="69">
        <v>0.06</v>
      </c>
      <c r="T396" s="69">
        <v>0.06</v>
      </c>
      <c r="U396" s="69">
        <v>0.06</v>
      </c>
      <c r="V396" s="69">
        <v>0.06</v>
      </c>
      <c r="W396" s="69">
        <v>0.06</v>
      </c>
      <c r="Z396" s="232">
        <v>0</v>
      </c>
      <c r="AA396" s="232">
        <v>0</v>
      </c>
      <c r="AB396" s="232">
        <v>0</v>
      </c>
      <c r="AC396" s="232">
        <v>7617.56</v>
      </c>
      <c r="AD396" s="232">
        <v>8464</v>
      </c>
      <c r="AE396" s="232">
        <v>9905</v>
      </c>
      <c r="AF396" s="232">
        <v>9905</v>
      </c>
      <c r="AG396" s="232">
        <v>9905</v>
      </c>
      <c r="AH396" s="232">
        <v>9905</v>
      </c>
      <c r="AI396" s="232">
        <v>9905</v>
      </c>
      <c r="AJ396" s="232">
        <v>9905</v>
      </c>
      <c r="AK396" s="232">
        <v>9905</v>
      </c>
      <c r="AL396" s="5">
        <v>10499.300000000001</v>
      </c>
      <c r="AM396" s="5">
        <v>10499.300000000001</v>
      </c>
      <c r="AN396" s="5">
        <v>10499.300000000001</v>
      </c>
      <c r="AO396" s="5">
        <v>10499.300000000001</v>
      </c>
      <c r="AP396" s="5">
        <v>10499.300000000001</v>
      </c>
      <c r="AQ396" s="5">
        <v>10499.300000000001</v>
      </c>
      <c r="AR396" s="5">
        <v>10499.300000000001</v>
      </c>
      <c r="AS396" s="5">
        <v>10499.300000000001</v>
      </c>
      <c r="AT396" s="5">
        <v>10499.300000000001</v>
      </c>
      <c r="AU396" s="5">
        <v>10499.300000000001</v>
      </c>
      <c r="AV396" s="5">
        <v>10499.300000000001</v>
      </c>
      <c r="AW396" s="5">
        <v>10499.300000000001</v>
      </c>
      <c r="AX396" s="5">
        <v>11129.258000000002</v>
      </c>
      <c r="AY396" s="5">
        <v>11129.258000000002</v>
      </c>
      <c r="AZ396" s="5">
        <v>11129.258000000002</v>
      </c>
      <c r="BA396" s="5">
        <v>11129.258000000002</v>
      </c>
      <c r="BB396" s="5">
        <v>11129.258000000002</v>
      </c>
      <c r="BC396" s="5">
        <v>11129.258000000002</v>
      </c>
      <c r="BD396" s="5">
        <v>11129.258000000002</v>
      </c>
      <c r="BE396" s="5">
        <v>11129.258000000002</v>
      </c>
      <c r="BF396" s="5">
        <v>11129.258000000002</v>
      </c>
      <c r="BG396" s="5">
        <v>11129.258000000002</v>
      </c>
      <c r="BH396" s="5">
        <v>11129.258000000002</v>
      </c>
      <c r="BI396" s="5">
        <v>11129.258000000002</v>
      </c>
      <c r="BJ396" s="5">
        <v>11797.013480000001</v>
      </c>
      <c r="BK396" s="5">
        <v>11797.013480000001</v>
      </c>
      <c r="BL396" s="5">
        <v>11797.013480000001</v>
      </c>
      <c r="BM396" s="5">
        <v>11797.013480000001</v>
      </c>
      <c r="BN396" s="5">
        <v>11797.013480000001</v>
      </c>
      <c r="BO396" s="5">
        <v>11797.013480000001</v>
      </c>
      <c r="BP396" s="5">
        <v>11797.013480000001</v>
      </c>
      <c r="BQ396" s="5">
        <v>11797.013480000001</v>
      </c>
      <c r="BR396" s="5">
        <v>11797.013480000001</v>
      </c>
      <c r="BS396" s="5">
        <v>11797.013480000001</v>
      </c>
      <c r="BT396" s="5">
        <v>11797.013480000001</v>
      </c>
      <c r="BU396" s="5">
        <v>11797.013480000001</v>
      </c>
      <c r="BV396" s="5">
        <v>12504.834288800002</v>
      </c>
      <c r="BW396" s="5">
        <v>12504.834288800002</v>
      </c>
      <c r="BX396" s="5">
        <v>12504.834288800002</v>
      </c>
      <c r="BY396" s="5">
        <v>12504.834288800002</v>
      </c>
      <c r="BZ396" s="5">
        <v>12504.834288800002</v>
      </c>
      <c r="CA396" s="5">
        <v>12504.834288800002</v>
      </c>
      <c r="CB396" s="5">
        <v>12504.834288800002</v>
      </c>
      <c r="CC396" s="5">
        <v>12504.834288800002</v>
      </c>
      <c r="CD396" s="5">
        <v>12504.834288800002</v>
      </c>
      <c r="CE396" s="5">
        <v>12504.834288800002</v>
      </c>
      <c r="CF396" s="5">
        <v>12504.834288800002</v>
      </c>
      <c r="CG396" s="5">
        <v>12504.834288800002</v>
      </c>
      <c r="CH396" s="5">
        <v>13255.124346128003</v>
      </c>
      <c r="CI396" s="5">
        <v>13255.124346128003</v>
      </c>
      <c r="CJ396" s="5">
        <v>13255.124346128003</v>
      </c>
      <c r="CK396" s="5">
        <v>13255.124346128003</v>
      </c>
      <c r="CL396" s="5">
        <v>13255.124346128003</v>
      </c>
      <c r="CM396" s="5">
        <v>13255.124346128003</v>
      </c>
      <c r="CN396" s="5">
        <v>13255.124346128003</v>
      </c>
      <c r="CO396" s="5">
        <v>13255.124346128003</v>
      </c>
      <c r="CP396" s="5">
        <v>13255.124346128003</v>
      </c>
      <c r="CQ396" s="5">
        <v>13255.124346128003</v>
      </c>
      <c r="CR396" s="5">
        <v>13255.124346128003</v>
      </c>
      <c r="CS396" s="5">
        <v>13255.124346128003</v>
      </c>
      <c r="CU396" s="69">
        <v>0</v>
      </c>
      <c r="CV396" s="69">
        <v>0</v>
      </c>
      <c r="CW396" s="69">
        <v>0</v>
      </c>
      <c r="CX396" s="69">
        <v>0</v>
      </c>
      <c r="CY396" s="69">
        <v>0</v>
      </c>
      <c r="CZ396" s="69">
        <v>0</v>
      </c>
      <c r="DC396" s="5">
        <v>0</v>
      </c>
      <c r="DD396" s="5">
        <v>0</v>
      </c>
      <c r="DE396" s="5">
        <v>0</v>
      </c>
      <c r="DF396" s="5">
        <v>0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0</v>
      </c>
      <c r="DO396" s="5">
        <v>0</v>
      </c>
      <c r="DP396" s="5">
        <v>0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0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0</v>
      </c>
      <c r="EK396" s="5">
        <v>0</v>
      </c>
      <c r="EL396" s="5">
        <v>0</v>
      </c>
      <c r="EM396" s="5">
        <v>0</v>
      </c>
      <c r="EN396" s="5">
        <v>0</v>
      </c>
      <c r="EO396" s="5">
        <v>0</v>
      </c>
      <c r="EP396" s="5">
        <v>0</v>
      </c>
      <c r="EQ396" s="5">
        <v>0</v>
      </c>
      <c r="ER396" s="5">
        <v>0</v>
      </c>
      <c r="ES396" s="5">
        <v>0</v>
      </c>
      <c r="ET396" s="5">
        <v>0</v>
      </c>
      <c r="EU396" s="5">
        <v>0</v>
      </c>
      <c r="EV396" s="5">
        <v>0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0</v>
      </c>
      <c r="FD396" s="5">
        <v>0</v>
      </c>
      <c r="FE396" s="5">
        <v>0</v>
      </c>
      <c r="FF396" s="5">
        <v>0</v>
      </c>
      <c r="FG396" s="5">
        <v>0</v>
      </c>
      <c r="FH396" s="5">
        <v>0</v>
      </c>
      <c r="FI396" s="5">
        <v>0</v>
      </c>
      <c r="FJ396" s="5">
        <v>0</v>
      </c>
      <c r="FK396" s="5">
        <v>0</v>
      </c>
      <c r="FL396" s="5">
        <v>0</v>
      </c>
      <c r="FM396" s="5">
        <v>0</v>
      </c>
      <c r="FN396" s="5">
        <v>0</v>
      </c>
      <c r="FO396" s="5">
        <v>0</v>
      </c>
      <c r="FP396" s="5">
        <v>0</v>
      </c>
      <c r="FQ396" s="5">
        <v>0</v>
      </c>
      <c r="FR396" s="5">
        <v>0</v>
      </c>
      <c r="FS396" s="5">
        <v>0</v>
      </c>
      <c r="FT396" s="5">
        <v>0</v>
      </c>
      <c r="FU396" s="5">
        <v>0</v>
      </c>
      <c r="FV396" s="5">
        <v>0</v>
      </c>
      <c r="FW396" s="5"/>
      <c r="FZ396" s="5">
        <v>0</v>
      </c>
      <c r="GA396" s="5">
        <v>0</v>
      </c>
      <c r="GB396" s="5">
        <v>0</v>
      </c>
      <c r="GC396" s="5">
        <v>7617.56</v>
      </c>
      <c r="GD396" s="5">
        <v>8464</v>
      </c>
      <c r="GE396" s="5">
        <v>9905</v>
      </c>
      <c r="GF396" s="5">
        <v>9905</v>
      </c>
      <c r="GG396" s="5">
        <v>9905</v>
      </c>
      <c r="GH396" s="5">
        <v>9905</v>
      </c>
      <c r="GI396" s="5">
        <v>9905</v>
      </c>
      <c r="GJ396" s="5">
        <v>9905</v>
      </c>
      <c r="GK396" s="5">
        <v>9905</v>
      </c>
      <c r="GL396" s="5">
        <v>10499.300000000001</v>
      </c>
      <c r="GM396" s="5">
        <v>10499.300000000001</v>
      </c>
      <c r="GN396" s="5">
        <v>10499.300000000001</v>
      </c>
      <c r="GO396" s="5">
        <v>10499.300000000001</v>
      </c>
      <c r="GP396" s="5">
        <v>10499.300000000001</v>
      </c>
      <c r="GQ396" s="5">
        <v>10499.300000000001</v>
      </c>
      <c r="GR396" s="5">
        <v>10499.300000000001</v>
      </c>
      <c r="GS396" s="5">
        <v>10499.300000000001</v>
      </c>
      <c r="GT396" s="5">
        <v>10499.300000000001</v>
      </c>
      <c r="GU396" s="5">
        <v>10499.300000000001</v>
      </c>
      <c r="GV396" s="5">
        <v>10499.300000000001</v>
      </c>
      <c r="GW396" s="5">
        <v>10499.300000000001</v>
      </c>
      <c r="GX396" s="5">
        <v>11129.258000000002</v>
      </c>
      <c r="GY396" s="5">
        <v>11129.258000000002</v>
      </c>
      <c r="GZ396" s="5">
        <v>11129.258000000002</v>
      </c>
      <c r="HA396" s="5">
        <v>11129.258000000002</v>
      </c>
      <c r="HB396" s="5">
        <v>11129.258000000002</v>
      </c>
      <c r="HC396" s="5">
        <v>11129.258000000002</v>
      </c>
      <c r="HD396" s="5">
        <v>11129.258000000002</v>
      </c>
      <c r="HE396" s="5">
        <v>11129.258000000002</v>
      </c>
      <c r="HF396" s="5">
        <v>11129.258000000002</v>
      </c>
      <c r="HG396" s="5">
        <v>11129.258000000002</v>
      </c>
      <c r="HH396" s="5">
        <v>11129.258000000002</v>
      </c>
      <c r="HI396" s="5">
        <v>11129.258000000002</v>
      </c>
      <c r="HJ396" s="5">
        <v>11797.013480000001</v>
      </c>
      <c r="HK396" s="5">
        <v>11797.013480000001</v>
      </c>
      <c r="HL396" s="5">
        <v>11797.013480000001</v>
      </c>
      <c r="HM396" s="5">
        <v>11797.013480000001</v>
      </c>
      <c r="HN396" s="5">
        <v>11797.013480000001</v>
      </c>
      <c r="HO396" s="5">
        <v>11797.013480000001</v>
      </c>
      <c r="HP396" s="5">
        <v>11797.013480000001</v>
      </c>
      <c r="HQ396" s="5">
        <v>11797.013480000001</v>
      </c>
      <c r="HR396" s="5">
        <v>11797.013480000001</v>
      </c>
      <c r="HS396" s="5">
        <v>11797.013480000001</v>
      </c>
      <c r="HT396" s="5">
        <v>11797.013480000001</v>
      </c>
      <c r="HU396" s="5">
        <v>11797.013480000001</v>
      </c>
      <c r="HV396" s="5">
        <v>12504.834288800002</v>
      </c>
      <c r="HW396" s="5">
        <v>12504.834288800002</v>
      </c>
      <c r="HX396" s="5">
        <v>12504.834288800002</v>
      </c>
      <c r="HY396" s="5">
        <v>12504.834288800002</v>
      </c>
      <c r="HZ396" s="5">
        <v>12504.834288800002</v>
      </c>
      <c r="IA396" s="5">
        <v>12504.834288800002</v>
      </c>
      <c r="IB396" s="5">
        <v>12504.834288800002</v>
      </c>
      <c r="IC396" s="5">
        <v>12504.834288800002</v>
      </c>
      <c r="ID396" s="5">
        <v>12504.834288800002</v>
      </c>
      <c r="IE396" s="5">
        <v>12504.834288800002</v>
      </c>
      <c r="IF396" s="5">
        <v>12504.834288800002</v>
      </c>
      <c r="IG396" s="5">
        <v>12504.834288800002</v>
      </c>
      <c r="IH396" s="5">
        <v>13255.124346128003</v>
      </c>
      <c r="II396" s="5">
        <v>13255.124346128003</v>
      </c>
      <c r="IJ396" s="5">
        <v>13255.124346128003</v>
      </c>
      <c r="IK396" s="5">
        <v>13255.124346128003</v>
      </c>
      <c r="IL396" s="5">
        <v>13255.124346128003</v>
      </c>
      <c r="IM396" s="5">
        <v>13255.124346128003</v>
      </c>
      <c r="IN396" s="5">
        <v>13255.124346128003</v>
      </c>
      <c r="IO396" s="5">
        <v>13255.124346128003</v>
      </c>
      <c r="IP396" s="5">
        <v>13255.124346128003</v>
      </c>
      <c r="IQ396" s="5">
        <v>13255.124346128003</v>
      </c>
      <c r="IR396" s="5">
        <v>13255.124346128003</v>
      </c>
      <c r="IS396" s="5">
        <v>13255.124346128003</v>
      </c>
      <c r="IT396" s="5"/>
      <c r="IW396" s="5">
        <v>0</v>
      </c>
      <c r="IX396" s="5">
        <v>0</v>
      </c>
      <c r="IY396" s="5">
        <v>0</v>
      </c>
      <c r="IZ396" s="5">
        <v>218.62397200000001</v>
      </c>
      <c r="JA396" s="5">
        <v>242.91679999999999</v>
      </c>
      <c r="JB396" s="5">
        <v>284.27350000000001</v>
      </c>
      <c r="JC396" s="5">
        <v>284.27350000000001</v>
      </c>
      <c r="JD396" s="5">
        <v>284.27350000000001</v>
      </c>
      <c r="JE396" s="5">
        <v>284.27350000000001</v>
      </c>
      <c r="JF396" s="5">
        <v>284.27350000000001</v>
      </c>
      <c r="JG396" s="5">
        <v>284.27350000000001</v>
      </c>
      <c r="JH396" s="5">
        <v>284.27350000000001</v>
      </c>
      <c r="JI396" s="5">
        <v>301.32991000000004</v>
      </c>
      <c r="JJ396" s="5">
        <v>301.32991000000004</v>
      </c>
      <c r="JK396" s="5">
        <v>301.32991000000004</v>
      </c>
      <c r="JL396" s="5">
        <v>301.32991000000004</v>
      </c>
      <c r="JM396" s="5">
        <v>301.32991000000004</v>
      </c>
      <c r="JN396" s="5">
        <v>301.32991000000004</v>
      </c>
      <c r="JO396" s="5">
        <v>301.32991000000004</v>
      </c>
      <c r="JP396" s="5">
        <v>301.32991000000004</v>
      </c>
      <c r="JQ396" s="5">
        <v>301.32991000000004</v>
      </c>
      <c r="JR396" s="5">
        <v>301.32991000000004</v>
      </c>
      <c r="JS396" s="5">
        <v>301.32991000000004</v>
      </c>
      <c r="JT396" s="5">
        <v>301.32991000000004</v>
      </c>
      <c r="JU396" s="5">
        <v>319.40970460000005</v>
      </c>
      <c r="JV396" s="5">
        <v>319.40970460000005</v>
      </c>
      <c r="JW396" s="5">
        <v>319.40970460000005</v>
      </c>
      <c r="JX396" s="5">
        <v>319.40970460000005</v>
      </c>
      <c r="JY396" s="5">
        <v>319.40970460000005</v>
      </c>
      <c r="JZ396" s="5">
        <v>319.40970460000005</v>
      </c>
      <c r="KA396" s="5">
        <v>319.40970460000005</v>
      </c>
      <c r="KB396" s="5">
        <v>319.40970460000005</v>
      </c>
      <c r="KC396" s="5">
        <v>319.40970460000005</v>
      </c>
      <c r="KD396" s="5">
        <v>319.40970460000005</v>
      </c>
      <c r="KE396" s="5">
        <v>319.40970460000005</v>
      </c>
      <c r="KF396" s="5">
        <v>319.40970460000005</v>
      </c>
      <c r="KG396" s="5">
        <v>338.57428687600003</v>
      </c>
      <c r="KH396" s="5">
        <v>338.57428687600003</v>
      </c>
      <c r="KI396" s="5">
        <v>338.57428687600003</v>
      </c>
      <c r="KJ396" s="5">
        <v>338.57428687600003</v>
      </c>
      <c r="KK396" s="5">
        <v>338.57428687600003</v>
      </c>
      <c r="KL396" s="5">
        <v>338.57428687600003</v>
      </c>
      <c r="KM396" s="5">
        <v>338.57428687600003</v>
      </c>
      <c r="KN396" s="5">
        <v>338.57428687600003</v>
      </c>
      <c r="KO396" s="5">
        <v>338.57428687600003</v>
      </c>
      <c r="KP396" s="5">
        <v>338.57428687600003</v>
      </c>
      <c r="KQ396" s="5">
        <v>338.57428687600003</v>
      </c>
      <c r="KR396" s="5">
        <v>338.57428687600003</v>
      </c>
      <c r="KS396" s="5">
        <v>358.88874408856009</v>
      </c>
      <c r="KT396" s="5">
        <v>358.88874408856009</v>
      </c>
      <c r="KU396" s="5">
        <v>358.88874408856009</v>
      </c>
      <c r="KV396" s="5">
        <v>358.88874408856009</v>
      </c>
      <c r="KW396" s="5">
        <v>358.88874408856009</v>
      </c>
      <c r="KX396" s="5">
        <v>358.88874408856009</v>
      </c>
      <c r="KY396" s="5">
        <v>358.88874408856009</v>
      </c>
      <c r="KZ396" s="5">
        <v>358.88874408856009</v>
      </c>
      <c r="LA396" s="5">
        <v>358.88874408856009</v>
      </c>
      <c r="LB396" s="5">
        <v>358.88874408856009</v>
      </c>
      <c r="LC396" s="5">
        <v>358.88874408856009</v>
      </c>
      <c r="LD396" s="5">
        <v>358.88874408856009</v>
      </c>
      <c r="LE396" s="5">
        <v>380.42206873387369</v>
      </c>
      <c r="LF396" s="5">
        <v>380.42206873387369</v>
      </c>
      <c r="LG396" s="5">
        <v>380.42206873387369</v>
      </c>
      <c r="LH396" s="5">
        <v>380.42206873387369</v>
      </c>
      <c r="LI396" s="5">
        <v>380.42206873387369</v>
      </c>
      <c r="LJ396" s="5">
        <v>380.42206873387369</v>
      </c>
      <c r="LK396" s="5">
        <v>380.42206873387369</v>
      </c>
      <c r="LL396" s="5">
        <v>380.42206873387369</v>
      </c>
      <c r="LM396" s="5">
        <v>380.42206873387369</v>
      </c>
      <c r="LN396" s="5">
        <v>380.42206873387369</v>
      </c>
      <c r="LO396" s="5">
        <v>380.42206873387369</v>
      </c>
      <c r="LP396" s="5">
        <v>380.42206873387369</v>
      </c>
      <c r="LQ396" s="5"/>
      <c r="LT396" s="5">
        <v>0</v>
      </c>
      <c r="LU396" s="5">
        <v>0</v>
      </c>
      <c r="LV396" s="5">
        <v>0</v>
      </c>
      <c r="LW396" s="5">
        <v>231.573824</v>
      </c>
      <c r="LX396" s="5">
        <v>257.30560000000003</v>
      </c>
      <c r="LY396" s="5">
        <v>301.11200000000002</v>
      </c>
      <c r="LZ396" s="5">
        <v>301.11200000000002</v>
      </c>
      <c r="MA396" s="5">
        <v>301.11200000000002</v>
      </c>
      <c r="MB396" s="5">
        <v>301.11200000000002</v>
      </c>
      <c r="MC396" s="5">
        <v>301.11200000000002</v>
      </c>
      <c r="MD396" s="5">
        <v>301.11200000000002</v>
      </c>
      <c r="ME396" s="5">
        <v>301.11200000000002</v>
      </c>
      <c r="MF396" s="5">
        <v>319.17872000000006</v>
      </c>
      <c r="MG396" s="5">
        <v>319.17872000000006</v>
      </c>
      <c r="MH396" s="5">
        <v>319.17872000000006</v>
      </c>
      <c r="MI396" s="5">
        <v>319.17872000000006</v>
      </c>
      <c r="MJ396" s="5">
        <v>319.17872000000006</v>
      </c>
      <c r="MK396" s="5">
        <v>319.17872000000006</v>
      </c>
      <c r="ML396" s="5">
        <v>319.17872000000006</v>
      </c>
      <c r="MM396" s="5">
        <v>319.17872000000006</v>
      </c>
      <c r="MN396" s="5">
        <v>319.17872000000006</v>
      </c>
      <c r="MO396" s="5">
        <v>319.17872000000006</v>
      </c>
      <c r="MP396" s="5">
        <v>319.17872000000006</v>
      </c>
      <c r="MQ396" s="5">
        <v>319.17872000000006</v>
      </c>
      <c r="MR396" s="5">
        <v>338.32944320000007</v>
      </c>
      <c r="MS396" s="5">
        <v>338.32944320000007</v>
      </c>
      <c r="MT396" s="5">
        <v>338.32944320000007</v>
      </c>
      <c r="MU396" s="5">
        <v>338.32944320000007</v>
      </c>
      <c r="MV396" s="5">
        <v>338.32944320000007</v>
      </c>
      <c r="MW396" s="5">
        <v>338.32944320000007</v>
      </c>
      <c r="MX396" s="5">
        <v>338.32944320000007</v>
      </c>
      <c r="MY396" s="5">
        <v>338.32944320000007</v>
      </c>
      <c r="MZ396" s="5">
        <v>338.32944320000007</v>
      </c>
      <c r="NA396" s="5">
        <v>338.32944320000007</v>
      </c>
      <c r="NB396" s="5">
        <v>338.32944320000007</v>
      </c>
      <c r="NC396" s="5">
        <v>338.32944320000007</v>
      </c>
      <c r="ND396" s="5">
        <v>358.62920979200004</v>
      </c>
      <c r="NE396" s="5">
        <v>358.62920979200004</v>
      </c>
      <c r="NF396" s="5">
        <v>358.62920979200004</v>
      </c>
      <c r="NG396" s="5">
        <v>358.62920979200004</v>
      </c>
      <c r="NH396" s="5">
        <v>358.62920979200004</v>
      </c>
      <c r="NI396" s="5">
        <v>358.62920979200004</v>
      </c>
      <c r="NJ396" s="5">
        <v>358.62920979200004</v>
      </c>
      <c r="NK396" s="5">
        <v>358.62920979200004</v>
      </c>
      <c r="NL396" s="5">
        <v>358.62920979200004</v>
      </c>
      <c r="NM396" s="5">
        <v>358.62920979200004</v>
      </c>
      <c r="NN396" s="5">
        <v>358.62920979200004</v>
      </c>
      <c r="NO396" s="5">
        <v>358.62920979200004</v>
      </c>
      <c r="NP396" s="5">
        <v>380.14696237952006</v>
      </c>
      <c r="NQ396" s="5">
        <v>380.14696237952006</v>
      </c>
      <c r="NR396" s="5">
        <v>380.14696237952006</v>
      </c>
      <c r="NS396" s="5">
        <v>380.14696237952006</v>
      </c>
      <c r="NT396" s="5">
        <v>380.14696237952006</v>
      </c>
      <c r="NU396" s="5">
        <v>380.14696237952006</v>
      </c>
      <c r="NV396" s="5">
        <v>380.14696237952006</v>
      </c>
      <c r="NW396" s="5">
        <v>380.14696237952006</v>
      </c>
      <c r="NX396" s="5">
        <v>380.14696237952006</v>
      </c>
      <c r="NY396" s="5">
        <v>380.14696237952006</v>
      </c>
      <c r="NZ396" s="5">
        <v>380.14696237952006</v>
      </c>
      <c r="OA396" s="5">
        <v>380.14696237952006</v>
      </c>
      <c r="OB396" s="5">
        <v>402.95578012229129</v>
      </c>
      <c r="OC396" s="5">
        <v>402.95578012229129</v>
      </c>
      <c r="OD396" s="5">
        <v>402.95578012229129</v>
      </c>
      <c r="OE396" s="5">
        <v>402.95578012229129</v>
      </c>
      <c r="OF396" s="5">
        <v>402.95578012229129</v>
      </c>
      <c r="OG396" s="5">
        <v>402.95578012229129</v>
      </c>
      <c r="OH396" s="5">
        <v>402.95578012229129</v>
      </c>
      <c r="OI396" s="5">
        <v>402.95578012229129</v>
      </c>
      <c r="OJ396" s="5">
        <v>402.95578012229129</v>
      </c>
      <c r="OK396" s="5">
        <v>402.95578012229129</v>
      </c>
      <c r="OL396" s="5">
        <v>402.95578012229129</v>
      </c>
      <c r="OM396" s="5">
        <v>402.95578012229129</v>
      </c>
      <c r="ON396" s="5"/>
      <c r="OQ396" s="59">
        <v>0</v>
      </c>
      <c r="OR396" s="59">
        <v>0</v>
      </c>
      <c r="OS396" s="59">
        <v>0</v>
      </c>
      <c r="OT396" s="59">
        <v>0</v>
      </c>
      <c r="OU396" s="59">
        <v>0</v>
      </c>
      <c r="OV396" s="59">
        <v>0</v>
      </c>
      <c r="OW396" s="59">
        <v>0</v>
      </c>
      <c r="OX396" s="59">
        <v>0</v>
      </c>
      <c r="OY396" s="59">
        <v>0</v>
      </c>
      <c r="OZ396" s="59">
        <v>0</v>
      </c>
      <c r="PA396" s="59">
        <v>0</v>
      </c>
      <c r="PB396" s="59">
        <v>0</v>
      </c>
      <c r="PC396" s="59">
        <v>0</v>
      </c>
      <c r="PD396" s="59">
        <v>0</v>
      </c>
      <c r="PE396" s="59">
        <v>0</v>
      </c>
      <c r="PF396" s="59">
        <v>0</v>
      </c>
      <c r="PG396" s="59">
        <v>0</v>
      </c>
      <c r="PH396" s="59">
        <v>0</v>
      </c>
      <c r="PI396" s="59">
        <v>0</v>
      </c>
      <c r="PJ396" s="59">
        <v>0</v>
      </c>
      <c r="PK396" s="59">
        <v>0</v>
      </c>
      <c r="PL396" s="59">
        <v>0</v>
      </c>
      <c r="PM396" s="59">
        <v>0</v>
      </c>
      <c r="PN396" s="59">
        <v>0</v>
      </c>
      <c r="PO396" s="59">
        <v>0</v>
      </c>
      <c r="PP396" s="59">
        <v>0</v>
      </c>
      <c r="PQ396" s="59">
        <v>0</v>
      </c>
      <c r="PR396" s="59">
        <v>0</v>
      </c>
      <c r="PS396" s="59">
        <v>0</v>
      </c>
      <c r="PT396" s="59">
        <v>0</v>
      </c>
      <c r="PU396" s="59">
        <v>0</v>
      </c>
      <c r="PV396" s="59">
        <v>0</v>
      </c>
      <c r="PW396" s="59">
        <v>0</v>
      </c>
      <c r="PX396" s="59">
        <v>0</v>
      </c>
      <c r="PY396" s="59">
        <v>0</v>
      </c>
      <c r="PZ396" s="59">
        <v>0</v>
      </c>
      <c r="QA396" s="59">
        <v>0</v>
      </c>
      <c r="QB396" s="59">
        <v>0</v>
      </c>
      <c r="QC396" s="59">
        <v>0</v>
      </c>
      <c r="QD396" s="59">
        <v>0</v>
      </c>
      <c r="QE396" s="59">
        <v>0</v>
      </c>
      <c r="QF396" s="59">
        <v>0</v>
      </c>
      <c r="QG396" s="59">
        <v>0</v>
      </c>
      <c r="QH396" s="59">
        <v>0</v>
      </c>
      <c r="QI396" s="59">
        <v>0</v>
      </c>
      <c r="QJ396" s="59">
        <v>0</v>
      </c>
      <c r="QK396" s="59">
        <v>0</v>
      </c>
      <c r="QL396" s="59">
        <v>0</v>
      </c>
      <c r="QM396" s="59">
        <v>0</v>
      </c>
      <c r="QN396" s="59">
        <v>0</v>
      </c>
      <c r="QO396" s="59">
        <v>0</v>
      </c>
      <c r="QP396" s="59">
        <v>0</v>
      </c>
      <c r="QQ396" s="59">
        <v>0</v>
      </c>
      <c r="QR396" s="59">
        <v>0</v>
      </c>
      <c r="QS396" s="59">
        <v>0</v>
      </c>
      <c r="QT396" s="59">
        <v>0</v>
      </c>
      <c r="QU396" s="59">
        <v>0</v>
      </c>
      <c r="QV396" s="59">
        <v>0</v>
      </c>
      <c r="QW396" s="59">
        <v>0</v>
      </c>
      <c r="QX396" s="59">
        <v>0</v>
      </c>
      <c r="QY396" s="59">
        <v>0</v>
      </c>
      <c r="QZ396" s="59">
        <v>0</v>
      </c>
      <c r="RA396" s="59">
        <v>0</v>
      </c>
      <c r="RB396" s="59">
        <v>0</v>
      </c>
      <c r="RC396" s="59">
        <v>0</v>
      </c>
      <c r="RD396" s="59">
        <v>0</v>
      </c>
      <c r="RE396" s="59">
        <v>0</v>
      </c>
      <c r="RF396" s="59">
        <v>0</v>
      </c>
      <c r="RG396" s="59">
        <v>0</v>
      </c>
      <c r="RH396" s="59">
        <v>0</v>
      </c>
      <c r="RI396" s="59">
        <v>0</v>
      </c>
      <c r="RJ396" s="59">
        <v>0</v>
      </c>
      <c r="RK396" s="59"/>
      <c r="RN396" s="59">
        <v>0</v>
      </c>
      <c r="RO396" s="59">
        <v>0</v>
      </c>
      <c r="RP396" s="59">
        <v>0</v>
      </c>
      <c r="RQ396" s="59">
        <v>450.19779600000004</v>
      </c>
      <c r="RR396" s="59">
        <v>500.22239999999999</v>
      </c>
      <c r="RS396" s="59">
        <v>585.38550000000009</v>
      </c>
      <c r="RT396" s="59">
        <v>585.38550000000009</v>
      </c>
      <c r="RU396" s="59">
        <v>585.38550000000009</v>
      </c>
      <c r="RV396" s="59">
        <v>585.38550000000009</v>
      </c>
      <c r="RW396" s="59">
        <v>585.38550000000009</v>
      </c>
      <c r="RX396" s="59">
        <v>585.38550000000009</v>
      </c>
      <c r="RY396" s="59">
        <v>585.38550000000009</v>
      </c>
      <c r="RZ396" s="59">
        <v>620.50863000000004</v>
      </c>
      <c r="SA396" s="59">
        <v>620.50863000000004</v>
      </c>
      <c r="SB396" s="59">
        <v>620.50863000000004</v>
      </c>
      <c r="SC396" s="59">
        <v>620.50863000000004</v>
      </c>
      <c r="SD396" s="59">
        <v>620.50863000000004</v>
      </c>
      <c r="SE396" s="59">
        <v>620.50863000000004</v>
      </c>
      <c r="SF396" s="59">
        <v>620.50863000000004</v>
      </c>
      <c r="SG396" s="59">
        <v>620.50863000000004</v>
      </c>
      <c r="SH396" s="59">
        <v>620.50863000000004</v>
      </c>
      <c r="SI396" s="59">
        <v>620.50863000000004</v>
      </c>
      <c r="SJ396" s="59">
        <v>620.50863000000004</v>
      </c>
      <c r="SK396" s="59">
        <v>620.50863000000004</v>
      </c>
      <c r="SL396" s="59">
        <v>657.73914780000018</v>
      </c>
      <c r="SM396" s="59">
        <v>657.73914780000018</v>
      </c>
      <c r="SN396" s="59">
        <v>657.73914780000018</v>
      </c>
      <c r="SO396" s="59">
        <v>657.73914780000018</v>
      </c>
      <c r="SP396" s="59">
        <v>657.73914780000018</v>
      </c>
      <c r="SQ396" s="59">
        <v>657.73914780000018</v>
      </c>
      <c r="SR396" s="59">
        <v>657.73914780000018</v>
      </c>
      <c r="SS396" s="59">
        <v>657.73914780000018</v>
      </c>
      <c r="ST396" s="59">
        <v>657.73914780000018</v>
      </c>
      <c r="SU396" s="59">
        <v>657.73914780000018</v>
      </c>
      <c r="SV396" s="59">
        <v>657.73914780000018</v>
      </c>
      <c r="SW396" s="59">
        <v>657.73914780000018</v>
      </c>
      <c r="SX396" s="59">
        <v>697.20349666800007</v>
      </c>
      <c r="SY396" s="59">
        <v>697.20349666800007</v>
      </c>
      <c r="SZ396" s="59">
        <v>697.20349666800007</v>
      </c>
      <c r="TA396" s="59">
        <v>697.20349666800007</v>
      </c>
      <c r="TB396" s="59">
        <v>697.20349666800007</v>
      </c>
      <c r="TC396" s="59">
        <v>697.20349666800007</v>
      </c>
      <c r="TD396" s="59">
        <v>697.20349666800007</v>
      </c>
      <c r="TE396" s="59">
        <v>697.20349666800007</v>
      </c>
      <c r="TF396" s="59">
        <v>697.20349666800007</v>
      </c>
      <c r="TG396" s="59">
        <v>697.20349666800007</v>
      </c>
      <c r="TH396" s="59">
        <v>697.20349666800007</v>
      </c>
      <c r="TI396" s="59">
        <v>697.20349666800007</v>
      </c>
      <c r="TJ396" s="59">
        <v>739.03570646808021</v>
      </c>
      <c r="TK396" s="59">
        <v>739.03570646808021</v>
      </c>
      <c r="TL396" s="59">
        <v>739.03570646808021</v>
      </c>
      <c r="TM396" s="59">
        <v>739.03570646808021</v>
      </c>
      <c r="TN396" s="59">
        <v>739.03570646808021</v>
      </c>
      <c r="TO396" s="59">
        <v>739.03570646808021</v>
      </c>
      <c r="TP396" s="59">
        <v>739.03570646808021</v>
      </c>
      <c r="TQ396" s="59">
        <v>739.03570646808021</v>
      </c>
      <c r="TR396" s="59">
        <v>739.03570646808021</v>
      </c>
      <c r="TS396" s="59">
        <v>739.03570646808021</v>
      </c>
      <c r="TT396" s="59">
        <v>739.03570646808021</v>
      </c>
      <c r="TU396" s="59">
        <v>739.03570646808021</v>
      </c>
      <c r="TV396" s="59">
        <v>783.37784885616497</v>
      </c>
      <c r="TW396" s="59">
        <v>783.37784885616497</v>
      </c>
      <c r="TX396" s="59">
        <v>783.37784885616497</v>
      </c>
      <c r="TY396" s="59">
        <v>783.37784885616497</v>
      </c>
      <c r="TZ396" s="59">
        <v>783.37784885616497</v>
      </c>
      <c r="UA396" s="59">
        <v>783.37784885616497</v>
      </c>
      <c r="UB396" s="59">
        <v>783.37784885616497</v>
      </c>
      <c r="UC396" s="59">
        <v>783.37784885616497</v>
      </c>
      <c r="UD396" s="59">
        <v>783.37784885616497</v>
      </c>
      <c r="UE396" s="59">
        <v>783.37784885616497</v>
      </c>
      <c r="UF396" s="59">
        <v>783.37784885616497</v>
      </c>
      <c r="UG396" s="59">
        <v>783.37784885616497</v>
      </c>
      <c r="UH396" s="59"/>
      <c r="UK396" s="59">
        <v>2451.4552720000002</v>
      </c>
      <c r="UL396" s="59">
        <v>3615.9589199999996</v>
      </c>
      <c r="UM396" s="59">
        <v>3832.9164552000016</v>
      </c>
      <c r="UN396" s="59">
        <v>4062.8914425119997</v>
      </c>
      <c r="UO396" s="59">
        <v>4306.6649290627211</v>
      </c>
      <c r="UP396" s="59">
        <v>4565.0648248064854</v>
      </c>
      <c r="UQ396" s="59"/>
      <c r="UT396" s="59">
        <v>2596.6634240000003</v>
      </c>
      <c r="UU396" s="59">
        <v>3830.14464</v>
      </c>
      <c r="UV396" s="59">
        <v>4059.9533184000015</v>
      </c>
      <c r="UW396" s="59">
        <v>4303.5505175040007</v>
      </c>
      <c r="UX396" s="59">
        <v>4561.7635485542405</v>
      </c>
      <c r="UY396" s="59">
        <v>4835.4693614674952</v>
      </c>
      <c r="UZ396" s="59"/>
      <c r="VC396" s="59">
        <v>0</v>
      </c>
      <c r="VD396" s="59">
        <v>0</v>
      </c>
      <c r="VE396" s="59">
        <v>0</v>
      </c>
      <c r="VF396" s="59">
        <v>0</v>
      </c>
      <c r="VG396" s="59">
        <v>0</v>
      </c>
      <c r="VH396" s="59">
        <v>0</v>
      </c>
      <c r="VI396" s="59"/>
      <c r="VL396" s="59">
        <v>5048.1186960000005</v>
      </c>
      <c r="VM396" s="59">
        <v>7446.1035599999996</v>
      </c>
      <c r="VN396" s="59">
        <v>7892.8697736000031</v>
      </c>
      <c r="VO396" s="59">
        <v>8366.4419600159999</v>
      </c>
      <c r="VP396" s="59">
        <v>8868.4284776169625</v>
      </c>
      <c r="VQ396" s="59">
        <v>9400.5341862739806</v>
      </c>
      <c r="VR396" s="59"/>
      <c r="VU396" s="59">
        <v>85416.56</v>
      </c>
      <c r="VV396" s="59">
        <v>125991.60000000002</v>
      </c>
      <c r="VW396" s="59">
        <v>133551.09600000002</v>
      </c>
      <c r="VX396" s="59">
        <v>141564.16175999999</v>
      </c>
      <c r="VY396" s="59">
        <v>150058.01146560002</v>
      </c>
      <c r="VZ396" s="59">
        <v>159061.49215353598</v>
      </c>
      <c r="WA396" s="59"/>
      <c r="WD396" s="59">
        <v>7118.0466666666662</v>
      </c>
      <c r="WE396" s="59">
        <v>10499.300000000001</v>
      </c>
      <c r="WF396" s="59">
        <v>11129.258000000002</v>
      </c>
      <c r="WG396" s="59">
        <v>11797.01348</v>
      </c>
      <c r="WH396" s="59">
        <v>12504.834288800002</v>
      </c>
      <c r="WI396" s="59">
        <v>13255.124346127997</v>
      </c>
      <c r="WJ396" s="59"/>
      <c r="WM396" s="59">
        <v>298.70107707371659</v>
      </c>
      <c r="WN396" s="59">
        <v>440.59169114561485</v>
      </c>
      <c r="WO396" s="59">
        <v>467.02719261435175</v>
      </c>
      <c r="WP396" s="59">
        <v>495.0488241712128</v>
      </c>
      <c r="WQ396" s="59">
        <v>524.7517536214857</v>
      </c>
      <c r="WR396" s="59">
        <v>556.23685883877454</v>
      </c>
      <c r="WS396" s="59"/>
      <c r="WV396" s="74">
        <v>8.9</v>
      </c>
      <c r="WW396" s="74">
        <v>20.9</v>
      </c>
      <c r="WX396" s="74">
        <v>32.9</v>
      </c>
      <c r="WY396" s="74">
        <v>44.9</v>
      </c>
      <c r="WZ396" s="74">
        <v>56.9</v>
      </c>
      <c r="XA396" s="74">
        <v>68.900000000000006</v>
      </c>
      <c r="XB396" s="74"/>
      <c r="XE396" s="80">
        <v>0</v>
      </c>
      <c r="XF396" s="80">
        <v>1</v>
      </c>
      <c r="XG396" s="80">
        <v>2</v>
      </c>
      <c r="XH396" s="80">
        <v>3</v>
      </c>
      <c r="XI396" s="80">
        <v>4</v>
      </c>
      <c r="XJ396" s="80">
        <v>5</v>
      </c>
      <c r="XK396" s="80"/>
      <c r="XL396" s="75"/>
      <c r="XM396" s="75"/>
      <c r="XN396" s="80">
        <v>8</v>
      </c>
      <c r="XO396" s="80">
        <v>8</v>
      </c>
      <c r="XP396" s="80">
        <v>8</v>
      </c>
      <c r="XQ396" s="80">
        <v>8</v>
      </c>
      <c r="XR396" s="80">
        <v>8</v>
      </c>
      <c r="XS396" s="80">
        <v>8</v>
      </c>
      <c r="XT396" s="80"/>
      <c r="XW396" s="80">
        <v>27</v>
      </c>
      <c r="XX396" s="80">
        <v>27</v>
      </c>
      <c r="XY396" s="80">
        <v>27</v>
      </c>
      <c r="XZ396" s="80">
        <v>27</v>
      </c>
      <c r="YA396" s="80">
        <v>26</v>
      </c>
      <c r="YB396" s="80">
        <v>27</v>
      </c>
      <c r="YC396" s="80"/>
      <c r="YF396" s="5">
        <v>622.79174569869929</v>
      </c>
      <c r="YG396" s="5">
        <v>918.63367603860752</v>
      </c>
      <c r="YH396" s="5">
        <v>973.75169660092342</v>
      </c>
      <c r="YI396" s="5">
        <v>1032.1767983969794</v>
      </c>
      <c r="YJ396" s="5">
        <v>1094.1074063007991</v>
      </c>
      <c r="YK396" s="5">
        <v>3384.7012860339428</v>
      </c>
      <c r="YL396" s="5"/>
      <c r="YO396" s="5">
        <v>13441.548468317247</v>
      </c>
      <c r="YP396" s="5">
        <v>19826.626101552669</v>
      </c>
      <c r="YQ396" s="5">
        <v>21016.223667645827</v>
      </c>
      <c r="YR396" s="5">
        <v>29702.929450272768</v>
      </c>
      <c r="YS396" s="5">
        <v>31485.105217289143</v>
      </c>
      <c r="YT396" s="5">
        <v>33374.211530326473</v>
      </c>
      <c r="YU396" s="5"/>
      <c r="YX396" s="5">
        <v>9193.1821935845692</v>
      </c>
      <c r="YY396" s="5">
        <v>19649.869898749301</v>
      </c>
      <c r="YZ396" s="5">
        <v>21016.223667645827</v>
      </c>
      <c r="ZA396" s="5">
        <v>29702.929450272768</v>
      </c>
      <c r="ZB396" s="5">
        <v>31485.105217289143</v>
      </c>
      <c r="ZC396" s="5">
        <v>33374.211530326473</v>
      </c>
      <c r="ZD396" s="5"/>
      <c r="ZG396" s="5">
        <v>298.70107707371659</v>
      </c>
      <c r="ZH396" s="5">
        <v>440.59169114561485</v>
      </c>
      <c r="ZI396" s="5">
        <v>467.02719261435175</v>
      </c>
      <c r="ZJ396" s="5">
        <v>495.0488241712128</v>
      </c>
      <c r="ZK396" s="5">
        <v>524.7517536214857</v>
      </c>
      <c r="ZL396" s="5">
        <v>556.23685883877454</v>
      </c>
      <c r="ZM396" s="5"/>
      <c r="ZP396" s="60">
        <v>4181.8150790320324</v>
      </c>
      <c r="ZQ396" s="60">
        <v>12336.567352077216</v>
      </c>
      <c r="ZR396" s="60">
        <v>13076.761393201848</v>
      </c>
      <c r="ZS396" s="60">
        <v>13861.367076793958</v>
      </c>
      <c r="ZT396" s="60">
        <v>14693.049101401601</v>
      </c>
      <c r="ZU396" s="60">
        <v>15574.632047485688</v>
      </c>
      <c r="ZV396" s="60"/>
      <c r="ZY396" s="60">
        <v>298.70107707371659</v>
      </c>
      <c r="ZZ396" s="60">
        <v>440.59169114561485</v>
      </c>
      <c r="AAA396" s="60">
        <v>467.02719261435175</v>
      </c>
      <c r="AAB396" s="60">
        <v>495.0488241712128</v>
      </c>
      <c r="AAC396" s="60">
        <v>524.7517536214857</v>
      </c>
      <c r="AAD396" s="60">
        <v>556.23685883877454</v>
      </c>
      <c r="AAE396" s="60"/>
      <c r="AAH396" s="60">
        <v>3883.1140019583158</v>
      </c>
      <c r="AAI396" s="60">
        <v>14980.117498950905</v>
      </c>
      <c r="AAJ396" s="60">
        <v>25686.495593789346</v>
      </c>
      <c r="AAK396" s="60">
        <v>37623.710637012176</v>
      </c>
      <c r="AAL396" s="60">
        <v>50900.920101284115</v>
      </c>
      <c r="AAM396" s="60">
        <v>71198.317931363141</v>
      </c>
      <c r="AAN396" s="60"/>
      <c r="AAQ396" s="5">
        <v>8064.9290809903487</v>
      </c>
      <c r="AAR396" s="5">
        <v>27316.68485102812</v>
      </c>
      <c r="AAS396" s="5">
        <v>38763.256986991197</v>
      </c>
      <c r="AAT396" s="5">
        <v>51485.077713806138</v>
      </c>
      <c r="AAU396" s="5">
        <v>65593.969202685723</v>
      </c>
      <c r="AAV396" s="5">
        <v>86772.949978848832</v>
      </c>
    </row>
    <row r="397" spans="2:724" ht="15" customHeight="1">
      <c r="B397" s="228">
        <v>124</v>
      </c>
      <c r="C397" s="228">
        <v>957128</v>
      </c>
      <c r="D397" s="229" t="s">
        <v>557</v>
      </c>
      <c r="E397" s="73" t="b">
        <v>0</v>
      </c>
      <c r="F397" s="230">
        <v>41810</v>
      </c>
      <c r="G397" s="231" t="s">
        <v>426</v>
      </c>
      <c r="H397" s="57" t="s">
        <v>231</v>
      </c>
      <c r="I397" s="57" t="s">
        <v>199</v>
      </c>
      <c r="J397" s="229" t="s">
        <v>233</v>
      </c>
      <c r="K397" s="232">
        <v>8464</v>
      </c>
      <c r="L397" s="232">
        <v>0</v>
      </c>
      <c r="M397" s="73" t="b">
        <v>1</v>
      </c>
      <c r="N397" s="73" t="b">
        <v>1</v>
      </c>
      <c r="O397" s="73" t="b">
        <v>1</v>
      </c>
      <c r="P397" s="27">
        <v>42906</v>
      </c>
      <c r="Q397" s="27" t="s">
        <v>426</v>
      </c>
      <c r="R397" s="69">
        <v>0</v>
      </c>
      <c r="S397" s="69">
        <v>0.06</v>
      </c>
      <c r="T397" s="69">
        <v>0.06</v>
      </c>
      <c r="U397" s="69">
        <v>0.06</v>
      </c>
      <c r="V397" s="69">
        <v>0.06</v>
      </c>
      <c r="W397" s="69">
        <v>0.06</v>
      </c>
      <c r="Z397" s="232">
        <v>0</v>
      </c>
      <c r="AA397" s="232">
        <v>0</v>
      </c>
      <c r="AB397" s="232">
        <v>0</v>
      </c>
      <c r="AC397" s="232">
        <v>0</v>
      </c>
      <c r="AD397" s="232">
        <v>0</v>
      </c>
      <c r="AE397" s="232">
        <v>3631.87</v>
      </c>
      <c r="AF397" s="232">
        <v>9905</v>
      </c>
      <c r="AG397" s="232">
        <v>9905</v>
      </c>
      <c r="AH397" s="232">
        <v>9905</v>
      </c>
      <c r="AI397" s="232">
        <v>9905</v>
      </c>
      <c r="AJ397" s="232">
        <v>9905</v>
      </c>
      <c r="AK397" s="232">
        <v>9905</v>
      </c>
      <c r="AL397" s="5">
        <v>10499.300000000001</v>
      </c>
      <c r="AM397" s="5">
        <v>10499.300000000001</v>
      </c>
      <c r="AN397" s="5">
        <v>10499.300000000001</v>
      </c>
      <c r="AO397" s="5">
        <v>10499.300000000001</v>
      </c>
      <c r="AP397" s="5">
        <v>10499.300000000001</v>
      </c>
      <c r="AQ397" s="5">
        <v>10499.300000000001</v>
      </c>
      <c r="AR397" s="5">
        <v>10499.300000000001</v>
      </c>
      <c r="AS397" s="5">
        <v>10499.300000000001</v>
      </c>
      <c r="AT397" s="5">
        <v>10499.300000000001</v>
      </c>
      <c r="AU397" s="5">
        <v>10499.300000000001</v>
      </c>
      <c r="AV397" s="5">
        <v>10499.300000000001</v>
      </c>
      <c r="AW397" s="5">
        <v>10499.300000000001</v>
      </c>
      <c r="AX397" s="5">
        <v>11129.258000000002</v>
      </c>
      <c r="AY397" s="5">
        <v>11129.258000000002</v>
      </c>
      <c r="AZ397" s="5">
        <v>11129.258000000002</v>
      </c>
      <c r="BA397" s="5">
        <v>11129.258000000002</v>
      </c>
      <c r="BB397" s="5">
        <v>11129.258000000002</v>
      </c>
      <c r="BC397" s="5">
        <v>11129.258000000002</v>
      </c>
      <c r="BD397" s="5">
        <v>11129.258000000002</v>
      </c>
      <c r="BE397" s="5">
        <v>11129.258000000002</v>
      </c>
      <c r="BF397" s="5">
        <v>11129.258000000002</v>
      </c>
      <c r="BG397" s="5">
        <v>11129.258000000002</v>
      </c>
      <c r="BH397" s="5">
        <v>11129.258000000002</v>
      </c>
      <c r="BI397" s="5">
        <v>11129.258000000002</v>
      </c>
      <c r="BJ397" s="5">
        <v>11797.013480000001</v>
      </c>
      <c r="BK397" s="5">
        <v>11797.013480000001</v>
      </c>
      <c r="BL397" s="5">
        <v>11797.013480000001</v>
      </c>
      <c r="BM397" s="5">
        <v>11797.013480000001</v>
      </c>
      <c r="BN397" s="5">
        <v>11797.013480000001</v>
      </c>
      <c r="BO397" s="5">
        <v>11797.013480000001</v>
      </c>
      <c r="BP397" s="5">
        <v>11797.013480000001</v>
      </c>
      <c r="BQ397" s="5">
        <v>11797.013480000001</v>
      </c>
      <c r="BR397" s="5">
        <v>11797.013480000001</v>
      </c>
      <c r="BS397" s="5">
        <v>11797.013480000001</v>
      </c>
      <c r="BT397" s="5">
        <v>11797.013480000001</v>
      </c>
      <c r="BU397" s="5">
        <v>11797.013480000001</v>
      </c>
      <c r="BV397" s="5">
        <v>12504.834288800002</v>
      </c>
      <c r="BW397" s="5">
        <v>12504.834288800002</v>
      </c>
      <c r="BX397" s="5">
        <v>12504.834288800002</v>
      </c>
      <c r="BY397" s="5">
        <v>12504.834288800002</v>
      </c>
      <c r="BZ397" s="5">
        <v>12504.834288800002</v>
      </c>
      <c r="CA397" s="5">
        <v>12504.834288800002</v>
      </c>
      <c r="CB397" s="5">
        <v>12504.834288800002</v>
      </c>
      <c r="CC397" s="5">
        <v>12504.834288800002</v>
      </c>
      <c r="CD397" s="5">
        <v>12504.834288800002</v>
      </c>
      <c r="CE397" s="5">
        <v>12504.834288800002</v>
      </c>
      <c r="CF397" s="5">
        <v>12504.834288800002</v>
      </c>
      <c r="CG397" s="5">
        <v>12504.834288800002</v>
      </c>
      <c r="CH397" s="5">
        <v>13255.124346128003</v>
      </c>
      <c r="CI397" s="5">
        <v>13255.124346128003</v>
      </c>
      <c r="CJ397" s="5">
        <v>13255.124346128003</v>
      </c>
      <c r="CK397" s="5">
        <v>13255.124346128003</v>
      </c>
      <c r="CL397" s="5">
        <v>13255.124346128003</v>
      </c>
      <c r="CM397" s="5">
        <v>13255.124346128003</v>
      </c>
      <c r="CN397" s="5">
        <v>13255.124346128003</v>
      </c>
      <c r="CO397" s="5">
        <v>13255.124346128003</v>
      </c>
      <c r="CP397" s="5">
        <v>13255.124346128003</v>
      </c>
      <c r="CQ397" s="5">
        <v>13255.124346128003</v>
      </c>
      <c r="CR397" s="5">
        <v>13255.124346128003</v>
      </c>
      <c r="CS397" s="5">
        <v>13255.124346128003</v>
      </c>
      <c r="CU397" s="69">
        <v>0</v>
      </c>
      <c r="CV397" s="69">
        <v>0</v>
      </c>
      <c r="CW397" s="69">
        <v>0</v>
      </c>
      <c r="CX397" s="69">
        <v>0</v>
      </c>
      <c r="CY397" s="69">
        <v>0</v>
      </c>
      <c r="CZ397" s="69">
        <v>0</v>
      </c>
      <c r="DC397" s="5">
        <v>0</v>
      </c>
      <c r="DD397" s="5">
        <v>0</v>
      </c>
      <c r="DE397" s="5">
        <v>0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0</v>
      </c>
      <c r="DM397" s="5">
        <v>0</v>
      </c>
      <c r="DN397" s="5">
        <v>0</v>
      </c>
      <c r="DO397" s="5">
        <v>0</v>
      </c>
      <c r="DP397" s="5">
        <v>0</v>
      </c>
      <c r="DQ397" s="5">
        <v>0</v>
      </c>
      <c r="DR397" s="5">
        <v>0</v>
      </c>
      <c r="DS397" s="5">
        <v>0</v>
      </c>
      <c r="DT397" s="5">
        <v>0</v>
      </c>
      <c r="DU397" s="5">
        <v>0</v>
      </c>
      <c r="DV397" s="5">
        <v>0</v>
      </c>
      <c r="DW397" s="5">
        <v>0</v>
      </c>
      <c r="DX397" s="5">
        <v>0</v>
      </c>
      <c r="DY397" s="5">
        <v>0</v>
      </c>
      <c r="DZ397" s="5">
        <v>0</v>
      </c>
      <c r="EA397" s="5">
        <v>0</v>
      </c>
      <c r="EB397" s="5">
        <v>0</v>
      </c>
      <c r="EC397" s="5">
        <v>0</v>
      </c>
      <c r="ED397" s="5">
        <v>0</v>
      </c>
      <c r="EE397" s="5">
        <v>0</v>
      </c>
      <c r="EF397" s="5">
        <v>0</v>
      </c>
      <c r="EG397" s="5">
        <v>0</v>
      </c>
      <c r="EH397" s="5">
        <v>0</v>
      </c>
      <c r="EI397" s="5">
        <v>0</v>
      </c>
      <c r="EJ397" s="5">
        <v>0</v>
      </c>
      <c r="EK397" s="5">
        <v>0</v>
      </c>
      <c r="EL397" s="5">
        <v>0</v>
      </c>
      <c r="EM397" s="5">
        <v>0</v>
      </c>
      <c r="EN397" s="5">
        <v>0</v>
      </c>
      <c r="EO397" s="5">
        <v>0</v>
      </c>
      <c r="EP397" s="5">
        <v>0</v>
      </c>
      <c r="EQ397" s="5">
        <v>0</v>
      </c>
      <c r="ER397" s="5">
        <v>0</v>
      </c>
      <c r="ES397" s="5">
        <v>0</v>
      </c>
      <c r="ET397" s="5">
        <v>0</v>
      </c>
      <c r="EU397" s="5">
        <v>0</v>
      </c>
      <c r="EV397" s="5">
        <v>0</v>
      </c>
      <c r="EW397" s="5">
        <v>0</v>
      </c>
      <c r="EX397" s="5">
        <v>0</v>
      </c>
      <c r="EY397" s="5">
        <v>0</v>
      </c>
      <c r="EZ397" s="5">
        <v>0</v>
      </c>
      <c r="FA397" s="5">
        <v>0</v>
      </c>
      <c r="FB397" s="5">
        <v>0</v>
      </c>
      <c r="FC397" s="5">
        <v>0</v>
      </c>
      <c r="FD397" s="5">
        <v>0</v>
      </c>
      <c r="FE397" s="5">
        <v>0</v>
      </c>
      <c r="FF397" s="5">
        <v>0</v>
      </c>
      <c r="FG397" s="5">
        <v>0</v>
      </c>
      <c r="FH397" s="5">
        <v>0</v>
      </c>
      <c r="FI397" s="5">
        <v>0</v>
      </c>
      <c r="FJ397" s="5">
        <v>0</v>
      </c>
      <c r="FK397" s="5">
        <v>0</v>
      </c>
      <c r="FL397" s="5">
        <v>0</v>
      </c>
      <c r="FM397" s="5">
        <v>0</v>
      </c>
      <c r="FN397" s="5">
        <v>0</v>
      </c>
      <c r="FO397" s="5">
        <v>0</v>
      </c>
      <c r="FP397" s="5">
        <v>0</v>
      </c>
      <c r="FQ397" s="5">
        <v>0</v>
      </c>
      <c r="FR397" s="5">
        <v>0</v>
      </c>
      <c r="FS397" s="5">
        <v>0</v>
      </c>
      <c r="FT397" s="5">
        <v>0</v>
      </c>
      <c r="FU397" s="5">
        <v>0</v>
      </c>
      <c r="FV397" s="5">
        <v>0</v>
      </c>
      <c r="FW397" s="5"/>
      <c r="FZ397" s="5">
        <v>0</v>
      </c>
      <c r="GA397" s="5">
        <v>0</v>
      </c>
      <c r="GB397" s="5">
        <v>0</v>
      </c>
      <c r="GC397" s="5">
        <v>0</v>
      </c>
      <c r="GD397" s="5">
        <v>0</v>
      </c>
      <c r="GE397" s="5">
        <v>3631.87</v>
      </c>
      <c r="GF397" s="5">
        <v>9905</v>
      </c>
      <c r="GG397" s="5">
        <v>9905</v>
      </c>
      <c r="GH397" s="5">
        <v>9905</v>
      </c>
      <c r="GI397" s="5">
        <v>9905</v>
      </c>
      <c r="GJ397" s="5">
        <v>9905</v>
      </c>
      <c r="GK397" s="5">
        <v>9905</v>
      </c>
      <c r="GL397" s="5">
        <v>10499.300000000001</v>
      </c>
      <c r="GM397" s="5">
        <v>10499.300000000001</v>
      </c>
      <c r="GN397" s="5">
        <v>10499.300000000001</v>
      </c>
      <c r="GO397" s="5">
        <v>10499.300000000001</v>
      </c>
      <c r="GP397" s="5">
        <v>10499.300000000001</v>
      </c>
      <c r="GQ397" s="5">
        <v>10499.300000000001</v>
      </c>
      <c r="GR397" s="5">
        <v>10499.300000000001</v>
      </c>
      <c r="GS397" s="5">
        <v>10499.300000000001</v>
      </c>
      <c r="GT397" s="5">
        <v>10499.300000000001</v>
      </c>
      <c r="GU397" s="5">
        <v>10499.300000000001</v>
      </c>
      <c r="GV397" s="5">
        <v>10499.300000000001</v>
      </c>
      <c r="GW397" s="5">
        <v>10499.300000000001</v>
      </c>
      <c r="GX397" s="5">
        <v>11129.258000000002</v>
      </c>
      <c r="GY397" s="5">
        <v>11129.258000000002</v>
      </c>
      <c r="GZ397" s="5">
        <v>11129.258000000002</v>
      </c>
      <c r="HA397" s="5">
        <v>11129.258000000002</v>
      </c>
      <c r="HB397" s="5">
        <v>11129.258000000002</v>
      </c>
      <c r="HC397" s="5">
        <v>11129.258000000002</v>
      </c>
      <c r="HD397" s="5">
        <v>11129.258000000002</v>
      </c>
      <c r="HE397" s="5">
        <v>11129.258000000002</v>
      </c>
      <c r="HF397" s="5">
        <v>11129.258000000002</v>
      </c>
      <c r="HG397" s="5">
        <v>11129.258000000002</v>
      </c>
      <c r="HH397" s="5">
        <v>11129.258000000002</v>
      </c>
      <c r="HI397" s="5">
        <v>11129.258000000002</v>
      </c>
      <c r="HJ397" s="5">
        <v>11797.013480000001</v>
      </c>
      <c r="HK397" s="5">
        <v>11797.013480000001</v>
      </c>
      <c r="HL397" s="5">
        <v>11797.013480000001</v>
      </c>
      <c r="HM397" s="5">
        <v>11797.013480000001</v>
      </c>
      <c r="HN397" s="5">
        <v>11797.013480000001</v>
      </c>
      <c r="HO397" s="5">
        <v>11797.013480000001</v>
      </c>
      <c r="HP397" s="5">
        <v>11797.013480000001</v>
      </c>
      <c r="HQ397" s="5">
        <v>11797.013480000001</v>
      </c>
      <c r="HR397" s="5">
        <v>11797.013480000001</v>
      </c>
      <c r="HS397" s="5">
        <v>11797.013480000001</v>
      </c>
      <c r="HT397" s="5">
        <v>11797.013480000001</v>
      </c>
      <c r="HU397" s="5">
        <v>11797.013480000001</v>
      </c>
      <c r="HV397" s="5">
        <v>12504.834288800002</v>
      </c>
      <c r="HW397" s="5">
        <v>12504.834288800002</v>
      </c>
      <c r="HX397" s="5">
        <v>12504.834288800002</v>
      </c>
      <c r="HY397" s="5">
        <v>12504.834288800002</v>
      </c>
      <c r="HZ397" s="5">
        <v>12504.834288800002</v>
      </c>
      <c r="IA397" s="5">
        <v>12504.834288800002</v>
      </c>
      <c r="IB397" s="5">
        <v>12504.834288800002</v>
      </c>
      <c r="IC397" s="5">
        <v>12504.834288800002</v>
      </c>
      <c r="ID397" s="5">
        <v>12504.834288800002</v>
      </c>
      <c r="IE397" s="5">
        <v>12504.834288800002</v>
      </c>
      <c r="IF397" s="5">
        <v>12504.834288800002</v>
      </c>
      <c r="IG397" s="5">
        <v>12504.834288800002</v>
      </c>
      <c r="IH397" s="5">
        <v>13255.124346128003</v>
      </c>
      <c r="II397" s="5">
        <v>13255.124346128003</v>
      </c>
      <c r="IJ397" s="5">
        <v>13255.124346128003</v>
      </c>
      <c r="IK397" s="5">
        <v>13255.124346128003</v>
      </c>
      <c r="IL397" s="5">
        <v>13255.124346128003</v>
      </c>
      <c r="IM397" s="5">
        <v>13255.124346128003</v>
      </c>
      <c r="IN397" s="5">
        <v>13255.124346128003</v>
      </c>
      <c r="IO397" s="5">
        <v>13255.124346128003</v>
      </c>
      <c r="IP397" s="5">
        <v>13255.124346128003</v>
      </c>
      <c r="IQ397" s="5">
        <v>13255.124346128003</v>
      </c>
      <c r="IR397" s="5">
        <v>13255.124346128003</v>
      </c>
      <c r="IS397" s="5">
        <v>13255.124346128003</v>
      </c>
      <c r="IT397" s="5"/>
      <c r="IW397" s="5">
        <v>0</v>
      </c>
      <c r="IX397" s="5">
        <v>0</v>
      </c>
      <c r="IY397" s="5">
        <v>0</v>
      </c>
      <c r="IZ397" s="5">
        <v>0</v>
      </c>
      <c r="JA397" s="5">
        <v>0</v>
      </c>
      <c r="JB397" s="5">
        <v>104.234669</v>
      </c>
      <c r="JC397" s="5">
        <v>284.27350000000001</v>
      </c>
      <c r="JD397" s="5">
        <v>284.27350000000001</v>
      </c>
      <c r="JE397" s="5">
        <v>284.27350000000001</v>
      </c>
      <c r="JF397" s="5">
        <v>284.27350000000001</v>
      </c>
      <c r="JG397" s="5">
        <v>284.27350000000001</v>
      </c>
      <c r="JH397" s="5">
        <v>284.27350000000001</v>
      </c>
      <c r="JI397" s="5">
        <v>301.32991000000004</v>
      </c>
      <c r="JJ397" s="5">
        <v>301.32991000000004</v>
      </c>
      <c r="JK397" s="5">
        <v>301.32991000000004</v>
      </c>
      <c r="JL397" s="5">
        <v>301.32991000000004</v>
      </c>
      <c r="JM397" s="5">
        <v>301.32991000000004</v>
      </c>
      <c r="JN397" s="5">
        <v>301.32991000000004</v>
      </c>
      <c r="JO397" s="5">
        <v>301.32991000000004</v>
      </c>
      <c r="JP397" s="5">
        <v>301.32991000000004</v>
      </c>
      <c r="JQ397" s="5">
        <v>301.32991000000004</v>
      </c>
      <c r="JR397" s="5">
        <v>301.32991000000004</v>
      </c>
      <c r="JS397" s="5">
        <v>301.32991000000004</v>
      </c>
      <c r="JT397" s="5">
        <v>301.32991000000004</v>
      </c>
      <c r="JU397" s="5">
        <v>319.40970460000005</v>
      </c>
      <c r="JV397" s="5">
        <v>319.40970460000005</v>
      </c>
      <c r="JW397" s="5">
        <v>319.40970460000005</v>
      </c>
      <c r="JX397" s="5">
        <v>319.40970460000005</v>
      </c>
      <c r="JY397" s="5">
        <v>319.40970460000005</v>
      </c>
      <c r="JZ397" s="5">
        <v>319.40970460000005</v>
      </c>
      <c r="KA397" s="5">
        <v>319.40970460000005</v>
      </c>
      <c r="KB397" s="5">
        <v>319.40970460000005</v>
      </c>
      <c r="KC397" s="5">
        <v>319.40970460000005</v>
      </c>
      <c r="KD397" s="5">
        <v>319.40970460000005</v>
      </c>
      <c r="KE397" s="5">
        <v>319.40970460000005</v>
      </c>
      <c r="KF397" s="5">
        <v>319.40970460000005</v>
      </c>
      <c r="KG397" s="5">
        <v>338.57428687600003</v>
      </c>
      <c r="KH397" s="5">
        <v>338.57428687600003</v>
      </c>
      <c r="KI397" s="5">
        <v>338.57428687600003</v>
      </c>
      <c r="KJ397" s="5">
        <v>338.57428687600003</v>
      </c>
      <c r="KK397" s="5">
        <v>338.57428687600003</v>
      </c>
      <c r="KL397" s="5">
        <v>338.57428687600003</v>
      </c>
      <c r="KM397" s="5">
        <v>338.57428687600003</v>
      </c>
      <c r="KN397" s="5">
        <v>338.57428687600003</v>
      </c>
      <c r="KO397" s="5">
        <v>338.57428687600003</v>
      </c>
      <c r="KP397" s="5">
        <v>338.57428687600003</v>
      </c>
      <c r="KQ397" s="5">
        <v>338.57428687600003</v>
      </c>
      <c r="KR397" s="5">
        <v>338.57428687600003</v>
      </c>
      <c r="KS397" s="5">
        <v>358.88874408856009</v>
      </c>
      <c r="KT397" s="5">
        <v>358.88874408856009</v>
      </c>
      <c r="KU397" s="5">
        <v>358.88874408856009</v>
      </c>
      <c r="KV397" s="5">
        <v>358.88874408856009</v>
      </c>
      <c r="KW397" s="5">
        <v>358.88874408856009</v>
      </c>
      <c r="KX397" s="5">
        <v>358.88874408856009</v>
      </c>
      <c r="KY397" s="5">
        <v>358.88874408856009</v>
      </c>
      <c r="KZ397" s="5">
        <v>358.88874408856009</v>
      </c>
      <c r="LA397" s="5">
        <v>358.88874408856009</v>
      </c>
      <c r="LB397" s="5">
        <v>358.88874408856009</v>
      </c>
      <c r="LC397" s="5">
        <v>358.88874408856009</v>
      </c>
      <c r="LD397" s="5">
        <v>358.88874408856009</v>
      </c>
      <c r="LE397" s="5">
        <v>380.42206873387369</v>
      </c>
      <c r="LF397" s="5">
        <v>380.42206873387369</v>
      </c>
      <c r="LG397" s="5">
        <v>380.42206873387369</v>
      </c>
      <c r="LH397" s="5">
        <v>380.42206873387369</v>
      </c>
      <c r="LI397" s="5">
        <v>380.42206873387369</v>
      </c>
      <c r="LJ397" s="5">
        <v>380.42206873387369</v>
      </c>
      <c r="LK397" s="5">
        <v>380.42206873387369</v>
      </c>
      <c r="LL397" s="5">
        <v>380.42206873387369</v>
      </c>
      <c r="LM397" s="5">
        <v>380.42206873387369</v>
      </c>
      <c r="LN397" s="5">
        <v>380.42206873387369</v>
      </c>
      <c r="LO397" s="5">
        <v>380.42206873387369</v>
      </c>
      <c r="LP397" s="5">
        <v>380.42206873387369</v>
      </c>
      <c r="LQ397" s="5"/>
      <c r="LT397" s="5">
        <v>0</v>
      </c>
      <c r="LU397" s="5">
        <v>0</v>
      </c>
      <c r="LV397" s="5">
        <v>0</v>
      </c>
      <c r="LW397" s="5">
        <v>0</v>
      </c>
      <c r="LX397" s="5">
        <v>0</v>
      </c>
      <c r="LY397" s="5">
        <v>110.40884799999999</v>
      </c>
      <c r="LZ397" s="5">
        <v>301.11200000000002</v>
      </c>
      <c r="MA397" s="5">
        <v>301.11200000000002</v>
      </c>
      <c r="MB397" s="5">
        <v>301.11200000000002</v>
      </c>
      <c r="MC397" s="5">
        <v>301.11200000000002</v>
      </c>
      <c r="MD397" s="5">
        <v>301.11200000000002</v>
      </c>
      <c r="ME397" s="5">
        <v>301.11200000000002</v>
      </c>
      <c r="MF397" s="5">
        <v>319.17872000000006</v>
      </c>
      <c r="MG397" s="5">
        <v>319.17872000000006</v>
      </c>
      <c r="MH397" s="5">
        <v>319.17872000000006</v>
      </c>
      <c r="MI397" s="5">
        <v>319.17872000000006</v>
      </c>
      <c r="MJ397" s="5">
        <v>319.17872000000006</v>
      </c>
      <c r="MK397" s="5">
        <v>319.17872000000006</v>
      </c>
      <c r="ML397" s="5">
        <v>319.17872000000006</v>
      </c>
      <c r="MM397" s="5">
        <v>319.17872000000006</v>
      </c>
      <c r="MN397" s="5">
        <v>319.17872000000006</v>
      </c>
      <c r="MO397" s="5">
        <v>319.17872000000006</v>
      </c>
      <c r="MP397" s="5">
        <v>319.17872000000006</v>
      </c>
      <c r="MQ397" s="5">
        <v>319.17872000000006</v>
      </c>
      <c r="MR397" s="5">
        <v>338.32944320000007</v>
      </c>
      <c r="MS397" s="5">
        <v>338.32944320000007</v>
      </c>
      <c r="MT397" s="5">
        <v>338.32944320000007</v>
      </c>
      <c r="MU397" s="5">
        <v>338.32944320000007</v>
      </c>
      <c r="MV397" s="5">
        <v>338.32944320000007</v>
      </c>
      <c r="MW397" s="5">
        <v>338.32944320000007</v>
      </c>
      <c r="MX397" s="5">
        <v>338.32944320000007</v>
      </c>
      <c r="MY397" s="5">
        <v>338.32944320000007</v>
      </c>
      <c r="MZ397" s="5">
        <v>338.32944320000007</v>
      </c>
      <c r="NA397" s="5">
        <v>338.32944320000007</v>
      </c>
      <c r="NB397" s="5">
        <v>338.32944320000007</v>
      </c>
      <c r="NC397" s="5">
        <v>338.32944320000007</v>
      </c>
      <c r="ND397" s="5">
        <v>358.62920979200004</v>
      </c>
      <c r="NE397" s="5">
        <v>358.62920979200004</v>
      </c>
      <c r="NF397" s="5">
        <v>358.62920979200004</v>
      </c>
      <c r="NG397" s="5">
        <v>358.62920979200004</v>
      </c>
      <c r="NH397" s="5">
        <v>358.62920979200004</v>
      </c>
      <c r="NI397" s="5">
        <v>358.62920979200004</v>
      </c>
      <c r="NJ397" s="5">
        <v>358.62920979200004</v>
      </c>
      <c r="NK397" s="5">
        <v>358.62920979200004</v>
      </c>
      <c r="NL397" s="5">
        <v>358.62920979200004</v>
      </c>
      <c r="NM397" s="5">
        <v>358.62920979200004</v>
      </c>
      <c r="NN397" s="5">
        <v>358.62920979200004</v>
      </c>
      <c r="NO397" s="5">
        <v>358.62920979200004</v>
      </c>
      <c r="NP397" s="5">
        <v>380.14696237952006</v>
      </c>
      <c r="NQ397" s="5">
        <v>380.14696237952006</v>
      </c>
      <c r="NR397" s="5">
        <v>380.14696237952006</v>
      </c>
      <c r="NS397" s="5">
        <v>380.14696237952006</v>
      </c>
      <c r="NT397" s="5">
        <v>380.14696237952006</v>
      </c>
      <c r="NU397" s="5">
        <v>380.14696237952006</v>
      </c>
      <c r="NV397" s="5">
        <v>380.14696237952006</v>
      </c>
      <c r="NW397" s="5">
        <v>380.14696237952006</v>
      </c>
      <c r="NX397" s="5">
        <v>380.14696237952006</v>
      </c>
      <c r="NY397" s="5">
        <v>380.14696237952006</v>
      </c>
      <c r="NZ397" s="5">
        <v>380.14696237952006</v>
      </c>
      <c r="OA397" s="5">
        <v>380.14696237952006</v>
      </c>
      <c r="OB397" s="5">
        <v>402.95578012229129</v>
      </c>
      <c r="OC397" s="5">
        <v>402.95578012229129</v>
      </c>
      <c r="OD397" s="5">
        <v>402.95578012229129</v>
      </c>
      <c r="OE397" s="5">
        <v>402.95578012229129</v>
      </c>
      <c r="OF397" s="5">
        <v>402.95578012229129</v>
      </c>
      <c r="OG397" s="5">
        <v>402.95578012229129</v>
      </c>
      <c r="OH397" s="5">
        <v>402.95578012229129</v>
      </c>
      <c r="OI397" s="5">
        <v>402.95578012229129</v>
      </c>
      <c r="OJ397" s="5">
        <v>402.95578012229129</v>
      </c>
      <c r="OK397" s="5">
        <v>402.95578012229129</v>
      </c>
      <c r="OL397" s="5">
        <v>402.95578012229129</v>
      </c>
      <c r="OM397" s="5">
        <v>402.95578012229129</v>
      </c>
      <c r="ON397" s="5"/>
      <c r="OQ397" s="59">
        <v>0</v>
      </c>
      <c r="OR397" s="59">
        <v>0</v>
      </c>
      <c r="OS397" s="59">
        <v>0</v>
      </c>
      <c r="OT397" s="59">
        <v>0</v>
      </c>
      <c r="OU397" s="59">
        <v>0</v>
      </c>
      <c r="OV397" s="59">
        <v>0</v>
      </c>
      <c r="OW397" s="59">
        <v>0</v>
      </c>
      <c r="OX397" s="59">
        <v>0</v>
      </c>
      <c r="OY397" s="59">
        <v>0</v>
      </c>
      <c r="OZ397" s="59">
        <v>0</v>
      </c>
      <c r="PA397" s="59">
        <v>0</v>
      </c>
      <c r="PB397" s="59">
        <v>0</v>
      </c>
      <c r="PC397" s="59">
        <v>0</v>
      </c>
      <c r="PD397" s="59">
        <v>0</v>
      </c>
      <c r="PE397" s="59">
        <v>0</v>
      </c>
      <c r="PF397" s="59">
        <v>0</v>
      </c>
      <c r="PG397" s="59">
        <v>0</v>
      </c>
      <c r="PH397" s="59">
        <v>0</v>
      </c>
      <c r="PI397" s="59">
        <v>0</v>
      </c>
      <c r="PJ397" s="59">
        <v>0</v>
      </c>
      <c r="PK397" s="59">
        <v>0</v>
      </c>
      <c r="PL397" s="59">
        <v>0</v>
      </c>
      <c r="PM397" s="59">
        <v>0</v>
      </c>
      <c r="PN397" s="59">
        <v>0</v>
      </c>
      <c r="PO397" s="59">
        <v>0</v>
      </c>
      <c r="PP397" s="59">
        <v>0</v>
      </c>
      <c r="PQ397" s="59">
        <v>0</v>
      </c>
      <c r="PR397" s="59">
        <v>0</v>
      </c>
      <c r="PS397" s="59">
        <v>0</v>
      </c>
      <c r="PT397" s="59">
        <v>0</v>
      </c>
      <c r="PU397" s="59">
        <v>0</v>
      </c>
      <c r="PV397" s="59">
        <v>0</v>
      </c>
      <c r="PW397" s="59">
        <v>0</v>
      </c>
      <c r="PX397" s="59">
        <v>0</v>
      </c>
      <c r="PY397" s="59">
        <v>0</v>
      </c>
      <c r="PZ397" s="59">
        <v>0</v>
      </c>
      <c r="QA397" s="59">
        <v>0</v>
      </c>
      <c r="QB397" s="59">
        <v>0</v>
      </c>
      <c r="QC397" s="59">
        <v>0</v>
      </c>
      <c r="QD397" s="59">
        <v>0</v>
      </c>
      <c r="QE397" s="59">
        <v>0</v>
      </c>
      <c r="QF397" s="59">
        <v>0</v>
      </c>
      <c r="QG397" s="59">
        <v>0</v>
      </c>
      <c r="QH397" s="59">
        <v>0</v>
      </c>
      <c r="QI397" s="59">
        <v>0</v>
      </c>
      <c r="QJ397" s="59">
        <v>0</v>
      </c>
      <c r="QK397" s="59">
        <v>0</v>
      </c>
      <c r="QL397" s="59">
        <v>0</v>
      </c>
      <c r="QM397" s="59">
        <v>0</v>
      </c>
      <c r="QN397" s="59">
        <v>0</v>
      </c>
      <c r="QO397" s="59">
        <v>0</v>
      </c>
      <c r="QP397" s="59">
        <v>0</v>
      </c>
      <c r="QQ397" s="59">
        <v>0</v>
      </c>
      <c r="QR397" s="59">
        <v>0</v>
      </c>
      <c r="QS397" s="59">
        <v>0</v>
      </c>
      <c r="QT397" s="59">
        <v>0</v>
      </c>
      <c r="QU397" s="59">
        <v>0</v>
      </c>
      <c r="QV397" s="59">
        <v>0</v>
      </c>
      <c r="QW397" s="59">
        <v>0</v>
      </c>
      <c r="QX397" s="59">
        <v>0</v>
      </c>
      <c r="QY397" s="59">
        <v>0</v>
      </c>
      <c r="QZ397" s="59">
        <v>0</v>
      </c>
      <c r="RA397" s="59">
        <v>0</v>
      </c>
      <c r="RB397" s="59">
        <v>0</v>
      </c>
      <c r="RC397" s="59">
        <v>0</v>
      </c>
      <c r="RD397" s="59">
        <v>0</v>
      </c>
      <c r="RE397" s="59">
        <v>0</v>
      </c>
      <c r="RF397" s="59">
        <v>0</v>
      </c>
      <c r="RG397" s="59">
        <v>0</v>
      </c>
      <c r="RH397" s="59">
        <v>0</v>
      </c>
      <c r="RI397" s="59">
        <v>0</v>
      </c>
      <c r="RJ397" s="59">
        <v>0</v>
      </c>
      <c r="RK397" s="59"/>
      <c r="RN397" s="59">
        <v>0</v>
      </c>
      <c r="RO397" s="59">
        <v>0</v>
      </c>
      <c r="RP397" s="59">
        <v>0</v>
      </c>
      <c r="RQ397" s="59">
        <v>0</v>
      </c>
      <c r="RR397" s="59">
        <v>0</v>
      </c>
      <c r="RS397" s="59">
        <v>214.64351699999997</v>
      </c>
      <c r="RT397" s="59">
        <v>585.38550000000009</v>
      </c>
      <c r="RU397" s="59">
        <v>585.38550000000009</v>
      </c>
      <c r="RV397" s="59">
        <v>585.38550000000009</v>
      </c>
      <c r="RW397" s="59">
        <v>585.38550000000009</v>
      </c>
      <c r="RX397" s="59">
        <v>585.38550000000009</v>
      </c>
      <c r="RY397" s="59">
        <v>585.38550000000009</v>
      </c>
      <c r="RZ397" s="59">
        <v>620.50863000000004</v>
      </c>
      <c r="SA397" s="59">
        <v>620.50863000000004</v>
      </c>
      <c r="SB397" s="59">
        <v>620.50863000000004</v>
      </c>
      <c r="SC397" s="59">
        <v>620.50863000000004</v>
      </c>
      <c r="SD397" s="59">
        <v>620.50863000000004</v>
      </c>
      <c r="SE397" s="59">
        <v>620.50863000000004</v>
      </c>
      <c r="SF397" s="59">
        <v>620.50863000000004</v>
      </c>
      <c r="SG397" s="59">
        <v>620.50863000000004</v>
      </c>
      <c r="SH397" s="59">
        <v>620.50863000000004</v>
      </c>
      <c r="SI397" s="59">
        <v>620.50863000000004</v>
      </c>
      <c r="SJ397" s="59">
        <v>620.50863000000004</v>
      </c>
      <c r="SK397" s="59">
        <v>620.50863000000004</v>
      </c>
      <c r="SL397" s="59">
        <v>657.73914780000018</v>
      </c>
      <c r="SM397" s="59">
        <v>657.73914780000018</v>
      </c>
      <c r="SN397" s="59">
        <v>657.73914780000018</v>
      </c>
      <c r="SO397" s="59">
        <v>657.73914780000018</v>
      </c>
      <c r="SP397" s="59">
        <v>657.73914780000018</v>
      </c>
      <c r="SQ397" s="59">
        <v>657.73914780000018</v>
      </c>
      <c r="SR397" s="59">
        <v>657.73914780000018</v>
      </c>
      <c r="SS397" s="59">
        <v>657.73914780000018</v>
      </c>
      <c r="ST397" s="59">
        <v>657.73914780000018</v>
      </c>
      <c r="SU397" s="59">
        <v>657.73914780000018</v>
      </c>
      <c r="SV397" s="59">
        <v>657.73914780000018</v>
      </c>
      <c r="SW397" s="59">
        <v>657.73914780000018</v>
      </c>
      <c r="SX397" s="59">
        <v>697.20349666800007</v>
      </c>
      <c r="SY397" s="59">
        <v>697.20349666800007</v>
      </c>
      <c r="SZ397" s="59">
        <v>697.20349666800007</v>
      </c>
      <c r="TA397" s="59">
        <v>697.20349666800007</v>
      </c>
      <c r="TB397" s="59">
        <v>697.20349666800007</v>
      </c>
      <c r="TC397" s="59">
        <v>697.20349666800007</v>
      </c>
      <c r="TD397" s="59">
        <v>697.20349666800007</v>
      </c>
      <c r="TE397" s="59">
        <v>697.20349666800007</v>
      </c>
      <c r="TF397" s="59">
        <v>697.20349666800007</v>
      </c>
      <c r="TG397" s="59">
        <v>697.20349666800007</v>
      </c>
      <c r="TH397" s="59">
        <v>697.20349666800007</v>
      </c>
      <c r="TI397" s="59">
        <v>697.20349666800007</v>
      </c>
      <c r="TJ397" s="59">
        <v>739.03570646808021</v>
      </c>
      <c r="TK397" s="59">
        <v>739.03570646808021</v>
      </c>
      <c r="TL397" s="59">
        <v>739.03570646808021</v>
      </c>
      <c r="TM397" s="59">
        <v>739.03570646808021</v>
      </c>
      <c r="TN397" s="59">
        <v>739.03570646808021</v>
      </c>
      <c r="TO397" s="59">
        <v>739.03570646808021</v>
      </c>
      <c r="TP397" s="59">
        <v>739.03570646808021</v>
      </c>
      <c r="TQ397" s="59">
        <v>739.03570646808021</v>
      </c>
      <c r="TR397" s="59">
        <v>739.03570646808021</v>
      </c>
      <c r="TS397" s="59">
        <v>739.03570646808021</v>
      </c>
      <c r="TT397" s="59">
        <v>739.03570646808021</v>
      </c>
      <c r="TU397" s="59">
        <v>739.03570646808021</v>
      </c>
      <c r="TV397" s="59">
        <v>783.37784885616497</v>
      </c>
      <c r="TW397" s="59">
        <v>783.37784885616497</v>
      </c>
      <c r="TX397" s="59">
        <v>783.37784885616497</v>
      </c>
      <c r="TY397" s="59">
        <v>783.37784885616497</v>
      </c>
      <c r="TZ397" s="59">
        <v>783.37784885616497</v>
      </c>
      <c r="UA397" s="59">
        <v>783.37784885616497</v>
      </c>
      <c r="UB397" s="59">
        <v>783.37784885616497</v>
      </c>
      <c r="UC397" s="59">
        <v>783.37784885616497</v>
      </c>
      <c r="UD397" s="59">
        <v>783.37784885616497</v>
      </c>
      <c r="UE397" s="59">
        <v>783.37784885616497</v>
      </c>
      <c r="UF397" s="59">
        <v>783.37784885616497</v>
      </c>
      <c r="UG397" s="59">
        <v>783.37784885616497</v>
      </c>
      <c r="UH397" s="59"/>
      <c r="UK397" s="59">
        <v>1809.875669</v>
      </c>
      <c r="UL397" s="59">
        <v>3615.9589199999996</v>
      </c>
      <c r="UM397" s="59">
        <v>3832.9164552000016</v>
      </c>
      <c r="UN397" s="59">
        <v>4062.8914425119997</v>
      </c>
      <c r="UO397" s="59">
        <v>4306.6649290627211</v>
      </c>
      <c r="UP397" s="59">
        <v>4565.0648248064854</v>
      </c>
      <c r="UQ397" s="59"/>
      <c r="UT397" s="59">
        <v>1917.0808480000003</v>
      </c>
      <c r="UU397" s="59">
        <v>3830.14464</v>
      </c>
      <c r="UV397" s="59">
        <v>4059.9533184000015</v>
      </c>
      <c r="UW397" s="59">
        <v>4303.5505175040007</v>
      </c>
      <c r="UX397" s="59">
        <v>4561.7635485542405</v>
      </c>
      <c r="UY397" s="59">
        <v>4835.4693614674952</v>
      </c>
      <c r="UZ397" s="59"/>
      <c r="VC397" s="59">
        <v>0</v>
      </c>
      <c r="VD397" s="59">
        <v>0</v>
      </c>
      <c r="VE397" s="59">
        <v>0</v>
      </c>
      <c r="VF397" s="59">
        <v>0</v>
      </c>
      <c r="VG397" s="59">
        <v>0</v>
      </c>
      <c r="VH397" s="59">
        <v>0</v>
      </c>
      <c r="VI397" s="59"/>
      <c r="VL397" s="59">
        <v>3726.9565170000005</v>
      </c>
      <c r="VM397" s="59">
        <v>7446.1035599999996</v>
      </c>
      <c r="VN397" s="59">
        <v>7892.8697736000031</v>
      </c>
      <c r="VO397" s="59">
        <v>8366.4419600159999</v>
      </c>
      <c r="VP397" s="59">
        <v>8868.4284776169625</v>
      </c>
      <c r="VQ397" s="59">
        <v>9400.5341862739806</v>
      </c>
      <c r="VR397" s="59"/>
      <c r="VU397" s="59">
        <v>63061.869999999995</v>
      </c>
      <c r="VV397" s="59">
        <v>125991.60000000002</v>
      </c>
      <c r="VW397" s="59">
        <v>133551.09600000002</v>
      </c>
      <c r="VX397" s="59">
        <v>141564.16175999999</v>
      </c>
      <c r="VY397" s="59">
        <v>150058.01146560002</v>
      </c>
      <c r="VZ397" s="59">
        <v>159061.49215353598</v>
      </c>
      <c r="WA397" s="59"/>
      <c r="WD397" s="59">
        <v>5255.1558333333332</v>
      </c>
      <c r="WE397" s="59">
        <v>10499.300000000001</v>
      </c>
      <c r="WF397" s="59">
        <v>11129.258000000002</v>
      </c>
      <c r="WG397" s="59">
        <v>11797.01348</v>
      </c>
      <c r="WH397" s="59">
        <v>12504.834288800002</v>
      </c>
      <c r="WI397" s="59">
        <v>13255.124346127997</v>
      </c>
      <c r="WJ397" s="59"/>
      <c r="WM397" s="59">
        <v>220.52689187298924</v>
      </c>
      <c r="WN397" s="59">
        <v>440.59169114561485</v>
      </c>
      <c r="WO397" s="59">
        <v>467.02719261435175</v>
      </c>
      <c r="WP397" s="59">
        <v>495.0488241712128</v>
      </c>
      <c r="WQ397" s="59">
        <v>524.7517536214857</v>
      </c>
      <c r="WR397" s="59">
        <v>556.23685883877454</v>
      </c>
      <c r="WS397" s="59"/>
      <c r="WV397" s="74">
        <v>6.3666666666666663</v>
      </c>
      <c r="WW397" s="74">
        <v>18.366666666666667</v>
      </c>
      <c r="WX397" s="74">
        <v>30.366666666666667</v>
      </c>
      <c r="WY397" s="74">
        <v>42.366666666666667</v>
      </c>
      <c r="WZ397" s="74">
        <v>54.366666666666667</v>
      </c>
      <c r="XA397" s="74">
        <v>66.36666666666666</v>
      </c>
      <c r="XB397" s="74"/>
      <c r="XE397" s="80">
        <v>0</v>
      </c>
      <c r="XF397" s="80">
        <v>1</v>
      </c>
      <c r="XG397" s="80">
        <v>2</v>
      </c>
      <c r="XH397" s="80">
        <v>3</v>
      </c>
      <c r="XI397" s="80">
        <v>4</v>
      </c>
      <c r="XJ397" s="80">
        <v>5</v>
      </c>
      <c r="XK397" s="80"/>
      <c r="XL397" s="75"/>
      <c r="XM397" s="75"/>
      <c r="XN397" s="80">
        <v>6</v>
      </c>
      <c r="XO397" s="80">
        <v>6</v>
      </c>
      <c r="XP397" s="80">
        <v>6</v>
      </c>
      <c r="XQ397" s="80">
        <v>6</v>
      </c>
      <c r="XR397" s="80">
        <v>6</v>
      </c>
      <c r="XS397" s="80">
        <v>6</v>
      </c>
      <c r="XT397" s="80"/>
      <c r="XW397" s="80">
        <v>11</v>
      </c>
      <c r="XX397" s="80">
        <v>11</v>
      </c>
      <c r="XY397" s="80">
        <v>11</v>
      </c>
      <c r="XZ397" s="80">
        <v>11</v>
      </c>
      <c r="YA397" s="80">
        <v>11</v>
      </c>
      <c r="YB397" s="80">
        <v>10</v>
      </c>
      <c r="YC397" s="80"/>
      <c r="YF397" s="5">
        <v>459.79856955518289</v>
      </c>
      <c r="YG397" s="5">
        <v>918.63367603860752</v>
      </c>
      <c r="YH397" s="5">
        <v>973.75169660092342</v>
      </c>
      <c r="YI397" s="5">
        <v>1032.1767983969794</v>
      </c>
      <c r="YJ397" s="5">
        <v>1094.1074063007991</v>
      </c>
      <c r="YK397" s="5">
        <v>3384.7012860339428</v>
      </c>
      <c r="YL397" s="5"/>
      <c r="YO397" s="5">
        <v>9923.7101342845162</v>
      </c>
      <c r="YP397" s="5">
        <v>19826.626101552669</v>
      </c>
      <c r="YQ397" s="5">
        <v>21016.223667645827</v>
      </c>
      <c r="YR397" s="5">
        <v>29702.929450272768</v>
      </c>
      <c r="YS397" s="5">
        <v>31485.105217289143</v>
      </c>
      <c r="YT397" s="5">
        <v>33374.211530326473</v>
      </c>
      <c r="YU397" s="5"/>
      <c r="YX397" s="5">
        <v>6787.1998167351276</v>
      </c>
      <c r="YY397" s="5">
        <v>19649.869898749301</v>
      </c>
      <c r="YZ397" s="5">
        <v>21016.223667645827</v>
      </c>
      <c r="ZA397" s="5">
        <v>29702.929450272768</v>
      </c>
      <c r="ZB397" s="5">
        <v>31485.105217289143</v>
      </c>
      <c r="ZC397" s="5">
        <v>33374.211530326473</v>
      </c>
      <c r="ZD397" s="5"/>
      <c r="ZG397" s="5">
        <v>220.52689187298924</v>
      </c>
      <c r="ZH397" s="5">
        <v>440.59169114561485</v>
      </c>
      <c r="ZI397" s="5">
        <v>467.02719261435175</v>
      </c>
      <c r="ZJ397" s="5">
        <v>495.0488241712128</v>
      </c>
      <c r="ZK397" s="5">
        <v>524.7517536214857</v>
      </c>
      <c r="ZL397" s="5">
        <v>556.23685883877454</v>
      </c>
      <c r="ZM397" s="5"/>
      <c r="ZP397" s="60">
        <v>3087.3764862218495</v>
      </c>
      <c r="ZQ397" s="60">
        <v>12336.567352077216</v>
      </c>
      <c r="ZR397" s="60">
        <v>13076.761393201848</v>
      </c>
      <c r="ZS397" s="60">
        <v>13861.367076793958</v>
      </c>
      <c r="ZT397" s="60">
        <v>14693.049101401601</v>
      </c>
      <c r="ZU397" s="60">
        <v>15574.632047485688</v>
      </c>
      <c r="ZV397" s="60"/>
      <c r="ZY397" s="60">
        <v>220.52689187298924</v>
      </c>
      <c r="ZZ397" s="60">
        <v>440.59169114561485</v>
      </c>
      <c r="AAA397" s="60">
        <v>467.02719261435175</v>
      </c>
      <c r="AAB397" s="60">
        <v>495.0488241712128</v>
      </c>
      <c r="AAC397" s="60">
        <v>524.7517536214857</v>
      </c>
      <c r="AAD397" s="60">
        <v>556.23685883877454</v>
      </c>
      <c r="AAE397" s="60"/>
      <c r="AAH397" s="60">
        <v>2866.8495943488601</v>
      </c>
      <c r="AAI397" s="60">
        <v>14980.117498950905</v>
      </c>
      <c r="AAJ397" s="60">
        <v>25686.495593789346</v>
      </c>
      <c r="AAK397" s="60">
        <v>37623.710637012176</v>
      </c>
      <c r="AAL397" s="60">
        <v>50900.920101284115</v>
      </c>
      <c r="AAM397" s="60">
        <v>71198.317931363141</v>
      </c>
      <c r="AAN397" s="60"/>
      <c r="AAQ397" s="5">
        <v>5954.2260805707101</v>
      </c>
      <c r="AAR397" s="5">
        <v>27316.68485102812</v>
      </c>
      <c r="AAS397" s="5">
        <v>38763.256986991197</v>
      </c>
      <c r="AAT397" s="5">
        <v>51485.077713806138</v>
      </c>
      <c r="AAU397" s="5">
        <v>65593.969202685723</v>
      </c>
      <c r="AAV397" s="5">
        <v>86772.949978848832</v>
      </c>
    </row>
    <row r="398" spans="2:724" ht="15" customHeight="1">
      <c r="B398" s="228">
        <v>125</v>
      </c>
      <c r="C398" s="228">
        <v>1</v>
      </c>
      <c r="D398" s="229" t="s">
        <v>481</v>
      </c>
      <c r="E398" s="73" t="b">
        <v>0</v>
      </c>
      <c r="F398" s="230">
        <v>42186</v>
      </c>
      <c r="G398" s="231" t="s">
        <v>426</v>
      </c>
      <c r="H398" s="57" t="s">
        <v>231</v>
      </c>
      <c r="I398" s="57" t="s">
        <v>198</v>
      </c>
      <c r="J398" s="229" t="s">
        <v>232</v>
      </c>
      <c r="K398" s="232">
        <v>0</v>
      </c>
      <c r="L398" s="232">
        <v>0</v>
      </c>
      <c r="M398" s="73" t="b">
        <v>1</v>
      </c>
      <c r="N398" s="73" t="b">
        <v>1</v>
      </c>
      <c r="O398" s="73" t="b">
        <v>1</v>
      </c>
      <c r="P398" s="27">
        <v>43282</v>
      </c>
      <c r="Q398" s="27" t="s">
        <v>426</v>
      </c>
      <c r="R398" s="69">
        <v>0</v>
      </c>
      <c r="S398" s="69">
        <v>0.06</v>
      </c>
      <c r="T398" s="69">
        <v>0.06</v>
      </c>
      <c r="U398" s="69">
        <v>0.06</v>
      </c>
      <c r="V398" s="69">
        <v>0.06</v>
      </c>
      <c r="W398" s="69">
        <v>0.06</v>
      </c>
      <c r="Z398" s="232">
        <v>0</v>
      </c>
      <c r="AA398" s="232">
        <v>0</v>
      </c>
      <c r="AB398" s="232">
        <v>0</v>
      </c>
      <c r="AC398" s="232">
        <v>0</v>
      </c>
      <c r="AD398" s="232">
        <v>0</v>
      </c>
      <c r="AE398" s="232">
        <v>0</v>
      </c>
      <c r="AF398" s="232">
        <v>0</v>
      </c>
      <c r="AG398" s="232">
        <v>0</v>
      </c>
      <c r="AH398" s="232">
        <v>0</v>
      </c>
      <c r="AI398" s="232">
        <v>0</v>
      </c>
      <c r="AJ398" s="232">
        <v>0</v>
      </c>
      <c r="AK398" s="232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233">
        <v>9905</v>
      </c>
      <c r="AS398" s="5">
        <v>9905</v>
      </c>
      <c r="AT398" s="5">
        <v>9905</v>
      </c>
      <c r="AU398" s="5">
        <v>9905</v>
      </c>
      <c r="AV398" s="5">
        <v>9905</v>
      </c>
      <c r="AW398" s="5">
        <v>9905</v>
      </c>
      <c r="AX398" s="5">
        <v>10499.300000000001</v>
      </c>
      <c r="AY398" s="5">
        <v>10499.300000000001</v>
      </c>
      <c r="AZ398" s="5">
        <v>10499.300000000001</v>
      </c>
      <c r="BA398" s="5">
        <v>10499.300000000001</v>
      </c>
      <c r="BB398" s="5">
        <v>10499.300000000001</v>
      </c>
      <c r="BC398" s="5">
        <v>10499.300000000001</v>
      </c>
      <c r="BD398" s="5">
        <v>10499.300000000001</v>
      </c>
      <c r="BE398" s="5">
        <v>10499.300000000001</v>
      </c>
      <c r="BF398" s="5">
        <v>10499.300000000001</v>
      </c>
      <c r="BG398" s="5">
        <v>10499.300000000001</v>
      </c>
      <c r="BH398" s="5">
        <v>10499.300000000001</v>
      </c>
      <c r="BI398" s="5">
        <v>10499.300000000001</v>
      </c>
      <c r="BJ398" s="5">
        <v>11129.258000000002</v>
      </c>
      <c r="BK398" s="5">
        <v>11129.258000000002</v>
      </c>
      <c r="BL398" s="5">
        <v>11129.258000000002</v>
      </c>
      <c r="BM398" s="5">
        <v>11129.258000000002</v>
      </c>
      <c r="BN398" s="5">
        <v>11129.258000000002</v>
      </c>
      <c r="BO398" s="5">
        <v>11129.258000000002</v>
      </c>
      <c r="BP398" s="5">
        <v>11129.258000000002</v>
      </c>
      <c r="BQ398" s="5">
        <v>11129.258000000002</v>
      </c>
      <c r="BR398" s="5">
        <v>11129.258000000002</v>
      </c>
      <c r="BS398" s="5">
        <v>11129.258000000002</v>
      </c>
      <c r="BT398" s="5">
        <v>11129.258000000002</v>
      </c>
      <c r="BU398" s="5">
        <v>11129.258000000002</v>
      </c>
      <c r="BV398" s="5">
        <v>11797.013480000001</v>
      </c>
      <c r="BW398" s="5">
        <v>11797.013480000001</v>
      </c>
      <c r="BX398" s="5">
        <v>11797.013480000001</v>
      </c>
      <c r="BY398" s="5">
        <v>11797.013480000001</v>
      </c>
      <c r="BZ398" s="5">
        <v>11797.013480000001</v>
      </c>
      <c r="CA398" s="5">
        <v>11797.013480000001</v>
      </c>
      <c r="CB398" s="5">
        <v>11797.013480000001</v>
      </c>
      <c r="CC398" s="5">
        <v>11797.013480000001</v>
      </c>
      <c r="CD398" s="5">
        <v>11797.013480000001</v>
      </c>
      <c r="CE398" s="5">
        <v>11797.013480000001</v>
      </c>
      <c r="CF398" s="5">
        <v>11797.013480000001</v>
      </c>
      <c r="CG398" s="5">
        <v>11797.013480000001</v>
      </c>
      <c r="CH398" s="5">
        <v>12504.834288800002</v>
      </c>
      <c r="CI398" s="5">
        <v>12504.834288800002</v>
      </c>
      <c r="CJ398" s="5">
        <v>12504.834288800002</v>
      </c>
      <c r="CK398" s="5">
        <v>12504.834288800002</v>
      </c>
      <c r="CL398" s="5">
        <v>12504.834288800002</v>
      </c>
      <c r="CM398" s="5">
        <v>12504.834288800002</v>
      </c>
      <c r="CN398" s="5">
        <v>12504.834288800002</v>
      </c>
      <c r="CO398" s="5">
        <v>12504.834288800002</v>
      </c>
      <c r="CP398" s="5">
        <v>12504.834288800002</v>
      </c>
      <c r="CQ398" s="5">
        <v>12504.834288800002</v>
      </c>
      <c r="CR398" s="5">
        <v>12504.834288800002</v>
      </c>
      <c r="CS398" s="5">
        <v>12504.834288800002</v>
      </c>
      <c r="CU398" s="69">
        <v>0</v>
      </c>
      <c r="CV398" s="69">
        <v>0</v>
      </c>
      <c r="CW398" s="69">
        <v>0</v>
      </c>
      <c r="CX398" s="69">
        <v>0</v>
      </c>
      <c r="CY398" s="69">
        <v>0</v>
      </c>
      <c r="CZ398" s="69">
        <v>0</v>
      </c>
      <c r="DC398" s="5">
        <v>0</v>
      </c>
      <c r="DD398" s="5">
        <v>0</v>
      </c>
      <c r="DE398" s="5">
        <v>0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0</v>
      </c>
      <c r="DO398" s="5">
        <v>0</v>
      </c>
      <c r="DP398" s="5">
        <v>0</v>
      </c>
      <c r="DQ398" s="5">
        <v>0</v>
      </c>
      <c r="DR398" s="5">
        <v>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0</v>
      </c>
      <c r="EH398" s="5">
        <v>0</v>
      </c>
      <c r="EI398" s="5">
        <v>0</v>
      </c>
      <c r="EJ398" s="5">
        <v>0</v>
      </c>
      <c r="EK398" s="5">
        <v>0</v>
      </c>
      <c r="EL398" s="5">
        <v>0</v>
      </c>
      <c r="EM398" s="5">
        <v>0</v>
      </c>
      <c r="EN398" s="5">
        <v>0</v>
      </c>
      <c r="EO398" s="5">
        <v>0</v>
      </c>
      <c r="EP398" s="5">
        <v>0</v>
      </c>
      <c r="EQ398" s="5">
        <v>0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0</v>
      </c>
      <c r="FD398" s="5">
        <v>0</v>
      </c>
      <c r="FE398" s="5">
        <v>0</v>
      </c>
      <c r="FF398" s="5">
        <v>0</v>
      </c>
      <c r="FG398" s="5">
        <v>0</v>
      </c>
      <c r="FH398" s="5">
        <v>0</v>
      </c>
      <c r="FI398" s="5">
        <v>0</v>
      </c>
      <c r="FJ398" s="5">
        <v>0</v>
      </c>
      <c r="FK398" s="5">
        <v>0</v>
      </c>
      <c r="FL398" s="5">
        <v>0</v>
      </c>
      <c r="FM398" s="5">
        <v>0</v>
      </c>
      <c r="FN398" s="5">
        <v>0</v>
      </c>
      <c r="FO398" s="5">
        <v>0</v>
      </c>
      <c r="FP398" s="5">
        <v>0</v>
      </c>
      <c r="FQ398" s="5">
        <v>0</v>
      </c>
      <c r="FR398" s="5">
        <v>0</v>
      </c>
      <c r="FS398" s="5">
        <v>0</v>
      </c>
      <c r="FT398" s="5">
        <v>0</v>
      </c>
      <c r="FU398" s="5">
        <v>0</v>
      </c>
      <c r="FV398" s="5">
        <v>0</v>
      </c>
      <c r="FW398" s="5"/>
      <c r="FZ398" s="5">
        <v>0</v>
      </c>
      <c r="GA398" s="5">
        <v>0</v>
      </c>
      <c r="GB398" s="5">
        <v>0</v>
      </c>
      <c r="GC398" s="5">
        <v>0</v>
      </c>
      <c r="GD398" s="5">
        <v>0</v>
      </c>
      <c r="GE398" s="5">
        <v>0</v>
      </c>
      <c r="GF398" s="5">
        <v>0</v>
      </c>
      <c r="GG398" s="5">
        <v>0</v>
      </c>
      <c r="GH398" s="5">
        <v>0</v>
      </c>
      <c r="GI398" s="5">
        <v>0</v>
      </c>
      <c r="GJ398" s="5">
        <v>0</v>
      </c>
      <c r="GK398" s="5">
        <v>0</v>
      </c>
      <c r="GL398" s="5">
        <v>0</v>
      </c>
      <c r="GM398" s="5">
        <v>0</v>
      </c>
      <c r="GN398" s="5">
        <v>0</v>
      </c>
      <c r="GO398" s="5">
        <v>0</v>
      </c>
      <c r="GP398" s="5">
        <v>0</v>
      </c>
      <c r="GQ398" s="5">
        <v>0</v>
      </c>
      <c r="GR398" s="5">
        <v>9905</v>
      </c>
      <c r="GS398" s="5">
        <v>9905</v>
      </c>
      <c r="GT398" s="5">
        <v>9905</v>
      </c>
      <c r="GU398" s="5">
        <v>9905</v>
      </c>
      <c r="GV398" s="5">
        <v>9905</v>
      </c>
      <c r="GW398" s="5">
        <v>9905</v>
      </c>
      <c r="GX398" s="5">
        <v>10499.300000000001</v>
      </c>
      <c r="GY398" s="5">
        <v>10499.300000000001</v>
      </c>
      <c r="GZ398" s="5">
        <v>10499.300000000001</v>
      </c>
      <c r="HA398" s="5">
        <v>10499.300000000001</v>
      </c>
      <c r="HB398" s="5">
        <v>10499.300000000001</v>
      </c>
      <c r="HC398" s="5">
        <v>10499.300000000001</v>
      </c>
      <c r="HD398" s="5">
        <v>10499.300000000001</v>
      </c>
      <c r="HE398" s="5">
        <v>10499.300000000001</v>
      </c>
      <c r="HF398" s="5">
        <v>10499.300000000001</v>
      </c>
      <c r="HG398" s="5">
        <v>10499.300000000001</v>
      </c>
      <c r="HH398" s="5">
        <v>10499.300000000001</v>
      </c>
      <c r="HI398" s="5">
        <v>10499.300000000001</v>
      </c>
      <c r="HJ398" s="5">
        <v>11129.258000000002</v>
      </c>
      <c r="HK398" s="5">
        <v>11129.258000000002</v>
      </c>
      <c r="HL398" s="5">
        <v>11129.258000000002</v>
      </c>
      <c r="HM398" s="5">
        <v>11129.258000000002</v>
      </c>
      <c r="HN398" s="5">
        <v>11129.258000000002</v>
      </c>
      <c r="HO398" s="5">
        <v>11129.258000000002</v>
      </c>
      <c r="HP398" s="5">
        <v>11129.258000000002</v>
      </c>
      <c r="HQ398" s="5">
        <v>11129.258000000002</v>
      </c>
      <c r="HR398" s="5">
        <v>11129.258000000002</v>
      </c>
      <c r="HS398" s="5">
        <v>11129.258000000002</v>
      </c>
      <c r="HT398" s="5">
        <v>11129.258000000002</v>
      </c>
      <c r="HU398" s="5">
        <v>11129.258000000002</v>
      </c>
      <c r="HV398" s="5">
        <v>11797.013480000001</v>
      </c>
      <c r="HW398" s="5">
        <v>11797.013480000001</v>
      </c>
      <c r="HX398" s="5">
        <v>11797.013480000001</v>
      </c>
      <c r="HY398" s="5">
        <v>11797.013480000001</v>
      </c>
      <c r="HZ398" s="5">
        <v>11797.013480000001</v>
      </c>
      <c r="IA398" s="5">
        <v>11797.013480000001</v>
      </c>
      <c r="IB398" s="5">
        <v>11797.013480000001</v>
      </c>
      <c r="IC398" s="5">
        <v>11797.013480000001</v>
      </c>
      <c r="ID398" s="5">
        <v>11797.013480000001</v>
      </c>
      <c r="IE398" s="5">
        <v>11797.013480000001</v>
      </c>
      <c r="IF398" s="5">
        <v>11797.013480000001</v>
      </c>
      <c r="IG398" s="5">
        <v>11797.013480000001</v>
      </c>
      <c r="IH398" s="5">
        <v>12504.834288800002</v>
      </c>
      <c r="II398" s="5">
        <v>12504.834288800002</v>
      </c>
      <c r="IJ398" s="5">
        <v>12504.834288800002</v>
      </c>
      <c r="IK398" s="5">
        <v>12504.834288800002</v>
      </c>
      <c r="IL398" s="5">
        <v>12504.834288800002</v>
      </c>
      <c r="IM398" s="5">
        <v>12504.834288800002</v>
      </c>
      <c r="IN398" s="5">
        <v>12504.834288800002</v>
      </c>
      <c r="IO398" s="5">
        <v>12504.834288800002</v>
      </c>
      <c r="IP398" s="5">
        <v>12504.834288800002</v>
      </c>
      <c r="IQ398" s="5">
        <v>12504.834288800002</v>
      </c>
      <c r="IR398" s="5">
        <v>12504.834288800002</v>
      </c>
      <c r="IS398" s="5">
        <v>12504.834288800002</v>
      </c>
      <c r="IT398" s="5"/>
      <c r="IW398" s="5">
        <v>0</v>
      </c>
      <c r="IX398" s="5">
        <v>0</v>
      </c>
      <c r="IY398" s="5">
        <v>0</v>
      </c>
      <c r="IZ398" s="5">
        <v>0</v>
      </c>
      <c r="JA398" s="5">
        <v>0</v>
      </c>
      <c r="JB398" s="5">
        <v>0</v>
      </c>
      <c r="JC398" s="5">
        <v>0</v>
      </c>
      <c r="JD398" s="5">
        <v>0</v>
      </c>
      <c r="JE398" s="5">
        <v>0</v>
      </c>
      <c r="JF398" s="5">
        <v>0</v>
      </c>
      <c r="JG398" s="5">
        <v>0</v>
      </c>
      <c r="JH398" s="5">
        <v>0</v>
      </c>
      <c r="JI398" s="5">
        <v>0</v>
      </c>
      <c r="JJ398" s="5">
        <v>0</v>
      </c>
      <c r="JK398" s="5">
        <v>0</v>
      </c>
      <c r="JL398" s="5">
        <v>0</v>
      </c>
      <c r="JM398" s="5">
        <v>0</v>
      </c>
      <c r="JN398" s="5">
        <v>0</v>
      </c>
      <c r="JO398" s="5">
        <v>284.27350000000001</v>
      </c>
      <c r="JP398" s="5">
        <v>284.27350000000001</v>
      </c>
      <c r="JQ398" s="5">
        <v>284.27350000000001</v>
      </c>
      <c r="JR398" s="5">
        <v>284.27350000000001</v>
      </c>
      <c r="JS398" s="5">
        <v>284.27350000000001</v>
      </c>
      <c r="JT398" s="5">
        <v>284.27350000000001</v>
      </c>
      <c r="JU398" s="5">
        <v>301.32991000000004</v>
      </c>
      <c r="JV398" s="5">
        <v>301.32991000000004</v>
      </c>
      <c r="JW398" s="5">
        <v>301.32991000000004</v>
      </c>
      <c r="JX398" s="5">
        <v>301.32991000000004</v>
      </c>
      <c r="JY398" s="5">
        <v>301.32991000000004</v>
      </c>
      <c r="JZ398" s="5">
        <v>301.32991000000004</v>
      </c>
      <c r="KA398" s="5">
        <v>301.32991000000004</v>
      </c>
      <c r="KB398" s="5">
        <v>301.32991000000004</v>
      </c>
      <c r="KC398" s="5">
        <v>301.32991000000004</v>
      </c>
      <c r="KD398" s="5">
        <v>301.32991000000004</v>
      </c>
      <c r="KE398" s="5">
        <v>301.32991000000004</v>
      </c>
      <c r="KF398" s="5">
        <v>301.32991000000004</v>
      </c>
      <c r="KG398" s="5">
        <v>319.40970460000005</v>
      </c>
      <c r="KH398" s="5">
        <v>319.40970460000005</v>
      </c>
      <c r="KI398" s="5">
        <v>319.40970460000005</v>
      </c>
      <c r="KJ398" s="5">
        <v>319.40970460000005</v>
      </c>
      <c r="KK398" s="5">
        <v>319.40970460000005</v>
      </c>
      <c r="KL398" s="5">
        <v>319.40970460000005</v>
      </c>
      <c r="KM398" s="5">
        <v>319.40970460000005</v>
      </c>
      <c r="KN398" s="5">
        <v>319.40970460000005</v>
      </c>
      <c r="KO398" s="5">
        <v>319.40970460000005</v>
      </c>
      <c r="KP398" s="5">
        <v>319.40970460000005</v>
      </c>
      <c r="KQ398" s="5">
        <v>319.40970460000005</v>
      </c>
      <c r="KR398" s="5">
        <v>319.40970460000005</v>
      </c>
      <c r="KS398" s="5">
        <v>338.57428687600003</v>
      </c>
      <c r="KT398" s="5">
        <v>338.57428687600003</v>
      </c>
      <c r="KU398" s="5">
        <v>338.57428687600003</v>
      </c>
      <c r="KV398" s="5">
        <v>338.57428687600003</v>
      </c>
      <c r="KW398" s="5">
        <v>338.57428687600003</v>
      </c>
      <c r="KX398" s="5">
        <v>338.57428687600003</v>
      </c>
      <c r="KY398" s="5">
        <v>338.57428687600003</v>
      </c>
      <c r="KZ398" s="5">
        <v>338.57428687600003</v>
      </c>
      <c r="LA398" s="5">
        <v>338.57428687600003</v>
      </c>
      <c r="LB398" s="5">
        <v>338.57428687600003</v>
      </c>
      <c r="LC398" s="5">
        <v>338.57428687600003</v>
      </c>
      <c r="LD398" s="5">
        <v>338.57428687600003</v>
      </c>
      <c r="LE398" s="5">
        <v>358.88874408856009</v>
      </c>
      <c r="LF398" s="5">
        <v>358.88874408856009</v>
      </c>
      <c r="LG398" s="5">
        <v>358.88874408856009</v>
      </c>
      <c r="LH398" s="5">
        <v>358.88874408856009</v>
      </c>
      <c r="LI398" s="5">
        <v>358.88874408856009</v>
      </c>
      <c r="LJ398" s="5">
        <v>358.88874408856009</v>
      </c>
      <c r="LK398" s="5">
        <v>358.88874408856009</v>
      </c>
      <c r="LL398" s="5">
        <v>358.88874408856009</v>
      </c>
      <c r="LM398" s="5">
        <v>358.88874408856009</v>
      </c>
      <c r="LN398" s="5">
        <v>358.88874408856009</v>
      </c>
      <c r="LO398" s="5">
        <v>358.88874408856009</v>
      </c>
      <c r="LP398" s="5">
        <v>358.88874408856009</v>
      </c>
      <c r="LQ398" s="5"/>
      <c r="LT398" s="5">
        <v>0</v>
      </c>
      <c r="LU398" s="5">
        <v>0</v>
      </c>
      <c r="LV398" s="5">
        <v>0</v>
      </c>
      <c r="LW398" s="5">
        <v>0</v>
      </c>
      <c r="LX398" s="5">
        <v>0</v>
      </c>
      <c r="LY398" s="5">
        <v>0</v>
      </c>
      <c r="LZ398" s="5">
        <v>0</v>
      </c>
      <c r="MA398" s="5">
        <v>0</v>
      </c>
      <c r="MB398" s="5">
        <v>0</v>
      </c>
      <c r="MC398" s="5">
        <v>0</v>
      </c>
      <c r="MD398" s="5">
        <v>0</v>
      </c>
      <c r="ME398" s="5">
        <v>0</v>
      </c>
      <c r="MF398" s="5">
        <v>0</v>
      </c>
      <c r="MG398" s="5">
        <v>0</v>
      </c>
      <c r="MH398" s="5">
        <v>0</v>
      </c>
      <c r="MI398" s="5">
        <v>0</v>
      </c>
      <c r="MJ398" s="5">
        <v>0</v>
      </c>
      <c r="MK398" s="5">
        <v>0</v>
      </c>
      <c r="ML398" s="5">
        <v>301.11200000000002</v>
      </c>
      <c r="MM398" s="5">
        <v>301.11200000000002</v>
      </c>
      <c r="MN398" s="5">
        <v>301.11200000000002</v>
      </c>
      <c r="MO398" s="5">
        <v>301.11200000000002</v>
      </c>
      <c r="MP398" s="5">
        <v>301.11200000000002</v>
      </c>
      <c r="MQ398" s="5">
        <v>301.11200000000002</v>
      </c>
      <c r="MR398" s="5">
        <v>319.17872000000006</v>
      </c>
      <c r="MS398" s="5">
        <v>319.17872000000006</v>
      </c>
      <c r="MT398" s="5">
        <v>319.17872000000006</v>
      </c>
      <c r="MU398" s="5">
        <v>319.17872000000006</v>
      </c>
      <c r="MV398" s="5">
        <v>319.17872000000006</v>
      </c>
      <c r="MW398" s="5">
        <v>319.17872000000006</v>
      </c>
      <c r="MX398" s="5">
        <v>319.17872000000006</v>
      </c>
      <c r="MY398" s="5">
        <v>319.17872000000006</v>
      </c>
      <c r="MZ398" s="5">
        <v>319.17872000000006</v>
      </c>
      <c r="NA398" s="5">
        <v>319.17872000000006</v>
      </c>
      <c r="NB398" s="5">
        <v>319.17872000000006</v>
      </c>
      <c r="NC398" s="5">
        <v>319.17872000000006</v>
      </c>
      <c r="ND398" s="5">
        <v>338.32944320000007</v>
      </c>
      <c r="NE398" s="5">
        <v>338.32944320000007</v>
      </c>
      <c r="NF398" s="5">
        <v>338.32944320000007</v>
      </c>
      <c r="NG398" s="5">
        <v>338.32944320000007</v>
      </c>
      <c r="NH398" s="5">
        <v>338.32944320000007</v>
      </c>
      <c r="NI398" s="5">
        <v>338.32944320000007</v>
      </c>
      <c r="NJ398" s="5">
        <v>338.32944320000007</v>
      </c>
      <c r="NK398" s="5">
        <v>338.32944320000007</v>
      </c>
      <c r="NL398" s="5">
        <v>338.32944320000007</v>
      </c>
      <c r="NM398" s="5">
        <v>338.32944320000007</v>
      </c>
      <c r="NN398" s="5">
        <v>338.32944320000007</v>
      </c>
      <c r="NO398" s="5">
        <v>338.32944320000007</v>
      </c>
      <c r="NP398" s="5">
        <v>358.62920979200004</v>
      </c>
      <c r="NQ398" s="5">
        <v>358.62920979200004</v>
      </c>
      <c r="NR398" s="5">
        <v>358.62920979200004</v>
      </c>
      <c r="NS398" s="5">
        <v>358.62920979200004</v>
      </c>
      <c r="NT398" s="5">
        <v>358.62920979200004</v>
      </c>
      <c r="NU398" s="5">
        <v>358.62920979200004</v>
      </c>
      <c r="NV398" s="5">
        <v>358.62920979200004</v>
      </c>
      <c r="NW398" s="5">
        <v>358.62920979200004</v>
      </c>
      <c r="NX398" s="5">
        <v>358.62920979200004</v>
      </c>
      <c r="NY398" s="5">
        <v>358.62920979200004</v>
      </c>
      <c r="NZ398" s="5">
        <v>358.62920979200004</v>
      </c>
      <c r="OA398" s="5">
        <v>358.62920979200004</v>
      </c>
      <c r="OB398" s="5">
        <v>380.14696237952006</v>
      </c>
      <c r="OC398" s="5">
        <v>380.14696237952006</v>
      </c>
      <c r="OD398" s="5">
        <v>380.14696237952006</v>
      </c>
      <c r="OE398" s="5">
        <v>380.14696237952006</v>
      </c>
      <c r="OF398" s="5">
        <v>380.14696237952006</v>
      </c>
      <c r="OG398" s="5">
        <v>380.14696237952006</v>
      </c>
      <c r="OH398" s="5">
        <v>380.14696237952006</v>
      </c>
      <c r="OI398" s="5">
        <v>380.14696237952006</v>
      </c>
      <c r="OJ398" s="5">
        <v>380.14696237952006</v>
      </c>
      <c r="OK398" s="5">
        <v>380.14696237952006</v>
      </c>
      <c r="OL398" s="5">
        <v>380.14696237952006</v>
      </c>
      <c r="OM398" s="5">
        <v>380.14696237952006</v>
      </c>
      <c r="ON398" s="5"/>
      <c r="OQ398" s="59">
        <v>0</v>
      </c>
      <c r="OR398" s="59">
        <v>0</v>
      </c>
      <c r="OS398" s="59">
        <v>0</v>
      </c>
      <c r="OT398" s="59">
        <v>0</v>
      </c>
      <c r="OU398" s="59">
        <v>0</v>
      </c>
      <c r="OV398" s="59">
        <v>0</v>
      </c>
      <c r="OW398" s="59">
        <v>0</v>
      </c>
      <c r="OX398" s="59">
        <v>0</v>
      </c>
      <c r="OY398" s="59">
        <v>0</v>
      </c>
      <c r="OZ398" s="59">
        <v>0</v>
      </c>
      <c r="PA398" s="59">
        <v>0</v>
      </c>
      <c r="PB398" s="59">
        <v>0</v>
      </c>
      <c r="PC398" s="59">
        <v>0</v>
      </c>
      <c r="PD398" s="59">
        <v>0</v>
      </c>
      <c r="PE398" s="59">
        <v>0</v>
      </c>
      <c r="PF398" s="59">
        <v>0</v>
      </c>
      <c r="PG398" s="59">
        <v>0</v>
      </c>
      <c r="PH398" s="59">
        <v>0</v>
      </c>
      <c r="PI398" s="59">
        <v>0</v>
      </c>
      <c r="PJ398" s="59">
        <v>0</v>
      </c>
      <c r="PK398" s="59">
        <v>0</v>
      </c>
      <c r="PL398" s="59">
        <v>0</v>
      </c>
      <c r="PM398" s="59">
        <v>0</v>
      </c>
      <c r="PN398" s="59">
        <v>0</v>
      </c>
      <c r="PO398" s="59">
        <v>0</v>
      </c>
      <c r="PP398" s="59">
        <v>0</v>
      </c>
      <c r="PQ398" s="59">
        <v>0</v>
      </c>
      <c r="PR398" s="59">
        <v>0</v>
      </c>
      <c r="PS398" s="59">
        <v>0</v>
      </c>
      <c r="PT398" s="59">
        <v>0</v>
      </c>
      <c r="PU398" s="59">
        <v>0</v>
      </c>
      <c r="PV398" s="59">
        <v>0</v>
      </c>
      <c r="PW398" s="59">
        <v>0</v>
      </c>
      <c r="PX398" s="59">
        <v>0</v>
      </c>
      <c r="PY398" s="59">
        <v>0</v>
      </c>
      <c r="PZ398" s="59">
        <v>0</v>
      </c>
      <c r="QA398" s="59">
        <v>0</v>
      </c>
      <c r="QB398" s="59">
        <v>0</v>
      </c>
      <c r="QC398" s="59">
        <v>0</v>
      </c>
      <c r="QD398" s="59">
        <v>0</v>
      </c>
      <c r="QE398" s="59">
        <v>0</v>
      </c>
      <c r="QF398" s="59">
        <v>0</v>
      </c>
      <c r="QG398" s="59">
        <v>0</v>
      </c>
      <c r="QH398" s="59">
        <v>0</v>
      </c>
      <c r="QI398" s="59">
        <v>0</v>
      </c>
      <c r="QJ398" s="59">
        <v>0</v>
      </c>
      <c r="QK398" s="59">
        <v>0</v>
      </c>
      <c r="QL398" s="59">
        <v>0</v>
      </c>
      <c r="QM398" s="59">
        <v>0</v>
      </c>
      <c r="QN398" s="59">
        <v>0</v>
      </c>
      <c r="QO398" s="59">
        <v>0</v>
      </c>
      <c r="QP398" s="59">
        <v>0</v>
      </c>
      <c r="QQ398" s="59">
        <v>0</v>
      </c>
      <c r="QR398" s="59">
        <v>0</v>
      </c>
      <c r="QS398" s="59">
        <v>0</v>
      </c>
      <c r="QT398" s="59">
        <v>0</v>
      </c>
      <c r="QU398" s="59">
        <v>0</v>
      </c>
      <c r="QV398" s="59">
        <v>0</v>
      </c>
      <c r="QW398" s="59">
        <v>0</v>
      </c>
      <c r="QX398" s="59">
        <v>0</v>
      </c>
      <c r="QY398" s="59">
        <v>0</v>
      </c>
      <c r="QZ398" s="59">
        <v>0</v>
      </c>
      <c r="RA398" s="59">
        <v>0</v>
      </c>
      <c r="RB398" s="59">
        <v>0</v>
      </c>
      <c r="RC398" s="59">
        <v>0</v>
      </c>
      <c r="RD398" s="59">
        <v>0</v>
      </c>
      <c r="RE398" s="59">
        <v>0</v>
      </c>
      <c r="RF398" s="59">
        <v>0</v>
      </c>
      <c r="RG398" s="59">
        <v>0</v>
      </c>
      <c r="RH398" s="59">
        <v>0</v>
      </c>
      <c r="RI398" s="59">
        <v>0</v>
      </c>
      <c r="RJ398" s="59">
        <v>0</v>
      </c>
      <c r="RK398" s="59"/>
      <c r="RN398" s="59">
        <v>0</v>
      </c>
      <c r="RO398" s="59">
        <v>0</v>
      </c>
      <c r="RP398" s="59">
        <v>0</v>
      </c>
      <c r="RQ398" s="59">
        <v>0</v>
      </c>
      <c r="RR398" s="59">
        <v>0</v>
      </c>
      <c r="RS398" s="59">
        <v>0</v>
      </c>
      <c r="RT398" s="59">
        <v>0</v>
      </c>
      <c r="RU398" s="59">
        <v>0</v>
      </c>
      <c r="RV398" s="59">
        <v>0</v>
      </c>
      <c r="RW398" s="59">
        <v>0</v>
      </c>
      <c r="RX398" s="59">
        <v>0</v>
      </c>
      <c r="RY398" s="59">
        <v>0</v>
      </c>
      <c r="RZ398" s="59">
        <v>0</v>
      </c>
      <c r="SA398" s="59">
        <v>0</v>
      </c>
      <c r="SB398" s="59">
        <v>0</v>
      </c>
      <c r="SC398" s="59">
        <v>0</v>
      </c>
      <c r="SD398" s="59">
        <v>0</v>
      </c>
      <c r="SE398" s="59">
        <v>0</v>
      </c>
      <c r="SF398" s="59">
        <v>585.38550000000009</v>
      </c>
      <c r="SG398" s="59">
        <v>585.38550000000009</v>
      </c>
      <c r="SH398" s="59">
        <v>585.38550000000009</v>
      </c>
      <c r="SI398" s="59">
        <v>585.38550000000009</v>
      </c>
      <c r="SJ398" s="59">
        <v>585.38550000000009</v>
      </c>
      <c r="SK398" s="59">
        <v>585.38550000000009</v>
      </c>
      <c r="SL398" s="59">
        <v>620.50863000000004</v>
      </c>
      <c r="SM398" s="59">
        <v>620.50863000000004</v>
      </c>
      <c r="SN398" s="59">
        <v>620.50863000000004</v>
      </c>
      <c r="SO398" s="59">
        <v>620.50863000000004</v>
      </c>
      <c r="SP398" s="59">
        <v>620.50863000000004</v>
      </c>
      <c r="SQ398" s="59">
        <v>620.50863000000004</v>
      </c>
      <c r="SR398" s="59">
        <v>620.50863000000004</v>
      </c>
      <c r="SS398" s="59">
        <v>620.50863000000004</v>
      </c>
      <c r="ST398" s="59">
        <v>620.50863000000004</v>
      </c>
      <c r="SU398" s="59">
        <v>620.50863000000004</v>
      </c>
      <c r="SV398" s="59">
        <v>620.50863000000004</v>
      </c>
      <c r="SW398" s="59">
        <v>620.50863000000004</v>
      </c>
      <c r="SX398" s="59">
        <v>657.73914780000018</v>
      </c>
      <c r="SY398" s="59">
        <v>657.73914780000018</v>
      </c>
      <c r="SZ398" s="59">
        <v>657.73914780000018</v>
      </c>
      <c r="TA398" s="59">
        <v>657.73914780000018</v>
      </c>
      <c r="TB398" s="59">
        <v>657.73914780000018</v>
      </c>
      <c r="TC398" s="59">
        <v>657.73914780000018</v>
      </c>
      <c r="TD398" s="59">
        <v>657.73914780000018</v>
      </c>
      <c r="TE398" s="59">
        <v>657.73914780000018</v>
      </c>
      <c r="TF398" s="59">
        <v>657.73914780000018</v>
      </c>
      <c r="TG398" s="59">
        <v>657.73914780000018</v>
      </c>
      <c r="TH398" s="59">
        <v>657.73914780000018</v>
      </c>
      <c r="TI398" s="59">
        <v>657.73914780000018</v>
      </c>
      <c r="TJ398" s="59">
        <v>697.20349666800007</v>
      </c>
      <c r="TK398" s="59">
        <v>697.20349666800007</v>
      </c>
      <c r="TL398" s="59">
        <v>697.20349666800007</v>
      </c>
      <c r="TM398" s="59">
        <v>697.20349666800007</v>
      </c>
      <c r="TN398" s="59">
        <v>697.20349666800007</v>
      </c>
      <c r="TO398" s="59">
        <v>697.20349666800007</v>
      </c>
      <c r="TP398" s="59">
        <v>697.20349666800007</v>
      </c>
      <c r="TQ398" s="59">
        <v>697.20349666800007</v>
      </c>
      <c r="TR398" s="59">
        <v>697.20349666800007</v>
      </c>
      <c r="TS398" s="59">
        <v>697.20349666800007</v>
      </c>
      <c r="TT398" s="59">
        <v>697.20349666800007</v>
      </c>
      <c r="TU398" s="59">
        <v>697.20349666800007</v>
      </c>
      <c r="TV398" s="59">
        <v>739.03570646808021</v>
      </c>
      <c r="TW398" s="59">
        <v>739.03570646808021</v>
      </c>
      <c r="TX398" s="59">
        <v>739.03570646808021</v>
      </c>
      <c r="TY398" s="59">
        <v>739.03570646808021</v>
      </c>
      <c r="TZ398" s="59">
        <v>739.03570646808021</v>
      </c>
      <c r="UA398" s="59">
        <v>739.03570646808021</v>
      </c>
      <c r="UB398" s="59">
        <v>739.03570646808021</v>
      </c>
      <c r="UC398" s="59">
        <v>739.03570646808021</v>
      </c>
      <c r="UD398" s="59">
        <v>739.03570646808021</v>
      </c>
      <c r="UE398" s="59">
        <v>739.03570646808021</v>
      </c>
      <c r="UF398" s="59">
        <v>739.03570646808021</v>
      </c>
      <c r="UG398" s="59">
        <v>739.03570646808021</v>
      </c>
      <c r="UH398" s="59"/>
      <c r="UK398" s="59">
        <v>0</v>
      </c>
      <c r="UL398" s="59">
        <v>1705.6410000000001</v>
      </c>
      <c r="UM398" s="59">
        <v>3615.9589199999996</v>
      </c>
      <c r="UN398" s="59">
        <v>3832.9164552000016</v>
      </c>
      <c r="UO398" s="59">
        <v>4062.8914425119997</v>
      </c>
      <c r="UP398" s="59">
        <v>4306.6649290627211</v>
      </c>
      <c r="UQ398" s="59"/>
      <c r="UT398" s="59">
        <v>0</v>
      </c>
      <c r="UU398" s="59">
        <v>1806.6720000000003</v>
      </c>
      <c r="UV398" s="59">
        <v>3830.14464</v>
      </c>
      <c r="UW398" s="59">
        <v>4059.9533184000015</v>
      </c>
      <c r="UX398" s="59">
        <v>4303.5505175040007</v>
      </c>
      <c r="UY398" s="59">
        <v>4561.7635485542405</v>
      </c>
      <c r="UZ398" s="59"/>
      <c r="VC398" s="59">
        <v>0</v>
      </c>
      <c r="VD398" s="59">
        <v>0</v>
      </c>
      <c r="VE398" s="59">
        <v>0</v>
      </c>
      <c r="VF398" s="59">
        <v>0</v>
      </c>
      <c r="VG398" s="59">
        <v>0</v>
      </c>
      <c r="VH398" s="59">
        <v>0</v>
      </c>
      <c r="VI398" s="59"/>
      <c r="VL398" s="59">
        <v>0</v>
      </c>
      <c r="VM398" s="59">
        <v>3512.3130000000001</v>
      </c>
      <c r="VN398" s="59">
        <v>7446.1035599999996</v>
      </c>
      <c r="VO398" s="59">
        <v>7892.8697736000031</v>
      </c>
      <c r="VP398" s="59">
        <v>8366.4419600159999</v>
      </c>
      <c r="VQ398" s="59">
        <v>8868.4284776169625</v>
      </c>
      <c r="VR398" s="59"/>
      <c r="VU398" s="59">
        <v>0</v>
      </c>
      <c r="VV398" s="59">
        <v>59430</v>
      </c>
      <c r="VW398" s="59">
        <v>125991.60000000002</v>
      </c>
      <c r="VX398" s="59">
        <v>133551.09600000002</v>
      </c>
      <c r="VY398" s="59">
        <v>141564.16175999999</v>
      </c>
      <c r="VZ398" s="59">
        <v>150058.01146560002</v>
      </c>
      <c r="WA398" s="59"/>
      <c r="WD398" s="59">
        <v>0</v>
      </c>
      <c r="WE398" s="59">
        <v>4952.5</v>
      </c>
      <c r="WF398" s="59">
        <v>10499.300000000001</v>
      </c>
      <c r="WG398" s="59">
        <v>11129.258000000002</v>
      </c>
      <c r="WH398" s="59">
        <v>11797.01348</v>
      </c>
      <c r="WI398" s="59">
        <v>12504.834288800002</v>
      </c>
      <c r="WJ398" s="59"/>
      <c r="WM398" s="59">
        <v>0</v>
      </c>
      <c r="WN398" s="59">
        <v>207.82626940830886</v>
      </c>
      <c r="WO398" s="59">
        <v>440.59169114561485</v>
      </c>
      <c r="WP398" s="59">
        <v>467.02719261435175</v>
      </c>
      <c r="WQ398" s="59">
        <v>495.0488241712128</v>
      </c>
      <c r="WR398" s="59">
        <v>524.7517536214857</v>
      </c>
      <c r="WS398" s="59"/>
      <c r="WV398" s="74">
        <v>-6</v>
      </c>
      <c r="WW398" s="74">
        <v>6</v>
      </c>
      <c r="WX398" s="74">
        <v>18</v>
      </c>
      <c r="WY398" s="74">
        <v>30</v>
      </c>
      <c r="WZ398" s="74">
        <v>42</v>
      </c>
      <c r="XA398" s="74">
        <v>54</v>
      </c>
      <c r="XB398" s="74"/>
      <c r="XE398" s="80">
        <v>0</v>
      </c>
      <c r="XF398" s="80">
        <v>0</v>
      </c>
      <c r="XG398" s="80">
        <v>1</v>
      </c>
      <c r="XH398" s="80">
        <v>2</v>
      </c>
      <c r="XI398" s="80">
        <v>3</v>
      </c>
      <c r="XJ398" s="80">
        <v>4</v>
      </c>
      <c r="XK398" s="80"/>
      <c r="XL398" s="75"/>
      <c r="XM398" s="75"/>
      <c r="XN398" s="80">
        <v>0</v>
      </c>
      <c r="XO398" s="80">
        <v>6</v>
      </c>
      <c r="XP398" s="80">
        <v>6</v>
      </c>
      <c r="XQ398" s="80">
        <v>6</v>
      </c>
      <c r="XR398" s="80">
        <v>6</v>
      </c>
      <c r="XS398" s="80">
        <v>6</v>
      </c>
      <c r="XT398" s="80"/>
      <c r="XW398" s="80">
        <v>0</v>
      </c>
      <c r="XX398" s="80">
        <v>0</v>
      </c>
      <c r="XY398" s="80">
        <v>0</v>
      </c>
      <c r="XZ398" s="80">
        <v>0</v>
      </c>
      <c r="YA398" s="80">
        <v>0</v>
      </c>
      <c r="YB398" s="80">
        <v>0</v>
      </c>
      <c r="YC398" s="80"/>
      <c r="YF398" s="5">
        <v>0</v>
      </c>
      <c r="YG398" s="5">
        <v>433.31777171632393</v>
      </c>
      <c r="YH398" s="5">
        <v>918.63367603860752</v>
      </c>
      <c r="YI398" s="5">
        <v>973.75169660092342</v>
      </c>
      <c r="YJ398" s="5">
        <v>1032.1767983969794</v>
      </c>
      <c r="YK398" s="5">
        <v>1094.1074063007991</v>
      </c>
      <c r="YL398" s="5"/>
      <c r="YO398" s="5">
        <v>0</v>
      </c>
      <c r="YP398" s="5">
        <v>9352.1821233738992</v>
      </c>
      <c r="YQ398" s="5">
        <v>19826.626101552669</v>
      </c>
      <c r="YR398" s="5">
        <v>21016.223667645827</v>
      </c>
      <c r="YS398" s="5">
        <v>29702.929450272768</v>
      </c>
      <c r="YT398" s="5">
        <v>31485.105217289143</v>
      </c>
      <c r="YU398" s="5"/>
      <c r="YX398" s="5">
        <v>0</v>
      </c>
      <c r="YY398" s="5">
        <v>9268.8065560138202</v>
      </c>
      <c r="YZ398" s="5">
        <v>19826.626101552669</v>
      </c>
      <c r="ZA398" s="5">
        <v>21016.223667645827</v>
      </c>
      <c r="ZB398" s="5">
        <v>29702.929450272768</v>
      </c>
      <c r="ZC398" s="5">
        <v>31485.105217289143</v>
      </c>
      <c r="ZD398" s="5"/>
      <c r="ZG398" s="5">
        <v>0</v>
      </c>
      <c r="ZH398" s="5">
        <v>207.82626940830886</v>
      </c>
      <c r="ZI398" s="5">
        <v>440.59169114561485</v>
      </c>
      <c r="ZJ398" s="5">
        <v>467.02719261435175</v>
      </c>
      <c r="ZK398" s="5">
        <v>495.0488241712128</v>
      </c>
      <c r="ZL398" s="5">
        <v>524.7517536214857</v>
      </c>
      <c r="ZM398" s="5"/>
      <c r="ZP398" s="60">
        <v>0</v>
      </c>
      <c r="ZQ398" s="60">
        <v>1454.783885858162</v>
      </c>
      <c r="ZR398" s="60">
        <v>12336.567352077216</v>
      </c>
      <c r="ZS398" s="60">
        <v>13076.761393201848</v>
      </c>
      <c r="ZT398" s="60">
        <v>13861.367076793958</v>
      </c>
      <c r="ZU398" s="60">
        <v>14693.049101401601</v>
      </c>
      <c r="ZV398" s="60"/>
      <c r="ZY398" s="60">
        <v>0</v>
      </c>
      <c r="ZZ398" s="60">
        <v>207.82626940830886</v>
      </c>
      <c r="AAA398" s="60">
        <v>440.59169114561485</v>
      </c>
      <c r="AAB398" s="60">
        <v>467.02719261435175</v>
      </c>
      <c r="AAC398" s="60">
        <v>495.0488241712128</v>
      </c>
      <c r="AAD398" s="60">
        <v>524.7517536214857</v>
      </c>
      <c r="AAE398" s="60"/>
      <c r="AAH398" s="60">
        <v>0</v>
      </c>
      <c r="AAI398" s="60">
        <v>2701.7415023080152</v>
      </c>
      <c r="AAJ398" s="60">
        <v>14980.117498950905</v>
      </c>
      <c r="AAK398" s="60">
        <v>25686.495593789346</v>
      </c>
      <c r="AAL398" s="60">
        <v>37623.710637012176</v>
      </c>
      <c r="AAM398" s="60">
        <v>50900.920101284115</v>
      </c>
      <c r="AAN398" s="60"/>
      <c r="AAQ398" s="5">
        <v>0</v>
      </c>
      <c r="AAR398" s="5">
        <v>4156.5253881661774</v>
      </c>
      <c r="AAS398" s="5">
        <v>27316.68485102812</v>
      </c>
      <c r="AAT398" s="5">
        <v>38763.256986991197</v>
      </c>
      <c r="AAU398" s="5">
        <v>51485.077713806138</v>
      </c>
      <c r="AAV398" s="5">
        <v>65593.969202685723</v>
      </c>
    </row>
    <row r="399" spans="2:724" ht="15" customHeight="1">
      <c r="B399" s="228">
        <v>126</v>
      </c>
      <c r="C399" s="228">
        <v>2</v>
      </c>
      <c r="D399" s="229" t="s">
        <v>482</v>
      </c>
      <c r="E399" s="73" t="b">
        <v>0</v>
      </c>
      <c r="F399" s="230">
        <v>42186</v>
      </c>
      <c r="G399" s="231" t="s">
        <v>426</v>
      </c>
      <c r="H399" s="57" t="s">
        <v>231</v>
      </c>
      <c r="I399" s="57" t="s">
        <v>198</v>
      </c>
      <c r="J399" s="229" t="s">
        <v>232</v>
      </c>
      <c r="K399" s="232">
        <v>0</v>
      </c>
      <c r="L399" s="232">
        <v>0</v>
      </c>
      <c r="M399" s="73" t="b">
        <v>1</v>
      </c>
      <c r="N399" s="73" t="b">
        <v>1</v>
      </c>
      <c r="O399" s="73" t="b">
        <v>1</v>
      </c>
      <c r="P399" s="27">
        <v>43282</v>
      </c>
      <c r="Q399" s="27" t="s">
        <v>426</v>
      </c>
      <c r="R399" s="69">
        <v>0</v>
      </c>
      <c r="S399" s="69">
        <v>0.06</v>
      </c>
      <c r="T399" s="69">
        <v>0.06</v>
      </c>
      <c r="U399" s="69">
        <v>0.06</v>
      </c>
      <c r="V399" s="69">
        <v>0.06</v>
      </c>
      <c r="W399" s="69">
        <v>0.06</v>
      </c>
      <c r="Z399" s="232">
        <v>0</v>
      </c>
      <c r="AA399" s="232">
        <v>0</v>
      </c>
      <c r="AB399" s="232">
        <v>0</v>
      </c>
      <c r="AC399" s="232">
        <v>0</v>
      </c>
      <c r="AD399" s="232">
        <v>0</v>
      </c>
      <c r="AE399" s="232">
        <v>0</v>
      </c>
      <c r="AF399" s="232">
        <v>0</v>
      </c>
      <c r="AG399" s="232">
        <v>0</v>
      </c>
      <c r="AH399" s="232">
        <v>0</v>
      </c>
      <c r="AI399" s="232">
        <v>0</v>
      </c>
      <c r="AJ399" s="232">
        <v>0</v>
      </c>
      <c r="AK399" s="232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233">
        <v>9905</v>
      </c>
      <c r="AS399" s="5">
        <v>9905</v>
      </c>
      <c r="AT399" s="5">
        <v>9905</v>
      </c>
      <c r="AU399" s="5">
        <v>9905</v>
      </c>
      <c r="AV399" s="5">
        <v>9905</v>
      </c>
      <c r="AW399" s="5">
        <v>9905</v>
      </c>
      <c r="AX399" s="5">
        <v>10499.300000000001</v>
      </c>
      <c r="AY399" s="5">
        <v>10499.300000000001</v>
      </c>
      <c r="AZ399" s="5">
        <v>10499.300000000001</v>
      </c>
      <c r="BA399" s="5">
        <v>10499.300000000001</v>
      </c>
      <c r="BB399" s="5">
        <v>10499.300000000001</v>
      </c>
      <c r="BC399" s="5">
        <v>10499.300000000001</v>
      </c>
      <c r="BD399" s="5">
        <v>10499.300000000001</v>
      </c>
      <c r="BE399" s="5">
        <v>10499.300000000001</v>
      </c>
      <c r="BF399" s="5">
        <v>10499.300000000001</v>
      </c>
      <c r="BG399" s="5">
        <v>10499.300000000001</v>
      </c>
      <c r="BH399" s="5">
        <v>10499.300000000001</v>
      </c>
      <c r="BI399" s="5">
        <v>10499.300000000001</v>
      </c>
      <c r="BJ399" s="5">
        <v>11129.258000000002</v>
      </c>
      <c r="BK399" s="5">
        <v>11129.258000000002</v>
      </c>
      <c r="BL399" s="5">
        <v>11129.258000000002</v>
      </c>
      <c r="BM399" s="5">
        <v>11129.258000000002</v>
      </c>
      <c r="BN399" s="5">
        <v>11129.258000000002</v>
      </c>
      <c r="BO399" s="5">
        <v>11129.258000000002</v>
      </c>
      <c r="BP399" s="5">
        <v>11129.258000000002</v>
      </c>
      <c r="BQ399" s="5">
        <v>11129.258000000002</v>
      </c>
      <c r="BR399" s="5">
        <v>11129.258000000002</v>
      </c>
      <c r="BS399" s="5">
        <v>11129.258000000002</v>
      </c>
      <c r="BT399" s="5">
        <v>11129.258000000002</v>
      </c>
      <c r="BU399" s="5">
        <v>11129.258000000002</v>
      </c>
      <c r="BV399" s="5">
        <v>11797.013480000001</v>
      </c>
      <c r="BW399" s="5">
        <v>11797.013480000001</v>
      </c>
      <c r="BX399" s="5">
        <v>11797.013480000001</v>
      </c>
      <c r="BY399" s="5">
        <v>11797.013480000001</v>
      </c>
      <c r="BZ399" s="5">
        <v>11797.013480000001</v>
      </c>
      <c r="CA399" s="5">
        <v>11797.013480000001</v>
      </c>
      <c r="CB399" s="5">
        <v>11797.013480000001</v>
      </c>
      <c r="CC399" s="5">
        <v>11797.013480000001</v>
      </c>
      <c r="CD399" s="5">
        <v>11797.013480000001</v>
      </c>
      <c r="CE399" s="5">
        <v>11797.013480000001</v>
      </c>
      <c r="CF399" s="5">
        <v>11797.013480000001</v>
      </c>
      <c r="CG399" s="5">
        <v>11797.013480000001</v>
      </c>
      <c r="CH399" s="5">
        <v>12504.834288800002</v>
      </c>
      <c r="CI399" s="5">
        <v>12504.834288800002</v>
      </c>
      <c r="CJ399" s="5">
        <v>12504.834288800002</v>
      </c>
      <c r="CK399" s="5">
        <v>12504.834288800002</v>
      </c>
      <c r="CL399" s="5">
        <v>12504.834288800002</v>
      </c>
      <c r="CM399" s="5">
        <v>12504.834288800002</v>
      </c>
      <c r="CN399" s="5">
        <v>12504.834288800002</v>
      </c>
      <c r="CO399" s="5">
        <v>12504.834288800002</v>
      </c>
      <c r="CP399" s="5">
        <v>12504.834288800002</v>
      </c>
      <c r="CQ399" s="5">
        <v>12504.834288800002</v>
      </c>
      <c r="CR399" s="5">
        <v>12504.834288800002</v>
      </c>
      <c r="CS399" s="5">
        <v>12504.834288800002</v>
      </c>
      <c r="CU399" s="69">
        <v>0</v>
      </c>
      <c r="CV399" s="69">
        <v>0</v>
      </c>
      <c r="CW399" s="69">
        <v>0</v>
      </c>
      <c r="CX399" s="69">
        <v>0</v>
      </c>
      <c r="CY399" s="69">
        <v>0</v>
      </c>
      <c r="CZ399" s="69">
        <v>0</v>
      </c>
      <c r="DC399" s="5">
        <v>0</v>
      </c>
      <c r="DD399" s="5">
        <v>0</v>
      </c>
      <c r="DE399" s="5">
        <v>0</v>
      </c>
      <c r="DF399" s="5">
        <v>0</v>
      </c>
      <c r="DG399" s="5">
        <v>0</v>
      </c>
      <c r="DH399" s="5">
        <v>0</v>
      </c>
      <c r="DI399" s="5">
        <v>0</v>
      </c>
      <c r="DJ399" s="5">
        <v>0</v>
      </c>
      <c r="DK399" s="5">
        <v>0</v>
      </c>
      <c r="DL399" s="5">
        <v>0</v>
      </c>
      <c r="DM399" s="5">
        <v>0</v>
      </c>
      <c r="DN399" s="5">
        <v>0</v>
      </c>
      <c r="DO399" s="5">
        <v>0</v>
      </c>
      <c r="DP399" s="5">
        <v>0</v>
      </c>
      <c r="DQ399" s="5">
        <v>0</v>
      </c>
      <c r="DR399" s="5">
        <v>0</v>
      </c>
      <c r="DS399" s="5">
        <v>0</v>
      </c>
      <c r="DT399" s="5">
        <v>0</v>
      </c>
      <c r="DU399" s="5">
        <v>0</v>
      </c>
      <c r="DV399" s="5">
        <v>0</v>
      </c>
      <c r="DW399" s="5">
        <v>0</v>
      </c>
      <c r="DX399" s="5">
        <v>0</v>
      </c>
      <c r="DY399" s="5">
        <v>0</v>
      </c>
      <c r="DZ399" s="5">
        <v>0</v>
      </c>
      <c r="EA399" s="5">
        <v>0</v>
      </c>
      <c r="EB399" s="5">
        <v>0</v>
      </c>
      <c r="EC399" s="5">
        <v>0</v>
      </c>
      <c r="ED399" s="5">
        <v>0</v>
      </c>
      <c r="EE399" s="5">
        <v>0</v>
      </c>
      <c r="EF399" s="5">
        <v>0</v>
      </c>
      <c r="EG399" s="5">
        <v>0</v>
      </c>
      <c r="EH399" s="5">
        <v>0</v>
      </c>
      <c r="EI399" s="5">
        <v>0</v>
      </c>
      <c r="EJ399" s="5">
        <v>0</v>
      </c>
      <c r="EK399" s="5">
        <v>0</v>
      </c>
      <c r="EL399" s="5">
        <v>0</v>
      </c>
      <c r="EM399" s="5">
        <v>0</v>
      </c>
      <c r="EN399" s="5">
        <v>0</v>
      </c>
      <c r="EO399" s="5">
        <v>0</v>
      </c>
      <c r="EP399" s="5">
        <v>0</v>
      </c>
      <c r="EQ399" s="5">
        <v>0</v>
      </c>
      <c r="ER399" s="5">
        <v>0</v>
      </c>
      <c r="ES399" s="5">
        <v>0</v>
      </c>
      <c r="ET399" s="5">
        <v>0</v>
      </c>
      <c r="EU399" s="5">
        <v>0</v>
      </c>
      <c r="EV399" s="5">
        <v>0</v>
      </c>
      <c r="EW399" s="5">
        <v>0</v>
      </c>
      <c r="EX399" s="5">
        <v>0</v>
      </c>
      <c r="EY399" s="5">
        <v>0</v>
      </c>
      <c r="EZ399" s="5">
        <v>0</v>
      </c>
      <c r="FA399" s="5">
        <v>0</v>
      </c>
      <c r="FB399" s="5">
        <v>0</v>
      </c>
      <c r="FC399" s="5">
        <v>0</v>
      </c>
      <c r="FD399" s="5">
        <v>0</v>
      </c>
      <c r="FE399" s="5">
        <v>0</v>
      </c>
      <c r="FF399" s="5">
        <v>0</v>
      </c>
      <c r="FG399" s="5">
        <v>0</v>
      </c>
      <c r="FH399" s="5">
        <v>0</v>
      </c>
      <c r="FI399" s="5">
        <v>0</v>
      </c>
      <c r="FJ399" s="5">
        <v>0</v>
      </c>
      <c r="FK399" s="5">
        <v>0</v>
      </c>
      <c r="FL399" s="5">
        <v>0</v>
      </c>
      <c r="FM399" s="5">
        <v>0</v>
      </c>
      <c r="FN399" s="5">
        <v>0</v>
      </c>
      <c r="FO399" s="5">
        <v>0</v>
      </c>
      <c r="FP399" s="5">
        <v>0</v>
      </c>
      <c r="FQ399" s="5">
        <v>0</v>
      </c>
      <c r="FR399" s="5">
        <v>0</v>
      </c>
      <c r="FS399" s="5">
        <v>0</v>
      </c>
      <c r="FT399" s="5">
        <v>0</v>
      </c>
      <c r="FU399" s="5">
        <v>0</v>
      </c>
      <c r="FV399" s="5">
        <v>0</v>
      </c>
      <c r="FW399" s="5"/>
      <c r="FZ399" s="5">
        <v>0</v>
      </c>
      <c r="GA399" s="5">
        <v>0</v>
      </c>
      <c r="GB399" s="5">
        <v>0</v>
      </c>
      <c r="GC399" s="5">
        <v>0</v>
      </c>
      <c r="GD399" s="5">
        <v>0</v>
      </c>
      <c r="GE399" s="5">
        <v>0</v>
      </c>
      <c r="GF399" s="5">
        <v>0</v>
      </c>
      <c r="GG399" s="5">
        <v>0</v>
      </c>
      <c r="GH399" s="5">
        <v>0</v>
      </c>
      <c r="GI399" s="5">
        <v>0</v>
      </c>
      <c r="GJ399" s="5">
        <v>0</v>
      </c>
      <c r="GK399" s="5">
        <v>0</v>
      </c>
      <c r="GL399" s="5">
        <v>0</v>
      </c>
      <c r="GM399" s="5">
        <v>0</v>
      </c>
      <c r="GN399" s="5">
        <v>0</v>
      </c>
      <c r="GO399" s="5">
        <v>0</v>
      </c>
      <c r="GP399" s="5">
        <v>0</v>
      </c>
      <c r="GQ399" s="5">
        <v>0</v>
      </c>
      <c r="GR399" s="5">
        <v>9905</v>
      </c>
      <c r="GS399" s="5">
        <v>9905</v>
      </c>
      <c r="GT399" s="5">
        <v>9905</v>
      </c>
      <c r="GU399" s="5">
        <v>9905</v>
      </c>
      <c r="GV399" s="5">
        <v>9905</v>
      </c>
      <c r="GW399" s="5">
        <v>9905</v>
      </c>
      <c r="GX399" s="5">
        <v>10499.300000000001</v>
      </c>
      <c r="GY399" s="5">
        <v>10499.300000000001</v>
      </c>
      <c r="GZ399" s="5">
        <v>10499.300000000001</v>
      </c>
      <c r="HA399" s="5">
        <v>10499.300000000001</v>
      </c>
      <c r="HB399" s="5">
        <v>10499.300000000001</v>
      </c>
      <c r="HC399" s="5">
        <v>10499.300000000001</v>
      </c>
      <c r="HD399" s="5">
        <v>10499.300000000001</v>
      </c>
      <c r="HE399" s="5">
        <v>10499.300000000001</v>
      </c>
      <c r="HF399" s="5">
        <v>10499.300000000001</v>
      </c>
      <c r="HG399" s="5">
        <v>10499.300000000001</v>
      </c>
      <c r="HH399" s="5">
        <v>10499.300000000001</v>
      </c>
      <c r="HI399" s="5">
        <v>10499.300000000001</v>
      </c>
      <c r="HJ399" s="5">
        <v>11129.258000000002</v>
      </c>
      <c r="HK399" s="5">
        <v>11129.258000000002</v>
      </c>
      <c r="HL399" s="5">
        <v>11129.258000000002</v>
      </c>
      <c r="HM399" s="5">
        <v>11129.258000000002</v>
      </c>
      <c r="HN399" s="5">
        <v>11129.258000000002</v>
      </c>
      <c r="HO399" s="5">
        <v>11129.258000000002</v>
      </c>
      <c r="HP399" s="5">
        <v>11129.258000000002</v>
      </c>
      <c r="HQ399" s="5">
        <v>11129.258000000002</v>
      </c>
      <c r="HR399" s="5">
        <v>11129.258000000002</v>
      </c>
      <c r="HS399" s="5">
        <v>11129.258000000002</v>
      </c>
      <c r="HT399" s="5">
        <v>11129.258000000002</v>
      </c>
      <c r="HU399" s="5">
        <v>11129.258000000002</v>
      </c>
      <c r="HV399" s="5">
        <v>11797.013480000001</v>
      </c>
      <c r="HW399" s="5">
        <v>11797.013480000001</v>
      </c>
      <c r="HX399" s="5">
        <v>11797.013480000001</v>
      </c>
      <c r="HY399" s="5">
        <v>11797.013480000001</v>
      </c>
      <c r="HZ399" s="5">
        <v>11797.013480000001</v>
      </c>
      <c r="IA399" s="5">
        <v>11797.013480000001</v>
      </c>
      <c r="IB399" s="5">
        <v>11797.013480000001</v>
      </c>
      <c r="IC399" s="5">
        <v>11797.013480000001</v>
      </c>
      <c r="ID399" s="5">
        <v>11797.013480000001</v>
      </c>
      <c r="IE399" s="5">
        <v>11797.013480000001</v>
      </c>
      <c r="IF399" s="5">
        <v>11797.013480000001</v>
      </c>
      <c r="IG399" s="5">
        <v>11797.013480000001</v>
      </c>
      <c r="IH399" s="5">
        <v>12504.834288800002</v>
      </c>
      <c r="II399" s="5">
        <v>12504.834288800002</v>
      </c>
      <c r="IJ399" s="5">
        <v>12504.834288800002</v>
      </c>
      <c r="IK399" s="5">
        <v>12504.834288800002</v>
      </c>
      <c r="IL399" s="5">
        <v>12504.834288800002</v>
      </c>
      <c r="IM399" s="5">
        <v>12504.834288800002</v>
      </c>
      <c r="IN399" s="5">
        <v>12504.834288800002</v>
      </c>
      <c r="IO399" s="5">
        <v>12504.834288800002</v>
      </c>
      <c r="IP399" s="5">
        <v>12504.834288800002</v>
      </c>
      <c r="IQ399" s="5">
        <v>12504.834288800002</v>
      </c>
      <c r="IR399" s="5">
        <v>12504.834288800002</v>
      </c>
      <c r="IS399" s="5">
        <v>12504.834288800002</v>
      </c>
      <c r="IT399" s="5"/>
      <c r="IW399" s="5">
        <v>0</v>
      </c>
      <c r="IX399" s="5">
        <v>0</v>
      </c>
      <c r="IY399" s="5">
        <v>0</v>
      </c>
      <c r="IZ399" s="5">
        <v>0</v>
      </c>
      <c r="JA399" s="5">
        <v>0</v>
      </c>
      <c r="JB399" s="5">
        <v>0</v>
      </c>
      <c r="JC399" s="5">
        <v>0</v>
      </c>
      <c r="JD399" s="5">
        <v>0</v>
      </c>
      <c r="JE399" s="5">
        <v>0</v>
      </c>
      <c r="JF399" s="5">
        <v>0</v>
      </c>
      <c r="JG399" s="5">
        <v>0</v>
      </c>
      <c r="JH399" s="5">
        <v>0</v>
      </c>
      <c r="JI399" s="5">
        <v>0</v>
      </c>
      <c r="JJ399" s="5">
        <v>0</v>
      </c>
      <c r="JK399" s="5">
        <v>0</v>
      </c>
      <c r="JL399" s="5">
        <v>0</v>
      </c>
      <c r="JM399" s="5">
        <v>0</v>
      </c>
      <c r="JN399" s="5">
        <v>0</v>
      </c>
      <c r="JO399" s="5">
        <v>284.27350000000001</v>
      </c>
      <c r="JP399" s="5">
        <v>284.27350000000001</v>
      </c>
      <c r="JQ399" s="5">
        <v>284.27350000000001</v>
      </c>
      <c r="JR399" s="5">
        <v>284.27350000000001</v>
      </c>
      <c r="JS399" s="5">
        <v>284.27350000000001</v>
      </c>
      <c r="JT399" s="5">
        <v>284.27350000000001</v>
      </c>
      <c r="JU399" s="5">
        <v>301.32991000000004</v>
      </c>
      <c r="JV399" s="5">
        <v>301.32991000000004</v>
      </c>
      <c r="JW399" s="5">
        <v>301.32991000000004</v>
      </c>
      <c r="JX399" s="5">
        <v>301.32991000000004</v>
      </c>
      <c r="JY399" s="5">
        <v>301.32991000000004</v>
      </c>
      <c r="JZ399" s="5">
        <v>301.32991000000004</v>
      </c>
      <c r="KA399" s="5">
        <v>301.32991000000004</v>
      </c>
      <c r="KB399" s="5">
        <v>301.32991000000004</v>
      </c>
      <c r="KC399" s="5">
        <v>301.32991000000004</v>
      </c>
      <c r="KD399" s="5">
        <v>301.32991000000004</v>
      </c>
      <c r="KE399" s="5">
        <v>301.32991000000004</v>
      </c>
      <c r="KF399" s="5">
        <v>301.32991000000004</v>
      </c>
      <c r="KG399" s="5">
        <v>319.40970460000005</v>
      </c>
      <c r="KH399" s="5">
        <v>319.40970460000005</v>
      </c>
      <c r="KI399" s="5">
        <v>319.40970460000005</v>
      </c>
      <c r="KJ399" s="5">
        <v>319.40970460000005</v>
      </c>
      <c r="KK399" s="5">
        <v>319.40970460000005</v>
      </c>
      <c r="KL399" s="5">
        <v>319.40970460000005</v>
      </c>
      <c r="KM399" s="5">
        <v>319.40970460000005</v>
      </c>
      <c r="KN399" s="5">
        <v>319.40970460000005</v>
      </c>
      <c r="KO399" s="5">
        <v>319.40970460000005</v>
      </c>
      <c r="KP399" s="5">
        <v>319.40970460000005</v>
      </c>
      <c r="KQ399" s="5">
        <v>319.40970460000005</v>
      </c>
      <c r="KR399" s="5">
        <v>319.40970460000005</v>
      </c>
      <c r="KS399" s="5">
        <v>338.57428687600003</v>
      </c>
      <c r="KT399" s="5">
        <v>338.57428687600003</v>
      </c>
      <c r="KU399" s="5">
        <v>338.57428687600003</v>
      </c>
      <c r="KV399" s="5">
        <v>338.57428687600003</v>
      </c>
      <c r="KW399" s="5">
        <v>338.57428687600003</v>
      </c>
      <c r="KX399" s="5">
        <v>338.57428687600003</v>
      </c>
      <c r="KY399" s="5">
        <v>338.57428687600003</v>
      </c>
      <c r="KZ399" s="5">
        <v>338.57428687600003</v>
      </c>
      <c r="LA399" s="5">
        <v>338.57428687600003</v>
      </c>
      <c r="LB399" s="5">
        <v>338.57428687600003</v>
      </c>
      <c r="LC399" s="5">
        <v>338.57428687600003</v>
      </c>
      <c r="LD399" s="5">
        <v>338.57428687600003</v>
      </c>
      <c r="LE399" s="5">
        <v>358.88874408856009</v>
      </c>
      <c r="LF399" s="5">
        <v>358.88874408856009</v>
      </c>
      <c r="LG399" s="5">
        <v>358.88874408856009</v>
      </c>
      <c r="LH399" s="5">
        <v>358.88874408856009</v>
      </c>
      <c r="LI399" s="5">
        <v>358.88874408856009</v>
      </c>
      <c r="LJ399" s="5">
        <v>358.88874408856009</v>
      </c>
      <c r="LK399" s="5">
        <v>358.88874408856009</v>
      </c>
      <c r="LL399" s="5">
        <v>358.88874408856009</v>
      </c>
      <c r="LM399" s="5">
        <v>358.88874408856009</v>
      </c>
      <c r="LN399" s="5">
        <v>358.88874408856009</v>
      </c>
      <c r="LO399" s="5">
        <v>358.88874408856009</v>
      </c>
      <c r="LP399" s="5">
        <v>358.88874408856009</v>
      </c>
      <c r="LQ399" s="5"/>
      <c r="LT399" s="5">
        <v>0</v>
      </c>
      <c r="LU399" s="5">
        <v>0</v>
      </c>
      <c r="LV399" s="5">
        <v>0</v>
      </c>
      <c r="LW399" s="5">
        <v>0</v>
      </c>
      <c r="LX399" s="5">
        <v>0</v>
      </c>
      <c r="LY399" s="5">
        <v>0</v>
      </c>
      <c r="LZ399" s="5">
        <v>0</v>
      </c>
      <c r="MA399" s="5">
        <v>0</v>
      </c>
      <c r="MB399" s="5">
        <v>0</v>
      </c>
      <c r="MC399" s="5">
        <v>0</v>
      </c>
      <c r="MD399" s="5">
        <v>0</v>
      </c>
      <c r="ME399" s="5">
        <v>0</v>
      </c>
      <c r="MF399" s="5">
        <v>0</v>
      </c>
      <c r="MG399" s="5">
        <v>0</v>
      </c>
      <c r="MH399" s="5">
        <v>0</v>
      </c>
      <c r="MI399" s="5">
        <v>0</v>
      </c>
      <c r="MJ399" s="5">
        <v>0</v>
      </c>
      <c r="MK399" s="5">
        <v>0</v>
      </c>
      <c r="ML399" s="5">
        <v>301.11200000000002</v>
      </c>
      <c r="MM399" s="5">
        <v>301.11200000000002</v>
      </c>
      <c r="MN399" s="5">
        <v>301.11200000000002</v>
      </c>
      <c r="MO399" s="5">
        <v>301.11200000000002</v>
      </c>
      <c r="MP399" s="5">
        <v>301.11200000000002</v>
      </c>
      <c r="MQ399" s="5">
        <v>301.11200000000002</v>
      </c>
      <c r="MR399" s="5">
        <v>319.17872000000006</v>
      </c>
      <c r="MS399" s="5">
        <v>319.17872000000006</v>
      </c>
      <c r="MT399" s="5">
        <v>319.17872000000006</v>
      </c>
      <c r="MU399" s="5">
        <v>319.17872000000006</v>
      </c>
      <c r="MV399" s="5">
        <v>319.17872000000006</v>
      </c>
      <c r="MW399" s="5">
        <v>319.17872000000006</v>
      </c>
      <c r="MX399" s="5">
        <v>319.17872000000006</v>
      </c>
      <c r="MY399" s="5">
        <v>319.17872000000006</v>
      </c>
      <c r="MZ399" s="5">
        <v>319.17872000000006</v>
      </c>
      <c r="NA399" s="5">
        <v>319.17872000000006</v>
      </c>
      <c r="NB399" s="5">
        <v>319.17872000000006</v>
      </c>
      <c r="NC399" s="5">
        <v>319.17872000000006</v>
      </c>
      <c r="ND399" s="5">
        <v>338.32944320000007</v>
      </c>
      <c r="NE399" s="5">
        <v>338.32944320000007</v>
      </c>
      <c r="NF399" s="5">
        <v>338.32944320000007</v>
      </c>
      <c r="NG399" s="5">
        <v>338.32944320000007</v>
      </c>
      <c r="NH399" s="5">
        <v>338.32944320000007</v>
      </c>
      <c r="NI399" s="5">
        <v>338.32944320000007</v>
      </c>
      <c r="NJ399" s="5">
        <v>338.32944320000007</v>
      </c>
      <c r="NK399" s="5">
        <v>338.32944320000007</v>
      </c>
      <c r="NL399" s="5">
        <v>338.32944320000007</v>
      </c>
      <c r="NM399" s="5">
        <v>338.32944320000007</v>
      </c>
      <c r="NN399" s="5">
        <v>338.32944320000007</v>
      </c>
      <c r="NO399" s="5">
        <v>338.32944320000007</v>
      </c>
      <c r="NP399" s="5">
        <v>358.62920979200004</v>
      </c>
      <c r="NQ399" s="5">
        <v>358.62920979200004</v>
      </c>
      <c r="NR399" s="5">
        <v>358.62920979200004</v>
      </c>
      <c r="NS399" s="5">
        <v>358.62920979200004</v>
      </c>
      <c r="NT399" s="5">
        <v>358.62920979200004</v>
      </c>
      <c r="NU399" s="5">
        <v>358.62920979200004</v>
      </c>
      <c r="NV399" s="5">
        <v>358.62920979200004</v>
      </c>
      <c r="NW399" s="5">
        <v>358.62920979200004</v>
      </c>
      <c r="NX399" s="5">
        <v>358.62920979200004</v>
      </c>
      <c r="NY399" s="5">
        <v>358.62920979200004</v>
      </c>
      <c r="NZ399" s="5">
        <v>358.62920979200004</v>
      </c>
      <c r="OA399" s="5">
        <v>358.62920979200004</v>
      </c>
      <c r="OB399" s="5">
        <v>380.14696237952006</v>
      </c>
      <c r="OC399" s="5">
        <v>380.14696237952006</v>
      </c>
      <c r="OD399" s="5">
        <v>380.14696237952006</v>
      </c>
      <c r="OE399" s="5">
        <v>380.14696237952006</v>
      </c>
      <c r="OF399" s="5">
        <v>380.14696237952006</v>
      </c>
      <c r="OG399" s="5">
        <v>380.14696237952006</v>
      </c>
      <c r="OH399" s="5">
        <v>380.14696237952006</v>
      </c>
      <c r="OI399" s="5">
        <v>380.14696237952006</v>
      </c>
      <c r="OJ399" s="5">
        <v>380.14696237952006</v>
      </c>
      <c r="OK399" s="5">
        <v>380.14696237952006</v>
      </c>
      <c r="OL399" s="5">
        <v>380.14696237952006</v>
      </c>
      <c r="OM399" s="5">
        <v>380.14696237952006</v>
      </c>
      <c r="ON399" s="5"/>
      <c r="OQ399" s="59">
        <v>0</v>
      </c>
      <c r="OR399" s="59">
        <v>0</v>
      </c>
      <c r="OS399" s="59">
        <v>0</v>
      </c>
      <c r="OT399" s="59">
        <v>0</v>
      </c>
      <c r="OU399" s="59">
        <v>0</v>
      </c>
      <c r="OV399" s="59">
        <v>0</v>
      </c>
      <c r="OW399" s="59">
        <v>0</v>
      </c>
      <c r="OX399" s="59">
        <v>0</v>
      </c>
      <c r="OY399" s="59">
        <v>0</v>
      </c>
      <c r="OZ399" s="59">
        <v>0</v>
      </c>
      <c r="PA399" s="59">
        <v>0</v>
      </c>
      <c r="PB399" s="59">
        <v>0</v>
      </c>
      <c r="PC399" s="59">
        <v>0</v>
      </c>
      <c r="PD399" s="59">
        <v>0</v>
      </c>
      <c r="PE399" s="59">
        <v>0</v>
      </c>
      <c r="PF399" s="59">
        <v>0</v>
      </c>
      <c r="PG399" s="59">
        <v>0</v>
      </c>
      <c r="PH399" s="59">
        <v>0</v>
      </c>
      <c r="PI399" s="59">
        <v>0</v>
      </c>
      <c r="PJ399" s="59">
        <v>0</v>
      </c>
      <c r="PK399" s="59">
        <v>0</v>
      </c>
      <c r="PL399" s="59">
        <v>0</v>
      </c>
      <c r="PM399" s="59">
        <v>0</v>
      </c>
      <c r="PN399" s="59">
        <v>0</v>
      </c>
      <c r="PO399" s="59">
        <v>0</v>
      </c>
      <c r="PP399" s="59">
        <v>0</v>
      </c>
      <c r="PQ399" s="59">
        <v>0</v>
      </c>
      <c r="PR399" s="59">
        <v>0</v>
      </c>
      <c r="PS399" s="59">
        <v>0</v>
      </c>
      <c r="PT399" s="59">
        <v>0</v>
      </c>
      <c r="PU399" s="59">
        <v>0</v>
      </c>
      <c r="PV399" s="59">
        <v>0</v>
      </c>
      <c r="PW399" s="59">
        <v>0</v>
      </c>
      <c r="PX399" s="59">
        <v>0</v>
      </c>
      <c r="PY399" s="59">
        <v>0</v>
      </c>
      <c r="PZ399" s="59">
        <v>0</v>
      </c>
      <c r="QA399" s="59">
        <v>0</v>
      </c>
      <c r="QB399" s="59">
        <v>0</v>
      </c>
      <c r="QC399" s="59">
        <v>0</v>
      </c>
      <c r="QD399" s="59">
        <v>0</v>
      </c>
      <c r="QE399" s="59">
        <v>0</v>
      </c>
      <c r="QF399" s="59">
        <v>0</v>
      </c>
      <c r="QG399" s="59">
        <v>0</v>
      </c>
      <c r="QH399" s="59">
        <v>0</v>
      </c>
      <c r="QI399" s="59">
        <v>0</v>
      </c>
      <c r="QJ399" s="59">
        <v>0</v>
      </c>
      <c r="QK399" s="59">
        <v>0</v>
      </c>
      <c r="QL399" s="59">
        <v>0</v>
      </c>
      <c r="QM399" s="59">
        <v>0</v>
      </c>
      <c r="QN399" s="59">
        <v>0</v>
      </c>
      <c r="QO399" s="59">
        <v>0</v>
      </c>
      <c r="QP399" s="59">
        <v>0</v>
      </c>
      <c r="QQ399" s="59">
        <v>0</v>
      </c>
      <c r="QR399" s="59">
        <v>0</v>
      </c>
      <c r="QS399" s="59">
        <v>0</v>
      </c>
      <c r="QT399" s="59">
        <v>0</v>
      </c>
      <c r="QU399" s="59">
        <v>0</v>
      </c>
      <c r="QV399" s="59">
        <v>0</v>
      </c>
      <c r="QW399" s="59">
        <v>0</v>
      </c>
      <c r="QX399" s="59">
        <v>0</v>
      </c>
      <c r="QY399" s="59">
        <v>0</v>
      </c>
      <c r="QZ399" s="59">
        <v>0</v>
      </c>
      <c r="RA399" s="59">
        <v>0</v>
      </c>
      <c r="RB399" s="59">
        <v>0</v>
      </c>
      <c r="RC399" s="59">
        <v>0</v>
      </c>
      <c r="RD399" s="59">
        <v>0</v>
      </c>
      <c r="RE399" s="59">
        <v>0</v>
      </c>
      <c r="RF399" s="59">
        <v>0</v>
      </c>
      <c r="RG399" s="59">
        <v>0</v>
      </c>
      <c r="RH399" s="59">
        <v>0</v>
      </c>
      <c r="RI399" s="59">
        <v>0</v>
      </c>
      <c r="RJ399" s="59">
        <v>0</v>
      </c>
      <c r="RK399" s="59"/>
      <c r="RN399" s="59">
        <v>0</v>
      </c>
      <c r="RO399" s="59">
        <v>0</v>
      </c>
      <c r="RP399" s="59">
        <v>0</v>
      </c>
      <c r="RQ399" s="59">
        <v>0</v>
      </c>
      <c r="RR399" s="59">
        <v>0</v>
      </c>
      <c r="RS399" s="59">
        <v>0</v>
      </c>
      <c r="RT399" s="59">
        <v>0</v>
      </c>
      <c r="RU399" s="59">
        <v>0</v>
      </c>
      <c r="RV399" s="59">
        <v>0</v>
      </c>
      <c r="RW399" s="59">
        <v>0</v>
      </c>
      <c r="RX399" s="59">
        <v>0</v>
      </c>
      <c r="RY399" s="59">
        <v>0</v>
      </c>
      <c r="RZ399" s="59">
        <v>0</v>
      </c>
      <c r="SA399" s="59">
        <v>0</v>
      </c>
      <c r="SB399" s="59">
        <v>0</v>
      </c>
      <c r="SC399" s="59">
        <v>0</v>
      </c>
      <c r="SD399" s="59">
        <v>0</v>
      </c>
      <c r="SE399" s="59">
        <v>0</v>
      </c>
      <c r="SF399" s="59">
        <v>585.38550000000009</v>
      </c>
      <c r="SG399" s="59">
        <v>585.38550000000009</v>
      </c>
      <c r="SH399" s="59">
        <v>585.38550000000009</v>
      </c>
      <c r="SI399" s="59">
        <v>585.38550000000009</v>
      </c>
      <c r="SJ399" s="59">
        <v>585.38550000000009</v>
      </c>
      <c r="SK399" s="59">
        <v>585.38550000000009</v>
      </c>
      <c r="SL399" s="59">
        <v>620.50863000000004</v>
      </c>
      <c r="SM399" s="59">
        <v>620.50863000000004</v>
      </c>
      <c r="SN399" s="59">
        <v>620.50863000000004</v>
      </c>
      <c r="SO399" s="59">
        <v>620.50863000000004</v>
      </c>
      <c r="SP399" s="59">
        <v>620.50863000000004</v>
      </c>
      <c r="SQ399" s="59">
        <v>620.50863000000004</v>
      </c>
      <c r="SR399" s="59">
        <v>620.50863000000004</v>
      </c>
      <c r="SS399" s="59">
        <v>620.50863000000004</v>
      </c>
      <c r="ST399" s="59">
        <v>620.50863000000004</v>
      </c>
      <c r="SU399" s="59">
        <v>620.50863000000004</v>
      </c>
      <c r="SV399" s="59">
        <v>620.50863000000004</v>
      </c>
      <c r="SW399" s="59">
        <v>620.50863000000004</v>
      </c>
      <c r="SX399" s="59">
        <v>657.73914780000018</v>
      </c>
      <c r="SY399" s="59">
        <v>657.73914780000018</v>
      </c>
      <c r="SZ399" s="59">
        <v>657.73914780000018</v>
      </c>
      <c r="TA399" s="59">
        <v>657.73914780000018</v>
      </c>
      <c r="TB399" s="59">
        <v>657.73914780000018</v>
      </c>
      <c r="TC399" s="59">
        <v>657.73914780000018</v>
      </c>
      <c r="TD399" s="59">
        <v>657.73914780000018</v>
      </c>
      <c r="TE399" s="59">
        <v>657.73914780000018</v>
      </c>
      <c r="TF399" s="59">
        <v>657.73914780000018</v>
      </c>
      <c r="TG399" s="59">
        <v>657.73914780000018</v>
      </c>
      <c r="TH399" s="59">
        <v>657.73914780000018</v>
      </c>
      <c r="TI399" s="59">
        <v>657.73914780000018</v>
      </c>
      <c r="TJ399" s="59">
        <v>697.20349666800007</v>
      </c>
      <c r="TK399" s="59">
        <v>697.20349666800007</v>
      </c>
      <c r="TL399" s="59">
        <v>697.20349666800007</v>
      </c>
      <c r="TM399" s="59">
        <v>697.20349666800007</v>
      </c>
      <c r="TN399" s="59">
        <v>697.20349666800007</v>
      </c>
      <c r="TO399" s="59">
        <v>697.20349666800007</v>
      </c>
      <c r="TP399" s="59">
        <v>697.20349666800007</v>
      </c>
      <c r="TQ399" s="59">
        <v>697.20349666800007</v>
      </c>
      <c r="TR399" s="59">
        <v>697.20349666800007</v>
      </c>
      <c r="TS399" s="59">
        <v>697.20349666800007</v>
      </c>
      <c r="TT399" s="59">
        <v>697.20349666800007</v>
      </c>
      <c r="TU399" s="59">
        <v>697.20349666800007</v>
      </c>
      <c r="TV399" s="59">
        <v>739.03570646808021</v>
      </c>
      <c r="TW399" s="59">
        <v>739.03570646808021</v>
      </c>
      <c r="TX399" s="59">
        <v>739.03570646808021</v>
      </c>
      <c r="TY399" s="59">
        <v>739.03570646808021</v>
      </c>
      <c r="TZ399" s="59">
        <v>739.03570646808021</v>
      </c>
      <c r="UA399" s="59">
        <v>739.03570646808021</v>
      </c>
      <c r="UB399" s="59">
        <v>739.03570646808021</v>
      </c>
      <c r="UC399" s="59">
        <v>739.03570646808021</v>
      </c>
      <c r="UD399" s="59">
        <v>739.03570646808021</v>
      </c>
      <c r="UE399" s="59">
        <v>739.03570646808021</v>
      </c>
      <c r="UF399" s="59">
        <v>739.03570646808021</v>
      </c>
      <c r="UG399" s="59">
        <v>739.03570646808021</v>
      </c>
      <c r="UH399" s="59"/>
      <c r="UK399" s="59">
        <v>0</v>
      </c>
      <c r="UL399" s="59">
        <v>1705.6410000000001</v>
      </c>
      <c r="UM399" s="59">
        <v>3615.9589199999996</v>
      </c>
      <c r="UN399" s="59">
        <v>3832.9164552000016</v>
      </c>
      <c r="UO399" s="59">
        <v>4062.8914425119997</v>
      </c>
      <c r="UP399" s="59">
        <v>4306.6649290627211</v>
      </c>
      <c r="UQ399" s="59"/>
      <c r="UT399" s="59">
        <v>0</v>
      </c>
      <c r="UU399" s="59">
        <v>1806.6720000000003</v>
      </c>
      <c r="UV399" s="59">
        <v>3830.14464</v>
      </c>
      <c r="UW399" s="59">
        <v>4059.9533184000015</v>
      </c>
      <c r="UX399" s="59">
        <v>4303.5505175040007</v>
      </c>
      <c r="UY399" s="59">
        <v>4561.7635485542405</v>
      </c>
      <c r="UZ399" s="59"/>
      <c r="VC399" s="59">
        <v>0</v>
      </c>
      <c r="VD399" s="59">
        <v>0</v>
      </c>
      <c r="VE399" s="59">
        <v>0</v>
      </c>
      <c r="VF399" s="59">
        <v>0</v>
      </c>
      <c r="VG399" s="59">
        <v>0</v>
      </c>
      <c r="VH399" s="59">
        <v>0</v>
      </c>
      <c r="VI399" s="59"/>
      <c r="VL399" s="59">
        <v>0</v>
      </c>
      <c r="VM399" s="59">
        <v>3512.3130000000001</v>
      </c>
      <c r="VN399" s="59">
        <v>7446.1035599999996</v>
      </c>
      <c r="VO399" s="59">
        <v>7892.8697736000031</v>
      </c>
      <c r="VP399" s="59">
        <v>8366.4419600159999</v>
      </c>
      <c r="VQ399" s="59">
        <v>8868.4284776169625</v>
      </c>
      <c r="VR399" s="59"/>
      <c r="VU399" s="59">
        <v>0</v>
      </c>
      <c r="VV399" s="59">
        <v>59430</v>
      </c>
      <c r="VW399" s="59">
        <v>125991.60000000002</v>
      </c>
      <c r="VX399" s="59">
        <v>133551.09600000002</v>
      </c>
      <c r="VY399" s="59">
        <v>141564.16175999999</v>
      </c>
      <c r="VZ399" s="59">
        <v>150058.01146560002</v>
      </c>
      <c r="WA399" s="59"/>
      <c r="WD399" s="59">
        <v>0</v>
      </c>
      <c r="WE399" s="59">
        <v>4952.5</v>
      </c>
      <c r="WF399" s="59">
        <v>10499.300000000001</v>
      </c>
      <c r="WG399" s="59">
        <v>11129.258000000002</v>
      </c>
      <c r="WH399" s="59">
        <v>11797.01348</v>
      </c>
      <c r="WI399" s="59">
        <v>12504.834288800002</v>
      </c>
      <c r="WJ399" s="59"/>
      <c r="WM399" s="59">
        <v>0</v>
      </c>
      <c r="WN399" s="59">
        <v>207.82626940830886</v>
      </c>
      <c r="WO399" s="59">
        <v>440.59169114561485</v>
      </c>
      <c r="WP399" s="59">
        <v>467.02719261435175</v>
      </c>
      <c r="WQ399" s="59">
        <v>495.0488241712128</v>
      </c>
      <c r="WR399" s="59">
        <v>524.7517536214857</v>
      </c>
      <c r="WS399" s="59"/>
      <c r="WV399" s="74">
        <v>-6</v>
      </c>
      <c r="WW399" s="74">
        <v>6</v>
      </c>
      <c r="WX399" s="74">
        <v>18</v>
      </c>
      <c r="WY399" s="74">
        <v>30</v>
      </c>
      <c r="WZ399" s="74">
        <v>42</v>
      </c>
      <c r="XA399" s="74">
        <v>54</v>
      </c>
      <c r="XB399" s="74"/>
      <c r="XE399" s="80">
        <v>0</v>
      </c>
      <c r="XF399" s="80">
        <v>0</v>
      </c>
      <c r="XG399" s="80">
        <v>1</v>
      </c>
      <c r="XH399" s="80">
        <v>2</v>
      </c>
      <c r="XI399" s="80">
        <v>3</v>
      </c>
      <c r="XJ399" s="80">
        <v>4</v>
      </c>
      <c r="XK399" s="80"/>
      <c r="XL399" s="75"/>
      <c r="XM399" s="75"/>
      <c r="XN399" s="80">
        <v>0</v>
      </c>
      <c r="XO399" s="80">
        <v>6</v>
      </c>
      <c r="XP399" s="80">
        <v>6</v>
      </c>
      <c r="XQ399" s="80">
        <v>6</v>
      </c>
      <c r="XR399" s="80">
        <v>6</v>
      </c>
      <c r="XS399" s="80">
        <v>6</v>
      </c>
      <c r="XT399" s="80"/>
      <c r="XW399" s="80">
        <v>0</v>
      </c>
      <c r="XX399" s="80">
        <v>0</v>
      </c>
      <c r="XY399" s="80">
        <v>0</v>
      </c>
      <c r="XZ399" s="80">
        <v>0</v>
      </c>
      <c r="YA399" s="80">
        <v>0</v>
      </c>
      <c r="YB399" s="80">
        <v>0</v>
      </c>
      <c r="YC399" s="80"/>
      <c r="YF399" s="5">
        <v>0</v>
      </c>
      <c r="YG399" s="5">
        <v>433.31777171632393</v>
      </c>
      <c r="YH399" s="5">
        <v>918.63367603860752</v>
      </c>
      <c r="YI399" s="5">
        <v>973.75169660092342</v>
      </c>
      <c r="YJ399" s="5">
        <v>1032.1767983969794</v>
      </c>
      <c r="YK399" s="5">
        <v>1094.1074063007991</v>
      </c>
      <c r="YL399" s="5"/>
      <c r="YO399" s="5">
        <v>0</v>
      </c>
      <c r="YP399" s="5">
        <v>9352.1821233738992</v>
      </c>
      <c r="YQ399" s="5">
        <v>19826.626101552669</v>
      </c>
      <c r="YR399" s="5">
        <v>21016.223667645827</v>
      </c>
      <c r="YS399" s="5">
        <v>29702.929450272768</v>
      </c>
      <c r="YT399" s="5">
        <v>31485.105217289143</v>
      </c>
      <c r="YU399" s="5"/>
      <c r="YX399" s="5">
        <v>0</v>
      </c>
      <c r="YY399" s="5">
        <v>9268.8065560138202</v>
      </c>
      <c r="YZ399" s="5">
        <v>19826.626101552669</v>
      </c>
      <c r="ZA399" s="5">
        <v>21016.223667645827</v>
      </c>
      <c r="ZB399" s="5">
        <v>29702.929450272768</v>
      </c>
      <c r="ZC399" s="5">
        <v>31485.105217289143</v>
      </c>
      <c r="ZD399" s="5"/>
      <c r="ZG399" s="5">
        <v>0</v>
      </c>
      <c r="ZH399" s="5">
        <v>207.82626940830886</v>
      </c>
      <c r="ZI399" s="5">
        <v>440.59169114561485</v>
      </c>
      <c r="ZJ399" s="5">
        <v>467.02719261435175</v>
      </c>
      <c r="ZK399" s="5">
        <v>495.0488241712128</v>
      </c>
      <c r="ZL399" s="5">
        <v>524.7517536214857</v>
      </c>
      <c r="ZM399" s="5"/>
      <c r="ZP399" s="60">
        <v>0</v>
      </c>
      <c r="ZQ399" s="60">
        <v>1454.783885858162</v>
      </c>
      <c r="ZR399" s="60">
        <v>12336.567352077216</v>
      </c>
      <c r="ZS399" s="60">
        <v>13076.761393201848</v>
      </c>
      <c r="ZT399" s="60">
        <v>13861.367076793958</v>
      </c>
      <c r="ZU399" s="60">
        <v>14693.049101401601</v>
      </c>
      <c r="ZV399" s="60"/>
      <c r="ZY399" s="60">
        <v>0</v>
      </c>
      <c r="ZZ399" s="60">
        <v>207.82626940830886</v>
      </c>
      <c r="AAA399" s="60">
        <v>440.59169114561485</v>
      </c>
      <c r="AAB399" s="60">
        <v>467.02719261435175</v>
      </c>
      <c r="AAC399" s="60">
        <v>495.0488241712128</v>
      </c>
      <c r="AAD399" s="60">
        <v>524.7517536214857</v>
      </c>
      <c r="AAE399" s="60"/>
      <c r="AAH399" s="60">
        <v>0</v>
      </c>
      <c r="AAI399" s="60">
        <v>2701.7415023080152</v>
      </c>
      <c r="AAJ399" s="60">
        <v>14980.117498950905</v>
      </c>
      <c r="AAK399" s="60">
        <v>25686.495593789346</v>
      </c>
      <c r="AAL399" s="60">
        <v>37623.710637012176</v>
      </c>
      <c r="AAM399" s="60">
        <v>50900.920101284115</v>
      </c>
      <c r="AAN399" s="60"/>
      <c r="AAQ399" s="5">
        <v>0</v>
      </c>
      <c r="AAR399" s="5">
        <v>4156.5253881661774</v>
      </c>
      <c r="AAS399" s="5">
        <v>27316.68485102812</v>
      </c>
      <c r="AAT399" s="5">
        <v>38763.256986991197</v>
      </c>
      <c r="AAU399" s="5">
        <v>51485.077713806138</v>
      </c>
      <c r="AAV399" s="5">
        <v>65593.969202685723</v>
      </c>
    </row>
    <row r="400" spans="2:724" ht="15" customHeight="1">
      <c r="B400" s="228">
        <v>127</v>
      </c>
      <c r="C400" s="228">
        <v>3</v>
      </c>
      <c r="D400" s="229" t="s">
        <v>483</v>
      </c>
      <c r="E400" s="73" t="b">
        <v>0</v>
      </c>
      <c r="F400" s="230">
        <v>42186</v>
      </c>
      <c r="G400" s="231" t="s">
        <v>426</v>
      </c>
      <c r="H400" s="57" t="s">
        <v>231</v>
      </c>
      <c r="I400" s="57" t="s">
        <v>198</v>
      </c>
      <c r="J400" s="229" t="s">
        <v>232</v>
      </c>
      <c r="K400" s="232">
        <v>0</v>
      </c>
      <c r="L400" s="232">
        <v>0</v>
      </c>
      <c r="M400" s="73" t="b">
        <v>1</v>
      </c>
      <c r="N400" s="73" t="b">
        <v>1</v>
      </c>
      <c r="O400" s="73" t="b">
        <v>1</v>
      </c>
      <c r="P400" s="27">
        <v>43282</v>
      </c>
      <c r="Q400" s="27" t="s">
        <v>426</v>
      </c>
      <c r="R400" s="69">
        <v>0</v>
      </c>
      <c r="S400" s="69">
        <v>0.06</v>
      </c>
      <c r="T400" s="69">
        <v>0.06</v>
      </c>
      <c r="U400" s="69">
        <v>0.06</v>
      </c>
      <c r="V400" s="69">
        <v>0.06</v>
      </c>
      <c r="W400" s="69">
        <v>0.06</v>
      </c>
      <c r="Z400" s="232">
        <v>0</v>
      </c>
      <c r="AA400" s="232">
        <v>0</v>
      </c>
      <c r="AB400" s="232">
        <v>0</v>
      </c>
      <c r="AC400" s="232">
        <v>0</v>
      </c>
      <c r="AD400" s="232">
        <v>0</v>
      </c>
      <c r="AE400" s="232">
        <v>0</v>
      </c>
      <c r="AF400" s="232">
        <v>0</v>
      </c>
      <c r="AG400" s="232">
        <v>0</v>
      </c>
      <c r="AH400" s="232">
        <v>0</v>
      </c>
      <c r="AI400" s="232">
        <v>0</v>
      </c>
      <c r="AJ400" s="232">
        <v>0</v>
      </c>
      <c r="AK400" s="232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233">
        <v>9905</v>
      </c>
      <c r="AS400" s="5">
        <v>9905</v>
      </c>
      <c r="AT400" s="5">
        <v>9905</v>
      </c>
      <c r="AU400" s="5">
        <v>9905</v>
      </c>
      <c r="AV400" s="5">
        <v>9905</v>
      </c>
      <c r="AW400" s="5">
        <v>9905</v>
      </c>
      <c r="AX400" s="5">
        <v>10499.300000000001</v>
      </c>
      <c r="AY400" s="5">
        <v>10499.300000000001</v>
      </c>
      <c r="AZ400" s="5">
        <v>10499.300000000001</v>
      </c>
      <c r="BA400" s="5">
        <v>10499.300000000001</v>
      </c>
      <c r="BB400" s="5">
        <v>10499.300000000001</v>
      </c>
      <c r="BC400" s="5">
        <v>10499.300000000001</v>
      </c>
      <c r="BD400" s="5">
        <v>10499.300000000001</v>
      </c>
      <c r="BE400" s="5">
        <v>10499.300000000001</v>
      </c>
      <c r="BF400" s="5">
        <v>10499.300000000001</v>
      </c>
      <c r="BG400" s="5">
        <v>10499.300000000001</v>
      </c>
      <c r="BH400" s="5">
        <v>10499.300000000001</v>
      </c>
      <c r="BI400" s="5">
        <v>10499.300000000001</v>
      </c>
      <c r="BJ400" s="5">
        <v>11129.258000000002</v>
      </c>
      <c r="BK400" s="5">
        <v>11129.258000000002</v>
      </c>
      <c r="BL400" s="5">
        <v>11129.258000000002</v>
      </c>
      <c r="BM400" s="5">
        <v>11129.258000000002</v>
      </c>
      <c r="BN400" s="5">
        <v>11129.258000000002</v>
      </c>
      <c r="BO400" s="5">
        <v>11129.258000000002</v>
      </c>
      <c r="BP400" s="5">
        <v>11129.258000000002</v>
      </c>
      <c r="BQ400" s="5">
        <v>11129.258000000002</v>
      </c>
      <c r="BR400" s="5">
        <v>11129.258000000002</v>
      </c>
      <c r="BS400" s="5">
        <v>11129.258000000002</v>
      </c>
      <c r="BT400" s="5">
        <v>11129.258000000002</v>
      </c>
      <c r="BU400" s="5">
        <v>11129.258000000002</v>
      </c>
      <c r="BV400" s="5">
        <v>11797.013480000001</v>
      </c>
      <c r="BW400" s="5">
        <v>11797.013480000001</v>
      </c>
      <c r="BX400" s="5">
        <v>11797.013480000001</v>
      </c>
      <c r="BY400" s="5">
        <v>11797.013480000001</v>
      </c>
      <c r="BZ400" s="5">
        <v>11797.013480000001</v>
      </c>
      <c r="CA400" s="5">
        <v>11797.013480000001</v>
      </c>
      <c r="CB400" s="5">
        <v>11797.013480000001</v>
      </c>
      <c r="CC400" s="5">
        <v>11797.013480000001</v>
      </c>
      <c r="CD400" s="5">
        <v>11797.013480000001</v>
      </c>
      <c r="CE400" s="5">
        <v>11797.013480000001</v>
      </c>
      <c r="CF400" s="5">
        <v>11797.013480000001</v>
      </c>
      <c r="CG400" s="5">
        <v>11797.013480000001</v>
      </c>
      <c r="CH400" s="5">
        <v>12504.834288800002</v>
      </c>
      <c r="CI400" s="5">
        <v>12504.834288800002</v>
      </c>
      <c r="CJ400" s="5">
        <v>12504.834288800002</v>
      </c>
      <c r="CK400" s="5">
        <v>12504.834288800002</v>
      </c>
      <c r="CL400" s="5">
        <v>12504.834288800002</v>
      </c>
      <c r="CM400" s="5">
        <v>12504.834288800002</v>
      </c>
      <c r="CN400" s="5">
        <v>12504.834288800002</v>
      </c>
      <c r="CO400" s="5">
        <v>12504.834288800002</v>
      </c>
      <c r="CP400" s="5">
        <v>12504.834288800002</v>
      </c>
      <c r="CQ400" s="5">
        <v>12504.834288800002</v>
      </c>
      <c r="CR400" s="5">
        <v>12504.834288800002</v>
      </c>
      <c r="CS400" s="5">
        <v>12504.834288800002</v>
      </c>
      <c r="CU400" s="69">
        <v>0</v>
      </c>
      <c r="CV400" s="69">
        <v>0</v>
      </c>
      <c r="CW400" s="69">
        <v>0</v>
      </c>
      <c r="CX400" s="69">
        <v>0</v>
      </c>
      <c r="CY400" s="69">
        <v>0</v>
      </c>
      <c r="CZ400" s="69">
        <v>0</v>
      </c>
      <c r="DC400" s="5">
        <v>0</v>
      </c>
      <c r="DD400" s="5">
        <v>0</v>
      </c>
      <c r="DE400" s="5">
        <v>0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0</v>
      </c>
      <c r="DO400" s="5">
        <v>0</v>
      </c>
      <c r="DP400" s="5">
        <v>0</v>
      </c>
      <c r="DQ400" s="5">
        <v>0</v>
      </c>
      <c r="DR400" s="5">
        <v>0</v>
      </c>
      <c r="DS400" s="5">
        <v>0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0</v>
      </c>
      <c r="DZ400" s="5">
        <v>0</v>
      </c>
      <c r="EA400" s="5">
        <v>0</v>
      </c>
      <c r="EB400" s="5">
        <v>0</v>
      </c>
      <c r="EC400" s="5">
        <v>0</v>
      </c>
      <c r="ED400" s="5">
        <v>0</v>
      </c>
      <c r="EE400" s="5">
        <v>0</v>
      </c>
      <c r="EF400" s="5">
        <v>0</v>
      </c>
      <c r="EG400" s="5">
        <v>0</v>
      </c>
      <c r="EH400" s="5">
        <v>0</v>
      </c>
      <c r="EI400" s="5">
        <v>0</v>
      </c>
      <c r="EJ400" s="5">
        <v>0</v>
      </c>
      <c r="EK400" s="5">
        <v>0</v>
      </c>
      <c r="EL400" s="5">
        <v>0</v>
      </c>
      <c r="EM400" s="5">
        <v>0</v>
      </c>
      <c r="EN400" s="5">
        <v>0</v>
      </c>
      <c r="EO400" s="5">
        <v>0</v>
      </c>
      <c r="EP400" s="5">
        <v>0</v>
      </c>
      <c r="EQ400" s="5">
        <v>0</v>
      </c>
      <c r="ER400" s="5">
        <v>0</v>
      </c>
      <c r="ES400" s="5">
        <v>0</v>
      </c>
      <c r="ET400" s="5">
        <v>0</v>
      </c>
      <c r="EU400" s="5">
        <v>0</v>
      </c>
      <c r="EV400" s="5">
        <v>0</v>
      </c>
      <c r="EW400" s="5">
        <v>0</v>
      </c>
      <c r="EX400" s="5">
        <v>0</v>
      </c>
      <c r="EY400" s="5">
        <v>0</v>
      </c>
      <c r="EZ400" s="5">
        <v>0</v>
      </c>
      <c r="FA400" s="5">
        <v>0</v>
      </c>
      <c r="FB400" s="5">
        <v>0</v>
      </c>
      <c r="FC400" s="5">
        <v>0</v>
      </c>
      <c r="FD400" s="5">
        <v>0</v>
      </c>
      <c r="FE400" s="5">
        <v>0</v>
      </c>
      <c r="FF400" s="5">
        <v>0</v>
      </c>
      <c r="FG400" s="5">
        <v>0</v>
      </c>
      <c r="FH400" s="5">
        <v>0</v>
      </c>
      <c r="FI400" s="5">
        <v>0</v>
      </c>
      <c r="FJ400" s="5">
        <v>0</v>
      </c>
      <c r="FK400" s="5">
        <v>0</v>
      </c>
      <c r="FL400" s="5">
        <v>0</v>
      </c>
      <c r="FM400" s="5">
        <v>0</v>
      </c>
      <c r="FN400" s="5">
        <v>0</v>
      </c>
      <c r="FO400" s="5">
        <v>0</v>
      </c>
      <c r="FP400" s="5">
        <v>0</v>
      </c>
      <c r="FQ400" s="5">
        <v>0</v>
      </c>
      <c r="FR400" s="5">
        <v>0</v>
      </c>
      <c r="FS400" s="5">
        <v>0</v>
      </c>
      <c r="FT400" s="5">
        <v>0</v>
      </c>
      <c r="FU400" s="5">
        <v>0</v>
      </c>
      <c r="FV400" s="5">
        <v>0</v>
      </c>
      <c r="FW400" s="5"/>
      <c r="FZ400" s="5">
        <v>0</v>
      </c>
      <c r="GA400" s="5">
        <v>0</v>
      </c>
      <c r="GB400" s="5">
        <v>0</v>
      </c>
      <c r="GC400" s="5">
        <v>0</v>
      </c>
      <c r="GD400" s="5">
        <v>0</v>
      </c>
      <c r="GE400" s="5">
        <v>0</v>
      </c>
      <c r="GF400" s="5">
        <v>0</v>
      </c>
      <c r="GG400" s="5">
        <v>0</v>
      </c>
      <c r="GH400" s="5">
        <v>0</v>
      </c>
      <c r="GI400" s="5">
        <v>0</v>
      </c>
      <c r="GJ400" s="5">
        <v>0</v>
      </c>
      <c r="GK400" s="5">
        <v>0</v>
      </c>
      <c r="GL400" s="5">
        <v>0</v>
      </c>
      <c r="GM400" s="5">
        <v>0</v>
      </c>
      <c r="GN400" s="5">
        <v>0</v>
      </c>
      <c r="GO400" s="5">
        <v>0</v>
      </c>
      <c r="GP400" s="5">
        <v>0</v>
      </c>
      <c r="GQ400" s="5">
        <v>0</v>
      </c>
      <c r="GR400" s="5">
        <v>9905</v>
      </c>
      <c r="GS400" s="5">
        <v>9905</v>
      </c>
      <c r="GT400" s="5">
        <v>9905</v>
      </c>
      <c r="GU400" s="5">
        <v>9905</v>
      </c>
      <c r="GV400" s="5">
        <v>9905</v>
      </c>
      <c r="GW400" s="5">
        <v>9905</v>
      </c>
      <c r="GX400" s="5">
        <v>10499.300000000001</v>
      </c>
      <c r="GY400" s="5">
        <v>10499.300000000001</v>
      </c>
      <c r="GZ400" s="5">
        <v>10499.300000000001</v>
      </c>
      <c r="HA400" s="5">
        <v>10499.300000000001</v>
      </c>
      <c r="HB400" s="5">
        <v>10499.300000000001</v>
      </c>
      <c r="HC400" s="5">
        <v>10499.300000000001</v>
      </c>
      <c r="HD400" s="5">
        <v>10499.300000000001</v>
      </c>
      <c r="HE400" s="5">
        <v>10499.300000000001</v>
      </c>
      <c r="HF400" s="5">
        <v>10499.300000000001</v>
      </c>
      <c r="HG400" s="5">
        <v>10499.300000000001</v>
      </c>
      <c r="HH400" s="5">
        <v>10499.300000000001</v>
      </c>
      <c r="HI400" s="5">
        <v>10499.300000000001</v>
      </c>
      <c r="HJ400" s="5">
        <v>11129.258000000002</v>
      </c>
      <c r="HK400" s="5">
        <v>11129.258000000002</v>
      </c>
      <c r="HL400" s="5">
        <v>11129.258000000002</v>
      </c>
      <c r="HM400" s="5">
        <v>11129.258000000002</v>
      </c>
      <c r="HN400" s="5">
        <v>11129.258000000002</v>
      </c>
      <c r="HO400" s="5">
        <v>11129.258000000002</v>
      </c>
      <c r="HP400" s="5">
        <v>11129.258000000002</v>
      </c>
      <c r="HQ400" s="5">
        <v>11129.258000000002</v>
      </c>
      <c r="HR400" s="5">
        <v>11129.258000000002</v>
      </c>
      <c r="HS400" s="5">
        <v>11129.258000000002</v>
      </c>
      <c r="HT400" s="5">
        <v>11129.258000000002</v>
      </c>
      <c r="HU400" s="5">
        <v>11129.258000000002</v>
      </c>
      <c r="HV400" s="5">
        <v>11797.013480000001</v>
      </c>
      <c r="HW400" s="5">
        <v>11797.013480000001</v>
      </c>
      <c r="HX400" s="5">
        <v>11797.013480000001</v>
      </c>
      <c r="HY400" s="5">
        <v>11797.013480000001</v>
      </c>
      <c r="HZ400" s="5">
        <v>11797.013480000001</v>
      </c>
      <c r="IA400" s="5">
        <v>11797.013480000001</v>
      </c>
      <c r="IB400" s="5">
        <v>11797.013480000001</v>
      </c>
      <c r="IC400" s="5">
        <v>11797.013480000001</v>
      </c>
      <c r="ID400" s="5">
        <v>11797.013480000001</v>
      </c>
      <c r="IE400" s="5">
        <v>11797.013480000001</v>
      </c>
      <c r="IF400" s="5">
        <v>11797.013480000001</v>
      </c>
      <c r="IG400" s="5">
        <v>11797.013480000001</v>
      </c>
      <c r="IH400" s="5">
        <v>12504.834288800002</v>
      </c>
      <c r="II400" s="5">
        <v>12504.834288800002</v>
      </c>
      <c r="IJ400" s="5">
        <v>12504.834288800002</v>
      </c>
      <c r="IK400" s="5">
        <v>12504.834288800002</v>
      </c>
      <c r="IL400" s="5">
        <v>12504.834288800002</v>
      </c>
      <c r="IM400" s="5">
        <v>12504.834288800002</v>
      </c>
      <c r="IN400" s="5">
        <v>12504.834288800002</v>
      </c>
      <c r="IO400" s="5">
        <v>12504.834288800002</v>
      </c>
      <c r="IP400" s="5">
        <v>12504.834288800002</v>
      </c>
      <c r="IQ400" s="5">
        <v>12504.834288800002</v>
      </c>
      <c r="IR400" s="5">
        <v>12504.834288800002</v>
      </c>
      <c r="IS400" s="5">
        <v>12504.834288800002</v>
      </c>
      <c r="IT400" s="5"/>
      <c r="IW400" s="5">
        <v>0</v>
      </c>
      <c r="IX400" s="5">
        <v>0</v>
      </c>
      <c r="IY400" s="5">
        <v>0</v>
      </c>
      <c r="IZ400" s="5">
        <v>0</v>
      </c>
      <c r="JA400" s="5">
        <v>0</v>
      </c>
      <c r="JB400" s="5">
        <v>0</v>
      </c>
      <c r="JC400" s="5">
        <v>0</v>
      </c>
      <c r="JD400" s="5">
        <v>0</v>
      </c>
      <c r="JE400" s="5">
        <v>0</v>
      </c>
      <c r="JF400" s="5">
        <v>0</v>
      </c>
      <c r="JG400" s="5">
        <v>0</v>
      </c>
      <c r="JH400" s="5">
        <v>0</v>
      </c>
      <c r="JI400" s="5">
        <v>0</v>
      </c>
      <c r="JJ400" s="5">
        <v>0</v>
      </c>
      <c r="JK400" s="5">
        <v>0</v>
      </c>
      <c r="JL400" s="5">
        <v>0</v>
      </c>
      <c r="JM400" s="5">
        <v>0</v>
      </c>
      <c r="JN400" s="5">
        <v>0</v>
      </c>
      <c r="JO400" s="5">
        <v>284.27350000000001</v>
      </c>
      <c r="JP400" s="5">
        <v>284.27350000000001</v>
      </c>
      <c r="JQ400" s="5">
        <v>284.27350000000001</v>
      </c>
      <c r="JR400" s="5">
        <v>284.27350000000001</v>
      </c>
      <c r="JS400" s="5">
        <v>284.27350000000001</v>
      </c>
      <c r="JT400" s="5">
        <v>284.27350000000001</v>
      </c>
      <c r="JU400" s="5">
        <v>301.32991000000004</v>
      </c>
      <c r="JV400" s="5">
        <v>301.32991000000004</v>
      </c>
      <c r="JW400" s="5">
        <v>301.32991000000004</v>
      </c>
      <c r="JX400" s="5">
        <v>301.32991000000004</v>
      </c>
      <c r="JY400" s="5">
        <v>301.32991000000004</v>
      </c>
      <c r="JZ400" s="5">
        <v>301.32991000000004</v>
      </c>
      <c r="KA400" s="5">
        <v>301.32991000000004</v>
      </c>
      <c r="KB400" s="5">
        <v>301.32991000000004</v>
      </c>
      <c r="KC400" s="5">
        <v>301.32991000000004</v>
      </c>
      <c r="KD400" s="5">
        <v>301.32991000000004</v>
      </c>
      <c r="KE400" s="5">
        <v>301.32991000000004</v>
      </c>
      <c r="KF400" s="5">
        <v>301.32991000000004</v>
      </c>
      <c r="KG400" s="5">
        <v>319.40970460000005</v>
      </c>
      <c r="KH400" s="5">
        <v>319.40970460000005</v>
      </c>
      <c r="KI400" s="5">
        <v>319.40970460000005</v>
      </c>
      <c r="KJ400" s="5">
        <v>319.40970460000005</v>
      </c>
      <c r="KK400" s="5">
        <v>319.40970460000005</v>
      </c>
      <c r="KL400" s="5">
        <v>319.40970460000005</v>
      </c>
      <c r="KM400" s="5">
        <v>319.40970460000005</v>
      </c>
      <c r="KN400" s="5">
        <v>319.40970460000005</v>
      </c>
      <c r="KO400" s="5">
        <v>319.40970460000005</v>
      </c>
      <c r="KP400" s="5">
        <v>319.40970460000005</v>
      </c>
      <c r="KQ400" s="5">
        <v>319.40970460000005</v>
      </c>
      <c r="KR400" s="5">
        <v>319.40970460000005</v>
      </c>
      <c r="KS400" s="5">
        <v>338.57428687600003</v>
      </c>
      <c r="KT400" s="5">
        <v>338.57428687600003</v>
      </c>
      <c r="KU400" s="5">
        <v>338.57428687600003</v>
      </c>
      <c r="KV400" s="5">
        <v>338.57428687600003</v>
      </c>
      <c r="KW400" s="5">
        <v>338.57428687600003</v>
      </c>
      <c r="KX400" s="5">
        <v>338.57428687600003</v>
      </c>
      <c r="KY400" s="5">
        <v>338.57428687600003</v>
      </c>
      <c r="KZ400" s="5">
        <v>338.57428687600003</v>
      </c>
      <c r="LA400" s="5">
        <v>338.57428687600003</v>
      </c>
      <c r="LB400" s="5">
        <v>338.57428687600003</v>
      </c>
      <c r="LC400" s="5">
        <v>338.57428687600003</v>
      </c>
      <c r="LD400" s="5">
        <v>338.57428687600003</v>
      </c>
      <c r="LE400" s="5">
        <v>358.88874408856009</v>
      </c>
      <c r="LF400" s="5">
        <v>358.88874408856009</v>
      </c>
      <c r="LG400" s="5">
        <v>358.88874408856009</v>
      </c>
      <c r="LH400" s="5">
        <v>358.88874408856009</v>
      </c>
      <c r="LI400" s="5">
        <v>358.88874408856009</v>
      </c>
      <c r="LJ400" s="5">
        <v>358.88874408856009</v>
      </c>
      <c r="LK400" s="5">
        <v>358.88874408856009</v>
      </c>
      <c r="LL400" s="5">
        <v>358.88874408856009</v>
      </c>
      <c r="LM400" s="5">
        <v>358.88874408856009</v>
      </c>
      <c r="LN400" s="5">
        <v>358.88874408856009</v>
      </c>
      <c r="LO400" s="5">
        <v>358.88874408856009</v>
      </c>
      <c r="LP400" s="5">
        <v>358.88874408856009</v>
      </c>
      <c r="LQ400" s="5"/>
      <c r="LT400" s="5">
        <v>0</v>
      </c>
      <c r="LU400" s="5">
        <v>0</v>
      </c>
      <c r="LV400" s="5">
        <v>0</v>
      </c>
      <c r="LW400" s="5">
        <v>0</v>
      </c>
      <c r="LX400" s="5">
        <v>0</v>
      </c>
      <c r="LY400" s="5">
        <v>0</v>
      </c>
      <c r="LZ400" s="5">
        <v>0</v>
      </c>
      <c r="MA400" s="5">
        <v>0</v>
      </c>
      <c r="MB400" s="5">
        <v>0</v>
      </c>
      <c r="MC400" s="5">
        <v>0</v>
      </c>
      <c r="MD400" s="5">
        <v>0</v>
      </c>
      <c r="ME400" s="5">
        <v>0</v>
      </c>
      <c r="MF400" s="5">
        <v>0</v>
      </c>
      <c r="MG400" s="5">
        <v>0</v>
      </c>
      <c r="MH400" s="5">
        <v>0</v>
      </c>
      <c r="MI400" s="5">
        <v>0</v>
      </c>
      <c r="MJ400" s="5">
        <v>0</v>
      </c>
      <c r="MK400" s="5">
        <v>0</v>
      </c>
      <c r="ML400" s="5">
        <v>301.11200000000002</v>
      </c>
      <c r="MM400" s="5">
        <v>301.11200000000002</v>
      </c>
      <c r="MN400" s="5">
        <v>301.11200000000002</v>
      </c>
      <c r="MO400" s="5">
        <v>301.11200000000002</v>
      </c>
      <c r="MP400" s="5">
        <v>301.11200000000002</v>
      </c>
      <c r="MQ400" s="5">
        <v>301.11200000000002</v>
      </c>
      <c r="MR400" s="5">
        <v>319.17872000000006</v>
      </c>
      <c r="MS400" s="5">
        <v>319.17872000000006</v>
      </c>
      <c r="MT400" s="5">
        <v>319.17872000000006</v>
      </c>
      <c r="MU400" s="5">
        <v>319.17872000000006</v>
      </c>
      <c r="MV400" s="5">
        <v>319.17872000000006</v>
      </c>
      <c r="MW400" s="5">
        <v>319.17872000000006</v>
      </c>
      <c r="MX400" s="5">
        <v>319.17872000000006</v>
      </c>
      <c r="MY400" s="5">
        <v>319.17872000000006</v>
      </c>
      <c r="MZ400" s="5">
        <v>319.17872000000006</v>
      </c>
      <c r="NA400" s="5">
        <v>319.17872000000006</v>
      </c>
      <c r="NB400" s="5">
        <v>319.17872000000006</v>
      </c>
      <c r="NC400" s="5">
        <v>319.17872000000006</v>
      </c>
      <c r="ND400" s="5">
        <v>338.32944320000007</v>
      </c>
      <c r="NE400" s="5">
        <v>338.32944320000007</v>
      </c>
      <c r="NF400" s="5">
        <v>338.32944320000007</v>
      </c>
      <c r="NG400" s="5">
        <v>338.32944320000007</v>
      </c>
      <c r="NH400" s="5">
        <v>338.32944320000007</v>
      </c>
      <c r="NI400" s="5">
        <v>338.32944320000007</v>
      </c>
      <c r="NJ400" s="5">
        <v>338.32944320000007</v>
      </c>
      <c r="NK400" s="5">
        <v>338.32944320000007</v>
      </c>
      <c r="NL400" s="5">
        <v>338.32944320000007</v>
      </c>
      <c r="NM400" s="5">
        <v>338.32944320000007</v>
      </c>
      <c r="NN400" s="5">
        <v>338.32944320000007</v>
      </c>
      <c r="NO400" s="5">
        <v>338.32944320000007</v>
      </c>
      <c r="NP400" s="5">
        <v>358.62920979200004</v>
      </c>
      <c r="NQ400" s="5">
        <v>358.62920979200004</v>
      </c>
      <c r="NR400" s="5">
        <v>358.62920979200004</v>
      </c>
      <c r="NS400" s="5">
        <v>358.62920979200004</v>
      </c>
      <c r="NT400" s="5">
        <v>358.62920979200004</v>
      </c>
      <c r="NU400" s="5">
        <v>358.62920979200004</v>
      </c>
      <c r="NV400" s="5">
        <v>358.62920979200004</v>
      </c>
      <c r="NW400" s="5">
        <v>358.62920979200004</v>
      </c>
      <c r="NX400" s="5">
        <v>358.62920979200004</v>
      </c>
      <c r="NY400" s="5">
        <v>358.62920979200004</v>
      </c>
      <c r="NZ400" s="5">
        <v>358.62920979200004</v>
      </c>
      <c r="OA400" s="5">
        <v>358.62920979200004</v>
      </c>
      <c r="OB400" s="5">
        <v>380.14696237952006</v>
      </c>
      <c r="OC400" s="5">
        <v>380.14696237952006</v>
      </c>
      <c r="OD400" s="5">
        <v>380.14696237952006</v>
      </c>
      <c r="OE400" s="5">
        <v>380.14696237952006</v>
      </c>
      <c r="OF400" s="5">
        <v>380.14696237952006</v>
      </c>
      <c r="OG400" s="5">
        <v>380.14696237952006</v>
      </c>
      <c r="OH400" s="5">
        <v>380.14696237952006</v>
      </c>
      <c r="OI400" s="5">
        <v>380.14696237952006</v>
      </c>
      <c r="OJ400" s="5">
        <v>380.14696237952006</v>
      </c>
      <c r="OK400" s="5">
        <v>380.14696237952006</v>
      </c>
      <c r="OL400" s="5">
        <v>380.14696237952006</v>
      </c>
      <c r="OM400" s="5">
        <v>380.14696237952006</v>
      </c>
      <c r="ON400" s="5"/>
      <c r="OQ400" s="59">
        <v>0</v>
      </c>
      <c r="OR400" s="59">
        <v>0</v>
      </c>
      <c r="OS400" s="59">
        <v>0</v>
      </c>
      <c r="OT400" s="59">
        <v>0</v>
      </c>
      <c r="OU400" s="59">
        <v>0</v>
      </c>
      <c r="OV400" s="59">
        <v>0</v>
      </c>
      <c r="OW400" s="59">
        <v>0</v>
      </c>
      <c r="OX400" s="59">
        <v>0</v>
      </c>
      <c r="OY400" s="59">
        <v>0</v>
      </c>
      <c r="OZ400" s="59">
        <v>0</v>
      </c>
      <c r="PA400" s="59">
        <v>0</v>
      </c>
      <c r="PB400" s="59">
        <v>0</v>
      </c>
      <c r="PC400" s="59">
        <v>0</v>
      </c>
      <c r="PD400" s="59">
        <v>0</v>
      </c>
      <c r="PE400" s="59">
        <v>0</v>
      </c>
      <c r="PF400" s="59">
        <v>0</v>
      </c>
      <c r="PG400" s="59">
        <v>0</v>
      </c>
      <c r="PH400" s="59">
        <v>0</v>
      </c>
      <c r="PI400" s="59">
        <v>0</v>
      </c>
      <c r="PJ400" s="59">
        <v>0</v>
      </c>
      <c r="PK400" s="59">
        <v>0</v>
      </c>
      <c r="PL400" s="59">
        <v>0</v>
      </c>
      <c r="PM400" s="59">
        <v>0</v>
      </c>
      <c r="PN400" s="59">
        <v>0</v>
      </c>
      <c r="PO400" s="59">
        <v>0</v>
      </c>
      <c r="PP400" s="59">
        <v>0</v>
      </c>
      <c r="PQ400" s="59">
        <v>0</v>
      </c>
      <c r="PR400" s="59">
        <v>0</v>
      </c>
      <c r="PS400" s="59">
        <v>0</v>
      </c>
      <c r="PT400" s="59">
        <v>0</v>
      </c>
      <c r="PU400" s="59">
        <v>0</v>
      </c>
      <c r="PV400" s="59">
        <v>0</v>
      </c>
      <c r="PW400" s="59">
        <v>0</v>
      </c>
      <c r="PX400" s="59">
        <v>0</v>
      </c>
      <c r="PY400" s="59">
        <v>0</v>
      </c>
      <c r="PZ400" s="59">
        <v>0</v>
      </c>
      <c r="QA400" s="59">
        <v>0</v>
      </c>
      <c r="QB400" s="59">
        <v>0</v>
      </c>
      <c r="QC400" s="59">
        <v>0</v>
      </c>
      <c r="QD400" s="59">
        <v>0</v>
      </c>
      <c r="QE400" s="59">
        <v>0</v>
      </c>
      <c r="QF400" s="59">
        <v>0</v>
      </c>
      <c r="QG400" s="59">
        <v>0</v>
      </c>
      <c r="QH400" s="59">
        <v>0</v>
      </c>
      <c r="QI400" s="59">
        <v>0</v>
      </c>
      <c r="QJ400" s="59">
        <v>0</v>
      </c>
      <c r="QK400" s="59">
        <v>0</v>
      </c>
      <c r="QL400" s="59">
        <v>0</v>
      </c>
      <c r="QM400" s="59">
        <v>0</v>
      </c>
      <c r="QN400" s="59">
        <v>0</v>
      </c>
      <c r="QO400" s="59">
        <v>0</v>
      </c>
      <c r="QP400" s="59">
        <v>0</v>
      </c>
      <c r="QQ400" s="59">
        <v>0</v>
      </c>
      <c r="QR400" s="59">
        <v>0</v>
      </c>
      <c r="QS400" s="59">
        <v>0</v>
      </c>
      <c r="QT400" s="59">
        <v>0</v>
      </c>
      <c r="QU400" s="59">
        <v>0</v>
      </c>
      <c r="QV400" s="59">
        <v>0</v>
      </c>
      <c r="QW400" s="59">
        <v>0</v>
      </c>
      <c r="QX400" s="59">
        <v>0</v>
      </c>
      <c r="QY400" s="59">
        <v>0</v>
      </c>
      <c r="QZ400" s="59">
        <v>0</v>
      </c>
      <c r="RA400" s="59">
        <v>0</v>
      </c>
      <c r="RB400" s="59">
        <v>0</v>
      </c>
      <c r="RC400" s="59">
        <v>0</v>
      </c>
      <c r="RD400" s="59">
        <v>0</v>
      </c>
      <c r="RE400" s="59">
        <v>0</v>
      </c>
      <c r="RF400" s="59">
        <v>0</v>
      </c>
      <c r="RG400" s="59">
        <v>0</v>
      </c>
      <c r="RH400" s="59">
        <v>0</v>
      </c>
      <c r="RI400" s="59">
        <v>0</v>
      </c>
      <c r="RJ400" s="59">
        <v>0</v>
      </c>
      <c r="RK400" s="59"/>
      <c r="RN400" s="59">
        <v>0</v>
      </c>
      <c r="RO400" s="59">
        <v>0</v>
      </c>
      <c r="RP400" s="59">
        <v>0</v>
      </c>
      <c r="RQ400" s="59">
        <v>0</v>
      </c>
      <c r="RR400" s="59">
        <v>0</v>
      </c>
      <c r="RS400" s="59">
        <v>0</v>
      </c>
      <c r="RT400" s="59">
        <v>0</v>
      </c>
      <c r="RU400" s="59">
        <v>0</v>
      </c>
      <c r="RV400" s="59">
        <v>0</v>
      </c>
      <c r="RW400" s="59">
        <v>0</v>
      </c>
      <c r="RX400" s="59">
        <v>0</v>
      </c>
      <c r="RY400" s="59">
        <v>0</v>
      </c>
      <c r="RZ400" s="59">
        <v>0</v>
      </c>
      <c r="SA400" s="59">
        <v>0</v>
      </c>
      <c r="SB400" s="59">
        <v>0</v>
      </c>
      <c r="SC400" s="59">
        <v>0</v>
      </c>
      <c r="SD400" s="59">
        <v>0</v>
      </c>
      <c r="SE400" s="59">
        <v>0</v>
      </c>
      <c r="SF400" s="59">
        <v>585.38550000000009</v>
      </c>
      <c r="SG400" s="59">
        <v>585.38550000000009</v>
      </c>
      <c r="SH400" s="59">
        <v>585.38550000000009</v>
      </c>
      <c r="SI400" s="59">
        <v>585.38550000000009</v>
      </c>
      <c r="SJ400" s="59">
        <v>585.38550000000009</v>
      </c>
      <c r="SK400" s="59">
        <v>585.38550000000009</v>
      </c>
      <c r="SL400" s="59">
        <v>620.50863000000004</v>
      </c>
      <c r="SM400" s="59">
        <v>620.50863000000004</v>
      </c>
      <c r="SN400" s="59">
        <v>620.50863000000004</v>
      </c>
      <c r="SO400" s="59">
        <v>620.50863000000004</v>
      </c>
      <c r="SP400" s="59">
        <v>620.50863000000004</v>
      </c>
      <c r="SQ400" s="59">
        <v>620.50863000000004</v>
      </c>
      <c r="SR400" s="59">
        <v>620.50863000000004</v>
      </c>
      <c r="SS400" s="59">
        <v>620.50863000000004</v>
      </c>
      <c r="ST400" s="59">
        <v>620.50863000000004</v>
      </c>
      <c r="SU400" s="59">
        <v>620.50863000000004</v>
      </c>
      <c r="SV400" s="59">
        <v>620.50863000000004</v>
      </c>
      <c r="SW400" s="59">
        <v>620.50863000000004</v>
      </c>
      <c r="SX400" s="59">
        <v>657.73914780000018</v>
      </c>
      <c r="SY400" s="59">
        <v>657.73914780000018</v>
      </c>
      <c r="SZ400" s="59">
        <v>657.73914780000018</v>
      </c>
      <c r="TA400" s="59">
        <v>657.73914780000018</v>
      </c>
      <c r="TB400" s="59">
        <v>657.73914780000018</v>
      </c>
      <c r="TC400" s="59">
        <v>657.73914780000018</v>
      </c>
      <c r="TD400" s="59">
        <v>657.73914780000018</v>
      </c>
      <c r="TE400" s="59">
        <v>657.73914780000018</v>
      </c>
      <c r="TF400" s="59">
        <v>657.73914780000018</v>
      </c>
      <c r="TG400" s="59">
        <v>657.73914780000018</v>
      </c>
      <c r="TH400" s="59">
        <v>657.73914780000018</v>
      </c>
      <c r="TI400" s="59">
        <v>657.73914780000018</v>
      </c>
      <c r="TJ400" s="59">
        <v>697.20349666800007</v>
      </c>
      <c r="TK400" s="59">
        <v>697.20349666800007</v>
      </c>
      <c r="TL400" s="59">
        <v>697.20349666800007</v>
      </c>
      <c r="TM400" s="59">
        <v>697.20349666800007</v>
      </c>
      <c r="TN400" s="59">
        <v>697.20349666800007</v>
      </c>
      <c r="TO400" s="59">
        <v>697.20349666800007</v>
      </c>
      <c r="TP400" s="59">
        <v>697.20349666800007</v>
      </c>
      <c r="TQ400" s="59">
        <v>697.20349666800007</v>
      </c>
      <c r="TR400" s="59">
        <v>697.20349666800007</v>
      </c>
      <c r="TS400" s="59">
        <v>697.20349666800007</v>
      </c>
      <c r="TT400" s="59">
        <v>697.20349666800007</v>
      </c>
      <c r="TU400" s="59">
        <v>697.20349666800007</v>
      </c>
      <c r="TV400" s="59">
        <v>739.03570646808021</v>
      </c>
      <c r="TW400" s="59">
        <v>739.03570646808021</v>
      </c>
      <c r="TX400" s="59">
        <v>739.03570646808021</v>
      </c>
      <c r="TY400" s="59">
        <v>739.03570646808021</v>
      </c>
      <c r="TZ400" s="59">
        <v>739.03570646808021</v>
      </c>
      <c r="UA400" s="59">
        <v>739.03570646808021</v>
      </c>
      <c r="UB400" s="59">
        <v>739.03570646808021</v>
      </c>
      <c r="UC400" s="59">
        <v>739.03570646808021</v>
      </c>
      <c r="UD400" s="59">
        <v>739.03570646808021</v>
      </c>
      <c r="UE400" s="59">
        <v>739.03570646808021</v>
      </c>
      <c r="UF400" s="59">
        <v>739.03570646808021</v>
      </c>
      <c r="UG400" s="59">
        <v>739.03570646808021</v>
      </c>
      <c r="UH400" s="59"/>
      <c r="UK400" s="59">
        <v>0</v>
      </c>
      <c r="UL400" s="59">
        <v>1705.6410000000001</v>
      </c>
      <c r="UM400" s="59">
        <v>3615.9589199999996</v>
      </c>
      <c r="UN400" s="59">
        <v>3832.9164552000016</v>
      </c>
      <c r="UO400" s="59">
        <v>4062.8914425119997</v>
      </c>
      <c r="UP400" s="59">
        <v>4306.6649290627211</v>
      </c>
      <c r="UQ400" s="59"/>
      <c r="UT400" s="59">
        <v>0</v>
      </c>
      <c r="UU400" s="59">
        <v>1806.6720000000003</v>
      </c>
      <c r="UV400" s="59">
        <v>3830.14464</v>
      </c>
      <c r="UW400" s="59">
        <v>4059.9533184000015</v>
      </c>
      <c r="UX400" s="59">
        <v>4303.5505175040007</v>
      </c>
      <c r="UY400" s="59">
        <v>4561.7635485542405</v>
      </c>
      <c r="UZ400" s="59"/>
      <c r="VC400" s="59">
        <v>0</v>
      </c>
      <c r="VD400" s="59">
        <v>0</v>
      </c>
      <c r="VE400" s="59">
        <v>0</v>
      </c>
      <c r="VF400" s="59">
        <v>0</v>
      </c>
      <c r="VG400" s="59">
        <v>0</v>
      </c>
      <c r="VH400" s="59">
        <v>0</v>
      </c>
      <c r="VI400" s="59"/>
      <c r="VL400" s="59">
        <v>0</v>
      </c>
      <c r="VM400" s="59">
        <v>3512.3130000000001</v>
      </c>
      <c r="VN400" s="59">
        <v>7446.1035599999996</v>
      </c>
      <c r="VO400" s="59">
        <v>7892.8697736000031</v>
      </c>
      <c r="VP400" s="59">
        <v>8366.4419600159999</v>
      </c>
      <c r="VQ400" s="59">
        <v>8868.4284776169625</v>
      </c>
      <c r="VR400" s="59"/>
      <c r="VU400" s="59">
        <v>0</v>
      </c>
      <c r="VV400" s="59">
        <v>59430</v>
      </c>
      <c r="VW400" s="59">
        <v>125991.60000000002</v>
      </c>
      <c r="VX400" s="59">
        <v>133551.09600000002</v>
      </c>
      <c r="VY400" s="59">
        <v>141564.16175999999</v>
      </c>
      <c r="VZ400" s="59">
        <v>150058.01146560002</v>
      </c>
      <c r="WA400" s="59"/>
      <c r="WD400" s="59">
        <v>0</v>
      </c>
      <c r="WE400" s="59">
        <v>4952.5</v>
      </c>
      <c r="WF400" s="59">
        <v>10499.300000000001</v>
      </c>
      <c r="WG400" s="59">
        <v>11129.258000000002</v>
      </c>
      <c r="WH400" s="59">
        <v>11797.01348</v>
      </c>
      <c r="WI400" s="59">
        <v>12504.834288800002</v>
      </c>
      <c r="WJ400" s="59"/>
      <c r="WM400" s="59">
        <v>0</v>
      </c>
      <c r="WN400" s="59">
        <v>207.82626940830886</v>
      </c>
      <c r="WO400" s="59">
        <v>440.59169114561485</v>
      </c>
      <c r="WP400" s="59">
        <v>467.02719261435175</v>
      </c>
      <c r="WQ400" s="59">
        <v>495.0488241712128</v>
      </c>
      <c r="WR400" s="59">
        <v>524.7517536214857</v>
      </c>
      <c r="WS400" s="59"/>
      <c r="WV400" s="74">
        <v>-6</v>
      </c>
      <c r="WW400" s="74">
        <v>6</v>
      </c>
      <c r="WX400" s="74">
        <v>18</v>
      </c>
      <c r="WY400" s="74">
        <v>30</v>
      </c>
      <c r="WZ400" s="74">
        <v>42</v>
      </c>
      <c r="XA400" s="74">
        <v>54</v>
      </c>
      <c r="XB400" s="74"/>
      <c r="XE400" s="80">
        <v>0</v>
      </c>
      <c r="XF400" s="80">
        <v>0</v>
      </c>
      <c r="XG400" s="80">
        <v>1</v>
      </c>
      <c r="XH400" s="80">
        <v>2</v>
      </c>
      <c r="XI400" s="80">
        <v>3</v>
      </c>
      <c r="XJ400" s="80">
        <v>4</v>
      </c>
      <c r="XK400" s="80"/>
      <c r="XL400" s="75"/>
      <c r="XM400" s="75"/>
      <c r="XN400" s="80">
        <v>0</v>
      </c>
      <c r="XO400" s="80">
        <v>6</v>
      </c>
      <c r="XP400" s="80">
        <v>6</v>
      </c>
      <c r="XQ400" s="80">
        <v>6</v>
      </c>
      <c r="XR400" s="80">
        <v>6</v>
      </c>
      <c r="XS400" s="80">
        <v>6</v>
      </c>
      <c r="XT400" s="80"/>
      <c r="XW400" s="80">
        <v>0</v>
      </c>
      <c r="XX400" s="80">
        <v>0</v>
      </c>
      <c r="XY400" s="80">
        <v>0</v>
      </c>
      <c r="XZ400" s="80">
        <v>0</v>
      </c>
      <c r="YA400" s="80">
        <v>0</v>
      </c>
      <c r="YB400" s="80">
        <v>0</v>
      </c>
      <c r="YC400" s="80"/>
      <c r="YF400" s="5">
        <v>0</v>
      </c>
      <c r="YG400" s="5">
        <v>433.31777171632393</v>
      </c>
      <c r="YH400" s="5">
        <v>918.63367603860752</v>
      </c>
      <c r="YI400" s="5">
        <v>973.75169660092342</v>
      </c>
      <c r="YJ400" s="5">
        <v>1032.1767983969794</v>
      </c>
      <c r="YK400" s="5">
        <v>1094.1074063007991</v>
      </c>
      <c r="YL400" s="5"/>
      <c r="YO400" s="5">
        <v>0</v>
      </c>
      <c r="YP400" s="5">
        <v>9352.1821233738992</v>
      </c>
      <c r="YQ400" s="5">
        <v>19826.626101552669</v>
      </c>
      <c r="YR400" s="5">
        <v>21016.223667645827</v>
      </c>
      <c r="YS400" s="5">
        <v>29702.929450272768</v>
      </c>
      <c r="YT400" s="5">
        <v>31485.105217289143</v>
      </c>
      <c r="YU400" s="5"/>
      <c r="YX400" s="5">
        <v>0</v>
      </c>
      <c r="YY400" s="5">
        <v>9268.8065560138202</v>
      </c>
      <c r="YZ400" s="5">
        <v>19826.626101552669</v>
      </c>
      <c r="ZA400" s="5">
        <v>21016.223667645827</v>
      </c>
      <c r="ZB400" s="5">
        <v>29702.929450272768</v>
      </c>
      <c r="ZC400" s="5">
        <v>31485.105217289143</v>
      </c>
      <c r="ZD400" s="5"/>
      <c r="ZG400" s="5">
        <v>0</v>
      </c>
      <c r="ZH400" s="5">
        <v>207.82626940830886</v>
      </c>
      <c r="ZI400" s="5">
        <v>440.59169114561485</v>
      </c>
      <c r="ZJ400" s="5">
        <v>467.02719261435175</v>
      </c>
      <c r="ZK400" s="5">
        <v>495.0488241712128</v>
      </c>
      <c r="ZL400" s="5">
        <v>524.7517536214857</v>
      </c>
      <c r="ZM400" s="5"/>
      <c r="ZP400" s="60">
        <v>0</v>
      </c>
      <c r="ZQ400" s="60">
        <v>1454.783885858162</v>
      </c>
      <c r="ZR400" s="60">
        <v>12336.567352077216</v>
      </c>
      <c r="ZS400" s="60">
        <v>13076.761393201848</v>
      </c>
      <c r="ZT400" s="60">
        <v>13861.367076793958</v>
      </c>
      <c r="ZU400" s="60">
        <v>14693.049101401601</v>
      </c>
      <c r="ZV400" s="60"/>
      <c r="ZY400" s="60">
        <v>0</v>
      </c>
      <c r="ZZ400" s="60">
        <v>207.82626940830886</v>
      </c>
      <c r="AAA400" s="60">
        <v>440.59169114561485</v>
      </c>
      <c r="AAB400" s="60">
        <v>467.02719261435175</v>
      </c>
      <c r="AAC400" s="60">
        <v>495.0488241712128</v>
      </c>
      <c r="AAD400" s="60">
        <v>524.7517536214857</v>
      </c>
      <c r="AAE400" s="60"/>
      <c r="AAH400" s="60">
        <v>0</v>
      </c>
      <c r="AAI400" s="60">
        <v>2701.7415023080152</v>
      </c>
      <c r="AAJ400" s="60">
        <v>14980.117498950905</v>
      </c>
      <c r="AAK400" s="60">
        <v>25686.495593789346</v>
      </c>
      <c r="AAL400" s="60">
        <v>37623.710637012176</v>
      </c>
      <c r="AAM400" s="60">
        <v>50900.920101284115</v>
      </c>
      <c r="AAN400" s="60"/>
      <c r="AAQ400" s="5">
        <v>0</v>
      </c>
      <c r="AAR400" s="5">
        <v>4156.5253881661774</v>
      </c>
      <c r="AAS400" s="5">
        <v>27316.68485102812</v>
      </c>
      <c r="AAT400" s="5">
        <v>38763.256986991197</v>
      </c>
      <c r="AAU400" s="5">
        <v>51485.077713806138</v>
      </c>
      <c r="AAV400" s="5">
        <v>65593.969202685723</v>
      </c>
    </row>
    <row r="401" spans="2:724" ht="15" customHeight="1">
      <c r="B401" s="228">
        <v>128</v>
      </c>
      <c r="C401" s="228">
        <v>4</v>
      </c>
      <c r="D401" s="229" t="s">
        <v>484</v>
      </c>
      <c r="E401" s="73" t="b">
        <v>0</v>
      </c>
      <c r="F401" s="230">
        <v>42186</v>
      </c>
      <c r="G401" s="231" t="s">
        <v>426</v>
      </c>
      <c r="H401" s="57" t="s">
        <v>231</v>
      </c>
      <c r="I401" s="57" t="s">
        <v>198</v>
      </c>
      <c r="J401" s="229" t="s">
        <v>232</v>
      </c>
      <c r="K401" s="232">
        <v>0</v>
      </c>
      <c r="L401" s="232">
        <v>0</v>
      </c>
      <c r="M401" s="73" t="b">
        <v>1</v>
      </c>
      <c r="N401" s="73" t="b">
        <v>1</v>
      </c>
      <c r="O401" s="73" t="b">
        <v>1</v>
      </c>
      <c r="P401" s="27">
        <v>43282</v>
      </c>
      <c r="Q401" s="27" t="s">
        <v>426</v>
      </c>
      <c r="R401" s="69">
        <v>0</v>
      </c>
      <c r="S401" s="69">
        <v>0.06</v>
      </c>
      <c r="T401" s="69">
        <v>0.06</v>
      </c>
      <c r="U401" s="69">
        <v>0.06</v>
      </c>
      <c r="V401" s="69">
        <v>0.06</v>
      </c>
      <c r="W401" s="69">
        <v>0.06</v>
      </c>
      <c r="Z401" s="232">
        <v>0</v>
      </c>
      <c r="AA401" s="232">
        <v>0</v>
      </c>
      <c r="AB401" s="232">
        <v>0</v>
      </c>
      <c r="AC401" s="232">
        <v>0</v>
      </c>
      <c r="AD401" s="232">
        <v>0</v>
      </c>
      <c r="AE401" s="232">
        <v>0</v>
      </c>
      <c r="AF401" s="232">
        <v>0</v>
      </c>
      <c r="AG401" s="232">
        <v>0</v>
      </c>
      <c r="AH401" s="232">
        <v>0</v>
      </c>
      <c r="AI401" s="232">
        <v>0</v>
      </c>
      <c r="AJ401" s="232">
        <v>0</v>
      </c>
      <c r="AK401" s="232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233">
        <v>9905</v>
      </c>
      <c r="AS401" s="5">
        <v>9905</v>
      </c>
      <c r="AT401" s="5">
        <v>9905</v>
      </c>
      <c r="AU401" s="5">
        <v>9905</v>
      </c>
      <c r="AV401" s="5">
        <v>9905</v>
      </c>
      <c r="AW401" s="5">
        <v>9905</v>
      </c>
      <c r="AX401" s="5">
        <v>10499.300000000001</v>
      </c>
      <c r="AY401" s="5">
        <v>10499.300000000001</v>
      </c>
      <c r="AZ401" s="5">
        <v>10499.300000000001</v>
      </c>
      <c r="BA401" s="5">
        <v>10499.300000000001</v>
      </c>
      <c r="BB401" s="5">
        <v>10499.300000000001</v>
      </c>
      <c r="BC401" s="5">
        <v>10499.300000000001</v>
      </c>
      <c r="BD401" s="5">
        <v>10499.300000000001</v>
      </c>
      <c r="BE401" s="5">
        <v>10499.300000000001</v>
      </c>
      <c r="BF401" s="5">
        <v>10499.300000000001</v>
      </c>
      <c r="BG401" s="5">
        <v>10499.300000000001</v>
      </c>
      <c r="BH401" s="5">
        <v>10499.300000000001</v>
      </c>
      <c r="BI401" s="5">
        <v>10499.300000000001</v>
      </c>
      <c r="BJ401" s="5">
        <v>11129.258000000002</v>
      </c>
      <c r="BK401" s="5">
        <v>11129.258000000002</v>
      </c>
      <c r="BL401" s="5">
        <v>11129.258000000002</v>
      </c>
      <c r="BM401" s="5">
        <v>11129.258000000002</v>
      </c>
      <c r="BN401" s="5">
        <v>11129.258000000002</v>
      </c>
      <c r="BO401" s="5">
        <v>11129.258000000002</v>
      </c>
      <c r="BP401" s="5">
        <v>11129.258000000002</v>
      </c>
      <c r="BQ401" s="5">
        <v>11129.258000000002</v>
      </c>
      <c r="BR401" s="5">
        <v>11129.258000000002</v>
      </c>
      <c r="BS401" s="5">
        <v>11129.258000000002</v>
      </c>
      <c r="BT401" s="5">
        <v>11129.258000000002</v>
      </c>
      <c r="BU401" s="5">
        <v>11129.258000000002</v>
      </c>
      <c r="BV401" s="5">
        <v>11797.013480000001</v>
      </c>
      <c r="BW401" s="5">
        <v>11797.013480000001</v>
      </c>
      <c r="BX401" s="5">
        <v>11797.013480000001</v>
      </c>
      <c r="BY401" s="5">
        <v>11797.013480000001</v>
      </c>
      <c r="BZ401" s="5">
        <v>11797.013480000001</v>
      </c>
      <c r="CA401" s="5">
        <v>11797.013480000001</v>
      </c>
      <c r="CB401" s="5">
        <v>11797.013480000001</v>
      </c>
      <c r="CC401" s="5">
        <v>11797.013480000001</v>
      </c>
      <c r="CD401" s="5">
        <v>11797.013480000001</v>
      </c>
      <c r="CE401" s="5">
        <v>11797.013480000001</v>
      </c>
      <c r="CF401" s="5">
        <v>11797.013480000001</v>
      </c>
      <c r="CG401" s="5">
        <v>11797.013480000001</v>
      </c>
      <c r="CH401" s="5">
        <v>12504.834288800002</v>
      </c>
      <c r="CI401" s="5">
        <v>12504.834288800002</v>
      </c>
      <c r="CJ401" s="5">
        <v>12504.834288800002</v>
      </c>
      <c r="CK401" s="5">
        <v>12504.834288800002</v>
      </c>
      <c r="CL401" s="5">
        <v>12504.834288800002</v>
      </c>
      <c r="CM401" s="5">
        <v>12504.834288800002</v>
      </c>
      <c r="CN401" s="5">
        <v>12504.834288800002</v>
      </c>
      <c r="CO401" s="5">
        <v>12504.834288800002</v>
      </c>
      <c r="CP401" s="5">
        <v>12504.834288800002</v>
      </c>
      <c r="CQ401" s="5">
        <v>12504.834288800002</v>
      </c>
      <c r="CR401" s="5">
        <v>12504.834288800002</v>
      </c>
      <c r="CS401" s="5">
        <v>12504.834288800002</v>
      </c>
      <c r="CU401" s="69">
        <v>0</v>
      </c>
      <c r="CV401" s="69">
        <v>0</v>
      </c>
      <c r="CW401" s="69">
        <v>0</v>
      </c>
      <c r="CX401" s="69">
        <v>0</v>
      </c>
      <c r="CY401" s="69">
        <v>0</v>
      </c>
      <c r="CZ401" s="69">
        <v>0</v>
      </c>
      <c r="DC401" s="5">
        <v>0</v>
      </c>
      <c r="DD401" s="5">
        <v>0</v>
      </c>
      <c r="DE401" s="5">
        <v>0</v>
      </c>
      <c r="DF401" s="5">
        <v>0</v>
      </c>
      <c r="DG401" s="5">
        <v>0</v>
      </c>
      <c r="DH401" s="5">
        <v>0</v>
      </c>
      <c r="DI401" s="5">
        <v>0</v>
      </c>
      <c r="DJ401" s="5">
        <v>0</v>
      </c>
      <c r="DK401" s="5">
        <v>0</v>
      </c>
      <c r="DL401" s="5">
        <v>0</v>
      </c>
      <c r="DM401" s="5">
        <v>0</v>
      </c>
      <c r="DN401" s="5">
        <v>0</v>
      </c>
      <c r="DO401" s="5">
        <v>0</v>
      </c>
      <c r="DP401" s="5">
        <v>0</v>
      </c>
      <c r="DQ401" s="5">
        <v>0</v>
      </c>
      <c r="DR401" s="5">
        <v>0</v>
      </c>
      <c r="DS401" s="5">
        <v>0</v>
      </c>
      <c r="DT401" s="5">
        <v>0</v>
      </c>
      <c r="DU401" s="5">
        <v>0</v>
      </c>
      <c r="DV401" s="5">
        <v>0</v>
      </c>
      <c r="DW401" s="5">
        <v>0</v>
      </c>
      <c r="DX401" s="5">
        <v>0</v>
      </c>
      <c r="DY401" s="5">
        <v>0</v>
      </c>
      <c r="DZ401" s="5">
        <v>0</v>
      </c>
      <c r="EA401" s="5">
        <v>0</v>
      </c>
      <c r="EB401" s="5">
        <v>0</v>
      </c>
      <c r="EC401" s="5">
        <v>0</v>
      </c>
      <c r="ED401" s="5">
        <v>0</v>
      </c>
      <c r="EE401" s="5">
        <v>0</v>
      </c>
      <c r="EF401" s="5">
        <v>0</v>
      </c>
      <c r="EG401" s="5">
        <v>0</v>
      </c>
      <c r="EH401" s="5">
        <v>0</v>
      </c>
      <c r="EI401" s="5">
        <v>0</v>
      </c>
      <c r="EJ401" s="5">
        <v>0</v>
      </c>
      <c r="EK401" s="5">
        <v>0</v>
      </c>
      <c r="EL401" s="5">
        <v>0</v>
      </c>
      <c r="EM401" s="5">
        <v>0</v>
      </c>
      <c r="EN401" s="5">
        <v>0</v>
      </c>
      <c r="EO401" s="5">
        <v>0</v>
      </c>
      <c r="EP401" s="5">
        <v>0</v>
      </c>
      <c r="EQ401" s="5">
        <v>0</v>
      </c>
      <c r="ER401" s="5">
        <v>0</v>
      </c>
      <c r="ES401" s="5">
        <v>0</v>
      </c>
      <c r="ET401" s="5">
        <v>0</v>
      </c>
      <c r="EU401" s="5">
        <v>0</v>
      </c>
      <c r="EV401" s="5">
        <v>0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0</v>
      </c>
      <c r="FC401" s="5">
        <v>0</v>
      </c>
      <c r="FD401" s="5">
        <v>0</v>
      </c>
      <c r="FE401" s="5">
        <v>0</v>
      </c>
      <c r="FF401" s="5">
        <v>0</v>
      </c>
      <c r="FG401" s="5">
        <v>0</v>
      </c>
      <c r="FH401" s="5">
        <v>0</v>
      </c>
      <c r="FI401" s="5">
        <v>0</v>
      </c>
      <c r="FJ401" s="5">
        <v>0</v>
      </c>
      <c r="FK401" s="5">
        <v>0</v>
      </c>
      <c r="FL401" s="5">
        <v>0</v>
      </c>
      <c r="FM401" s="5">
        <v>0</v>
      </c>
      <c r="FN401" s="5">
        <v>0</v>
      </c>
      <c r="FO401" s="5">
        <v>0</v>
      </c>
      <c r="FP401" s="5">
        <v>0</v>
      </c>
      <c r="FQ401" s="5">
        <v>0</v>
      </c>
      <c r="FR401" s="5">
        <v>0</v>
      </c>
      <c r="FS401" s="5">
        <v>0</v>
      </c>
      <c r="FT401" s="5">
        <v>0</v>
      </c>
      <c r="FU401" s="5">
        <v>0</v>
      </c>
      <c r="FV401" s="5">
        <v>0</v>
      </c>
      <c r="FW401" s="5"/>
      <c r="FZ401" s="5">
        <v>0</v>
      </c>
      <c r="GA401" s="5">
        <v>0</v>
      </c>
      <c r="GB401" s="5">
        <v>0</v>
      </c>
      <c r="GC401" s="5">
        <v>0</v>
      </c>
      <c r="GD401" s="5">
        <v>0</v>
      </c>
      <c r="GE401" s="5">
        <v>0</v>
      </c>
      <c r="GF401" s="5">
        <v>0</v>
      </c>
      <c r="GG401" s="5">
        <v>0</v>
      </c>
      <c r="GH401" s="5">
        <v>0</v>
      </c>
      <c r="GI401" s="5">
        <v>0</v>
      </c>
      <c r="GJ401" s="5">
        <v>0</v>
      </c>
      <c r="GK401" s="5">
        <v>0</v>
      </c>
      <c r="GL401" s="5">
        <v>0</v>
      </c>
      <c r="GM401" s="5">
        <v>0</v>
      </c>
      <c r="GN401" s="5">
        <v>0</v>
      </c>
      <c r="GO401" s="5">
        <v>0</v>
      </c>
      <c r="GP401" s="5">
        <v>0</v>
      </c>
      <c r="GQ401" s="5">
        <v>0</v>
      </c>
      <c r="GR401" s="5">
        <v>9905</v>
      </c>
      <c r="GS401" s="5">
        <v>9905</v>
      </c>
      <c r="GT401" s="5">
        <v>9905</v>
      </c>
      <c r="GU401" s="5">
        <v>9905</v>
      </c>
      <c r="GV401" s="5">
        <v>9905</v>
      </c>
      <c r="GW401" s="5">
        <v>9905</v>
      </c>
      <c r="GX401" s="5">
        <v>10499.300000000001</v>
      </c>
      <c r="GY401" s="5">
        <v>10499.300000000001</v>
      </c>
      <c r="GZ401" s="5">
        <v>10499.300000000001</v>
      </c>
      <c r="HA401" s="5">
        <v>10499.300000000001</v>
      </c>
      <c r="HB401" s="5">
        <v>10499.300000000001</v>
      </c>
      <c r="HC401" s="5">
        <v>10499.300000000001</v>
      </c>
      <c r="HD401" s="5">
        <v>10499.300000000001</v>
      </c>
      <c r="HE401" s="5">
        <v>10499.300000000001</v>
      </c>
      <c r="HF401" s="5">
        <v>10499.300000000001</v>
      </c>
      <c r="HG401" s="5">
        <v>10499.300000000001</v>
      </c>
      <c r="HH401" s="5">
        <v>10499.300000000001</v>
      </c>
      <c r="HI401" s="5">
        <v>10499.300000000001</v>
      </c>
      <c r="HJ401" s="5">
        <v>11129.258000000002</v>
      </c>
      <c r="HK401" s="5">
        <v>11129.258000000002</v>
      </c>
      <c r="HL401" s="5">
        <v>11129.258000000002</v>
      </c>
      <c r="HM401" s="5">
        <v>11129.258000000002</v>
      </c>
      <c r="HN401" s="5">
        <v>11129.258000000002</v>
      </c>
      <c r="HO401" s="5">
        <v>11129.258000000002</v>
      </c>
      <c r="HP401" s="5">
        <v>11129.258000000002</v>
      </c>
      <c r="HQ401" s="5">
        <v>11129.258000000002</v>
      </c>
      <c r="HR401" s="5">
        <v>11129.258000000002</v>
      </c>
      <c r="HS401" s="5">
        <v>11129.258000000002</v>
      </c>
      <c r="HT401" s="5">
        <v>11129.258000000002</v>
      </c>
      <c r="HU401" s="5">
        <v>11129.258000000002</v>
      </c>
      <c r="HV401" s="5">
        <v>11797.013480000001</v>
      </c>
      <c r="HW401" s="5">
        <v>11797.013480000001</v>
      </c>
      <c r="HX401" s="5">
        <v>11797.013480000001</v>
      </c>
      <c r="HY401" s="5">
        <v>11797.013480000001</v>
      </c>
      <c r="HZ401" s="5">
        <v>11797.013480000001</v>
      </c>
      <c r="IA401" s="5">
        <v>11797.013480000001</v>
      </c>
      <c r="IB401" s="5">
        <v>11797.013480000001</v>
      </c>
      <c r="IC401" s="5">
        <v>11797.013480000001</v>
      </c>
      <c r="ID401" s="5">
        <v>11797.013480000001</v>
      </c>
      <c r="IE401" s="5">
        <v>11797.013480000001</v>
      </c>
      <c r="IF401" s="5">
        <v>11797.013480000001</v>
      </c>
      <c r="IG401" s="5">
        <v>11797.013480000001</v>
      </c>
      <c r="IH401" s="5">
        <v>12504.834288800002</v>
      </c>
      <c r="II401" s="5">
        <v>12504.834288800002</v>
      </c>
      <c r="IJ401" s="5">
        <v>12504.834288800002</v>
      </c>
      <c r="IK401" s="5">
        <v>12504.834288800002</v>
      </c>
      <c r="IL401" s="5">
        <v>12504.834288800002</v>
      </c>
      <c r="IM401" s="5">
        <v>12504.834288800002</v>
      </c>
      <c r="IN401" s="5">
        <v>12504.834288800002</v>
      </c>
      <c r="IO401" s="5">
        <v>12504.834288800002</v>
      </c>
      <c r="IP401" s="5">
        <v>12504.834288800002</v>
      </c>
      <c r="IQ401" s="5">
        <v>12504.834288800002</v>
      </c>
      <c r="IR401" s="5">
        <v>12504.834288800002</v>
      </c>
      <c r="IS401" s="5">
        <v>12504.834288800002</v>
      </c>
      <c r="IT401" s="5"/>
      <c r="IW401" s="5">
        <v>0</v>
      </c>
      <c r="IX401" s="5">
        <v>0</v>
      </c>
      <c r="IY401" s="5">
        <v>0</v>
      </c>
      <c r="IZ401" s="5">
        <v>0</v>
      </c>
      <c r="JA401" s="5">
        <v>0</v>
      </c>
      <c r="JB401" s="5">
        <v>0</v>
      </c>
      <c r="JC401" s="5">
        <v>0</v>
      </c>
      <c r="JD401" s="5">
        <v>0</v>
      </c>
      <c r="JE401" s="5">
        <v>0</v>
      </c>
      <c r="JF401" s="5">
        <v>0</v>
      </c>
      <c r="JG401" s="5">
        <v>0</v>
      </c>
      <c r="JH401" s="5">
        <v>0</v>
      </c>
      <c r="JI401" s="5">
        <v>0</v>
      </c>
      <c r="JJ401" s="5">
        <v>0</v>
      </c>
      <c r="JK401" s="5">
        <v>0</v>
      </c>
      <c r="JL401" s="5">
        <v>0</v>
      </c>
      <c r="JM401" s="5">
        <v>0</v>
      </c>
      <c r="JN401" s="5">
        <v>0</v>
      </c>
      <c r="JO401" s="5">
        <v>284.27350000000001</v>
      </c>
      <c r="JP401" s="5">
        <v>284.27350000000001</v>
      </c>
      <c r="JQ401" s="5">
        <v>284.27350000000001</v>
      </c>
      <c r="JR401" s="5">
        <v>284.27350000000001</v>
      </c>
      <c r="JS401" s="5">
        <v>284.27350000000001</v>
      </c>
      <c r="JT401" s="5">
        <v>284.27350000000001</v>
      </c>
      <c r="JU401" s="5">
        <v>301.32991000000004</v>
      </c>
      <c r="JV401" s="5">
        <v>301.32991000000004</v>
      </c>
      <c r="JW401" s="5">
        <v>301.32991000000004</v>
      </c>
      <c r="JX401" s="5">
        <v>301.32991000000004</v>
      </c>
      <c r="JY401" s="5">
        <v>301.32991000000004</v>
      </c>
      <c r="JZ401" s="5">
        <v>301.32991000000004</v>
      </c>
      <c r="KA401" s="5">
        <v>301.32991000000004</v>
      </c>
      <c r="KB401" s="5">
        <v>301.32991000000004</v>
      </c>
      <c r="KC401" s="5">
        <v>301.32991000000004</v>
      </c>
      <c r="KD401" s="5">
        <v>301.32991000000004</v>
      </c>
      <c r="KE401" s="5">
        <v>301.32991000000004</v>
      </c>
      <c r="KF401" s="5">
        <v>301.32991000000004</v>
      </c>
      <c r="KG401" s="5">
        <v>319.40970460000005</v>
      </c>
      <c r="KH401" s="5">
        <v>319.40970460000005</v>
      </c>
      <c r="KI401" s="5">
        <v>319.40970460000005</v>
      </c>
      <c r="KJ401" s="5">
        <v>319.40970460000005</v>
      </c>
      <c r="KK401" s="5">
        <v>319.40970460000005</v>
      </c>
      <c r="KL401" s="5">
        <v>319.40970460000005</v>
      </c>
      <c r="KM401" s="5">
        <v>319.40970460000005</v>
      </c>
      <c r="KN401" s="5">
        <v>319.40970460000005</v>
      </c>
      <c r="KO401" s="5">
        <v>319.40970460000005</v>
      </c>
      <c r="KP401" s="5">
        <v>319.40970460000005</v>
      </c>
      <c r="KQ401" s="5">
        <v>319.40970460000005</v>
      </c>
      <c r="KR401" s="5">
        <v>319.40970460000005</v>
      </c>
      <c r="KS401" s="5">
        <v>338.57428687600003</v>
      </c>
      <c r="KT401" s="5">
        <v>338.57428687600003</v>
      </c>
      <c r="KU401" s="5">
        <v>338.57428687600003</v>
      </c>
      <c r="KV401" s="5">
        <v>338.57428687600003</v>
      </c>
      <c r="KW401" s="5">
        <v>338.57428687600003</v>
      </c>
      <c r="KX401" s="5">
        <v>338.57428687600003</v>
      </c>
      <c r="KY401" s="5">
        <v>338.57428687600003</v>
      </c>
      <c r="KZ401" s="5">
        <v>338.57428687600003</v>
      </c>
      <c r="LA401" s="5">
        <v>338.57428687600003</v>
      </c>
      <c r="LB401" s="5">
        <v>338.57428687600003</v>
      </c>
      <c r="LC401" s="5">
        <v>338.57428687600003</v>
      </c>
      <c r="LD401" s="5">
        <v>338.57428687600003</v>
      </c>
      <c r="LE401" s="5">
        <v>358.88874408856009</v>
      </c>
      <c r="LF401" s="5">
        <v>358.88874408856009</v>
      </c>
      <c r="LG401" s="5">
        <v>358.88874408856009</v>
      </c>
      <c r="LH401" s="5">
        <v>358.88874408856009</v>
      </c>
      <c r="LI401" s="5">
        <v>358.88874408856009</v>
      </c>
      <c r="LJ401" s="5">
        <v>358.88874408856009</v>
      </c>
      <c r="LK401" s="5">
        <v>358.88874408856009</v>
      </c>
      <c r="LL401" s="5">
        <v>358.88874408856009</v>
      </c>
      <c r="LM401" s="5">
        <v>358.88874408856009</v>
      </c>
      <c r="LN401" s="5">
        <v>358.88874408856009</v>
      </c>
      <c r="LO401" s="5">
        <v>358.88874408856009</v>
      </c>
      <c r="LP401" s="5">
        <v>358.88874408856009</v>
      </c>
      <c r="LQ401" s="5"/>
      <c r="LT401" s="5">
        <v>0</v>
      </c>
      <c r="LU401" s="5">
        <v>0</v>
      </c>
      <c r="LV401" s="5">
        <v>0</v>
      </c>
      <c r="LW401" s="5">
        <v>0</v>
      </c>
      <c r="LX401" s="5">
        <v>0</v>
      </c>
      <c r="LY401" s="5">
        <v>0</v>
      </c>
      <c r="LZ401" s="5">
        <v>0</v>
      </c>
      <c r="MA401" s="5">
        <v>0</v>
      </c>
      <c r="MB401" s="5">
        <v>0</v>
      </c>
      <c r="MC401" s="5">
        <v>0</v>
      </c>
      <c r="MD401" s="5">
        <v>0</v>
      </c>
      <c r="ME401" s="5">
        <v>0</v>
      </c>
      <c r="MF401" s="5">
        <v>0</v>
      </c>
      <c r="MG401" s="5">
        <v>0</v>
      </c>
      <c r="MH401" s="5">
        <v>0</v>
      </c>
      <c r="MI401" s="5">
        <v>0</v>
      </c>
      <c r="MJ401" s="5">
        <v>0</v>
      </c>
      <c r="MK401" s="5">
        <v>0</v>
      </c>
      <c r="ML401" s="5">
        <v>301.11200000000002</v>
      </c>
      <c r="MM401" s="5">
        <v>301.11200000000002</v>
      </c>
      <c r="MN401" s="5">
        <v>301.11200000000002</v>
      </c>
      <c r="MO401" s="5">
        <v>301.11200000000002</v>
      </c>
      <c r="MP401" s="5">
        <v>301.11200000000002</v>
      </c>
      <c r="MQ401" s="5">
        <v>301.11200000000002</v>
      </c>
      <c r="MR401" s="5">
        <v>319.17872000000006</v>
      </c>
      <c r="MS401" s="5">
        <v>319.17872000000006</v>
      </c>
      <c r="MT401" s="5">
        <v>319.17872000000006</v>
      </c>
      <c r="MU401" s="5">
        <v>319.17872000000006</v>
      </c>
      <c r="MV401" s="5">
        <v>319.17872000000006</v>
      </c>
      <c r="MW401" s="5">
        <v>319.17872000000006</v>
      </c>
      <c r="MX401" s="5">
        <v>319.17872000000006</v>
      </c>
      <c r="MY401" s="5">
        <v>319.17872000000006</v>
      </c>
      <c r="MZ401" s="5">
        <v>319.17872000000006</v>
      </c>
      <c r="NA401" s="5">
        <v>319.17872000000006</v>
      </c>
      <c r="NB401" s="5">
        <v>319.17872000000006</v>
      </c>
      <c r="NC401" s="5">
        <v>319.17872000000006</v>
      </c>
      <c r="ND401" s="5">
        <v>338.32944320000007</v>
      </c>
      <c r="NE401" s="5">
        <v>338.32944320000007</v>
      </c>
      <c r="NF401" s="5">
        <v>338.32944320000007</v>
      </c>
      <c r="NG401" s="5">
        <v>338.32944320000007</v>
      </c>
      <c r="NH401" s="5">
        <v>338.32944320000007</v>
      </c>
      <c r="NI401" s="5">
        <v>338.32944320000007</v>
      </c>
      <c r="NJ401" s="5">
        <v>338.32944320000007</v>
      </c>
      <c r="NK401" s="5">
        <v>338.32944320000007</v>
      </c>
      <c r="NL401" s="5">
        <v>338.32944320000007</v>
      </c>
      <c r="NM401" s="5">
        <v>338.32944320000007</v>
      </c>
      <c r="NN401" s="5">
        <v>338.32944320000007</v>
      </c>
      <c r="NO401" s="5">
        <v>338.32944320000007</v>
      </c>
      <c r="NP401" s="5">
        <v>358.62920979200004</v>
      </c>
      <c r="NQ401" s="5">
        <v>358.62920979200004</v>
      </c>
      <c r="NR401" s="5">
        <v>358.62920979200004</v>
      </c>
      <c r="NS401" s="5">
        <v>358.62920979200004</v>
      </c>
      <c r="NT401" s="5">
        <v>358.62920979200004</v>
      </c>
      <c r="NU401" s="5">
        <v>358.62920979200004</v>
      </c>
      <c r="NV401" s="5">
        <v>358.62920979200004</v>
      </c>
      <c r="NW401" s="5">
        <v>358.62920979200004</v>
      </c>
      <c r="NX401" s="5">
        <v>358.62920979200004</v>
      </c>
      <c r="NY401" s="5">
        <v>358.62920979200004</v>
      </c>
      <c r="NZ401" s="5">
        <v>358.62920979200004</v>
      </c>
      <c r="OA401" s="5">
        <v>358.62920979200004</v>
      </c>
      <c r="OB401" s="5">
        <v>380.14696237952006</v>
      </c>
      <c r="OC401" s="5">
        <v>380.14696237952006</v>
      </c>
      <c r="OD401" s="5">
        <v>380.14696237952006</v>
      </c>
      <c r="OE401" s="5">
        <v>380.14696237952006</v>
      </c>
      <c r="OF401" s="5">
        <v>380.14696237952006</v>
      </c>
      <c r="OG401" s="5">
        <v>380.14696237952006</v>
      </c>
      <c r="OH401" s="5">
        <v>380.14696237952006</v>
      </c>
      <c r="OI401" s="5">
        <v>380.14696237952006</v>
      </c>
      <c r="OJ401" s="5">
        <v>380.14696237952006</v>
      </c>
      <c r="OK401" s="5">
        <v>380.14696237952006</v>
      </c>
      <c r="OL401" s="5">
        <v>380.14696237952006</v>
      </c>
      <c r="OM401" s="5">
        <v>380.14696237952006</v>
      </c>
      <c r="ON401" s="5"/>
      <c r="OQ401" s="59">
        <v>0</v>
      </c>
      <c r="OR401" s="59">
        <v>0</v>
      </c>
      <c r="OS401" s="59">
        <v>0</v>
      </c>
      <c r="OT401" s="59">
        <v>0</v>
      </c>
      <c r="OU401" s="59">
        <v>0</v>
      </c>
      <c r="OV401" s="59">
        <v>0</v>
      </c>
      <c r="OW401" s="59">
        <v>0</v>
      </c>
      <c r="OX401" s="59">
        <v>0</v>
      </c>
      <c r="OY401" s="59">
        <v>0</v>
      </c>
      <c r="OZ401" s="59">
        <v>0</v>
      </c>
      <c r="PA401" s="59">
        <v>0</v>
      </c>
      <c r="PB401" s="59">
        <v>0</v>
      </c>
      <c r="PC401" s="59">
        <v>0</v>
      </c>
      <c r="PD401" s="59">
        <v>0</v>
      </c>
      <c r="PE401" s="59">
        <v>0</v>
      </c>
      <c r="PF401" s="59">
        <v>0</v>
      </c>
      <c r="PG401" s="59">
        <v>0</v>
      </c>
      <c r="PH401" s="59">
        <v>0</v>
      </c>
      <c r="PI401" s="59">
        <v>0</v>
      </c>
      <c r="PJ401" s="59">
        <v>0</v>
      </c>
      <c r="PK401" s="59">
        <v>0</v>
      </c>
      <c r="PL401" s="59">
        <v>0</v>
      </c>
      <c r="PM401" s="59">
        <v>0</v>
      </c>
      <c r="PN401" s="59">
        <v>0</v>
      </c>
      <c r="PO401" s="59">
        <v>0</v>
      </c>
      <c r="PP401" s="59">
        <v>0</v>
      </c>
      <c r="PQ401" s="59">
        <v>0</v>
      </c>
      <c r="PR401" s="59">
        <v>0</v>
      </c>
      <c r="PS401" s="59">
        <v>0</v>
      </c>
      <c r="PT401" s="59">
        <v>0</v>
      </c>
      <c r="PU401" s="59">
        <v>0</v>
      </c>
      <c r="PV401" s="59">
        <v>0</v>
      </c>
      <c r="PW401" s="59">
        <v>0</v>
      </c>
      <c r="PX401" s="59">
        <v>0</v>
      </c>
      <c r="PY401" s="59">
        <v>0</v>
      </c>
      <c r="PZ401" s="59">
        <v>0</v>
      </c>
      <c r="QA401" s="59">
        <v>0</v>
      </c>
      <c r="QB401" s="59">
        <v>0</v>
      </c>
      <c r="QC401" s="59">
        <v>0</v>
      </c>
      <c r="QD401" s="59">
        <v>0</v>
      </c>
      <c r="QE401" s="59">
        <v>0</v>
      </c>
      <c r="QF401" s="59">
        <v>0</v>
      </c>
      <c r="QG401" s="59">
        <v>0</v>
      </c>
      <c r="QH401" s="59">
        <v>0</v>
      </c>
      <c r="QI401" s="59">
        <v>0</v>
      </c>
      <c r="QJ401" s="59">
        <v>0</v>
      </c>
      <c r="QK401" s="59">
        <v>0</v>
      </c>
      <c r="QL401" s="59">
        <v>0</v>
      </c>
      <c r="QM401" s="59">
        <v>0</v>
      </c>
      <c r="QN401" s="59">
        <v>0</v>
      </c>
      <c r="QO401" s="59">
        <v>0</v>
      </c>
      <c r="QP401" s="59">
        <v>0</v>
      </c>
      <c r="QQ401" s="59">
        <v>0</v>
      </c>
      <c r="QR401" s="59">
        <v>0</v>
      </c>
      <c r="QS401" s="59">
        <v>0</v>
      </c>
      <c r="QT401" s="59">
        <v>0</v>
      </c>
      <c r="QU401" s="59">
        <v>0</v>
      </c>
      <c r="QV401" s="59">
        <v>0</v>
      </c>
      <c r="QW401" s="59">
        <v>0</v>
      </c>
      <c r="QX401" s="59">
        <v>0</v>
      </c>
      <c r="QY401" s="59">
        <v>0</v>
      </c>
      <c r="QZ401" s="59">
        <v>0</v>
      </c>
      <c r="RA401" s="59">
        <v>0</v>
      </c>
      <c r="RB401" s="59">
        <v>0</v>
      </c>
      <c r="RC401" s="59">
        <v>0</v>
      </c>
      <c r="RD401" s="59">
        <v>0</v>
      </c>
      <c r="RE401" s="59">
        <v>0</v>
      </c>
      <c r="RF401" s="59">
        <v>0</v>
      </c>
      <c r="RG401" s="59">
        <v>0</v>
      </c>
      <c r="RH401" s="59">
        <v>0</v>
      </c>
      <c r="RI401" s="59">
        <v>0</v>
      </c>
      <c r="RJ401" s="59">
        <v>0</v>
      </c>
      <c r="RK401" s="59"/>
      <c r="RN401" s="59">
        <v>0</v>
      </c>
      <c r="RO401" s="59">
        <v>0</v>
      </c>
      <c r="RP401" s="59">
        <v>0</v>
      </c>
      <c r="RQ401" s="59">
        <v>0</v>
      </c>
      <c r="RR401" s="59">
        <v>0</v>
      </c>
      <c r="RS401" s="59">
        <v>0</v>
      </c>
      <c r="RT401" s="59">
        <v>0</v>
      </c>
      <c r="RU401" s="59">
        <v>0</v>
      </c>
      <c r="RV401" s="59">
        <v>0</v>
      </c>
      <c r="RW401" s="59">
        <v>0</v>
      </c>
      <c r="RX401" s="59">
        <v>0</v>
      </c>
      <c r="RY401" s="59">
        <v>0</v>
      </c>
      <c r="RZ401" s="59">
        <v>0</v>
      </c>
      <c r="SA401" s="59">
        <v>0</v>
      </c>
      <c r="SB401" s="59">
        <v>0</v>
      </c>
      <c r="SC401" s="59">
        <v>0</v>
      </c>
      <c r="SD401" s="59">
        <v>0</v>
      </c>
      <c r="SE401" s="59">
        <v>0</v>
      </c>
      <c r="SF401" s="59">
        <v>585.38550000000009</v>
      </c>
      <c r="SG401" s="59">
        <v>585.38550000000009</v>
      </c>
      <c r="SH401" s="59">
        <v>585.38550000000009</v>
      </c>
      <c r="SI401" s="59">
        <v>585.38550000000009</v>
      </c>
      <c r="SJ401" s="59">
        <v>585.38550000000009</v>
      </c>
      <c r="SK401" s="59">
        <v>585.38550000000009</v>
      </c>
      <c r="SL401" s="59">
        <v>620.50863000000004</v>
      </c>
      <c r="SM401" s="59">
        <v>620.50863000000004</v>
      </c>
      <c r="SN401" s="59">
        <v>620.50863000000004</v>
      </c>
      <c r="SO401" s="59">
        <v>620.50863000000004</v>
      </c>
      <c r="SP401" s="59">
        <v>620.50863000000004</v>
      </c>
      <c r="SQ401" s="59">
        <v>620.50863000000004</v>
      </c>
      <c r="SR401" s="59">
        <v>620.50863000000004</v>
      </c>
      <c r="SS401" s="59">
        <v>620.50863000000004</v>
      </c>
      <c r="ST401" s="59">
        <v>620.50863000000004</v>
      </c>
      <c r="SU401" s="59">
        <v>620.50863000000004</v>
      </c>
      <c r="SV401" s="59">
        <v>620.50863000000004</v>
      </c>
      <c r="SW401" s="59">
        <v>620.50863000000004</v>
      </c>
      <c r="SX401" s="59">
        <v>657.73914780000018</v>
      </c>
      <c r="SY401" s="59">
        <v>657.73914780000018</v>
      </c>
      <c r="SZ401" s="59">
        <v>657.73914780000018</v>
      </c>
      <c r="TA401" s="59">
        <v>657.73914780000018</v>
      </c>
      <c r="TB401" s="59">
        <v>657.73914780000018</v>
      </c>
      <c r="TC401" s="59">
        <v>657.73914780000018</v>
      </c>
      <c r="TD401" s="59">
        <v>657.73914780000018</v>
      </c>
      <c r="TE401" s="59">
        <v>657.73914780000018</v>
      </c>
      <c r="TF401" s="59">
        <v>657.73914780000018</v>
      </c>
      <c r="TG401" s="59">
        <v>657.73914780000018</v>
      </c>
      <c r="TH401" s="59">
        <v>657.73914780000018</v>
      </c>
      <c r="TI401" s="59">
        <v>657.73914780000018</v>
      </c>
      <c r="TJ401" s="59">
        <v>697.20349666800007</v>
      </c>
      <c r="TK401" s="59">
        <v>697.20349666800007</v>
      </c>
      <c r="TL401" s="59">
        <v>697.20349666800007</v>
      </c>
      <c r="TM401" s="59">
        <v>697.20349666800007</v>
      </c>
      <c r="TN401" s="59">
        <v>697.20349666800007</v>
      </c>
      <c r="TO401" s="59">
        <v>697.20349666800007</v>
      </c>
      <c r="TP401" s="59">
        <v>697.20349666800007</v>
      </c>
      <c r="TQ401" s="59">
        <v>697.20349666800007</v>
      </c>
      <c r="TR401" s="59">
        <v>697.20349666800007</v>
      </c>
      <c r="TS401" s="59">
        <v>697.20349666800007</v>
      </c>
      <c r="TT401" s="59">
        <v>697.20349666800007</v>
      </c>
      <c r="TU401" s="59">
        <v>697.20349666800007</v>
      </c>
      <c r="TV401" s="59">
        <v>739.03570646808021</v>
      </c>
      <c r="TW401" s="59">
        <v>739.03570646808021</v>
      </c>
      <c r="TX401" s="59">
        <v>739.03570646808021</v>
      </c>
      <c r="TY401" s="59">
        <v>739.03570646808021</v>
      </c>
      <c r="TZ401" s="59">
        <v>739.03570646808021</v>
      </c>
      <c r="UA401" s="59">
        <v>739.03570646808021</v>
      </c>
      <c r="UB401" s="59">
        <v>739.03570646808021</v>
      </c>
      <c r="UC401" s="59">
        <v>739.03570646808021</v>
      </c>
      <c r="UD401" s="59">
        <v>739.03570646808021</v>
      </c>
      <c r="UE401" s="59">
        <v>739.03570646808021</v>
      </c>
      <c r="UF401" s="59">
        <v>739.03570646808021</v>
      </c>
      <c r="UG401" s="59">
        <v>739.03570646808021</v>
      </c>
      <c r="UH401" s="59"/>
      <c r="UK401" s="59">
        <v>0</v>
      </c>
      <c r="UL401" s="59">
        <v>1705.6410000000001</v>
      </c>
      <c r="UM401" s="59">
        <v>3615.9589199999996</v>
      </c>
      <c r="UN401" s="59">
        <v>3832.9164552000016</v>
      </c>
      <c r="UO401" s="59">
        <v>4062.8914425119997</v>
      </c>
      <c r="UP401" s="59">
        <v>4306.6649290627211</v>
      </c>
      <c r="UQ401" s="59"/>
      <c r="UT401" s="59">
        <v>0</v>
      </c>
      <c r="UU401" s="59">
        <v>1806.6720000000003</v>
      </c>
      <c r="UV401" s="59">
        <v>3830.14464</v>
      </c>
      <c r="UW401" s="59">
        <v>4059.9533184000015</v>
      </c>
      <c r="UX401" s="59">
        <v>4303.5505175040007</v>
      </c>
      <c r="UY401" s="59">
        <v>4561.7635485542405</v>
      </c>
      <c r="UZ401" s="59"/>
      <c r="VC401" s="59">
        <v>0</v>
      </c>
      <c r="VD401" s="59">
        <v>0</v>
      </c>
      <c r="VE401" s="59">
        <v>0</v>
      </c>
      <c r="VF401" s="59">
        <v>0</v>
      </c>
      <c r="VG401" s="59">
        <v>0</v>
      </c>
      <c r="VH401" s="59">
        <v>0</v>
      </c>
      <c r="VI401" s="59"/>
      <c r="VL401" s="59">
        <v>0</v>
      </c>
      <c r="VM401" s="59">
        <v>3512.3130000000001</v>
      </c>
      <c r="VN401" s="59">
        <v>7446.1035599999996</v>
      </c>
      <c r="VO401" s="59">
        <v>7892.8697736000031</v>
      </c>
      <c r="VP401" s="59">
        <v>8366.4419600159999</v>
      </c>
      <c r="VQ401" s="59">
        <v>8868.4284776169625</v>
      </c>
      <c r="VR401" s="59"/>
      <c r="VU401" s="59">
        <v>0</v>
      </c>
      <c r="VV401" s="59">
        <v>59430</v>
      </c>
      <c r="VW401" s="59">
        <v>125991.60000000002</v>
      </c>
      <c r="VX401" s="59">
        <v>133551.09600000002</v>
      </c>
      <c r="VY401" s="59">
        <v>141564.16175999999</v>
      </c>
      <c r="VZ401" s="59">
        <v>150058.01146560002</v>
      </c>
      <c r="WA401" s="59"/>
      <c r="WD401" s="59">
        <v>0</v>
      </c>
      <c r="WE401" s="59">
        <v>4952.5</v>
      </c>
      <c r="WF401" s="59">
        <v>10499.300000000001</v>
      </c>
      <c r="WG401" s="59">
        <v>11129.258000000002</v>
      </c>
      <c r="WH401" s="59">
        <v>11797.01348</v>
      </c>
      <c r="WI401" s="59">
        <v>12504.834288800002</v>
      </c>
      <c r="WJ401" s="59"/>
      <c r="WM401" s="59">
        <v>0</v>
      </c>
      <c r="WN401" s="59">
        <v>207.82626940830886</v>
      </c>
      <c r="WO401" s="59">
        <v>440.59169114561485</v>
      </c>
      <c r="WP401" s="59">
        <v>467.02719261435175</v>
      </c>
      <c r="WQ401" s="59">
        <v>495.0488241712128</v>
      </c>
      <c r="WR401" s="59">
        <v>524.7517536214857</v>
      </c>
      <c r="WS401" s="59"/>
      <c r="WV401" s="74">
        <v>-6</v>
      </c>
      <c r="WW401" s="74">
        <v>6</v>
      </c>
      <c r="WX401" s="74">
        <v>18</v>
      </c>
      <c r="WY401" s="74">
        <v>30</v>
      </c>
      <c r="WZ401" s="74">
        <v>42</v>
      </c>
      <c r="XA401" s="74">
        <v>54</v>
      </c>
      <c r="XB401" s="74"/>
      <c r="XE401" s="80">
        <v>0</v>
      </c>
      <c r="XF401" s="80">
        <v>0</v>
      </c>
      <c r="XG401" s="80">
        <v>1</v>
      </c>
      <c r="XH401" s="80">
        <v>2</v>
      </c>
      <c r="XI401" s="80">
        <v>3</v>
      </c>
      <c r="XJ401" s="80">
        <v>4</v>
      </c>
      <c r="XK401" s="80"/>
      <c r="XL401" s="75"/>
      <c r="XM401" s="75"/>
      <c r="XN401" s="80">
        <v>0</v>
      </c>
      <c r="XO401" s="80">
        <v>6</v>
      </c>
      <c r="XP401" s="80">
        <v>6</v>
      </c>
      <c r="XQ401" s="80">
        <v>6</v>
      </c>
      <c r="XR401" s="80">
        <v>6</v>
      </c>
      <c r="XS401" s="80">
        <v>6</v>
      </c>
      <c r="XT401" s="80"/>
      <c r="XW401" s="80">
        <v>0</v>
      </c>
      <c r="XX401" s="80">
        <v>0</v>
      </c>
      <c r="XY401" s="80">
        <v>0</v>
      </c>
      <c r="XZ401" s="80">
        <v>0</v>
      </c>
      <c r="YA401" s="80">
        <v>0</v>
      </c>
      <c r="YB401" s="80">
        <v>0</v>
      </c>
      <c r="YC401" s="80"/>
      <c r="YF401" s="5">
        <v>0</v>
      </c>
      <c r="YG401" s="5">
        <v>433.31777171632393</v>
      </c>
      <c r="YH401" s="5">
        <v>918.63367603860752</v>
      </c>
      <c r="YI401" s="5">
        <v>973.75169660092342</v>
      </c>
      <c r="YJ401" s="5">
        <v>1032.1767983969794</v>
      </c>
      <c r="YK401" s="5">
        <v>1094.1074063007991</v>
      </c>
      <c r="YL401" s="5"/>
      <c r="YO401" s="5">
        <v>0</v>
      </c>
      <c r="YP401" s="5">
        <v>9352.1821233738992</v>
      </c>
      <c r="YQ401" s="5">
        <v>19826.626101552669</v>
      </c>
      <c r="YR401" s="5">
        <v>21016.223667645827</v>
      </c>
      <c r="YS401" s="5">
        <v>29702.929450272768</v>
      </c>
      <c r="YT401" s="5">
        <v>31485.105217289143</v>
      </c>
      <c r="YU401" s="5"/>
      <c r="YX401" s="5">
        <v>0</v>
      </c>
      <c r="YY401" s="5">
        <v>9268.8065560138202</v>
      </c>
      <c r="YZ401" s="5">
        <v>19826.626101552669</v>
      </c>
      <c r="ZA401" s="5">
        <v>21016.223667645827</v>
      </c>
      <c r="ZB401" s="5">
        <v>29702.929450272768</v>
      </c>
      <c r="ZC401" s="5">
        <v>31485.105217289143</v>
      </c>
      <c r="ZD401" s="5"/>
      <c r="ZG401" s="5">
        <v>0</v>
      </c>
      <c r="ZH401" s="5">
        <v>207.82626940830886</v>
      </c>
      <c r="ZI401" s="5">
        <v>440.59169114561485</v>
      </c>
      <c r="ZJ401" s="5">
        <v>467.02719261435175</v>
      </c>
      <c r="ZK401" s="5">
        <v>495.0488241712128</v>
      </c>
      <c r="ZL401" s="5">
        <v>524.7517536214857</v>
      </c>
      <c r="ZM401" s="5"/>
      <c r="ZP401" s="60">
        <v>0</v>
      </c>
      <c r="ZQ401" s="60">
        <v>1454.783885858162</v>
      </c>
      <c r="ZR401" s="60">
        <v>12336.567352077216</v>
      </c>
      <c r="ZS401" s="60">
        <v>13076.761393201848</v>
      </c>
      <c r="ZT401" s="60">
        <v>13861.367076793958</v>
      </c>
      <c r="ZU401" s="60">
        <v>14693.049101401601</v>
      </c>
      <c r="ZV401" s="60"/>
      <c r="ZY401" s="60">
        <v>0</v>
      </c>
      <c r="ZZ401" s="60">
        <v>207.82626940830886</v>
      </c>
      <c r="AAA401" s="60">
        <v>440.59169114561485</v>
      </c>
      <c r="AAB401" s="60">
        <v>467.02719261435175</v>
      </c>
      <c r="AAC401" s="60">
        <v>495.0488241712128</v>
      </c>
      <c r="AAD401" s="60">
        <v>524.7517536214857</v>
      </c>
      <c r="AAE401" s="60"/>
      <c r="AAH401" s="60">
        <v>0</v>
      </c>
      <c r="AAI401" s="60">
        <v>2701.7415023080152</v>
      </c>
      <c r="AAJ401" s="60">
        <v>14980.117498950905</v>
      </c>
      <c r="AAK401" s="60">
        <v>25686.495593789346</v>
      </c>
      <c r="AAL401" s="60">
        <v>37623.710637012176</v>
      </c>
      <c r="AAM401" s="60">
        <v>50900.920101284115</v>
      </c>
      <c r="AAN401" s="60"/>
      <c r="AAQ401" s="5">
        <v>0</v>
      </c>
      <c r="AAR401" s="5">
        <v>4156.5253881661774</v>
      </c>
      <c r="AAS401" s="5">
        <v>27316.68485102812</v>
      </c>
      <c r="AAT401" s="5">
        <v>38763.256986991197</v>
      </c>
      <c r="AAU401" s="5">
        <v>51485.077713806138</v>
      </c>
      <c r="AAV401" s="5">
        <v>65593.969202685723</v>
      </c>
    </row>
    <row r="402" spans="2:724" ht="15" customHeight="1">
      <c r="B402" s="228">
        <v>129</v>
      </c>
      <c r="C402" s="228">
        <v>5</v>
      </c>
      <c r="D402" s="229" t="s">
        <v>485</v>
      </c>
      <c r="E402" s="73" t="b">
        <v>0</v>
      </c>
      <c r="F402" s="230">
        <v>42186</v>
      </c>
      <c r="G402" s="231" t="s">
        <v>426</v>
      </c>
      <c r="H402" s="57" t="s">
        <v>231</v>
      </c>
      <c r="I402" s="57" t="s">
        <v>198</v>
      </c>
      <c r="J402" s="229" t="s">
        <v>232</v>
      </c>
      <c r="K402" s="232">
        <v>0</v>
      </c>
      <c r="L402" s="232">
        <v>0</v>
      </c>
      <c r="M402" s="73" t="b">
        <v>1</v>
      </c>
      <c r="N402" s="73" t="b">
        <v>1</v>
      </c>
      <c r="O402" s="73" t="b">
        <v>1</v>
      </c>
      <c r="P402" s="27">
        <v>43282</v>
      </c>
      <c r="Q402" s="27" t="s">
        <v>426</v>
      </c>
      <c r="R402" s="69">
        <v>0</v>
      </c>
      <c r="S402" s="69">
        <v>0.06</v>
      </c>
      <c r="T402" s="69">
        <v>0.06</v>
      </c>
      <c r="U402" s="69">
        <v>0.06</v>
      </c>
      <c r="V402" s="69">
        <v>0.06</v>
      </c>
      <c r="W402" s="69">
        <v>0.06</v>
      </c>
      <c r="Z402" s="232">
        <v>0</v>
      </c>
      <c r="AA402" s="232">
        <v>0</v>
      </c>
      <c r="AB402" s="232">
        <v>0</v>
      </c>
      <c r="AC402" s="232">
        <v>0</v>
      </c>
      <c r="AD402" s="232">
        <v>0</v>
      </c>
      <c r="AE402" s="232">
        <v>0</v>
      </c>
      <c r="AF402" s="232">
        <v>0</v>
      </c>
      <c r="AG402" s="232">
        <v>0</v>
      </c>
      <c r="AH402" s="232">
        <v>0</v>
      </c>
      <c r="AI402" s="232">
        <v>0</v>
      </c>
      <c r="AJ402" s="232">
        <v>0</v>
      </c>
      <c r="AK402" s="232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233">
        <v>9905</v>
      </c>
      <c r="AS402" s="5">
        <v>9905</v>
      </c>
      <c r="AT402" s="5">
        <v>9905</v>
      </c>
      <c r="AU402" s="5">
        <v>9905</v>
      </c>
      <c r="AV402" s="5">
        <v>9905</v>
      </c>
      <c r="AW402" s="5">
        <v>9905</v>
      </c>
      <c r="AX402" s="5">
        <v>10499.300000000001</v>
      </c>
      <c r="AY402" s="5">
        <v>10499.300000000001</v>
      </c>
      <c r="AZ402" s="5">
        <v>10499.300000000001</v>
      </c>
      <c r="BA402" s="5">
        <v>10499.300000000001</v>
      </c>
      <c r="BB402" s="5">
        <v>10499.300000000001</v>
      </c>
      <c r="BC402" s="5">
        <v>10499.300000000001</v>
      </c>
      <c r="BD402" s="5">
        <v>10499.300000000001</v>
      </c>
      <c r="BE402" s="5">
        <v>10499.300000000001</v>
      </c>
      <c r="BF402" s="5">
        <v>10499.300000000001</v>
      </c>
      <c r="BG402" s="5">
        <v>10499.300000000001</v>
      </c>
      <c r="BH402" s="5">
        <v>10499.300000000001</v>
      </c>
      <c r="BI402" s="5">
        <v>10499.300000000001</v>
      </c>
      <c r="BJ402" s="5">
        <v>11129.258000000002</v>
      </c>
      <c r="BK402" s="5">
        <v>11129.258000000002</v>
      </c>
      <c r="BL402" s="5">
        <v>11129.258000000002</v>
      </c>
      <c r="BM402" s="5">
        <v>11129.258000000002</v>
      </c>
      <c r="BN402" s="5">
        <v>11129.258000000002</v>
      </c>
      <c r="BO402" s="5">
        <v>11129.258000000002</v>
      </c>
      <c r="BP402" s="5">
        <v>11129.258000000002</v>
      </c>
      <c r="BQ402" s="5">
        <v>11129.258000000002</v>
      </c>
      <c r="BR402" s="5">
        <v>11129.258000000002</v>
      </c>
      <c r="BS402" s="5">
        <v>11129.258000000002</v>
      </c>
      <c r="BT402" s="5">
        <v>11129.258000000002</v>
      </c>
      <c r="BU402" s="5">
        <v>11129.258000000002</v>
      </c>
      <c r="BV402" s="5">
        <v>11797.013480000001</v>
      </c>
      <c r="BW402" s="5">
        <v>11797.013480000001</v>
      </c>
      <c r="BX402" s="5">
        <v>11797.013480000001</v>
      </c>
      <c r="BY402" s="5">
        <v>11797.013480000001</v>
      </c>
      <c r="BZ402" s="5">
        <v>11797.013480000001</v>
      </c>
      <c r="CA402" s="5">
        <v>11797.013480000001</v>
      </c>
      <c r="CB402" s="5">
        <v>11797.013480000001</v>
      </c>
      <c r="CC402" s="5">
        <v>11797.013480000001</v>
      </c>
      <c r="CD402" s="5">
        <v>11797.013480000001</v>
      </c>
      <c r="CE402" s="5">
        <v>11797.013480000001</v>
      </c>
      <c r="CF402" s="5">
        <v>11797.013480000001</v>
      </c>
      <c r="CG402" s="5">
        <v>11797.013480000001</v>
      </c>
      <c r="CH402" s="5">
        <v>12504.834288800002</v>
      </c>
      <c r="CI402" s="5">
        <v>12504.834288800002</v>
      </c>
      <c r="CJ402" s="5">
        <v>12504.834288800002</v>
      </c>
      <c r="CK402" s="5">
        <v>12504.834288800002</v>
      </c>
      <c r="CL402" s="5">
        <v>12504.834288800002</v>
      </c>
      <c r="CM402" s="5">
        <v>12504.834288800002</v>
      </c>
      <c r="CN402" s="5">
        <v>12504.834288800002</v>
      </c>
      <c r="CO402" s="5">
        <v>12504.834288800002</v>
      </c>
      <c r="CP402" s="5">
        <v>12504.834288800002</v>
      </c>
      <c r="CQ402" s="5">
        <v>12504.834288800002</v>
      </c>
      <c r="CR402" s="5">
        <v>12504.834288800002</v>
      </c>
      <c r="CS402" s="5">
        <v>12504.834288800002</v>
      </c>
      <c r="CU402" s="69">
        <v>0</v>
      </c>
      <c r="CV402" s="69">
        <v>0</v>
      </c>
      <c r="CW402" s="69">
        <v>0</v>
      </c>
      <c r="CX402" s="69">
        <v>0</v>
      </c>
      <c r="CY402" s="69">
        <v>0</v>
      </c>
      <c r="CZ402" s="69">
        <v>0</v>
      </c>
      <c r="DC402" s="5">
        <v>0</v>
      </c>
      <c r="DD402" s="5">
        <v>0</v>
      </c>
      <c r="DE402" s="5">
        <v>0</v>
      </c>
      <c r="DF402" s="5">
        <v>0</v>
      </c>
      <c r="DG402" s="5">
        <v>0</v>
      </c>
      <c r="DH402" s="5">
        <v>0</v>
      </c>
      <c r="DI402" s="5">
        <v>0</v>
      </c>
      <c r="DJ402" s="5">
        <v>0</v>
      </c>
      <c r="DK402" s="5">
        <v>0</v>
      </c>
      <c r="DL402" s="5">
        <v>0</v>
      </c>
      <c r="DM402" s="5">
        <v>0</v>
      </c>
      <c r="DN402" s="5">
        <v>0</v>
      </c>
      <c r="DO402" s="5">
        <v>0</v>
      </c>
      <c r="DP402" s="5">
        <v>0</v>
      </c>
      <c r="DQ402" s="5">
        <v>0</v>
      </c>
      <c r="DR402" s="5">
        <v>0</v>
      </c>
      <c r="DS402" s="5">
        <v>0</v>
      </c>
      <c r="DT402" s="5">
        <v>0</v>
      </c>
      <c r="DU402" s="5">
        <v>0</v>
      </c>
      <c r="DV402" s="5">
        <v>0</v>
      </c>
      <c r="DW402" s="5">
        <v>0</v>
      </c>
      <c r="DX402" s="5">
        <v>0</v>
      </c>
      <c r="DY402" s="5">
        <v>0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0</v>
      </c>
      <c r="EI402" s="5">
        <v>0</v>
      </c>
      <c r="EJ402" s="5">
        <v>0</v>
      </c>
      <c r="EK402" s="5">
        <v>0</v>
      </c>
      <c r="EL402" s="5">
        <v>0</v>
      </c>
      <c r="EM402" s="5">
        <v>0</v>
      </c>
      <c r="EN402" s="5">
        <v>0</v>
      </c>
      <c r="EO402" s="5">
        <v>0</v>
      </c>
      <c r="EP402" s="5">
        <v>0</v>
      </c>
      <c r="EQ402" s="5">
        <v>0</v>
      </c>
      <c r="ER402" s="5">
        <v>0</v>
      </c>
      <c r="ES402" s="5">
        <v>0</v>
      </c>
      <c r="ET402" s="5">
        <v>0</v>
      </c>
      <c r="EU402" s="5">
        <v>0</v>
      </c>
      <c r="EV402" s="5">
        <v>0</v>
      </c>
      <c r="EW402" s="5">
        <v>0</v>
      </c>
      <c r="EX402" s="5">
        <v>0</v>
      </c>
      <c r="EY402" s="5">
        <v>0</v>
      </c>
      <c r="EZ402" s="5">
        <v>0</v>
      </c>
      <c r="FA402" s="5">
        <v>0</v>
      </c>
      <c r="FB402" s="5">
        <v>0</v>
      </c>
      <c r="FC402" s="5">
        <v>0</v>
      </c>
      <c r="FD402" s="5">
        <v>0</v>
      </c>
      <c r="FE402" s="5">
        <v>0</v>
      </c>
      <c r="FF402" s="5">
        <v>0</v>
      </c>
      <c r="FG402" s="5">
        <v>0</v>
      </c>
      <c r="FH402" s="5">
        <v>0</v>
      </c>
      <c r="FI402" s="5">
        <v>0</v>
      </c>
      <c r="FJ402" s="5">
        <v>0</v>
      </c>
      <c r="FK402" s="5">
        <v>0</v>
      </c>
      <c r="FL402" s="5">
        <v>0</v>
      </c>
      <c r="FM402" s="5">
        <v>0</v>
      </c>
      <c r="FN402" s="5">
        <v>0</v>
      </c>
      <c r="FO402" s="5">
        <v>0</v>
      </c>
      <c r="FP402" s="5">
        <v>0</v>
      </c>
      <c r="FQ402" s="5">
        <v>0</v>
      </c>
      <c r="FR402" s="5">
        <v>0</v>
      </c>
      <c r="FS402" s="5">
        <v>0</v>
      </c>
      <c r="FT402" s="5">
        <v>0</v>
      </c>
      <c r="FU402" s="5">
        <v>0</v>
      </c>
      <c r="FV402" s="5">
        <v>0</v>
      </c>
      <c r="FW402" s="5"/>
      <c r="FZ402" s="5">
        <v>0</v>
      </c>
      <c r="GA402" s="5">
        <v>0</v>
      </c>
      <c r="GB402" s="5">
        <v>0</v>
      </c>
      <c r="GC402" s="5">
        <v>0</v>
      </c>
      <c r="GD402" s="5">
        <v>0</v>
      </c>
      <c r="GE402" s="5">
        <v>0</v>
      </c>
      <c r="GF402" s="5">
        <v>0</v>
      </c>
      <c r="GG402" s="5">
        <v>0</v>
      </c>
      <c r="GH402" s="5">
        <v>0</v>
      </c>
      <c r="GI402" s="5">
        <v>0</v>
      </c>
      <c r="GJ402" s="5">
        <v>0</v>
      </c>
      <c r="GK402" s="5">
        <v>0</v>
      </c>
      <c r="GL402" s="5">
        <v>0</v>
      </c>
      <c r="GM402" s="5">
        <v>0</v>
      </c>
      <c r="GN402" s="5">
        <v>0</v>
      </c>
      <c r="GO402" s="5">
        <v>0</v>
      </c>
      <c r="GP402" s="5">
        <v>0</v>
      </c>
      <c r="GQ402" s="5">
        <v>0</v>
      </c>
      <c r="GR402" s="5">
        <v>9905</v>
      </c>
      <c r="GS402" s="5">
        <v>9905</v>
      </c>
      <c r="GT402" s="5">
        <v>9905</v>
      </c>
      <c r="GU402" s="5">
        <v>9905</v>
      </c>
      <c r="GV402" s="5">
        <v>9905</v>
      </c>
      <c r="GW402" s="5">
        <v>9905</v>
      </c>
      <c r="GX402" s="5">
        <v>10499.300000000001</v>
      </c>
      <c r="GY402" s="5">
        <v>10499.300000000001</v>
      </c>
      <c r="GZ402" s="5">
        <v>10499.300000000001</v>
      </c>
      <c r="HA402" s="5">
        <v>10499.300000000001</v>
      </c>
      <c r="HB402" s="5">
        <v>10499.300000000001</v>
      </c>
      <c r="HC402" s="5">
        <v>10499.300000000001</v>
      </c>
      <c r="HD402" s="5">
        <v>10499.300000000001</v>
      </c>
      <c r="HE402" s="5">
        <v>10499.300000000001</v>
      </c>
      <c r="HF402" s="5">
        <v>10499.300000000001</v>
      </c>
      <c r="HG402" s="5">
        <v>10499.300000000001</v>
      </c>
      <c r="HH402" s="5">
        <v>10499.300000000001</v>
      </c>
      <c r="HI402" s="5">
        <v>10499.300000000001</v>
      </c>
      <c r="HJ402" s="5">
        <v>11129.258000000002</v>
      </c>
      <c r="HK402" s="5">
        <v>11129.258000000002</v>
      </c>
      <c r="HL402" s="5">
        <v>11129.258000000002</v>
      </c>
      <c r="HM402" s="5">
        <v>11129.258000000002</v>
      </c>
      <c r="HN402" s="5">
        <v>11129.258000000002</v>
      </c>
      <c r="HO402" s="5">
        <v>11129.258000000002</v>
      </c>
      <c r="HP402" s="5">
        <v>11129.258000000002</v>
      </c>
      <c r="HQ402" s="5">
        <v>11129.258000000002</v>
      </c>
      <c r="HR402" s="5">
        <v>11129.258000000002</v>
      </c>
      <c r="HS402" s="5">
        <v>11129.258000000002</v>
      </c>
      <c r="HT402" s="5">
        <v>11129.258000000002</v>
      </c>
      <c r="HU402" s="5">
        <v>11129.258000000002</v>
      </c>
      <c r="HV402" s="5">
        <v>11797.013480000001</v>
      </c>
      <c r="HW402" s="5">
        <v>11797.013480000001</v>
      </c>
      <c r="HX402" s="5">
        <v>11797.013480000001</v>
      </c>
      <c r="HY402" s="5">
        <v>11797.013480000001</v>
      </c>
      <c r="HZ402" s="5">
        <v>11797.013480000001</v>
      </c>
      <c r="IA402" s="5">
        <v>11797.013480000001</v>
      </c>
      <c r="IB402" s="5">
        <v>11797.013480000001</v>
      </c>
      <c r="IC402" s="5">
        <v>11797.013480000001</v>
      </c>
      <c r="ID402" s="5">
        <v>11797.013480000001</v>
      </c>
      <c r="IE402" s="5">
        <v>11797.013480000001</v>
      </c>
      <c r="IF402" s="5">
        <v>11797.013480000001</v>
      </c>
      <c r="IG402" s="5">
        <v>11797.013480000001</v>
      </c>
      <c r="IH402" s="5">
        <v>12504.834288800002</v>
      </c>
      <c r="II402" s="5">
        <v>12504.834288800002</v>
      </c>
      <c r="IJ402" s="5">
        <v>12504.834288800002</v>
      </c>
      <c r="IK402" s="5">
        <v>12504.834288800002</v>
      </c>
      <c r="IL402" s="5">
        <v>12504.834288800002</v>
      </c>
      <c r="IM402" s="5">
        <v>12504.834288800002</v>
      </c>
      <c r="IN402" s="5">
        <v>12504.834288800002</v>
      </c>
      <c r="IO402" s="5">
        <v>12504.834288800002</v>
      </c>
      <c r="IP402" s="5">
        <v>12504.834288800002</v>
      </c>
      <c r="IQ402" s="5">
        <v>12504.834288800002</v>
      </c>
      <c r="IR402" s="5">
        <v>12504.834288800002</v>
      </c>
      <c r="IS402" s="5">
        <v>12504.834288800002</v>
      </c>
      <c r="IT402" s="5"/>
      <c r="IW402" s="5">
        <v>0</v>
      </c>
      <c r="IX402" s="5">
        <v>0</v>
      </c>
      <c r="IY402" s="5">
        <v>0</v>
      </c>
      <c r="IZ402" s="5">
        <v>0</v>
      </c>
      <c r="JA402" s="5">
        <v>0</v>
      </c>
      <c r="JB402" s="5">
        <v>0</v>
      </c>
      <c r="JC402" s="5">
        <v>0</v>
      </c>
      <c r="JD402" s="5">
        <v>0</v>
      </c>
      <c r="JE402" s="5">
        <v>0</v>
      </c>
      <c r="JF402" s="5">
        <v>0</v>
      </c>
      <c r="JG402" s="5">
        <v>0</v>
      </c>
      <c r="JH402" s="5">
        <v>0</v>
      </c>
      <c r="JI402" s="5">
        <v>0</v>
      </c>
      <c r="JJ402" s="5">
        <v>0</v>
      </c>
      <c r="JK402" s="5">
        <v>0</v>
      </c>
      <c r="JL402" s="5">
        <v>0</v>
      </c>
      <c r="JM402" s="5">
        <v>0</v>
      </c>
      <c r="JN402" s="5">
        <v>0</v>
      </c>
      <c r="JO402" s="5">
        <v>284.27350000000001</v>
      </c>
      <c r="JP402" s="5">
        <v>284.27350000000001</v>
      </c>
      <c r="JQ402" s="5">
        <v>284.27350000000001</v>
      </c>
      <c r="JR402" s="5">
        <v>284.27350000000001</v>
      </c>
      <c r="JS402" s="5">
        <v>284.27350000000001</v>
      </c>
      <c r="JT402" s="5">
        <v>284.27350000000001</v>
      </c>
      <c r="JU402" s="5">
        <v>301.32991000000004</v>
      </c>
      <c r="JV402" s="5">
        <v>301.32991000000004</v>
      </c>
      <c r="JW402" s="5">
        <v>301.32991000000004</v>
      </c>
      <c r="JX402" s="5">
        <v>301.32991000000004</v>
      </c>
      <c r="JY402" s="5">
        <v>301.32991000000004</v>
      </c>
      <c r="JZ402" s="5">
        <v>301.32991000000004</v>
      </c>
      <c r="KA402" s="5">
        <v>301.32991000000004</v>
      </c>
      <c r="KB402" s="5">
        <v>301.32991000000004</v>
      </c>
      <c r="KC402" s="5">
        <v>301.32991000000004</v>
      </c>
      <c r="KD402" s="5">
        <v>301.32991000000004</v>
      </c>
      <c r="KE402" s="5">
        <v>301.32991000000004</v>
      </c>
      <c r="KF402" s="5">
        <v>301.32991000000004</v>
      </c>
      <c r="KG402" s="5">
        <v>319.40970460000005</v>
      </c>
      <c r="KH402" s="5">
        <v>319.40970460000005</v>
      </c>
      <c r="KI402" s="5">
        <v>319.40970460000005</v>
      </c>
      <c r="KJ402" s="5">
        <v>319.40970460000005</v>
      </c>
      <c r="KK402" s="5">
        <v>319.40970460000005</v>
      </c>
      <c r="KL402" s="5">
        <v>319.40970460000005</v>
      </c>
      <c r="KM402" s="5">
        <v>319.40970460000005</v>
      </c>
      <c r="KN402" s="5">
        <v>319.40970460000005</v>
      </c>
      <c r="KO402" s="5">
        <v>319.40970460000005</v>
      </c>
      <c r="KP402" s="5">
        <v>319.40970460000005</v>
      </c>
      <c r="KQ402" s="5">
        <v>319.40970460000005</v>
      </c>
      <c r="KR402" s="5">
        <v>319.40970460000005</v>
      </c>
      <c r="KS402" s="5">
        <v>338.57428687600003</v>
      </c>
      <c r="KT402" s="5">
        <v>338.57428687600003</v>
      </c>
      <c r="KU402" s="5">
        <v>338.57428687600003</v>
      </c>
      <c r="KV402" s="5">
        <v>338.57428687600003</v>
      </c>
      <c r="KW402" s="5">
        <v>338.57428687600003</v>
      </c>
      <c r="KX402" s="5">
        <v>338.57428687600003</v>
      </c>
      <c r="KY402" s="5">
        <v>338.57428687600003</v>
      </c>
      <c r="KZ402" s="5">
        <v>338.57428687600003</v>
      </c>
      <c r="LA402" s="5">
        <v>338.57428687600003</v>
      </c>
      <c r="LB402" s="5">
        <v>338.57428687600003</v>
      </c>
      <c r="LC402" s="5">
        <v>338.57428687600003</v>
      </c>
      <c r="LD402" s="5">
        <v>338.57428687600003</v>
      </c>
      <c r="LE402" s="5">
        <v>358.88874408856009</v>
      </c>
      <c r="LF402" s="5">
        <v>358.88874408856009</v>
      </c>
      <c r="LG402" s="5">
        <v>358.88874408856009</v>
      </c>
      <c r="LH402" s="5">
        <v>358.88874408856009</v>
      </c>
      <c r="LI402" s="5">
        <v>358.88874408856009</v>
      </c>
      <c r="LJ402" s="5">
        <v>358.88874408856009</v>
      </c>
      <c r="LK402" s="5">
        <v>358.88874408856009</v>
      </c>
      <c r="LL402" s="5">
        <v>358.88874408856009</v>
      </c>
      <c r="LM402" s="5">
        <v>358.88874408856009</v>
      </c>
      <c r="LN402" s="5">
        <v>358.88874408856009</v>
      </c>
      <c r="LO402" s="5">
        <v>358.88874408856009</v>
      </c>
      <c r="LP402" s="5">
        <v>358.88874408856009</v>
      </c>
      <c r="LQ402" s="5"/>
      <c r="LT402" s="5">
        <v>0</v>
      </c>
      <c r="LU402" s="5">
        <v>0</v>
      </c>
      <c r="LV402" s="5">
        <v>0</v>
      </c>
      <c r="LW402" s="5">
        <v>0</v>
      </c>
      <c r="LX402" s="5">
        <v>0</v>
      </c>
      <c r="LY402" s="5">
        <v>0</v>
      </c>
      <c r="LZ402" s="5">
        <v>0</v>
      </c>
      <c r="MA402" s="5">
        <v>0</v>
      </c>
      <c r="MB402" s="5">
        <v>0</v>
      </c>
      <c r="MC402" s="5">
        <v>0</v>
      </c>
      <c r="MD402" s="5">
        <v>0</v>
      </c>
      <c r="ME402" s="5">
        <v>0</v>
      </c>
      <c r="MF402" s="5">
        <v>0</v>
      </c>
      <c r="MG402" s="5">
        <v>0</v>
      </c>
      <c r="MH402" s="5">
        <v>0</v>
      </c>
      <c r="MI402" s="5">
        <v>0</v>
      </c>
      <c r="MJ402" s="5">
        <v>0</v>
      </c>
      <c r="MK402" s="5">
        <v>0</v>
      </c>
      <c r="ML402" s="5">
        <v>301.11200000000002</v>
      </c>
      <c r="MM402" s="5">
        <v>301.11200000000002</v>
      </c>
      <c r="MN402" s="5">
        <v>301.11200000000002</v>
      </c>
      <c r="MO402" s="5">
        <v>301.11200000000002</v>
      </c>
      <c r="MP402" s="5">
        <v>301.11200000000002</v>
      </c>
      <c r="MQ402" s="5">
        <v>301.11200000000002</v>
      </c>
      <c r="MR402" s="5">
        <v>319.17872000000006</v>
      </c>
      <c r="MS402" s="5">
        <v>319.17872000000006</v>
      </c>
      <c r="MT402" s="5">
        <v>319.17872000000006</v>
      </c>
      <c r="MU402" s="5">
        <v>319.17872000000006</v>
      </c>
      <c r="MV402" s="5">
        <v>319.17872000000006</v>
      </c>
      <c r="MW402" s="5">
        <v>319.17872000000006</v>
      </c>
      <c r="MX402" s="5">
        <v>319.17872000000006</v>
      </c>
      <c r="MY402" s="5">
        <v>319.17872000000006</v>
      </c>
      <c r="MZ402" s="5">
        <v>319.17872000000006</v>
      </c>
      <c r="NA402" s="5">
        <v>319.17872000000006</v>
      </c>
      <c r="NB402" s="5">
        <v>319.17872000000006</v>
      </c>
      <c r="NC402" s="5">
        <v>319.17872000000006</v>
      </c>
      <c r="ND402" s="5">
        <v>338.32944320000007</v>
      </c>
      <c r="NE402" s="5">
        <v>338.32944320000007</v>
      </c>
      <c r="NF402" s="5">
        <v>338.32944320000007</v>
      </c>
      <c r="NG402" s="5">
        <v>338.32944320000007</v>
      </c>
      <c r="NH402" s="5">
        <v>338.32944320000007</v>
      </c>
      <c r="NI402" s="5">
        <v>338.32944320000007</v>
      </c>
      <c r="NJ402" s="5">
        <v>338.32944320000007</v>
      </c>
      <c r="NK402" s="5">
        <v>338.32944320000007</v>
      </c>
      <c r="NL402" s="5">
        <v>338.32944320000007</v>
      </c>
      <c r="NM402" s="5">
        <v>338.32944320000007</v>
      </c>
      <c r="NN402" s="5">
        <v>338.32944320000007</v>
      </c>
      <c r="NO402" s="5">
        <v>338.32944320000007</v>
      </c>
      <c r="NP402" s="5">
        <v>358.62920979200004</v>
      </c>
      <c r="NQ402" s="5">
        <v>358.62920979200004</v>
      </c>
      <c r="NR402" s="5">
        <v>358.62920979200004</v>
      </c>
      <c r="NS402" s="5">
        <v>358.62920979200004</v>
      </c>
      <c r="NT402" s="5">
        <v>358.62920979200004</v>
      </c>
      <c r="NU402" s="5">
        <v>358.62920979200004</v>
      </c>
      <c r="NV402" s="5">
        <v>358.62920979200004</v>
      </c>
      <c r="NW402" s="5">
        <v>358.62920979200004</v>
      </c>
      <c r="NX402" s="5">
        <v>358.62920979200004</v>
      </c>
      <c r="NY402" s="5">
        <v>358.62920979200004</v>
      </c>
      <c r="NZ402" s="5">
        <v>358.62920979200004</v>
      </c>
      <c r="OA402" s="5">
        <v>358.62920979200004</v>
      </c>
      <c r="OB402" s="5">
        <v>380.14696237952006</v>
      </c>
      <c r="OC402" s="5">
        <v>380.14696237952006</v>
      </c>
      <c r="OD402" s="5">
        <v>380.14696237952006</v>
      </c>
      <c r="OE402" s="5">
        <v>380.14696237952006</v>
      </c>
      <c r="OF402" s="5">
        <v>380.14696237952006</v>
      </c>
      <c r="OG402" s="5">
        <v>380.14696237952006</v>
      </c>
      <c r="OH402" s="5">
        <v>380.14696237952006</v>
      </c>
      <c r="OI402" s="5">
        <v>380.14696237952006</v>
      </c>
      <c r="OJ402" s="5">
        <v>380.14696237952006</v>
      </c>
      <c r="OK402" s="5">
        <v>380.14696237952006</v>
      </c>
      <c r="OL402" s="5">
        <v>380.14696237952006</v>
      </c>
      <c r="OM402" s="5">
        <v>380.14696237952006</v>
      </c>
      <c r="ON402" s="5"/>
      <c r="OQ402" s="59">
        <v>0</v>
      </c>
      <c r="OR402" s="59">
        <v>0</v>
      </c>
      <c r="OS402" s="59">
        <v>0</v>
      </c>
      <c r="OT402" s="59">
        <v>0</v>
      </c>
      <c r="OU402" s="59">
        <v>0</v>
      </c>
      <c r="OV402" s="59">
        <v>0</v>
      </c>
      <c r="OW402" s="59">
        <v>0</v>
      </c>
      <c r="OX402" s="59">
        <v>0</v>
      </c>
      <c r="OY402" s="59">
        <v>0</v>
      </c>
      <c r="OZ402" s="59">
        <v>0</v>
      </c>
      <c r="PA402" s="59">
        <v>0</v>
      </c>
      <c r="PB402" s="59">
        <v>0</v>
      </c>
      <c r="PC402" s="59">
        <v>0</v>
      </c>
      <c r="PD402" s="59">
        <v>0</v>
      </c>
      <c r="PE402" s="59">
        <v>0</v>
      </c>
      <c r="PF402" s="59">
        <v>0</v>
      </c>
      <c r="PG402" s="59">
        <v>0</v>
      </c>
      <c r="PH402" s="59">
        <v>0</v>
      </c>
      <c r="PI402" s="59">
        <v>0</v>
      </c>
      <c r="PJ402" s="59">
        <v>0</v>
      </c>
      <c r="PK402" s="59">
        <v>0</v>
      </c>
      <c r="PL402" s="59">
        <v>0</v>
      </c>
      <c r="PM402" s="59">
        <v>0</v>
      </c>
      <c r="PN402" s="59">
        <v>0</v>
      </c>
      <c r="PO402" s="59">
        <v>0</v>
      </c>
      <c r="PP402" s="59">
        <v>0</v>
      </c>
      <c r="PQ402" s="59">
        <v>0</v>
      </c>
      <c r="PR402" s="59">
        <v>0</v>
      </c>
      <c r="PS402" s="59">
        <v>0</v>
      </c>
      <c r="PT402" s="59">
        <v>0</v>
      </c>
      <c r="PU402" s="59">
        <v>0</v>
      </c>
      <c r="PV402" s="59">
        <v>0</v>
      </c>
      <c r="PW402" s="59">
        <v>0</v>
      </c>
      <c r="PX402" s="59">
        <v>0</v>
      </c>
      <c r="PY402" s="59">
        <v>0</v>
      </c>
      <c r="PZ402" s="59">
        <v>0</v>
      </c>
      <c r="QA402" s="59">
        <v>0</v>
      </c>
      <c r="QB402" s="59">
        <v>0</v>
      </c>
      <c r="QC402" s="59">
        <v>0</v>
      </c>
      <c r="QD402" s="59">
        <v>0</v>
      </c>
      <c r="QE402" s="59">
        <v>0</v>
      </c>
      <c r="QF402" s="59">
        <v>0</v>
      </c>
      <c r="QG402" s="59">
        <v>0</v>
      </c>
      <c r="QH402" s="59">
        <v>0</v>
      </c>
      <c r="QI402" s="59">
        <v>0</v>
      </c>
      <c r="QJ402" s="59">
        <v>0</v>
      </c>
      <c r="QK402" s="59">
        <v>0</v>
      </c>
      <c r="QL402" s="59">
        <v>0</v>
      </c>
      <c r="QM402" s="59">
        <v>0</v>
      </c>
      <c r="QN402" s="59">
        <v>0</v>
      </c>
      <c r="QO402" s="59">
        <v>0</v>
      </c>
      <c r="QP402" s="59">
        <v>0</v>
      </c>
      <c r="QQ402" s="59">
        <v>0</v>
      </c>
      <c r="QR402" s="59">
        <v>0</v>
      </c>
      <c r="QS402" s="59">
        <v>0</v>
      </c>
      <c r="QT402" s="59">
        <v>0</v>
      </c>
      <c r="QU402" s="59">
        <v>0</v>
      </c>
      <c r="QV402" s="59">
        <v>0</v>
      </c>
      <c r="QW402" s="59">
        <v>0</v>
      </c>
      <c r="QX402" s="59">
        <v>0</v>
      </c>
      <c r="QY402" s="59">
        <v>0</v>
      </c>
      <c r="QZ402" s="59">
        <v>0</v>
      </c>
      <c r="RA402" s="59">
        <v>0</v>
      </c>
      <c r="RB402" s="59">
        <v>0</v>
      </c>
      <c r="RC402" s="59">
        <v>0</v>
      </c>
      <c r="RD402" s="59">
        <v>0</v>
      </c>
      <c r="RE402" s="59">
        <v>0</v>
      </c>
      <c r="RF402" s="59">
        <v>0</v>
      </c>
      <c r="RG402" s="59">
        <v>0</v>
      </c>
      <c r="RH402" s="59">
        <v>0</v>
      </c>
      <c r="RI402" s="59">
        <v>0</v>
      </c>
      <c r="RJ402" s="59">
        <v>0</v>
      </c>
      <c r="RK402" s="59"/>
      <c r="RN402" s="59">
        <v>0</v>
      </c>
      <c r="RO402" s="59">
        <v>0</v>
      </c>
      <c r="RP402" s="59">
        <v>0</v>
      </c>
      <c r="RQ402" s="59">
        <v>0</v>
      </c>
      <c r="RR402" s="59">
        <v>0</v>
      </c>
      <c r="RS402" s="59">
        <v>0</v>
      </c>
      <c r="RT402" s="59">
        <v>0</v>
      </c>
      <c r="RU402" s="59">
        <v>0</v>
      </c>
      <c r="RV402" s="59">
        <v>0</v>
      </c>
      <c r="RW402" s="59">
        <v>0</v>
      </c>
      <c r="RX402" s="59">
        <v>0</v>
      </c>
      <c r="RY402" s="59">
        <v>0</v>
      </c>
      <c r="RZ402" s="59">
        <v>0</v>
      </c>
      <c r="SA402" s="59">
        <v>0</v>
      </c>
      <c r="SB402" s="59">
        <v>0</v>
      </c>
      <c r="SC402" s="59">
        <v>0</v>
      </c>
      <c r="SD402" s="59">
        <v>0</v>
      </c>
      <c r="SE402" s="59">
        <v>0</v>
      </c>
      <c r="SF402" s="59">
        <v>585.38550000000009</v>
      </c>
      <c r="SG402" s="59">
        <v>585.38550000000009</v>
      </c>
      <c r="SH402" s="59">
        <v>585.38550000000009</v>
      </c>
      <c r="SI402" s="59">
        <v>585.38550000000009</v>
      </c>
      <c r="SJ402" s="59">
        <v>585.38550000000009</v>
      </c>
      <c r="SK402" s="59">
        <v>585.38550000000009</v>
      </c>
      <c r="SL402" s="59">
        <v>620.50863000000004</v>
      </c>
      <c r="SM402" s="59">
        <v>620.50863000000004</v>
      </c>
      <c r="SN402" s="59">
        <v>620.50863000000004</v>
      </c>
      <c r="SO402" s="59">
        <v>620.50863000000004</v>
      </c>
      <c r="SP402" s="59">
        <v>620.50863000000004</v>
      </c>
      <c r="SQ402" s="59">
        <v>620.50863000000004</v>
      </c>
      <c r="SR402" s="59">
        <v>620.50863000000004</v>
      </c>
      <c r="SS402" s="59">
        <v>620.50863000000004</v>
      </c>
      <c r="ST402" s="59">
        <v>620.50863000000004</v>
      </c>
      <c r="SU402" s="59">
        <v>620.50863000000004</v>
      </c>
      <c r="SV402" s="59">
        <v>620.50863000000004</v>
      </c>
      <c r="SW402" s="59">
        <v>620.50863000000004</v>
      </c>
      <c r="SX402" s="59">
        <v>657.73914780000018</v>
      </c>
      <c r="SY402" s="59">
        <v>657.73914780000018</v>
      </c>
      <c r="SZ402" s="59">
        <v>657.73914780000018</v>
      </c>
      <c r="TA402" s="59">
        <v>657.73914780000018</v>
      </c>
      <c r="TB402" s="59">
        <v>657.73914780000018</v>
      </c>
      <c r="TC402" s="59">
        <v>657.73914780000018</v>
      </c>
      <c r="TD402" s="59">
        <v>657.73914780000018</v>
      </c>
      <c r="TE402" s="59">
        <v>657.73914780000018</v>
      </c>
      <c r="TF402" s="59">
        <v>657.73914780000018</v>
      </c>
      <c r="TG402" s="59">
        <v>657.73914780000018</v>
      </c>
      <c r="TH402" s="59">
        <v>657.73914780000018</v>
      </c>
      <c r="TI402" s="59">
        <v>657.73914780000018</v>
      </c>
      <c r="TJ402" s="59">
        <v>697.20349666800007</v>
      </c>
      <c r="TK402" s="59">
        <v>697.20349666800007</v>
      </c>
      <c r="TL402" s="59">
        <v>697.20349666800007</v>
      </c>
      <c r="TM402" s="59">
        <v>697.20349666800007</v>
      </c>
      <c r="TN402" s="59">
        <v>697.20349666800007</v>
      </c>
      <c r="TO402" s="59">
        <v>697.20349666800007</v>
      </c>
      <c r="TP402" s="59">
        <v>697.20349666800007</v>
      </c>
      <c r="TQ402" s="59">
        <v>697.20349666800007</v>
      </c>
      <c r="TR402" s="59">
        <v>697.20349666800007</v>
      </c>
      <c r="TS402" s="59">
        <v>697.20349666800007</v>
      </c>
      <c r="TT402" s="59">
        <v>697.20349666800007</v>
      </c>
      <c r="TU402" s="59">
        <v>697.20349666800007</v>
      </c>
      <c r="TV402" s="59">
        <v>739.03570646808021</v>
      </c>
      <c r="TW402" s="59">
        <v>739.03570646808021</v>
      </c>
      <c r="TX402" s="59">
        <v>739.03570646808021</v>
      </c>
      <c r="TY402" s="59">
        <v>739.03570646808021</v>
      </c>
      <c r="TZ402" s="59">
        <v>739.03570646808021</v>
      </c>
      <c r="UA402" s="59">
        <v>739.03570646808021</v>
      </c>
      <c r="UB402" s="59">
        <v>739.03570646808021</v>
      </c>
      <c r="UC402" s="59">
        <v>739.03570646808021</v>
      </c>
      <c r="UD402" s="59">
        <v>739.03570646808021</v>
      </c>
      <c r="UE402" s="59">
        <v>739.03570646808021</v>
      </c>
      <c r="UF402" s="59">
        <v>739.03570646808021</v>
      </c>
      <c r="UG402" s="59">
        <v>739.03570646808021</v>
      </c>
      <c r="UH402" s="59"/>
      <c r="UK402" s="59">
        <v>0</v>
      </c>
      <c r="UL402" s="59">
        <v>1705.6410000000001</v>
      </c>
      <c r="UM402" s="59">
        <v>3615.9589199999996</v>
      </c>
      <c r="UN402" s="59">
        <v>3832.9164552000016</v>
      </c>
      <c r="UO402" s="59">
        <v>4062.8914425119997</v>
      </c>
      <c r="UP402" s="59">
        <v>4306.6649290627211</v>
      </c>
      <c r="UQ402" s="59"/>
      <c r="UT402" s="59">
        <v>0</v>
      </c>
      <c r="UU402" s="59">
        <v>1806.6720000000003</v>
      </c>
      <c r="UV402" s="59">
        <v>3830.14464</v>
      </c>
      <c r="UW402" s="59">
        <v>4059.9533184000015</v>
      </c>
      <c r="UX402" s="59">
        <v>4303.5505175040007</v>
      </c>
      <c r="UY402" s="59">
        <v>4561.7635485542405</v>
      </c>
      <c r="UZ402" s="59"/>
      <c r="VC402" s="59">
        <v>0</v>
      </c>
      <c r="VD402" s="59">
        <v>0</v>
      </c>
      <c r="VE402" s="59">
        <v>0</v>
      </c>
      <c r="VF402" s="59">
        <v>0</v>
      </c>
      <c r="VG402" s="59">
        <v>0</v>
      </c>
      <c r="VH402" s="59">
        <v>0</v>
      </c>
      <c r="VI402" s="59"/>
      <c r="VL402" s="59">
        <v>0</v>
      </c>
      <c r="VM402" s="59">
        <v>3512.3130000000001</v>
      </c>
      <c r="VN402" s="59">
        <v>7446.1035599999996</v>
      </c>
      <c r="VO402" s="59">
        <v>7892.8697736000031</v>
      </c>
      <c r="VP402" s="59">
        <v>8366.4419600159999</v>
      </c>
      <c r="VQ402" s="59">
        <v>8868.4284776169625</v>
      </c>
      <c r="VR402" s="59"/>
      <c r="VU402" s="59">
        <v>0</v>
      </c>
      <c r="VV402" s="59">
        <v>59430</v>
      </c>
      <c r="VW402" s="59">
        <v>125991.60000000002</v>
      </c>
      <c r="VX402" s="59">
        <v>133551.09600000002</v>
      </c>
      <c r="VY402" s="59">
        <v>141564.16175999999</v>
      </c>
      <c r="VZ402" s="59">
        <v>150058.01146560002</v>
      </c>
      <c r="WA402" s="59"/>
      <c r="WD402" s="59">
        <v>0</v>
      </c>
      <c r="WE402" s="59">
        <v>4952.5</v>
      </c>
      <c r="WF402" s="59">
        <v>10499.300000000001</v>
      </c>
      <c r="WG402" s="59">
        <v>11129.258000000002</v>
      </c>
      <c r="WH402" s="59">
        <v>11797.01348</v>
      </c>
      <c r="WI402" s="59">
        <v>12504.834288800002</v>
      </c>
      <c r="WJ402" s="59"/>
      <c r="WM402" s="59">
        <v>0</v>
      </c>
      <c r="WN402" s="59">
        <v>207.82626940830886</v>
      </c>
      <c r="WO402" s="59">
        <v>440.59169114561485</v>
      </c>
      <c r="WP402" s="59">
        <v>467.02719261435175</v>
      </c>
      <c r="WQ402" s="59">
        <v>495.0488241712128</v>
      </c>
      <c r="WR402" s="59">
        <v>524.7517536214857</v>
      </c>
      <c r="WS402" s="59"/>
      <c r="WV402" s="74">
        <v>-6</v>
      </c>
      <c r="WW402" s="74">
        <v>6</v>
      </c>
      <c r="WX402" s="74">
        <v>18</v>
      </c>
      <c r="WY402" s="74">
        <v>30</v>
      </c>
      <c r="WZ402" s="74">
        <v>42</v>
      </c>
      <c r="XA402" s="74">
        <v>54</v>
      </c>
      <c r="XB402" s="74"/>
      <c r="XE402" s="80">
        <v>0</v>
      </c>
      <c r="XF402" s="80">
        <v>0</v>
      </c>
      <c r="XG402" s="80">
        <v>1</v>
      </c>
      <c r="XH402" s="80">
        <v>2</v>
      </c>
      <c r="XI402" s="80">
        <v>3</v>
      </c>
      <c r="XJ402" s="80">
        <v>4</v>
      </c>
      <c r="XK402" s="80"/>
      <c r="XL402" s="75"/>
      <c r="XM402" s="75"/>
      <c r="XN402" s="80">
        <v>0</v>
      </c>
      <c r="XO402" s="80">
        <v>6</v>
      </c>
      <c r="XP402" s="80">
        <v>6</v>
      </c>
      <c r="XQ402" s="80">
        <v>6</v>
      </c>
      <c r="XR402" s="80">
        <v>6</v>
      </c>
      <c r="XS402" s="80">
        <v>6</v>
      </c>
      <c r="XT402" s="80"/>
      <c r="XW402" s="80">
        <v>0</v>
      </c>
      <c r="XX402" s="80">
        <v>0</v>
      </c>
      <c r="XY402" s="80">
        <v>0</v>
      </c>
      <c r="XZ402" s="80">
        <v>0</v>
      </c>
      <c r="YA402" s="80">
        <v>0</v>
      </c>
      <c r="YB402" s="80">
        <v>0</v>
      </c>
      <c r="YC402" s="80"/>
      <c r="YF402" s="5">
        <v>0</v>
      </c>
      <c r="YG402" s="5">
        <v>433.31777171632393</v>
      </c>
      <c r="YH402" s="5">
        <v>918.63367603860752</v>
      </c>
      <c r="YI402" s="5">
        <v>973.75169660092342</v>
      </c>
      <c r="YJ402" s="5">
        <v>1032.1767983969794</v>
      </c>
      <c r="YK402" s="5">
        <v>1094.1074063007991</v>
      </c>
      <c r="YL402" s="5"/>
      <c r="YO402" s="5">
        <v>0</v>
      </c>
      <c r="YP402" s="5">
        <v>9352.1821233738992</v>
      </c>
      <c r="YQ402" s="5">
        <v>19826.626101552669</v>
      </c>
      <c r="YR402" s="5">
        <v>21016.223667645827</v>
      </c>
      <c r="YS402" s="5">
        <v>29702.929450272768</v>
      </c>
      <c r="YT402" s="5">
        <v>31485.105217289143</v>
      </c>
      <c r="YU402" s="5"/>
      <c r="YX402" s="5">
        <v>0</v>
      </c>
      <c r="YY402" s="5">
        <v>9268.8065560138202</v>
      </c>
      <c r="YZ402" s="5">
        <v>19826.626101552669</v>
      </c>
      <c r="ZA402" s="5">
        <v>21016.223667645827</v>
      </c>
      <c r="ZB402" s="5">
        <v>29702.929450272768</v>
      </c>
      <c r="ZC402" s="5">
        <v>31485.105217289143</v>
      </c>
      <c r="ZD402" s="5"/>
      <c r="ZG402" s="5">
        <v>0</v>
      </c>
      <c r="ZH402" s="5">
        <v>207.82626940830886</v>
      </c>
      <c r="ZI402" s="5">
        <v>440.59169114561485</v>
      </c>
      <c r="ZJ402" s="5">
        <v>467.02719261435175</v>
      </c>
      <c r="ZK402" s="5">
        <v>495.0488241712128</v>
      </c>
      <c r="ZL402" s="5">
        <v>524.7517536214857</v>
      </c>
      <c r="ZM402" s="5"/>
      <c r="ZP402" s="60">
        <v>0</v>
      </c>
      <c r="ZQ402" s="60">
        <v>1454.783885858162</v>
      </c>
      <c r="ZR402" s="60">
        <v>12336.567352077216</v>
      </c>
      <c r="ZS402" s="60">
        <v>13076.761393201848</v>
      </c>
      <c r="ZT402" s="60">
        <v>13861.367076793958</v>
      </c>
      <c r="ZU402" s="60">
        <v>14693.049101401601</v>
      </c>
      <c r="ZV402" s="60"/>
      <c r="ZY402" s="60">
        <v>0</v>
      </c>
      <c r="ZZ402" s="60">
        <v>207.82626940830886</v>
      </c>
      <c r="AAA402" s="60">
        <v>440.59169114561485</v>
      </c>
      <c r="AAB402" s="60">
        <v>467.02719261435175</v>
      </c>
      <c r="AAC402" s="60">
        <v>495.0488241712128</v>
      </c>
      <c r="AAD402" s="60">
        <v>524.7517536214857</v>
      </c>
      <c r="AAE402" s="60"/>
      <c r="AAH402" s="60">
        <v>0</v>
      </c>
      <c r="AAI402" s="60">
        <v>2701.7415023080152</v>
      </c>
      <c r="AAJ402" s="60">
        <v>14980.117498950905</v>
      </c>
      <c r="AAK402" s="60">
        <v>25686.495593789346</v>
      </c>
      <c r="AAL402" s="60">
        <v>37623.710637012176</v>
      </c>
      <c r="AAM402" s="60">
        <v>50900.920101284115</v>
      </c>
      <c r="AAN402" s="60"/>
      <c r="AAQ402" s="5">
        <v>0</v>
      </c>
      <c r="AAR402" s="5">
        <v>4156.5253881661774</v>
      </c>
      <c r="AAS402" s="5">
        <v>27316.68485102812</v>
      </c>
      <c r="AAT402" s="5">
        <v>38763.256986991197</v>
      </c>
      <c r="AAU402" s="5">
        <v>51485.077713806138</v>
      </c>
      <c r="AAV402" s="5">
        <v>65593.969202685723</v>
      </c>
    </row>
    <row r="403" spans="2:724" ht="15" customHeight="1">
      <c r="B403" s="228">
        <v>130</v>
      </c>
      <c r="C403" s="228">
        <v>6</v>
      </c>
      <c r="D403" s="229" t="s">
        <v>486</v>
      </c>
      <c r="E403" s="73" t="b">
        <v>0</v>
      </c>
      <c r="F403" s="230">
        <v>42186</v>
      </c>
      <c r="G403" s="231" t="s">
        <v>426</v>
      </c>
      <c r="H403" s="57" t="s">
        <v>231</v>
      </c>
      <c r="I403" s="57" t="s">
        <v>198</v>
      </c>
      <c r="J403" s="229" t="s">
        <v>232</v>
      </c>
      <c r="K403" s="232">
        <v>0</v>
      </c>
      <c r="L403" s="232">
        <v>0</v>
      </c>
      <c r="M403" s="73" t="b">
        <v>1</v>
      </c>
      <c r="N403" s="73" t="b">
        <v>1</v>
      </c>
      <c r="O403" s="73" t="b">
        <v>1</v>
      </c>
      <c r="P403" s="27">
        <v>43282</v>
      </c>
      <c r="Q403" s="27" t="s">
        <v>426</v>
      </c>
      <c r="R403" s="69">
        <v>0</v>
      </c>
      <c r="S403" s="69">
        <v>0.06</v>
      </c>
      <c r="T403" s="69">
        <v>0.06</v>
      </c>
      <c r="U403" s="69">
        <v>0.06</v>
      </c>
      <c r="V403" s="69">
        <v>0.06</v>
      </c>
      <c r="W403" s="69">
        <v>0.06</v>
      </c>
      <c r="Z403" s="232">
        <v>0</v>
      </c>
      <c r="AA403" s="232">
        <v>0</v>
      </c>
      <c r="AB403" s="232">
        <v>0</v>
      </c>
      <c r="AC403" s="232">
        <v>0</v>
      </c>
      <c r="AD403" s="232">
        <v>0</v>
      </c>
      <c r="AE403" s="232">
        <v>0</v>
      </c>
      <c r="AF403" s="232">
        <v>0</v>
      </c>
      <c r="AG403" s="232">
        <v>0</v>
      </c>
      <c r="AH403" s="232">
        <v>0</v>
      </c>
      <c r="AI403" s="232">
        <v>0</v>
      </c>
      <c r="AJ403" s="232">
        <v>0</v>
      </c>
      <c r="AK403" s="232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233">
        <v>9905</v>
      </c>
      <c r="AS403" s="5">
        <v>9905</v>
      </c>
      <c r="AT403" s="5">
        <v>9905</v>
      </c>
      <c r="AU403" s="5">
        <v>9905</v>
      </c>
      <c r="AV403" s="5">
        <v>9905</v>
      </c>
      <c r="AW403" s="5">
        <v>9905</v>
      </c>
      <c r="AX403" s="5">
        <v>10499.300000000001</v>
      </c>
      <c r="AY403" s="5">
        <v>10499.300000000001</v>
      </c>
      <c r="AZ403" s="5">
        <v>10499.300000000001</v>
      </c>
      <c r="BA403" s="5">
        <v>10499.300000000001</v>
      </c>
      <c r="BB403" s="5">
        <v>10499.300000000001</v>
      </c>
      <c r="BC403" s="5">
        <v>10499.300000000001</v>
      </c>
      <c r="BD403" s="5">
        <v>10499.300000000001</v>
      </c>
      <c r="BE403" s="5">
        <v>10499.300000000001</v>
      </c>
      <c r="BF403" s="5">
        <v>10499.300000000001</v>
      </c>
      <c r="BG403" s="5">
        <v>10499.300000000001</v>
      </c>
      <c r="BH403" s="5">
        <v>10499.300000000001</v>
      </c>
      <c r="BI403" s="5">
        <v>10499.300000000001</v>
      </c>
      <c r="BJ403" s="5">
        <v>11129.258000000002</v>
      </c>
      <c r="BK403" s="5">
        <v>11129.258000000002</v>
      </c>
      <c r="BL403" s="5">
        <v>11129.258000000002</v>
      </c>
      <c r="BM403" s="5">
        <v>11129.258000000002</v>
      </c>
      <c r="BN403" s="5">
        <v>11129.258000000002</v>
      </c>
      <c r="BO403" s="5">
        <v>11129.258000000002</v>
      </c>
      <c r="BP403" s="5">
        <v>11129.258000000002</v>
      </c>
      <c r="BQ403" s="5">
        <v>11129.258000000002</v>
      </c>
      <c r="BR403" s="5">
        <v>11129.258000000002</v>
      </c>
      <c r="BS403" s="5">
        <v>11129.258000000002</v>
      </c>
      <c r="BT403" s="5">
        <v>11129.258000000002</v>
      </c>
      <c r="BU403" s="5">
        <v>11129.258000000002</v>
      </c>
      <c r="BV403" s="5">
        <v>11797.013480000001</v>
      </c>
      <c r="BW403" s="5">
        <v>11797.013480000001</v>
      </c>
      <c r="BX403" s="5">
        <v>11797.013480000001</v>
      </c>
      <c r="BY403" s="5">
        <v>11797.013480000001</v>
      </c>
      <c r="BZ403" s="5">
        <v>11797.013480000001</v>
      </c>
      <c r="CA403" s="5">
        <v>11797.013480000001</v>
      </c>
      <c r="CB403" s="5">
        <v>11797.013480000001</v>
      </c>
      <c r="CC403" s="5">
        <v>11797.013480000001</v>
      </c>
      <c r="CD403" s="5">
        <v>11797.013480000001</v>
      </c>
      <c r="CE403" s="5">
        <v>11797.013480000001</v>
      </c>
      <c r="CF403" s="5">
        <v>11797.013480000001</v>
      </c>
      <c r="CG403" s="5">
        <v>11797.013480000001</v>
      </c>
      <c r="CH403" s="5">
        <v>12504.834288800002</v>
      </c>
      <c r="CI403" s="5">
        <v>12504.834288800002</v>
      </c>
      <c r="CJ403" s="5">
        <v>12504.834288800002</v>
      </c>
      <c r="CK403" s="5">
        <v>12504.834288800002</v>
      </c>
      <c r="CL403" s="5">
        <v>12504.834288800002</v>
      </c>
      <c r="CM403" s="5">
        <v>12504.834288800002</v>
      </c>
      <c r="CN403" s="5">
        <v>12504.834288800002</v>
      </c>
      <c r="CO403" s="5">
        <v>12504.834288800002</v>
      </c>
      <c r="CP403" s="5">
        <v>12504.834288800002</v>
      </c>
      <c r="CQ403" s="5">
        <v>12504.834288800002</v>
      </c>
      <c r="CR403" s="5">
        <v>12504.834288800002</v>
      </c>
      <c r="CS403" s="5">
        <v>12504.834288800002</v>
      </c>
      <c r="CU403" s="69">
        <v>0</v>
      </c>
      <c r="CV403" s="69">
        <v>0</v>
      </c>
      <c r="CW403" s="69">
        <v>0</v>
      </c>
      <c r="CX403" s="69">
        <v>0</v>
      </c>
      <c r="CY403" s="69">
        <v>0</v>
      </c>
      <c r="CZ403" s="69">
        <v>0</v>
      </c>
      <c r="DC403" s="5">
        <v>0</v>
      </c>
      <c r="DD403" s="5">
        <v>0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0</v>
      </c>
      <c r="DR403" s="5">
        <v>0</v>
      </c>
      <c r="DS403" s="5">
        <v>0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0</v>
      </c>
      <c r="EB403" s="5">
        <v>0</v>
      </c>
      <c r="EC403" s="5">
        <v>0</v>
      </c>
      <c r="ED403" s="5">
        <v>0</v>
      </c>
      <c r="EE403" s="5">
        <v>0</v>
      </c>
      <c r="EF403" s="5">
        <v>0</v>
      </c>
      <c r="EG403" s="5">
        <v>0</v>
      </c>
      <c r="EH403" s="5">
        <v>0</v>
      </c>
      <c r="EI403" s="5">
        <v>0</v>
      </c>
      <c r="EJ403" s="5">
        <v>0</v>
      </c>
      <c r="EK403" s="5">
        <v>0</v>
      </c>
      <c r="EL403" s="5">
        <v>0</v>
      </c>
      <c r="EM403" s="5">
        <v>0</v>
      </c>
      <c r="EN403" s="5">
        <v>0</v>
      </c>
      <c r="EO403" s="5">
        <v>0</v>
      </c>
      <c r="EP403" s="5">
        <v>0</v>
      </c>
      <c r="EQ403" s="5">
        <v>0</v>
      </c>
      <c r="ER403" s="5">
        <v>0</v>
      </c>
      <c r="ES403" s="5">
        <v>0</v>
      </c>
      <c r="ET403" s="5">
        <v>0</v>
      </c>
      <c r="EU403" s="5">
        <v>0</v>
      </c>
      <c r="EV403" s="5">
        <v>0</v>
      </c>
      <c r="EW403" s="5">
        <v>0</v>
      </c>
      <c r="EX403" s="5">
        <v>0</v>
      </c>
      <c r="EY403" s="5">
        <v>0</v>
      </c>
      <c r="EZ403" s="5">
        <v>0</v>
      </c>
      <c r="FA403" s="5">
        <v>0</v>
      </c>
      <c r="FB403" s="5">
        <v>0</v>
      </c>
      <c r="FC403" s="5">
        <v>0</v>
      </c>
      <c r="FD403" s="5">
        <v>0</v>
      </c>
      <c r="FE403" s="5">
        <v>0</v>
      </c>
      <c r="FF403" s="5">
        <v>0</v>
      </c>
      <c r="FG403" s="5">
        <v>0</v>
      </c>
      <c r="FH403" s="5">
        <v>0</v>
      </c>
      <c r="FI403" s="5">
        <v>0</v>
      </c>
      <c r="FJ403" s="5">
        <v>0</v>
      </c>
      <c r="FK403" s="5">
        <v>0</v>
      </c>
      <c r="FL403" s="5">
        <v>0</v>
      </c>
      <c r="FM403" s="5">
        <v>0</v>
      </c>
      <c r="FN403" s="5">
        <v>0</v>
      </c>
      <c r="FO403" s="5">
        <v>0</v>
      </c>
      <c r="FP403" s="5">
        <v>0</v>
      </c>
      <c r="FQ403" s="5">
        <v>0</v>
      </c>
      <c r="FR403" s="5">
        <v>0</v>
      </c>
      <c r="FS403" s="5">
        <v>0</v>
      </c>
      <c r="FT403" s="5">
        <v>0</v>
      </c>
      <c r="FU403" s="5">
        <v>0</v>
      </c>
      <c r="FV403" s="5">
        <v>0</v>
      </c>
      <c r="FW403" s="5"/>
      <c r="FZ403" s="5">
        <v>0</v>
      </c>
      <c r="GA403" s="5">
        <v>0</v>
      </c>
      <c r="GB403" s="5">
        <v>0</v>
      </c>
      <c r="GC403" s="5">
        <v>0</v>
      </c>
      <c r="GD403" s="5">
        <v>0</v>
      </c>
      <c r="GE403" s="5">
        <v>0</v>
      </c>
      <c r="GF403" s="5">
        <v>0</v>
      </c>
      <c r="GG403" s="5">
        <v>0</v>
      </c>
      <c r="GH403" s="5">
        <v>0</v>
      </c>
      <c r="GI403" s="5">
        <v>0</v>
      </c>
      <c r="GJ403" s="5">
        <v>0</v>
      </c>
      <c r="GK403" s="5">
        <v>0</v>
      </c>
      <c r="GL403" s="5">
        <v>0</v>
      </c>
      <c r="GM403" s="5">
        <v>0</v>
      </c>
      <c r="GN403" s="5">
        <v>0</v>
      </c>
      <c r="GO403" s="5">
        <v>0</v>
      </c>
      <c r="GP403" s="5">
        <v>0</v>
      </c>
      <c r="GQ403" s="5">
        <v>0</v>
      </c>
      <c r="GR403" s="5">
        <v>9905</v>
      </c>
      <c r="GS403" s="5">
        <v>9905</v>
      </c>
      <c r="GT403" s="5">
        <v>9905</v>
      </c>
      <c r="GU403" s="5">
        <v>9905</v>
      </c>
      <c r="GV403" s="5">
        <v>9905</v>
      </c>
      <c r="GW403" s="5">
        <v>9905</v>
      </c>
      <c r="GX403" s="5">
        <v>10499.300000000001</v>
      </c>
      <c r="GY403" s="5">
        <v>10499.300000000001</v>
      </c>
      <c r="GZ403" s="5">
        <v>10499.300000000001</v>
      </c>
      <c r="HA403" s="5">
        <v>10499.300000000001</v>
      </c>
      <c r="HB403" s="5">
        <v>10499.300000000001</v>
      </c>
      <c r="HC403" s="5">
        <v>10499.300000000001</v>
      </c>
      <c r="HD403" s="5">
        <v>10499.300000000001</v>
      </c>
      <c r="HE403" s="5">
        <v>10499.300000000001</v>
      </c>
      <c r="HF403" s="5">
        <v>10499.300000000001</v>
      </c>
      <c r="HG403" s="5">
        <v>10499.300000000001</v>
      </c>
      <c r="HH403" s="5">
        <v>10499.300000000001</v>
      </c>
      <c r="HI403" s="5">
        <v>10499.300000000001</v>
      </c>
      <c r="HJ403" s="5">
        <v>11129.258000000002</v>
      </c>
      <c r="HK403" s="5">
        <v>11129.258000000002</v>
      </c>
      <c r="HL403" s="5">
        <v>11129.258000000002</v>
      </c>
      <c r="HM403" s="5">
        <v>11129.258000000002</v>
      </c>
      <c r="HN403" s="5">
        <v>11129.258000000002</v>
      </c>
      <c r="HO403" s="5">
        <v>11129.258000000002</v>
      </c>
      <c r="HP403" s="5">
        <v>11129.258000000002</v>
      </c>
      <c r="HQ403" s="5">
        <v>11129.258000000002</v>
      </c>
      <c r="HR403" s="5">
        <v>11129.258000000002</v>
      </c>
      <c r="HS403" s="5">
        <v>11129.258000000002</v>
      </c>
      <c r="HT403" s="5">
        <v>11129.258000000002</v>
      </c>
      <c r="HU403" s="5">
        <v>11129.258000000002</v>
      </c>
      <c r="HV403" s="5">
        <v>11797.013480000001</v>
      </c>
      <c r="HW403" s="5">
        <v>11797.013480000001</v>
      </c>
      <c r="HX403" s="5">
        <v>11797.013480000001</v>
      </c>
      <c r="HY403" s="5">
        <v>11797.013480000001</v>
      </c>
      <c r="HZ403" s="5">
        <v>11797.013480000001</v>
      </c>
      <c r="IA403" s="5">
        <v>11797.013480000001</v>
      </c>
      <c r="IB403" s="5">
        <v>11797.013480000001</v>
      </c>
      <c r="IC403" s="5">
        <v>11797.013480000001</v>
      </c>
      <c r="ID403" s="5">
        <v>11797.013480000001</v>
      </c>
      <c r="IE403" s="5">
        <v>11797.013480000001</v>
      </c>
      <c r="IF403" s="5">
        <v>11797.013480000001</v>
      </c>
      <c r="IG403" s="5">
        <v>11797.013480000001</v>
      </c>
      <c r="IH403" s="5">
        <v>12504.834288800002</v>
      </c>
      <c r="II403" s="5">
        <v>12504.834288800002</v>
      </c>
      <c r="IJ403" s="5">
        <v>12504.834288800002</v>
      </c>
      <c r="IK403" s="5">
        <v>12504.834288800002</v>
      </c>
      <c r="IL403" s="5">
        <v>12504.834288800002</v>
      </c>
      <c r="IM403" s="5">
        <v>12504.834288800002</v>
      </c>
      <c r="IN403" s="5">
        <v>12504.834288800002</v>
      </c>
      <c r="IO403" s="5">
        <v>12504.834288800002</v>
      </c>
      <c r="IP403" s="5">
        <v>12504.834288800002</v>
      </c>
      <c r="IQ403" s="5">
        <v>12504.834288800002</v>
      </c>
      <c r="IR403" s="5">
        <v>12504.834288800002</v>
      </c>
      <c r="IS403" s="5">
        <v>12504.834288800002</v>
      </c>
      <c r="IT403" s="5"/>
      <c r="IW403" s="5">
        <v>0</v>
      </c>
      <c r="IX403" s="5">
        <v>0</v>
      </c>
      <c r="IY403" s="5">
        <v>0</v>
      </c>
      <c r="IZ403" s="5">
        <v>0</v>
      </c>
      <c r="JA403" s="5">
        <v>0</v>
      </c>
      <c r="JB403" s="5">
        <v>0</v>
      </c>
      <c r="JC403" s="5">
        <v>0</v>
      </c>
      <c r="JD403" s="5">
        <v>0</v>
      </c>
      <c r="JE403" s="5">
        <v>0</v>
      </c>
      <c r="JF403" s="5">
        <v>0</v>
      </c>
      <c r="JG403" s="5">
        <v>0</v>
      </c>
      <c r="JH403" s="5">
        <v>0</v>
      </c>
      <c r="JI403" s="5">
        <v>0</v>
      </c>
      <c r="JJ403" s="5">
        <v>0</v>
      </c>
      <c r="JK403" s="5">
        <v>0</v>
      </c>
      <c r="JL403" s="5">
        <v>0</v>
      </c>
      <c r="JM403" s="5">
        <v>0</v>
      </c>
      <c r="JN403" s="5">
        <v>0</v>
      </c>
      <c r="JO403" s="5">
        <v>284.27350000000001</v>
      </c>
      <c r="JP403" s="5">
        <v>284.27350000000001</v>
      </c>
      <c r="JQ403" s="5">
        <v>284.27350000000001</v>
      </c>
      <c r="JR403" s="5">
        <v>284.27350000000001</v>
      </c>
      <c r="JS403" s="5">
        <v>284.27350000000001</v>
      </c>
      <c r="JT403" s="5">
        <v>284.27350000000001</v>
      </c>
      <c r="JU403" s="5">
        <v>301.32991000000004</v>
      </c>
      <c r="JV403" s="5">
        <v>301.32991000000004</v>
      </c>
      <c r="JW403" s="5">
        <v>301.32991000000004</v>
      </c>
      <c r="JX403" s="5">
        <v>301.32991000000004</v>
      </c>
      <c r="JY403" s="5">
        <v>301.32991000000004</v>
      </c>
      <c r="JZ403" s="5">
        <v>301.32991000000004</v>
      </c>
      <c r="KA403" s="5">
        <v>301.32991000000004</v>
      </c>
      <c r="KB403" s="5">
        <v>301.32991000000004</v>
      </c>
      <c r="KC403" s="5">
        <v>301.32991000000004</v>
      </c>
      <c r="KD403" s="5">
        <v>301.32991000000004</v>
      </c>
      <c r="KE403" s="5">
        <v>301.32991000000004</v>
      </c>
      <c r="KF403" s="5">
        <v>301.32991000000004</v>
      </c>
      <c r="KG403" s="5">
        <v>319.40970460000005</v>
      </c>
      <c r="KH403" s="5">
        <v>319.40970460000005</v>
      </c>
      <c r="KI403" s="5">
        <v>319.40970460000005</v>
      </c>
      <c r="KJ403" s="5">
        <v>319.40970460000005</v>
      </c>
      <c r="KK403" s="5">
        <v>319.40970460000005</v>
      </c>
      <c r="KL403" s="5">
        <v>319.40970460000005</v>
      </c>
      <c r="KM403" s="5">
        <v>319.40970460000005</v>
      </c>
      <c r="KN403" s="5">
        <v>319.40970460000005</v>
      </c>
      <c r="KO403" s="5">
        <v>319.40970460000005</v>
      </c>
      <c r="KP403" s="5">
        <v>319.40970460000005</v>
      </c>
      <c r="KQ403" s="5">
        <v>319.40970460000005</v>
      </c>
      <c r="KR403" s="5">
        <v>319.40970460000005</v>
      </c>
      <c r="KS403" s="5">
        <v>338.57428687600003</v>
      </c>
      <c r="KT403" s="5">
        <v>338.57428687600003</v>
      </c>
      <c r="KU403" s="5">
        <v>338.57428687600003</v>
      </c>
      <c r="KV403" s="5">
        <v>338.57428687600003</v>
      </c>
      <c r="KW403" s="5">
        <v>338.57428687600003</v>
      </c>
      <c r="KX403" s="5">
        <v>338.57428687600003</v>
      </c>
      <c r="KY403" s="5">
        <v>338.57428687600003</v>
      </c>
      <c r="KZ403" s="5">
        <v>338.57428687600003</v>
      </c>
      <c r="LA403" s="5">
        <v>338.57428687600003</v>
      </c>
      <c r="LB403" s="5">
        <v>338.57428687600003</v>
      </c>
      <c r="LC403" s="5">
        <v>338.57428687600003</v>
      </c>
      <c r="LD403" s="5">
        <v>338.57428687600003</v>
      </c>
      <c r="LE403" s="5">
        <v>358.88874408856009</v>
      </c>
      <c r="LF403" s="5">
        <v>358.88874408856009</v>
      </c>
      <c r="LG403" s="5">
        <v>358.88874408856009</v>
      </c>
      <c r="LH403" s="5">
        <v>358.88874408856009</v>
      </c>
      <c r="LI403" s="5">
        <v>358.88874408856009</v>
      </c>
      <c r="LJ403" s="5">
        <v>358.88874408856009</v>
      </c>
      <c r="LK403" s="5">
        <v>358.88874408856009</v>
      </c>
      <c r="LL403" s="5">
        <v>358.88874408856009</v>
      </c>
      <c r="LM403" s="5">
        <v>358.88874408856009</v>
      </c>
      <c r="LN403" s="5">
        <v>358.88874408856009</v>
      </c>
      <c r="LO403" s="5">
        <v>358.88874408856009</v>
      </c>
      <c r="LP403" s="5">
        <v>358.88874408856009</v>
      </c>
      <c r="LQ403" s="5"/>
      <c r="LT403" s="5">
        <v>0</v>
      </c>
      <c r="LU403" s="5">
        <v>0</v>
      </c>
      <c r="LV403" s="5">
        <v>0</v>
      </c>
      <c r="LW403" s="5">
        <v>0</v>
      </c>
      <c r="LX403" s="5">
        <v>0</v>
      </c>
      <c r="LY403" s="5">
        <v>0</v>
      </c>
      <c r="LZ403" s="5">
        <v>0</v>
      </c>
      <c r="MA403" s="5">
        <v>0</v>
      </c>
      <c r="MB403" s="5">
        <v>0</v>
      </c>
      <c r="MC403" s="5">
        <v>0</v>
      </c>
      <c r="MD403" s="5">
        <v>0</v>
      </c>
      <c r="ME403" s="5">
        <v>0</v>
      </c>
      <c r="MF403" s="5">
        <v>0</v>
      </c>
      <c r="MG403" s="5">
        <v>0</v>
      </c>
      <c r="MH403" s="5">
        <v>0</v>
      </c>
      <c r="MI403" s="5">
        <v>0</v>
      </c>
      <c r="MJ403" s="5">
        <v>0</v>
      </c>
      <c r="MK403" s="5">
        <v>0</v>
      </c>
      <c r="ML403" s="5">
        <v>301.11200000000002</v>
      </c>
      <c r="MM403" s="5">
        <v>301.11200000000002</v>
      </c>
      <c r="MN403" s="5">
        <v>301.11200000000002</v>
      </c>
      <c r="MO403" s="5">
        <v>301.11200000000002</v>
      </c>
      <c r="MP403" s="5">
        <v>301.11200000000002</v>
      </c>
      <c r="MQ403" s="5">
        <v>301.11200000000002</v>
      </c>
      <c r="MR403" s="5">
        <v>319.17872000000006</v>
      </c>
      <c r="MS403" s="5">
        <v>319.17872000000006</v>
      </c>
      <c r="MT403" s="5">
        <v>319.17872000000006</v>
      </c>
      <c r="MU403" s="5">
        <v>319.17872000000006</v>
      </c>
      <c r="MV403" s="5">
        <v>319.17872000000006</v>
      </c>
      <c r="MW403" s="5">
        <v>319.17872000000006</v>
      </c>
      <c r="MX403" s="5">
        <v>319.17872000000006</v>
      </c>
      <c r="MY403" s="5">
        <v>319.17872000000006</v>
      </c>
      <c r="MZ403" s="5">
        <v>319.17872000000006</v>
      </c>
      <c r="NA403" s="5">
        <v>319.17872000000006</v>
      </c>
      <c r="NB403" s="5">
        <v>319.17872000000006</v>
      </c>
      <c r="NC403" s="5">
        <v>319.17872000000006</v>
      </c>
      <c r="ND403" s="5">
        <v>338.32944320000007</v>
      </c>
      <c r="NE403" s="5">
        <v>338.32944320000007</v>
      </c>
      <c r="NF403" s="5">
        <v>338.32944320000007</v>
      </c>
      <c r="NG403" s="5">
        <v>338.32944320000007</v>
      </c>
      <c r="NH403" s="5">
        <v>338.32944320000007</v>
      </c>
      <c r="NI403" s="5">
        <v>338.32944320000007</v>
      </c>
      <c r="NJ403" s="5">
        <v>338.32944320000007</v>
      </c>
      <c r="NK403" s="5">
        <v>338.32944320000007</v>
      </c>
      <c r="NL403" s="5">
        <v>338.32944320000007</v>
      </c>
      <c r="NM403" s="5">
        <v>338.32944320000007</v>
      </c>
      <c r="NN403" s="5">
        <v>338.32944320000007</v>
      </c>
      <c r="NO403" s="5">
        <v>338.32944320000007</v>
      </c>
      <c r="NP403" s="5">
        <v>358.62920979200004</v>
      </c>
      <c r="NQ403" s="5">
        <v>358.62920979200004</v>
      </c>
      <c r="NR403" s="5">
        <v>358.62920979200004</v>
      </c>
      <c r="NS403" s="5">
        <v>358.62920979200004</v>
      </c>
      <c r="NT403" s="5">
        <v>358.62920979200004</v>
      </c>
      <c r="NU403" s="5">
        <v>358.62920979200004</v>
      </c>
      <c r="NV403" s="5">
        <v>358.62920979200004</v>
      </c>
      <c r="NW403" s="5">
        <v>358.62920979200004</v>
      </c>
      <c r="NX403" s="5">
        <v>358.62920979200004</v>
      </c>
      <c r="NY403" s="5">
        <v>358.62920979200004</v>
      </c>
      <c r="NZ403" s="5">
        <v>358.62920979200004</v>
      </c>
      <c r="OA403" s="5">
        <v>358.62920979200004</v>
      </c>
      <c r="OB403" s="5">
        <v>380.14696237952006</v>
      </c>
      <c r="OC403" s="5">
        <v>380.14696237952006</v>
      </c>
      <c r="OD403" s="5">
        <v>380.14696237952006</v>
      </c>
      <c r="OE403" s="5">
        <v>380.14696237952006</v>
      </c>
      <c r="OF403" s="5">
        <v>380.14696237952006</v>
      </c>
      <c r="OG403" s="5">
        <v>380.14696237952006</v>
      </c>
      <c r="OH403" s="5">
        <v>380.14696237952006</v>
      </c>
      <c r="OI403" s="5">
        <v>380.14696237952006</v>
      </c>
      <c r="OJ403" s="5">
        <v>380.14696237952006</v>
      </c>
      <c r="OK403" s="5">
        <v>380.14696237952006</v>
      </c>
      <c r="OL403" s="5">
        <v>380.14696237952006</v>
      </c>
      <c r="OM403" s="5">
        <v>380.14696237952006</v>
      </c>
      <c r="ON403" s="5"/>
      <c r="OQ403" s="59">
        <v>0</v>
      </c>
      <c r="OR403" s="59">
        <v>0</v>
      </c>
      <c r="OS403" s="59">
        <v>0</v>
      </c>
      <c r="OT403" s="59">
        <v>0</v>
      </c>
      <c r="OU403" s="59">
        <v>0</v>
      </c>
      <c r="OV403" s="59">
        <v>0</v>
      </c>
      <c r="OW403" s="59">
        <v>0</v>
      </c>
      <c r="OX403" s="59">
        <v>0</v>
      </c>
      <c r="OY403" s="59">
        <v>0</v>
      </c>
      <c r="OZ403" s="59">
        <v>0</v>
      </c>
      <c r="PA403" s="59">
        <v>0</v>
      </c>
      <c r="PB403" s="59">
        <v>0</v>
      </c>
      <c r="PC403" s="59">
        <v>0</v>
      </c>
      <c r="PD403" s="59">
        <v>0</v>
      </c>
      <c r="PE403" s="59">
        <v>0</v>
      </c>
      <c r="PF403" s="59">
        <v>0</v>
      </c>
      <c r="PG403" s="59">
        <v>0</v>
      </c>
      <c r="PH403" s="59">
        <v>0</v>
      </c>
      <c r="PI403" s="59">
        <v>0</v>
      </c>
      <c r="PJ403" s="59">
        <v>0</v>
      </c>
      <c r="PK403" s="59">
        <v>0</v>
      </c>
      <c r="PL403" s="59">
        <v>0</v>
      </c>
      <c r="PM403" s="59">
        <v>0</v>
      </c>
      <c r="PN403" s="59">
        <v>0</v>
      </c>
      <c r="PO403" s="59">
        <v>0</v>
      </c>
      <c r="PP403" s="59">
        <v>0</v>
      </c>
      <c r="PQ403" s="59">
        <v>0</v>
      </c>
      <c r="PR403" s="59">
        <v>0</v>
      </c>
      <c r="PS403" s="59">
        <v>0</v>
      </c>
      <c r="PT403" s="59">
        <v>0</v>
      </c>
      <c r="PU403" s="59">
        <v>0</v>
      </c>
      <c r="PV403" s="59">
        <v>0</v>
      </c>
      <c r="PW403" s="59">
        <v>0</v>
      </c>
      <c r="PX403" s="59">
        <v>0</v>
      </c>
      <c r="PY403" s="59">
        <v>0</v>
      </c>
      <c r="PZ403" s="59">
        <v>0</v>
      </c>
      <c r="QA403" s="59">
        <v>0</v>
      </c>
      <c r="QB403" s="59">
        <v>0</v>
      </c>
      <c r="QC403" s="59">
        <v>0</v>
      </c>
      <c r="QD403" s="59">
        <v>0</v>
      </c>
      <c r="QE403" s="59">
        <v>0</v>
      </c>
      <c r="QF403" s="59">
        <v>0</v>
      </c>
      <c r="QG403" s="59">
        <v>0</v>
      </c>
      <c r="QH403" s="59">
        <v>0</v>
      </c>
      <c r="QI403" s="59">
        <v>0</v>
      </c>
      <c r="QJ403" s="59">
        <v>0</v>
      </c>
      <c r="QK403" s="59">
        <v>0</v>
      </c>
      <c r="QL403" s="59">
        <v>0</v>
      </c>
      <c r="QM403" s="59">
        <v>0</v>
      </c>
      <c r="QN403" s="59">
        <v>0</v>
      </c>
      <c r="QO403" s="59">
        <v>0</v>
      </c>
      <c r="QP403" s="59">
        <v>0</v>
      </c>
      <c r="QQ403" s="59">
        <v>0</v>
      </c>
      <c r="QR403" s="59">
        <v>0</v>
      </c>
      <c r="QS403" s="59">
        <v>0</v>
      </c>
      <c r="QT403" s="59">
        <v>0</v>
      </c>
      <c r="QU403" s="59">
        <v>0</v>
      </c>
      <c r="QV403" s="59">
        <v>0</v>
      </c>
      <c r="QW403" s="59">
        <v>0</v>
      </c>
      <c r="QX403" s="59">
        <v>0</v>
      </c>
      <c r="QY403" s="59">
        <v>0</v>
      </c>
      <c r="QZ403" s="59">
        <v>0</v>
      </c>
      <c r="RA403" s="59">
        <v>0</v>
      </c>
      <c r="RB403" s="59">
        <v>0</v>
      </c>
      <c r="RC403" s="59">
        <v>0</v>
      </c>
      <c r="RD403" s="59">
        <v>0</v>
      </c>
      <c r="RE403" s="59">
        <v>0</v>
      </c>
      <c r="RF403" s="59">
        <v>0</v>
      </c>
      <c r="RG403" s="59">
        <v>0</v>
      </c>
      <c r="RH403" s="59">
        <v>0</v>
      </c>
      <c r="RI403" s="59">
        <v>0</v>
      </c>
      <c r="RJ403" s="59">
        <v>0</v>
      </c>
      <c r="RK403" s="59"/>
      <c r="RN403" s="59">
        <v>0</v>
      </c>
      <c r="RO403" s="59">
        <v>0</v>
      </c>
      <c r="RP403" s="59">
        <v>0</v>
      </c>
      <c r="RQ403" s="59">
        <v>0</v>
      </c>
      <c r="RR403" s="59">
        <v>0</v>
      </c>
      <c r="RS403" s="59">
        <v>0</v>
      </c>
      <c r="RT403" s="59">
        <v>0</v>
      </c>
      <c r="RU403" s="59">
        <v>0</v>
      </c>
      <c r="RV403" s="59">
        <v>0</v>
      </c>
      <c r="RW403" s="59">
        <v>0</v>
      </c>
      <c r="RX403" s="59">
        <v>0</v>
      </c>
      <c r="RY403" s="59">
        <v>0</v>
      </c>
      <c r="RZ403" s="59">
        <v>0</v>
      </c>
      <c r="SA403" s="59">
        <v>0</v>
      </c>
      <c r="SB403" s="59">
        <v>0</v>
      </c>
      <c r="SC403" s="59">
        <v>0</v>
      </c>
      <c r="SD403" s="59">
        <v>0</v>
      </c>
      <c r="SE403" s="59">
        <v>0</v>
      </c>
      <c r="SF403" s="59">
        <v>585.38550000000009</v>
      </c>
      <c r="SG403" s="59">
        <v>585.38550000000009</v>
      </c>
      <c r="SH403" s="59">
        <v>585.38550000000009</v>
      </c>
      <c r="SI403" s="59">
        <v>585.38550000000009</v>
      </c>
      <c r="SJ403" s="59">
        <v>585.38550000000009</v>
      </c>
      <c r="SK403" s="59">
        <v>585.38550000000009</v>
      </c>
      <c r="SL403" s="59">
        <v>620.50863000000004</v>
      </c>
      <c r="SM403" s="59">
        <v>620.50863000000004</v>
      </c>
      <c r="SN403" s="59">
        <v>620.50863000000004</v>
      </c>
      <c r="SO403" s="59">
        <v>620.50863000000004</v>
      </c>
      <c r="SP403" s="59">
        <v>620.50863000000004</v>
      </c>
      <c r="SQ403" s="59">
        <v>620.50863000000004</v>
      </c>
      <c r="SR403" s="59">
        <v>620.50863000000004</v>
      </c>
      <c r="SS403" s="59">
        <v>620.50863000000004</v>
      </c>
      <c r="ST403" s="59">
        <v>620.50863000000004</v>
      </c>
      <c r="SU403" s="59">
        <v>620.50863000000004</v>
      </c>
      <c r="SV403" s="59">
        <v>620.50863000000004</v>
      </c>
      <c r="SW403" s="59">
        <v>620.50863000000004</v>
      </c>
      <c r="SX403" s="59">
        <v>657.73914780000018</v>
      </c>
      <c r="SY403" s="59">
        <v>657.73914780000018</v>
      </c>
      <c r="SZ403" s="59">
        <v>657.73914780000018</v>
      </c>
      <c r="TA403" s="59">
        <v>657.73914780000018</v>
      </c>
      <c r="TB403" s="59">
        <v>657.73914780000018</v>
      </c>
      <c r="TC403" s="59">
        <v>657.73914780000018</v>
      </c>
      <c r="TD403" s="59">
        <v>657.73914780000018</v>
      </c>
      <c r="TE403" s="59">
        <v>657.73914780000018</v>
      </c>
      <c r="TF403" s="59">
        <v>657.73914780000018</v>
      </c>
      <c r="TG403" s="59">
        <v>657.73914780000018</v>
      </c>
      <c r="TH403" s="59">
        <v>657.73914780000018</v>
      </c>
      <c r="TI403" s="59">
        <v>657.73914780000018</v>
      </c>
      <c r="TJ403" s="59">
        <v>697.20349666800007</v>
      </c>
      <c r="TK403" s="59">
        <v>697.20349666800007</v>
      </c>
      <c r="TL403" s="59">
        <v>697.20349666800007</v>
      </c>
      <c r="TM403" s="59">
        <v>697.20349666800007</v>
      </c>
      <c r="TN403" s="59">
        <v>697.20349666800007</v>
      </c>
      <c r="TO403" s="59">
        <v>697.20349666800007</v>
      </c>
      <c r="TP403" s="59">
        <v>697.20349666800007</v>
      </c>
      <c r="TQ403" s="59">
        <v>697.20349666800007</v>
      </c>
      <c r="TR403" s="59">
        <v>697.20349666800007</v>
      </c>
      <c r="TS403" s="59">
        <v>697.20349666800007</v>
      </c>
      <c r="TT403" s="59">
        <v>697.20349666800007</v>
      </c>
      <c r="TU403" s="59">
        <v>697.20349666800007</v>
      </c>
      <c r="TV403" s="59">
        <v>739.03570646808021</v>
      </c>
      <c r="TW403" s="59">
        <v>739.03570646808021</v>
      </c>
      <c r="TX403" s="59">
        <v>739.03570646808021</v>
      </c>
      <c r="TY403" s="59">
        <v>739.03570646808021</v>
      </c>
      <c r="TZ403" s="59">
        <v>739.03570646808021</v>
      </c>
      <c r="UA403" s="59">
        <v>739.03570646808021</v>
      </c>
      <c r="UB403" s="59">
        <v>739.03570646808021</v>
      </c>
      <c r="UC403" s="59">
        <v>739.03570646808021</v>
      </c>
      <c r="UD403" s="59">
        <v>739.03570646808021</v>
      </c>
      <c r="UE403" s="59">
        <v>739.03570646808021</v>
      </c>
      <c r="UF403" s="59">
        <v>739.03570646808021</v>
      </c>
      <c r="UG403" s="59">
        <v>739.03570646808021</v>
      </c>
      <c r="UH403" s="59"/>
      <c r="UK403" s="59">
        <v>0</v>
      </c>
      <c r="UL403" s="59">
        <v>1705.6410000000001</v>
      </c>
      <c r="UM403" s="59">
        <v>3615.9589199999996</v>
      </c>
      <c r="UN403" s="59">
        <v>3832.9164552000016</v>
      </c>
      <c r="UO403" s="59">
        <v>4062.8914425119997</v>
      </c>
      <c r="UP403" s="59">
        <v>4306.6649290627211</v>
      </c>
      <c r="UQ403" s="59"/>
      <c r="UT403" s="59">
        <v>0</v>
      </c>
      <c r="UU403" s="59">
        <v>1806.6720000000003</v>
      </c>
      <c r="UV403" s="59">
        <v>3830.14464</v>
      </c>
      <c r="UW403" s="59">
        <v>4059.9533184000015</v>
      </c>
      <c r="UX403" s="59">
        <v>4303.5505175040007</v>
      </c>
      <c r="UY403" s="59">
        <v>4561.7635485542405</v>
      </c>
      <c r="UZ403" s="59"/>
      <c r="VC403" s="59">
        <v>0</v>
      </c>
      <c r="VD403" s="59">
        <v>0</v>
      </c>
      <c r="VE403" s="59">
        <v>0</v>
      </c>
      <c r="VF403" s="59">
        <v>0</v>
      </c>
      <c r="VG403" s="59">
        <v>0</v>
      </c>
      <c r="VH403" s="59">
        <v>0</v>
      </c>
      <c r="VI403" s="59"/>
      <c r="VL403" s="59">
        <v>0</v>
      </c>
      <c r="VM403" s="59">
        <v>3512.3130000000001</v>
      </c>
      <c r="VN403" s="59">
        <v>7446.1035599999996</v>
      </c>
      <c r="VO403" s="59">
        <v>7892.8697736000031</v>
      </c>
      <c r="VP403" s="59">
        <v>8366.4419600159999</v>
      </c>
      <c r="VQ403" s="59">
        <v>8868.4284776169625</v>
      </c>
      <c r="VR403" s="59"/>
      <c r="VU403" s="59">
        <v>0</v>
      </c>
      <c r="VV403" s="59">
        <v>59430</v>
      </c>
      <c r="VW403" s="59">
        <v>125991.60000000002</v>
      </c>
      <c r="VX403" s="59">
        <v>133551.09600000002</v>
      </c>
      <c r="VY403" s="59">
        <v>141564.16175999999</v>
      </c>
      <c r="VZ403" s="59">
        <v>150058.01146560002</v>
      </c>
      <c r="WA403" s="59"/>
      <c r="WD403" s="59">
        <v>0</v>
      </c>
      <c r="WE403" s="59">
        <v>4952.5</v>
      </c>
      <c r="WF403" s="59">
        <v>10499.300000000001</v>
      </c>
      <c r="WG403" s="59">
        <v>11129.258000000002</v>
      </c>
      <c r="WH403" s="59">
        <v>11797.01348</v>
      </c>
      <c r="WI403" s="59">
        <v>12504.834288800002</v>
      </c>
      <c r="WJ403" s="59"/>
      <c r="WM403" s="59">
        <v>0</v>
      </c>
      <c r="WN403" s="59">
        <v>207.82626940830886</v>
      </c>
      <c r="WO403" s="59">
        <v>440.59169114561485</v>
      </c>
      <c r="WP403" s="59">
        <v>467.02719261435175</v>
      </c>
      <c r="WQ403" s="59">
        <v>495.0488241712128</v>
      </c>
      <c r="WR403" s="59">
        <v>524.7517536214857</v>
      </c>
      <c r="WS403" s="59"/>
      <c r="WV403" s="74">
        <v>-6</v>
      </c>
      <c r="WW403" s="74">
        <v>6</v>
      </c>
      <c r="WX403" s="74">
        <v>18</v>
      </c>
      <c r="WY403" s="74">
        <v>30</v>
      </c>
      <c r="WZ403" s="74">
        <v>42</v>
      </c>
      <c r="XA403" s="74">
        <v>54</v>
      </c>
      <c r="XB403" s="74"/>
      <c r="XE403" s="80">
        <v>0</v>
      </c>
      <c r="XF403" s="80">
        <v>0</v>
      </c>
      <c r="XG403" s="80">
        <v>1</v>
      </c>
      <c r="XH403" s="80">
        <v>2</v>
      </c>
      <c r="XI403" s="80">
        <v>3</v>
      </c>
      <c r="XJ403" s="80">
        <v>4</v>
      </c>
      <c r="XK403" s="80"/>
      <c r="XL403" s="75"/>
      <c r="XM403" s="75"/>
      <c r="XN403" s="80">
        <v>0</v>
      </c>
      <c r="XO403" s="80">
        <v>6</v>
      </c>
      <c r="XP403" s="80">
        <v>6</v>
      </c>
      <c r="XQ403" s="80">
        <v>6</v>
      </c>
      <c r="XR403" s="80">
        <v>6</v>
      </c>
      <c r="XS403" s="80">
        <v>6</v>
      </c>
      <c r="XT403" s="80"/>
      <c r="XW403" s="80">
        <v>0</v>
      </c>
      <c r="XX403" s="80">
        <v>0</v>
      </c>
      <c r="XY403" s="80">
        <v>0</v>
      </c>
      <c r="XZ403" s="80">
        <v>0</v>
      </c>
      <c r="YA403" s="80">
        <v>0</v>
      </c>
      <c r="YB403" s="80">
        <v>0</v>
      </c>
      <c r="YC403" s="80"/>
      <c r="YF403" s="5">
        <v>0</v>
      </c>
      <c r="YG403" s="5">
        <v>433.31777171632393</v>
      </c>
      <c r="YH403" s="5">
        <v>918.63367603860752</v>
      </c>
      <c r="YI403" s="5">
        <v>973.75169660092342</v>
      </c>
      <c r="YJ403" s="5">
        <v>1032.1767983969794</v>
      </c>
      <c r="YK403" s="5">
        <v>1094.1074063007991</v>
      </c>
      <c r="YL403" s="5"/>
      <c r="YO403" s="5">
        <v>0</v>
      </c>
      <c r="YP403" s="5">
        <v>9352.1821233738992</v>
      </c>
      <c r="YQ403" s="5">
        <v>19826.626101552669</v>
      </c>
      <c r="YR403" s="5">
        <v>21016.223667645827</v>
      </c>
      <c r="YS403" s="5">
        <v>29702.929450272768</v>
      </c>
      <c r="YT403" s="5">
        <v>31485.105217289143</v>
      </c>
      <c r="YU403" s="5"/>
      <c r="YX403" s="5">
        <v>0</v>
      </c>
      <c r="YY403" s="5">
        <v>9268.8065560138202</v>
      </c>
      <c r="YZ403" s="5">
        <v>19826.626101552669</v>
      </c>
      <c r="ZA403" s="5">
        <v>21016.223667645827</v>
      </c>
      <c r="ZB403" s="5">
        <v>29702.929450272768</v>
      </c>
      <c r="ZC403" s="5">
        <v>31485.105217289143</v>
      </c>
      <c r="ZD403" s="5"/>
      <c r="ZG403" s="5">
        <v>0</v>
      </c>
      <c r="ZH403" s="5">
        <v>207.82626940830886</v>
      </c>
      <c r="ZI403" s="5">
        <v>440.59169114561485</v>
      </c>
      <c r="ZJ403" s="5">
        <v>467.02719261435175</v>
      </c>
      <c r="ZK403" s="5">
        <v>495.0488241712128</v>
      </c>
      <c r="ZL403" s="5">
        <v>524.7517536214857</v>
      </c>
      <c r="ZM403" s="5"/>
      <c r="ZP403" s="60">
        <v>0</v>
      </c>
      <c r="ZQ403" s="60">
        <v>1454.783885858162</v>
      </c>
      <c r="ZR403" s="60">
        <v>12336.567352077216</v>
      </c>
      <c r="ZS403" s="60">
        <v>13076.761393201848</v>
      </c>
      <c r="ZT403" s="60">
        <v>13861.367076793958</v>
      </c>
      <c r="ZU403" s="60">
        <v>14693.049101401601</v>
      </c>
      <c r="ZV403" s="60"/>
      <c r="ZY403" s="60">
        <v>0</v>
      </c>
      <c r="ZZ403" s="60">
        <v>207.82626940830886</v>
      </c>
      <c r="AAA403" s="60">
        <v>440.59169114561485</v>
      </c>
      <c r="AAB403" s="60">
        <v>467.02719261435175</v>
      </c>
      <c r="AAC403" s="60">
        <v>495.0488241712128</v>
      </c>
      <c r="AAD403" s="60">
        <v>524.7517536214857</v>
      </c>
      <c r="AAE403" s="60"/>
      <c r="AAH403" s="60">
        <v>0</v>
      </c>
      <c r="AAI403" s="60">
        <v>2701.7415023080152</v>
      </c>
      <c r="AAJ403" s="60">
        <v>14980.117498950905</v>
      </c>
      <c r="AAK403" s="60">
        <v>25686.495593789346</v>
      </c>
      <c r="AAL403" s="60">
        <v>37623.710637012176</v>
      </c>
      <c r="AAM403" s="60">
        <v>50900.920101284115</v>
      </c>
      <c r="AAN403" s="60"/>
      <c r="AAQ403" s="5">
        <v>0</v>
      </c>
      <c r="AAR403" s="5">
        <v>4156.5253881661774</v>
      </c>
      <c r="AAS403" s="5">
        <v>27316.68485102812</v>
      </c>
      <c r="AAT403" s="5">
        <v>38763.256986991197</v>
      </c>
      <c r="AAU403" s="5">
        <v>51485.077713806138</v>
      </c>
      <c r="AAV403" s="5">
        <v>65593.969202685723</v>
      </c>
    </row>
    <row r="404" spans="2:724" ht="15" customHeight="1">
      <c r="B404" s="228">
        <v>131</v>
      </c>
      <c r="C404" s="228">
        <v>7</v>
      </c>
      <c r="D404" s="229" t="s">
        <v>487</v>
      </c>
      <c r="E404" s="73" t="b">
        <v>0</v>
      </c>
      <c r="F404" s="230">
        <v>42186</v>
      </c>
      <c r="G404" s="231" t="s">
        <v>426</v>
      </c>
      <c r="H404" s="57" t="s">
        <v>231</v>
      </c>
      <c r="I404" s="57" t="s">
        <v>198</v>
      </c>
      <c r="J404" s="229" t="s">
        <v>232</v>
      </c>
      <c r="K404" s="232">
        <v>0</v>
      </c>
      <c r="L404" s="232">
        <v>0</v>
      </c>
      <c r="M404" s="73" t="b">
        <v>1</v>
      </c>
      <c r="N404" s="73" t="b">
        <v>1</v>
      </c>
      <c r="O404" s="73" t="b">
        <v>1</v>
      </c>
      <c r="P404" s="27">
        <v>43282</v>
      </c>
      <c r="Q404" s="27" t="s">
        <v>426</v>
      </c>
      <c r="R404" s="69">
        <v>0</v>
      </c>
      <c r="S404" s="69">
        <v>0.06</v>
      </c>
      <c r="T404" s="69">
        <v>0.06</v>
      </c>
      <c r="U404" s="69">
        <v>0.06</v>
      </c>
      <c r="V404" s="69">
        <v>0.06</v>
      </c>
      <c r="W404" s="69">
        <v>0.06</v>
      </c>
      <c r="Z404" s="232">
        <v>0</v>
      </c>
      <c r="AA404" s="232">
        <v>0</v>
      </c>
      <c r="AB404" s="232">
        <v>0</v>
      </c>
      <c r="AC404" s="232">
        <v>0</v>
      </c>
      <c r="AD404" s="232">
        <v>0</v>
      </c>
      <c r="AE404" s="232">
        <v>0</v>
      </c>
      <c r="AF404" s="232">
        <v>0</v>
      </c>
      <c r="AG404" s="232">
        <v>0</v>
      </c>
      <c r="AH404" s="232">
        <v>0</v>
      </c>
      <c r="AI404" s="232">
        <v>0</v>
      </c>
      <c r="AJ404" s="232">
        <v>0</v>
      </c>
      <c r="AK404" s="232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233">
        <v>9905</v>
      </c>
      <c r="AS404" s="5">
        <v>9905</v>
      </c>
      <c r="AT404" s="5">
        <v>9905</v>
      </c>
      <c r="AU404" s="5">
        <v>9905</v>
      </c>
      <c r="AV404" s="5">
        <v>9905</v>
      </c>
      <c r="AW404" s="5">
        <v>9905</v>
      </c>
      <c r="AX404" s="5">
        <v>10499.300000000001</v>
      </c>
      <c r="AY404" s="5">
        <v>10499.300000000001</v>
      </c>
      <c r="AZ404" s="5">
        <v>10499.300000000001</v>
      </c>
      <c r="BA404" s="5">
        <v>10499.300000000001</v>
      </c>
      <c r="BB404" s="5">
        <v>10499.300000000001</v>
      </c>
      <c r="BC404" s="5">
        <v>10499.300000000001</v>
      </c>
      <c r="BD404" s="5">
        <v>10499.300000000001</v>
      </c>
      <c r="BE404" s="5">
        <v>10499.300000000001</v>
      </c>
      <c r="BF404" s="5">
        <v>10499.300000000001</v>
      </c>
      <c r="BG404" s="5">
        <v>10499.300000000001</v>
      </c>
      <c r="BH404" s="5">
        <v>10499.300000000001</v>
      </c>
      <c r="BI404" s="5">
        <v>10499.300000000001</v>
      </c>
      <c r="BJ404" s="5">
        <v>11129.258000000002</v>
      </c>
      <c r="BK404" s="5">
        <v>11129.258000000002</v>
      </c>
      <c r="BL404" s="5">
        <v>11129.258000000002</v>
      </c>
      <c r="BM404" s="5">
        <v>11129.258000000002</v>
      </c>
      <c r="BN404" s="5">
        <v>11129.258000000002</v>
      </c>
      <c r="BO404" s="5">
        <v>11129.258000000002</v>
      </c>
      <c r="BP404" s="5">
        <v>11129.258000000002</v>
      </c>
      <c r="BQ404" s="5">
        <v>11129.258000000002</v>
      </c>
      <c r="BR404" s="5">
        <v>11129.258000000002</v>
      </c>
      <c r="BS404" s="5">
        <v>11129.258000000002</v>
      </c>
      <c r="BT404" s="5">
        <v>11129.258000000002</v>
      </c>
      <c r="BU404" s="5">
        <v>11129.258000000002</v>
      </c>
      <c r="BV404" s="5">
        <v>11797.013480000001</v>
      </c>
      <c r="BW404" s="5">
        <v>11797.013480000001</v>
      </c>
      <c r="BX404" s="5">
        <v>11797.013480000001</v>
      </c>
      <c r="BY404" s="5">
        <v>11797.013480000001</v>
      </c>
      <c r="BZ404" s="5">
        <v>11797.013480000001</v>
      </c>
      <c r="CA404" s="5">
        <v>11797.013480000001</v>
      </c>
      <c r="CB404" s="5">
        <v>11797.013480000001</v>
      </c>
      <c r="CC404" s="5">
        <v>11797.013480000001</v>
      </c>
      <c r="CD404" s="5">
        <v>11797.013480000001</v>
      </c>
      <c r="CE404" s="5">
        <v>11797.013480000001</v>
      </c>
      <c r="CF404" s="5">
        <v>11797.013480000001</v>
      </c>
      <c r="CG404" s="5">
        <v>11797.013480000001</v>
      </c>
      <c r="CH404" s="5">
        <v>12504.834288800002</v>
      </c>
      <c r="CI404" s="5">
        <v>12504.834288800002</v>
      </c>
      <c r="CJ404" s="5">
        <v>12504.834288800002</v>
      </c>
      <c r="CK404" s="5">
        <v>12504.834288800002</v>
      </c>
      <c r="CL404" s="5">
        <v>12504.834288800002</v>
      </c>
      <c r="CM404" s="5">
        <v>12504.834288800002</v>
      </c>
      <c r="CN404" s="5">
        <v>12504.834288800002</v>
      </c>
      <c r="CO404" s="5">
        <v>12504.834288800002</v>
      </c>
      <c r="CP404" s="5">
        <v>12504.834288800002</v>
      </c>
      <c r="CQ404" s="5">
        <v>12504.834288800002</v>
      </c>
      <c r="CR404" s="5">
        <v>12504.834288800002</v>
      </c>
      <c r="CS404" s="5">
        <v>12504.834288800002</v>
      </c>
      <c r="CU404" s="69">
        <v>0</v>
      </c>
      <c r="CV404" s="69">
        <v>0</v>
      </c>
      <c r="CW404" s="69">
        <v>0</v>
      </c>
      <c r="CX404" s="69">
        <v>0</v>
      </c>
      <c r="CY404" s="69">
        <v>0</v>
      </c>
      <c r="CZ404" s="69">
        <v>0</v>
      </c>
      <c r="DC404" s="5">
        <v>0</v>
      </c>
      <c r="DD404" s="5">
        <v>0</v>
      </c>
      <c r="DE404" s="5">
        <v>0</v>
      </c>
      <c r="DF404" s="5">
        <v>0</v>
      </c>
      <c r="DG404" s="5">
        <v>0</v>
      </c>
      <c r="DH404" s="5">
        <v>0</v>
      </c>
      <c r="DI404" s="5">
        <v>0</v>
      </c>
      <c r="DJ404" s="5">
        <v>0</v>
      </c>
      <c r="DK404" s="5">
        <v>0</v>
      </c>
      <c r="DL404" s="5">
        <v>0</v>
      </c>
      <c r="DM404" s="5">
        <v>0</v>
      </c>
      <c r="DN404" s="5">
        <v>0</v>
      </c>
      <c r="DO404" s="5">
        <v>0</v>
      </c>
      <c r="DP404" s="5">
        <v>0</v>
      </c>
      <c r="DQ404" s="5">
        <v>0</v>
      </c>
      <c r="DR404" s="5">
        <v>0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0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0</v>
      </c>
      <c r="EK404" s="5">
        <v>0</v>
      </c>
      <c r="EL404" s="5">
        <v>0</v>
      </c>
      <c r="EM404" s="5">
        <v>0</v>
      </c>
      <c r="EN404" s="5">
        <v>0</v>
      </c>
      <c r="EO404" s="5">
        <v>0</v>
      </c>
      <c r="EP404" s="5">
        <v>0</v>
      </c>
      <c r="EQ404" s="5">
        <v>0</v>
      </c>
      <c r="ER404" s="5">
        <v>0</v>
      </c>
      <c r="ES404" s="5">
        <v>0</v>
      </c>
      <c r="ET404" s="5">
        <v>0</v>
      </c>
      <c r="EU404" s="5">
        <v>0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0</v>
      </c>
      <c r="FD404" s="5">
        <v>0</v>
      </c>
      <c r="FE404" s="5">
        <v>0</v>
      </c>
      <c r="FF404" s="5">
        <v>0</v>
      </c>
      <c r="FG404" s="5">
        <v>0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0</v>
      </c>
      <c r="FO404" s="5">
        <v>0</v>
      </c>
      <c r="FP404" s="5">
        <v>0</v>
      </c>
      <c r="FQ404" s="5">
        <v>0</v>
      </c>
      <c r="FR404" s="5">
        <v>0</v>
      </c>
      <c r="FS404" s="5">
        <v>0</v>
      </c>
      <c r="FT404" s="5">
        <v>0</v>
      </c>
      <c r="FU404" s="5">
        <v>0</v>
      </c>
      <c r="FV404" s="5">
        <v>0</v>
      </c>
      <c r="FW404" s="5"/>
      <c r="FZ404" s="5">
        <v>0</v>
      </c>
      <c r="GA404" s="5">
        <v>0</v>
      </c>
      <c r="GB404" s="5">
        <v>0</v>
      </c>
      <c r="GC404" s="5">
        <v>0</v>
      </c>
      <c r="GD404" s="5">
        <v>0</v>
      </c>
      <c r="GE404" s="5">
        <v>0</v>
      </c>
      <c r="GF404" s="5">
        <v>0</v>
      </c>
      <c r="GG404" s="5">
        <v>0</v>
      </c>
      <c r="GH404" s="5">
        <v>0</v>
      </c>
      <c r="GI404" s="5">
        <v>0</v>
      </c>
      <c r="GJ404" s="5">
        <v>0</v>
      </c>
      <c r="GK404" s="5">
        <v>0</v>
      </c>
      <c r="GL404" s="5">
        <v>0</v>
      </c>
      <c r="GM404" s="5">
        <v>0</v>
      </c>
      <c r="GN404" s="5">
        <v>0</v>
      </c>
      <c r="GO404" s="5">
        <v>0</v>
      </c>
      <c r="GP404" s="5">
        <v>0</v>
      </c>
      <c r="GQ404" s="5">
        <v>0</v>
      </c>
      <c r="GR404" s="5">
        <v>9905</v>
      </c>
      <c r="GS404" s="5">
        <v>9905</v>
      </c>
      <c r="GT404" s="5">
        <v>9905</v>
      </c>
      <c r="GU404" s="5">
        <v>9905</v>
      </c>
      <c r="GV404" s="5">
        <v>9905</v>
      </c>
      <c r="GW404" s="5">
        <v>9905</v>
      </c>
      <c r="GX404" s="5">
        <v>10499.300000000001</v>
      </c>
      <c r="GY404" s="5">
        <v>10499.300000000001</v>
      </c>
      <c r="GZ404" s="5">
        <v>10499.300000000001</v>
      </c>
      <c r="HA404" s="5">
        <v>10499.300000000001</v>
      </c>
      <c r="HB404" s="5">
        <v>10499.300000000001</v>
      </c>
      <c r="HC404" s="5">
        <v>10499.300000000001</v>
      </c>
      <c r="HD404" s="5">
        <v>10499.300000000001</v>
      </c>
      <c r="HE404" s="5">
        <v>10499.300000000001</v>
      </c>
      <c r="HF404" s="5">
        <v>10499.300000000001</v>
      </c>
      <c r="HG404" s="5">
        <v>10499.300000000001</v>
      </c>
      <c r="HH404" s="5">
        <v>10499.300000000001</v>
      </c>
      <c r="HI404" s="5">
        <v>10499.300000000001</v>
      </c>
      <c r="HJ404" s="5">
        <v>11129.258000000002</v>
      </c>
      <c r="HK404" s="5">
        <v>11129.258000000002</v>
      </c>
      <c r="HL404" s="5">
        <v>11129.258000000002</v>
      </c>
      <c r="HM404" s="5">
        <v>11129.258000000002</v>
      </c>
      <c r="HN404" s="5">
        <v>11129.258000000002</v>
      </c>
      <c r="HO404" s="5">
        <v>11129.258000000002</v>
      </c>
      <c r="HP404" s="5">
        <v>11129.258000000002</v>
      </c>
      <c r="HQ404" s="5">
        <v>11129.258000000002</v>
      </c>
      <c r="HR404" s="5">
        <v>11129.258000000002</v>
      </c>
      <c r="HS404" s="5">
        <v>11129.258000000002</v>
      </c>
      <c r="HT404" s="5">
        <v>11129.258000000002</v>
      </c>
      <c r="HU404" s="5">
        <v>11129.258000000002</v>
      </c>
      <c r="HV404" s="5">
        <v>11797.013480000001</v>
      </c>
      <c r="HW404" s="5">
        <v>11797.013480000001</v>
      </c>
      <c r="HX404" s="5">
        <v>11797.013480000001</v>
      </c>
      <c r="HY404" s="5">
        <v>11797.013480000001</v>
      </c>
      <c r="HZ404" s="5">
        <v>11797.013480000001</v>
      </c>
      <c r="IA404" s="5">
        <v>11797.013480000001</v>
      </c>
      <c r="IB404" s="5">
        <v>11797.013480000001</v>
      </c>
      <c r="IC404" s="5">
        <v>11797.013480000001</v>
      </c>
      <c r="ID404" s="5">
        <v>11797.013480000001</v>
      </c>
      <c r="IE404" s="5">
        <v>11797.013480000001</v>
      </c>
      <c r="IF404" s="5">
        <v>11797.013480000001</v>
      </c>
      <c r="IG404" s="5">
        <v>11797.013480000001</v>
      </c>
      <c r="IH404" s="5">
        <v>12504.834288800002</v>
      </c>
      <c r="II404" s="5">
        <v>12504.834288800002</v>
      </c>
      <c r="IJ404" s="5">
        <v>12504.834288800002</v>
      </c>
      <c r="IK404" s="5">
        <v>12504.834288800002</v>
      </c>
      <c r="IL404" s="5">
        <v>12504.834288800002</v>
      </c>
      <c r="IM404" s="5">
        <v>12504.834288800002</v>
      </c>
      <c r="IN404" s="5">
        <v>12504.834288800002</v>
      </c>
      <c r="IO404" s="5">
        <v>12504.834288800002</v>
      </c>
      <c r="IP404" s="5">
        <v>12504.834288800002</v>
      </c>
      <c r="IQ404" s="5">
        <v>12504.834288800002</v>
      </c>
      <c r="IR404" s="5">
        <v>12504.834288800002</v>
      </c>
      <c r="IS404" s="5">
        <v>12504.834288800002</v>
      </c>
      <c r="IT404" s="5"/>
      <c r="IW404" s="5">
        <v>0</v>
      </c>
      <c r="IX404" s="5">
        <v>0</v>
      </c>
      <c r="IY404" s="5">
        <v>0</v>
      </c>
      <c r="IZ404" s="5">
        <v>0</v>
      </c>
      <c r="JA404" s="5">
        <v>0</v>
      </c>
      <c r="JB404" s="5">
        <v>0</v>
      </c>
      <c r="JC404" s="5">
        <v>0</v>
      </c>
      <c r="JD404" s="5">
        <v>0</v>
      </c>
      <c r="JE404" s="5">
        <v>0</v>
      </c>
      <c r="JF404" s="5">
        <v>0</v>
      </c>
      <c r="JG404" s="5">
        <v>0</v>
      </c>
      <c r="JH404" s="5">
        <v>0</v>
      </c>
      <c r="JI404" s="5">
        <v>0</v>
      </c>
      <c r="JJ404" s="5">
        <v>0</v>
      </c>
      <c r="JK404" s="5">
        <v>0</v>
      </c>
      <c r="JL404" s="5">
        <v>0</v>
      </c>
      <c r="JM404" s="5">
        <v>0</v>
      </c>
      <c r="JN404" s="5">
        <v>0</v>
      </c>
      <c r="JO404" s="5">
        <v>284.27350000000001</v>
      </c>
      <c r="JP404" s="5">
        <v>284.27350000000001</v>
      </c>
      <c r="JQ404" s="5">
        <v>284.27350000000001</v>
      </c>
      <c r="JR404" s="5">
        <v>284.27350000000001</v>
      </c>
      <c r="JS404" s="5">
        <v>284.27350000000001</v>
      </c>
      <c r="JT404" s="5">
        <v>284.27350000000001</v>
      </c>
      <c r="JU404" s="5">
        <v>301.32991000000004</v>
      </c>
      <c r="JV404" s="5">
        <v>301.32991000000004</v>
      </c>
      <c r="JW404" s="5">
        <v>301.32991000000004</v>
      </c>
      <c r="JX404" s="5">
        <v>301.32991000000004</v>
      </c>
      <c r="JY404" s="5">
        <v>301.32991000000004</v>
      </c>
      <c r="JZ404" s="5">
        <v>301.32991000000004</v>
      </c>
      <c r="KA404" s="5">
        <v>301.32991000000004</v>
      </c>
      <c r="KB404" s="5">
        <v>301.32991000000004</v>
      </c>
      <c r="KC404" s="5">
        <v>301.32991000000004</v>
      </c>
      <c r="KD404" s="5">
        <v>301.32991000000004</v>
      </c>
      <c r="KE404" s="5">
        <v>301.32991000000004</v>
      </c>
      <c r="KF404" s="5">
        <v>301.32991000000004</v>
      </c>
      <c r="KG404" s="5">
        <v>319.40970460000005</v>
      </c>
      <c r="KH404" s="5">
        <v>319.40970460000005</v>
      </c>
      <c r="KI404" s="5">
        <v>319.40970460000005</v>
      </c>
      <c r="KJ404" s="5">
        <v>319.40970460000005</v>
      </c>
      <c r="KK404" s="5">
        <v>319.40970460000005</v>
      </c>
      <c r="KL404" s="5">
        <v>319.40970460000005</v>
      </c>
      <c r="KM404" s="5">
        <v>319.40970460000005</v>
      </c>
      <c r="KN404" s="5">
        <v>319.40970460000005</v>
      </c>
      <c r="KO404" s="5">
        <v>319.40970460000005</v>
      </c>
      <c r="KP404" s="5">
        <v>319.40970460000005</v>
      </c>
      <c r="KQ404" s="5">
        <v>319.40970460000005</v>
      </c>
      <c r="KR404" s="5">
        <v>319.40970460000005</v>
      </c>
      <c r="KS404" s="5">
        <v>338.57428687600003</v>
      </c>
      <c r="KT404" s="5">
        <v>338.57428687600003</v>
      </c>
      <c r="KU404" s="5">
        <v>338.57428687600003</v>
      </c>
      <c r="KV404" s="5">
        <v>338.57428687600003</v>
      </c>
      <c r="KW404" s="5">
        <v>338.57428687600003</v>
      </c>
      <c r="KX404" s="5">
        <v>338.57428687600003</v>
      </c>
      <c r="KY404" s="5">
        <v>338.57428687600003</v>
      </c>
      <c r="KZ404" s="5">
        <v>338.57428687600003</v>
      </c>
      <c r="LA404" s="5">
        <v>338.57428687600003</v>
      </c>
      <c r="LB404" s="5">
        <v>338.57428687600003</v>
      </c>
      <c r="LC404" s="5">
        <v>338.57428687600003</v>
      </c>
      <c r="LD404" s="5">
        <v>338.57428687600003</v>
      </c>
      <c r="LE404" s="5">
        <v>358.88874408856009</v>
      </c>
      <c r="LF404" s="5">
        <v>358.88874408856009</v>
      </c>
      <c r="LG404" s="5">
        <v>358.88874408856009</v>
      </c>
      <c r="LH404" s="5">
        <v>358.88874408856009</v>
      </c>
      <c r="LI404" s="5">
        <v>358.88874408856009</v>
      </c>
      <c r="LJ404" s="5">
        <v>358.88874408856009</v>
      </c>
      <c r="LK404" s="5">
        <v>358.88874408856009</v>
      </c>
      <c r="LL404" s="5">
        <v>358.88874408856009</v>
      </c>
      <c r="LM404" s="5">
        <v>358.88874408856009</v>
      </c>
      <c r="LN404" s="5">
        <v>358.88874408856009</v>
      </c>
      <c r="LO404" s="5">
        <v>358.88874408856009</v>
      </c>
      <c r="LP404" s="5">
        <v>358.88874408856009</v>
      </c>
      <c r="LQ404" s="5"/>
      <c r="LT404" s="5">
        <v>0</v>
      </c>
      <c r="LU404" s="5">
        <v>0</v>
      </c>
      <c r="LV404" s="5">
        <v>0</v>
      </c>
      <c r="LW404" s="5">
        <v>0</v>
      </c>
      <c r="LX404" s="5">
        <v>0</v>
      </c>
      <c r="LY404" s="5">
        <v>0</v>
      </c>
      <c r="LZ404" s="5">
        <v>0</v>
      </c>
      <c r="MA404" s="5">
        <v>0</v>
      </c>
      <c r="MB404" s="5">
        <v>0</v>
      </c>
      <c r="MC404" s="5">
        <v>0</v>
      </c>
      <c r="MD404" s="5">
        <v>0</v>
      </c>
      <c r="ME404" s="5">
        <v>0</v>
      </c>
      <c r="MF404" s="5">
        <v>0</v>
      </c>
      <c r="MG404" s="5">
        <v>0</v>
      </c>
      <c r="MH404" s="5">
        <v>0</v>
      </c>
      <c r="MI404" s="5">
        <v>0</v>
      </c>
      <c r="MJ404" s="5">
        <v>0</v>
      </c>
      <c r="MK404" s="5">
        <v>0</v>
      </c>
      <c r="ML404" s="5">
        <v>301.11200000000002</v>
      </c>
      <c r="MM404" s="5">
        <v>301.11200000000002</v>
      </c>
      <c r="MN404" s="5">
        <v>301.11200000000002</v>
      </c>
      <c r="MO404" s="5">
        <v>301.11200000000002</v>
      </c>
      <c r="MP404" s="5">
        <v>301.11200000000002</v>
      </c>
      <c r="MQ404" s="5">
        <v>301.11200000000002</v>
      </c>
      <c r="MR404" s="5">
        <v>319.17872000000006</v>
      </c>
      <c r="MS404" s="5">
        <v>319.17872000000006</v>
      </c>
      <c r="MT404" s="5">
        <v>319.17872000000006</v>
      </c>
      <c r="MU404" s="5">
        <v>319.17872000000006</v>
      </c>
      <c r="MV404" s="5">
        <v>319.17872000000006</v>
      </c>
      <c r="MW404" s="5">
        <v>319.17872000000006</v>
      </c>
      <c r="MX404" s="5">
        <v>319.17872000000006</v>
      </c>
      <c r="MY404" s="5">
        <v>319.17872000000006</v>
      </c>
      <c r="MZ404" s="5">
        <v>319.17872000000006</v>
      </c>
      <c r="NA404" s="5">
        <v>319.17872000000006</v>
      </c>
      <c r="NB404" s="5">
        <v>319.17872000000006</v>
      </c>
      <c r="NC404" s="5">
        <v>319.17872000000006</v>
      </c>
      <c r="ND404" s="5">
        <v>338.32944320000007</v>
      </c>
      <c r="NE404" s="5">
        <v>338.32944320000007</v>
      </c>
      <c r="NF404" s="5">
        <v>338.32944320000007</v>
      </c>
      <c r="NG404" s="5">
        <v>338.32944320000007</v>
      </c>
      <c r="NH404" s="5">
        <v>338.32944320000007</v>
      </c>
      <c r="NI404" s="5">
        <v>338.32944320000007</v>
      </c>
      <c r="NJ404" s="5">
        <v>338.32944320000007</v>
      </c>
      <c r="NK404" s="5">
        <v>338.32944320000007</v>
      </c>
      <c r="NL404" s="5">
        <v>338.32944320000007</v>
      </c>
      <c r="NM404" s="5">
        <v>338.32944320000007</v>
      </c>
      <c r="NN404" s="5">
        <v>338.32944320000007</v>
      </c>
      <c r="NO404" s="5">
        <v>338.32944320000007</v>
      </c>
      <c r="NP404" s="5">
        <v>358.62920979200004</v>
      </c>
      <c r="NQ404" s="5">
        <v>358.62920979200004</v>
      </c>
      <c r="NR404" s="5">
        <v>358.62920979200004</v>
      </c>
      <c r="NS404" s="5">
        <v>358.62920979200004</v>
      </c>
      <c r="NT404" s="5">
        <v>358.62920979200004</v>
      </c>
      <c r="NU404" s="5">
        <v>358.62920979200004</v>
      </c>
      <c r="NV404" s="5">
        <v>358.62920979200004</v>
      </c>
      <c r="NW404" s="5">
        <v>358.62920979200004</v>
      </c>
      <c r="NX404" s="5">
        <v>358.62920979200004</v>
      </c>
      <c r="NY404" s="5">
        <v>358.62920979200004</v>
      </c>
      <c r="NZ404" s="5">
        <v>358.62920979200004</v>
      </c>
      <c r="OA404" s="5">
        <v>358.62920979200004</v>
      </c>
      <c r="OB404" s="5">
        <v>380.14696237952006</v>
      </c>
      <c r="OC404" s="5">
        <v>380.14696237952006</v>
      </c>
      <c r="OD404" s="5">
        <v>380.14696237952006</v>
      </c>
      <c r="OE404" s="5">
        <v>380.14696237952006</v>
      </c>
      <c r="OF404" s="5">
        <v>380.14696237952006</v>
      </c>
      <c r="OG404" s="5">
        <v>380.14696237952006</v>
      </c>
      <c r="OH404" s="5">
        <v>380.14696237952006</v>
      </c>
      <c r="OI404" s="5">
        <v>380.14696237952006</v>
      </c>
      <c r="OJ404" s="5">
        <v>380.14696237952006</v>
      </c>
      <c r="OK404" s="5">
        <v>380.14696237952006</v>
      </c>
      <c r="OL404" s="5">
        <v>380.14696237952006</v>
      </c>
      <c r="OM404" s="5">
        <v>380.14696237952006</v>
      </c>
      <c r="ON404" s="5"/>
      <c r="OQ404" s="59">
        <v>0</v>
      </c>
      <c r="OR404" s="59">
        <v>0</v>
      </c>
      <c r="OS404" s="59">
        <v>0</v>
      </c>
      <c r="OT404" s="59">
        <v>0</v>
      </c>
      <c r="OU404" s="59">
        <v>0</v>
      </c>
      <c r="OV404" s="59">
        <v>0</v>
      </c>
      <c r="OW404" s="59">
        <v>0</v>
      </c>
      <c r="OX404" s="59">
        <v>0</v>
      </c>
      <c r="OY404" s="59">
        <v>0</v>
      </c>
      <c r="OZ404" s="59">
        <v>0</v>
      </c>
      <c r="PA404" s="59">
        <v>0</v>
      </c>
      <c r="PB404" s="59">
        <v>0</v>
      </c>
      <c r="PC404" s="59">
        <v>0</v>
      </c>
      <c r="PD404" s="59">
        <v>0</v>
      </c>
      <c r="PE404" s="59">
        <v>0</v>
      </c>
      <c r="PF404" s="59">
        <v>0</v>
      </c>
      <c r="PG404" s="59">
        <v>0</v>
      </c>
      <c r="PH404" s="59">
        <v>0</v>
      </c>
      <c r="PI404" s="59">
        <v>0</v>
      </c>
      <c r="PJ404" s="59">
        <v>0</v>
      </c>
      <c r="PK404" s="59">
        <v>0</v>
      </c>
      <c r="PL404" s="59">
        <v>0</v>
      </c>
      <c r="PM404" s="59">
        <v>0</v>
      </c>
      <c r="PN404" s="59">
        <v>0</v>
      </c>
      <c r="PO404" s="59">
        <v>0</v>
      </c>
      <c r="PP404" s="59">
        <v>0</v>
      </c>
      <c r="PQ404" s="59">
        <v>0</v>
      </c>
      <c r="PR404" s="59">
        <v>0</v>
      </c>
      <c r="PS404" s="59">
        <v>0</v>
      </c>
      <c r="PT404" s="59">
        <v>0</v>
      </c>
      <c r="PU404" s="59">
        <v>0</v>
      </c>
      <c r="PV404" s="59">
        <v>0</v>
      </c>
      <c r="PW404" s="59">
        <v>0</v>
      </c>
      <c r="PX404" s="59">
        <v>0</v>
      </c>
      <c r="PY404" s="59">
        <v>0</v>
      </c>
      <c r="PZ404" s="59">
        <v>0</v>
      </c>
      <c r="QA404" s="59">
        <v>0</v>
      </c>
      <c r="QB404" s="59">
        <v>0</v>
      </c>
      <c r="QC404" s="59">
        <v>0</v>
      </c>
      <c r="QD404" s="59">
        <v>0</v>
      </c>
      <c r="QE404" s="59">
        <v>0</v>
      </c>
      <c r="QF404" s="59">
        <v>0</v>
      </c>
      <c r="QG404" s="59">
        <v>0</v>
      </c>
      <c r="QH404" s="59">
        <v>0</v>
      </c>
      <c r="QI404" s="59">
        <v>0</v>
      </c>
      <c r="QJ404" s="59">
        <v>0</v>
      </c>
      <c r="QK404" s="59">
        <v>0</v>
      </c>
      <c r="QL404" s="59">
        <v>0</v>
      </c>
      <c r="QM404" s="59">
        <v>0</v>
      </c>
      <c r="QN404" s="59">
        <v>0</v>
      </c>
      <c r="QO404" s="59">
        <v>0</v>
      </c>
      <c r="QP404" s="59">
        <v>0</v>
      </c>
      <c r="QQ404" s="59">
        <v>0</v>
      </c>
      <c r="QR404" s="59">
        <v>0</v>
      </c>
      <c r="QS404" s="59">
        <v>0</v>
      </c>
      <c r="QT404" s="59">
        <v>0</v>
      </c>
      <c r="QU404" s="59">
        <v>0</v>
      </c>
      <c r="QV404" s="59">
        <v>0</v>
      </c>
      <c r="QW404" s="59">
        <v>0</v>
      </c>
      <c r="QX404" s="59">
        <v>0</v>
      </c>
      <c r="QY404" s="59">
        <v>0</v>
      </c>
      <c r="QZ404" s="59">
        <v>0</v>
      </c>
      <c r="RA404" s="59">
        <v>0</v>
      </c>
      <c r="RB404" s="59">
        <v>0</v>
      </c>
      <c r="RC404" s="59">
        <v>0</v>
      </c>
      <c r="RD404" s="59">
        <v>0</v>
      </c>
      <c r="RE404" s="59">
        <v>0</v>
      </c>
      <c r="RF404" s="59">
        <v>0</v>
      </c>
      <c r="RG404" s="59">
        <v>0</v>
      </c>
      <c r="RH404" s="59">
        <v>0</v>
      </c>
      <c r="RI404" s="59">
        <v>0</v>
      </c>
      <c r="RJ404" s="59">
        <v>0</v>
      </c>
      <c r="RK404" s="59"/>
      <c r="RN404" s="59">
        <v>0</v>
      </c>
      <c r="RO404" s="59">
        <v>0</v>
      </c>
      <c r="RP404" s="59">
        <v>0</v>
      </c>
      <c r="RQ404" s="59">
        <v>0</v>
      </c>
      <c r="RR404" s="59">
        <v>0</v>
      </c>
      <c r="RS404" s="59">
        <v>0</v>
      </c>
      <c r="RT404" s="59">
        <v>0</v>
      </c>
      <c r="RU404" s="59">
        <v>0</v>
      </c>
      <c r="RV404" s="59">
        <v>0</v>
      </c>
      <c r="RW404" s="59">
        <v>0</v>
      </c>
      <c r="RX404" s="59">
        <v>0</v>
      </c>
      <c r="RY404" s="59">
        <v>0</v>
      </c>
      <c r="RZ404" s="59">
        <v>0</v>
      </c>
      <c r="SA404" s="59">
        <v>0</v>
      </c>
      <c r="SB404" s="59">
        <v>0</v>
      </c>
      <c r="SC404" s="59">
        <v>0</v>
      </c>
      <c r="SD404" s="59">
        <v>0</v>
      </c>
      <c r="SE404" s="59">
        <v>0</v>
      </c>
      <c r="SF404" s="59">
        <v>585.38550000000009</v>
      </c>
      <c r="SG404" s="59">
        <v>585.38550000000009</v>
      </c>
      <c r="SH404" s="59">
        <v>585.38550000000009</v>
      </c>
      <c r="SI404" s="59">
        <v>585.38550000000009</v>
      </c>
      <c r="SJ404" s="59">
        <v>585.38550000000009</v>
      </c>
      <c r="SK404" s="59">
        <v>585.38550000000009</v>
      </c>
      <c r="SL404" s="59">
        <v>620.50863000000004</v>
      </c>
      <c r="SM404" s="59">
        <v>620.50863000000004</v>
      </c>
      <c r="SN404" s="59">
        <v>620.50863000000004</v>
      </c>
      <c r="SO404" s="59">
        <v>620.50863000000004</v>
      </c>
      <c r="SP404" s="59">
        <v>620.50863000000004</v>
      </c>
      <c r="SQ404" s="59">
        <v>620.50863000000004</v>
      </c>
      <c r="SR404" s="59">
        <v>620.50863000000004</v>
      </c>
      <c r="SS404" s="59">
        <v>620.50863000000004</v>
      </c>
      <c r="ST404" s="59">
        <v>620.50863000000004</v>
      </c>
      <c r="SU404" s="59">
        <v>620.50863000000004</v>
      </c>
      <c r="SV404" s="59">
        <v>620.50863000000004</v>
      </c>
      <c r="SW404" s="59">
        <v>620.50863000000004</v>
      </c>
      <c r="SX404" s="59">
        <v>657.73914780000018</v>
      </c>
      <c r="SY404" s="59">
        <v>657.73914780000018</v>
      </c>
      <c r="SZ404" s="59">
        <v>657.73914780000018</v>
      </c>
      <c r="TA404" s="59">
        <v>657.73914780000018</v>
      </c>
      <c r="TB404" s="59">
        <v>657.73914780000018</v>
      </c>
      <c r="TC404" s="59">
        <v>657.73914780000018</v>
      </c>
      <c r="TD404" s="59">
        <v>657.73914780000018</v>
      </c>
      <c r="TE404" s="59">
        <v>657.73914780000018</v>
      </c>
      <c r="TF404" s="59">
        <v>657.73914780000018</v>
      </c>
      <c r="TG404" s="59">
        <v>657.73914780000018</v>
      </c>
      <c r="TH404" s="59">
        <v>657.73914780000018</v>
      </c>
      <c r="TI404" s="59">
        <v>657.73914780000018</v>
      </c>
      <c r="TJ404" s="59">
        <v>697.20349666800007</v>
      </c>
      <c r="TK404" s="59">
        <v>697.20349666800007</v>
      </c>
      <c r="TL404" s="59">
        <v>697.20349666800007</v>
      </c>
      <c r="TM404" s="59">
        <v>697.20349666800007</v>
      </c>
      <c r="TN404" s="59">
        <v>697.20349666800007</v>
      </c>
      <c r="TO404" s="59">
        <v>697.20349666800007</v>
      </c>
      <c r="TP404" s="59">
        <v>697.20349666800007</v>
      </c>
      <c r="TQ404" s="59">
        <v>697.20349666800007</v>
      </c>
      <c r="TR404" s="59">
        <v>697.20349666800007</v>
      </c>
      <c r="TS404" s="59">
        <v>697.20349666800007</v>
      </c>
      <c r="TT404" s="59">
        <v>697.20349666800007</v>
      </c>
      <c r="TU404" s="59">
        <v>697.20349666800007</v>
      </c>
      <c r="TV404" s="59">
        <v>739.03570646808021</v>
      </c>
      <c r="TW404" s="59">
        <v>739.03570646808021</v>
      </c>
      <c r="TX404" s="59">
        <v>739.03570646808021</v>
      </c>
      <c r="TY404" s="59">
        <v>739.03570646808021</v>
      </c>
      <c r="TZ404" s="59">
        <v>739.03570646808021</v>
      </c>
      <c r="UA404" s="59">
        <v>739.03570646808021</v>
      </c>
      <c r="UB404" s="59">
        <v>739.03570646808021</v>
      </c>
      <c r="UC404" s="59">
        <v>739.03570646808021</v>
      </c>
      <c r="UD404" s="59">
        <v>739.03570646808021</v>
      </c>
      <c r="UE404" s="59">
        <v>739.03570646808021</v>
      </c>
      <c r="UF404" s="59">
        <v>739.03570646808021</v>
      </c>
      <c r="UG404" s="59">
        <v>739.03570646808021</v>
      </c>
      <c r="UH404" s="59"/>
      <c r="UK404" s="59">
        <v>0</v>
      </c>
      <c r="UL404" s="59">
        <v>1705.6410000000001</v>
      </c>
      <c r="UM404" s="59">
        <v>3615.9589199999996</v>
      </c>
      <c r="UN404" s="59">
        <v>3832.9164552000016</v>
      </c>
      <c r="UO404" s="59">
        <v>4062.8914425119997</v>
      </c>
      <c r="UP404" s="59">
        <v>4306.6649290627211</v>
      </c>
      <c r="UQ404" s="59"/>
      <c r="UT404" s="59">
        <v>0</v>
      </c>
      <c r="UU404" s="59">
        <v>1806.6720000000003</v>
      </c>
      <c r="UV404" s="59">
        <v>3830.14464</v>
      </c>
      <c r="UW404" s="59">
        <v>4059.9533184000015</v>
      </c>
      <c r="UX404" s="59">
        <v>4303.5505175040007</v>
      </c>
      <c r="UY404" s="59">
        <v>4561.7635485542405</v>
      </c>
      <c r="UZ404" s="59"/>
      <c r="VC404" s="59">
        <v>0</v>
      </c>
      <c r="VD404" s="59">
        <v>0</v>
      </c>
      <c r="VE404" s="59">
        <v>0</v>
      </c>
      <c r="VF404" s="59">
        <v>0</v>
      </c>
      <c r="VG404" s="59">
        <v>0</v>
      </c>
      <c r="VH404" s="59">
        <v>0</v>
      </c>
      <c r="VI404" s="59"/>
      <c r="VL404" s="59">
        <v>0</v>
      </c>
      <c r="VM404" s="59">
        <v>3512.3130000000001</v>
      </c>
      <c r="VN404" s="59">
        <v>7446.1035599999996</v>
      </c>
      <c r="VO404" s="59">
        <v>7892.8697736000031</v>
      </c>
      <c r="VP404" s="59">
        <v>8366.4419600159999</v>
      </c>
      <c r="VQ404" s="59">
        <v>8868.4284776169625</v>
      </c>
      <c r="VR404" s="59"/>
      <c r="VU404" s="59">
        <v>0</v>
      </c>
      <c r="VV404" s="59">
        <v>59430</v>
      </c>
      <c r="VW404" s="59">
        <v>125991.60000000002</v>
      </c>
      <c r="VX404" s="59">
        <v>133551.09600000002</v>
      </c>
      <c r="VY404" s="59">
        <v>141564.16175999999</v>
      </c>
      <c r="VZ404" s="59">
        <v>150058.01146560002</v>
      </c>
      <c r="WA404" s="59"/>
      <c r="WD404" s="59">
        <v>0</v>
      </c>
      <c r="WE404" s="59">
        <v>4952.5</v>
      </c>
      <c r="WF404" s="59">
        <v>10499.300000000001</v>
      </c>
      <c r="WG404" s="59">
        <v>11129.258000000002</v>
      </c>
      <c r="WH404" s="59">
        <v>11797.01348</v>
      </c>
      <c r="WI404" s="59">
        <v>12504.834288800002</v>
      </c>
      <c r="WJ404" s="59"/>
      <c r="WM404" s="59">
        <v>0</v>
      </c>
      <c r="WN404" s="59">
        <v>207.82626940830886</v>
      </c>
      <c r="WO404" s="59">
        <v>440.59169114561485</v>
      </c>
      <c r="WP404" s="59">
        <v>467.02719261435175</v>
      </c>
      <c r="WQ404" s="59">
        <v>495.0488241712128</v>
      </c>
      <c r="WR404" s="59">
        <v>524.7517536214857</v>
      </c>
      <c r="WS404" s="59"/>
      <c r="WV404" s="74">
        <v>-6</v>
      </c>
      <c r="WW404" s="74">
        <v>6</v>
      </c>
      <c r="WX404" s="74">
        <v>18</v>
      </c>
      <c r="WY404" s="74">
        <v>30</v>
      </c>
      <c r="WZ404" s="74">
        <v>42</v>
      </c>
      <c r="XA404" s="74">
        <v>54</v>
      </c>
      <c r="XB404" s="74"/>
      <c r="XE404" s="80">
        <v>0</v>
      </c>
      <c r="XF404" s="80">
        <v>0</v>
      </c>
      <c r="XG404" s="80">
        <v>1</v>
      </c>
      <c r="XH404" s="80">
        <v>2</v>
      </c>
      <c r="XI404" s="80">
        <v>3</v>
      </c>
      <c r="XJ404" s="80">
        <v>4</v>
      </c>
      <c r="XK404" s="80"/>
      <c r="XL404" s="75"/>
      <c r="XM404" s="75"/>
      <c r="XN404" s="80">
        <v>0</v>
      </c>
      <c r="XO404" s="80">
        <v>6</v>
      </c>
      <c r="XP404" s="80">
        <v>6</v>
      </c>
      <c r="XQ404" s="80">
        <v>6</v>
      </c>
      <c r="XR404" s="80">
        <v>6</v>
      </c>
      <c r="XS404" s="80">
        <v>6</v>
      </c>
      <c r="XT404" s="80"/>
      <c r="XW404" s="80">
        <v>0</v>
      </c>
      <c r="XX404" s="80">
        <v>0</v>
      </c>
      <c r="XY404" s="80">
        <v>0</v>
      </c>
      <c r="XZ404" s="80">
        <v>0</v>
      </c>
      <c r="YA404" s="80">
        <v>0</v>
      </c>
      <c r="YB404" s="80">
        <v>0</v>
      </c>
      <c r="YC404" s="80"/>
      <c r="YF404" s="5">
        <v>0</v>
      </c>
      <c r="YG404" s="5">
        <v>433.31777171632393</v>
      </c>
      <c r="YH404" s="5">
        <v>918.63367603860752</v>
      </c>
      <c r="YI404" s="5">
        <v>973.75169660092342</v>
      </c>
      <c r="YJ404" s="5">
        <v>1032.1767983969794</v>
      </c>
      <c r="YK404" s="5">
        <v>1094.1074063007991</v>
      </c>
      <c r="YL404" s="5"/>
      <c r="YO404" s="5">
        <v>0</v>
      </c>
      <c r="YP404" s="5">
        <v>9352.1821233738992</v>
      </c>
      <c r="YQ404" s="5">
        <v>19826.626101552669</v>
      </c>
      <c r="YR404" s="5">
        <v>21016.223667645827</v>
      </c>
      <c r="YS404" s="5">
        <v>29702.929450272768</v>
      </c>
      <c r="YT404" s="5">
        <v>31485.105217289143</v>
      </c>
      <c r="YU404" s="5"/>
      <c r="YX404" s="5">
        <v>0</v>
      </c>
      <c r="YY404" s="5">
        <v>9268.8065560138202</v>
      </c>
      <c r="YZ404" s="5">
        <v>19826.626101552669</v>
      </c>
      <c r="ZA404" s="5">
        <v>21016.223667645827</v>
      </c>
      <c r="ZB404" s="5">
        <v>29702.929450272768</v>
      </c>
      <c r="ZC404" s="5">
        <v>31485.105217289143</v>
      </c>
      <c r="ZD404" s="5"/>
      <c r="ZG404" s="5">
        <v>0</v>
      </c>
      <c r="ZH404" s="5">
        <v>207.82626940830886</v>
      </c>
      <c r="ZI404" s="5">
        <v>440.59169114561485</v>
      </c>
      <c r="ZJ404" s="5">
        <v>467.02719261435175</v>
      </c>
      <c r="ZK404" s="5">
        <v>495.0488241712128</v>
      </c>
      <c r="ZL404" s="5">
        <v>524.7517536214857</v>
      </c>
      <c r="ZM404" s="5"/>
      <c r="ZP404" s="60">
        <v>0</v>
      </c>
      <c r="ZQ404" s="60">
        <v>1454.783885858162</v>
      </c>
      <c r="ZR404" s="60">
        <v>12336.567352077216</v>
      </c>
      <c r="ZS404" s="60">
        <v>13076.761393201848</v>
      </c>
      <c r="ZT404" s="60">
        <v>13861.367076793958</v>
      </c>
      <c r="ZU404" s="60">
        <v>14693.049101401601</v>
      </c>
      <c r="ZV404" s="60"/>
      <c r="ZY404" s="60">
        <v>0</v>
      </c>
      <c r="ZZ404" s="60">
        <v>207.82626940830886</v>
      </c>
      <c r="AAA404" s="60">
        <v>440.59169114561485</v>
      </c>
      <c r="AAB404" s="60">
        <v>467.02719261435175</v>
      </c>
      <c r="AAC404" s="60">
        <v>495.0488241712128</v>
      </c>
      <c r="AAD404" s="60">
        <v>524.7517536214857</v>
      </c>
      <c r="AAE404" s="60"/>
      <c r="AAH404" s="60">
        <v>0</v>
      </c>
      <c r="AAI404" s="60">
        <v>2701.7415023080152</v>
      </c>
      <c r="AAJ404" s="60">
        <v>14980.117498950905</v>
      </c>
      <c r="AAK404" s="60">
        <v>25686.495593789346</v>
      </c>
      <c r="AAL404" s="60">
        <v>37623.710637012176</v>
      </c>
      <c r="AAM404" s="60">
        <v>50900.920101284115</v>
      </c>
      <c r="AAN404" s="60"/>
      <c r="AAQ404" s="5">
        <v>0</v>
      </c>
      <c r="AAR404" s="5">
        <v>4156.5253881661774</v>
      </c>
      <c r="AAS404" s="5">
        <v>27316.68485102812</v>
      </c>
      <c r="AAT404" s="5">
        <v>38763.256986991197</v>
      </c>
      <c r="AAU404" s="5">
        <v>51485.077713806138</v>
      </c>
      <c r="AAV404" s="5">
        <v>65593.969202685723</v>
      </c>
    </row>
    <row r="405" spans="2:724" ht="15" customHeight="1">
      <c r="B405" s="228">
        <v>132</v>
      </c>
      <c r="C405" s="228">
        <v>8</v>
      </c>
      <c r="D405" s="229" t="s">
        <v>488</v>
      </c>
      <c r="E405" s="73" t="b">
        <v>0</v>
      </c>
      <c r="F405" s="230">
        <v>42186</v>
      </c>
      <c r="G405" s="231" t="s">
        <v>426</v>
      </c>
      <c r="H405" s="57" t="s">
        <v>231</v>
      </c>
      <c r="I405" s="57" t="s">
        <v>198</v>
      </c>
      <c r="J405" s="229" t="s">
        <v>232</v>
      </c>
      <c r="K405" s="232">
        <v>0</v>
      </c>
      <c r="L405" s="232">
        <v>0</v>
      </c>
      <c r="M405" s="73" t="b">
        <v>1</v>
      </c>
      <c r="N405" s="73" t="b">
        <v>1</v>
      </c>
      <c r="O405" s="73" t="b">
        <v>1</v>
      </c>
      <c r="P405" s="27">
        <v>43282</v>
      </c>
      <c r="Q405" s="27" t="s">
        <v>426</v>
      </c>
      <c r="R405" s="69">
        <v>0</v>
      </c>
      <c r="S405" s="69">
        <v>0.06</v>
      </c>
      <c r="T405" s="69">
        <v>0.06</v>
      </c>
      <c r="U405" s="69">
        <v>0.06</v>
      </c>
      <c r="V405" s="69">
        <v>0.06</v>
      </c>
      <c r="W405" s="69">
        <v>0.06</v>
      </c>
      <c r="Z405" s="232">
        <v>0</v>
      </c>
      <c r="AA405" s="232">
        <v>0</v>
      </c>
      <c r="AB405" s="232">
        <v>0</v>
      </c>
      <c r="AC405" s="232">
        <v>0</v>
      </c>
      <c r="AD405" s="232">
        <v>0</v>
      </c>
      <c r="AE405" s="232">
        <v>0</v>
      </c>
      <c r="AF405" s="232">
        <v>0</v>
      </c>
      <c r="AG405" s="232">
        <v>0</v>
      </c>
      <c r="AH405" s="232">
        <v>0</v>
      </c>
      <c r="AI405" s="232">
        <v>0</v>
      </c>
      <c r="AJ405" s="232">
        <v>0</v>
      </c>
      <c r="AK405" s="232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233">
        <v>9905</v>
      </c>
      <c r="AS405" s="5">
        <v>9905</v>
      </c>
      <c r="AT405" s="5">
        <v>9905</v>
      </c>
      <c r="AU405" s="5">
        <v>9905</v>
      </c>
      <c r="AV405" s="5">
        <v>9905</v>
      </c>
      <c r="AW405" s="5">
        <v>9905</v>
      </c>
      <c r="AX405" s="5">
        <v>10499.300000000001</v>
      </c>
      <c r="AY405" s="5">
        <v>10499.300000000001</v>
      </c>
      <c r="AZ405" s="5">
        <v>10499.300000000001</v>
      </c>
      <c r="BA405" s="5">
        <v>10499.300000000001</v>
      </c>
      <c r="BB405" s="5">
        <v>10499.300000000001</v>
      </c>
      <c r="BC405" s="5">
        <v>10499.300000000001</v>
      </c>
      <c r="BD405" s="5">
        <v>10499.300000000001</v>
      </c>
      <c r="BE405" s="5">
        <v>10499.300000000001</v>
      </c>
      <c r="BF405" s="5">
        <v>10499.300000000001</v>
      </c>
      <c r="BG405" s="5">
        <v>10499.300000000001</v>
      </c>
      <c r="BH405" s="5">
        <v>10499.300000000001</v>
      </c>
      <c r="BI405" s="5">
        <v>10499.300000000001</v>
      </c>
      <c r="BJ405" s="5">
        <v>11129.258000000002</v>
      </c>
      <c r="BK405" s="5">
        <v>11129.258000000002</v>
      </c>
      <c r="BL405" s="5">
        <v>11129.258000000002</v>
      </c>
      <c r="BM405" s="5">
        <v>11129.258000000002</v>
      </c>
      <c r="BN405" s="5">
        <v>11129.258000000002</v>
      </c>
      <c r="BO405" s="5">
        <v>11129.258000000002</v>
      </c>
      <c r="BP405" s="5">
        <v>11129.258000000002</v>
      </c>
      <c r="BQ405" s="5">
        <v>11129.258000000002</v>
      </c>
      <c r="BR405" s="5">
        <v>11129.258000000002</v>
      </c>
      <c r="BS405" s="5">
        <v>11129.258000000002</v>
      </c>
      <c r="BT405" s="5">
        <v>11129.258000000002</v>
      </c>
      <c r="BU405" s="5">
        <v>11129.258000000002</v>
      </c>
      <c r="BV405" s="5">
        <v>11797.013480000001</v>
      </c>
      <c r="BW405" s="5">
        <v>11797.013480000001</v>
      </c>
      <c r="BX405" s="5">
        <v>11797.013480000001</v>
      </c>
      <c r="BY405" s="5">
        <v>11797.013480000001</v>
      </c>
      <c r="BZ405" s="5">
        <v>11797.013480000001</v>
      </c>
      <c r="CA405" s="5">
        <v>11797.013480000001</v>
      </c>
      <c r="CB405" s="5">
        <v>11797.013480000001</v>
      </c>
      <c r="CC405" s="5">
        <v>11797.013480000001</v>
      </c>
      <c r="CD405" s="5">
        <v>11797.013480000001</v>
      </c>
      <c r="CE405" s="5">
        <v>11797.013480000001</v>
      </c>
      <c r="CF405" s="5">
        <v>11797.013480000001</v>
      </c>
      <c r="CG405" s="5">
        <v>11797.013480000001</v>
      </c>
      <c r="CH405" s="5">
        <v>12504.834288800002</v>
      </c>
      <c r="CI405" s="5">
        <v>12504.834288800002</v>
      </c>
      <c r="CJ405" s="5">
        <v>12504.834288800002</v>
      </c>
      <c r="CK405" s="5">
        <v>12504.834288800002</v>
      </c>
      <c r="CL405" s="5">
        <v>12504.834288800002</v>
      </c>
      <c r="CM405" s="5">
        <v>12504.834288800002</v>
      </c>
      <c r="CN405" s="5">
        <v>12504.834288800002</v>
      </c>
      <c r="CO405" s="5">
        <v>12504.834288800002</v>
      </c>
      <c r="CP405" s="5">
        <v>12504.834288800002</v>
      </c>
      <c r="CQ405" s="5">
        <v>12504.834288800002</v>
      </c>
      <c r="CR405" s="5">
        <v>12504.834288800002</v>
      </c>
      <c r="CS405" s="5">
        <v>12504.834288800002</v>
      </c>
      <c r="CU405" s="69">
        <v>0</v>
      </c>
      <c r="CV405" s="69">
        <v>0</v>
      </c>
      <c r="CW405" s="69">
        <v>0</v>
      </c>
      <c r="CX405" s="69">
        <v>0</v>
      </c>
      <c r="CY405" s="69">
        <v>0</v>
      </c>
      <c r="CZ405" s="69">
        <v>0</v>
      </c>
      <c r="DC405" s="5">
        <v>0</v>
      </c>
      <c r="DD405" s="5">
        <v>0</v>
      </c>
      <c r="DE405" s="5">
        <v>0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0</v>
      </c>
      <c r="DO405" s="5">
        <v>0</v>
      </c>
      <c r="DP405" s="5">
        <v>0</v>
      </c>
      <c r="DQ405" s="5">
        <v>0</v>
      </c>
      <c r="DR405" s="5">
        <v>0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0</v>
      </c>
      <c r="EC405" s="5">
        <v>0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0</v>
      </c>
      <c r="EK405" s="5">
        <v>0</v>
      </c>
      <c r="EL405" s="5">
        <v>0</v>
      </c>
      <c r="EM405" s="5">
        <v>0</v>
      </c>
      <c r="EN405" s="5">
        <v>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0</v>
      </c>
      <c r="EU405" s="5">
        <v>0</v>
      </c>
      <c r="EV405" s="5">
        <v>0</v>
      </c>
      <c r="EW405" s="5">
        <v>0</v>
      </c>
      <c r="EX405" s="5">
        <v>0</v>
      </c>
      <c r="EY405" s="5">
        <v>0</v>
      </c>
      <c r="EZ405" s="5">
        <v>0</v>
      </c>
      <c r="FA405" s="5">
        <v>0</v>
      </c>
      <c r="FB405" s="5">
        <v>0</v>
      </c>
      <c r="FC405" s="5">
        <v>0</v>
      </c>
      <c r="FD405" s="5">
        <v>0</v>
      </c>
      <c r="FE405" s="5">
        <v>0</v>
      </c>
      <c r="FF405" s="5">
        <v>0</v>
      </c>
      <c r="FG405" s="5">
        <v>0</v>
      </c>
      <c r="FH405" s="5">
        <v>0</v>
      </c>
      <c r="FI405" s="5">
        <v>0</v>
      </c>
      <c r="FJ405" s="5">
        <v>0</v>
      </c>
      <c r="FK405" s="5">
        <v>0</v>
      </c>
      <c r="FL405" s="5">
        <v>0</v>
      </c>
      <c r="FM405" s="5">
        <v>0</v>
      </c>
      <c r="FN405" s="5">
        <v>0</v>
      </c>
      <c r="FO405" s="5">
        <v>0</v>
      </c>
      <c r="FP405" s="5">
        <v>0</v>
      </c>
      <c r="FQ405" s="5">
        <v>0</v>
      </c>
      <c r="FR405" s="5">
        <v>0</v>
      </c>
      <c r="FS405" s="5">
        <v>0</v>
      </c>
      <c r="FT405" s="5">
        <v>0</v>
      </c>
      <c r="FU405" s="5">
        <v>0</v>
      </c>
      <c r="FV405" s="5">
        <v>0</v>
      </c>
      <c r="FW405" s="5"/>
      <c r="FZ405" s="5">
        <v>0</v>
      </c>
      <c r="GA405" s="5">
        <v>0</v>
      </c>
      <c r="GB405" s="5">
        <v>0</v>
      </c>
      <c r="GC405" s="5">
        <v>0</v>
      </c>
      <c r="GD405" s="5">
        <v>0</v>
      </c>
      <c r="GE405" s="5">
        <v>0</v>
      </c>
      <c r="GF405" s="5">
        <v>0</v>
      </c>
      <c r="GG405" s="5">
        <v>0</v>
      </c>
      <c r="GH405" s="5">
        <v>0</v>
      </c>
      <c r="GI405" s="5">
        <v>0</v>
      </c>
      <c r="GJ405" s="5">
        <v>0</v>
      </c>
      <c r="GK405" s="5">
        <v>0</v>
      </c>
      <c r="GL405" s="5">
        <v>0</v>
      </c>
      <c r="GM405" s="5">
        <v>0</v>
      </c>
      <c r="GN405" s="5">
        <v>0</v>
      </c>
      <c r="GO405" s="5">
        <v>0</v>
      </c>
      <c r="GP405" s="5">
        <v>0</v>
      </c>
      <c r="GQ405" s="5">
        <v>0</v>
      </c>
      <c r="GR405" s="5">
        <v>9905</v>
      </c>
      <c r="GS405" s="5">
        <v>9905</v>
      </c>
      <c r="GT405" s="5">
        <v>9905</v>
      </c>
      <c r="GU405" s="5">
        <v>9905</v>
      </c>
      <c r="GV405" s="5">
        <v>9905</v>
      </c>
      <c r="GW405" s="5">
        <v>9905</v>
      </c>
      <c r="GX405" s="5">
        <v>10499.300000000001</v>
      </c>
      <c r="GY405" s="5">
        <v>10499.300000000001</v>
      </c>
      <c r="GZ405" s="5">
        <v>10499.300000000001</v>
      </c>
      <c r="HA405" s="5">
        <v>10499.300000000001</v>
      </c>
      <c r="HB405" s="5">
        <v>10499.300000000001</v>
      </c>
      <c r="HC405" s="5">
        <v>10499.300000000001</v>
      </c>
      <c r="HD405" s="5">
        <v>10499.300000000001</v>
      </c>
      <c r="HE405" s="5">
        <v>10499.300000000001</v>
      </c>
      <c r="HF405" s="5">
        <v>10499.300000000001</v>
      </c>
      <c r="HG405" s="5">
        <v>10499.300000000001</v>
      </c>
      <c r="HH405" s="5">
        <v>10499.300000000001</v>
      </c>
      <c r="HI405" s="5">
        <v>10499.300000000001</v>
      </c>
      <c r="HJ405" s="5">
        <v>11129.258000000002</v>
      </c>
      <c r="HK405" s="5">
        <v>11129.258000000002</v>
      </c>
      <c r="HL405" s="5">
        <v>11129.258000000002</v>
      </c>
      <c r="HM405" s="5">
        <v>11129.258000000002</v>
      </c>
      <c r="HN405" s="5">
        <v>11129.258000000002</v>
      </c>
      <c r="HO405" s="5">
        <v>11129.258000000002</v>
      </c>
      <c r="HP405" s="5">
        <v>11129.258000000002</v>
      </c>
      <c r="HQ405" s="5">
        <v>11129.258000000002</v>
      </c>
      <c r="HR405" s="5">
        <v>11129.258000000002</v>
      </c>
      <c r="HS405" s="5">
        <v>11129.258000000002</v>
      </c>
      <c r="HT405" s="5">
        <v>11129.258000000002</v>
      </c>
      <c r="HU405" s="5">
        <v>11129.258000000002</v>
      </c>
      <c r="HV405" s="5">
        <v>11797.013480000001</v>
      </c>
      <c r="HW405" s="5">
        <v>11797.013480000001</v>
      </c>
      <c r="HX405" s="5">
        <v>11797.013480000001</v>
      </c>
      <c r="HY405" s="5">
        <v>11797.013480000001</v>
      </c>
      <c r="HZ405" s="5">
        <v>11797.013480000001</v>
      </c>
      <c r="IA405" s="5">
        <v>11797.013480000001</v>
      </c>
      <c r="IB405" s="5">
        <v>11797.013480000001</v>
      </c>
      <c r="IC405" s="5">
        <v>11797.013480000001</v>
      </c>
      <c r="ID405" s="5">
        <v>11797.013480000001</v>
      </c>
      <c r="IE405" s="5">
        <v>11797.013480000001</v>
      </c>
      <c r="IF405" s="5">
        <v>11797.013480000001</v>
      </c>
      <c r="IG405" s="5">
        <v>11797.013480000001</v>
      </c>
      <c r="IH405" s="5">
        <v>12504.834288800002</v>
      </c>
      <c r="II405" s="5">
        <v>12504.834288800002</v>
      </c>
      <c r="IJ405" s="5">
        <v>12504.834288800002</v>
      </c>
      <c r="IK405" s="5">
        <v>12504.834288800002</v>
      </c>
      <c r="IL405" s="5">
        <v>12504.834288800002</v>
      </c>
      <c r="IM405" s="5">
        <v>12504.834288800002</v>
      </c>
      <c r="IN405" s="5">
        <v>12504.834288800002</v>
      </c>
      <c r="IO405" s="5">
        <v>12504.834288800002</v>
      </c>
      <c r="IP405" s="5">
        <v>12504.834288800002</v>
      </c>
      <c r="IQ405" s="5">
        <v>12504.834288800002</v>
      </c>
      <c r="IR405" s="5">
        <v>12504.834288800002</v>
      </c>
      <c r="IS405" s="5">
        <v>12504.834288800002</v>
      </c>
      <c r="IT405" s="5"/>
      <c r="IW405" s="5">
        <v>0</v>
      </c>
      <c r="IX405" s="5">
        <v>0</v>
      </c>
      <c r="IY405" s="5">
        <v>0</v>
      </c>
      <c r="IZ405" s="5">
        <v>0</v>
      </c>
      <c r="JA405" s="5">
        <v>0</v>
      </c>
      <c r="JB405" s="5">
        <v>0</v>
      </c>
      <c r="JC405" s="5">
        <v>0</v>
      </c>
      <c r="JD405" s="5">
        <v>0</v>
      </c>
      <c r="JE405" s="5">
        <v>0</v>
      </c>
      <c r="JF405" s="5">
        <v>0</v>
      </c>
      <c r="JG405" s="5">
        <v>0</v>
      </c>
      <c r="JH405" s="5">
        <v>0</v>
      </c>
      <c r="JI405" s="5">
        <v>0</v>
      </c>
      <c r="JJ405" s="5">
        <v>0</v>
      </c>
      <c r="JK405" s="5">
        <v>0</v>
      </c>
      <c r="JL405" s="5">
        <v>0</v>
      </c>
      <c r="JM405" s="5">
        <v>0</v>
      </c>
      <c r="JN405" s="5">
        <v>0</v>
      </c>
      <c r="JO405" s="5">
        <v>284.27350000000001</v>
      </c>
      <c r="JP405" s="5">
        <v>284.27350000000001</v>
      </c>
      <c r="JQ405" s="5">
        <v>284.27350000000001</v>
      </c>
      <c r="JR405" s="5">
        <v>284.27350000000001</v>
      </c>
      <c r="JS405" s="5">
        <v>284.27350000000001</v>
      </c>
      <c r="JT405" s="5">
        <v>284.27350000000001</v>
      </c>
      <c r="JU405" s="5">
        <v>301.32991000000004</v>
      </c>
      <c r="JV405" s="5">
        <v>301.32991000000004</v>
      </c>
      <c r="JW405" s="5">
        <v>301.32991000000004</v>
      </c>
      <c r="JX405" s="5">
        <v>301.32991000000004</v>
      </c>
      <c r="JY405" s="5">
        <v>301.32991000000004</v>
      </c>
      <c r="JZ405" s="5">
        <v>301.32991000000004</v>
      </c>
      <c r="KA405" s="5">
        <v>301.32991000000004</v>
      </c>
      <c r="KB405" s="5">
        <v>301.32991000000004</v>
      </c>
      <c r="KC405" s="5">
        <v>301.32991000000004</v>
      </c>
      <c r="KD405" s="5">
        <v>301.32991000000004</v>
      </c>
      <c r="KE405" s="5">
        <v>301.32991000000004</v>
      </c>
      <c r="KF405" s="5">
        <v>301.32991000000004</v>
      </c>
      <c r="KG405" s="5">
        <v>319.40970460000005</v>
      </c>
      <c r="KH405" s="5">
        <v>319.40970460000005</v>
      </c>
      <c r="KI405" s="5">
        <v>319.40970460000005</v>
      </c>
      <c r="KJ405" s="5">
        <v>319.40970460000005</v>
      </c>
      <c r="KK405" s="5">
        <v>319.40970460000005</v>
      </c>
      <c r="KL405" s="5">
        <v>319.40970460000005</v>
      </c>
      <c r="KM405" s="5">
        <v>319.40970460000005</v>
      </c>
      <c r="KN405" s="5">
        <v>319.40970460000005</v>
      </c>
      <c r="KO405" s="5">
        <v>319.40970460000005</v>
      </c>
      <c r="KP405" s="5">
        <v>319.40970460000005</v>
      </c>
      <c r="KQ405" s="5">
        <v>319.40970460000005</v>
      </c>
      <c r="KR405" s="5">
        <v>319.40970460000005</v>
      </c>
      <c r="KS405" s="5">
        <v>338.57428687600003</v>
      </c>
      <c r="KT405" s="5">
        <v>338.57428687600003</v>
      </c>
      <c r="KU405" s="5">
        <v>338.57428687600003</v>
      </c>
      <c r="KV405" s="5">
        <v>338.57428687600003</v>
      </c>
      <c r="KW405" s="5">
        <v>338.57428687600003</v>
      </c>
      <c r="KX405" s="5">
        <v>338.57428687600003</v>
      </c>
      <c r="KY405" s="5">
        <v>338.57428687600003</v>
      </c>
      <c r="KZ405" s="5">
        <v>338.57428687600003</v>
      </c>
      <c r="LA405" s="5">
        <v>338.57428687600003</v>
      </c>
      <c r="LB405" s="5">
        <v>338.57428687600003</v>
      </c>
      <c r="LC405" s="5">
        <v>338.57428687600003</v>
      </c>
      <c r="LD405" s="5">
        <v>338.57428687600003</v>
      </c>
      <c r="LE405" s="5">
        <v>358.88874408856009</v>
      </c>
      <c r="LF405" s="5">
        <v>358.88874408856009</v>
      </c>
      <c r="LG405" s="5">
        <v>358.88874408856009</v>
      </c>
      <c r="LH405" s="5">
        <v>358.88874408856009</v>
      </c>
      <c r="LI405" s="5">
        <v>358.88874408856009</v>
      </c>
      <c r="LJ405" s="5">
        <v>358.88874408856009</v>
      </c>
      <c r="LK405" s="5">
        <v>358.88874408856009</v>
      </c>
      <c r="LL405" s="5">
        <v>358.88874408856009</v>
      </c>
      <c r="LM405" s="5">
        <v>358.88874408856009</v>
      </c>
      <c r="LN405" s="5">
        <v>358.88874408856009</v>
      </c>
      <c r="LO405" s="5">
        <v>358.88874408856009</v>
      </c>
      <c r="LP405" s="5">
        <v>358.88874408856009</v>
      </c>
      <c r="LQ405" s="5"/>
      <c r="LT405" s="5">
        <v>0</v>
      </c>
      <c r="LU405" s="5">
        <v>0</v>
      </c>
      <c r="LV405" s="5">
        <v>0</v>
      </c>
      <c r="LW405" s="5">
        <v>0</v>
      </c>
      <c r="LX405" s="5">
        <v>0</v>
      </c>
      <c r="LY405" s="5">
        <v>0</v>
      </c>
      <c r="LZ405" s="5">
        <v>0</v>
      </c>
      <c r="MA405" s="5">
        <v>0</v>
      </c>
      <c r="MB405" s="5">
        <v>0</v>
      </c>
      <c r="MC405" s="5">
        <v>0</v>
      </c>
      <c r="MD405" s="5">
        <v>0</v>
      </c>
      <c r="ME405" s="5">
        <v>0</v>
      </c>
      <c r="MF405" s="5">
        <v>0</v>
      </c>
      <c r="MG405" s="5">
        <v>0</v>
      </c>
      <c r="MH405" s="5">
        <v>0</v>
      </c>
      <c r="MI405" s="5">
        <v>0</v>
      </c>
      <c r="MJ405" s="5">
        <v>0</v>
      </c>
      <c r="MK405" s="5">
        <v>0</v>
      </c>
      <c r="ML405" s="5">
        <v>301.11200000000002</v>
      </c>
      <c r="MM405" s="5">
        <v>301.11200000000002</v>
      </c>
      <c r="MN405" s="5">
        <v>301.11200000000002</v>
      </c>
      <c r="MO405" s="5">
        <v>301.11200000000002</v>
      </c>
      <c r="MP405" s="5">
        <v>301.11200000000002</v>
      </c>
      <c r="MQ405" s="5">
        <v>301.11200000000002</v>
      </c>
      <c r="MR405" s="5">
        <v>319.17872000000006</v>
      </c>
      <c r="MS405" s="5">
        <v>319.17872000000006</v>
      </c>
      <c r="MT405" s="5">
        <v>319.17872000000006</v>
      </c>
      <c r="MU405" s="5">
        <v>319.17872000000006</v>
      </c>
      <c r="MV405" s="5">
        <v>319.17872000000006</v>
      </c>
      <c r="MW405" s="5">
        <v>319.17872000000006</v>
      </c>
      <c r="MX405" s="5">
        <v>319.17872000000006</v>
      </c>
      <c r="MY405" s="5">
        <v>319.17872000000006</v>
      </c>
      <c r="MZ405" s="5">
        <v>319.17872000000006</v>
      </c>
      <c r="NA405" s="5">
        <v>319.17872000000006</v>
      </c>
      <c r="NB405" s="5">
        <v>319.17872000000006</v>
      </c>
      <c r="NC405" s="5">
        <v>319.17872000000006</v>
      </c>
      <c r="ND405" s="5">
        <v>338.32944320000007</v>
      </c>
      <c r="NE405" s="5">
        <v>338.32944320000007</v>
      </c>
      <c r="NF405" s="5">
        <v>338.32944320000007</v>
      </c>
      <c r="NG405" s="5">
        <v>338.32944320000007</v>
      </c>
      <c r="NH405" s="5">
        <v>338.32944320000007</v>
      </c>
      <c r="NI405" s="5">
        <v>338.32944320000007</v>
      </c>
      <c r="NJ405" s="5">
        <v>338.32944320000007</v>
      </c>
      <c r="NK405" s="5">
        <v>338.32944320000007</v>
      </c>
      <c r="NL405" s="5">
        <v>338.32944320000007</v>
      </c>
      <c r="NM405" s="5">
        <v>338.32944320000007</v>
      </c>
      <c r="NN405" s="5">
        <v>338.32944320000007</v>
      </c>
      <c r="NO405" s="5">
        <v>338.32944320000007</v>
      </c>
      <c r="NP405" s="5">
        <v>358.62920979200004</v>
      </c>
      <c r="NQ405" s="5">
        <v>358.62920979200004</v>
      </c>
      <c r="NR405" s="5">
        <v>358.62920979200004</v>
      </c>
      <c r="NS405" s="5">
        <v>358.62920979200004</v>
      </c>
      <c r="NT405" s="5">
        <v>358.62920979200004</v>
      </c>
      <c r="NU405" s="5">
        <v>358.62920979200004</v>
      </c>
      <c r="NV405" s="5">
        <v>358.62920979200004</v>
      </c>
      <c r="NW405" s="5">
        <v>358.62920979200004</v>
      </c>
      <c r="NX405" s="5">
        <v>358.62920979200004</v>
      </c>
      <c r="NY405" s="5">
        <v>358.62920979200004</v>
      </c>
      <c r="NZ405" s="5">
        <v>358.62920979200004</v>
      </c>
      <c r="OA405" s="5">
        <v>358.62920979200004</v>
      </c>
      <c r="OB405" s="5">
        <v>380.14696237952006</v>
      </c>
      <c r="OC405" s="5">
        <v>380.14696237952006</v>
      </c>
      <c r="OD405" s="5">
        <v>380.14696237952006</v>
      </c>
      <c r="OE405" s="5">
        <v>380.14696237952006</v>
      </c>
      <c r="OF405" s="5">
        <v>380.14696237952006</v>
      </c>
      <c r="OG405" s="5">
        <v>380.14696237952006</v>
      </c>
      <c r="OH405" s="5">
        <v>380.14696237952006</v>
      </c>
      <c r="OI405" s="5">
        <v>380.14696237952006</v>
      </c>
      <c r="OJ405" s="5">
        <v>380.14696237952006</v>
      </c>
      <c r="OK405" s="5">
        <v>380.14696237952006</v>
      </c>
      <c r="OL405" s="5">
        <v>380.14696237952006</v>
      </c>
      <c r="OM405" s="5">
        <v>380.14696237952006</v>
      </c>
      <c r="ON405" s="5"/>
      <c r="OQ405" s="59">
        <v>0</v>
      </c>
      <c r="OR405" s="59">
        <v>0</v>
      </c>
      <c r="OS405" s="59">
        <v>0</v>
      </c>
      <c r="OT405" s="59">
        <v>0</v>
      </c>
      <c r="OU405" s="59">
        <v>0</v>
      </c>
      <c r="OV405" s="59">
        <v>0</v>
      </c>
      <c r="OW405" s="59">
        <v>0</v>
      </c>
      <c r="OX405" s="59">
        <v>0</v>
      </c>
      <c r="OY405" s="59">
        <v>0</v>
      </c>
      <c r="OZ405" s="59">
        <v>0</v>
      </c>
      <c r="PA405" s="59">
        <v>0</v>
      </c>
      <c r="PB405" s="59">
        <v>0</v>
      </c>
      <c r="PC405" s="59">
        <v>0</v>
      </c>
      <c r="PD405" s="59">
        <v>0</v>
      </c>
      <c r="PE405" s="59">
        <v>0</v>
      </c>
      <c r="PF405" s="59">
        <v>0</v>
      </c>
      <c r="PG405" s="59">
        <v>0</v>
      </c>
      <c r="PH405" s="59">
        <v>0</v>
      </c>
      <c r="PI405" s="59">
        <v>0</v>
      </c>
      <c r="PJ405" s="59">
        <v>0</v>
      </c>
      <c r="PK405" s="59">
        <v>0</v>
      </c>
      <c r="PL405" s="59">
        <v>0</v>
      </c>
      <c r="PM405" s="59">
        <v>0</v>
      </c>
      <c r="PN405" s="59">
        <v>0</v>
      </c>
      <c r="PO405" s="59">
        <v>0</v>
      </c>
      <c r="PP405" s="59">
        <v>0</v>
      </c>
      <c r="PQ405" s="59">
        <v>0</v>
      </c>
      <c r="PR405" s="59">
        <v>0</v>
      </c>
      <c r="PS405" s="59">
        <v>0</v>
      </c>
      <c r="PT405" s="59">
        <v>0</v>
      </c>
      <c r="PU405" s="59">
        <v>0</v>
      </c>
      <c r="PV405" s="59">
        <v>0</v>
      </c>
      <c r="PW405" s="59">
        <v>0</v>
      </c>
      <c r="PX405" s="59">
        <v>0</v>
      </c>
      <c r="PY405" s="59">
        <v>0</v>
      </c>
      <c r="PZ405" s="59">
        <v>0</v>
      </c>
      <c r="QA405" s="59">
        <v>0</v>
      </c>
      <c r="QB405" s="59">
        <v>0</v>
      </c>
      <c r="QC405" s="59">
        <v>0</v>
      </c>
      <c r="QD405" s="59">
        <v>0</v>
      </c>
      <c r="QE405" s="59">
        <v>0</v>
      </c>
      <c r="QF405" s="59">
        <v>0</v>
      </c>
      <c r="QG405" s="59">
        <v>0</v>
      </c>
      <c r="QH405" s="59">
        <v>0</v>
      </c>
      <c r="QI405" s="59">
        <v>0</v>
      </c>
      <c r="QJ405" s="59">
        <v>0</v>
      </c>
      <c r="QK405" s="59">
        <v>0</v>
      </c>
      <c r="QL405" s="59">
        <v>0</v>
      </c>
      <c r="QM405" s="59">
        <v>0</v>
      </c>
      <c r="QN405" s="59">
        <v>0</v>
      </c>
      <c r="QO405" s="59">
        <v>0</v>
      </c>
      <c r="QP405" s="59">
        <v>0</v>
      </c>
      <c r="QQ405" s="59">
        <v>0</v>
      </c>
      <c r="QR405" s="59">
        <v>0</v>
      </c>
      <c r="QS405" s="59">
        <v>0</v>
      </c>
      <c r="QT405" s="59">
        <v>0</v>
      </c>
      <c r="QU405" s="59">
        <v>0</v>
      </c>
      <c r="QV405" s="59">
        <v>0</v>
      </c>
      <c r="QW405" s="59">
        <v>0</v>
      </c>
      <c r="QX405" s="59">
        <v>0</v>
      </c>
      <c r="QY405" s="59">
        <v>0</v>
      </c>
      <c r="QZ405" s="59">
        <v>0</v>
      </c>
      <c r="RA405" s="59">
        <v>0</v>
      </c>
      <c r="RB405" s="59">
        <v>0</v>
      </c>
      <c r="RC405" s="59">
        <v>0</v>
      </c>
      <c r="RD405" s="59">
        <v>0</v>
      </c>
      <c r="RE405" s="59">
        <v>0</v>
      </c>
      <c r="RF405" s="59">
        <v>0</v>
      </c>
      <c r="RG405" s="59">
        <v>0</v>
      </c>
      <c r="RH405" s="59">
        <v>0</v>
      </c>
      <c r="RI405" s="59">
        <v>0</v>
      </c>
      <c r="RJ405" s="59">
        <v>0</v>
      </c>
      <c r="RK405" s="59"/>
      <c r="RN405" s="59">
        <v>0</v>
      </c>
      <c r="RO405" s="59">
        <v>0</v>
      </c>
      <c r="RP405" s="59">
        <v>0</v>
      </c>
      <c r="RQ405" s="59">
        <v>0</v>
      </c>
      <c r="RR405" s="59">
        <v>0</v>
      </c>
      <c r="RS405" s="59">
        <v>0</v>
      </c>
      <c r="RT405" s="59">
        <v>0</v>
      </c>
      <c r="RU405" s="59">
        <v>0</v>
      </c>
      <c r="RV405" s="59">
        <v>0</v>
      </c>
      <c r="RW405" s="59">
        <v>0</v>
      </c>
      <c r="RX405" s="59">
        <v>0</v>
      </c>
      <c r="RY405" s="59">
        <v>0</v>
      </c>
      <c r="RZ405" s="59">
        <v>0</v>
      </c>
      <c r="SA405" s="59">
        <v>0</v>
      </c>
      <c r="SB405" s="59">
        <v>0</v>
      </c>
      <c r="SC405" s="59">
        <v>0</v>
      </c>
      <c r="SD405" s="59">
        <v>0</v>
      </c>
      <c r="SE405" s="59">
        <v>0</v>
      </c>
      <c r="SF405" s="59">
        <v>585.38550000000009</v>
      </c>
      <c r="SG405" s="59">
        <v>585.38550000000009</v>
      </c>
      <c r="SH405" s="59">
        <v>585.38550000000009</v>
      </c>
      <c r="SI405" s="59">
        <v>585.38550000000009</v>
      </c>
      <c r="SJ405" s="59">
        <v>585.38550000000009</v>
      </c>
      <c r="SK405" s="59">
        <v>585.38550000000009</v>
      </c>
      <c r="SL405" s="59">
        <v>620.50863000000004</v>
      </c>
      <c r="SM405" s="59">
        <v>620.50863000000004</v>
      </c>
      <c r="SN405" s="59">
        <v>620.50863000000004</v>
      </c>
      <c r="SO405" s="59">
        <v>620.50863000000004</v>
      </c>
      <c r="SP405" s="59">
        <v>620.50863000000004</v>
      </c>
      <c r="SQ405" s="59">
        <v>620.50863000000004</v>
      </c>
      <c r="SR405" s="59">
        <v>620.50863000000004</v>
      </c>
      <c r="SS405" s="59">
        <v>620.50863000000004</v>
      </c>
      <c r="ST405" s="59">
        <v>620.50863000000004</v>
      </c>
      <c r="SU405" s="59">
        <v>620.50863000000004</v>
      </c>
      <c r="SV405" s="59">
        <v>620.50863000000004</v>
      </c>
      <c r="SW405" s="59">
        <v>620.50863000000004</v>
      </c>
      <c r="SX405" s="59">
        <v>657.73914780000018</v>
      </c>
      <c r="SY405" s="59">
        <v>657.73914780000018</v>
      </c>
      <c r="SZ405" s="59">
        <v>657.73914780000018</v>
      </c>
      <c r="TA405" s="59">
        <v>657.73914780000018</v>
      </c>
      <c r="TB405" s="59">
        <v>657.73914780000018</v>
      </c>
      <c r="TC405" s="59">
        <v>657.73914780000018</v>
      </c>
      <c r="TD405" s="59">
        <v>657.73914780000018</v>
      </c>
      <c r="TE405" s="59">
        <v>657.73914780000018</v>
      </c>
      <c r="TF405" s="59">
        <v>657.73914780000018</v>
      </c>
      <c r="TG405" s="59">
        <v>657.73914780000018</v>
      </c>
      <c r="TH405" s="59">
        <v>657.73914780000018</v>
      </c>
      <c r="TI405" s="59">
        <v>657.73914780000018</v>
      </c>
      <c r="TJ405" s="59">
        <v>697.20349666800007</v>
      </c>
      <c r="TK405" s="59">
        <v>697.20349666800007</v>
      </c>
      <c r="TL405" s="59">
        <v>697.20349666800007</v>
      </c>
      <c r="TM405" s="59">
        <v>697.20349666800007</v>
      </c>
      <c r="TN405" s="59">
        <v>697.20349666800007</v>
      </c>
      <c r="TO405" s="59">
        <v>697.20349666800007</v>
      </c>
      <c r="TP405" s="59">
        <v>697.20349666800007</v>
      </c>
      <c r="TQ405" s="59">
        <v>697.20349666800007</v>
      </c>
      <c r="TR405" s="59">
        <v>697.20349666800007</v>
      </c>
      <c r="TS405" s="59">
        <v>697.20349666800007</v>
      </c>
      <c r="TT405" s="59">
        <v>697.20349666800007</v>
      </c>
      <c r="TU405" s="59">
        <v>697.20349666800007</v>
      </c>
      <c r="TV405" s="59">
        <v>739.03570646808021</v>
      </c>
      <c r="TW405" s="59">
        <v>739.03570646808021</v>
      </c>
      <c r="TX405" s="59">
        <v>739.03570646808021</v>
      </c>
      <c r="TY405" s="59">
        <v>739.03570646808021</v>
      </c>
      <c r="TZ405" s="59">
        <v>739.03570646808021</v>
      </c>
      <c r="UA405" s="59">
        <v>739.03570646808021</v>
      </c>
      <c r="UB405" s="59">
        <v>739.03570646808021</v>
      </c>
      <c r="UC405" s="59">
        <v>739.03570646808021</v>
      </c>
      <c r="UD405" s="59">
        <v>739.03570646808021</v>
      </c>
      <c r="UE405" s="59">
        <v>739.03570646808021</v>
      </c>
      <c r="UF405" s="59">
        <v>739.03570646808021</v>
      </c>
      <c r="UG405" s="59">
        <v>739.03570646808021</v>
      </c>
      <c r="UH405" s="59"/>
      <c r="UK405" s="59">
        <v>0</v>
      </c>
      <c r="UL405" s="59">
        <v>1705.6410000000001</v>
      </c>
      <c r="UM405" s="59">
        <v>3615.9589199999996</v>
      </c>
      <c r="UN405" s="59">
        <v>3832.9164552000016</v>
      </c>
      <c r="UO405" s="59">
        <v>4062.8914425119997</v>
      </c>
      <c r="UP405" s="59">
        <v>4306.6649290627211</v>
      </c>
      <c r="UQ405" s="59"/>
      <c r="UT405" s="59">
        <v>0</v>
      </c>
      <c r="UU405" s="59">
        <v>1806.6720000000003</v>
      </c>
      <c r="UV405" s="59">
        <v>3830.14464</v>
      </c>
      <c r="UW405" s="59">
        <v>4059.9533184000015</v>
      </c>
      <c r="UX405" s="59">
        <v>4303.5505175040007</v>
      </c>
      <c r="UY405" s="59">
        <v>4561.7635485542405</v>
      </c>
      <c r="UZ405" s="59"/>
      <c r="VC405" s="59">
        <v>0</v>
      </c>
      <c r="VD405" s="59">
        <v>0</v>
      </c>
      <c r="VE405" s="59">
        <v>0</v>
      </c>
      <c r="VF405" s="59">
        <v>0</v>
      </c>
      <c r="VG405" s="59">
        <v>0</v>
      </c>
      <c r="VH405" s="59">
        <v>0</v>
      </c>
      <c r="VI405" s="59"/>
      <c r="VL405" s="59">
        <v>0</v>
      </c>
      <c r="VM405" s="59">
        <v>3512.3130000000001</v>
      </c>
      <c r="VN405" s="59">
        <v>7446.1035599999996</v>
      </c>
      <c r="VO405" s="59">
        <v>7892.8697736000031</v>
      </c>
      <c r="VP405" s="59">
        <v>8366.4419600159999</v>
      </c>
      <c r="VQ405" s="59">
        <v>8868.4284776169625</v>
      </c>
      <c r="VR405" s="59"/>
      <c r="VU405" s="59">
        <v>0</v>
      </c>
      <c r="VV405" s="59">
        <v>59430</v>
      </c>
      <c r="VW405" s="59">
        <v>125991.60000000002</v>
      </c>
      <c r="VX405" s="59">
        <v>133551.09600000002</v>
      </c>
      <c r="VY405" s="59">
        <v>141564.16175999999</v>
      </c>
      <c r="VZ405" s="59">
        <v>150058.01146560002</v>
      </c>
      <c r="WA405" s="59"/>
      <c r="WD405" s="59">
        <v>0</v>
      </c>
      <c r="WE405" s="59">
        <v>4952.5</v>
      </c>
      <c r="WF405" s="59">
        <v>10499.300000000001</v>
      </c>
      <c r="WG405" s="59">
        <v>11129.258000000002</v>
      </c>
      <c r="WH405" s="59">
        <v>11797.01348</v>
      </c>
      <c r="WI405" s="59">
        <v>12504.834288800002</v>
      </c>
      <c r="WJ405" s="59"/>
      <c r="WM405" s="59">
        <v>0</v>
      </c>
      <c r="WN405" s="59">
        <v>207.82626940830886</v>
      </c>
      <c r="WO405" s="59">
        <v>440.59169114561485</v>
      </c>
      <c r="WP405" s="59">
        <v>467.02719261435175</v>
      </c>
      <c r="WQ405" s="59">
        <v>495.0488241712128</v>
      </c>
      <c r="WR405" s="59">
        <v>524.7517536214857</v>
      </c>
      <c r="WS405" s="59"/>
      <c r="WV405" s="74">
        <v>-6</v>
      </c>
      <c r="WW405" s="74">
        <v>6</v>
      </c>
      <c r="WX405" s="74">
        <v>18</v>
      </c>
      <c r="WY405" s="74">
        <v>30</v>
      </c>
      <c r="WZ405" s="74">
        <v>42</v>
      </c>
      <c r="XA405" s="74">
        <v>54</v>
      </c>
      <c r="XB405" s="74"/>
      <c r="XE405" s="80">
        <v>0</v>
      </c>
      <c r="XF405" s="80">
        <v>0</v>
      </c>
      <c r="XG405" s="80">
        <v>1</v>
      </c>
      <c r="XH405" s="80">
        <v>2</v>
      </c>
      <c r="XI405" s="80">
        <v>3</v>
      </c>
      <c r="XJ405" s="80">
        <v>4</v>
      </c>
      <c r="XK405" s="80"/>
      <c r="XL405" s="75"/>
      <c r="XM405" s="75"/>
      <c r="XN405" s="80">
        <v>0</v>
      </c>
      <c r="XO405" s="80">
        <v>6</v>
      </c>
      <c r="XP405" s="80">
        <v>6</v>
      </c>
      <c r="XQ405" s="80">
        <v>6</v>
      </c>
      <c r="XR405" s="80">
        <v>6</v>
      </c>
      <c r="XS405" s="80">
        <v>6</v>
      </c>
      <c r="XT405" s="80"/>
      <c r="XW405" s="80">
        <v>0</v>
      </c>
      <c r="XX405" s="80">
        <v>0</v>
      </c>
      <c r="XY405" s="80">
        <v>0</v>
      </c>
      <c r="XZ405" s="80">
        <v>0</v>
      </c>
      <c r="YA405" s="80">
        <v>0</v>
      </c>
      <c r="YB405" s="80">
        <v>0</v>
      </c>
      <c r="YC405" s="80"/>
      <c r="YF405" s="5">
        <v>0</v>
      </c>
      <c r="YG405" s="5">
        <v>433.31777171632393</v>
      </c>
      <c r="YH405" s="5">
        <v>918.63367603860752</v>
      </c>
      <c r="YI405" s="5">
        <v>973.75169660092342</v>
      </c>
      <c r="YJ405" s="5">
        <v>1032.1767983969794</v>
      </c>
      <c r="YK405" s="5">
        <v>1094.1074063007991</v>
      </c>
      <c r="YL405" s="5"/>
      <c r="YO405" s="5">
        <v>0</v>
      </c>
      <c r="YP405" s="5">
        <v>9352.1821233738992</v>
      </c>
      <c r="YQ405" s="5">
        <v>19826.626101552669</v>
      </c>
      <c r="YR405" s="5">
        <v>21016.223667645827</v>
      </c>
      <c r="YS405" s="5">
        <v>29702.929450272768</v>
      </c>
      <c r="YT405" s="5">
        <v>31485.105217289143</v>
      </c>
      <c r="YU405" s="5"/>
      <c r="YX405" s="5">
        <v>0</v>
      </c>
      <c r="YY405" s="5">
        <v>9268.8065560138202</v>
      </c>
      <c r="YZ405" s="5">
        <v>19826.626101552669</v>
      </c>
      <c r="ZA405" s="5">
        <v>21016.223667645827</v>
      </c>
      <c r="ZB405" s="5">
        <v>29702.929450272768</v>
      </c>
      <c r="ZC405" s="5">
        <v>31485.105217289143</v>
      </c>
      <c r="ZD405" s="5"/>
      <c r="ZG405" s="5">
        <v>0</v>
      </c>
      <c r="ZH405" s="5">
        <v>207.82626940830886</v>
      </c>
      <c r="ZI405" s="5">
        <v>440.59169114561485</v>
      </c>
      <c r="ZJ405" s="5">
        <v>467.02719261435175</v>
      </c>
      <c r="ZK405" s="5">
        <v>495.0488241712128</v>
      </c>
      <c r="ZL405" s="5">
        <v>524.7517536214857</v>
      </c>
      <c r="ZM405" s="5"/>
      <c r="ZP405" s="60">
        <v>0</v>
      </c>
      <c r="ZQ405" s="60">
        <v>1454.783885858162</v>
      </c>
      <c r="ZR405" s="60">
        <v>12336.567352077216</v>
      </c>
      <c r="ZS405" s="60">
        <v>13076.761393201848</v>
      </c>
      <c r="ZT405" s="60">
        <v>13861.367076793958</v>
      </c>
      <c r="ZU405" s="60">
        <v>14693.049101401601</v>
      </c>
      <c r="ZV405" s="60"/>
      <c r="ZY405" s="60">
        <v>0</v>
      </c>
      <c r="ZZ405" s="60">
        <v>207.82626940830886</v>
      </c>
      <c r="AAA405" s="60">
        <v>440.59169114561485</v>
      </c>
      <c r="AAB405" s="60">
        <v>467.02719261435175</v>
      </c>
      <c r="AAC405" s="60">
        <v>495.0488241712128</v>
      </c>
      <c r="AAD405" s="60">
        <v>524.7517536214857</v>
      </c>
      <c r="AAE405" s="60"/>
      <c r="AAH405" s="60">
        <v>0</v>
      </c>
      <c r="AAI405" s="60">
        <v>2701.7415023080152</v>
      </c>
      <c r="AAJ405" s="60">
        <v>14980.117498950905</v>
      </c>
      <c r="AAK405" s="60">
        <v>25686.495593789346</v>
      </c>
      <c r="AAL405" s="60">
        <v>37623.710637012176</v>
      </c>
      <c r="AAM405" s="60">
        <v>50900.920101284115</v>
      </c>
      <c r="AAN405" s="60"/>
      <c r="AAQ405" s="5">
        <v>0</v>
      </c>
      <c r="AAR405" s="5">
        <v>4156.5253881661774</v>
      </c>
      <c r="AAS405" s="5">
        <v>27316.68485102812</v>
      </c>
      <c r="AAT405" s="5">
        <v>38763.256986991197</v>
      </c>
      <c r="AAU405" s="5">
        <v>51485.077713806138</v>
      </c>
      <c r="AAV405" s="5">
        <v>65593.969202685723</v>
      </c>
    </row>
    <row r="406" spans="2:724" ht="15" customHeight="1">
      <c r="B406" s="228">
        <v>133</v>
      </c>
      <c r="C406" s="228">
        <v>9</v>
      </c>
      <c r="D406" s="229" t="s">
        <v>489</v>
      </c>
      <c r="E406" s="73" t="b">
        <v>0</v>
      </c>
      <c r="F406" s="230">
        <v>42186</v>
      </c>
      <c r="G406" s="231" t="s">
        <v>426</v>
      </c>
      <c r="H406" s="57" t="s">
        <v>231</v>
      </c>
      <c r="I406" s="57" t="s">
        <v>198</v>
      </c>
      <c r="J406" s="229" t="s">
        <v>232</v>
      </c>
      <c r="K406" s="232">
        <v>0</v>
      </c>
      <c r="L406" s="232">
        <v>0</v>
      </c>
      <c r="M406" s="73" t="b">
        <v>1</v>
      </c>
      <c r="N406" s="73" t="b">
        <v>1</v>
      </c>
      <c r="O406" s="73" t="b">
        <v>1</v>
      </c>
      <c r="P406" s="27">
        <v>43282</v>
      </c>
      <c r="Q406" s="27" t="s">
        <v>426</v>
      </c>
      <c r="R406" s="69">
        <v>0</v>
      </c>
      <c r="S406" s="69">
        <v>0.06</v>
      </c>
      <c r="T406" s="69">
        <v>0.06</v>
      </c>
      <c r="U406" s="69">
        <v>0.06</v>
      </c>
      <c r="V406" s="69">
        <v>0.06</v>
      </c>
      <c r="W406" s="69">
        <v>0.06</v>
      </c>
      <c r="Z406" s="232">
        <v>0</v>
      </c>
      <c r="AA406" s="232">
        <v>0</v>
      </c>
      <c r="AB406" s="232">
        <v>0</v>
      </c>
      <c r="AC406" s="232">
        <v>0</v>
      </c>
      <c r="AD406" s="232">
        <v>0</v>
      </c>
      <c r="AE406" s="232">
        <v>0</v>
      </c>
      <c r="AF406" s="232">
        <v>0</v>
      </c>
      <c r="AG406" s="232">
        <v>0</v>
      </c>
      <c r="AH406" s="232">
        <v>0</v>
      </c>
      <c r="AI406" s="232">
        <v>0</v>
      </c>
      <c r="AJ406" s="232">
        <v>0</v>
      </c>
      <c r="AK406" s="232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233">
        <v>9905</v>
      </c>
      <c r="AS406" s="5">
        <v>9905</v>
      </c>
      <c r="AT406" s="5">
        <v>9905</v>
      </c>
      <c r="AU406" s="5">
        <v>9905</v>
      </c>
      <c r="AV406" s="5">
        <v>9905</v>
      </c>
      <c r="AW406" s="5">
        <v>9905</v>
      </c>
      <c r="AX406" s="5">
        <v>10499.300000000001</v>
      </c>
      <c r="AY406" s="5">
        <v>10499.300000000001</v>
      </c>
      <c r="AZ406" s="5">
        <v>10499.300000000001</v>
      </c>
      <c r="BA406" s="5">
        <v>10499.300000000001</v>
      </c>
      <c r="BB406" s="5">
        <v>10499.300000000001</v>
      </c>
      <c r="BC406" s="5">
        <v>10499.300000000001</v>
      </c>
      <c r="BD406" s="5">
        <v>10499.300000000001</v>
      </c>
      <c r="BE406" s="5">
        <v>10499.300000000001</v>
      </c>
      <c r="BF406" s="5">
        <v>10499.300000000001</v>
      </c>
      <c r="BG406" s="5">
        <v>10499.300000000001</v>
      </c>
      <c r="BH406" s="5">
        <v>10499.300000000001</v>
      </c>
      <c r="BI406" s="5">
        <v>10499.300000000001</v>
      </c>
      <c r="BJ406" s="5">
        <v>11129.258000000002</v>
      </c>
      <c r="BK406" s="5">
        <v>11129.258000000002</v>
      </c>
      <c r="BL406" s="5">
        <v>11129.258000000002</v>
      </c>
      <c r="BM406" s="5">
        <v>11129.258000000002</v>
      </c>
      <c r="BN406" s="5">
        <v>11129.258000000002</v>
      </c>
      <c r="BO406" s="5">
        <v>11129.258000000002</v>
      </c>
      <c r="BP406" s="5">
        <v>11129.258000000002</v>
      </c>
      <c r="BQ406" s="5">
        <v>11129.258000000002</v>
      </c>
      <c r="BR406" s="5">
        <v>11129.258000000002</v>
      </c>
      <c r="BS406" s="5">
        <v>11129.258000000002</v>
      </c>
      <c r="BT406" s="5">
        <v>11129.258000000002</v>
      </c>
      <c r="BU406" s="5">
        <v>11129.258000000002</v>
      </c>
      <c r="BV406" s="5">
        <v>11797.013480000001</v>
      </c>
      <c r="BW406" s="5">
        <v>11797.013480000001</v>
      </c>
      <c r="BX406" s="5">
        <v>11797.013480000001</v>
      </c>
      <c r="BY406" s="5">
        <v>11797.013480000001</v>
      </c>
      <c r="BZ406" s="5">
        <v>11797.013480000001</v>
      </c>
      <c r="CA406" s="5">
        <v>11797.013480000001</v>
      </c>
      <c r="CB406" s="5">
        <v>11797.013480000001</v>
      </c>
      <c r="CC406" s="5">
        <v>11797.013480000001</v>
      </c>
      <c r="CD406" s="5">
        <v>11797.013480000001</v>
      </c>
      <c r="CE406" s="5">
        <v>11797.013480000001</v>
      </c>
      <c r="CF406" s="5">
        <v>11797.013480000001</v>
      </c>
      <c r="CG406" s="5">
        <v>11797.013480000001</v>
      </c>
      <c r="CH406" s="5">
        <v>12504.834288800002</v>
      </c>
      <c r="CI406" s="5">
        <v>12504.834288800002</v>
      </c>
      <c r="CJ406" s="5">
        <v>12504.834288800002</v>
      </c>
      <c r="CK406" s="5">
        <v>12504.834288800002</v>
      </c>
      <c r="CL406" s="5">
        <v>12504.834288800002</v>
      </c>
      <c r="CM406" s="5">
        <v>12504.834288800002</v>
      </c>
      <c r="CN406" s="5">
        <v>12504.834288800002</v>
      </c>
      <c r="CO406" s="5">
        <v>12504.834288800002</v>
      </c>
      <c r="CP406" s="5">
        <v>12504.834288800002</v>
      </c>
      <c r="CQ406" s="5">
        <v>12504.834288800002</v>
      </c>
      <c r="CR406" s="5">
        <v>12504.834288800002</v>
      </c>
      <c r="CS406" s="5">
        <v>12504.834288800002</v>
      </c>
      <c r="CU406" s="69">
        <v>0</v>
      </c>
      <c r="CV406" s="69">
        <v>0</v>
      </c>
      <c r="CW406" s="69">
        <v>0</v>
      </c>
      <c r="CX406" s="69">
        <v>0</v>
      </c>
      <c r="CY406" s="69">
        <v>0</v>
      </c>
      <c r="CZ406" s="69">
        <v>0</v>
      </c>
      <c r="DC406" s="5">
        <v>0</v>
      </c>
      <c r="DD406" s="5">
        <v>0</v>
      </c>
      <c r="DE406" s="5">
        <v>0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0</v>
      </c>
      <c r="DR406" s="5">
        <v>0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0</v>
      </c>
      <c r="EF406" s="5">
        <v>0</v>
      </c>
      <c r="EG406" s="5">
        <v>0</v>
      </c>
      <c r="EH406" s="5">
        <v>0</v>
      </c>
      <c r="EI406" s="5">
        <v>0</v>
      </c>
      <c r="EJ406" s="5">
        <v>0</v>
      </c>
      <c r="EK406" s="5">
        <v>0</v>
      </c>
      <c r="EL406" s="5">
        <v>0</v>
      </c>
      <c r="EM406" s="5">
        <v>0</v>
      </c>
      <c r="EN406" s="5">
        <v>0</v>
      </c>
      <c r="EO406" s="5">
        <v>0</v>
      </c>
      <c r="EP406" s="5">
        <v>0</v>
      </c>
      <c r="EQ406" s="5">
        <v>0</v>
      </c>
      <c r="ER406" s="5">
        <v>0</v>
      </c>
      <c r="ES406" s="5">
        <v>0</v>
      </c>
      <c r="ET406" s="5">
        <v>0</v>
      </c>
      <c r="EU406" s="5">
        <v>0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0</v>
      </c>
      <c r="FK406" s="5">
        <v>0</v>
      </c>
      <c r="FL406" s="5">
        <v>0</v>
      </c>
      <c r="FM406" s="5">
        <v>0</v>
      </c>
      <c r="FN406" s="5">
        <v>0</v>
      </c>
      <c r="FO406" s="5">
        <v>0</v>
      </c>
      <c r="FP406" s="5">
        <v>0</v>
      </c>
      <c r="FQ406" s="5">
        <v>0</v>
      </c>
      <c r="FR406" s="5">
        <v>0</v>
      </c>
      <c r="FS406" s="5">
        <v>0</v>
      </c>
      <c r="FT406" s="5">
        <v>0</v>
      </c>
      <c r="FU406" s="5">
        <v>0</v>
      </c>
      <c r="FV406" s="5">
        <v>0</v>
      </c>
      <c r="FW406" s="5"/>
      <c r="FZ406" s="5">
        <v>0</v>
      </c>
      <c r="GA406" s="5">
        <v>0</v>
      </c>
      <c r="GB406" s="5">
        <v>0</v>
      </c>
      <c r="GC406" s="5">
        <v>0</v>
      </c>
      <c r="GD406" s="5">
        <v>0</v>
      </c>
      <c r="GE406" s="5">
        <v>0</v>
      </c>
      <c r="GF406" s="5">
        <v>0</v>
      </c>
      <c r="GG406" s="5">
        <v>0</v>
      </c>
      <c r="GH406" s="5">
        <v>0</v>
      </c>
      <c r="GI406" s="5">
        <v>0</v>
      </c>
      <c r="GJ406" s="5">
        <v>0</v>
      </c>
      <c r="GK406" s="5">
        <v>0</v>
      </c>
      <c r="GL406" s="5">
        <v>0</v>
      </c>
      <c r="GM406" s="5">
        <v>0</v>
      </c>
      <c r="GN406" s="5">
        <v>0</v>
      </c>
      <c r="GO406" s="5">
        <v>0</v>
      </c>
      <c r="GP406" s="5">
        <v>0</v>
      </c>
      <c r="GQ406" s="5">
        <v>0</v>
      </c>
      <c r="GR406" s="5">
        <v>9905</v>
      </c>
      <c r="GS406" s="5">
        <v>9905</v>
      </c>
      <c r="GT406" s="5">
        <v>9905</v>
      </c>
      <c r="GU406" s="5">
        <v>9905</v>
      </c>
      <c r="GV406" s="5">
        <v>9905</v>
      </c>
      <c r="GW406" s="5">
        <v>9905</v>
      </c>
      <c r="GX406" s="5">
        <v>10499.300000000001</v>
      </c>
      <c r="GY406" s="5">
        <v>10499.300000000001</v>
      </c>
      <c r="GZ406" s="5">
        <v>10499.300000000001</v>
      </c>
      <c r="HA406" s="5">
        <v>10499.300000000001</v>
      </c>
      <c r="HB406" s="5">
        <v>10499.300000000001</v>
      </c>
      <c r="HC406" s="5">
        <v>10499.300000000001</v>
      </c>
      <c r="HD406" s="5">
        <v>10499.300000000001</v>
      </c>
      <c r="HE406" s="5">
        <v>10499.300000000001</v>
      </c>
      <c r="HF406" s="5">
        <v>10499.300000000001</v>
      </c>
      <c r="HG406" s="5">
        <v>10499.300000000001</v>
      </c>
      <c r="HH406" s="5">
        <v>10499.300000000001</v>
      </c>
      <c r="HI406" s="5">
        <v>10499.300000000001</v>
      </c>
      <c r="HJ406" s="5">
        <v>11129.258000000002</v>
      </c>
      <c r="HK406" s="5">
        <v>11129.258000000002</v>
      </c>
      <c r="HL406" s="5">
        <v>11129.258000000002</v>
      </c>
      <c r="HM406" s="5">
        <v>11129.258000000002</v>
      </c>
      <c r="HN406" s="5">
        <v>11129.258000000002</v>
      </c>
      <c r="HO406" s="5">
        <v>11129.258000000002</v>
      </c>
      <c r="HP406" s="5">
        <v>11129.258000000002</v>
      </c>
      <c r="HQ406" s="5">
        <v>11129.258000000002</v>
      </c>
      <c r="HR406" s="5">
        <v>11129.258000000002</v>
      </c>
      <c r="HS406" s="5">
        <v>11129.258000000002</v>
      </c>
      <c r="HT406" s="5">
        <v>11129.258000000002</v>
      </c>
      <c r="HU406" s="5">
        <v>11129.258000000002</v>
      </c>
      <c r="HV406" s="5">
        <v>11797.013480000001</v>
      </c>
      <c r="HW406" s="5">
        <v>11797.013480000001</v>
      </c>
      <c r="HX406" s="5">
        <v>11797.013480000001</v>
      </c>
      <c r="HY406" s="5">
        <v>11797.013480000001</v>
      </c>
      <c r="HZ406" s="5">
        <v>11797.013480000001</v>
      </c>
      <c r="IA406" s="5">
        <v>11797.013480000001</v>
      </c>
      <c r="IB406" s="5">
        <v>11797.013480000001</v>
      </c>
      <c r="IC406" s="5">
        <v>11797.013480000001</v>
      </c>
      <c r="ID406" s="5">
        <v>11797.013480000001</v>
      </c>
      <c r="IE406" s="5">
        <v>11797.013480000001</v>
      </c>
      <c r="IF406" s="5">
        <v>11797.013480000001</v>
      </c>
      <c r="IG406" s="5">
        <v>11797.013480000001</v>
      </c>
      <c r="IH406" s="5">
        <v>12504.834288800002</v>
      </c>
      <c r="II406" s="5">
        <v>12504.834288800002</v>
      </c>
      <c r="IJ406" s="5">
        <v>12504.834288800002</v>
      </c>
      <c r="IK406" s="5">
        <v>12504.834288800002</v>
      </c>
      <c r="IL406" s="5">
        <v>12504.834288800002</v>
      </c>
      <c r="IM406" s="5">
        <v>12504.834288800002</v>
      </c>
      <c r="IN406" s="5">
        <v>12504.834288800002</v>
      </c>
      <c r="IO406" s="5">
        <v>12504.834288800002</v>
      </c>
      <c r="IP406" s="5">
        <v>12504.834288800002</v>
      </c>
      <c r="IQ406" s="5">
        <v>12504.834288800002</v>
      </c>
      <c r="IR406" s="5">
        <v>12504.834288800002</v>
      </c>
      <c r="IS406" s="5">
        <v>12504.834288800002</v>
      </c>
      <c r="IT406" s="5"/>
      <c r="IW406" s="5">
        <v>0</v>
      </c>
      <c r="IX406" s="5">
        <v>0</v>
      </c>
      <c r="IY406" s="5">
        <v>0</v>
      </c>
      <c r="IZ406" s="5">
        <v>0</v>
      </c>
      <c r="JA406" s="5">
        <v>0</v>
      </c>
      <c r="JB406" s="5">
        <v>0</v>
      </c>
      <c r="JC406" s="5">
        <v>0</v>
      </c>
      <c r="JD406" s="5">
        <v>0</v>
      </c>
      <c r="JE406" s="5">
        <v>0</v>
      </c>
      <c r="JF406" s="5">
        <v>0</v>
      </c>
      <c r="JG406" s="5">
        <v>0</v>
      </c>
      <c r="JH406" s="5">
        <v>0</v>
      </c>
      <c r="JI406" s="5">
        <v>0</v>
      </c>
      <c r="JJ406" s="5">
        <v>0</v>
      </c>
      <c r="JK406" s="5">
        <v>0</v>
      </c>
      <c r="JL406" s="5">
        <v>0</v>
      </c>
      <c r="JM406" s="5">
        <v>0</v>
      </c>
      <c r="JN406" s="5">
        <v>0</v>
      </c>
      <c r="JO406" s="5">
        <v>284.27350000000001</v>
      </c>
      <c r="JP406" s="5">
        <v>284.27350000000001</v>
      </c>
      <c r="JQ406" s="5">
        <v>284.27350000000001</v>
      </c>
      <c r="JR406" s="5">
        <v>284.27350000000001</v>
      </c>
      <c r="JS406" s="5">
        <v>284.27350000000001</v>
      </c>
      <c r="JT406" s="5">
        <v>284.27350000000001</v>
      </c>
      <c r="JU406" s="5">
        <v>301.32991000000004</v>
      </c>
      <c r="JV406" s="5">
        <v>301.32991000000004</v>
      </c>
      <c r="JW406" s="5">
        <v>301.32991000000004</v>
      </c>
      <c r="JX406" s="5">
        <v>301.32991000000004</v>
      </c>
      <c r="JY406" s="5">
        <v>301.32991000000004</v>
      </c>
      <c r="JZ406" s="5">
        <v>301.32991000000004</v>
      </c>
      <c r="KA406" s="5">
        <v>301.32991000000004</v>
      </c>
      <c r="KB406" s="5">
        <v>301.32991000000004</v>
      </c>
      <c r="KC406" s="5">
        <v>301.32991000000004</v>
      </c>
      <c r="KD406" s="5">
        <v>301.32991000000004</v>
      </c>
      <c r="KE406" s="5">
        <v>301.32991000000004</v>
      </c>
      <c r="KF406" s="5">
        <v>301.32991000000004</v>
      </c>
      <c r="KG406" s="5">
        <v>319.40970460000005</v>
      </c>
      <c r="KH406" s="5">
        <v>319.40970460000005</v>
      </c>
      <c r="KI406" s="5">
        <v>319.40970460000005</v>
      </c>
      <c r="KJ406" s="5">
        <v>319.40970460000005</v>
      </c>
      <c r="KK406" s="5">
        <v>319.40970460000005</v>
      </c>
      <c r="KL406" s="5">
        <v>319.40970460000005</v>
      </c>
      <c r="KM406" s="5">
        <v>319.40970460000005</v>
      </c>
      <c r="KN406" s="5">
        <v>319.40970460000005</v>
      </c>
      <c r="KO406" s="5">
        <v>319.40970460000005</v>
      </c>
      <c r="KP406" s="5">
        <v>319.40970460000005</v>
      </c>
      <c r="KQ406" s="5">
        <v>319.40970460000005</v>
      </c>
      <c r="KR406" s="5">
        <v>319.40970460000005</v>
      </c>
      <c r="KS406" s="5">
        <v>338.57428687600003</v>
      </c>
      <c r="KT406" s="5">
        <v>338.57428687600003</v>
      </c>
      <c r="KU406" s="5">
        <v>338.57428687600003</v>
      </c>
      <c r="KV406" s="5">
        <v>338.57428687600003</v>
      </c>
      <c r="KW406" s="5">
        <v>338.57428687600003</v>
      </c>
      <c r="KX406" s="5">
        <v>338.57428687600003</v>
      </c>
      <c r="KY406" s="5">
        <v>338.57428687600003</v>
      </c>
      <c r="KZ406" s="5">
        <v>338.57428687600003</v>
      </c>
      <c r="LA406" s="5">
        <v>338.57428687600003</v>
      </c>
      <c r="LB406" s="5">
        <v>338.57428687600003</v>
      </c>
      <c r="LC406" s="5">
        <v>338.57428687600003</v>
      </c>
      <c r="LD406" s="5">
        <v>338.57428687600003</v>
      </c>
      <c r="LE406" s="5">
        <v>358.88874408856009</v>
      </c>
      <c r="LF406" s="5">
        <v>358.88874408856009</v>
      </c>
      <c r="LG406" s="5">
        <v>358.88874408856009</v>
      </c>
      <c r="LH406" s="5">
        <v>358.88874408856009</v>
      </c>
      <c r="LI406" s="5">
        <v>358.88874408856009</v>
      </c>
      <c r="LJ406" s="5">
        <v>358.88874408856009</v>
      </c>
      <c r="LK406" s="5">
        <v>358.88874408856009</v>
      </c>
      <c r="LL406" s="5">
        <v>358.88874408856009</v>
      </c>
      <c r="LM406" s="5">
        <v>358.88874408856009</v>
      </c>
      <c r="LN406" s="5">
        <v>358.88874408856009</v>
      </c>
      <c r="LO406" s="5">
        <v>358.88874408856009</v>
      </c>
      <c r="LP406" s="5">
        <v>358.88874408856009</v>
      </c>
      <c r="LQ406" s="5"/>
      <c r="LT406" s="5">
        <v>0</v>
      </c>
      <c r="LU406" s="5">
        <v>0</v>
      </c>
      <c r="LV406" s="5">
        <v>0</v>
      </c>
      <c r="LW406" s="5">
        <v>0</v>
      </c>
      <c r="LX406" s="5">
        <v>0</v>
      </c>
      <c r="LY406" s="5">
        <v>0</v>
      </c>
      <c r="LZ406" s="5">
        <v>0</v>
      </c>
      <c r="MA406" s="5">
        <v>0</v>
      </c>
      <c r="MB406" s="5">
        <v>0</v>
      </c>
      <c r="MC406" s="5">
        <v>0</v>
      </c>
      <c r="MD406" s="5">
        <v>0</v>
      </c>
      <c r="ME406" s="5">
        <v>0</v>
      </c>
      <c r="MF406" s="5">
        <v>0</v>
      </c>
      <c r="MG406" s="5">
        <v>0</v>
      </c>
      <c r="MH406" s="5">
        <v>0</v>
      </c>
      <c r="MI406" s="5">
        <v>0</v>
      </c>
      <c r="MJ406" s="5">
        <v>0</v>
      </c>
      <c r="MK406" s="5">
        <v>0</v>
      </c>
      <c r="ML406" s="5">
        <v>301.11200000000002</v>
      </c>
      <c r="MM406" s="5">
        <v>301.11200000000002</v>
      </c>
      <c r="MN406" s="5">
        <v>301.11200000000002</v>
      </c>
      <c r="MO406" s="5">
        <v>301.11200000000002</v>
      </c>
      <c r="MP406" s="5">
        <v>301.11200000000002</v>
      </c>
      <c r="MQ406" s="5">
        <v>301.11200000000002</v>
      </c>
      <c r="MR406" s="5">
        <v>319.17872000000006</v>
      </c>
      <c r="MS406" s="5">
        <v>319.17872000000006</v>
      </c>
      <c r="MT406" s="5">
        <v>319.17872000000006</v>
      </c>
      <c r="MU406" s="5">
        <v>319.17872000000006</v>
      </c>
      <c r="MV406" s="5">
        <v>319.17872000000006</v>
      </c>
      <c r="MW406" s="5">
        <v>319.17872000000006</v>
      </c>
      <c r="MX406" s="5">
        <v>319.17872000000006</v>
      </c>
      <c r="MY406" s="5">
        <v>319.17872000000006</v>
      </c>
      <c r="MZ406" s="5">
        <v>319.17872000000006</v>
      </c>
      <c r="NA406" s="5">
        <v>319.17872000000006</v>
      </c>
      <c r="NB406" s="5">
        <v>319.17872000000006</v>
      </c>
      <c r="NC406" s="5">
        <v>319.17872000000006</v>
      </c>
      <c r="ND406" s="5">
        <v>338.32944320000007</v>
      </c>
      <c r="NE406" s="5">
        <v>338.32944320000007</v>
      </c>
      <c r="NF406" s="5">
        <v>338.32944320000007</v>
      </c>
      <c r="NG406" s="5">
        <v>338.32944320000007</v>
      </c>
      <c r="NH406" s="5">
        <v>338.32944320000007</v>
      </c>
      <c r="NI406" s="5">
        <v>338.32944320000007</v>
      </c>
      <c r="NJ406" s="5">
        <v>338.32944320000007</v>
      </c>
      <c r="NK406" s="5">
        <v>338.32944320000007</v>
      </c>
      <c r="NL406" s="5">
        <v>338.32944320000007</v>
      </c>
      <c r="NM406" s="5">
        <v>338.32944320000007</v>
      </c>
      <c r="NN406" s="5">
        <v>338.32944320000007</v>
      </c>
      <c r="NO406" s="5">
        <v>338.32944320000007</v>
      </c>
      <c r="NP406" s="5">
        <v>358.62920979200004</v>
      </c>
      <c r="NQ406" s="5">
        <v>358.62920979200004</v>
      </c>
      <c r="NR406" s="5">
        <v>358.62920979200004</v>
      </c>
      <c r="NS406" s="5">
        <v>358.62920979200004</v>
      </c>
      <c r="NT406" s="5">
        <v>358.62920979200004</v>
      </c>
      <c r="NU406" s="5">
        <v>358.62920979200004</v>
      </c>
      <c r="NV406" s="5">
        <v>358.62920979200004</v>
      </c>
      <c r="NW406" s="5">
        <v>358.62920979200004</v>
      </c>
      <c r="NX406" s="5">
        <v>358.62920979200004</v>
      </c>
      <c r="NY406" s="5">
        <v>358.62920979200004</v>
      </c>
      <c r="NZ406" s="5">
        <v>358.62920979200004</v>
      </c>
      <c r="OA406" s="5">
        <v>358.62920979200004</v>
      </c>
      <c r="OB406" s="5">
        <v>380.14696237952006</v>
      </c>
      <c r="OC406" s="5">
        <v>380.14696237952006</v>
      </c>
      <c r="OD406" s="5">
        <v>380.14696237952006</v>
      </c>
      <c r="OE406" s="5">
        <v>380.14696237952006</v>
      </c>
      <c r="OF406" s="5">
        <v>380.14696237952006</v>
      </c>
      <c r="OG406" s="5">
        <v>380.14696237952006</v>
      </c>
      <c r="OH406" s="5">
        <v>380.14696237952006</v>
      </c>
      <c r="OI406" s="5">
        <v>380.14696237952006</v>
      </c>
      <c r="OJ406" s="5">
        <v>380.14696237952006</v>
      </c>
      <c r="OK406" s="5">
        <v>380.14696237952006</v>
      </c>
      <c r="OL406" s="5">
        <v>380.14696237952006</v>
      </c>
      <c r="OM406" s="5">
        <v>380.14696237952006</v>
      </c>
      <c r="ON406" s="5"/>
      <c r="OQ406" s="59">
        <v>0</v>
      </c>
      <c r="OR406" s="59">
        <v>0</v>
      </c>
      <c r="OS406" s="59">
        <v>0</v>
      </c>
      <c r="OT406" s="59">
        <v>0</v>
      </c>
      <c r="OU406" s="59">
        <v>0</v>
      </c>
      <c r="OV406" s="59">
        <v>0</v>
      </c>
      <c r="OW406" s="59">
        <v>0</v>
      </c>
      <c r="OX406" s="59">
        <v>0</v>
      </c>
      <c r="OY406" s="59">
        <v>0</v>
      </c>
      <c r="OZ406" s="59">
        <v>0</v>
      </c>
      <c r="PA406" s="59">
        <v>0</v>
      </c>
      <c r="PB406" s="59">
        <v>0</v>
      </c>
      <c r="PC406" s="59">
        <v>0</v>
      </c>
      <c r="PD406" s="59">
        <v>0</v>
      </c>
      <c r="PE406" s="59">
        <v>0</v>
      </c>
      <c r="PF406" s="59">
        <v>0</v>
      </c>
      <c r="PG406" s="59">
        <v>0</v>
      </c>
      <c r="PH406" s="59">
        <v>0</v>
      </c>
      <c r="PI406" s="59">
        <v>0</v>
      </c>
      <c r="PJ406" s="59">
        <v>0</v>
      </c>
      <c r="PK406" s="59">
        <v>0</v>
      </c>
      <c r="PL406" s="59">
        <v>0</v>
      </c>
      <c r="PM406" s="59">
        <v>0</v>
      </c>
      <c r="PN406" s="59">
        <v>0</v>
      </c>
      <c r="PO406" s="59">
        <v>0</v>
      </c>
      <c r="PP406" s="59">
        <v>0</v>
      </c>
      <c r="PQ406" s="59">
        <v>0</v>
      </c>
      <c r="PR406" s="59">
        <v>0</v>
      </c>
      <c r="PS406" s="59">
        <v>0</v>
      </c>
      <c r="PT406" s="59">
        <v>0</v>
      </c>
      <c r="PU406" s="59">
        <v>0</v>
      </c>
      <c r="PV406" s="59">
        <v>0</v>
      </c>
      <c r="PW406" s="59">
        <v>0</v>
      </c>
      <c r="PX406" s="59">
        <v>0</v>
      </c>
      <c r="PY406" s="59">
        <v>0</v>
      </c>
      <c r="PZ406" s="59">
        <v>0</v>
      </c>
      <c r="QA406" s="59">
        <v>0</v>
      </c>
      <c r="QB406" s="59">
        <v>0</v>
      </c>
      <c r="QC406" s="59">
        <v>0</v>
      </c>
      <c r="QD406" s="59">
        <v>0</v>
      </c>
      <c r="QE406" s="59">
        <v>0</v>
      </c>
      <c r="QF406" s="59">
        <v>0</v>
      </c>
      <c r="QG406" s="59">
        <v>0</v>
      </c>
      <c r="QH406" s="59">
        <v>0</v>
      </c>
      <c r="QI406" s="59">
        <v>0</v>
      </c>
      <c r="QJ406" s="59">
        <v>0</v>
      </c>
      <c r="QK406" s="59">
        <v>0</v>
      </c>
      <c r="QL406" s="59">
        <v>0</v>
      </c>
      <c r="QM406" s="59">
        <v>0</v>
      </c>
      <c r="QN406" s="59">
        <v>0</v>
      </c>
      <c r="QO406" s="59">
        <v>0</v>
      </c>
      <c r="QP406" s="59">
        <v>0</v>
      </c>
      <c r="QQ406" s="59">
        <v>0</v>
      </c>
      <c r="QR406" s="59">
        <v>0</v>
      </c>
      <c r="QS406" s="59">
        <v>0</v>
      </c>
      <c r="QT406" s="59">
        <v>0</v>
      </c>
      <c r="QU406" s="59">
        <v>0</v>
      </c>
      <c r="QV406" s="59">
        <v>0</v>
      </c>
      <c r="QW406" s="59">
        <v>0</v>
      </c>
      <c r="QX406" s="59">
        <v>0</v>
      </c>
      <c r="QY406" s="59">
        <v>0</v>
      </c>
      <c r="QZ406" s="59">
        <v>0</v>
      </c>
      <c r="RA406" s="59">
        <v>0</v>
      </c>
      <c r="RB406" s="59">
        <v>0</v>
      </c>
      <c r="RC406" s="59">
        <v>0</v>
      </c>
      <c r="RD406" s="59">
        <v>0</v>
      </c>
      <c r="RE406" s="59">
        <v>0</v>
      </c>
      <c r="RF406" s="59">
        <v>0</v>
      </c>
      <c r="RG406" s="59">
        <v>0</v>
      </c>
      <c r="RH406" s="59">
        <v>0</v>
      </c>
      <c r="RI406" s="59">
        <v>0</v>
      </c>
      <c r="RJ406" s="59">
        <v>0</v>
      </c>
      <c r="RK406" s="59"/>
      <c r="RN406" s="59">
        <v>0</v>
      </c>
      <c r="RO406" s="59">
        <v>0</v>
      </c>
      <c r="RP406" s="59">
        <v>0</v>
      </c>
      <c r="RQ406" s="59">
        <v>0</v>
      </c>
      <c r="RR406" s="59">
        <v>0</v>
      </c>
      <c r="RS406" s="59">
        <v>0</v>
      </c>
      <c r="RT406" s="59">
        <v>0</v>
      </c>
      <c r="RU406" s="59">
        <v>0</v>
      </c>
      <c r="RV406" s="59">
        <v>0</v>
      </c>
      <c r="RW406" s="59">
        <v>0</v>
      </c>
      <c r="RX406" s="59">
        <v>0</v>
      </c>
      <c r="RY406" s="59">
        <v>0</v>
      </c>
      <c r="RZ406" s="59">
        <v>0</v>
      </c>
      <c r="SA406" s="59">
        <v>0</v>
      </c>
      <c r="SB406" s="59">
        <v>0</v>
      </c>
      <c r="SC406" s="59">
        <v>0</v>
      </c>
      <c r="SD406" s="59">
        <v>0</v>
      </c>
      <c r="SE406" s="59">
        <v>0</v>
      </c>
      <c r="SF406" s="59">
        <v>585.38550000000009</v>
      </c>
      <c r="SG406" s="59">
        <v>585.38550000000009</v>
      </c>
      <c r="SH406" s="59">
        <v>585.38550000000009</v>
      </c>
      <c r="SI406" s="59">
        <v>585.38550000000009</v>
      </c>
      <c r="SJ406" s="59">
        <v>585.38550000000009</v>
      </c>
      <c r="SK406" s="59">
        <v>585.38550000000009</v>
      </c>
      <c r="SL406" s="59">
        <v>620.50863000000004</v>
      </c>
      <c r="SM406" s="59">
        <v>620.50863000000004</v>
      </c>
      <c r="SN406" s="59">
        <v>620.50863000000004</v>
      </c>
      <c r="SO406" s="59">
        <v>620.50863000000004</v>
      </c>
      <c r="SP406" s="59">
        <v>620.50863000000004</v>
      </c>
      <c r="SQ406" s="59">
        <v>620.50863000000004</v>
      </c>
      <c r="SR406" s="59">
        <v>620.50863000000004</v>
      </c>
      <c r="SS406" s="59">
        <v>620.50863000000004</v>
      </c>
      <c r="ST406" s="59">
        <v>620.50863000000004</v>
      </c>
      <c r="SU406" s="59">
        <v>620.50863000000004</v>
      </c>
      <c r="SV406" s="59">
        <v>620.50863000000004</v>
      </c>
      <c r="SW406" s="59">
        <v>620.50863000000004</v>
      </c>
      <c r="SX406" s="59">
        <v>657.73914780000018</v>
      </c>
      <c r="SY406" s="59">
        <v>657.73914780000018</v>
      </c>
      <c r="SZ406" s="59">
        <v>657.73914780000018</v>
      </c>
      <c r="TA406" s="59">
        <v>657.73914780000018</v>
      </c>
      <c r="TB406" s="59">
        <v>657.73914780000018</v>
      </c>
      <c r="TC406" s="59">
        <v>657.73914780000018</v>
      </c>
      <c r="TD406" s="59">
        <v>657.73914780000018</v>
      </c>
      <c r="TE406" s="59">
        <v>657.73914780000018</v>
      </c>
      <c r="TF406" s="59">
        <v>657.73914780000018</v>
      </c>
      <c r="TG406" s="59">
        <v>657.73914780000018</v>
      </c>
      <c r="TH406" s="59">
        <v>657.73914780000018</v>
      </c>
      <c r="TI406" s="59">
        <v>657.73914780000018</v>
      </c>
      <c r="TJ406" s="59">
        <v>697.20349666800007</v>
      </c>
      <c r="TK406" s="59">
        <v>697.20349666800007</v>
      </c>
      <c r="TL406" s="59">
        <v>697.20349666800007</v>
      </c>
      <c r="TM406" s="59">
        <v>697.20349666800007</v>
      </c>
      <c r="TN406" s="59">
        <v>697.20349666800007</v>
      </c>
      <c r="TO406" s="59">
        <v>697.20349666800007</v>
      </c>
      <c r="TP406" s="59">
        <v>697.20349666800007</v>
      </c>
      <c r="TQ406" s="59">
        <v>697.20349666800007</v>
      </c>
      <c r="TR406" s="59">
        <v>697.20349666800007</v>
      </c>
      <c r="TS406" s="59">
        <v>697.20349666800007</v>
      </c>
      <c r="TT406" s="59">
        <v>697.20349666800007</v>
      </c>
      <c r="TU406" s="59">
        <v>697.20349666800007</v>
      </c>
      <c r="TV406" s="59">
        <v>739.03570646808021</v>
      </c>
      <c r="TW406" s="59">
        <v>739.03570646808021</v>
      </c>
      <c r="TX406" s="59">
        <v>739.03570646808021</v>
      </c>
      <c r="TY406" s="59">
        <v>739.03570646808021</v>
      </c>
      <c r="TZ406" s="59">
        <v>739.03570646808021</v>
      </c>
      <c r="UA406" s="59">
        <v>739.03570646808021</v>
      </c>
      <c r="UB406" s="59">
        <v>739.03570646808021</v>
      </c>
      <c r="UC406" s="59">
        <v>739.03570646808021</v>
      </c>
      <c r="UD406" s="59">
        <v>739.03570646808021</v>
      </c>
      <c r="UE406" s="59">
        <v>739.03570646808021</v>
      </c>
      <c r="UF406" s="59">
        <v>739.03570646808021</v>
      </c>
      <c r="UG406" s="59">
        <v>739.03570646808021</v>
      </c>
      <c r="UH406" s="59"/>
      <c r="UK406" s="59">
        <v>0</v>
      </c>
      <c r="UL406" s="59">
        <v>1705.6410000000001</v>
      </c>
      <c r="UM406" s="59">
        <v>3615.9589199999996</v>
      </c>
      <c r="UN406" s="59">
        <v>3832.9164552000016</v>
      </c>
      <c r="UO406" s="59">
        <v>4062.8914425119997</v>
      </c>
      <c r="UP406" s="59">
        <v>4306.6649290627211</v>
      </c>
      <c r="UQ406" s="59"/>
      <c r="UT406" s="59">
        <v>0</v>
      </c>
      <c r="UU406" s="59">
        <v>1806.6720000000003</v>
      </c>
      <c r="UV406" s="59">
        <v>3830.14464</v>
      </c>
      <c r="UW406" s="59">
        <v>4059.9533184000015</v>
      </c>
      <c r="UX406" s="59">
        <v>4303.5505175040007</v>
      </c>
      <c r="UY406" s="59">
        <v>4561.7635485542405</v>
      </c>
      <c r="UZ406" s="59"/>
      <c r="VC406" s="59">
        <v>0</v>
      </c>
      <c r="VD406" s="59">
        <v>0</v>
      </c>
      <c r="VE406" s="59">
        <v>0</v>
      </c>
      <c r="VF406" s="59">
        <v>0</v>
      </c>
      <c r="VG406" s="59">
        <v>0</v>
      </c>
      <c r="VH406" s="59">
        <v>0</v>
      </c>
      <c r="VI406" s="59"/>
      <c r="VL406" s="59">
        <v>0</v>
      </c>
      <c r="VM406" s="59">
        <v>3512.3130000000001</v>
      </c>
      <c r="VN406" s="59">
        <v>7446.1035599999996</v>
      </c>
      <c r="VO406" s="59">
        <v>7892.8697736000031</v>
      </c>
      <c r="VP406" s="59">
        <v>8366.4419600159999</v>
      </c>
      <c r="VQ406" s="59">
        <v>8868.4284776169625</v>
      </c>
      <c r="VR406" s="59"/>
      <c r="VU406" s="59">
        <v>0</v>
      </c>
      <c r="VV406" s="59">
        <v>59430</v>
      </c>
      <c r="VW406" s="59">
        <v>125991.60000000002</v>
      </c>
      <c r="VX406" s="59">
        <v>133551.09600000002</v>
      </c>
      <c r="VY406" s="59">
        <v>141564.16175999999</v>
      </c>
      <c r="VZ406" s="59">
        <v>150058.01146560002</v>
      </c>
      <c r="WA406" s="59"/>
      <c r="WD406" s="59">
        <v>0</v>
      </c>
      <c r="WE406" s="59">
        <v>4952.5</v>
      </c>
      <c r="WF406" s="59">
        <v>10499.300000000001</v>
      </c>
      <c r="WG406" s="59">
        <v>11129.258000000002</v>
      </c>
      <c r="WH406" s="59">
        <v>11797.01348</v>
      </c>
      <c r="WI406" s="59">
        <v>12504.834288800002</v>
      </c>
      <c r="WJ406" s="59"/>
      <c r="WM406" s="59">
        <v>0</v>
      </c>
      <c r="WN406" s="59">
        <v>207.82626940830886</v>
      </c>
      <c r="WO406" s="59">
        <v>440.59169114561485</v>
      </c>
      <c r="WP406" s="59">
        <v>467.02719261435175</v>
      </c>
      <c r="WQ406" s="59">
        <v>495.0488241712128</v>
      </c>
      <c r="WR406" s="59">
        <v>524.7517536214857</v>
      </c>
      <c r="WS406" s="59"/>
      <c r="WV406" s="74">
        <v>-6</v>
      </c>
      <c r="WW406" s="74">
        <v>6</v>
      </c>
      <c r="WX406" s="74">
        <v>18</v>
      </c>
      <c r="WY406" s="74">
        <v>30</v>
      </c>
      <c r="WZ406" s="74">
        <v>42</v>
      </c>
      <c r="XA406" s="74">
        <v>54</v>
      </c>
      <c r="XB406" s="74"/>
      <c r="XE406" s="80">
        <v>0</v>
      </c>
      <c r="XF406" s="80">
        <v>0</v>
      </c>
      <c r="XG406" s="80">
        <v>1</v>
      </c>
      <c r="XH406" s="80">
        <v>2</v>
      </c>
      <c r="XI406" s="80">
        <v>3</v>
      </c>
      <c r="XJ406" s="80">
        <v>4</v>
      </c>
      <c r="XK406" s="80"/>
      <c r="XL406" s="75"/>
      <c r="XM406" s="75"/>
      <c r="XN406" s="80">
        <v>0</v>
      </c>
      <c r="XO406" s="80">
        <v>6</v>
      </c>
      <c r="XP406" s="80">
        <v>6</v>
      </c>
      <c r="XQ406" s="80">
        <v>6</v>
      </c>
      <c r="XR406" s="80">
        <v>6</v>
      </c>
      <c r="XS406" s="80">
        <v>6</v>
      </c>
      <c r="XT406" s="80"/>
      <c r="XW406" s="80">
        <v>0</v>
      </c>
      <c r="XX406" s="80">
        <v>0</v>
      </c>
      <c r="XY406" s="80">
        <v>0</v>
      </c>
      <c r="XZ406" s="80">
        <v>0</v>
      </c>
      <c r="YA406" s="80">
        <v>0</v>
      </c>
      <c r="YB406" s="80">
        <v>0</v>
      </c>
      <c r="YC406" s="80"/>
      <c r="YF406" s="5">
        <v>0</v>
      </c>
      <c r="YG406" s="5">
        <v>433.31777171632393</v>
      </c>
      <c r="YH406" s="5">
        <v>918.63367603860752</v>
      </c>
      <c r="YI406" s="5">
        <v>973.75169660092342</v>
      </c>
      <c r="YJ406" s="5">
        <v>1032.1767983969794</v>
      </c>
      <c r="YK406" s="5">
        <v>1094.1074063007991</v>
      </c>
      <c r="YL406" s="5"/>
      <c r="YO406" s="5">
        <v>0</v>
      </c>
      <c r="YP406" s="5">
        <v>9352.1821233738992</v>
      </c>
      <c r="YQ406" s="5">
        <v>19826.626101552669</v>
      </c>
      <c r="YR406" s="5">
        <v>21016.223667645827</v>
      </c>
      <c r="YS406" s="5">
        <v>29702.929450272768</v>
      </c>
      <c r="YT406" s="5">
        <v>31485.105217289143</v>
      </c>
      <c r="YU406" s="5"/>
      <c r="YX406" s="5">
        <v>0</v>
      </c>
      <c r="YY406" s="5">
        <v>9268.8065560138202</v>
      </c>
      <c r="YZ406" s="5">
        <v>19826.626101552669</v>
      </c>
      <c r="ZA406" s="5">
        <v>21016.223667645827</v>
      </c>
      <c r="ZB406" s="5">
        <v>29702.929450272768</v>
      </c>
      <c r="ZC406" s="5">
        <v>31485.105217289143</v>
      </c>
      <c r="ZD406" s="5"/>
      <c r="ZG406" s="5">
        <v>0</v>
      </c>
      <c r="ZH406" s="5">
        <v>207.82626940830886</v>
      </c>
      <c r="ZI406" s="5">
        <v>440.59169114561485</v>
      </c>
      <c r="ZJ406" s="5">
        <v>467.02719261435175</v>
      </c>
      <c r="ZK406" s="5">
        <v>495.0488241712128</v>
      </c>
      <c r="ZL406" s="5">
        <v>524.7517536214857</v>
      </c>
      <c r="ZM406" s="5"/>
      <c r="ZP406" s="60">
        <v>0</v>
      </c>
      <c r="ZQ406" s="60">
        <v>1454.783885858162</v>
      </c>
      <c r="ZR406" s="60">
        <v>12336.567352077216</v>
      </c>
      <c r="ZS406" s="60">
        <v>13076.761393201848</v>
      </c>
      <c r="ZT406" s="60">
        <v>13861.367076793958</v>
      </c>
      <c r="ZU406" s="60">
        <v>14693.049101401601</v>
      </c>
      <c r="ZV406" s="60"/>
      <c r="ZY406" s="60">
        <v>0</v>
      </c>
      <c r="ZZ406" s="60">
        <v>207.82626940830886</v>
      </c>
      <c r="AAA406" s="60">
        <v>440.59169114561485</v>
      </c>
      <c r="AAB406" s="60">
        <v>467.02719261435175</v>
      </c>
      <c r="AAC406" s="60">
        <v>495.0488241712128</v>
      </c>
      <c r="AAD406" s="60">
        <v>524.7517536214857</v>
      </c>
      <c r="AAE406" s="60"/>
      <c r="AAH406" s="60">
        <v>0</v>
      </c>
      <c r="AAI406" s="60">
        <v>2701.7415023080152</v>
      </c>
      <c r="AAJ406" s="60">
        <v>14980.117498950905</v>
      </c>
      <c r="AAK406" s="60">
        <v>25686.495593789346</v>
      </c>
      <c r="AAL406" s="60">
        <v>37623.710637012176</v>
      </c>
      <c r="AAM406" s="60">
        <v>50900.920101284115</v>
      </c>
      <c r="AAN406" s="60"/>
      <c r="AAQ406" s="5">
        <v>0</v>
      </c>
      <c r="AAR406" s="5">
        <v>4156.5253881661774</v>
      </c>
      <c r="AAS406" s="5">
        <v>27316.68485102812</v>
      </c>
      <c r="AAT406" s="5">
        <v>38763.256986991197</v>
      </c>
      <c r="AAU406" s="5">
        <v>51485.077713806138</v>
      </c>
      <c r="AAV406" s="5">
        <v>65593.969202685723</v>
      </c>
    </row>
    <row r="407" spans="2:724" ht="15" customHeight="1">
      <c r="B407" s="228">
        <v>134</v>
      </c>
      <c r="C407" s="228">
        <v>10</v>
      </c>
      <c r="D407" s="229" t="s">
        <v>490</v>
      </c>
      <c r="E407" s="73" t="b">
        <v>0</v>
      </c>
      <c r="F407" s="230">
        <v>42186</v>
      </c>
      <c r="G407" s="231" t="s">
        <v>426</v>
      </c>
      <c r="H407" s="57" t="s">
        <v>231</v>
      </c>
      <c r="I407" s="57" t="s">
        <v>198</v>
      </c>
      <c r="J407" s="229" t="s">
        <v>232</v>
      </c>
      <c r="K407" s="232">
        <v>0</v>
      </c>
      <c r="L407" s="232">
        <v>0</v>
      </c>
      <c r="M407" s="73" t="b">
        <v>1</v>
      </c>
      <c r="N407" s="73" t="b">
        <v>1</v>
      </c>
      <c r="O407" s="73" t="b">
        <v>1</v>
      </c>
      <c r="P407" s="27">
        <v>43282</v>
      </c>
      <c r="Q407" s="27" t="s">
        <v>426</v>
      </c>
      <c r="R407" s="69">
        <v>0</v>
      </c>
      <c r="S407" s="69">
        <v>0.06</v>
      </c>
      <c r="T407" s="69">
        <v>0.06</v>
      </c>
      <c r="U407" s="69">
        <v>0.06</v>
      </c>
      <c r="V407" s="69">
        <v>0.06</v>
      </c>
      <c r="W407" s="69">
        <v>0.06</v>
      </c>
      <c r="Z407" s="232">
        <v>0</v>
      </c>
      <c r="AA407" s="232">
        <v>0</v>
      </c>
      <c r="AB407" s="232">
        <v>0</v>
      </c>
      <c r="AC407" s="232">
        <v>0</v>
      </c>
      <c r="AD407" s="232">
        <v>0</v>
      </c>
      <c r="AE407" s="232">
        <v>0</v>
      </c>
      <c r="AF407" s="232">
        <v>0</v>
      </c>
      <c r="AG407" s="232">
        <v>0</v>
      </c>
      <c r="AH407" s="232">
        <v>0</v>
      </c>
      <c r="AI407" s="232">
        <v>0</v>
      </c>
      <c r="AJ407" s="232">
        <v>0</v>
      </c>
      <c r="AK407" s="232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233">
        <v>9905</v>
      </c>
      <c r="AS407" s="5">
        <v>9905</v>
      </c>
      <c r="AT407" s="5">
        <v>9905</v>
      </c>
      <c r="AU407" s="5">
        <v>9905</v>
      </c>
      <c r="AV407" s="5">
        <v>9905</v>
      </c>
      <c r="AW407" s="5">
        <v>9905</v>
      </c>
      <c r="AX407" s="5">
        <v>10499.300000000001</v>
      </c>
      <c r="AY407" s="5">
        <v>10499.300000000001</v>
      </c>
      <c r="AZ407" s="5">
        <v>10499.300000000001</v>
      </c>
      <c r="BA407" s="5">
        <v>10499.300000000001</v>
      </c>
      <c r="BB407" s="5">
        <v>10499.300000000001</v>
      </c>
      <c r="BC407" s="5">
        <v>10499.300000000001</v>
      </c>
      <c r="BD407" s="5">
        <v>10499.300000000001</v>
      </c>
      <c r="BE407" s="5">
        <v>10499.300000000001</v>
      </c>
      <c r="BF407" s="5">
        <v>10499.300000000001</v>
      </c>
      <c r="BG407" s="5">
        <v>10499.300000000001</v>
      </c>
      <c r="BH407" s="5">
        <v>10499.300000000001</v>
      </c>
      <c r="BI407" s="5">
        <v>10499.300000000001</v>
      </c>
      <c r="BJ407" s="5">
        <v>11129.258000000002</v>
      </c>
      <c r="BK407" s="5">
        <v>11129.258000000002</v>
      </c>
      <c r="BL407" s="5">
        <v>11129.258000000002</v>
      </c>
      <c r="BM407" s="5">
        <v>11129.258000000002</v>
      </c>
      <c r="BN407" s="5">
        <v>11129.258000000002</v>
      </c>
      <c r="BO407" s="5">
        <v>11129.258000000002</v>
      </c>
      <c r="BP407" s="5">
        <v>11129.258000000002</v>
      </c>
      <c r="BQ407" s="5">
        <v>11129.258000000002</v>
      </c>
      <c r="BR407" s="5">
        <v>11129.258000000002</v>
      </c>
      <c r="BS407" s="5">
        <v>11129.258000000002</v>
      </c>
      <c r="BT407" s="5">
        <v>11129.258000000002</v>
      </c>
      <c r="BU407" s="5">
        <v>11129.258000000002</v>
      </c>
      <c r="BV407" s="5">
        <v>11797.013480000001</v>
      </c>
      <c r="BW407" s="5">
        <v>11797.013480000001</v>
      </c>
      <c r="BX407" s="5">
        <v>11797.013480000001</v>
      </c>
      <c r="BY407" s="5">
        <v>11797.013480000001</v>
      </c>
      <c r="BZ407" s="5">
        <v>11797.013480000001</v>
      </c>
      <c r="CA407" s="5">
        <v>11797.013480000001</v>
      </c>
      <c r="CB407" s="5">
        <v>11797.013480000001</v>
      </c>
      <c r="CC407" s="5">
        <v>11797.013480000001</v>
      </c>
      <c r="CD407" s="5">
        <v>11797.013480000001</v>
      </c>
      <c r="CE407" s="5">
        <v>11797.013480000001</v>
      </c>
      <c r="CF407" s="5">
        <v>11797.013480000001</v>
      </c>
      <c r="CG407" s="5">
        <v>11797.013480000001</v>
      </c>
      <c r="CH407" s="5">
        <v>12504.834288800002</v>
      </c>
      <c r="CI407" s="5">
        <v>12504.834288800002</v>
      </c>
      <c r="CJ407" s="5">
        <v>12504.834288800002</v>
      </c>
      <c r="CK407" s="5">
        <v>12504.834288800002</v>
      </c>
      <c r="CL407" s="5">
        <v>12504.834288800002</v>
      </c>
      <c r="CM407" s="5">
        <v>12504.834288800002</v>
      </c>
      <c r="CN407" s="5">
        <v>12504.834288800002</v>
      </c>
      <c r="CO407" s="5">
        <v>12504.834288800002</v>
      </c>
      <c r="CP407" s="5">
        <v>12504.834288800002</v>
      </c>
      <c r="CQ407" s="5">
        <v>12504.834288800002</v>
      </c>
      <c r="CR407" s="5">
        <v>12504.834288800002</v>
      </c>
      <c r="CS407" s="5">
        <v>12504.834288800002</v>
      </c>
      <c r="CU407" s="69">
        <v>0</v>
      </c>
      <c r="CV407" s="69">
        <v>0</v>
      </c>
      <c r="CW407" s="69">
        <v>0</v>
      </c>
      <c r="CX407" s="69">
        <v>0</v>
      </c>
      <c r="CY407" s="69">
        <v>0</v>
      </c>
      <c r="CZ407" s="69">
        <v>0</v>
      </c>
      <c r="DC407" s="5">
        <v>0</v>
      </c>
      <c r="DD407" s="5">
        <v>0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0</v>
      </c>
      <c r="DR407" s="5">
        <v>0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/>
      <c r="FZ407" s="5">
        <v>0</v>
      </c>
      <c r="GA407" s="5">
        <v>0</v>
      </c>
      <c r="GB407" s="5">
        <v>0</v>
      </c>
      <c r="GC407" s="5">
        <v>0</v>
      </c>
      <c r="GD407" s="5">
        <v>0</v>
      </c>
      <c r="GE407" s="5">
        <v>0</v>
      </c>
      <c r="GF407" s="5">
        <v>0</v>
      </c>
      <c r="GG407" s="5">
        <v>0</v>
      </c>
      <c r="GH407" s="5">
        <v>0</v>
      </c>
      <c r="GI407" s="5">
        <v>0</v>
      </c>
      <c r="GJ407" s="5">
        <v>0</v>
      </c>
      <c r="GK407" s="5">
        <v>0</v>
      </c>
      <c r="GL407" s="5">
        <v>0</v>
      </c>
      <c r="GM407" s="5">
        <v>0</v>
      </c>
      <c r="GN407" s="5">
        <v>0</v>
      </c>
      <c r="GO407" s="5">
        <v>0</v>
      </c>
      <c r="GP407" s="5">
        <v>0</v>
      </c>
      <c r="GQ407" s="5">
        <v>0</v>
      </c>
      <c r="GR407" s="5">
        <v>9905</v>
      </c>
      <c r="GS407" s="5">
        <v>9905</v>
      </c>
      <c r="GT407" s="5">
        <v>9905</v>
      </c>
      <c r="GU407" s="5">
        <v>9905</v>
      </c>
      <c r="GV407" s="5">
        <v>9905</v>
      </c>
      <c r="GW407" s="5">
        <v>9905</v>
      </c>
      <c r="GX407" s="5">
        <v>10499.300000000001</v>
      </c>
      <c r="GY407" s="5">
        <v>10499.300000000001</v>
      </c>
      <c r="GZ407" s="5">
        <v>10499.300000000001</v>
      </c>
      <c r="HA407" s="5">
        <v>10499.300000000001</v>
      </c>
      <c r="HB407" s="5">
        <v>10499.300000000001</v>
      </c>
      <c r="HC407" s="5">
        <v>10499.300000000001</v>
      </c>
      <c r="HD407" s="5">
        <v>10499.300000000001</v>
      </c>
      <c r="HE407" s="5">
        <v>10499.300000000001</v>
      </c>
      <c r="HF407" s="5">
        <v>10499.300000000001</v>
      </c>
      <c r="HG407" s="5">
        <v>10499.300000000001</v>
      </c>
      <c r="HH407" s="5">
        <v>10499.300000000001</v>
      </c>
      <c r="HI407" s="5">
        <v>10499.300000000001</v>
      </c>
      <c r="HJ407" s="5">
        <v>11129.258000000002</v>
      </c>
      <c r="HK407" s="5">
        <v>11129.258000000002</v>
      </c>
      <c r="HL407" s="5">
        <v>11129.258000000002</v>
      </c>
      <c r="HM407" s="5">
        <v>11129.258000000002</v>
      </c>
      <c r="HN407" s="5">
        <v>11129.258000000002</v>
      </c>
      <c r="HO407" s="5">
        <v>11129.258000000002</v>
      </c>
      <c r="HP407" s="5">
        <v>11129.258000000002</v>
      </c>
      <c r="HQ407" s="5">
        <v>11129.258000000002</v>
      </c>
      <c r="HR407" s="5">
        <v>11129.258000000002</v>
      </c>
      <c r="HS407" s="5">
        <v>11129.258000000002</v>
      </c>
      <c r="HT407" s="5">
        <v>11129.258000000002</v>
      </c>
      <c r="HU407" s="5">
        <v>11129.258000000002</v>
      </c>
      <c r="HV407" s="5">
        <v>11797.013480000001</v>
      </c>
      <c r="HW407" s="5">
        <v>11797.013480000001</v>
      </c>
      <c r="HX407" s="5">
        <v>11797.013480000001</v>
      </c>
      <c r="HY407" s="5">
        <v>11797.013480000001</v>
      </c>
      <c r="HZ407" s="5">
        <v>11797.013480000001</v>
      </c>
      <c r="IA407" s="5">
        <v>11797.013480000001</v>
      </c>
      <c r="IB407" s="5">
        <v>11797.013480000001</v>
      </c>
      <c r="IC407" s="5">
        <v>11797.013480000001</v>
      </c>
      <c r="ID407" s="5">
        <v>11797.013480000001</v>
      </c>
      <c r="IE407" s="5">
        <v>11797.013480000001</v>
      </c>
      <c r="IF407" s="5">
        <v>11797.013480000001</v>
      </c>
      <c r="IG407" s="5">
        <v>11797.013480000001</v>
      </c>
      <c r="IH407" s="5">
        <v>12504.834288800002</v>
      </c>
      <c r="II407" s="5">
        <v>12504.834288800002</v>
      </c>
      <c r="IJ407" s="5">
        <v>12504.834288800002</v>
      </c>
      <c r="IK407" s="5">
        <v>12504.834288800002</v>
      </c>
      <c r="IL407" s="5">
        <v>12504.834288800002</v>
      </c>
      <c r="IM407" s="5">
        <v>12504.834288800002</v>
      </c>
      <c r="IN407" s="5">
        <v>12504.834288800002</v>
      </c>
      <c r="IO407" s="5">
        <v>12504.834288800002</v>
      </c>
      <c r="IP407" s="5">
        <v>12504.834288800002</v>
      </c>
      <c r="IQ407" s="5">
        <v>12504.834288800002</v>
      </c>
      <c r="IR407" s="5">
        <v>12504.834288800002</v>
      </c>
      <c r="IS407" s="5">
        <v>12504.834288800002</v>
      </c>
      <c r="IT407" s="5"/>
      <c r="IW407" s="5">
        <v>0</v>
      </c>
      <c r="IX407" s="5">
        <v>0</v>
      </c>
      <c r="IY407" s="5">
        <v>0</v>
      </c>
      <c r="IZ407" s="5">
        <v>0</v>
      </c>
      <c r="JA407" s="5">
        <v>0</v>
      </c>
      <c r="JB407" s="5">
        <v>0</v>
      </c>
      <c r="JC407" s="5">
        <v>0</v>
      </c>
      <c r="JD407" s="5">
        <v>0</v>
      </c>
      <c r="JE407" s="5">
        <v>0</v>
      </c>
      <c r="JF407" s="5">
        <v>0</v>
      </c>
      <c r="JG407" s="5">
        <v>0</v>
      </c>
      <c r="JH407" s="5">
        <v>0</v>
      </c>
      <c r="JI407" s="5">
        <v>0</v>
      </c>
      <c r="JJ407" s="5">
        <v>0</v>
      </c>
      <c r="JK407" s="5">
        <v>0</v>
      </c>
      <c r="JL407" s="5">
        <v>0</v>
      </c>
      <c r="JM407" s="5">
        <v>0</v>
      </c>
      <c r="JN407" s="5">
        <v>0</v>
      </c>
      <c r="JO407" s="5">
        <v>284.27350000000001</v>
      </c>
      <c r="JP407" s="5">
        <v>284.27350000000001</v>
      </c>
      <c r="JQ407" s="5">
        <v>284.27350000000001</v>
      </c>
      <c r="JR407" s="5">
        <v>284.27350000000001</v>
      </c>
      <c r="JS407" s="5">
        <v>284.27350000000001</v>
      </c>
      <c r="JT407" s="5">
        <v>284.27350000000001</v>
      </c>
      <c r="JU407" s="5">
        <v>301.32991000000004</v>
      </c>
      <c r="JV407" s="5">
        <v>301.32991000000004</v>
      </c>
      <c r="JW407" s="5">
        <v>301.32991000000004</v>
      </c>
      <c r="JX407" s="5">
        <v>301.32991000000004</v>
      </c>
      <c r="JY407" s="5">
        <v>301.32991000000004</v>
      </c>
      <c r="JZ407" s="5">
        <v>301.32991000000004</v>
      </c>
      <c r="KA407" s="5">
        <v>301.32991000000004</v>
      </c>
      <c r="KB407" s="5">
        <v>301.32991000000004</v>
      </c>
      <c r="KC407" s="5">
        <v>301.32991000000004</v>
      </c>
      <c r="KD407" s="5">
        <v>301.32991000000004</v>
      </c>
      <c r="KE407" s="5">
        <v>301.32991000000004</v>
      </c>
      <c r="KF407" s="5">
        <v>301.32991000000004</v>
      </c>
      <c r="KG407" s="5">
        <v>319.40970460000005</v>
      </c>
      <c r="KH407" s="5">
        <v>319.40970460000005</v>
      </c>
      <c r="KI407" s="5">
        <v>319.40970460000005</v>
      </c>
      <c r="KJ407" s="5">
        <v>319.40970460000005</v>
      </c>
      <c r="KK407" s="5">
        <v>319.40970460000005</v>
      </c>
      <c r="KL407" s="5">
        <v>319.40970460000005</v>
      </c>
      <c r="KM407" s="5">
        <v>319.40970460000005</v>
      </c>
      <c r="KN407" s="5">
        <v>319.40970460000005</v>
      </c>
      <c r="KO407" s="5">
        <v>319.40970460000005</v>
      </c>
      <c r="KP407" s="5">
        <v>319.40970460000005</v>
      </c>
      <c r="KQ407" s="5">
        <v>319.40970460000005</v>
      </c>
      <c r="KR407" s="5">
        <v>319.40970460000005</v>
      </c>
      <c r="KS407" s="5">
        <v>338.57428687600003</v>
      </c>
      <c r="KT407" s="5">
        <v>338.57428687600003</v>
      </c>
      <c r="KU407" s="5">
        <v>338.57428687600003</v>
      </c>
      <c r="KV407" s="5">
        <v>338.57428687600003</v>
      </c>
      <c r="KW407" s="5">
        <v>338.57428687600003</v>
      </c>
      <c r="KX407" s="5">
        <v>338.57428687600003</v>
      </c>
      <c r="KY407" s="5">
        <v>338.57428687600003</v>
      </c>
      <c r="KZ407" s="5">
        <v>338.57428687600003</v>
      </c>
      <c r="LA407" s="5">
        <v>338.57428687600003</v>
      </c>
      <c r="LB407" s="5">
        <v>338.57428687600003</v>
      </c>
      <c r="LC407" s="5">
        <v>338.57428687600003</v>
      </c>
      <c r="LD407" s="5">
        <v>338.57428687600003</v>
      </c>
      <c r="LE407" s="5">
        <v>358.88874408856009</v>
      </c>
      <c r="LF407" s="5">
        <v>358.88874408856009</v>
      </c>
      <c r="LG407" s="5">
        <v>358.88874408856009</v>
      </c>
      <c r="LH407" s="5">
        <v>358.88874408856009</v>
      </c>
      <c r="LI407" s="5">
        <v>358.88874408856009</v>
      </c>
      <c r="LJ407" s="5">
        <v>358.88874408856009</v>
      </c>
      <c r="LK407" s="5">
        <v>358.88874408856009</v>
      </c>
      <c r="LL407" s="5">
        <v>358.88874408856009</v>
      </c>
      <c r="LM407" s="5">
        <v>358.88874408856009</v>
      </c>
      <c r="LN407" s="5">
        <v>358.88874408856009</v>
      </c>
      <c r="LO407" s="5">
        <v>358.88874408856009</v>
      </c>
      <c r="LP407" s="5">
        <v>358.88874408856009</v>
      </c>
      <c r="LQ407" s="5"/>
      <c r="LT407" s="5">
        <v>0</v>
      </c>
      <c r="LU407" s="5">
        <v>0</v>
      </c>
      <c r="LV407" s="5">
        <v>0</v>
      </c>
      <c r="LW407" s="5">
        <v>0</v>
      </c>
      <c r="LX407" s="5">
        <v>0</v>
      </c>
      <c r="LY407" s="5">
        <v>0</v>
      </c>
      <c r="LZ407" s="5">
        <v>0</v>
      </c>
      <c r="MA407" s="5">
        <v>0</v>
      </c>
      <c r="MB407" s="5">
        <v>0</v>
      </c>
      <c r="MC407" s="5">
        <v>0</v>
      </c>
      <c r="MD407" s="5">
        <v>0</v>
      </c>
      <c r="ME407" s="5">
        <v>0</v>
      </c>
      <c r="MF407" s="5">
        <v>0</v>
      </c>
      <c r="MG407" s="5">
        <v>0</v>
      </c>
      <c r="MH407" s="5">
        <v>0</v>
      </c>
      <c r="MI407" s="5">
        <v>0</v>
      </c>
      <c r="MJ407" s="5">
        <v>0</v>
      </c>
      <c r="MK407" s="5">
        <v>0</v>
      </c>
      <c r="ML407" s="5">
        <v>301.11200000000002</v>
      </c>
      <c r="MM407" s="5">
        <v>301.11200000000002</v>
      </c>
      <c r="MN407" s="5">
        <v>301.11200000000002</v>
      </c>
      <c r="MO407" s="5">
        <v>301.11200000000002</v>
      </c>
      <c r="MP407" s="5">
        <v>301.11200000000002</v>
      </c>
      <c r="MQ407" s="5">
        <v>301.11200000000002</v>
      </c>
      <c r="MR407" s="5">
        <v>319.17872000000006</v>
      </c>
      <c r="MS407" s="5">
        <v>319.17872000000006</v>
      </c>
      <c r="MT407" s="5">
        <v>319.17872000000006</v>
      </c>
      <c r="MU407" s="5">
        <v>319.17872000000006</v>
      </c>
      <c r="MV407" s="5">
        <v>319.17872000000006</v>
      </c>
      <c r="MW407" s="5">
        <v>319.17872000000006</v>
      </c>
      <c r="MX407" s="5">
        <v>319.17872000000006</v>
      </c>
      <c r="MY407" s="5">
        <v>319.17872000000006</v>
      </c>
      <c r="MZ407" s="5">
        <v>319.17872000000006</v>
      </c>
      <c r="NA407" s="5">
        <v>319.17872000000006</v>
      </c>
      <c r="NB407" s="5">
        <v>319.17872000000006</v>
      </c>
      <c r="NC407" s="5">
        <v>319.17872000000006</v>
      </c>
      <c r="ND407" s="5">
        <v>338.32944320000007</v>
      </c>
      <c r="NE407" s="5">
        <v>338.32944320000007</v>
      </c>
      <c r="NF407" s="5">
        <v>338.32944320000007</v>
      </c>
      <c r="NG407" s="5">
        <v>338.32944320000007</v>
      </c>
      <c r="NH407" s="5">
        <v>338.32944320000007</v>
      </c>
      <c r="NI407" s="5">
        <v>338.32944320000007</v>
      </c>
      <c r="NJ407" s="5">
        <v>338.32944320000007</v>
      </c>
      <c r="NK407" s="5">
        <v>338.32944320000007</v>
      </c>
      <c r="NL407" s="5">
        <v>338.32944320000007</v>
      </c>
      <c r="NM407" s="5">
        <v>338.32944320000007</v>
      </c>
      <c r="NN407" s="5">
        <v>338.32944320000007</v>
      </c>
      <c r="NO407" s="5">
        <v>338.32944320000007</v>
      </c>
      <c r="NP407" s="5">
        <v>358.62920979200004</v>
      </c>
      <c r="NQ407" s="5">
        <v>358.62920979200004</v>
      </c>
      <c r="NR407" s="5">
        <v>358.62920979200004</v>
      </c>
      <c r="NS407" s="5">
        <v>358.62920979200004</v>
      </c>
      <c r="NT407" s="5">
        <v>358.62920979200004</v>
      </c>
      <c r="NU407" s="5">
        <v>358.62920979200004</v>
      </c>
      <c r="NV407" s="5">
        <v>358.62920979200004</v>
      </c>
      <c r="NW407" s="5">
        <v>358.62920979200004</v>
      </c>
      <c r="NX407" s="5">
        <v>358.62920979200004</v>
      </c>
      <c r="NY407" s="5">
        <v>358.62920979200004</v>
      </c>
      <c r="NZ407" s="5">
        <v>358.62920979200004</v>
      </c>
      <c r="OA407" s="5">
        <v>358.62920979200004</v>
      </c>
      <c r="OB407" s="5">
        <v>380.14696237952006</v>
      </c>
      <c r="OC407" s="5">
        <v>380.14696237952006</v>
      </c>
      <c r="OD407" s="5">
        <v>380.14696237952006</v>
      </c>
      <c r="OE407" s="5">
        <v>380.14696237952006</v>
      </c>
      <c r="OF407" s="5">
        <v>380.14696237952006</v>
      </c>
      <c r="OG407" s="5">
        <v>380.14696237952006</v>
      </c>
      <c r="OH407" s="5">
        <v>380.14696237952006</v>
      </c>
      <c r="OI407" s="5">
        <v>380.14696237952006</v>
      </c>
      <c r="OJ407" s="5">
        <v>380.14696237952006</v>
      </c>
      <c r="OK407" s="5">
        <v>380.14696237952006</v>
      </c>
      <c r="OL407" s="5">
        <v>380.14696237952006</v>
      </c>
      <c r="OM407" s="5">
        <v>380.14696237952006</v>
      </c>
      <c r="ON407" s="5"/>
      <c r="OQ407" s="59">
        <v>0</v>
      </c>
      <c r="OR407" s="59">
        <v>0</v>
      </c>
      <c r="OS407" s="59">
        <v>0</v>
      </c>
      <c r="OT407" s="59">
        <v>0</v>
      </c>
      <c r="OU407" s="59">
        <v>0</v>
      </c>
      <c r="OV407" s="59">
        <v>0</v>
      </c>
      <c r="OW407" s="59">
        <v>0</v>
      </c>
      <c r="OX407" s="59">
        <v>0</v>
      </c>
      <c r="OY407" s="59">
        <v>0</v>
      </c>
      <c r="OZ407" s="59">
        <v>0</v>
      </c>
      <c r="PA407" s="59">
        <v>0</v>
      </c>
      <c r="PB407" s="59">
        <v>0</v>
      </c>
      <c r="PC407" s="59">
        <v>0</v>
      </c>
      <c r="PD407" s="59">
        <v>0</v>
      </c>
      <c r="PE407" s="59">
        <v>0</v>
      </c>
      <c r="PF407" s="59">
        <v>0</v>
      </c>
      <c r="PG407" s="59">
        <v>0</v>
      </c>
      <c r="PH407" s="59">
        <v>0</v>
      </c>
      <c r="PI407" s="59">
        <v>0</v>
      </c>
      <c r="PJ407" s="59">
        <v>0</v>
      </c>
      <c r="PK407" s="59">
        <v>0</v>
      </c>
      <c r="PL407" s="59">
        <v>0</v>
      </c>
      <c r="PM407" s="59">
        <v>0</v>
      </c>
      <c r="PN407" s="59">
        <v>0</v>
      </c>
      <c r="PO407" s="59">
        <v>0</v>
      </c>
      <c r="PP407" s="59">
        <v>0</v>
      </c>
      <c r="PQ407" s="59">
        <v>0</v>
      </c>
      <c r="PR407" s="59">
        <v>0</v>
      </c>
      <c r="PS407" s="59">
        <v>0</v>
      </c>
      <c r="PT407" s="59">
        <v>0</v>
      </c>
      <c r="PU407" s="59">
        <v>0</v>
      </c>
      <c r="PV407" s="59">
        <v>0</v>
      </c>
      <c r="PW407" s="59">
        <v>0</v>
      </c>
      <c r="PX407" s="59">
        <v>0</v>
      </c>
      <c r="PY407" s="59">
        <v>0</v>
      </c>
      <c r="PZ407" s="59">
        <v>0</v>
      </c>
      <c r="QA407" s="59">
        <v>0</v>
      </c>
      <c r="QB407" s="59">
        <v>0</v>
      </c>
      <c r="QC407" s="59">
        <v>0</v>
      </c>
      <c r="QD407" s="59">
        <v>0</v>
      </c>
      <c r="QE407" s="59">
        <v>0</v>
      </c>
      <c r="QF407" s="59">
        <v>0</v>
      </c>
      <c r="QG407" s="59">
        <v>0</v>
      </c>
      <c r="QH407" s="59">
        <v>0</v>
      </c>
      <c r="QI407" s="59">
        <v>0</v>
      </c>
      <c r="QJ407" s="59">
        <v>0</v>
      </c>
      <c r="QK407" s="59">
        <v>0</v>
      </c>
      <c r="QL407" s="59">
        <v>0</v>
      </c>
      <c r="QM407" s="59">
        <v>0</v>
      </c>
      <c r="QN407" s="59">
        <v>0</v>
      </c>
      <c r="QO407" s="59">
        <v>0</v>
      </c>
      <c r="QP407" s="59">
        <v>0</v>
      </c>
      <c r="QQ407" s="59">
        <v>0</v>
      </c>
      <c r="QR407" s="59">
        <v>0</v>
      </c>
      <c r="QS407" s="59">
        <v>0</v>
      </c>
      <c r="QT407" s="59">
        <v>0</v>
      </c>
      <c r="QU407" s="59">
        <v>0</v>
      </c>
      <c r="QV407" s="59">
        <v>0</v>
      </c>
      <c r="QW407" s="59">
        <v>0</v>
      </c>
      <c r="QX407" s="59">
        <v>0</v>
      </c>
      <c r="QY407" s="59">
        <v>0</v>
      </c>
      <c r="QZ407" s="59">
        <v>0</v>
      </c>
      <c r="RA407" s="59">
        <v>0</v>
      </c>
      <c r="RB407" s="59">
        <v>0</v>
      </c>
      <c r="RC407" s="59">
        <v>0</v>
      </c>
      <c r="RD407" s="59">
        <v>0</v>
      </c>
      <c r="RE407" s="59">
        <v>0</v>
      </c>
      <c r="RF407" s="59">
        <v>0</v>
      </c>
      <c r="RG407" s="59">
        <v>0</v>
      </c>
      <c r="RH407" s="59">
        <v>0</v>
      </c>
      <c r="RI407" s="59">
        <v>0</v>
      </c>
      <c r="RJ407" s="59">
        <v>0</v>
      </c>
      <c r="RK407" s="59"/>
      <c r="RN407" s="59">
        <v>0</v>
      </c>
      <c r="RO407" s="59">
        <v>0</v>
      </c>
      <c r="RP407" s="59">
        <v>0</v>
      </c>
      <c r="RQ407" s="59">
        <v>0</v>
      </c>
      <c r="RR407" s="59">
        <v>0</v>
      </c>
      <c r="RS407" s="59">
        <v>0</v>
      </c>
      <c r="RT407" s="59">
        <v>0</v>
      </c>
      <c r="RU407" s="59">
        <v>0</v>
      </c>
      <c r="RV407" s="59">
        <v>0</v>
      </c>
      <c r="RW407" s="59">
        <v>0</v>
      </c>
      <c r="RX407" s="59">
        <v>0</v>
      </c>
      <c r="RY407" s="59">
        <v>0</v>
      </c>
      <c r="RZ407" s="59">
        <v>0</v>
      </c>
      <c r="SA407" s="59">
        <v>0</v>
      </c>
      <c r="SB407" s="59">
        <v>0</v>
      </c>
      <c r="SC407" s="59">
        <v>0</v>
      </c>
      <c r="SD407" s="59">
        <v>0</v>
      </c>
      <c r="SE407" s="59">
        <v>0</v>
      </c>
      <c r="SF407" s="59">
        <v>585.38550000000009</v>
      </c>
      <c r="SG407" s="59">
        <v>585.38550000000009</v>
      </c>
      <c r="SH407" s="59">
        <v>585.38550000000009</v>
      </c>
      <c r="SI407" s="59">
        <v>585.38550000000009</v>
      </c>
      <c r="SJ407" s="59">
        <v>585.38550000000009</v>
      </c>
      <c r="SK407" s="59">
        <v>585.38550000000009</v>
      </c>
      <c r="SL407" s="59">
        <v>620.50863000000004</v>
      </c>
      <c r="SM407" s="59">
        <v>620.50863000000004</v>
      </c>
      <c r="SN407" s="59">
        <v>620.50863000000004</v>
      </c>
      <c r="SO407" s="59">
        <v>620.50863000000004</v>
      </c>
      <c r="SP407" s="59">
        <v>620.50863000000004</v>
      </c>
      <c r="SQ407" s="59">
        <v>620.50863000000004</v>
      </c>
      <c r="SR407" s="59">
        <v>620.50863000000004</v>
      </c>
      <c r="SS407" s="59">
        <v>620.50863000000004</v>
      </c>
      <c r="ST407" s="59">
        <v>620.50863000000004</v>
      </c>
      <c r="SU407" s="59">
        <v>620.50863000000004</v>
      </c>
      <c r="SV407" s="59">
        <v>620.50863000000004</v>
      </c>
      <c r="SW407" s="59">
        <v>620.50863000000004</v>
      </c>
      <c r="SX407" s="59">
        <v>657.73914780000018</v>
      </c>
      <c r="SY407" s="59">
        <v>657.73914780000018</v>
      </c>
      <c r="SZ407" s="59">
        <v>657.73914780000018</v>
      </c>
      <c r="TA407" s="59">
        <v>657.73914780000018</v>
      </c>
      <c r="TB407" s="59">
        <v>657.73914780000018</v>
      </c>
      <c r="TC407" s="59">
        <v>657.73914780000018</v>
      </c>
      <c r="TD407" s="59">
        <v>657.73914780000018</v>
      </c>
      <c r="TE407" s="59">
        <v>657.73914780000018</v>
      </c>
      <c r="TF407" s="59">
        <v>657.73914780000018</v>
      </c>
      <c r="TG407" s="59">
        <v>657.73914780000018</v>
      </c>
      <c r="TH407" s="59">
        <v>657.73914780000018</v>
      </c>
      <c r="TI407" s="59">
        <v>657.73914780000018</v>
      </c>
      <c r="TJ407" s="59">
        <v>697.20349666800007</v>
      </c>
      <c r="TK407" s="59">
        <v>697.20349666800007</v>
      </c>
      <c r="TL407" s="59">
        <v>697.20349666800007</v>
      </c>
      <c r="TM407" s="59">
        <v>697.20349666800007</v>
      </c>
      <c r="TN407" s="59">
        <v>697.20349666800007</v>
      </c>
      <c r="TO407" s="59">
        <v>697.20349666800007</v>
      </c>
      <c r="TP407" s="59">
        <v>697.20349666800007</v>
      </c>
      <c r="TQ407" s="59">
        <v>697.20349666800007</v>
      </c>
      <c r="TR407" s="59">
        <v>697.20349666800007</v>
      </c>
      <c r="TS407" s="59">
        <v>697.20349666800007</v>
      </c>
      <c r="TT407" s="59">
        <v>697.20349666800007</v>
      </c>
      <c r="TU407" s="59">
        <v>697.20349666800007</v>
      </c>
      <c r="TV407" s="59">
        <v>739.03570646808021</v>
      </c>
      <c r="TW407" s="59">
        <v>739.03570646808021</v>
      </c>
      <c r="TX407" s="59">
        <v>739.03570646808021</v>
      </c>
      <c r="TY407" s="59">
        <v>739.03570646808021</v>
      </c>
      <c r="TZ407" s="59">
        <v>739.03570646808021</v>
      </c>
      <c r="UA407" s="59">
        <v>739.03570646808021</v>
      </c>
      <c r="UB407" s="59">
        <v>739.03570646808021</v>
      </c>
      <c r="UC407" s="59">
        <v>739.03570646808021</v>
      </c>
      <c r="UD407" s="59">
        <v>739.03570646808021</v>
      </c>
      <c r="UE407" s="59">
        <v>739.03570646808021</v>
      </c>
      <c r="UF407" s="59">
        <v>739.03570646808021</v>
      </c>
      <c r="UG407" s="59">
        <v>739.03570646808021</v>
      </c>
      <c r="UH407" s="59"/>
      <c r="UK407" s="59">
        <v>0</v>
      </c>
      <c r="UL407" s="59">
        <v>1705.6410000000001</v>
      </c>
      <c r="UM407" s="59">
        <v>3615.9589199999996</v>
      </c>
      <c r="UN407" s="59">
        <v>3832.9164552000016</v>
      </c>
      <c r="UO407" s="59">
        <v>4062.8914425119997</v>
      </c>
      <c r="UP407" s="59">
        <v>4306.6649290627211</v>
      </c>
      <c r="UQ407" s="59"/>
      <c r="UT407" s="59">
        <v>0</v>
      </c>
      <c r="UU407" s="59">
        <v>1806.6720000000003</v>
      </c>
      <c r="UV407" s="59">
        <v>3830.14464</v>
      </c>
      <c r="UW407" s="59">
        <v>4059.9533184000015</v>
      </c>
      <c r="UX407" s="59">
        <v>4303.5505175040007</v>
      </c>
      <c r="UY407" s="59">
        <v>4561.7635485542405</v>
      </c>
      <c r="UZ407" s="59"/>
      <c r="VC407" s="59">
        <v>0</v>
      </c>
      <c r="VD407" s="59">
        <v>0</v>
      </c>
      <c r="VE407" s="59">
        <v>0</v>
      </c>
      <c r="VF407" s="59">
        <v>0</v>
      </c>
      <c r="VG407" s="59">
        <v>0</v>
      </c>
      <c r="VH407" s="59">
        <v>0</v>
      </c>
      <c r="VI407" s="59"/>
      <c r="VL407" s="59">
        <v>0</v>
      </c>
      <c r="VM407" s="59">
        <v>3512.3130000000001</v>
      </c>
      <c r="VN407" s="59">
        <v>7446.1035599999996</v>
      </c>
      <c r="VO407" s="59">
        <v>7892.8697736000031</v>
      </c>
      <c r="VP407" s="59">
        <v>8366.4419600159999</v>
      </c>
      <c r="VQ407" s="59">
        <v>8868.4284776169625</v>
      </c>
      <c r="VR407" s="59"/>
      <c r="VU407" s="59">
        <v>0</v>
      </c>
      <c r="VV407" s="59">
        <v>59430</v>
      </c>
      <c r="VW407" s="59">
        <v>125991.60000000002</v>
      </c>
      <c r="VX407" s="59">
        <v>133551.09600000002</v>
      </c>
      <c r="VY407" s="59">
        <v>141564.16175999999</v>
      </c>
      <c r="VZ407" s="59">
        <v>150058.01146560002</v>
      </c>
      <c r="WA407" s="59"/>
      <c r="WD407" s="59">
        <v>0</v>
      </c>
      <c r="WE407" s="59">
        <v>4952.5</v>
      </c>
      <c r="WF407" s="59">
        <v>10499.300000000001</v>
      </c>
      <c r="WG407" s="59">
        <v>11129.258000000002</v>
      </c>
      <c r="WH407" s="59">
        <v>11797.01348</v>
      </c>
      <c r="WI407" s="59">
        <v>12504.834288800002</v>
      </c>
      <c r="WJ407" s="59"/>
      <c r="WM407" s="59">
        <v>0</v>
      </c>
      <c r="WN407" s="59">
        <v>207.82626940830886</v>
      </c>
      <c r="WO407" s="59">
        <v>440.59169114561485</v>
      </c>
      <c r="WP407" s="59">
        <v>467.02719261435175</v>
      </c>
      <c r="WQ407" s="59">
        <v>495.0488241712128</v>
      </c>
      <c r="WR407" s="59">
        <v>524.7517536214857</v>
      </c>
      <c r="WS407" s="59"/>
      <c r="WV407" s="74">
        <v>-6</v>
      </c>
      <c r="WW407" s="74">
        <v>6</v>
      </c>
      <c r="WX407" s="74">
        <v>18</v>
      </c>
      <c r="WY407" s="74">
        <v>30</v>
      </c>
      <c r="WZ407" s="74">
        <v>42</v>
      </c>
      <c r="XA407" s="74">
        <v>54</v>
      </c>
      <c r="XB407" s="74"/>
      <c r="XE407" s="80">
        <v>0</v>
      </c>
      <c r="XF407" s="80">
        <v>0</v>
      </c>
      <c r="XG407" s="80">
        <v>1</v>
      </c>
      <c r="XH407" s="80">
        <v>2</v>
      </c>
      <c r="XI407" s="80">
        <v>3</v>
      </c>
      <c r="XJ407" s="80">
        <v>4</v>
      </c>
      <c r="XK407" s="80"/>
      <c r="XL407" s="75"/>
      <c r="XM407" s="75"/>
      <c r="XN407" s="80">
        <v>0</v>
      </c>
      <c r="XO407" s="80">
        <v>6</v>
      </c>
      <c r="XP407" s="80">
        <v>6</v>
      </c>
      <c r="XQ407" s="80">
        <v>6</v>
      </c>
      <c r="XR407" s="80">
        <v>6</v>
      </c>
      <c r="XS407" s="80">
        <v>6</v>
      </c>
      <c r="XT407" s="80"/>
      <c r="XW407" s="80">
        <v>0</v>
      </c>
      <c r="XX407" s="80">
        <v>0</v>
      </c>
      <c r="XY407" s="80">
        <v>0</v>
      </c>
      <c r="XZ407" s="80">
        <v>0</v>
      </c>
      <c r="YA407" s="80">
        <v>0</v>
      </c>
      <c r="YB407" s="80">
        <v>0</v>
      </c>
      <c r="YC407" s="80"/>
      <c r="YF407" s="5">
        <v>0</v>
      </c>
      <c r="YG407" s="5">
        <v>433.31777171632393</v>
      </c>
      <c r="YH407" s="5">
        <v>918.63367603860752</v>
      </c>
      <c r="YI407" s="5">
        <v>973.75169660092342</v>
      </c>
      <c r="YJ407" s="5">
        <v>1032.1767983969794</v>
      </c>
      <c r="YK407" s="5">
        <v>1094.1074063007991</v>
      </c>
      <c r="YL407" s="5"/>
      <c r="YO407" s="5">
        <v>0</v>
      </c>
      <c r="YP407" s="5">
        <v>9352.1821233738992</v>
      </c>
      <c r="YQ407" s="5">
        <v>19826.626101552669</v>
      </c>
      <c r="YR407" s="5">
        <v>21016.223667645827</v>
      </c>
      <c r="YS407" s="5">
        <v>29702.929450272768</v>
      </c>
      <c r="YT407" s="5">
        <v>31485.105217289143</v>
      </c>
      <c r="YU407" s="5"/>
      <c r="YX407" s="5">
        <v>0</v>
      </c>
      <c r="YY407" s="5">
        <v>9268.8065560138202</v>
      </c>
      <c r="YZ407" s="5">
        <v>19826.626101552669</v>
      </c>
      <c r="ZA407" s="5">
        <v>21016.223667645827</v>
      </c>
      <c r="ZB407" s="5">
        <v>29702.929450272768</v>
      </c>
      <c r="ZC407" s="5">
        <v>31485.105217289143</v>
      </c>
      <c r="ZD407" s="5"/>
      <c r="ZG407" s="5">
        <v>0</v>
      </c>
      <c r="ZH407" s="5">
        <v>207.82626940830886</v>
      </c>
      <c r="ZI407" s="5">
        <v>440.59169114561485</v>
      </c>
      <c r="ZJ407" s="5">
        <v>467.02719261435175</v>
      </c>
      <c r="ZK407" s="5">
        <v>495.0488241712128</v>
      </c>
      <c r="ZL407" s="5">
        <v>524.7517536214857</v>
      </c>
      <c r="ZM407" s="5"/>
      <c r="ZP407" s="60">
        <v>0</v>
      </c>
      <c r="ZQ407" s="60">
        <v>1454.783885858162</v>
      </c>
      <c r="ZR407" s="60">
        <v>12336.567352077216</v>
      </c>
      <c r="ZS407" s="60">
        <v>13076.761393201848</v>
      </c>
      <c r="ZT407" s="60">
        <v>13861.367076793958</v>
      </c>
      <c r="ZU407" s="60">
        <v>14693.049101401601</v>
      </c>
      <c r="ZV407" s="60"/>
      <c r="ZY407" s="60">
        <v>0</v>
      </c>
      <c r="ZZ407" s="60">
        <v>207.82626940830886</v>
      </c>
      <c r="AAA407" s="60">
        <v>440.59169114561485</v>
      </c>
      <c r="AAB407" s="60">
        <v>467.02719261435175</v>
      </c>
      <c r="AAC407" s="60">
        <v>495.0488241712128</v>
      </c>
      <c r="AAD407" s="60">
        <v>524.7517536214857</v>
      </c>
      <c r="AAE407" s="60"/>
      <c r="AAH407" s="60">
        <v>0</v>
      </c>
      <c r="AAI407" s="60">
        <v>2701.7415023080152</v>
      </c>
      <c r="AAJ407" s="60">
        <v>14980.117498950905</v>
      </c>
      <c r="AAK407" s="60">
        <v>25686.495593789346</v>
      </c>
      <c r="AAL407" s="60">
        <v>37623.710637012176</v>
      </c>
      <c r="AAM407" s="60">
        <v>50900.920101284115</v>
      </c>
      <c r="AAN407" s="60"/>
      <c r="AAQ407" s="5">
        <v>0</v>
      </c>
      <c r="AAR407" s="5">
        <v>4156.5253881661774</v>
      </c>
      <c r="AAS407" s="5">
        <v>27316.68485102812</v>
      </c>
      <c r="AAT407" s="5">
        <v>38763.256986991197</v>
      </c>
      <c r="AAU407" s="5">
        <v>51485.077713806138</v>
      </c>
      <c r="AAV407" s="5">
        <v>65593.969202685723</v>
      </c>
    </row>
    <row r="408" spans="2:724" ht="15" customHeight="1">
      <c r="B408" s="228">
        <v>135</v>
      </c>
      <c r="C408" s="228">
        <v>11</v>
      </c>
      <c r="D408" s="229" t="s">
        <v>491</v>
      </c>
      <c r="E408" s="73" t="b">
        <v>0</v>
      </c>
      <c r="F408" s="230">
        <v>42186</v>
      </c>
      <c r="G408" s="231" t="s">
        <v>426</v>
      </c>
      <c r="H408" s="57" t="s">
        <v>231</v>
      </c>
      <c r="I408" s="57" t="s">
        <v>198</v>
      </c>
      <c r="J408" s="229" t="s">
        <v>232</v>
      </c>
      <c r="K408" s="232">
        <v>0</v>
      </c>
      <c r="L408" s="232">
        <v>0</v>
      </c>
      <c r="M408" s="73" t="b">
        <v>1</v>
      </c>
      <c r="N408" s="73" t="b">
        <v>1</v>
      </c>
      <c r="O408" s="73" t="b">
        <v>1</v>
      </c>
      <c r="P408" s="27">
        <v>43282</v>
      </c>
      <c r="Q408" s="27" t="s">
        <v>426</v>
      </c>
      <c r="R408" s="69">
        <v>0</v>
      </c>
      <c r="S408" s="69">
        <v>0.06</v>
      </c>
      <c r="T408" s="69">
        <v>0.06</v>
      </c>
      <c r="U408" s="69">
        <v>0.06</v>
      </c>
      <c r="V408" s="69">
        <v>0.06</v>
      </c>
      <c r="W408" s="69">
        <v>0.06</v>
      </c>
      <c r="Z408" s="232">
        <v>0</v>
      </c>
      <c r="AA408" s="232">
        <v>0</v>
      </c>
      <c r="AB408" s="232">
        <v>0</v>
      </c>
      <c r="AC408" s="232">
        <v>0</v>
      </c>
      <c r="AD408" s="232">
        <v>0</v>
      </c>
      <c r="AE408" s="232">
        <v>0</v>
      </c>
      <c r="AF408" s="232">
        <v>0</v>
      </c>
      <c r="AG408" s="232">
        <v>0</v>
      </c>
      <c r="AH408" s="232">
        <v>0</v>
      </c>
      <c r="AI408" s="232">
        <v>0</v>
      </c>
      <c r="AJ408" s="232">
        <v>0</v>
      </c>
      <c r="AK408" s="232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233">
        <v>9905</v>
      </c>
      <c r="AS408" s="5">
        <v>9905</v>
      </c>
      <c r="AT408" s="5">
        <v>9905</v>
      </c>
      <c r="AU408" s="5">
        <v>9905</v>
      </c>
      <c r="AV408" s="5">
        <v>9905</v>
      </c>
      <c r="AW408" s="5">
        <v>9905</v>
      </c>
      <c r="AX408" s="5">
        <v>10499.300000000001</v>
      </c>
      <c r="AY408" s="5">
        <v>10499.300000000001</v>
      </c>
      <c r="AZ408" s="5">
        <v>10499.300000000001</v>
      </c>
      <c r="BA408" s="5">
        <v>10499.300000000001</v>
      </c>
      <c r="BB408" s="5">
        <v>10499.300000000001</v>
      </c>
      <c r="BC408" s="5">
        <v>10499.300000000001</v>
      </c>
      <c r="BD408" s="5">
        <v>10499.300000000001</v>
      </c>
      <c r="BE408" s="5">
        <v>10499.300000000001</v>
      </c>
      <c r="BF408" s="5">
        <v>10499.300000000001</v>
      </c>
      <c r="BG408" s="5">
        <v>10499.300000000001</v>
      </c>
      <c r="BH408" s="5">
        <v>10499.300000000001</v>
      </c>
      <c r="BI408" s="5">
        <v>10499.300000000001</v>
      </c>
      <c r="BJ408" s="5">
        <v>11129.258000000002</v>
      </c>
      <c r="BK408" s="5">
        <v>11129.258000000002</v>
      </c>
      <c r="BL408" s="5">
        <v>11129.258000000002</v>
      </c>
      <c r="BM408" s="5">
        <v>11129.258000000002</v>
      </c>
      <c r="BN408" s="5">
        <v>11129.258000000002</v>
      </c>
      <c r="BO408" s="5">
        <v>11129.258000000002</v>
      </c>
      <c r="BP408" s="5">
        <v>11129.258000000002</v>
      </c>
      <c r="BQ408" s="5">
        <v>11129.258000000002</v>
      </c>
      <c r="BR408" s="5">
        <v>11129.258000000002</v>
      </c>
      <c r="BS408" s="5">
        <v>11129.258000000002</v>
      </c>
      <c r="BT408" s="5">
        <v>11129.258000000002</v>
      </c>
      <c r="BU408" s="5">
        <v>11129.258000000002</v>
      </c>
      <c r="BV408" s="5">
        <v>11797.013480000001</v>
      </c>
      <c r="BW408" s="5">
        <v>11797.013480000001</v>
      </c>
      <c r="BX408" s="5">
        <v>11797.013480000001</v>
      </c>
      <c r="BY408" s="5">
        <v>11797.013480000001</v>
      </c>
      <c r="BZ408" s="5">
        <v>11797.013480000001</v>
      </c>
      <c r="CA408" s="5">
        <v>11797.013480000001</v>
      </c>
      <c r="CB408" s="5">
        <v>11797.013480000001</v>
      </c>
      <c r="CC408" s="5">
        <v>11797.013480000001</v>
      </c>
      <c r="CD408" s="5">
        <v>11797.013480000001</v>
      </c>
      <c r="CE408" s="5">
        <v>11797.013480000001</v>
      </c>
      <c r="CF408" s="5">
        <v>11797.013480000001</v>
      </c>
      <c r="CG408" s="5">
        <v>11797.013480000001</v>
      </c>
      <c r="CH408" s="5">
        <v>12504.834288800002</v>
      </c>
      <c r="CI408" s="5">
        <v>12504.834288800002</v>
      </c>
      <c r="CJ408" s="5">
        <v>12504.834288800002</v>
      </c>
      <c r="CK408" s="5">
        <v>12504.834288800002</v>
      </c>
      <c r="CL408" s="5">
        <v>12504.834288800002</v>
      </c>
      <c r="CM408" s="5">
        <v>12504.834288800002</v>
      </c>
      <c r="CN408" s="5">
        <v>12504.834288800002</v>
      </c>
      <c r="CO408" s="5">
        <v>12504.834288800002</v>
      </c>
      <c r="CP408" s="5">
        <v>12504.834288800002</v>
      </c>
      <c r="CQ408" s="5">
        <v>12504.834288800002</v>
      </c>
      <c r="CR408" s="5">
        <v>12504.834288800002</v>
      </c>
      <c r="CS408" s="5">
        <v>12504.834288800002</v>
      </c>
      <c r="CU408" s="69">
        <v>0</v>
      </c>
      <c r="CV408" s="69">
        <v>0</v>
      </c>
      <c r="CW408" s="69">
        <v>0</v>
      </c>
      <c r="CX408" s="69">
        <v>0</v>
      </c>
      <c r="CY408" s="69">
        <v>0</v>
      </c>
      <c r="CZ408" s="69">
        <v>0</v>
      </c>
      <c r="DC408" s="5">
        <v>0</v>
      </c>
      <c r="DD408" s="5">
        <v>0</v>
      </c>
      <c r="DE408" s="5">
        <v>0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0</v>
      </c>
      <c r="DR408" s="5">
        <v>0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0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0</v>
      </c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/>
      <c r="FZ408" s="5">
        <v>0</v>
      </c>
      <c r="GA408" s="5">
        <v>0</v>
      </c>
      <c r="GB408" s="5">
        <v>0</v>
      </c>
      <c r="GC408" s="5">
        <v>0</v>
      </c>
      <c r="GD408" s="5">
        <v>0</v>
      </c>
      <c r="GE408" s="5">
        <v>0</v>
      </c>
      <c r="GF408" s="5">
        <v>0</v>
      </c>
      <c r="GG408" s="5">
        <v>0</v>
      </c>
      <c r="GH408" s="5">
        <v>0</v>
      </c>
      <c r="GI408" s="5">
        <v>0</v>
      </c>
      <c r="GJ408" s="5">
        <v>0</v>
      </c>
      <c r="GK408" s="5">
        <v>0</v>
      </c>
      <c r="GL408" s="5">
        <v>0</v>
      </c>
      <c r="GM408" s="5">
        <v>0</v>
      </c>
      <c r="GN408" s="5">
        <v>0</v>
      </c>
      <c r="GO408" s="5">
        <v>0</v>
      </c>
      <c r="GP408" s="5">
        <v>0</v>
      </c>
      <c r="GQ408" s="5">
        <v>0</v>
      </c>
      <c r="GR408" s="5">
        <v>9905</v>
      </c>
      <c r="GS408" s="5">
        <v>9905</v>
      </c>
      <c r="GT408" s="5">
        <v>9905</v>
      </c>
      <c r="GU408" s="5">
        <v>9905</v>
      </c>
      <c r="GV408" s="5">
        <v>9905</v>
      </c>
      <c r="GW408" s="5">
        <v>9905</v>
      </c>
      <c r="GX408" s="5">
        <v>10499.300000000001</v>
      </c>
      <c r="GY408" s="5">
        <v>10499.300000000001</v>
      </c>
      <c r="GZ408" s="5">
        <v>10499.300000000001</v>
      </c>
      <c r="HA408" s="5">
        <v>10499.300000000001</v>
      </c>
      <c r="HB408" s="5">
        <v>10499.300000000001</v>
      </c>
      <c r="HC408" s="5">
        <v>10499.300000000001</v>
      </c>
      <c r="HD408" s="5">
        <v>10499.300000000001</v>
      </c>
      <c r="HE408" s="5">
        <v>10499.300000000001</v>
      </c>
      <c r="HF408" s="5">
        <v>10499.300000000001</v>
      </c>
      <c r="HG408" s="5">
        <v>10499.300000000001</v>
      </c>
      <c r="HH408" s="5">
        <v>10499.300000000001</v>
      </c>
      <c r="HI408" s="5">
        <v>10499.300000000001</v>
      </c>
      <c r="HJ408" s="5">
        <v>11129.258000000002</v>
      </c>
      <c r="HK408" s="5">
        <v>11129.258000000002</v>
      </c>
      <c r="HL408" s="5">
        <v>11129.258000000002</v>
      </c>
      <c r="HM408" s="5">
        <v>11129.258000000002</v>
      </c>
      <c r="HN408" s="5">
        <v>11129.258000000002</v>
      </c>
      <c r="HO408" s="5">
        <v>11129.258000000002</v>
      </c>
      <c r="HP408" s="5">
        <v>11129.258000000002</v>
      </c>
      <c r="HQ408" s="5">
        <v>11129.258000000002</v>
      </c>
      <c r="HR408" s="5">
        <v>11129.258000000002</v>
      </c>
      <c r="HS408" s="5">
        <v>11129.258000000002</v>
      </c>
      <c r="HT408" s="5">
        <v>11129.258000000002</v>
      </c>
      <c r="HU408" s="5">
        <v>11129.258000000002</v>
      </c>
      <c r="HV408" s="5">
        <v>11797.013480000001</v>
      </c>
      <c r="HW408" s="5">
        <v>11797.013480000001</v>
      </c>
      <c r="HX408" s="5">
        <v>11797.013480000001</v>
      </c>
      <c r="HY408" s="5">
        <v>11797.013480000001</v>
      </c>
      <c r="HZ408" s="5">
        <v>11797.013480000001</v>
      </c>
      <c r="IA408" s="5">
        <v>11797.013480000001</v>
      </c>
      <c r="IB408" s="5">
        <v>11797.013480000001</v>
      </c>
      <c r="IC408" s="5">
        <v>11797.013480000001</v>
      </c>
      <c r="ID408" s="5">
        <v>11797.013480000001</v>
      </c>
      <c r="IE408" s="5">
        <v>11797.013480000001</v>
      </c>
      <c r="IF408" s="5">
        <v>11797.013480000001</v>
      </c>
      <c r="IG408" s="5">
        <v>11797.013480000001</v>
      </c>
      <c r="IH408" s="5">
        <v>12504.834288800002</v>
      </c>
      <c r="II408" s="5">
        <v>12504.834288800002</v>
      </c>
      <c r="IJ408" s="5">
        <v>12504.834288800002</v>
      </c>
      <c r="IK408" s="5">
        <v>12504.834288800002</v>
      </c>
      <c r="IL408" s="5">
        <v>12504.834288800002</v>
      </c>
      <c r="IM408" s="5">
        <v>12504.834288800002</v>
      </c>
      <c r="IN408" s="5">
        <v>12504.834288800002</v>
      </c>
      <c r="IO408" s="5">
        <v>12504.834288800002</v>
      </c>
      <c r="IP408" s="5">
        <v>12504.834288800002</v>
      </c>
      <c r="IQ408" s="5">
        <v>12504.834288800002</v>
      </c>
      <c r="IR408" s="5">
        <v>12504.834288800002</v>
      </c>
      <c r="IS408" s="5">
        <v>12504.834288800002</v>
      </c>
      <c r="IT408" s="5"/>
      <c r="IW408" s="5">
        <v>0</v>
      </c>
      <c r="IX408" s="5">
        <v>0</v>
      </c>
      <c r="IY408" s="5">
        <v>0</v>
      </c>
      <c r="IZ408" s="5">
        <v>0</v>
      </c>
      <c r="JA408" s="5">
        <v>0</v>
      </c>
      <c r="JB408" s="5">
        <v>0</v>
      </c>
      <c r="JC408" s="5">
        <v>0</v>
      </c>
      <c r="JD408" s="5">
        <v>0</v>
      </c>
      <c r="JE408" s="5">
        <v>0</v>
      </c>
      <c r="JF408" s="5">
        <v>0</v>
      </c>
      <c r="JG408" s="5">
        <v>0</v>
      </c>
      <c r="JH408" s="5">
        <v>0</v>
      </c>
      <c r="JI408" s="5">
        <v>0</v>
      </c>
      <c r="JJ408" s="5">
        <v>0</v>
      </c>
      <c r="JK408" s="5">
        <v>0</v>
      </c>
      <c r="JL408" s="5">
        <v>0</v>
      </c>
      <c r="JM408" s="5">
        <v>0</v>
      </c>
      <c r="JN408" s="5">
        <v>0</v>
      </c>
      <c r="JO408" s="5">
        <v>284.27350000000001</v>
      </c>
      <c r="JP408" s="5">
        <v>284.27350000000001</v>
      </c>
      <c r="JQ408" s="5">
        <v>284.27350000000001</v>
      </c>
      <c r="JR408" s="5">
        <v>284.27350000000001</v>
      </c>
      <c r="JS408" s="5">
        <v>284.27350000000001</v>
      </c>
      <c r="JT408" s="5">
        <v>284.27350000000001</v>
      </c>
      <c r="JU408" s="5">
        <v>301.32991000000004</v>
      </c>
      <c r="JV408" s="5">
        <v>301.32991000000004</v>
      </c>
      <c r="JW408" s="5">
        <v>301.32991000000004</v>
      </c>
      <c r="JX408" s="5">
        <v>301.32991000000004</v>
      </c>
      <c r="JY408" s="5">
        <v>301.32991000000004</v>
      </c>
      <c r="JZ408" s="5">
        <v>301.32991000000004</v>
      </c>
      <c r="KA408" s="5">
        <v>301.32991000000004</v>
      </c>
      <c r="KB408" s="5">
        <v>301.32991000000004</v>
      </c>
      <c r="KC408" s="5">
        <v>301.32991000000004</v>
      </c>
      <c r="KD408" s="5">
        <v>301.32991000000004</v>
      </c>
      <c r="KE408" s="5">
        <v>301.32991000000004</v>
      </c>
      <c r="KF408" s="5">
        <v>301.32991000000004</v>
      </c>
      <c r="KG408" s="5">
        <v>319.40970460000005</v>
      </c>
      <c r="KH408" s="5">
        <v>319.40970460000005</v>
      </c>
      <c r="KI408" s="5">
        <v>319.40970460000005</v>
      </c>
      <c r="KJ408" s="5">
        <v>319.40970460000005</v>
      </c>
      <c r="KK408" s="5">
        <v>319.40970460000005</v>
      </c>
      <c r="KL408" s="5">
        <v>319.40970460000005</v>
      </c>
      <c r="KM408" s="5">
        <v>319.40970460000005</v>
      </c>
      <c r="KN408" s="5">
        <v>319.40970460000005</v>
      </c>
      <c r="KO408" s="5">
        <v>319.40970460000005</v>
      </c>
      <c r="KP408" s="5">
        <v>319.40970460000005</v>
      </c>
      <c r="KQ408" s="5">
        <v>319.40970460000005</v>
      </c>
      <c r="KR408" s="5">
        <v>319.40970460000005</v>
      </c>
      <c r="KS408" s="5">
        <v>338.57428687600003</v>
      </c>
      <c r="KT408" s="5">
        <v>338.57428687600003</v>
      </c>
      <c r="KU408" s="5">
        <v>338.57428687600003</v>
      </c>
      <c r="KV408" s="5">
        <v>338.57428687600003</v>
      </c>
      <c r="KW408" s="5">
        <v>338.57428687600003</v>
      </c>
      <c r="KX408" s="5">
        <v>338.57428687600003</v>
      </c>
      <c r="KY408" s="5">
        <v>338.57428687600003</v>
      </c>
      <c r="KZ408" s="5">
        <v>338.57428687600003</v>
      </c>
      <c r="LA408" s="5">
        <v>338.57428687600003</v>
      </c>
      <c r="LB408" s="5">
        <v>338.57428687600003</v>
      </c>
      <c r="LC408" s="5">
        <v>338.57428687600003</v>
      </c>
      <c r="LD408" s="5">
        <v>338.57428687600003</v>
      </c>
      <c r="LE408" s="5">
        <v>358.88874408856009</v>
      </c>
      <c r="LF408" s="5">
        <v>358.88874408856009</v>
      </c>
      <c r="LG408" s="5">
        <v>358.88874408856009</v>
      </c>
      <c r="LH408" s="5">
        <v>358.88874408856009</v>
      </c>
      <c r="LI408" s="5">
        <v>358.88874408856009</v>
      </c>
      <c r="LJ408" s="5">
        <v>358.88874408856009</v>
      </c>
      <c r="LK408" s="5">
        <v>358.88874408856009</v>
      </c>
      <c r="LL408" s="5">
        <v>358.88874408856009</v>
      </c>
      <c r="LM408" s="5">
        <v>358.88874408856009</v>
      </c>
      <c r="LN408" s="5">
        <v>358.88874408856009</v>
      </c>
      <c r="LO408" s="5">
        <v>358.88874408856009</v>
      </c>
      <c r="LP408" s="5">
        <v>358.88874408856009</v>
      </c>
      <c r="LQ408" s="5"/>
      <c r="LT408" s="5">
        <v>0</v>
      </c>
      <c r="LU408" s="5">
        <v>0</v>
      </c>
      <c r="LV408" s="5">
        <v>0</v>
      </c>
      <c r="LW408" s="5">
        <v>0</v>
      </c>
      <c r="LX408" s="5">
        <v>0</v>
      </c>
      <c r="LY408" s="5">
        <v>0</v>
      </c>
      <c r="LZ408" s="5">
        <v>0</v>
      </c>
      <c r="MA408" s="5">
        <v>0</v>
      </c>
      <c r="MB408" s="5">
        <v>0</v>
      </c>
      <c r="MC408" s="5">
        <v>0</v>
      </c>
      <c r="MD408" s="5">
        <v>0</v>
      </c>
      <c r="ME408" s="5">
        <v>0</v>
      </c>
      <c r="MF408" s="5">
        <v>0</v>
      </c>
      <c r="MG408" s="5">
        <v>0</v>
      </c>
      <c r="MH408" s="5">
        <v>0</v>
      </c>
      <c r="MI408" s="5">
        <v>0</v>
      </c>
      <c r="MJ408" s="5">
        <v>0</v>
      </c>
      <c r="MK408" s="5">
        <v>0</v>
      </c>
      <c r="ML408" s="5">
        <v>301.11200000000002</v>
      </c>
      <c r="MM408" s="5">
        <v>301.11200000000002</v>
      </c>
      <c r="MN408" s="5">
        <v>301.11200000000002</v>
      </c>
      <c r="MO408" s="5">
        <v>301.11200000000002</v>
      </c>
      <c r="MP408" s="5">
        <v>301.11200000000002</v>
      </c>
      <c r="MQ408" s="5">
        <v>301.11200000000002</v>
      </c>
      <c r="MR408" s="5">
        <v>319.17872000000006</v>
      </c>
      <c r="MS408" s="5">
        <v>319.17872000000006</v>
      </c>
      <c r="MT408" s="5">
        <v>319.17872000000006</v>
      </c>
      <c r="MU408" s="5">
        <v>319.17872000000006</v>
      </c>
      <c r="MV408" s="5">
        <v>319.17872000000006</v>
      </c>
      <c r="MW408" s="5">
        <v>319.17872000000006</v>
      </c>
      <c r="MX408" s="5">
        <v>319.17872000000006</v>
      </c>
      <c r="MY408" s="5">
        <v>319.17872000000006</v>
      </c>
      <c r="MZ408" s="5">
        <v>319.17872000000006</v>
      </c>
      <c r="NA408" s="5">
        <v>319.17872000000006</v>
      </c>
      <c r="NB408" s="5">
        <v>319.17872000000006</v>
      </c>
      <c r="NC408" s="5">
        <v>319.17872000000006</v>
      </c>
      <c r="ND408" s="5">
        <v>338.32944320000007</v>
      </c>
      <c r="NE408" s="5">
        <v>338.32944320000007</v>
      </c>
      <c r="NF408" s="5">
        <v>338.32944320000007</v>
      </c>
      <c r="NG408" s="5">
        <v>338.32944320000007</v>
      </c>
      <c r="NH408" s="5">
        <v>338.32944320000007</v>
      </c>
      <c r="NI408" s="5">
        <v>338.32944320000007</v>
      </c>
      <c r="NJ408" s="5">
        <v>338.32944320000007</v>
      </c>
      <c r="NK408" s="5">
        <v>338.32944320000007</v>
      </c>
      <c r="NL408" s="5">
        <v>338.32944320000007</v>
      </c>
      <c r="NM408" s="5">
        <v>338.32944320000007</v>
      </c>
      <c r="NN408" s="5">
        <v>338.32944320000007</v>
      </c>
      <c r="NO408" s="5">
        <v>338.32944320000007</v>
      </c>
      <c r="NP408" s="5">
        <v>358.62920979200004</v>
      </c>
      <c r="NQ408" s="5">
        <v>358.62920979200004</v>
      </c>
      <c r="NR408" s="5">
        <v>358.62920979200004</v>
      </c>
      <c r="NS408" s="5">
        <v>358.62920979200004</v>
      </c>
      <c r="NT408" s="5">
        <v>358.62920979200004</v>
      </c>
      <c r="NU408" s="5">
        <v>358.62920979200004</v>
      </c>
      <c r="NV408" s="5">
        <v>358.62920979200004</v>
      </c>
      <c r="NW408" s="5">
        <v>358.62920979200004</v>
      </c>
      <c r="NX408" s="5">
        <v>358.62920979200004</v>
      </c>
      <c r="NY408" s="5">
        <v>358.62920979200004</v>
      </c>
      <c r="NZ408" s="5">
        <v>358.62920979200004</v>
      </c>
      <c r="OA408" s="5">
        <v>358.62920979200004</v>
      </c>
      <c r="OB408" s="5">
        <v>380.14696237952006</v>
      </c>
      <c r="OC408" s="5">
        <v>380.14696237952006</v>
      </c>
      <c r="OD408" s="5">
        <v>380.14696237952006</v>
      </c>
      <c r="OE408" s="5">
        <v>380.14696237952006</v>
      </c>
      <c r="OF408" s="5">
        <v>380.14696237952006</v>
      </c>
      <c r="OG408" s="5">
        <v>380.14696237952006</v>
      </c>
      <c r="OH408" s="5">
        <v>380.14696237952006</v>
      </c>
      <c r="OI408" s="5">
        <v>380.14696237952006</v>
      </c>
      <c r="OJ408" s="5">
        <v>380.14696237952006</v>
      </c>
      <c r="OK408" s="5">
        <v>380.14696237952006</v>
      </c>
      <c r="OL408" s="5">
        <v>380.14696237952006</v>
      </c>
      <c r="OM408" s="5">
        <v>380.14696237952006</v>
      </c>
      <c r="ON408" s="5"/>
      <c r="OQ408" s="59">
        <v>0</v>
      </c>
      <c r="OR408" s="59">
        <v>0</v>
      </c>
      <c r="OS408" s="59">
        <v>0</v>
      </c>
      <c r="OT408" s="59">
        <v>0</v>
      </c>
      <c r="OU408" s="59">
        <v>0</v>
      </c>
      <c r="OV408" s="59">
        <v>0</v>
      </c>
      <c r="OW408" s="59">
        <v>0</v>
      </c>
      <c r="OX408" s="59">
        <v>0</v>
      </c>
      <c r="OY408" s="59">
        <v>0</v>
      </c>
      <c r="OZ408" s="59">
        <v>0</v>
      </c>
      <c r="PA408" s="59">
        <v>0</v>
      </c>
      <c r="PB408" s="59">
        <v>0</v>
      </c>
      <c r="PC408" s="59">
        <v>0</v>
      </c>
      <c r="PD408" s="59">
        <v>0</v>
      </c>
      <c r="PE408" s="59">
        <v>0</v>
      </c>
      <c r="PF408" s="59">
        <v>0</v>
      </c>
      <c r="PG408" s="59">
        <v>0</v>
      </c>
      <c r="PH408" s="59">
        <v>0</v>
      </c>
      <c r="PI408" s="59">
        <v>0</v>
      </c>
      <c r="PJ408" s="59">
        <v>0</v>
      </c>
      <c r="PK408" s="59">
        <v>0</v>
      </c>
      <c r="PL408" s="59">
        <v>0</v>
      </c>
      <c r="PM408" s="59">
        <v>0</v>
      </c>
      <c r="PN408" s="59">
        <v>0</v>
      </c>
      <c r="PO408" s="59">
        <v>0</v>
      </c>
      <c r="PP408" s="59">
        <v>0</v>
      </c>
      <c r="PQ408" s="59">
        <v>0</v>
      </c>
      <c r="PR408" s="59">
        <v>0</v>
      </c>
      <c r="PS408" s="59">
        <v>0</v>
      </c>
      <c r="PT408" s="59">
        <v>0</v>
      </c>
      <c r="PU408" s="59">
        <v>0</v>
      </c>
      <c r="PV408" s="59">
        <v>0</v>
      </c>
      <c r="PW408" s="59">
        <v>0</v>
      </c>
      <c r="PX408" s="59">
        <v>0</v>
      </c>
      <c r="PY408" s="59">
        <v>0</v>
      </c>
      <c r="PZ408" s="59">
        <v>0</v>
      </c>
      <c r="QA408" s="59">
        <v>0</v>
      </c>
      <c r="QB408" s="59">
        <v>0</v>
      </c>
      <c r="QC408" s="59">
        <v>0</v>
      </c>
      <c r="QD408" s="59">
        <v>0</v>
      </c>
      <c r="QE408" s="59">
        <v>0</v>
      </c>
      <c r="QF408" s="59">
        <v>0</v>
      </c>
      <c r="QG408" s="59">
        <v>0</v>
      </c>
      <c r="QH408" s="59">
        <v>0</v>
      </c>
      <c r="QI408" s="59">
        <v>0</v>
      </c>
      <c r="QJ408" s="59">
        <v>0</v>
      </c>
      <c r="QK408" s="59">
        <v>0</v>
      </c>
      <c r="QL408" s="59">
        <v>0</v>
      </c>
      <c r="QM408" s="59">
        <v>0</v>
      </c>
      <c r="QN408" s="59">
        <v>0</v>
      </c>
      <c r="QO408" s="59">
        <v>0</v>
      </c>
      <c r="QP408" s="59">
        <v>0</v>
      </c>
      <c r="QQ408" s="59">
        <v>0</v>
      </c>
      <c r="QR408" s="59">
        <v>0</v>
      </c>
      <c r="QS408" s="59">
        <v>0</v>
      </c>
      <c r="QT408" s="59">
        <v>0</v>
      </c>
      <c r="QU408" s="59">
        <v>0</v>
      </c>
      <c r="QV408" s="59">
        <v>0</v>
      </c>
      <c r="QW408" s="59">
        <v>0</v>
      </c>
      <c r="QX408" s="59">
        <v>0</v>
      </c>
      <c r="QY408" s="59">
        <v>0</v>
      </c>
      <c r="QZ408" s="59">
        <v>0</v>
      </c>
      <c r="RA408" s="59">
        <v>0</v>
      </c>
      <c r="RB408" s="59">
        <v>0</v>
      </c>
      <c r="RC408" s="59">
        <v>0</v>
      </c>
      <c r="RD408" s="59">
        <v>0</v>
      </c>
      <c r="RE408" s="59">
        <v>0</v>
      </c>
      <c r="RF408" s="59">
        <v>0</v>
      </c>
      <c r="RG408" s="59">
        <v>0</v>
      </c>
      <c r="RH408" s="59">
        <v>0</v>
      </c>
      <c r="RI408" s="59">
        <v>0</v>
      </c>
      <c r="RJ408" s="59">
        <v>0</v>
      </c>
      <c r="RK408" s="59"/>
      <c r="RN408" s="59">
        <v>0</v>
      </c>
      <c r="RO408" s="59">
        <v>0</v>
      </c>
      <c r="RP408" s="59">
        <v>0</v>
      </c>
      <c r="RQ408" s="59">
        <v>0</v>
      </c>
      <c r="RR408" s="59">
        <v>0</v>
      </c>
      <c r="RS408" s="59">
        <v>0</v>
      </c>
      <c r="RT408" s="59">
        <v>0</v>
      </c>
      <c r="RU408" s="59">
        <v>0</v>
      </c>
      <c r="RV408" s="59">
        <v>0</v>
      </c>
      <c r="RW408" s="59">
        <v>0</v>
      </c>
      <c r="RX408" s="59">
        <v>0</v>
      </c>
      <c r="RY408" s="59">
        <v>0</v>
      </c>
      <c r="RZ408" s="59">
        <v>0</v>
      </c>
      <c r="SA408" s="59">
        <v>0</v>
      </c>
      <c r="SB408" s="59">
        <v>0</v>
      </c>
      <c r="SC408" s="59">
        <v>0</v>
      </c>
      <c r="SD408" s="59">
        <v>0</v>
      </c>
      <c r="SE408" s="59">
        <v>0</v>
      </c>
      <c r="SF408" s="59">
        <v>585.38550000000009</v>
      </c>
      <c r="SG408" s="59">
        <v>585.38550000000009</v>
      </c>
      <c r="SH408" s="59">
        <v>585.38550000000009</v>
      </c>
      <c r="SI408" s="59">
        <v>585.38550000000009</v>
      </c>
      <c r="SJ408" s="59">
        <v>585.38550000000009</v>
      </c>
      <c r="SK408" s="59">
        <v>585.38550000000009</v>
      </c>
      <c r="SL408" s="59">
        <v>620.50863000000004</v>
      </c>
      <c r="SM408" s="59">
        <v>620.50863000000004</v>
      </c>
      <c r="SN408" s="59">
        <v>620.50863000000004</v>
      </c>
      <c r="SO408" s="59">
        <v>620.50863000000004</v>
      </c>
      <c r="SP408" s="59">
        <v>620.50863000000004</v>
      </c>
      <c r="SQ408" s="59">
        <v>620.50863000000004</v>
      </c>
      <c r="SR408" s="59">
        <v>620.50863000000004</v>
      </c>
      <c r="SS408" s="59">
        <v>620.50863000000004</v>
      </c>
      <c r="ST408" s="59">
        <v>620.50863000000004</v>
      </c>
      <c r="SU408" s="59">
        <v>620.50863000000004</v>
      </c>
      <c r="SV408" s="59">
        <v>620.50863000000004</v>
      </c>
      <c r="SW408" s="59">
        <v>620.50863000000004</v>
      </c>
      <c r="SX408" s="59">
        <v>657.73914780000018</v>
      </c>
      <c r="SY408" s="59">
        <v>657.73914780000018</v>
      </c>
      <c r="SZ408" s="59">
        <v>657.73914780000018</v>
      </c>
      <c r="TA408" s="59">
        <v>657.73914780000018</v>
      </c>
      <c r="TB408" s="59">
        <v>657.73914780000018</v>
      </c>
      <c r="TC408" s="59">
        <v>657.73914780000018</v>
      </c>
      <c r="TD408" s="59">
        <v>657.73914780000018</v>
      </c>
      <c r="TE408" s="59">
        <v>657.73914780000018</v>
      </c>
      <c r="TF408" s="59">
        <v>657.73914780000018</v>
      </c>
      <c r="TG408" s="59">
        <v>657.73914780000018</v>
      </c>
      <c r="TH408" s="59">
        <v>657.73914780000018</v>
      </c>
      <c r="TI408" s="59">
        <v>657.73914780000018</v>
      </c>
      <c r="TJ408" s="59">
        <v>697.20349666800007</v>
      </c>
      <c r="TK408" s="59">
        <v>697.20349666800007</v>
      </c>
      <c r="TL408" s="59">
        <v>697.20349666800007</v>
      </c>
      <c r="TM408" s="59">
        <v>697.20349666800007</v>
      </c>
      <c r="TN408" s="59">
        <v>697.20349666800007</v>
      </c>
      <c r="TO408" s="59">
        <v>697.20349666800007</v>
      </c>
      <c r="TP408" s="59">
        <v>697.20349666800007</v>
      </c>
      <c r="TQ408" s="59">
        <v>697.20349666800007</v>
      </c>
      <c r="TR408" s="59">
        <v>697.20349666800007</v>
      </c>
      <c r="TS408" s="59">
        <v>697.20349666800007</v>
      </c>
      <c r="TT408" s="59">
        <v>697.20349666800007</v>
      </c>
      <c r="TU408" s="59">
        <v>697.20349666800007</v>
      </c>
      <c r="TV408" s="59">
        <v>739.03570646808021</v>
      </c>
      <c r="TW408" s="59">
        <v>739.03570646808021</v>
      </c>
      <c r="TX408" s="59">
        <v>739.03570646808021</v>
      </c>
      <c r="TY408" s="59">
        <v>739.03570646808021</v>
      </c>
      <c r="TZ408" s="59">
        <v>739.03570646808021</v>
      </c>
      <c r="UA408" s="59">
        <v>739.03570646808021</v>
      </c>
      <c r="UB408" s="59">
        <v>739.03570646808021</v>
      </c>
      <c r="UC408" s="59">
        <v>739.03570646808021</v>
      </c>
      <c r="UD408" s="59">
        <v>739.03570646808021</v>
      </c>
      <c r="UE408" s="59">
        <v>739.03570646808021</v>
      </c>
      <c r="UF408" s="59">
        <v>739.03570646808021</v>
      </c>
      <c r="UG408" s="59">
        <v>739.03570646808021</v>
      </c>
      <c r="UH408" s="59"/>
      <c r="UK408" s="59">
        <v>0</v>
      </c>
      <c r="UL408" s="59">
        <v>1705.6410000000001</v>
      </c>
      <c r="UM408" s="59">
        <v>3615.9589199999996</v>
      </c>
      <c r="UN408" s="59">
        <v>3832.9164552000016</v>
      </c>
      <c r="UO408" s="59">
        <v>4062.8914425119997</v>
      </c>
      <c r="UP408" s="59">
        <v>4306.6649290627211</v>
      </c>
      <c r="UQ408" s="59"/>
      <c r="UT408" s="59">
        <v>0</v>
      </c>
      <c r="UU408" s="59">
        <v>1806.6720000000003</v>
      </c>
      <c r="UV408" s="59">
        <v>3830.14464</v>
      </c>
      <c r="UW408" s="59">
        <v>4059.9533184000015</v>
      </c>
      <c r="UX408" s="59">
        <v>4303.5505175040007</v>
      </c>
      <c r="UY408" s="59">
        <v>4561.7635485542405</v>
      </c>
      <c r="UZ408" s="59"/>
      <c r="VC408" s="59">
        <v>0</v>
      </c>
      <c r="VD408" s="59">
        <v>0</v>
      </c>
      <c r="VE408" s="59">
        <v>0</v>
      </c>
      <c r="VF408" s="59">
        <v>0</v>
      </c>
      <c r="VG408" s="59">
        <v>0</v>
      </c>
      <c r="VH408" s="59">
        <v>0</v>
      </c>
      <c r="VI408" s="59"/>
      <c r="VL408" s="59">
        <v>0</v>
      </c>
      <c r="VM408" s="59">
        <v>3512.3130000000001</v>
      </c>
      <c r="VN408" s="59">
        <v>7446.1035599999996</v>
      </c>
      <c r="VO408" s="59">
        <v>7892.8697736000031</v>
      </c>
      <c r="VP408" s="59">
        <v>8366.4419600159999</v>
      </c>
      <c r="VQ408" s="59">
        <v>8868.4284776169625</v>
      </c>
      <c r="VR408" s="59"/>
      <c r="VU408" s="59">
        <v>0</v>
      </c>
      <c r="VV408" s="59">
        <v>59430</v>
      </c>
      <c r="VW408" s="59">
        <v>125991.60000000002</v>
      </c>
      <c r="VX408" s="59">
        <v>133551.09600000002</v>
      </c>
      <c r="VY408" s="59">
        <v>141564.16175999999</v>
      </c>
      <c r="VZ408" s="59">
        <v>150058.01146560002</v>
      </c>
      <c r="WA408" s="59"/>
      <c r="WD408" s="59">
        <v>0</v>
      </c>
      <c r="WE408" s="59">
        <v>4952.5</v>
      </c>
      <c r="WF408" s="59">
        <v>10499.300000000001</v>
      </c>
      <c r="WG408" s="59">
        <v>11129.258000000002</v>
      </c>
      <c r="WH408" s="59">
        <v>11797.01348</v>
      </c>
      <c r="WI408" s="59">
        <v>12504.834288800002</v>
      </c>
      <c r="WJ408" s="59"/>
      <c r="WM408" s="59">
        <v>0</v>
      </c>
      <c r="WN408" s="59">
        <v>207.82626940830886</v>
      </c>
      <c r="WO408" s="59">
        <v>440.59169114561485</v>
      </c>
      <c r="WP408" s="59">
        <v>467.02719261435175</v>
      </c>
      <c r="WQ408" s="59">
        <v>495.0488241712128</v>
      </c>
      <c r="WR408" s="59">
        <v>524.7517536214857</v>
      </c>
      <c r="WS408" s="59"/>
      <c r="WV408" s="74">
        <v>-6</v>
      </c>
      <c r="WW408" s="74">
        <v>6</v>
      </c>
      <c r="WX408" s="74">
        <v>18</v>
      </c>
      <c r="WY408" s="74">
        <v>30</v>
      </c>
      <c r="WZ408" s="74">
        <v>42</v>
      </c>
      <c r="XA408" s="74">
        <v>54</v>
      </c>
      <c r="XB408" s="74"/>
      <c r="XE408" s="80">
        <v>0</v>
      </c>
      <c r="XF408" s="80">
        <v>0</v>
      </c>
      <c r="XG408" s="80">
        <v>1</v>
      </c>
      <c r="XH408" s="80">
        <v>2</v>
      </c>
      <c r="XI408" s="80">
        <v>3</v>
      </c>
      <c r="XJ408" s="80">
        <v>4</v>
      </c>
      <c r="XK408" s="80"/>
      <c r="XL408" s="75"/>
      <c r="XM408" s="75"/>
      <c r="XN408" s="80">
        <v>0</v>
      </c>
      <c r="XO408" s="80">
        <v>6</v>
      </c>
      <c r="XP408" s="80">
        <v>6</v>
      </c>
      <c r="XQ408" s="80">
        <v>6</v>
      </c>
      <c r="XR408" s="80">
        <v>6</v>
      </c>
      <c r="XS408" s="80">
        <v>6</v>
      </c>
      <c r="XT408" s="80"/>
      <c r="XW408" s="80">
        <v>0</v>
      </c>
      <c r="XX408" s="80">
        <v>0</v>
      </c>
      <c r="XY408" s="80">
        <v>0</v>
      </c>
      <c r="XZ408" s="80">
        <v>0</v>
      </c>
      <c r="YA408" s="80">
        <v>0</v>
      </c>
      <c r="YB408" s="80">
        <v>0</v>
      </c>
      <c r="YC408" s="80"/>
      <c r="YF408" s="5">
        <v>0</v>
      </c>
      <c r="YG408" s="5">
        <v>433.31777171632393</v>
      </c>
      <c r="YH408" s="5">
        <v>918.63367603860752</v>
      </c>
      <c r="YI408" s="5">
        <v>973.75169660092342</v>
      </c>
      <c r="YJ408" s="5">
        <v>1032.1767983969794</v>
      </c>
      <c r="YK408" s="5">
        <v>1094.1074063007991</v>
      </c>
      <c r="YL408" s="5"/>
      <c r="YO408" s="5">
        <v>0</v>
      </c>
      <c r="YP408" s="5">
        <v>9352.1821233738992</v>
      </c>
      <c r="YQ408" s="5">
        <v>19826.626101552669</v>
      </c>
      <c r="YR408" s="5">
        <v>21016.223667645827</v>
      </c>
      <c r="YS408" s="5">
        <v>29702.929450272768</v>
      </c>
      <c r="YT408" s="5">
        <v>31485.105217289143</v>
      </c>
      <c r="YU408" s="5"/>
      <c r="YX408" s="5">
        <v>0</v>
      </c>
      <c r="YY408" s="5">
        <v>9268.8065560138202</v>
      </c>
      <c r="YZ408" s="5">
        <v>19826.626101552669</v>
      </c>
      <c r="ZA408" s="5">
        <v>21016.223667645827</v>
      </c>
      <c r="ZB408" s="5">
        <v>29702.929450272768</v>
      </c>
      <c r="ZC408" s="5">
        <v>31485.105217289143</v>
      </c>
      <c r="ZD408" s="5"/>
      <c r="ZG408" s="5">
        <v>0</v>
      </c>
      <c r="ZH408" s="5">
        <v>207.82626940830886</v>
      </c>
      <c r="ZI408" s="5">
        <v>440.59169114561485</v>
      </c>
      <c r="ZJ408" s="5">
        <v>467.02719261435175</v>
      </c>
      <c r="ZK408" s="5">
        <v>495.0488241712128</v>
      </c>
      <c r="ZL408" s="5">
        <v>524.7517536214857</v>
      </c>
      <c r="ZM408" s="5"/>
      <c r="ZP408" s="60">
        <v>0</v>
      </c>
      <c r="ZQ408" s="60">
        <v>1454.783885858162</v>
      </c>
      <c r="ZR408" s="60">
        <v>12336.567352077216</v>
      </c>
      <c r="ZS408" s="60">
        <v>13076.761393201848</v>
      </c>
      <c r="ZT408" s="60">
        <v>13861.367076793958</v>
      </c>
      <c r="ZU408" s="60">
        <v>14693.049101401601</v>
      </c>
      <c r="ZV408" s="60"/>
      <c r="ZY408" s="60">
        <v>0</v>
      </c>
      <c r="ZZ408" s="60">
        <v>207.82626940830886</v>
      </c>
      <c r="AAA408" s="60">
        <v>440.59169114561485</v>
      </c>
      <c r="AAB408" s="60">
        <v>467.02719261435175</v>
      </c>
      <c r="AAC408" s="60">
        <v>495.0488241712128</v>
      </c>
      <c r="AAD408" s="60">
        <v>524.7517536214857</v>
      </c>
      <c r="AAE408" s="60"/>
      <c r="AAH408" s="60">
        <v>0</v>
      </c>
      <c r="AAI408" s="60">
        <v>2701.7415023080152</v>
      </c>
      <c r="AAJ408" s="60">
        <v>14980.117498950905</v>
      </c>
      <c r="AAK408" s="60">
        <v>25686.495593789346</v>
      </c>
      <c r="AAL408" s="60">
        <v>37623.710637012176</v>
      </c>
      <c r="AAM408" s="60">
        <v>50900.920101284115</v>
      </c>
      <c r="AAN408" s="60"/>
      <c r="AAQ408" s="5">
        <v>0</v>
      </c>
      <c r="AAR408" s="5">
        <v>4156.5253881661774</v>
      </c>
      <c r="AAS408" s="5">
        <v>27316.68485102812</v>
      </c>
      <c r="AAT408" s="5">
        <v>38763.256986991197</v>
      </c>
      <c r="AAU408" s="5">
        <v>51485.077713806138</v>
      </c>
      <c r="AAV408" s="5">
        <v>65593.969202685723</v>
      </c>
    </row>
    <row r="409" spans="2:724" ht="15" customHeight="1">
      <c r="B409" s="228">
        <v>136</v>
      </c>
      <c r="C409" s="228">
        <v>12</v>
      </c>
      <c r="D409" s="229" t="s">
        <v>492</v>
      </c>
      <c r="E409" s="73" t="b">
        <v>0</v>
      </c>
      <c r="F409" s="230">
        <v>42186</v>
      </c>
      <c r="G409" s="231" t="s">
        <v>426</v>
      </c>
      <c r="H409" s="57" t="s">
        <v>231</v>
      </c>
      <c r="I409" s="57" t="s">
        <v>198</v>
      </c>
      <c r="J409" s="229" t="s">
        <v>232</v>
      </c>
      <c r="K409" s="232">
        <v>0</v>
      </c>
      <c r="L409" s="232">
        <v>0</v>
      </c>
      <c r="M409" s="73" t="b">
        <v>1</v>
      </c>
      <c r="N409" s="73" t="b">
        <v>1</v>
      </c>
      <c r="O409" s="73" t="b">
        <v>1</v>
      </c>
      <c r="P409" s="27">
        <v>43282</v>
      </c>
      <c r="Q409" s="27" t="s">
        <v>426</v>
      </c>
      <c r="R409" s="69">
        <v>0</v>
      </c>
      <c r="S409" s="69">
        <v>0.06</v>
      </c>
      <c r="T409" s="69">
        <v>0.06</v>
      </c>
      <c r="U409" s="69">
        <v>0.06</v>
      </c>
      <c r="V409" s="69">
        <v>0.06</v>
      </c>
      <c r="W409" s="69">
        <v>0.06</v>
      </c>
      <c r="Z409" s="232">
        <v>0</v>
      </c>
      <c r="AA409" s="232">
        <v>0</v>
      </c>
      <c r="AB409" s="232">
        <v>0</v>
      </c>
      <c r="AC409" s="232">
        <v>0</v>
      </c>
      <c r="AD409" s="232">
        <v>0</v>
      </c>
      <c r="AE409" s="232">
        <v>0</v>
      </c>
      <c r="AF409" s="232">
        <v>0</v>
      </c>
      <c r="AG409" s="232">
        <v>0</v>
      </c>
      <c r="AH409" s="232">
        <v>0</v>
      </c>
      <c r="AI409" s="232">
        <v>0</v>
      </c>
      <c r="AJ409" s="232">
        <v>0</v>
      </c>
      <c r="AK409" s="232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233">
        <v>9905</v>
      </c>
      <c r="AS409" s="5">
        <v>9905</v>
      </c>
      <c r="AT409" s="5">
        <v>9905</v>
      </c>
      <c r="AU409" s="5">
        <v>9905</v>
      </c>
      <c r="AV409" s="5">
        <v>9905</v>
      </c>
      <c r="AW409" s="5">
        <v>9905</v>
      </c>
      <c r="AX409" s="5">
        <v>10499.300000000001</v>
      </c>
      <c r="AY409" s="5">
        <v>10499.300000000001</v>
      </c>
      <c r="AZ409" s="5">
        <v>10499.300000000001</v>
      </c>
      <c r="BA409" s="5">
        <v>10499.300000000001</v>
      </c>
      <c r="BB409" s="5">
        <v>10499.300000000001</v>
      </c>
      <c r="BC409" s="5">
        <v>10499.300000000001</v>
      </c>
      <c r="BD409" s="5">
        <v>10499.300000000001</v>
      </c>
      <c r="BE409" s="5">
        <v>10499.300000000001</v>
      </c>
      <c r="BF409" s="5">
        <v>10499.300000000001</v>
      </c>
      <c r="BG409" s="5">
        <v>10499.300000000001</v>
      </c>
      <c r="BH409" s="5">
        <v>10499.300000000001</v>
      </c>
      <c r="BI409" s="5">
        <v>10499.300000000001</v>
      </c>
      <c r="BJ409" s="5">
        <v>11129.258000000002</v>
      </c>
      <c r="BK409" s="5">
        <v>11129.258000000002</v>
      </c>
      <c r="BL409" s="5">
        <v>11129.258000000002</v>
      </c>
      <c r="BM409" s="5">
        <v>11129.258000000002</v>
      </c>
      <c r="BN409" s="5">
        <v>11129.258000000002</v>
      </c>
      <c r="BO409" s="5">
        <v>11129.258000000002</v>
      </c>
      <c r="BP409" s="5">
        <v>11129.258000000002</v>
      </c>
      <c r="BQ409" s="5">
        <v>11129.258000000002</v>
      </c>
      <c r="BR409" s="5">
        <v>11129.258000000002</v>
      </c>
      <c r="BS409" s="5">
        <v>11129.258000000002</v>
      </c>
      <c r="BT409" s="5">
        <v>11129.258000000002</v>
      </c>
      <c r="BU409" s="5">
        <v>11129.258000000002</v>
      </c>
      <c r="BV409" s="5">
        <v>11797.013480000001</v>
      </c>
      <c r="BW409" s="5">
        <v>11797.013480000001</v>
      </c>
      <c r="BX409" s="5">
        <v>11797.013480000001</v>
      </c>
      <c r="BY409" s="5">
        <v>11797.013480000001</v>
      </c>
      <c r="BZ409" s="5">
        <v>11797.013480000001</v>
      </c>
      <c r="CA409" s="5">
        <v>11797.013480000001</v>
      </c>
      <c r="CB409" s="5">
        <v>11797.013480000001</v>
      </c>
      <c r="CC409" s="5">
        <v>11797.013480000001</v>
      </c>
      <c r="CD409" s="5">
        <v>11797.013480000001</v>
      </c>
      <c r="CE409" s="5">
        <v>11797.013480000001</v>
      </c>
      <c r="CF409" s="5">
        <v>11797.013480000001</v>
      </c>
      <c r="CG409" s="5">
        <v>11797.013480000001</v>
      </c>
      <c r="CH409" s="5">
        <v>12504.834288800002</v>
      </c>
      <c r="CI409" s="5">
        <v>12504.834288800002</v>
      </c>
      <c r="CJ409" s="5">
        <v>12504.834288800002</v>
      </c>
      <c r="CK409" s="5">
        <v>12504.834288800002</v>
      </c>
      <c r="CL409" s="5">
        <v>12504.834288800002</v>
      </c>
      <c r="CM409" s="5">
        <v>12504.834288800002</v>
      </c>
      <c r="CN409" s="5">
        <v>12504.834288800002</v>
      </c>
      <c r="CO409" s="5">
        <v>12504.834288800002</v>
      </c>
      <c r="CP409" s="5">
        <v>12504.834288800002</v>
      </c>
      <c r="CQ409" s="5">
        <v>12504.834288800002</v>
      </c>
      <c r="CR409" s="5">
        <v>12504.834288800002</v>
      </c>
      <c r="CS409" s="5">
        <v>12504.834288800002</v>
      </c>
      <c r="CU409" s="69">
        <v>0</v>
      </c>
      <c r="CV409" s="69">
        <v>0</v>
      </c>
      <c r="CW409" s="69">
        <v>0</v>
      </c>
      <c r="CX409" s="69">
        <v>0</v>
      </c>
      <c r="CY409" s="69">
        <v>0</v>
      </c>
      <c r="CZ409" s="69">
        <v>0</v>
      </c>
      <c r="DC409" s="5">
        <v>0</v>
      </c>
      <c r="DD409" s="5">
        <v>0</v>
      </c>
      <c r="DE409" s="5">
        <v>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0</v>
      </c>
      <c r="EK409" s="5">
        <v>0</v>
      </c>
      <c r="EL409" s="5">
        <v>0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0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/>
      <c r="FZ409" s="5">
        <v>0</v>
      </c>
      <c r="GA409" s="5">
        <v>0</v>
      </c>
      <c r="GB409" s="5">
        <v>0</v>
      </c>
      <c r="GC409" s="5">
        <v>0</v>
      </c>
      <c r="GD409" s="5">
        <v>0</v>
      </c>
      <c r="GE409" s="5">
        <v>0</v>
      </c>
      <c r="GF409" s="5">
        <v>0</v>
      </c>
      <c r="GG409" s="5">
        <v>0</v>
      </c>
      <c r="GH409" s="5">
        <v>0</v>
      </c>
      <c r="GI409" s="5">
        <v>0</v>
      </c>
      <c r="GJ409" s="5">
        <v>0</v>
      </c>
      <c r="GK409" s="5">
        <v>0</v>
      </c>
      <c r="GL409" s="5">
        <v>0</v>
      </c>
      <c r="GM409" s="5">
        <v>0</v>
      </c>
      <c r="GN409" s="5">
        <v>0</v>
      </c>
      <c r="GO409" s="5">
        <v>0</v>
      </c>
      <c r="GP409" s="5">
        <v>0</v>
      </c>
      <c r="GQ409" s="5">
        <v>0</v>
      </c>
      <c r="GR409" s="5">
        <v>9905</v>
      </c>
      <c r="GS409" s="5">
        <v>9905</v>
      </c>
      <c r="GT409" s="5">
        <v>9905</v>
      </c>
      <c r="GU409" s="5">
        <v>9905</v>
      </c>
      <c r="GV409" s="5">
        <v>9905</v>
      </c>
      <c r="GW409" s="5">
        <v>9905</v>
      </c>
      <c r="GX409" s="5">
        <v>10499.300000000001</v>
      </c>
      <c r="GY409" s="5">
        <v>10499.300000000001</v>
      </c>
      <c r="GZ409" s="5">
        <v>10499.300000000001</v>
      </c>
      <c r="HA409" s="5">
        <v>10499.300000000001</v>
      </c>
      <c r="HB409" s="5">
        <v>10499.300000000001</v>
      </c>
      <c r="HC409" s="5">
        <v>10499.300000000001</v>
      </c>
      <c r="HD409" s="5">
        <v>10499.300000000001</v>
      </c>
      <c r="HE409" s="5">
        <v>10499.300000000001</v>
      </c>
      <c r="HF409" s="5">
        <v>10499.300000000001</v>
      </c>
      <c r="HG409" s="5">
        <v>10499.300000000001</v>
      </c>
      <c r="HH409" s="5">
        <v>10499.300000000001</v>
      </c>
      <c r="HI409" s="5">
        <v>10499.300000000001</v>
      </c>
      <c r="HJ409" s="5">
        <v>11129.258000000002</v>
      </c>
      <c r="HK409" s="5">
        <v>11129.258000000002</v>
      </c>
      <c r="HL409" s="5">
        <v>11129.258000000002</v>
      </c>
      <c r="HM409" s="5">
        <v>11129.258000000002</v>
      </c>
      <c r="HN409" s="5">
        <v>11129.258000000002</v>
      </c>
      <c r="HO409" s="5">
        <v>11129.258000000002</v>
      </c>
      <c r="HP409" s="5">
        <v>11129.258000000002</v>
      </c>
      <c r="HQ409" s="5">
        <v>11129.258000000002</v>
      </c>
      <c r="HR409" s="5">
        <v>11129.258000000002</v>
      </c>
      <c r="HS409" s="5">
        <v>11129.258000000002</v>
      </c>
      <c r="HT409" s="5">
        <v>11129.258000000002</v>
      </c>
      <c r="HU409" s="5">
        <v>11129.258000000002</v>
      </c>
      <c r="HV409" s="5">
        <v>11797.013480000001</v>
      </c>
      <c r="HW409" s="5">
        <v>11797.013480000001</v>
      </c>
      <c r="HX409" s="5">
        <v>11797.013480000001</v>
      </c>
      <c r="HY409" s="5">
        <v>11797.013480000001</v>
      </c>
      <c r="HZ409" s="5">
        <v>11797.013480000001</v>
      </c>
      <c r="IA409" s="5">
        <v>11797.013480000001</v>
      </c>
      <c r="IB409" s="5">
        <v>11797.013480000001</v>
      </c>
      <c r="IC409" s="5">
        <v>11797.013480000001</v>
      </c>
      <c r="ID409" s="5">
        <v>11797.013480000001</v>
      </c>
      <c r="IE409" s="5">
        <v>11797.013480000001</v>
      </c>
      <c r="IF409" s="5">
        <v>11797.013480000001</v>
      </c>
      <c r="IG409" s="5">
        <v>11797.013480000001</v>
      </c>
      <c r="IH409" s="5">
        <v>12504.834288800002</v>
      </c>
      <c r="II409" s="5">
        <v>12504.834288800002</v>
      </c>
      <c r="IJ409" s="5">
        <v>12504.834288800002</v>
      </c>
      <c r="IK409" s="5">
        <v>12504.834288800002</v>
      </c>
      <c r="IL409" s="5">
        <v>12504.834288800002</v>
      </c>
      <c r="IM409" s="5">
        <v>12504.834288800002</v>
      </c>
      <c r="IN409" s="5">
        <v>12504.834288800002</v>
      </c>
      <c r="IO409" s="5">
        <v>12504.834288800002</v>
      </c>
      <c r="IP409" s="5">
        <v>12504.834288800002</v>
      </c>
      <c r="IQ409" s="5">
        <v>12504.834288800002</v>
      </c>
      <c r="IR409" s="5">
        <v>12504.834288800002</v>
      </c>
      <c r="IS409" s="5">
        <v>12504.834288800002</v>
      </c>
      <c r="IT409" s="5"/>
      <c r="IW409" s="5">
        <v>0</v>
      </c>
      <c r="IX409" s="5">
        <v>0</v>
      </c>
      <c r="IY409" s="5">
        <v>0</v>
      </c>
      <c r="IZ409" s="5">
        <v>0</v>
      </c>
      <c r="JA409" s="5">
        <v>0</v>
      </c>
      <c r="JB409" s="5">
        <v>0</v>
      </c>
      <c r="JC409" s="5">
        <v>0</v>
      </c>
      <c r="JD409" s="5">
        <v>0</v>
      </c>
      <c r="JE409" s="5">
        <v>0</v>
      </c>
      <c r="JF409" s="5">
        <v>0</v>
      </c>
      <c r="JG409" s="5">
        <v>0</v>
      </c>
      <c r="JH409" s="5">
        <v>0</v>
      </c>
      <c r="JI409" s="5">
        <v>0</v>
      </c>
      <c r="JJ409" s="5">
        <v>0</v>
      </c>
      <c r="JK409" s="5">
        <v>0</v>
      </c>
      <c r="JL409" s="5">
        <v>0</v>
      </c>
      <c r="JM409" s="5">
        <v>0</v>
      </c>
      <c r="JN409" s="5">
        <v>0</v>
      </c>
      <c r="JO409" s="5">
        <v>284.27350000000001</v>
      </c>
      <c r="JP409" s="5">
        <v>284.27350000000001</v>
      </c>
      <c r="JQ409" s="5">
        <v>284.27350000000001</v>
      </c>
      <c r="JR409" s="5">
        <v>284.27350000000001</v>
      </c>
      <c r="JS409" s="5">
        <v>284.27350000000001</v>
      </c>
      <c r="JT409" s="5">
        <v>284.27350000000001</v>
      </c>
      <c r="JU409" s="5">
        <v>301.32991000000004</v>
      </c>
      <c r="JV409" s="5">
        <v>301.32991000000004</v>
      </c>
      <c r="JW409" s="5">
        <v>301.32991000000004</v>
      </c>
      <c r="JX409" s="5">
        <v>301.32991000000004</v>
      </c>
      <c r="JY409" s="5">
        <v>301.32991000000004</v>
      </c>
      <c r="JZ409" s="5">
        <v>301.32991000000004</v>
      </c>
      <c r="KA409" s="5">
        <v>301.32991000000004</v>
      </c>
      <c r="KB409" s="5">
        <v>301.32991000000004</v>
      </c>
      <c r="KC409" s="5">
        <v>301.32991000000004</v>
      </c>
      <c r="KD409" s="5">
        <v>301.32991000000004</v>
      </c>
      <c r="KE409" s="5">
        <v>301.32991000000004</v>
      </c>
      <c r="KF409" s="5">
        <v>301.32991000000004</v>
      </c>
      <c r="KG409" s="5">
        <v>319.40970460000005</v>
      </c>
      <c r="KH409" s="5">
        <v>319.40970460000005</v>
      </c>
      <c r="KI409" s="5">
        <v>319.40970460000005</v>
      </c>
      <c r="KJ409" s="5">
        <v>319.40970460000005</v>
      </c>
      <c r="KK409" s="5">
        <v>319.40970460000005</v>
      </c>
      <c r="KL409" s="5">
        <v>319.40970460000005</v>
      </c>
      <c r="KM409" s="5">
        <v>319.40970460000005</v>
      </c>
      <c r="KN409" s="5">
        <v>319.40970460000005</v>
      </c>
      <c r="KO409" s="5">
        <v>319.40970460000005</v>
      </c>
      <c r="KP409" s="5">
        <v>319.40970460000005</v>
      </c>
      <c r="KQ409" s="5">
        <v>319.40970460000005</v>
      </c>
      <c r="KR409" s="5">
        <v>319.40970460000005</v>
      </c>
      <c r="KS409" s="5">
        <v>338.57428687600003</v>
      </c>
      <c r="KT409" s="5">
        <v>338.57428687600003</v>
      </c>
      <c r="KU409" s="5">
        <v>338.57428687600003</v>
      </c>
      <c r="KV409" s="5">
        <v>338.57428687600003</v>
      </c>
      <c r="KW409" s="5">
        <v>338.57428687600003</v>
      </c>
      <c r="KX409" s="5">
        <v>338.57428687600003</v>
      </c>
      <c r="KY409" s="5">
        <v>338.57428687600003</v>
      </c>
      <c r="KZ409" s="5">
        <v>338.57428687600003</v>
      </c>
      <c r="LA409" s="5">
        <v>338.57428687600003</v>
      </c>
      <c r="LB409" s="5">
        <v>338.57428687600003</v>
      </c>
      <c r="LC409" s="5">
        <v>338.57428687600003</v>
      </c>
      <c r="LD409" s="5">
        <v>338.57428687600003</v>
      </c>
      <c r="LE409" s="5">
        <v>358.88874408856009</v>
      </c>
      <c r="LF409" s="5">
        <v>358.88874408856009</v>
      </c>
      <c r="LG409" s="5">
        <v>358.88874408856009</v>
      </c>
      <c r="LH409" s="5">
        <v>358.88874408856009</v>
      </c>
      <c r="LI409" s="5">
        <v>358.88874408856009</v>
      </c>
      <c r="LJ409" s="5">
        <v>358.88874408856009</v>
      </c>
      <c r="LK409" s="5">
        <v>358.88874408856009</v>
      </c>
      <c r="LL409" s="5">
        <v>358.88874408856009</v>
      </c>
      <c r="LM409" s="5">
        <v>358.88874408856009</v>
      </c>
      <c r="LN409" s="5">
        <v>358.88874408856009</v>
      </c>
      <c r="LO409" s="5">
        <v>358.88874408856009</v>
      </c>
      <c r="LP409" s="5">
        <v>358.88874408856009</v>
      </c>
      <c r="LQ409" s="5"/>
      <c r="LT409" s="5">
        <v>0</v>
      </c>
      <c r="LU409" s="5">
        <v>0</v>
      </c>
      <c r="LV409" s="5">
        <v>0</v>
      </c>
      <c r="LW409" s="5">
        <v>0</v>
      </c>
      <c r="LX409" s="5">
        <v>0</v>
      </c>
      <c r="LY409" s="5">
        <v>0</v>
      </c>
      <c r="LZ409" s="5">
        <v>0</v>
      </c>
      <c r="MA409" s="5">
        <v>0</v>
      </c>
      <c r="MB409" s="5">
        <v>0</v>
      </c>
      <c r="MC409" s="5">
        <v>0</v>
      </c>
      <c r="MD409" s="5">
        <v>0</v>
      </c>
      <c r="ME409" s="5">
        <v>0</v>
      </c>
      <c r="MF409" s="5">
        <v>0</v>
      </c>
      <c r="MG409" s="5">
        <v>0</v>
      </c>
      <c r="MH409" s="5">
        <v>0</v>
      </c>
      <c r="MI409" s="5">
        <v>0</v>
      </c>
      <c r="MJ409" s="5">
        <v>0</v>
      </c>
      <c r="MK409" s="5">
        <v>0</v>
      </c>
      <c r="ML409" s="5">
        <v>301.11200000000002</v>
      </c>
      <c r="MM409" s="5">
        <v>301.11200000000002</v>
      </c>
      <c r="MN409" s="5">
        <v>301.11200000000002</v>
      </c>
      <c r="MO409" s="5">
        <v>301.11200000000002</v>
      </c>
      <c r="MP409" s="5">
        <v>301.11200000000002</v>
      </c>
      <c r="MQ409" s="5">
        <v>301.11200000000002</v>
      </c>
      <c r="MR409" s="5">
        <v>319.17872000000006</v>
      </c>
      <c r="MS409" s="5">
        <v>319.17872000000006</v>
      </c>
      <c r="MT409" s="5">
        <v>319.17872000000006</v>
      </c>
      <c r="MU409" s="5">
        <v>319.17872000000006</v>
      </c>
      <c r="MV409" s="5">
        <v>319.17872000000006</v>
      </c>
      <c r="MW409" s="5">
        <v>319.17872000000006</v>
      </c>
      <c r="MX409" s="5">
        <v>319.17872000000006</v>
      </c>
      <c r="MY409" s="5">
        <v>319.17872000000006</v>
      </c>
      <c r="MZ409" s="5">
        <v>319.17872000000006</v>
      </c>
      <c r="NA409" s="5">
        <v>319.17872000000006</v>
      </c>
      <c r="NB409" s="5">
        <v>319.17872000000006</v>
      </c>
      <c r="NC409" s="5">
        <v>319.17872000000006</v>
      </c>
      <c r="ND409" s="5">
        <v>338.32944320000007</v>
      </c>
      <c r="NE409" s="5">
        <v>338.32944320000007</v>
      </c>
      <c r="NF409" s="5">
        <v>338.32944320000007</v>
      </c>
      <c r="NG409" s="5">
        <v>338.32944320000007</v>
      </c>
      <c r="NH409" s="5">
        <v>338.32944320000007</v>
      </c>
      <c r="NI409" s="5">
        <v>338.32944320000007</v>
      </c>
      <c r="NJ409" s="5">
        <v>338.32944320000007</v>
      </c>
      <c r="NK409" s="5">
        <v>338.32944320000007</v>
      </c>
      <c r="NL409" s="5">
        <v>338.32944320000007</v>
      </c>
      <c r="NM409" s="5">
        <v>338.32944320000007</v>
      </c>
      <c r="NN409" s="5">
        <v>338.32944320000007</v>
      </c>
      <c r="NO409" s="5">
        <v>338.32944320000007</v>
      </c>
      <c r="NP409" s="5">
        <v>358.62920979200004</v>
      </c>
      <c r="NQ409" s="5">
        <v>358.62920979200004</v>
      </c>
      <c r="NR409" s="5">
        <v>358.62920979200004</v>
      </c>
      <c r="NS409" s="5">
        <v>358.62920979200004</v>
      </c>
      <c r="NT409" s="5">
        <v>358.62920979200004</v>
      </c>
      <c r="NU409" s="5">
        <v>358.62920979200004</v>
      </c>
      <c r="NV409" s="5">
        <v>358.62920979200004</v>
      </c>
      <c r="NW409" s="5">
        <v>358.62920979200004</v>
      </c>
      <c r="NX409" s="5">
        <v>358.62920979200004</v>
      </c>
      <c r="NY409" s="5">
        <v>358.62920979200004</v>
      </c>
      <c r="NZ409" s="5">
        <v>358.62920979200004</v>
      </c>
      <c r="OA409" s="5">
        <v>358.62920979200004</v>
      </c>
      <c r="OB409" s="5">
        <v>380.14696237952006</v>
      </c>
      <c r="OC409" s="5">
        <v>380.14696237952006</v>
      </c>
      <c r="OD409" s="5">
        <v>380.14696237952006</v>
      </c>
      <c r="OE409" s="5">
        <v>380.14696237952006</v>
      </c>
      <c r="OF409" s="5">
        <v>380.14696237952006</v>
      </c>
      <c r="OG409" s="5">
        <v>380.14696237952006</v>
      </c>
      <c r="OH409" s="5">
        <v>380.14696237952006</v>
      </c>
      <c r="OI409" s="5">
        <v>380.14696237952006</v>
      </c>
      <c r="OJ409" s="5">
        <v>380.14696237952006</v>
      </c>
      <c r="OK409" s="5">
        <v>380.14696237952006</v>
      </c>
      <c r="OL409" s="5">
        <v>380.14696237952006</v>
      </c>
      <c r="OM409" s="5">
        <v>380.14696237952006</v>
      </c>
      <c r="ON409" s="5"/>
      <c r="OQ409" s="59">
        <v>0</v>
      </c>
      <c r="OR409" s="59">
        <v>0</v>
      </c>
      <c r="OS409" s="59">
        <v>0</v>
      </c>
      <c r="OT409" s="59">
        <v>0</v>
      </c>
      <c r="OU409" s="59">
        <v>0</v>
      </c>
      <c r="OV409" s="59">
        <v>0</v>
      </c>
      <c r="OW409" s="59">
        <v>0</v>
      </c>
      <c r="OX409" s="59">
        <v>0</v>
      </c>
      <c r="OY409" s="59">
        <v>0</v>
      </c>
      <c r="OZ409" s="59">
        <v>0</v>
      </c>
      <c r="PA409" s="59">
        <v>0</v>
      </c>
      <c r="PB409" s="59">
        <v>0</v>
      </c>
      <c r="PC409" s="59">
        <v>0</v>
      </c>
      <c r="PD409" s="59">
        <v>0</v>
      </c>
      <c r="PE409" s="59">
        <v>0</v>
      </c>
      <c r="PF409" s="59">
        <v>0</v>
      </c>
      <c r="PG409" s="59">
        <v>0</v>
      </c>
      <c r="PH409" s="59">
        <v>0</v>
      </c>
      <c r="PI409" s="59">
        <v>0</v>
      </c>
      <c r="PJ409" s="59">
        <v>0</v>
      </c>
      <c r="PK409" s="59">
        <v>0</v>
      </c>
      <c r="PL409" s="59">
        <v>0</v>
      </c>
      <c r="PM409" s="59">
        <v>0</v>
      </c>
      <c r="PN409" s="59">
        <v>0</v>
      </c>
      <c r="PO409" s="59">
        <v>0</v>
      </c>
      <c r="PP409" s="59">
        <v>0</v>
      </c>
      <c r="PQ409" s="59">
        <v>0</v>
      </c>
      <c r="PR409" s="59">
        <v>0</v>
      </c>
      <c r="PS409" s="59">
        <v>0</v>
      </c>
      <c r="PT409" s="59">
        <v>0</v>
      </c>
      <c r="PU409" s="59">
        <v>0</v>
      </c>
      <c r="PV409" s="59">
        <v>0</v>
      </c>
      <c r="PW409" s="59">
        <v>0</v>
      </c>
      <c r="PX409" s="59">
        <v>0</v>
      </c>
      <c r="PY409" s="59">
        <v>0</v>
      </c>
      <c r="PZ409" s="59">
        <v>0</v>
      </c>
      <c r="QA409" s="59">
        <v>0</v>
      </c>
      <c r="QB409" s="59">
        <v>0</v>
      </c>
      <c r="QC409" s="59">
        <v>0</v>
      </c>
      <c r="QD409" s="59">
        <v>0</v>
      </c>
      <c r="QE409" s="59">
        <v>0</v>
      </c>
      <c r="QF409" s="59">
        <v>0</v>
      </c>
      <c r="QG409" s="59">
        <v>0</v>
      </c>
      <c r="QH409" s="59">
        <v>0</v>
      </c>
      <c r="QI409" s="59">
        <v>0</v>
      </c>
      <c r="QJ409" s="59">
        <v>0</v>
      </c>
      <c r="QK409" s="59">
        <v>0</v>
      </c>
      <c r="QL409" s="59">
        <v>0</v>
      </c>
      <c r="QM409" s="59">
        <v>0</v>
      </c>
      <c r="QN409" s="59">
        <v>0</v>
      </c>
      <c r="QO409" s="59">
        <v>0</v>
      </c>
      <c r="QP409" s="59">
        <v>0</v>
      </c>
      <c r="QQ409" s="59">
        <v>0</v>
      </c>
      <c r="QR409" s="59">
        <v>0</v>
      </c>
      <c r="QS409" s="59">
        <v>0</v>
      </c>
      <c r="QT409" s="59">
        <v>0</v>
      </c>
      <c r="QU409" s="59">
        <v>0</v>
      </c>
      <c r="QV409" s="59">
        <v>0</v>
      </c>
      <c r="QW409" s="59">
        <v>0</v>
      </c>
      <c r="QX409" s="59">
        <v>0</v>
      </c>
      <c r="QY409" s="59">
        <v>0</v>
      </c>
      <c r="QZ409" s="59">
        <v>0</v>
      </c>
      <c r="RA409" s="59">
        <v>0</v>
      </c>
      <c r="RB409" s="59">
        <v>0</v>
      </c>
      <c r="RC409" s="59">
        <v>0</v>
      </c>
      <c r="RD409" s="59">
        <v>0</v>
      </c>
      <c r="RE409" s="59">
        <v>0</v>
      </c>
      <c r="RF409" s="59">
        <v>0</v>
      </c>
      <c r="RG409" s="59">
        <v>0</v>
      </c>
      <c r="RH409" s="59">
        <v>0</v>
      </c>
      <c r="RI409" s="59">
        <v>0</v>
      </c>
      <c r="RJ409" s="59">
        <v>0</v>
      </c>
      <c r="RK409" s="59"/>
      <c r="RN409" s="59">
        <v>0</v>
      </c>
      <c r="RO409" s="59">
        <v>0</v>
      </c>
      <c r="RP409" s="59">
        <v>0</v>
      </c>
      <c r="RQ409" s="59">
        <v>0</v>
      </c>
      <c r="RR409" s="59">
        <v>0</v>
      </c>
      <c r="RS409" s="59">
        <v>0</v>
      </c>
      <c r="RT409" s="59">
        <v>0</v>
      </c>
      <c r="RU409" s="59">
        <v>0</v>
      </c>
      <c r="RV409" s="59">
        <v>0</v>
      </c>
      <c r="RW409" s="59">
        <v>0</v>
      </c>
      <c r="RX409" s="59">
        <v>0</v>
      </c>
      <c r="RY409" s="59">
        <v>0</v>
      </c>
      <c r="RZ409" s="59">
        <v>0</v>
      </c>
      <c r="SA409" s="59">
        <v>0</v>
      </c>
      <c r="SB409" s="59">
        <v>0</v>
      </c>
      <c r="SC409" s="59">
        <v>0</v>
      </c>
      <c r="SD409" s="59">
        <v>0</v>
      </c>
      <c r="SE409" s="59">
        <v>0</v>
      </c>
      <c r="SF409" s="59">
        <v>585.38550000000009</v>
      </c>
      <c r="SG409" s="59">
        <v>585.38550000000009</v>
      </c>
      <c r="SH409" s="59">
        <v>585.38550000000009</v>
      </c>
      <c r="SI409" s="59">
        <v>585.38550000000009</v>
      </c>
      <c r="SJ409" s="59">
        <v>585.38550000000009</v>
      </c>
      <c r="SK409" s="59">
        <v>585.38550000000009</v>
      </c>
      <c r="SL409" s="59">
        <v>620.50863000000004</v>
      </c>
      <c r="SM409" s="59">
        <v>620.50863000000004</v>
      </c>
      <c r="SN409" s="59">
        <v>620.50863000000004</v>
      </c>
      <c r="SO409" s="59">
        <v>620.50863000000004</v>
      </c>
      <c r="SP409" s="59">
        <v>620.50863000000004</v>
      </c>
      <c r="SQ409" s="59">
        <v>620.50863000000004</v>
      </c>
      <c r="SR409" s="59">
        <v>620.50863000000004</v>
      </c>
      <c r="SS409" s="59">
        <v>620.50863000000004</v>
      </c>
      <c r="ST409" s="59">
        <v>620.50863000000004</v>
      </c>
      <c r="SU409" s="59">
        <v>620.50863000000004</v>
      </c>
      <c r="SV409" s="59">
        <v>620.50863000000004</v>
      </c>
      <c r="SW409" s="59">
        <v>620.50863000000004</v>
      </c>
      <c r="SX409" s="59">
        <v>657.73914780000018</v>
      </c>
      <c r="SY409" s="59">
        <v>657.73914780000018</v>
      </c>
      <c r="SZ409" s="59">
        <v>657.73914780000018</v>
      </c>
      <c r="TA409" s="59">
        <v>657.73914780000018</v>
      </c>
      <c r="TB409" s="59">
        <v>657.73914780000018</v>
      </c>
      <c r="TC409" s="59">
        <v>657.73914780000018</v>
      </c>
      <c r="TD409" s="59">
        <v>657.73914780000018</v>
      </c>
      <c r="TE409" s="59">
        <v>657.73914780000018</v>
      </c>
      <c r="TF409" s="59">
        <v>657.73914780000018</v>
      </c>
      <c r="TG409" s="59">
        <v>657.73914780000018</v>
      </c>
      <c r="TH409" s="59">
        <v>657.73914780000018</v>
      </c>
      <c r="TI409" s="59">
        <v>657.73914780000018</v>
      </c>
      <c r="TJ409" s="59">
        <v>697.20349666800007</v>
      </c>
      <c r="TK409" s="59">
        <v>697.20349666800007</v>
      </c>
      <c r="TL409" s="59">
        <v>697.20349666800007</v>
      </c>
      <c r="TM409" s="59">
        <v>697.20349666800007</v>
      </c>
      <c r="TN409" s="59">
        <v>697.20349666800007</v>
      </c>
      <c r="TO409" s="59">
        <v>697.20349666800007</v>
      </c>
      <c r="TP409" s="59">
        <v>697.20349666800007</v>
      </c>
      <c r="TQ409" s="59">
        <v>697.20349666800007</v>
      </c>
      <c r="TR409" s="59">
        <v>697.20349666800007</v>
      </c>
      <c r="TS409" s="59">
        <v>697.20349666800007</v>
      </c>
      <c r="TT409" s="59">
        <v>697.20349666800007</v>
      </c>
      <c r="TU409" s="59">
        <v>697.20349666800007</v>
      </c>
      <c r="TV409" s="59">
        <v>739.03570646808021</v>
      </c>
      <c r="TW409" s="59">
        <v>739.03570646808021</v>
      </c>
      <c r="TX409" s="59">
        <v>739.03570646808021</v>
      </c>
      <c r="TY409" s="59">
        <v>739.03570646808021</v>
      </c>
      <c r="TZ409" s="59">
        <v>739.03570646808021</v>
      </c>
      <c r="UA409" s="59">
        <v>739.03570646808021</v>
      </c>
      <c r="UB409" s="59">
        <v>739.03570646808021</v>
      </c>
      <c r="UC409" s="59">
        <v>739.03570646808021</v>
      </c>
      <c r="UD409" s="59">
        <v>739.03570646808021</v>
      </c>
      <c r="UE409" s="59">
        <v>739.03570646808021</v>
      </c>
      <c r="UF409" s="59">
        <v>739.03570646808021</v>
      </c>
      <c r="UG409" s="59">
        <v>739.03570646808021</v>
      </c>
      <c r="UH409" s="59"/>
      <c r="UK409" s="59">
        <v>0</v>
      </c>
      <c r="UL409" s="59">
        <v>1705.6410000000001</v>
      </c>
      <c r="UM409" s="59">
        <v>3615.9589199999996</v>
      </c>
      <c r="UN409" s="59">
        <v>3832.9164552000016</v>
      </c>
      <c r="UO409" s="59">
        <v>4062.8914425119997</v>
      </c>
      <c r="UP409" s="59">
        <v>4306.6649290627211</v>
      </c>
      <c r="UQ409" s="59"/>
      <c r="UT409" s="59">
        <v>0</v>
      </c>
      <c r="UU409" s="59">
        <v>1806.6720000000003</v>
      </c>
      <c r="UV409" s="59">
        <v>3830.14464</v>
      </c>
      <c r="UW409" s="59">
        <v>4059.9533184000015</v>
      </c>
      <c r="UX409" s="59">
        <v>4303.5505175040007</v>
      </c>
      <c r="UY409" s="59">
        <v>4561.7635485542405</v>
      </c>
      <c r="UZ409" s="59"/>
      <c r="VC409" s="59">
        <v>0</v>
      </c>
      <c r="VD409" s="59">
        <v>0</v>
      </c>
      <c r="VE409" s="59">
        <v>0</v>
      </c>
      <c r="VF409" s="59">
        <v>0</v>
      </c>
      <c r="VG409" s="59">
        <v>0</v>
      </c>
      <c r="VH409" s="59">
        <v>0</v>
      </c>
      <c r="VI409" s="59"/>
      <c r="VL409" s="59">
        <v>0</v>
      </c>
      <c r="VM409" s="59">
        <v>3512.3130000000001</v>
      </c>
      <c r="VN409" s="59">
        <v>7446.1035599999996</v>
      </c>
      <c r="VO409" s="59">
        <v>7892.8697736000031</v>
      </c>
      <c r="VP409" s="59">
        <v>8366.4419600159999</v>
      </c>
      <c r="VQ409" s="59">
        <v>8868.4284776169625</v>
      </c>
      <c r="VR409" s="59"/>
      <c r="VU409" s="59">
        <v>0</v>
      </c>
      <c r="VV409" s="59">
        <v>59430</v>
      </c>
      <c r="VW409" s="59">
        <v>125991.60000000002</v>
      </c>
      <c r="VX409" s="59">
        <v>133551.09600000002</v>
      </c>
      <c r="VY409" s="59">
        <v>141564.16175999999</v>
      </c>
      <c r="VZ409" s="59">
        <v>150058.01146560002</v>
      </c>
      <c r="WA409" s="59"/>
      <c r="WD409" s="59">
        <v>0</v>
      </c>
      <c r="WE409" s="59">
        <v>4952.5</v>
      </c>
      <c r="WF409" s="59">
        <v>10499.300000000001</v>
      </c>
      <c r="WG409" s="59">
        <v>11129.258000000002</v>
      </c>
      <c r="WH409" s="59">
        <v>11797.01348</v>
      </c>
      <c r="WI409" s="59">
        <v>12504.834288800002</v>
      </c>
      <c r="WJ409" s="59"/>
      <c r="WM409" s="59">
        <v>0</v>
      </c>
      <c r="WN409" s="59">
        <v>207.82626940830886</v>
      </c>
      <c r="WO409" s="59">
        <v>440.59169114561485</v>
      </c>
      <c r="WP409" s="59">
        <v>467.02719261435175</v>
      </c>
      <c r="WQ409" s="59">
        <v>495.0488241712128</v>
      </c>
      <c r="WR409" s="59">
        <v>524.7517536214857</v>
      </c>
      <c r="WS409" s="59"/>
      <c r="WV409" s="74">
        <v>-6</v>
      </c>
      <c r="WW409" s="74">
        <v>6</v>
      </c>
      <c r="WX409" s="74">
        <v>18</v>
      </c>
      <c r="WY409" s="74">
        <v>30</v>
      </c>
      <c r="WZ409" s="74">
        <v>42</v>
      </c>
      <c r="XA409" s="74">
        <v>54</v>
      </c>
      <c r="XB409" s="74"/>
      <c r="XE409" s="80">
        <v>0</v>
      </c>
      <c r="XF409" s="80">
        <v>0</v>
      </c>
      <c r="XG409" s="80">
        <v>1</v>
      </c>
      <c r="XH409" s="80">
        <v>2</v>
      </c>
      <c r="XI409" s="80">
        <v>3</v>
      </c>
      <c r="XJ409" s="80">
        <v>4</v>
      </c>
      <c r="XK409" s="80"/>
      <c r="XL409" s="75"/>
      <c r="XM409" s="75"/>
      <c r="XN409" s="80">
        <v>0</v>
      </c>
      <c r="XO409" s="80">
        <v>6</v>
      </c>
      <c r="XP409" s="80">
        <v>6</v>
      </c>
      <c r="XQ409" s="80">
        <v>6</v>
      </c>
      <c r="XR409" s="80">
        <v>6</v>
      </c>
      <c r="XS409" s="80">
        <v>6</v>
      </c>
      <c r="XT409" s="80"/>
      <c r="XW409" s="80">
        <v>0</v>
      </c>
      <c r="XX409" s="80">
        <v>0</v>
      </c>
      <c r="XY409" s="80">
        <v>0</v>
      </c>
      <c r="XZ409" s="80">
        <v>0</v>
      </c>
      <c r="YA409" s="80">
        <v>0</v>
      </c>
      <c r="YB409" s="80">
        <v>0</v>
      </c>
      <c r="YC409" s="80"/>
      <c r="YF409" s="5">
        <v>0</v>
      </c>
      <c r="YG409" s="5">
        <v>433.31777171632393</v>
      </c>
      <c r="YH409" s="5">
        <v>918.63367603860752</v>
      </c>
      <c r="YI409" s="5">
        <v>973.75169660092342</v>
      </c>
      <c r="YJ409" s="5">
        <v>1032.1767983969794</v>
      </c>
      <c r="YK409" s="5">
        <v>1094.1074063007991</v>
      </c>
      <c r="YL409" s="5"/>
      <c r="YO409" s="5">
        <v>0</v>
      </c>
      <c r="YP409" s="5">
        <v>9352.1821233738992</v>
      </c>
      <c r="YQ409" s="5">
        <v>19826.626101552669</v>
      </c>
      <c r="YR409" s="5">
        <v>21016.223667645827</v>
      </c>
      <c r="YS409" s="5">
        <v>29702.929450272768</v>
      </c>
      <c r="YT409" s="5">
        <v>31485.105217289143</v>
      </c>
      <c r="YU409" s="5"/>
      <c r="YX409" s="5">
        <v>0</v>
      </c>
      <c r="YY409" s="5">
        <v>9268.8065560138202</v>
      </c>
      <c r="YZ409" s="5">
        <v>19826.626101552669</v>
      </c>
      <c r="ZA409" s="5">
        <v>21016.223667645827</v>
      </c>
      <c r="ZB409" s="5">
        <v>29702.929450272768</v>
      </c>
      <c r="ZC409" s="5">
        <v>31485.105217289143</v>
      </c>
      <c r="ZD409" s="5"/>
      <c r="ZG409" s="5">
        <v>0</v>
      </c>
      <c r="ZH409" s="5">
        <v>207.82626940830886</v>
      </c>
      <c r="ZI409" s="5">
        <v>440.59169114561485</v>
      </c>
      <c r="ZJ409" s="5">
        <v>467.02719261435175</v>
      </c>
      <c r="ZK409" s="5">
        <v>495.0488241712128</v>
      </c>
      <c r="ZL409" s="5">
        <v>524.7517536214857</v>
      </c>
      <c r="ZM409" s="5"/>
      <c r="ZP409" s="60">
        <v>0</v>
      </c>
      <c r="ZQ409" s="60">
        <v>1454.783885858162</v>
      </c>
      <c r="ZR409" s="60">
        <v>12336.567352077216</v>
      </c>
      <c r="ZS409" s="60">
        <v>13076.761393201848</v>
      </c>
      <c r="ZT409" s="60">
        <v>13861.367076793958</v>
      </c>
      <c r="ZU409" s="60">
        <v>14693.049101401601</v>
      </c>
      <c r="ZV409" s="60"/>
      <c r="ZY409" s="60">
        <v>0</v>
      </c>
      <c r="ZZ409" s="60">
        <v>207.82626940830886</v>
      </c>
      <c r="AAA409" s="60">
        <v>440.59169114561485</v>
      </c>
      <c r="AAB409" s="60">
        <v>467.02719261435175</v>
      </c>
      <c r="AAC409" s="60">
        <v>495.0488241712128</v>
      </c>
      <c r="AAD409" s="60">
        <v>524.7517536214857</v>
      </c>
      <c r="AAE409" s="60"/>
      <c r="AAH409" s="60">
        <v>0</v>
      </c>
      <c r="AAI409" s="60">
        <v>2701.7415023080152</v>
      </c>
      <c r="AAJ409" s="60">
        <v>14980.117498950905</v>
      </c>
      <c r="AAK409" s="60">
        <v>25686.495593789346</v>
      </c>
      <c r="AAL409" s="60">
        <v>37623.710637012176</v>
      </c>
      <c r="AAM409" s="60">
        <v>50900.920101284115</v>
      </c>
      <c r="AAN409" s="60"/>
      <c r="AAQ409" s="5">
        <v>0</v>
      </c>
      <c r="AAR409" s="5">
        <v>4156.5253881661774</v>
      </c>
      <c r="AAS409" s="5">
        <v>27316.68485102812</v>
      </c>
      <c r="AAT409" s="5">
        <v>38763.256986991197</v>
      </c>
      <c r="AAU409" s="5">
        <v>51485.077713806138</v>
      </c>
      <c r="AAV409" s="5">
        <v>65593.969202685723</v>
      </c>
    </row>
    <row r="410" spans="2:724" ht="15" customHeight="1">
      <c r="B410" s="228">
        <v>137</v>
      </c>
      <c r="C410" s="228">
        <v>13</v>
      </c>
      <c r="D410" s="229" t="s">
        <v>493</v>
      </c>
      <c r="E410" s="73" t="b">
        <v>0</v>
      </c>
      <c r="F410" s="230">
        <v>42370</v>
      </c>
      <c r="G410" s="231" t="s">
        <v>426</v>
      </c>
      <c r="H410" s="57" t="s">
        <v>231</v>
      </c>
      <c r="I410" s="57" t="s">
        <v>198</v>
      </c>
      <c r="J410" s="229" t="s">
        <v>232</v>
      </c>
      <c r="K410" s="232">
        <v>0</v>
      </c>
      <c r="L410" s="232">
        <v>0</v>
      </c>
      <c r="M410" s="73" t="b">
        <v>1</v>
      </c>
      <c r="N410" s="73" t="b">
        <v>1</v>
      </c>
      <c r="O410" s="73" t="b">
        <v>1</v>
      </c>
      <c r="P410" s="27">
        <v>43466</v>
      </c>
      <c r="Q410" s="27" t="s">
        <v>426</v>
      </c>
      <c r="R410" s="69">
        <v>0</v>
      </c>
      <c r="S410" s="69">
        <v>0.06</v>
      </c>
      <c r="T410" s="69">
        <v>0.06</v>
      </c>
      <c r="U410" s="69">
        <v>0.06</v>
      </c>
      <c r="V410" s="69">
        <v>0.06</v>
      </c>
      <c r="W410" s="69">
        <v>0.06</v>
      </c>
      <c r="Z410" s="232">
        <v>0</v>
      </c>
      <c r="AA410" s="232">
        <v>0</v>
      </c>
      <c r="AB410" s="232">
        <v>0</v>
      </c>
      <c r="AC410" s="232">
        <v>0</v>
      </c>
      <c r="AD410" s="232">
        <v>0</v>
      </c>
      <c r="AE410" s="232">
        <v>0</v>
      </c>
      <c r="AF410" s="232">
        <v>0</v>
      </c>
      <c r="AG410" s="232">
        <v>0</v>
      </c>
      <c r="AH410" s="232">
        <v>0</v>
      </c>
      <c r="AI410" s="232">
        <v>0</v>
      </c>
      <c r="AJ410" s="232">
        <v>0</v>
      </c>
      <c r="AK410" s="232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234">
        <v>9905</v>
      </c>
      <c r="AY410" s="5">
        <v>9905</v>
      </c>
      <c r="AZ410" s="5">
        <v>9905</v>
      </c>
      <c r="BA410" s="5">
        <v>9905</v>
      </c>
      <c r="BB410" s="5">
        <v>9905</v>
      </c>
      <c r="BC410" s="5">
        <v>9905</v>
      </c>
      <c r="BD410" s="5">
        <v>9905</v>
      </c>
      <c r="BE410" s="5">
        <v>9905</v>
      </c>
      <c r="BF410" s="5">
        <v>9905</v>
      </c>
      <c r="BG410" s="5">
        <v>9905</v>
      </c>
      <c r="BH410" s="5">
        <v>9905</v>
      </c>
      <c r="BI410" s="5">
        <v>9905</v>
      </c>
      <c r="BJ410" s="5">
        <v>10499.300000000001</v>
      </c>
      <c r="BK410" s="5">
        <v>10499.300000000001</v>
      </c>
      <c r="BL410" s="5">
        <v>10499.300000000001</v>
      </c>
      <c r="BM410" s="5">
        <v>10499.300000000001</v>
      </c>
      <c r="BN410" s="5">
        <v>10499.300000000001</v>
      </c>
      <c r="BO410" s="5">
        <v>10499.300000000001</v>
      </c>
      <c r="BP410" s="5">
        <v>10499.300000000001</v>
      </c>
      <c r="BQ410" s="5">
        <v>10499.300000000001</v>
      </c>
      <c r="BR410" s="5">
        <v>10499.300000000001</v>
      </c>
      <c r="BS410" s="5">
        <v>10499.300000000001</v>
      </c>
      <c r="BT410" s="5">
        <v>10499.300000000001</v>
      </c>
      <c r="BU410" s="5">
        <v>10499.300000000001</v>
      </c>
      <c r="BV410" s="5">
        <v>11129.258000000002</v>
      </c>
      <c r="BW410" s="5">
        <v>11129.258000000002</v>
      </c>
      <c r="BX410" s="5">
        <v>11129.258000000002</v>
      </c>
      <c r="BY410" s="5">
        <v>11129.258000000002</v>
      </c>
      <c r="BZ410" s="5">
        <v>11129.258000000002</v>
      </c>
      <c r="CA410" s="5">
        <v>11129.258000000002</v>
      </c>
      <c r="CB410" s="5">
        <v>11129.258000000002</v>
      </c>
      <c r="CC410" s="5">
        <v>11129.258000000002</v>
      </c>
      <c r="CD410" s="5">
        <v>11129.258000000002</v>
      </c>
      <c r="CE410" s="5">
        <v>11129.258000000002</v>
      </c>
      <c r="CF410" s="5">
        <v>11129.258000000002</v>
      </c>
      <c r="CG410" s="5">
        <v>11129.258000000002</v>
      </c>
      <c r="CH410" s="5">
        <v>11797.013480000001</v>
      </c>
      <c r="CI410" s="5">
        <v>11797.013480000001</v>
      </c>
      <c r="CJ410" s="5">
        <v>11797.013480000001</v>
      </c>
      <c r="CK410" s="5">
        <v>11797.013480000001</v>
      </c>
      <c r="CL410" s="5">
        <v>11797.013480000001</v>
      </c>
      <c r="CM410" s="5">
        <v>11797.013480000001</v>
      </c>
      <c r="CN410" s="5">
        <v>11797.013480000001</v>
      </c>
      <c r="CO410" s="5">
        <v>11797.013480000001</v>
      </c>
      <c r="CP410" s="5">
        <v>11797.013480000001</v>
      </c>
      <c r="CQ410" s="5">
        <v>11797.013480000001</v>
      </c>
      <c r="CR410" s="5">
        <v>11797.013480000001</v>
      </c>
      <c r="CS410" s="5">
        <v>11797.013480000001</v>
      </c>
      <c r="CU410" s="69">
        <v>0</v>
      </c>
      <c r="CV410" s="69">
        <v>0</v>
      </c>
      <c r="CW410" s="69">
        <v>0</v>
      </c>
      <c r="CX410" s="69">
        <v>0</v>
      </c>
      <c r="CY410" s="69">
        <v>0</v>
      </c>
      <c r="CZ410" s="69">
        <v>0</v>
      </c>
      <c r="DC410" s="5">
        <v>0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0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/>
      <c r="FZ410" s="5">
        <v>0</v>
      </c>
      <c r="GA410" s="5">
        <v>0</v>
      </c>
      <c r="GB410" s="5">
        <v>0</v>
      </c>
      <c r="GC410" s="5">
        <v>0</v>
      </c>
      <c r="GD410" s="5">
        <v>0</v>
      </c>
      <c r="GE410" s="5">
        <v>0</v>
      </c>
      <c r="GF410" s="5">
        <v>0</v>
      </c>
      <c r="GG410" s="5">
        <v>0</v>
      </c>
      <c r="GH410" s="5">
        <v>0</v>
      </c>
      <c r="GI410" s="5">
        <v>0</v>
      </c>
      <c r="GJ410" s="5">
        <v>0</v>
      </c>
      <c r="GK410" s="5">
        <v>0</v>
      </c>
      <c r="GL410" s="5">
        <v>0</v>
      </c>
      <c r="GM410" s="5">
        <v>0</v>
      </c>
      <c r="GN410" s="5">
        <v>0</v>
      </c>
      <c r="GO410" s="5">
        <v>0</v>
      </c>
      <c r="GP410" s="5">
        <v>0</v>
      </c>
      <c r="GQ410" s="5">
        <v>0</v>
      </c>
      <c r="GR410" s="5">
        <v>0</v>
      </c>
      <c r="GS410" s="5">
        <v>0</v>
      </c>
      <c r="GT410" s="5">
        <v>0</v>
      </c>
      <c r="GU410" s="5">
        <v>0</v>
      </c>
      <c r="GV410" s="5">
        <v>0</v>
      </c>
      <c r="GW410" s="5">
        <v>0</v>
      </c>
      <c r="GX410" s="5">
        <v>9905</v>
      </c>
      <c r="GY410" s="5">
        <v>9905</v>
      </c>
      <c r="GZ410" s="5">
        <v>9905</v>
      </c>
      <c r="HA410" s="5">
        <v>9905</v>
      </c>
      <c r="HB410" s="5">
        <v>9905</v>
      </c>
      <c r="HC410" s="5">
        <v>9905</v>
      </c>
      <c r="HD410" s="5">
        <v>9905</v>
      </c>
      <c r="HE410" s="5">
        <v>9905</v>
      </c>
      <c r="HF410" s="5">
        <v>9905</v>
      </c>
      <c r="HG410" s="5">
        <v>9905</v>
      </c>
      <c r="HH410" s="5">
        <v>9905</v>
      </c>
      <c r="HI410" s="5">
        <v>9905</v>
      </c>
      <c r="HJ410" s="5">
        <v>10499.300000000001</v>
      </c>
      <c r="HK410" s="5">
        <v>10499.300000000001</v>
      </c>
      <c r="HL410" s="5">
        <v>10499.300000000001</v>
      </c>
      <c r="HM410" s="5">
        <v>10499.300000000001</v>
      </c>
      <c r="HN410" s="5">
        <v>10499.300000000001</v>
      </c>
      <c r="HO410" s="5">
        <v>10499.300000000001</v>
      </c>
      <c r="HP410" s="5">
        <v>10499.300000000001</v>
      </c>
      <c r="HQ410" s="5">
        <v>10499.300000000001</v>
      </c>
      <c r="HR410" s="5">
        <v>10499.300000000001</v>
      </c>
      <c r="HS410" s="5">
        <v>10499.300000000001</v>
      </c>
      <c r="HT410" s="5">
        <v>10499.300000000001</v>
      </c>
      <c r="HU410" s="5">
        <v>10499.300000000001</v>
      </c>
      <c r="HV410" s="5">
        <v>11129.258000000002</v>
      </c>
      <c r="HW410" s="5">
        <v>11129.258000000002</v>
      </c>
      <c r="HX410" s="5">
        <v>11129.258000000002</v>
      </c>
      <c r="HY410" s="5">
        <v>11129.258000000002</v>
      </c>
      <c r="HZ410" s="5">
        <v>11129.258000000002</v>
      </c>
      <c r="IA410" s="5">
        <v>11129.258000000002</v>
      </c>
      <c r="IB410" s="5">
        <v>11129.258000000002</v>
      </c>
      <c r="IC410" s="5">
        <v>11129.258000000002</v>
      </c>
      <c r="ID410" s="5">
        <v>11129.258000000002</v>
      </c>
      <c r="IE410" s="5">
        <v>11129.258000000002</v>
      </c>
      <c r="IF410" s="5">
        <v>11129.258000000002</v>
      </c>
      <c r="IG410" s="5">
        <v>11129.258000000002</v>
      </c>
      <c r="IH410" s="5">
        <v>11797.013480000001</v>
      </c>
      <c r="II410" s="5">
        <v>11797.013480000001</v>
      </c>
      <c r="IJ410" s="5">
        <v>11797.013480000001</v>
      </c>
      <c r="IK410" s="5">
        <v>11797.013480000001</v>
      </c>
      <c r="IL410" s="5">
        <v>11797.013480000001</v>
      </c>
      <c r="IM410" s="5">
        <v>11797.013480000001</v>
      </c>
      <c r="IN410" s="5">
        <v>11797.013480000001</v>
      </c>
      <c r="IO410" s="5">
        <v>11797.013480000001</v>
      </c>
      <c r="IP410" s="5">
        <v>11797.013480000001</v>
      </c>
      <c r="IQ410" s="5">
        <v>11797.013480000001</v>
      </c>
      <c r="IR410" s="5">
        <v>11797.013480000001</v>
      </c>
      <c r="IS410" s="5">
        <v>11797.013480000001</v>
      </c>
      <c r="IT410" s="5"/>
      <c r="IW410" s="5">
        <v>0</v>
      </c>
      <c r="IX410" s="5">
        <v>0</v>
      </c>
      <c r="IY410" s="5">
        <v>0</v>
      </c>
      <c r="IZ410" s="5">
        <v>0</v>
      </c>
      <c r="JA410" s="5">
        <v>0</v>
      </c>
      <c r="JB410" s="5">
        <v>0</v>
      </c>
      <c r="JC410" s="5">
        <v>0</v>
      </c>
      <c r="JD410" s="5">
        <v>0</v>
      </c>
      <c r="JE410" s="5">
        <v>0</v>
      </c>
      <c r="JF410" s="5">
        <v>0</v>
      </c>
      <c r="JG410" s="5">
        <v>0</v>
      </c>
      <c r="JH410" s="5">
        <v>0</v>
      </c>
      <c r="JI410" s="5">
        <v>0</v>
      </c>
      <c r="JJ410" s="5">
        <v>0</v>
      </c>
      <c r="JK410" s="5">
        <v>0</v>
      </c>
      <c r="JL410" s="5">
        <v>0</v>
      </c>
      <c r="JM410" s="5">
        <v>0</v>
      </c>
      <c r="JN410" s="5">
        <v>0</v>
      </c>
      <c r="JO410" s="5">
        <v>0</v>
      </c>
      <c r="JP410" s="5">
        <v>0</v>
      </c>
      <c r="JQ410" s="5">
        <v>0</v>
      </c>
      <c r="JR410" s="5">
        <v>0</v>
      </c>
      <c r="JS410" s="5">
        <v>0</v>
      </c>
      <c r="JT410" s="5">
        <v>0</v>
      </c>
      <c r="JU410" s="5">
        <v>284.27350000000001</v>
      </c>
      <c r="JV410" s="5">
        <v>284.27350000000001</v>
      </c>
      <c r="JW410" s="5">
        <v>284.27350000000001</v>
      </c>
      <c r="JX410" s="5">
        <v>284.27350000000001</v>
      </c>
      <c r="JY410" s="5">
        <v>284.27350000000001</v>
      </c>
      <c r="JZ410" s="5">
        <v>284.27350000000001</v>
      </c>
      <c r="KA410" s="5">
        <v>284.27350000000001</v>
      </c>
      <c r="KB410" s="5">
        <v>284.27350000000001</v>
      </c>
      <c r="KC410" s="5">
        <v>284.27350000000001</v>
      </c>
      <c r="KD410" s="5">
        <v>284.27350000000001</v>
      </c>
      <c r="KE410" s="5">
        <v>284.27350000000001</v>
      </c>
      <c r="KF410" s="5">
        <v>284.27350000000001</v>
      </c>
      <c r="KG410" s="5">
        <v>301.32991000000004</v>
      </c>
      <c r="KH410" s="5">
        <v>301.32991000000004</v>
      </c>
      <c r="KI410" s="5">
        <v>301.32991000000004</v>
      </c>
      <c r="KJ410" s="5">
        <v>301.32991000000004</v>
      </c>
      <c r="KK410" s="5">
        <v>301.32991000000004</v>
      </c>
      <c r="KL410" s="5">
        <v>301.32991000000004</v>
      </c>
      <c r="KM410" s="5">
        <v>301.32991000000004</v>
      </c>
      <c r="KN410" s="5">
        <v>301.32991000000004</v>
      </c>
      <c r="KO410" s="5">
        <v>301.32991000000004</v>
      </c>
      <c r="KP410" s="5">
        <v>301.32991000000004</v>
      </c>
      <c r="KQ410" s="5">
        <v>301.32991000000004</v>
      </c>
      <c r="KR410" s="5">
        <v>301.32991000000004</v>
      </c>
      <c r="KS410" s="5">
        <v>319.40970460000005</v>
      </c>
      <c r="KT410" s="5">
        <v>319.40970460000005</v>
      </c>
      <c r="KU410" s="5">
        <v>319.40970460000005</v>
      </c>
      <c r="KV410" s="5">
        <v>319.40970460000005</v>
      </c>
      <c r="KW410" s="5">
        <v>319.40970460000005</v>
      </c>
      <c r="KX410" s="5">
        <v>319.40970460000005</v>
      </c>
      <c r="KY410" s="5">
        <v>319.40970460000005</v>
      </c>
      <c r="KZ410" s="5">
        <v>319.40970460000005</v>
      </c>
      <c r="LA410" s="5">
        <v>319.40970460000005</v>
      </c>
      <c r="LB410" s="5">
        <v>319.40970460000005</v>
      </c>
      <c r="LC410" s="5">
        <v>319.40970460000005</v>
      </c>
      <c r="LD410" s="5">
        <v>319.40970460000005</v>
      </c>
      <c r="LE410" s="5">
        <v>338.57428687600003</v>
      </c>
      <c r="LF410" s="5">
        <v>338.57428687600003</v>
      </c>
      <c r="LG410" s="5">
        <v>338.57428687600003</v>
      </c>
      <c r="LH410" s="5">
        <v>338.57428687600003</v>
      </c>
      <c r="LI410" s="5">
        <v>338.57428687600003</v>
      </c>
      <c r="LJ410" s="5">
        <v>338.57428687600003</v>
      </c>
      <c r="LK410" s="5">
        <v>338.57428687600003</v>
      </c>
      <c r="LL410" s="5">
        <v>338.57428687600003</v>
      </c>
      <c r="LM410" s="5">
        <v>338.57428687600003</v>
      </c>
      <c r="LN410" s="5">
        <v>338.57428687600003</v>
      </c>
      <c r="LO410" s="5">
        <v>338.57428687600003</v>
      </c>
      <c r="LP410" s="5">
        <v>338.57428687600003</v>
      </c>
      <c r="LQ410" s="5"/>
      <c r="LT410" s="5">
        <v>0</v>
      </c>
      <c r="LU410" s="5">
        <v>0</v>
      </c>
      <c r="LV410" s="5">
        <v>0</v>
      </c>
      <c r="LW410" s="5">
        <v>0</v>
      </c>
      <c r="LX410" s="5">
        <v>0</v>
      </c>
      <c r="LY410" s="5">
        <v>0</v>
      </c>
      <c r="LZ410" s="5">
        <v>0</v>
      </c>
      <c r="MA410" s="5">
        <v>0</v>
      </c>
      <c r="MB410" s="5">
        <v>0</v>
      </c>
      <c r="MC410" s="5">
        <v>0</v>
      </c>
      <c r="MD410" s="5">
        <v>0</v>
      </c>
      <c r="ME410" s="5">
        <v>0</v>
      </c>
      <c r="MF410" s="5">
        <v>0</v>
      </c>
      <c r="MG410" s="5">
        <v>0</v>
      </c>
      <c r="MH410" s="5">
        <v>0</v>
      </c>
      <c r="MI410" s="5">
        <v>0</v>
      </c>
      <c r="MJ410" s="5">
        <v>0</v>
      </c>
      <c r="MK410" s="5">
        <v>0</v>
      </c>
      <c r="ML410" s="5">
        <v>0</v>
      </c>
      <c r="MM410" s="5">
        <v>0</v>
      </c>
      <c r="MN410" s="5">
        <v>0</v>
      </c>
      <c r="MO410" s="5">
        <v>0</v>
      </c>
      <c r="MP410" s="5">
        <v>0</v>
      </c>
      <c r="MQ410" s="5">
        <v>0</v>
      </c>
      <c r="MR410" s="5">
        <v>301.11200000000002</v>
      </c>
      <c r="MS410" s="5">
        <v>301.11200000000002</v>
      </c>
      <c r="MT410" s="5">
        <v>301.11200000000002</v>
      </c>
      <c r="MU410" s="5">
        <v>301.11200000000002</v>
      </c>
      <c r="MV410" s="5">
        <v>301.11200000000002</v>
      </c>
      <c r="MW410" s="5">
        <v>301.11200000000002</v>
      </c>
      <c r="MX410" s="5">
        <v>301.11200000000002</v>
      </c>
      <c r="MY410" s="5">
        <v>301.11200000000002</v>
      </c>
      <c r="MZ410" s="5">
        <v>301.11200000000002</v>
      </c>
      <c r="NA410" s="5">
        <v>301.11200000000002</v>
      </c>
      <c r="NB410" s="5">
        <v>301.11200000000002</v>
      </c>
      <c r="NC410" s="5">
        <v>301.11200000000002</v>
      </c>
      <c r="ND410" s="5">
        <v>319.17872000000006</v>
      </c>
      <c r="NE410" s="5">
        <v>319.17872000000006</v>
      </c>
      <c r="NF410" s="5">
        <v>319.17872000000006</v>
      </c>
      <c r="NG410" s="5">
        <v>319.17872000000006</v>
      </c>
      <c r="NH410" s="5">
        <v>319.17872000000006</v>
      </c>
      <c r="NI410" s="5">
        <v>319.17872000000006</v>
      </c>
      <c r="NJ410" s="5">
        <v>319.17872000000006</v>
      </c>
      <c r="NK410" s="5">
        <v>319.17872000000006</v>
      </c>
      <c r="NL410" s="5">
        <v>319.17872000000006</v>
      </c>
      <c r="NM410" s="5">
        <v>319.17872000000006</v>
      </c>
      <c r="NN410" s="5">
        <v>319.17872000000006</v>
      </c>
      <c r="NO410" s="5">
        <v>319.17872000000006</v>
      </c>
      <c r="NP410" s="5">
        <v>338.32944320000007</v>
      </c>
      <c r="NQ410" s="5">
        <v>338.32944320000007</v>
      </c>
      <c r="NR410" s="5">
        <v>338.32944320000007</v>
      </c>
      <c r="NS410" s="5">
        <v>338.32944320000007</v>
      </c>
      <c r="NT410" s="5">
        <v>338.32944320000007</v>
      </c>
      <c r="NU410" s="5">
        <v>338.32944320000007</v>
      </c>
      <c r="NV410" s="5">
        <v>338.32944320000007</v>
      </c>
      <c r="NW410" s="5">
        <v>338.32944320000007</v>
      </c>
      <c r="NX410" s="5">
        <v>338.32944320000007</v>
      </c>
      <c r="NY410" s="5">
        <v>338.32944320000007</v>
      </c>
      <c r="NZ410" s="5">
        <v>338.32944320000007</v>
      </c>
      <c r="OA410" s="5">
        <v>338.32944320000007</v>
      </c>
      <c r="OB410" s="5">
        <v>358.62920979200004</v>
      </c>
      <c r="OC410" s="5">
        <v>358.62920979200004</v>
      </c>
      <c r="OD410" s="5">
        <v>358.62920979200004</v>
      </c>
      <c r="OE410" s="5">
        <v>358.62920979200004</v>
      </c>
      <c r="OF410" s="5">
        <v>358.62920979200004</v>
      </c>
      <c r="OG410" s="5">
        <v>358.62920979200004</v>
      </c>
      <c r="OH410" s="5">
        <v>358.62920979200004</v>
      </c>
      <c r="OI410" s="5">
        <v>358.62920979200004</v>
      </c>
      <c r="OJ410" s="5">
        <v>358.62920979200004</v>
      </c>
      <c r="OK410" s="5">
        <v>358.62920979200004</v>
      </c>
      <c r="OL410" s="5">
        <v>358.62920979200004</v>
      </c>
      <c r="OM410" s="5">
        <v>358.62920979200004</v>
      </c>
      <c r="ON410" s="5"/>
      <c r="OQ410" s="59">
        <v>0</v>
      </c>
      <c r="OR410" s="59">
        <v>0</v>
      </c>
      <c r="OS410" s="59">
        <v>0</v>
      </c>
      <c r="OT410" s="59">
        <v>0</v>
      </c>
      <c r="OU410" s="59">
        <v>0</v>
      </c>
      <c r="OV410" s="59">
        <v>0</v>
      </c>
      <c r="OW410" s="59">
        <v>0</v>
      </c>
      <c r="OX410" s="59">
        <v>0</v>
      </c>
      <c r="OY410" s="59">
        <v>0</v>
      </c>
      <c r="OZ410" s="59">
        <v>0</v>
      </c>
      <c r="PA410" s="59">
        <v>0</v>
      </c>
      <c r="PB410" s="59">
        <v>0</v>
      </c>
      <c r="PC410" s="59">
        <v>0</v>
      </c>
      <c r="PD410" s="59">
        <v>0</v>
      </c>
      <c r="PE410" s="59">
        <v>0</v>
      </c>
      <c r="PF410" s="59">
        <v>0</v>
      </c>
      <c r="PG410" s="59">
        <v>0</v>
      </c>
      <c r="PH410" s="59">
        <v>0</v>
      </c>
      <c r="PI410" s="59">
        <v>0</v>
      </c>
      <c r="PJ410" s="59">
        <v>0</v>
      </c>
      <c r="PK410" s="59">
        <v>0</v>
      </c>
      <c r="PL410" s="59">
        <v>0</v>
      </c>
      <c r="PM410" s="59">
        <v>0</v>
      </c>
      <c r="PN410" s="59">
        <v>0</v>
      </c>
      <c r="PO410" s="59">
        <v>0</v>
      </c>
      <c r="PP410" s="59">
        <v>0</v>
      </c>
      <c r="PQ410" s="59">
        <v>0</v>
      </c>
      <c r="PR410" s="59">
        <v>0</v>
      </c>
      <c r="PS410" s="59">
        <v>0</v>
      </c>
      <c r="PT410" s="59">
        <v>0</v>
      </c>
      <c r="PU410" s="59">
        <v>0</v>
      </c>
      <c r="PV410" s="59">
        <v>0</v>
      </c>
      <c r="PW410" s="59">
        <v>0</v>
      </c>
      <c r="PX410" s="59">
        <v>0</v>
      </c>
      <c r="PY410" s="59">
        <v>0</v>
      </c>
      <c r="PZ410" s="59">
        <v>0</v>
      </c>
      <c r="QA410" s="59">
        <v>0</v>
      </c>
      <c r="QB410" s="59">
        <v>0</v>
      </c>
      <c r="QC410" s="59">
        <v>0</v>
      </c>
      <c r="QD410" s="59">
        <v>0</v>
      </c>
      <c r="QE410" s="59">
        <v>0</v>
      </c>
      <c r="QF410" s="59">
        <v>0</v>
      </c>
      <c r="QG410" s="59">
        <v>0</v>
      </c>
      <c r="QH410" s="59">
        <v>0</v>
      </c>
      <c r="QI410" s="59">
        <v>0</v>
      </c>
      <c r="QJ410" s="59">
        <v>0</v>
      </c>
      <c r="QK410" s="59">
        <v>0</v>
      </c>
      <c r="QL410" s="59">
        <v>0</v>
      </c>
      <c r="QM410" s="59">
        <v>0</v>
      </c>
      <c r="QN410" s="59">
        <v>0</v>
      </c>
      <c r="QO410" s="59">
        <v>0</v>
      </c>
      <c r="QP410" s="59">
        <v>0</v>
      </c>
      <c r="QQ410" s="59">
        <v>0</v>
      </c>
      <c r="QR410" s="59">
        <v>0</v>
      </c>
      <c r="QS410" s="59">
        <v>0</v>
      </c>
      <c r="QT410" s="59">
        <v>0</v>
      </c>
      <c r="QU410" s="59">
        <v>0</v>
      </c>
      <c r="QV410" s="59">
        <v>0</v>
      </c>
      <c r="QW410" s="59">
        <v>0</v>
      </c>
      <c r="QX410" s="59">
        <v>0</v>
      </c>
      <c r="QY410" s="59">
        <v>0</v>
      </c>
      <c r="QZ410" s="59">
        <v>0</v>
      </c>
      <c r="RA410" s="59">
        <v>0</v>
      </c>
      <c r="RB410" s="59">
        <v>0</v>
      </c>
      <c r="RC410" s="59">
        <v>0</v>
      </c>
      <c r="RD410" s="59">
        <v>0</v>
      </c>
      <c r="RE410" s="59">
        <v>0</v>
      </c>
      <c r="RF410" s="59">
        <v>0</v>
      </c>
      <c r="RG410" s="59">
        <v>0</v>
      </c>
      <c r="RH410" s="59">
        <v>0</v>
      </c>
      <c r="RI410" s="59">
        <v>0</v>
      </c>
      <c r="RJ410" s="59">
        <v>0</v>
      </c>
      <c r="RK410" s="59"/>
      <c r="RN410" s="59">
        <v>0</v>
      </c>
      <c r="RO410" s="59">
        <v>0</v>
      </c>
      <c r="RP410" s="59">
        <v>0</v>
      </c>
      <c r="RQ410" s="59">
        <v>0</v>
      </c>
      <c r="RR410" s="59">
        <v>0</v>
      </c>
      <c r="RS410" s="59">
        <v>0</v>
      </c>
      <c r="RT410" s="59">
        <v>0</v>
      </c>
      <c r="RU410" s="59">
        <v>0</v>
      </c>
      <c r="RV410" s="59">
        <v>0</v>
      </c>
      <c r="RW410" s="59">
        <v>0</v>
      </c>
      <c r="RX410" s="59">
        <v>0</v>
      </c>
      <c r="RY410" s="59">
        <v>0</v>
      </c>
      <c r="RZ410" s="59">
        <v>0</v>
      </c>
      <c r="SA410" s="59">
        <v>0</v>
      </c>
      <c r="SB410" s="59">
        <v>0</v>
      </c>
      <c r="SC410" s="59">
        <v>0</v>
      </c>
      <c r="SD410" s="59">
        <v>0</v>
      </c>
      <c r="SE410" s="59">
        <v>0</v>
      </c>
      <c r="SF410" s="59">
        <v>0</v>
      </c>
      <c r="SG410" s="59">
        <v>0</v>
      </c>
      <c r="SH410" s="59">
        <v>0</v>
      </c>
      <c r="SI410" s="59">
        <v>0</v>
      </c>
      <c r="SJ410" s="59">
        <v>0</v>
      </c>
      <c r="SK410" s="59">
        <v>0</v>
      </c>
      <c r="SL410" s="59">
        <v>585.38550000000009</v>
      </c>
      <c r="SM410" s="59">
        <v>585.38550000000009</v>
      </c>
      <c r="SN410" s="59">
        <v>585.38550000000009</v>
      </c>
      <c r="SO410" s="59">
        <v>585.38550000000009</v>
      </c>
      <c r="SP410" s="59">
        <v>585.38550000000009</v>
      </c>
      <c r="SQ410" s="59">
        <v>585.38550000000009</v>
      </c>
      <c r="SR410" s="59">
        <v>585.38550000000009</v>
      </c>
      <c r="SS410" s="59">
        <v>585.38550000000009</v>
      </c>
      <c r="ST410" s="59">
        <v>585.38550000000009</v>
      </c>
      <c r="SU410" s="59">
        <v>585.38550000000009</v>
      </c>
      <c r="SV410" s="59">
        <v>585.38550000000009</v>
      </c>
      <c r="SW410" s="59">
        <v>585.38550000000009</v>
      </c>
      <c r="SX410" s="59">
        <v>620.50863000000004</v>
      </c>
      <c r="SY410" s="59">
        <v>620.50863000000004</v>
      </c>
      <c r="SZ410" s="59">
        <v>620.50863000000004</v>
      </c>
      <c r="TA410" s="59">
        <v>620.50863000000004</v>
      </c>
      <c r="TB410" s="59">
        <v>620.50863000000004</v>
      </c>
      <c r="TC410" s="59">
        <v>620.50863000000004</v>
      </c>
      <c r="TD410" s="59">
        <v>620.50863000000004</v>
      </c>
      <c r="TE410" s="59">
        <v>620.50863000000004</v>
      </c>
      <c r="TF410" s="59">
        <v>620.50863000000004</v>
      </c>
      <c r="TG410" s="59">
        <v>620.50863000000004</v>
      </c>
      <c r="TH410" s="59">
        <v>620.50863000000004</v>
      </c>
      <c r="TI410" s="59">
        <v>620.50863000000004</v>
      </c>
      <c r="TJ410" s="59">
        <v>657.73914780000018</v>
      </c>
      <c r="TK410" s="59">
        <v>657.73914780000018</v>
      </c>
      <c r="TL410" s="59">
        <v>657.73914780000018</v>
      </c>
      <c r="TM410" s="59">
        <v>657.73914780000018</v>
      </c>
      <c r="TN410" s="59">
        <v>657.73914780000018</v>
      </c>
      <c r="TO410" s="59">
        <v>657.73914780000018</v>
      </c>
      <c r="TP410" s="59">
        <v>657.73914780000018</v>
      </c>
      <c r="TQ410" s="59">
        <v>657.73914780000018</v>
      </c>
      <c r="TR410" s="59">
        <v>657.73914780000018</v>
      </c>
      <c r="TS410" s="59">
        <v>657.73914780000018</v>
      </c>
      <c r="TT410" s="59">
        <v>657.73914780000018</v>
      </c>
      <c r="TU410" s="59">
        <v>657.73914780000018</v>
      </c>
      <c r="TV410" s="59">
        <v>697.20349666800007</v>
      </c>
      <c r="TW410" s="59">
        <v>697.20349666800007</v>
      </c>
      <c r="TX410" s="59">
        <v>697.20349666800007</v>
      </c>
      <c r="TY410" s="59">
        <v>697.20349666800007</v>
      </c>
      <c r="TZ410" s="59">
        <v>697.20349666800007</v>
      </c>
      <c r="UA410" s="59">
        <v>697.20349666800007</v>
      </c>
      <c r="UB410" s="59">
        <v>697.20349666800007</v>
      </c>
      <c r="UC410" s="59">
        <v>697.20349666800007</v>
      </c>
      <c r="UD410" s="59">
        <v>697.20349666800007</v>
      </c>
      <c r="UE410" s="59">
        <v>697.20349666800007</v>
      </c>
      <c r="UF410" s="59">
        <v>697.20349666800007</v>
      </c>
      <c r="UG410" s="59">
        <v>697.20349666800007</v>
      </c>
      <c r="UH410" s="59"/>
      <c r="UK410" s="59">
        <v>0</v>
      </c>
      <c r="UL410" s="59">
        <v>0</v>
      </c>
      <c r="UM410" s="59">
        <v>3411.2820000000011</v>
      </c>
      <c r="UN410" s="59">
        <v>3615.9589199999996</v>
      </c>
      <c r="UO410" s="59">
        <v>3832.9164552000016</v>
      </c>
      <c r="UP410" s="59">
        <v>4062.8914425119997</v>
      </c>
      <c r="UQ410" s="59"/>
      <c r="UT410" s="59">
        <v>0</v>
      </c>
      <c r="UU410" s="59">
        <v>0</v>
      </c>
      <c r="UV410" s="59">
        <v>3613.3440000000005</v>
      </c>
      <c r="UW410" s="59">
        <v>3830.14464</v>
      </c>
      <c r="UX410" s="59">
        <v>4059.9533184000015</v>
      </c>
      <c r="UY410" s="59">
        <v>4303.5505175040007</v>
      </c>
      <c r="UZ410" s="59"/>
      <c r="VC410" s="59">
        <v>0</v>
      </c>
      <c r="VD410" s="59">
        <v>0</v>
      </c>
      <c r="VE410" s="59">
        <v>0</v>
      </c>
      <c r="VF410" s="59">
        <v>0</v>
      </c>
      <c r="VG410" s="59">
        <v>0</v>
      </c>
      <c r="VH410" s="59">
        <v>0</v>
      </c>
      <c r="VI410" s="59"/>
      <c r="VL410" s="59">
        <v>0</v>
      </c>
      <c r="VM410" s="59">
        <v>0</v>
      </c>
      <c r="VN410" s="59">
        <v>7024.626000000002</v>
      </c>
      <c r="VO410" s="59">
        <v>7446.1035599999996</v>
      </c>
      <c r="VP410" s="59">
        <v>7892.8697736000031</v>
      </c>
      <c r="VQ410" s="59">
        <v>8366.4419600159999</v>
      </c>
      <c r="VR410" s="59"/>
      <c r="VU410" s="59">
        <v>0</v>
      </c>
      <c r="VV410" s="59">
        <v>0</v>
      </c>
      <c r="VW410" s="59">
        <v>118860</v>
      </c>
      <c r="VX410" s="59">
        <v>125991.60000000002</v>
      </c>
      <c r="VY410" s="59">
        <v>133551.09600000002</v>
      </c>
      <c r="VZ410" s="59">
        <v>141564.16175999999</v>
      </c>
      <c r="WA410" s="59"/>
      <c r="WD410" s="59">
        <v>0</v>
      </c>
      <c r="WE410" s="59">
        <v>0</v>
      </c>
      <c r="WF410" s="59">
        <v>9905</v>
      </c>
      <c r="WG410" s="59">
        <v>10499.300000000001</v>
      </c>
      <c r="WH410" s="59">
        <v>11129.258000000002</v>
      </c>
      <c r="WI410" s="59">
        <v>11797.01348</v>
      </c>
      <c r="WJ410" s="59"/>
      <c r="WM410" s="59">
        <v>0</v>
      </c>
      <c r="WN410" s="59">
        <v>0</v>
      </c>
      <c r="WO410" s="59">
        <v>415.65253881661772</v>
      </c>
      <c r="WP410" s="59">
        <v>440.59169114561485</v>
      </c>
      <c r="WQ410" s="59">
        <v>467.02719261435175</v>
      </c>
      <c r="WR410" s="59">
        <v>495.0488241712128</v>
      </c>
      <c r="WS410" s="59"/>
      <c r="WV410" s="74">
        <v>-12</v>
      </c>
      <c r="WW410" s="74">
        <v>0</v>
      </c>
      <c r="WX410" s="74">
        <v>12</v>
      </c>
      <c r="WY410" s="74">
        <v>24</v>
      </c>
      <c r="WZ410" s="74">
        <v>36</v>
      </c>
      <c r="XA410" s="74">
        <v>48</v>
      </c>
      <c r="XB410" s="74"/>
      <c r="XE410" s="80">
        <v>0</v>
      </c>
      <c r="XF410" s="80">
        <v>0</v>
      </c>
      <c r="XG410" s="80">
        <v>1</v>
      </c>
      <c r="XH410" s="80">
        <v>2</v>
      </c>
      <c r="XI410" s="80">
        <v>3</v>
      </c>
      <c r="XJ410" s="80">
        <v>4</v>
      </c>
      <c r="XK410" s="80"/>
      <c r="XL410" s="75"/>
      <c r="XM410" s="75"/>
      <c r="XN410" s="80">
        <v>0</v>
      </c>
      <c r="XO410" s="80">
        <v>0</v>
      </c>
      <c r="XP410" s="80">
        <v>0</v>
      </c>
      <c r="XQ410" s="80">
        <v>0</v>
      </c>
      <c r="XR410" s="80">
        <v>0</v>
      </c>
      <c r="XS410" s="80">
        <v>0</v>
      </c>
      <c r="XT410" s="80"/>
      <c r="XW410" s="80">
        <v>0</v>
      </c>
      <c r="XX410" s="80">
        <v>0</v>
      </c>
      <c r="XY410" s="80">
        <v>0</v>
      </c>
      <c r="XZ410" s="80">
        <v>0</v>
      </c>
      <c r="YA410" s="80">
        <v>0</v>
      </c>
      <c r="YB410" s="80">
        <v>0</v>
      </c>
      <c r="YC410" s="80"/>
      <c r="YF410" s="5">
        <v>0</v>
      </c>
      <c r="YG410" s="5">
        <v>0</v>
      </c>
      <c r="YH410" s="5">
        <v>866.63554343264786</v>
      </c>
      <c r="YI410" s="5">
        <v>918.63367603860752</v>
      </c>
      <c r="YJ410" s="5">
        <v>973.75169660092342</v>
      </c>
      <c r="YK410" s="5">
        <v>1032.1767983969794</v>
      </c>
      <c r="YL410" s="5"/>
      <c r="YO410" s="5">
        <v>0</v>
      </c>
      <c r="YP410" s="5">
        <v>0</v>
      </c>
      <c r="YQ410" s="5">
        <v>18704.364246747798</v>
      </c>
      <c r="YR410" s="5">
        <v>19826.626101552669</v>
      </c>
      <c r="YS410" s="5">
        <v>21016.223667645827</v>
      </c>
      <c r="YT410" s="5">
        <v>29702.929450272768</v>
      </c>
      <c r="YU410" s="5"/>
      <c r="YX410" s="5">
        <v>0</v>
      </c>
      <c r="YY410" s="5">
        <v>0</v>
      </c>
      <c r="YZ410" s="5">
        <v>18704.364246747798</v>
      </c>
      <c r="ZA410" s="5">
        <v>19826.626101552669</v>
      </c>
      <c r="ZB410" s="5">
        <v>21016.223667645827</v>
      </c>
      <c r="ZC410" s="5">
        <v>29702.929450272768</v>
      </c>
      <c r="ZD410" s="5"/>
      <c r="ZG410" s="5">
        <v>0</v>
      </c>
      <c r="ZH410" s="5">
        <v>0</v>
      </c>
      <c r="ZI410" s="5">
        <v>415.65253881661772</v>
      </c>
      <c r="ZJ410" s="5">
        <v>440.59169114561485</v>
      </c>
      <c r="ZK410" s="5">
        <v>467.02719261435175</v>
      </c>
      <c r="ZL410" s="5">
        <v>495.0488241712128</v>
      </c>
      <c r="ZM410" s="5"/>
      <c r="ZP410" s="60">
        <v>0</v>
      </c>
      <c r="ZQ410" s="60">
        <v>0</v>
      </c>
      <c r="ZR410" s="60">
        <v>5819.1355434326479</v>
      </c>
      <c r="ZS410" s="60">
        <v>12336.567352077216</v>
      </c>
      <c r="ZT410" s="60">
        <v>13076.761393201848</v>
      </c>
      <c r="ZU410" s="60">
        <v>13861.367076793958</v>
      </c>
      <c r="ZV410" s="60"/>
      <c r="ZY410" s="60">
        <v>0</v>
      </c>
      <c r="ZZ410" s="60">
        <v>0</v>
      </c>
      <c r="AAA410" s="60">
        <v>415.65253881661772</v>
      </c>
      <c r="AAB410" s="60">
        <v>440.59169114561485</v>
      </c>
      <c r="AAC410" s="60">
        <v>467.02719261435175</v>
      </c>
      <c r="AAD410" s="60">
        <v>495.0488241712128</v>
      </c>
      <c r="AAE410" s="60"/>
      <c r="AAH410" s="60">
        <v>0</v>
      </c>
      <c r="AAI410" s="60">
        <v>0</v>
      </c>
      <c r="AAJ410" s="60">
        <v>8728.7033151489723</v>
      </c>
      <c r="AAK410" s="60">
        <v>18504.851028115823</v>
      </c>
      <c r="AAL410" s="60">
        <v>29422.713134704161</v>
      </c>
      <c r="AAM410" s="60">
        <v>41584.101230381872</v>
      </c>
      <c r="AAN410" s="60"/>
      <c r="AAQ410" s="5">
        <v>0</v>
      </c>
      <c r="AAR410" s="5">
        <v>0</v>
      </c>
      <c r="AAS410" s="5">
        <v>14547.838858581621</v>
      </c>
      <c r="AAT410" s="5">
        <v>30841.418380193041</v>
      </c>
      <c r="AAU410" s="5">
        <v>42499.474527906008</v>
      </c>
      <c r="AAV410" s="5">
        <v>55445.468307175834</v>
      </c>
    </row>
    <row r="411" spans="2:724" ht="15" customHeight="1">
      <c r="B411" s="228">
        <v>138</v>
      </c>
      <c r="C411" s="228">
        <v>14</v>
      </c>
      <c r="D411" s="229" t="s">
        <v>494</v>
      </c>
      <c r="E411" s="73" t="b">
        <v>0</v>
      </c>
      <c r="F411" s="230">
        <v>42370</v>
      </c>
      <c r="G411" s="231" t="s">
        <v>426</v>
      </c>
      <c r="H411" s="57" t="s">
        <v>231</v>
      </c>
      <c r="I411" s="57" t="s">
        <v>198</v>
      </c>
      <c r="J411" s="229" t="s">
        <v>232</v>
      </c>
      <c r="K411" s="232">
        <v>0</v>
      </c>
      <c r="L411" s="232">
        <v>0</v>
      </c>
      <c r="M411" s="73" t="b">
        <v>1</v>
      </c>
      <c r="N411" s="73" t="b">
        <v>1</v>
      </c>
      <c r="O411" s="73" t="b">
        <v>1</v>
      </c>
      <c r="P411" s="27">
        <v>43466</v>
      </c>
      <c r="Q411" s="27" t="s">
        <v>426</v>
      </c>
      <c r="R411" s="69">
        <v>0</v>
      </c>
      <c r="S411" s="69">
        <v>0.06</v>
      </c>
      <c r="T411" s="69">
        <v>0.06</v>
      </c>
      <c r="U411" s="69">
        <v>0.06</v>
      </c>
      <c r="V411" s="69">
        <v>0.06</v>
      </c>
      <c r="W411" s="69">
        <v>0.06</v>
      </c>
      <c r="Z411" s="232">
        <v>0</v>
      </c>
      <c r="AA411" s="232">
        <v>0</v>
      </c>
      <c r="AB411" s="232">
        <v>0</v>
      </c>
      <c r="AC411" s="232">
        <v>0</v>
      </c>
      <c r="AD411" s="232">
        <v>0</v>
      </c>
      <c r="AE411" s="232">
        <v>0</v>
      </c>
      <c r="AF411" s="232">
        <v>0</v>
      </c>
      <c r="AG411" s="232">
        <v>0</v>
      </c>
      <c r="AH411" s="232">
        <v>0</v>
      </c>
      <c r="AI411" s="232">
        <v>0</v>
      </c>
      <c r="AJ411" s="232">
        <v>0</v>
      </c>
      <c r="AK411" s="232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234">
        <v>9905</v>
      </c>
      <c r="AY411" s="5">
        <v>9905</v>
      </c>
      <c r="AZ411" s="5">
        <v>9905</v>
      </c>
      <c r="BA411" s="5">
        <v>9905</v>
      </c>
      <c r="BB411" s="5">
        <v>9905</v>
      </c>
      <c r="BC411" s="5">
        <v>9905</v>
      </c>
      <c r="BD411" s="5">
        <v>9905</v>
      </c>
      <c r="BE411" s="5">
        <v>9905</v>
      </c>
      <c r="BF411" s="5">
        <v>9905</v>
      </c>
      <c r="BG411" s="5">
        <v>9905</v>
      </c>
      <c r="BH411" s="5">
        <v>9905</v>
      </c>
      <c r="BI411" s="5">
        <v>9905</v>
      </c>
      <c r="BJ411" s="5">
        <v>10499.300000000001</v>
      </c>
      <c r="BK411" s="5">
        <v>10499.300000000001</v>
      </c>
      <c r="BL411" s="5">
        <v>10499.300000000001</v>
      </c>
      <c r="BM411" s="5">
        <v>10499.300000000001</v>
      </c>
      <c r="BN411" s="5">
        <v>10499.300000000001</v>
      </c>
      <c r="BO411" s="5">
        <v>10499.300000000001</v>
      </c>
      <c r="BP411" s="5">
        <v>10499.300000000001</v>
      </c>
      <c r="BQ411" s="5">
        <v>10499.300000000001</v>
      </c>
      <c r="BR411" s="5">
        <v>10499.300000000001</v>
      </c>
      <c r="BS411" s="5">
        <v>10499.300000000001</v>
      </c>
      <c r="BT411" s="5">
        <v>10499.300000000001</v>
      </c>
      <c r="BU411" s="5">
        <v>10499.300000000001</v>
      </c>
      <c r="BV411" s="5">
        <v>11129.258000000002</v>
      </c>
      <c r="BW411" s="5">
        <v>11129.258000000002</v>
      </c>
      <c r="BX411" s="5">
        <v>11129.258000000002</v>
      </c>
      <c r="BY411" s="5">
        <v>11129.258000000002</v>
      </c>
      <c r="BZ411" s="5">
        <v>11129.258000000002</v>
      </c>
      <c r="CA411" s="5">
        <v>11129.258000000002</v>
      </c>
      <c r="CB411" s="5">
        <v>11129.258000000002</v>
      </c>
      <c r="CC411" s="5">
        <v>11129.258000000002</v>
      </c>
      <c r="CD411" s="5">
        <v>11129.258000000002</v>
      </c>
      <c r="CE411" s="5">
        <v>11129.258000000002</v>
      </c>
      <c r="CF411" s="5">
        <v>11129.258000000002</v>
      </c>
      <c r="CG411" s="5">
        <v>11129.258000000002</v>
      </c>
      <c r="CH411" s="5">
        <v>11797.013480000001</v>
      </c>
      <c r="CI411" s="5">
        <v>11797.013480000001</v>
      </c>
      <c r="CJ411" s="5">
        <v>11797.013480000001</v>
      </c>
      <c r="CK411" s="5">
        <v>11797.013480000001</v>
      </c>
      <c r="CL411" s="5">
        <v>11797.013480000001</v>
      </c>
      <c r="CM411" s="5">
        <v>11797.013480000001</v>
      </c>
      <c r="CN411" s="5">
        <v>11797.013480000001</v>
      </c>
      <c r="CO411" s="5">
        <v>11797.013480000001</v>
      </c>
      <c r="CP411" s="5">
        <v>11797.013480000001</v>
      </c>
      <c r="CQ411" s="5">
        <v>11797.013480000001</v>
      </c>
      <c r="CR411" s="5">
        <v>11797.013480000001</v>
      </c>
      <c r="CS411" s="5">
        <v>11797.013480000001</v>
      </c>
      <c r="CU411" s="69">
        <v>0</v>
      </c>
      <c r="CV411" s="69">
        <v>0</v>
      </c>
      <c r="CW411" s="69">
        <v>0</v>
      </c>
      <c r="CX411" s="69">
        <v>0</v>
      </c>
      <c r="CY411" s="69">
        <v>0</v>
      </c>
      <c r="CZ411" s="69">
        <v>0</v>
      </c>
      <c r="DC411" s="5">
        <v>0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0</v>
      </c>
      <c r="EL411" s="5">
        <v>0</v>
      </c>
      <c r="EM411" s="5">
        <v>0</v>
      </c>
      <c r="EN411" s="5">
        <v>0</v>
      </c>
      <c r="EO411" s="5">
        <v>0</v>
      </c>
      <c r="EP411" s="5">
        <v>0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0</v>
      </c>
      <c r="FE411" s="5">
        <v>0</v>
      </c>
      <c r="FF411" s="5">
        <v>0</v>
      </c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0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/>
      <c r="FZ411" s="5">
        <v>0</v>
      </c>
      <c r="GA411" s="5">
        <v>0</v>
      </c>
      <c r="GB411" s="5">
        <v>0</v>
      </c>
      <c r="GC411" s="5">
        <v>0</v>
      </c>
      <c r="GD411" s="5">
        <v>0</v>
      </c>
      <c r="GE411" s="5">
        <v>0</v>
      </c>
      <c r="GF411" s="5">
        <v>0</v>
      </c>
      <c r="GG411" s="5">
        <v>0</v>
      </c>
      <c r="GH411" s="5">
        <v>0</v>
      </c>
      <c r="GI411" s="5">
        <v>0</v>
      </c>
      <c r="GJ411" s="5">
        <v>0</v>
      </c>
      <c r="GK411" s="5">
        <v>0</v>
      </c>
      <c r="GL411" s="5">
        <v>0</v>
      </c>
      <c r="GM411" s="5">
        <v>0</v>
      </c>
      <c r="GN411" s="5">
        <v>0</v>
      </c>
      <c r="GO411" s="5">
        <v>0</v>
      </c>
      <c r="GP411" s="5">
        <v>0</v>
      </c>
      <c r="GQ411" s="5">
        <v>0</v>
      </c>
      <c r="GR411" s="5">
        <v>0</v>
      </c>
      <c r="GS411" s="5">
        <v>0</v>
      </c>
      <c r="GT411" s="5">
        <v>0</v>
      </c>
      <c r="GU411" s="5">
        <v>0</v>
      </c>
      <c r="GV411" s="5">
        <v>0</v>
      </c>
      <c r="GW411" s="5">
        <v>0</v>
      </c>
      <c r="GX411" s="5">
        <v>9905</v>
      </c>
      <c r="GY411" s="5">
        <v>9905</v>
      </c>
      <c r="GZ411" s="5">
        <v>9905</v>
      </c>
      <c r="HA411" s="5">
        <v>9905</v>
      </c>
      <c r="HB411" s="5">
        <v>9905</v>
      </c>
      <c r="HC411" s="5">
        <v>9905</v>
      </c>
      <c r="HD411" s="5">
        <v>9905</v>
      </c>
      <c r="HE411" s="5">
        <v>9905</v>
      </c>
      <c r="HF411" s="5">
        <v>9905</v>
      </c>
      <c r="HG411" s="5">
        <v>9905</v>
      </c>
      <c r="HH411" s="5">
        <v>9905</v>
      </c>
      <c r="HI411" s="5">
        <v>9905</v>
      </c>
      <c r="HJ411" s="5">
        <v>10499.300000000001</v>
      </c>
      <c r="HK411" s="5">
        <v>10499.300000000001</v>
      </c>
      <c r="HL411" s="5">
        <v>10499.300000000001</v>
      </c>
      <c r="HM411" s="5">
        <v>10499.300000000001</v>
      </c>
      <c r="HN411" s="5">
        <v>10499.300000000001</v>
      </c>
      <c r="HO411" s="5">
        <v>10499.300000000001</v>
      </c>
      <c r="HP411" s="5">
        <v>10499.300000000001</v>
      </c>
      <c r="HQ411" s="5">
        <v>10499.300000000001</v>
      </c>
      <c r="HR411" s="5">
        <v>10499.300000000001</v>
      </c>
      <c r="HS411" s="5">
        <v>10499.300000000001</v>
      </c>
      <c r="HT411" s="5">
        <v>10499.300000000001</v>
      </c>
      <c r="HU411" s="5">
        <v>10499.300000000001</v>
      </c>
      <c r="HV411" s="5">
        <v>11129.258000000002</v>
      </c>
      <c r="HW411" s="5">
        <v>11129.258000000002</v>
      </c>
      <c r="HX411" s="5">
        <v>11129.258000000002</v>
      </c>
      <c r="HY411" s="5">
        <v>11129.258000000002</v>
      </c>
      <c r="HZ411" s="5">
        <v>11129.258000000002</v>
      </c>
      <c r="IA411" s="5">
        <v>11129.258000000002</v>
      </c>
      <c r="IB411" s="5">
        <v>11129.258000000002</v>
      </c>
      <c r="IC411" s="5">
        <v>11129.258000000002</v>
      </c>
      <c r="ID411" s="5">
        <v>11129.258000000002</v>
      </c>
      <c r="IE411" s="5">
        <v>11129.258000000002</v>
      </c>
      <c r="IF411" s="5">
        <v>11129.258000000002</v>
      </c>
      <c r="IG411" s="5">
        <v>11129.258000000002</v>
      </c>
      <c r="IH411" s="5">
        <v>11797.013480000001</v>
      </c>
      <c r="II411" s="5">
        <v>11797.013480000001</v>
      </c>
      <c r="IJ411" s="5">
        <v>11797.013480000001</v>
      </c>
      <c r="IK411" s="5">
        <v>11797.013480000001</v>
      </c>
      <c r="IL411" s="5">
        <v>11797.013480000001</v>
      </c>
      <c r="IM411" s="5">
        <v>11797.013480000001</v>
      </c>
      <c r="IN411" s="5">
        <v>11797.013480000001</v>
      </c>
      <c r="IO411" s="5">
        <v>11797.013480000001</v>
      </c>
      <c r="IP411" s="5">
        <v>11797.013480000001</v>
      </c>
      <c r="IQ411" s="5">
        <v>11797.013480000001</v>
      </c>
      <c r="IR411" s="5">
        <v>11797.013480000001</v>
      </c>
      <c r="IS411" s="5">
        <v>11797.013480000001</v>
      </c>
      <c r="IT411" s="5"/>
      <c r="IW411" s="5">
        <v>0</v>
      </c>
      <c r="IX411" s="5">
        <v>0</v>
      </c>
      <c r="IY411" s="5">
        <v>0</v>
      </c>
      <c r="IZ411" s="5">
        <v>0</v>
      </c>
      <c r="JA411" s="5">
        <v>0</v>
      </c>
      <c r="JB411" s="5">
        <v>0</v>
      </c>
      <c r="JC411" s="5">
        <v>0</v>
      </c>
      <c r="JD411" s="5">
        <v>0</v>
      </c>
      <c r="JE411" s="5">
        <v>0</v>
      </c>
      <c r="JF411" s="5">
        <v>0</v>
      </c>
      <c r="JG411" s="5">
        <v>0</v>
      </c>
      <c r="JH411" s="5">
        <v>0</v>
      </c>
      <c r="JI411" s="5">
        <v>0</v>
      </c>
      <c r="JJ411" s="5">
        <v>0</v>
      </c>
      <c r="JK411" s="5">
        <v>0</v>
      </c>
      <c r="JL411" s="5">
        <v>0</v>
      </c>
      <c r="JM411" s="5">
        <v>0</v>
      </c>
      <c r="JN411" s="5">
        <v>0</v>
      </c>
      <c r="JO411" s="5">
        <v>0</v>
      </c>
      <c r="JP411" s="5">
        <v>0</v>
      </c>
      <c r="JQ411" s="5">
        <v>0</v>
      </c>
      <c r="JR411" s="5">
        <v>0</v>
      </c>
      <c r="JS411" s="5">
        <v>0</v>
      </c>
      <c r="JT411" s="5">
        <v>0</v>
      </c>
      <c r="JU411" s="5">
        <v>284.27350000000001</v>
      </c>
      <c r="JV411" s="5">
        <v>284.27350000000001</v>
      </c>
      <c r="JW411" s="5">
        <v>284.27350000000001</v>
      </c>
      <c r="JX411" s="5">
        <v>284.27350000000001</v>
      </c>
      <c r="JY411" s="5">
        <v>284.27350000000001</v>
      </c>
      <c r="JZ411" s="5">
        <v>284.27350000000001</v>
      </c>
      <c r="KA411" s="5">
        <v>284.27350000000001</v>
      </c>
      <c r="KB411" s="5">
        <v>284.27350000000001</v>
      </c>
      <c r="KC411" s="5">
        <v>284.27350000000001</v>
      </c>
      <c r="KD411" s="5">
        <v>284.27350000000001</v>
      </c>
      <c r="KE411" s="5">
        <v>284.27350000000001</v>
      </c>
      <c r="KF411" s="5">
        <v>284.27350000000001</v>
      </c>
      <c r="KG411" s="5">
        <v>301.32991000000004</v>
      </c>
      <c r="KH411" s="5">
        <v>301.32991000000004</v>
      </c>
      <c r="KI411" s="5">
        <v>301.32991000000004</v>
      </c>
      <c r="KJ411" s="5">
        <v>301.32991000000004</v>
      </c>
      <c r="KK411" s="5">
        <v>301.32991000000004</v>
      </c>
      <c r="KL411" s="5">
        <v>301.32991000000004</v>
      </c>
      <c r="KM411" s="5">
        <v>301.32991000000004</v>
      </c>
      <c r="KN411" s="5">
        <v>301.32991000000004</v>
      </c>
      <c r="KO411" s="5">
        <v>301.32991000000004</v>
      </c>
      <c r="KP411" s="5">
        <v>301.32991000000004</v>
      </c>
      <c r="KQ411" s="5">
        <v>301.32991000000004</v>
      </c>
      <c r="KR411" s="5">
        <v>301.32991000000004</v>
      </c>
      <c r="KS411" s="5">
        <v>319.40970460000005</v>
      </c>
      <c r="KT411" s="5">
        <v>319.40970460000005</v>
      </c>
      <c r="KU411" s="5">
        <v>319.40970460000005</v>
      </c>
      <c r="KV411" s="5">
        <v>319.40970460000005</v>
      </c>
      <c r="KW411" s="5">
        <v>319.40970460000005</v>
      </c>
      <c r="KX411" s="5">
        <v>319.40970460000005</v>
      </c>
      <c r="KY411" s="5">
        <v>319.40970460000005</v>
      </c>
      <c r="KZ411" s="5">
        <v>319.40970460000005</v>
      </c>
      <c r="LA411" s="5">
        <v>319.40970460000005</v>
      </c>
      <c r="LB411" s="5">
        <v>319.40970460000005</v>
      </c>
      <c r="LC411" s="5">
        <v>319.40970460000005</v>
      </c>
      <c r="LD411" s="5">
        <v>319.40970460000005</v>
      </c>
      <c r="LE411" s="5">
        <v>338.57428687600003</v>
      </c>
      <c r="LF411" s="5">
        <v>338.57428687600003</v>
      </c>
      <c r="LG411" s="5">
        <v>338.57428687600003</v>
      </c>
      <c r="LH411" s="5">
        <v>338.57428687600003</v>
      </c>
      <c r="LI411" s="5">
        <v>338.57428687600003</v>
      </c>
      <c r="LJ411" s="5">
        <v>338.57428687600003</v>
      </c>
      <c r="LK411" s="5">
        <v>338.57428687600003</v>
      </c>
      <c r="LL411" s="5">
        <v>338.57428687600003</v>
      </c>
      <c r="LM411" s="5">
        <v>338.57428687600003</v>
      </c>
      <c r="LN411" s="5">
        <v>338.57428687600003</v>
      </c>
      <c r="LO411" s="5">
        <v>338.57428687600003</v>
      </c>
      <c r="LP411" s="5">
        <v>338.57428687600003</v>
      </c>
      <c r="LQ411" s="5"/>
      <c r="LT411" s="5">
        <v>0</v>
      </c>
      <c r="LU411" s="5">
        <v>0</v>
      </c>
      <c r="LV411" s="5">
        <v>0</v>
      </c>
      <c r="LW411" s="5">
        <v>0</v>
      </c>
      <c r="LX411" s="5">
        <v>0</v>
      </c>
      <c r="LY411" s="5">
        <v>0</v>
      </c>
      <c r="LZ411" s="5">
        <v>0</v>
      </c>
      <c r="MA411" s="5">
        <v>0</v>
      </c>
      <c r="MB411" s="5">
        <v>0</v>
      </c>
      <c r="MC411" s="5">
        <v>0</v>
      </c>
      <c r="MD411" s="5">
        <v>0</v>
      </c>
      <c r="ME411" s="5">
        <v>0</v>
      </c>
      <c r="MF411" s="5">
        <v>0</v>
      </c>
      <c r="MG411" s="5">
        <v>0</v>
      </c>
      <c r="MH411" s="5">
        <v>0</v>
      </c>
      <c r="MI411" s="5">
        <v>0</v>
      </c>
      <c r="MJ411" s="5">
        <v>0</v>
      </c>
      <c r="MK411" s="5">
        <v>0</v>
      </c>
      <c r="ML411" s="5">
        <v>0</v>
      </c>
      <c r="MM411" s="5">
        <v>0</v>
      </c>
      <c r="MN411" s="5">
        <v>0</v>
      </c>
      <c r="MO411" s="5">
        <v>0</v>
      </c>
      <c r="MP411" s="5">
        <v>0</v>
      </c>
      <c r="MQ411" s="5">
        <v>0</v>
      </c>
      <c r="MR411" s="5">
        <v>301.11200000000002</v>
      </c>
      <c r="MS411" s="5">
        <v>301.11200000000002</v>
      </c>
      <c r="MT411" s="5">
        <v>301.11200000000002</v>
      </c>
      <c r="MU411" s="5">
        <v>301.11200000000002</v>
      </c>
      <c r="MV411" s="5">
        <v>301.11200000000002</v>
      </c>
      <c r="MW411" s="5">
        <v>301.11200000000002</v>
      </c>
      <c r="MX411" s="5">
        <v>301.11200000000002</v>
      </c>
      <c r="MY411" s="5">
        <v>301.11200000000002</v>
      </c>
      <c r="MZ411" s="5">
        <v>301.11200000000002</v>
      </c>
      <c r="NA411" s="5">
        <v>301.11200000000002</v>
      </c>
      <c r="NB411" s="5">
        <v>301.11200000000002</v>
      </c>
      <c r="NC411" s="5">
        <v>301.11200000000002</v>
      </c>
      <c r="ND411" s="5">
        <v>319.17872000000006</v>
      </c>
      <c r="NE411" s="5">
        <v>319.17872000000006</v>
      </c>
      <c r="NF411" s="5">
        <v>319.17872000000006</v>
      </c>
      <c r="NG411" s="5">
        <v>319.17872000000006</v>
      </c>
      <c r="NH411" s="5">
        <v>319.17872000000006</v>
      </c>
      <c r="NI411" s="5">
        <v>319.17872000000006</v>
      </c>
      <c r="NJ411" s="5">
        <v>319.17872000000006</v>
      </c>
      <c r="NK411" s="5">
        <v>319.17872000000006</v>
      </c>
      <c r="NL411" s="5">
        <v>319.17872000000006</v>
      </c>
      <c r="NM411" s="5">
        <v>319.17872000000006</v>
      </c>
      <c r="NN411" s="5">
        <v>319.17872000000006</v>
      </c>
      <c r="NO411" s="5">
        <v>319.17872000000006</v>
      </c>
      <c r="NP411" s="5">
        <v>338.32944320000007</v>
      </c>
      <c r="NQ411" s="5">
        <v>338.32944320000007</v>
      </c>
      <c r="NR411" s="5">
        <v>338.32944320000007</v>
      </c>
      <c r="NS411" s="5">
        <v>338.32944320000007</v>
      </c>
      <c r="NT411" s="5">
        <v>338.32944320000007</v>
      </c>
      <c r="NU411" s="5">
        <v>338.32944320000007</v>
      </c>
      <c r="NV411" s="5">
        <v>338.32944320000007</v>
      </c>
      <c r="NW411" s="5">
        <v>338.32944320000007</v>
      </c>
      <c r="NX411" s="5">
        <v>338.32944320000007</v>
      </c>
      <c r="NY411" s="5">
        <v>338.32944320000007</v>
      </c>
      <c r="NZ411" s="5">
        <v>338.32944320000007</v>
      </c>
      <c r="OA411" s="5">
        <v>338.32944320000007</v>
      </c>
      <c r="OB411" s="5">
        <v>358.62920979200004</v>
      </c>
      <c r="OC411" s="5">
        <v>358.62920979200004</v>
      </c>
      <c r="OD411" s="5">
        <v>358.62920979200004</v>
      </c>
      <c r="OE411" s="5">
        <v>358.62920979200004</v>
      </c>
      <c r="OF411" s="5">
        <v>358.62920979200004</v>
      </c>
      <c r="OG411" s="5">
        <v>358.62920979200004</v>
      </c>
      <c r="OH411" s="5">
        <v>358.62920979200004</v>
      </c>
      <c r="OI411" s="5">
        <v>358.62920979200004</v>
      </c>
      <c r="OJ411" s="5">
        <v>358.62920979200004</v>
      </c>
      <c r="OK411" s="5">
        <v>358.62920979200004</v>
      </c>
      <c r="OL411" s="5">
        <v>358.62920979200004</v>
      </c>
      <c r="OM411" s="5">
        <v>358.62920979200004</v>
      </c>
      <c r="ON411" s="5"/>
      <c r="OQ411" s="59">
        <v>0</v>
      </c>
      <c r="OR411" s="59">
        <v>0</v>
      </c>
      <c r="OS411" s="59">
        <v>0</v>
      </c>
      <c r="OT411" s="59">
        <v>0</v>
      </c>
      <c r="OU411" s="59">
        <v>0</v>
      </c>
      <c r="OV411" s="59">
        <v>0</v>
      </c>
      <c r="OW411" s="59">
        <v>0</v>
      </c>
      <c r="OX411" s="59">
        <v>0</v>
      </c>
      <c r="OY411" s="59">
        <v>0</v>
      </c>
      <c r="OZ411" s="59">
        <v>0</v>
      </c>
      <c r="PA411" s="59">
        <v>0</v>
      </c>
      <c r="PB411" s="59">
        <v>0</v>
      </c>
      <c r="PC411" s="59">
        <v>0</v>
      </c>
      <c r="PD411" s="59">
        <v>0</v>
      </c>
      <c r="PE411" s="59">
        <v>0</v>
      </c>
      <c r="PF411" s="59">
        <v>0</v>
      </c>
      <c r="PG411" s="59">
        <v>0</v>
      </c>
      <c r="PH411" s="59">
        <v>0</v>
      </c>
      <c r="PI411" s="59">
        <v>0</v>
      </c>
      <c r="PJ411" s="59">
        <v>0</v>
      </c>
      <c r="PK411" s="59">
        <v>0</v>
      </c>
      <c r="PL411" s="59">
        <v>0</v>
      </c>
      <c r="PM411" s="59">
        <v>0</v>
      </c>
      <c r="PN411" s="59">
        <v>0</v>
      </c>
      <c r="PO411" s="59">
        <v>0</v>
      </c>
      <c r="PP411" s="59">
        <v>0</v>
      </c>
      <c r="PQ411" s="59">
        <v>0</v>
      </c>
      <c r="PR411" s="59">
        <v>0</v>
      </c>
      <c r="PS411" s="59">
        <v>0</v>
      </c>
      <c r="PT411" s="59">
        <v>0</v>
      </c>
      <c r="PU411" s="59">
        <v>0</v>
      </c>
      <c r="PV411" s="59">
        <v>0</v>
      </c>
      <c r="PW411" s="59">
        <v>0</v>
      </c>
      <c r="PX411" s="59">
        <v>0</v>
      </c>
      <c r="PY411" s="59">
        <v>0</v>
      </c>
      <c r="PZ411" s="59">
        <v>0</v>
      </c>
      <c r="QA411" s="59">
        <v>0</v>
      </c>
      <c r="QB411" s="59">
        <v>0</v>
      </c>
      <c r="QC411" s="59">
        <v>0</v>
      </c>
      <c r="QD411" s="59">
        <v>0</v>
      </c>
      <c r="QE411" s="59">
        <v>0</v>
      </c>
      <c r="QF411" s="59">
        <v>0</v>
      </c>
      <c r="QG411" s="59">
        <v>0</v>
      </c>
      <c r="QH411" s="59">
        <v>0</v>
      </c>
      <c r="QI411" s="59">
        <v>0</v>
      </c>
      <c r="QJ411" s="59">
        <v>0</v>
      </c>
      <c r="QK411" s="59">
        <v>0</v>
      </c>
      <c r="QL411" s="59">
        <v>0</v>
      </c>
      <c r="QM411" s="59">
        <v>0</v>
      </c>
      <c r="QN411" s="59">
        <v>0</v>
      </c>
      <c r="QO411" s="59">
        <v>0</v>
      </c>
      <c r="QP411" s="59">
        <v>0</v>
      </c>
      <c r="QQ411" s="59">
        <v>0</v>
      </c>
      <c r="QR411" s="59">
        <v>0</v>
      </c>
      <c r="QS411" s="59">
        <v>0</v>
      </c>
      <c r="QT411" s="59">
        <v>0</v>
      </c>
      <c r="QU411" s="59">
        <v>0</v>
      </c>
      <c r="QV411" s="59">
        <v>0</v>
      </c>
      <c r="QW411" s="59">
        <v>0</v>
      </c>
      <c r="QX411" s="59">
        <v>0</v>
      </c>
      <c r="QY411" s="59">
        <v>0</v>
      </c>
      <c r="QZ411" s="59">
        <v>0</v>
      </c>
      <c r="RA411" s="59">
        <v>0</v>
      </c>
      <c r="RB411" s="59">
        <v>0</v>
      </c>
      <c r="RC411" s="59">
        <v>0</v>
      </c>
      <c r="RD411" s="59">
        <v>0</v>
      </c>
      <c r="RE411" s="59">
        <v>0</v>
      </c>
      <c r="RF411" s="59">
        <v>0</v>
      </c>
      <c r="RG411" s="59">
        <v>0</v>
      </c>
      <c r="RH411" s="59">
        <v>0</v>
      </c>
      <c r="RI411" s="59">
        <v>0</v>
      </c>
      <c r="RJ411" s="59">
        <v>0</v>
      </c>
      <c r="RK411" s="59"/>
      <c r="RN411" s="59">
        <v>0</v>
      </c>
      <c r="RO411" s="59">
        <v>0</v>
      </c>
      <c r="RP411" s="59">
        <v>0</v>
      </c>
      <c r="RQ411" s="59">
        <v>0</v>
      </c>
      <c r="RR411" s="59">
        <v>0</v>
      </c>
      <c r="RS411" s="59">
        <v>0</v>
      </c>
      <c r="RT411" s="59">
        <v>0</v>
      </c>
      <c r="RU411" s="59">
        <v>0</v>
      </c>
      <c r="RV411" s="59">
        <v>0</v>
      </c>
      <c r="RW411" s="59">
        <v>0</v>
      </c>
      <c r="RX411" s="59">
        <v>0</v>
      </c>
      <c r="RY411" s="59">
        <v>0</v>
      </c>
      <c r="RZ411" s="59">
        <v>0</v>
      </c>
      <c r="SA411" s="59">
        <v>0</v>
      </c>
      <c r="SB411" s="59">
        <v>0</v>
      </c>
      <c r="SC411" s="59">
        <v>0</v>
      </c>
      <c r="SD411" s="59">
        <v>0</v>
      </c>
      <c r="SE411" s="59">
        <v>0</v>
      </c>
      <c r="SF411" s="59">
        <v>0</v>
      </c>
      <c r="SG411" s="59">
        <v>0</v>
      </c>
      <c r="SH411" s="59">
        <v>0</v>
      </c>
      <c r="SI411" s="59">
        <v>0</v>
      </c>
      <c r="SJ411" s="59">
        <v>0</v>
      </c>
      <c r="SK411" s="59">
        <v>0</v>
      </c>
      <c r="SL411" s="59">
        <v>585.38550000000009</v>
      </c>
      <c r="SM411" s="59">
        <v>585.38550000000009</v>
      </c>
      <c r="SN411" s="59">
        <v>585.38550000000009</v>
      </c>
      <c r="SO411" s="59">
        <v>585.38550000000009</v>
      </c>
      <c r="SP411" s="59">
        <v>585.38550000000009</v>
      </c>
      <c r="SQ411" s="59">
        <v>585.38550000000009</v>
      </c>
      <c r="SR411" s="59">
        <v>585.38550000000009</v>
      </c>
      <c r="SS411" s="59">
        <v>585.38550000000009</v>
      </c>
      <c r="ST411" s="59">
        <v>585.38550000000009</v>
      </c>
      <c r="SU411" s="59">
        <v>585.38550000000009</v>
      </c>
      <c r="SV411" s="59">
        <v>585.38550000000009</v>
      </c>
      <c r="SW411" s="59">
        <v>585.38550000000009</v>
      </c>
      <c r="SX411" s="59">
        <v>620.50863000000004</v>
      </c>
      <c r="SY411" s="59">
        <v>620.50863000000004</v>
      </c>
      <c r="SZ411" s="59">
        <v>620.50863000000004</v>
      </c>
      <c r="TA411" s="59">
        <v>620.50863000000004</v>
      </c>
      <c r="TB411" s="59">
        <v>620.50863000000004</v>
      </c>
      <c r="TC411" s="59">
        <v>620.50863000000004</v>
      </c>
      <c r="TD411" s="59">
        <v>620.50863000000004</v>
      </c>
      <c r="TE411" s="59">
        <v>620.50863000000004</v>
      </c>
      <c r="TF411" s="59">
        <v>620.50863000000004</v>
      </c>
      <c r="TG411" s="59">
        <v>620.50863000000004</v>
      </c>
      <c r="TH411" s="59">
        <v>620.50863000000004</v>
      </c>
      <c r="TI411" s="59">
        <v>620.50863000000004</v>
      </c>
      <c r="TJ411" s="59">
        <v>657.73914780000018</v>
      </c>
      <c r="TK411" s="59">
        <v>657.73914780000018</v>
      </c>
      <c r="TL411" s="59">
        <v>657.73914780000018</v>
      </c>
      <c r="TM411" s="59">
        <v>657.73914780000018</v>
      </c>
      <c r="TN411" s="59">
        <v>657.73914780000018</v>
      </c>
      <c r="TO411" s="59">
        <v>657.73914780000018</v>
      </c>
      <c r="TP411" s="59">
        <v>657.73914780000018</v>
      </c>
      <c r="TQ411" s="59">
        <v>657.73914780000018</v>
      </c>
      <c r="TR411" s="59">
        <v>657.73914780000018</v>
      </c>
      <c r="TS411" s="59">
        <v>657.73914780000018</v>
      </c>
      <c r="TT411" s="59">
        <v>657.73914780000018</v>
      </c>
      <c r="TU411" s="59">
        <v>657.73914780000018</v>
      </c>
      <c r="TV411" s="59">
        <v>697.20349666800007</v>
      </c>
      <c r="TW411" s="59">
        <v>697.20349666800007</v>
      </c>
      <c r="TX411" s="59">
        <v>697.20349666800007</v>
      </c>
      <c r="TY411" s="59">
        <v>697.20349666800007</v>
      </c>
      <c r="TZ411" s="59">
        <v>697.20349666800007</v>
      </c>
      <c r="UA411" s="59">
        <v>697.20349666800007</v>
      </c>
      <c r="UB411" s="59">
        <v>697.20349666800007</v>
      </c>
      <c r="UC411" s="59">
        <v>697.20349666800007</v>
      </c>
      <c r="UD411" s="59">
        <v>697.20349666800007</v>
      </c>
      <c r="UE411" s="59">
        <v>697.20349666800007</v>
      </c>
      <c r="UF411" s="59">
        <v>697.20349666800007</v>
      </c>
      <c r="UG411" s="59">
        <v>697.20349666800007</v>
      </c>
      <c r="UH411" s="59"/>
      <c r="UK411" s="59">
        <v>0</v>
      </c>
      <c r="UL411" s="59">
        <v>0</v>
      </c>
      <c r="UM411" s="59">
        <v>3411.2820000000011</v>
      </c>
      <c r="UN411" s="59">
        <v>3615.9589199999996</v>
      </c>
      <c r="UO411" s="59">
        <v>3832.9164552000016</v>
      </c>
      <c r="UP411" s="59">
        <v>4062.8914425119997</v>
      </c>
      <c r="UQ411" s="59"/>
      <c r="UT411" s="59">
        <v>0</v>
      </c>
      <c r="UU411" s="59">
        <v>0</v>
      </c>
      <c r="UV411" s="59">
        <v>3613.3440000000005</v>
      </c>
      <c r="UW411" s="59">
        <v>3830.14464</v>
      </c>
      <c r="UX411" s="59">
        <v>4059.9533184000015</v>
      </c>
      <c r="UY411" s="59">
        <v>4303.5505175040007</v>
      </c>
      <c r="UZ411" s="59"/>
      <c r="VC411" s="59">
        <v>0</v>
      </c>
      <c r="VD411" s="59">
        <v>0</v>
      </c>
      <c r="VE411" s="59">
        <v>0</v>
      </c>
      <c r="VF411" s="59">
        <v>0</v>
      </c>
      <c r="VG411" s="59">
        <v>0</v>
      </c>
      <c r="VH411" s="59">
        <v>0</v>
      </c>
      <c r="VI411" s="59"/>
      <c r="VL411" s="59">
        <v>0</v>
      </c>
      <c r="VM411" s="59">
        <v>0</v>
      </c>
      <c r="VN411" s="59">
        <v>7024.626000000002</v>
      </c>
      <c r="VO411" s="59">
        <v>7446.1035599999996</v>
      </c>
      <c r="VP411" s="59">
        <v>7892.8697736000031</v>
      </c>
      <c r="VQ411" s="59">
        <v>8366.4419600159999</v>
      </c>
      <c r="VR411" s="59"/>
      <c r="VU411" s="59">
        <v>0</v>
      </c>
      <c r="VV411" s="59">
        <v>0</v>
      </c>
      <c r="VW411" s="59">
        <v>118860</v>
      </c>
      <c r="VX411" s="59">
        <v>125991.60000000002</v>
      </c>
      <c r="VY411" s="59">
        <v>133551.09600000002</v>
      </c>
      <c r="VZ411" s="59">
        <v>141564.16175999999</v>
      </c>
      <c r="WA411" s="59"/>
      <c r="WD411" s="59">
        <v>0</v>
      </c>
      <c r="WE411" s="59">
        <v>0</v>
      </c>
      <c r="WF411" s="59">
        <v>9905</v>
      </c>
      <c r="WG411" s="59">
        <v>10499.300000000001</v>
      </c>
      <c r="WH411" s="59">
        <v>11129.258000000002</v>
      </c>
      <c r="WI411" s="59">
        <v>11797.01348</v>
      </c>
      <c r="WJ411" s="59"/>
      <c r="WM411" s="59">
        <v>0</v>
      </c>
      <c r="WN411" s="59">
        <v>0</v>
      </c>
      <c r="WO411" s="59">
        <v>415.65253881661772</v>
      </c>
      <c r="WP411" s="59">
        <v>440.59169114561485</v>
      </c>
      <c r="WQ411" s="59">
        <v>467.02719261435175</v>
      </c>
      <c r="WR411" s="59">
        <v>495.0488241712128</v>
      </c>
      <c r="WS411" s="59"/>
      <c r="WV411" s="74">
        <v>-12</v>
      </c>
      <c r="WW411" s="74">
        <v>0</v>
      </c>
      <c r="WX411" s="74">
        <v>12</v>
      </c>
      <c r="WY411" s="74">
        <v>24</v>
      </c>
      <c r="WZ411" s="74">
        <v>36</v>
      </c>
      <c r="XA411" s="74">
        <v>48</v>
      </c>
      <c r="XB411" s="74"/>
      <c r="XE411" s="80">
        <v>0</v>
      </c>
      <c r="XF411" s="80">
        <v>0</v>
      </c>
      <c r="XG411" s="80">
        <v>1</v>
      </c>
      <c r="XH411" s="80">
        <v>2</v>
      </c>
      <c r="XI411" s="80">
        <v>3</v>
      </c>
      <c r="XJ411" s="80">
        <v>4</v>
      </c>
      <c r="XK411" s="80"/>
      <c r="XL411" s="75"/>
      <c r="XM411" s="75"/>
      <c r="XN411" s="80">
        <v>0</v>
      </c>
      <c r="XO411" s="80">
        <v>0</v>
      </c>
      <c r="XP411" s="80">
        <v>0</v>
      </c>
      <c r="XQ411" s="80">
        <v>0</v>
      </c>
      <c r="XR411" s="80">
        <v>0</v>
      </c>
      <c r="XS411" s="80">
        <v>0</v>
      </c>
      <c r="XT411" s="80"/>
      <c r="XW411" s="80">
        <v>0</v>
      </c>
      <c r="XX411" s="80">
        <v>0</v>
      </c>
      <c r="XY411" s="80">
        <v>0</v>
      </c>
      <c r="XZ411" s="80">
        <v>0</v>
      </c>
      <c r="YA411" s="80">
        <v>0</v>
      </c>
      <c r="YB411" s="80">
        <v>0</v>
      </c>
      <c r="YC411" s="80"/>
      <c r="YF411" s="5">
        <v>0</v>
      </c>
      <c r="YG411" s="5">
        <v>0</v>
      </c>
      <c r="YH411" s="5">
        <v>866.63554343264786</v>
      </c>
      <c r="YI411" s="5">
        <v>918.63367603860752</v>
      </c>
      <c r="YJ411" s="5">
        <v>973.75169660092342</v>
      </c>
      <c r="YK411" s="5">
        <v>1032.1767983969794</v>
      </c>
      <c r="YL411" s="5"/>
      <c r="YO411" s="5">
        <v>0</v>
      </c>
      <c r="YP411" s="5">
        <v>0</v>
      </c>
      <c r="YQ411" s="5">
        <v>18704.364246747798</v>
      </c>
      <c r="YR411" s="5">
        <v>19826.626101552669</v>
      </c>
      <c r="YS411" s="5">
        <v>21016.223667645827</v>
      </c>
      <c r="YT411" s="5">
        <v>29702.929450272768</v>
      </c>
      <c r="YU411" s="5"/>
      <c r="YX411" s="5">
        <v>0</v>
      </c>
      <c r="YY411" s="5">
        <v>0</v>
      </c>
      <c r="YZ411" s="5">
        <v>18704.364246747798</v>
      </c>
      <c r="ZA411" s="5">
        <v>19826.626101552669</v>
      </c>
      <c r="ZB411" s="5">
        <v>21016.223667645827</v>
      </c>
      <c r="ZC411" s="5">
        <v>29702.929450272768</v>
      </c>
      <c r="ZD411" s="5"/>
      <c r="ZG411" s="5">
        <v>0</v>
      </c>
      <c r="ZH411" s="5">
        <v>0</v>
      </c>
      <c r="ZI411" s="5">
        <v>415.65253881661772</v>
      </c>
      <c r="ZJ411" s="5">
        <v>440.59169114561485</v>
      </c>
      <c r="ZK411" s="5">
        <v>467.02719261435175</v>
      </c>
      <c r="ZL411" s="5">
        <v>495.0488241712128</v>
      </c>
      <c r="ZM411" s="5"/>
      <c r="ZP411" s="60">
        <v>0</v>
      </c>
      <c r="ZQ411" s="60">
        <v>0</v>
      </c>
      <c r="ZR411" s="60">
        <v>5819.1355434326479</v>
      </c>
      <c r="ZS411" s="60">
        <v>12336.567352077216</v>
      </c>
      <c r="ZT411" s="60">
        <v>13076.761393201848</v>
      </c>
      <c r="ZU411" s="60">
        <v>13861.367076793958</v>
      </c>
      <c r="ZV411" s="60"/>
      <c r="ZY411" s="60">
        <v>0</v>
      </c>
      <c r="ZZ411" s="60">
        <v>0</v>
      </c>
      <c r="AAA411" s="60">
        <v>415.65253881661772</v>
      </c>
      <c r="AAB411" s="60">
        <v>440.59169114561485</v>
      </c>
      <c r="AAC411" s="60">
        <v>467.02719261435175</v>
      </c>
      <c r="AAD411" s="60">
        <v>495.0488241712128</v>
      </c>
      <c r="AAE411" s="60"/>
      <c r="AAH411" s="60">
        <v>0</v>
      </c>
      <c r="AAI411" s="60">
        <v>0</v>
      </c>
      <c r="AAJ411" s="60">
        <v>8728.7033151489723</v>
      </c>
      <c r="AAK411" s="60">
        <v>18504.851028115823</v>
      </c>
      <c r="AAL411" s="60">
        <v>29422.713134704161</v>
      </c>
      <c r="AAM411" s="60">
        <v>41584.101230381872</v>
      </c>
      <c r="AAN411" s="60"/>
      <c r="AAQ411" s="5">
        <v>0</v>
      </c>
      <c r="AAR411" s="5">
        <v>0</v>
      </c>
      <c r="AAS411" s="5">
        <v>14547.838858581621</v>
      </c>
      <c r="AAT411" s="5">
        <v>30841.418380193041</v>
      </c>
      <c r="AAU411" s="5">
        <v>42499.474527906008</v>
      </c>
      <c r="AAV411" s="5">
        <v>55445.468307175834</v>
      </c>
    </row>
    <row r="412" spans="2:724" ht="15" customHeight="1">
      <c r="B412" s="228">
        <v>139</v>
      </c>
      <c r="C412" s="228">
        <v>15</v>
      </c>
      <c r="D412" s="229" t="s">
        <v>495</v>
      </c>
      <c r="E412" s="73" t="b">
        <v>0</v>
      </c>
      <c r="F412" s="230">
        <v>42370</v>
      </c>
      <c r="G412" s="231" t="s">
        <v>426</v>
      </c>
      <c r="H412" s="57" t="s">
        <v>231</v>
      </c>
      <c r="I412" s="57" t="s">
        <v>198</v>
      </c>
      <c r="J412" s="229" t="s">
        <v>232</v>
      </c>
      <c r="K412" s="232">
        <v>0</v>
      </c>
      <c r="L412" s="232">
        <v>0</v>
      </c>
      <c r="M412" s="73" t="b">
        <v>1</v>
      </c>
      <c r="N412" s="73" t="b">
        <v>1</v>
      </c>
      <c r="O412" s="73" t="b">
        <v>1</v>
      </c>
      <c r="P412" s="27">
        <v>43466</v>
      </c>
      <c r="Q412" s="27" t="s">
        <v>426</v>
      </c>
      <c r="R412" s="69">
        <v>0</v>
      </c>
      <c r="S412" s="69">
        <v>0.06</v>
      </c>
      <c r="T412" s="69">
        <v>0.06</v>
      </c>
      <c r="U412" s="69">
        <v>0.06</v>
      </c>
      <c r="V412" s="69">
        <v>0.06</v>
      </c>
      <c r="W412" s="69">
        <v>0.06</v>
      </c>
      <c r="Z412" s="232">
        <v>0</v>
      </c>
      <c r="AA412" s="232">
        <v>0</v>
      </c>
      <c r="AB412" s="232">
        <v>0</v>
      </c>
      <c r="AC412" s="232">
        <v>0</v>
      </c>
      <c r="AD412" s="232">
        <v>0</v>
      </c>
      <c r="AE412" s="232">
        <v>0</v>
      </c>
      <c r="AF412" s="232">
        <v>0</v>
      </c>
      <c r="AG412" s="232">
        <v>0</v>
      </c>
      <c r="AH412" s="232">
        <v>0</v>
      </c>
      <c r="AI412" s="232">
        <v>0</v>
      </c>
      <c r="AJ412" s="232">
        <v>0</v>
      </c>
      <c r="AK412" s="232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234">
        <v>9905</v>
      </c>
      <c r="AY412" s="5">
        <v>9905</v>
      </c>
      <c r="AZ412" s="5">
        <v>9905</v>
      </c>
      <c r="BA412" s="5">
        <v>9905</v>
      </c>
      <c r="BB412" s="5">
        <v>9905</v>
      </c>
      <c r="BC412" s="5">
        <v>9905</v>
      </c>
      <c r="BD412" s="5">
        <v>9905</v>
      </c>
      <c r="BE412" s="5">
        <v>9905</v>
      </c>
      <c r="BF412" s="5">
        <v>9905</v>
      </c>
      <c r="BG412" s="5">
        <v>9905</v>
      </c>
      <c r="BH412" s="5">
        <v>9905</v>
      </c>
      <c r="BI412" s="5">
        <v>9905</v>
      </c>
      <c r="BJ412" s="5">
        <v>10499.300000000001</v>
      </c>
      <c r="BK412" s="5">
        <v>10499.300000000001</v>
      </c>
      <c r="BL412" s="5">
        <v>10499.300000000001</v>
      </c>
      <c r="BM412" s="5">
        <v>10499.300000000001</v>
      </c>
      <c r="BN412" s="5">
        <v>10499.300000000001</v>
      </c>
      <c r="BO412" s="5">
        <v>10499.300000000001</v>
      </c>
      <c r="BP412" s="5">
        <v>10499.300000000001</v>
      </c>
      <c r="BQ412" s="5">
        <v>10499.300000000001</v>
      </c>
      <c r="BR412" s="5">
        <v>10499.300000000001</v>
      </c>
      <c r="BS412" s="5">
        <v>10499.300000000001</v>
      </c>
      <c r="BT412" s="5">
        <v>10499.300000000001</v>
      </c>
      <c r="BU412" s="5">
        <v>10499.300000000001</v>
      </c>
      <c r="BV412" s="5">
        <v>11129.258000000002</v>
      </c>
      <c r="BW412" s="5">
        <v>11129.258000000002</v>
      </c>
      <c r="BX412" s="5">
        <v>11129.258000000002</v>
      </c>
      <c r="BY412" s="5">
        <v>11129.258000000002</v>
      </c>
      <c r="BZ412" s="5">
        <v>11129.258000000002</v>
      </c>
      <c r="CA412" s="5">
        <v>11129.258000000002</v>
      </c>
      <c r="CB412" s="5">
        <v>11129.258000000002</v>
      </c>
      <c r="CC412" s="5">
        <v>11129.258000000002</v>
      </c>
      <c r="CD412" s="5">
        <v>11129.258000000002</v>
      </c>
      <c r="CE412" s="5">
        <v>11129.258000000002</v>
      </c>
      <c r="CF412" s="5">
        <v>11129.258000000002</v>
      </c>
      <c r="CG412" s="5">
        <v>11129.258000000002</v>
      </c>
      <c r="CH412" s="5">
        <v>11797.013480000001</v>
      </c>
      <c r="CI412" s="5">
        <v>11797.013480000001</v>
      </c>
      <c r="CJ412" s="5">
        <v>11797.013480000001</v>
      </c>
      <c r="CK412" s="5">
        <v>11797.013480000001</v>
      </c>
      <c r="CL412" s="5">
        <v>11797.013480000001</v>
      </c>
      <c r="CM412" s="5">
        <v>11797.013480000001</v>
      </c>
      <c r="CN412" s="5">
        <v>11797.013480000001</v>
      </c>
      <c r="CO412" s="5">
        <v>11797.013480000001</v>
      </c>
      <c r="CP412" s="5">
        <v>11797.013480000001</v>
      </c>
      <c r="CQ412" s="5">
        <v>11797.013480000001</v>
      </c>
      <c r="CR412" s="5">
        <v>11797.013480000001</v>
      </c>
      <c r="CS412" s="5">
        <v>11797.013480000001</v>
      </c>
      <c r="CU412" s="69">
        <v>0</v>
      </c>
      <c r="CV412" s="69">
        <v>0</v>
      </c>
      <c r="CW412" s="69">
        <v>0</v>
      </c>
      <c r="CX412" s="69">
        <v>0</v>
      </c>
      <c r="CY412" s="69">
        <v>0</v>
      </c>
      <c r="CZ412" s="69">
        <v>0</v>
      </c>
      <c r="DC412" s="5">
        <v>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0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0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/>
      <c r="FZ412" s="5">
        <v>0</v>
      </c>
      <c r="GA412" s="5">
        <v>0</v>
      </c>
      <c r="GB412" s="5">
        <v>0</v>
      </c>
      <c r="GC412" s="5">
        <v>0</v>
      </c>
      <c r="GD412" s="5">
        <v>0</v>
      </c>
      <c r="GE412" s="5">
        <v>0</v>
      </c>
      <c r="GF412" s="5">
        <v>0</v>
      </c>
      <c r="GG412" s="5">
        <v>0</v>
      </c>
      <c r="GH412" s="5">
        <v>0</v>
      </c>
      <c r="GI412" s="5">
        <v>0</v>
      </c>
      <c r="GJ412" s="5">
        <v>0</v>
      </c>
      <c r="GK412" s="5">
        <v>0</v>
      </c>
      <c r="GL412" s="5">
        <v>0</v>
      </c>
      <c r="GM412" s="5">
        <v>0</v>
      </c>
      <c r="GN412" s="5">
        <v>0</v>
      </c>
      <c r="GO412" s="5">
        <v>0</v>
      </c>
      <c r="GP412" s="5">
        <v>0</v>
      </c>
      <c r="GQ412" s="5">
        <v>0</v>
      </c>
      <c r="GR412" s="5">
        <v>0</v>
      </c>
      <c r="GS412" s="5">
        <v>0</v>
      </c>
      <c r="GT412" s="5">
        <v>0</v>
      </c>
      <c r="GU412" s="5">
        <v>0</v>
      </c>
      <c r="GV412" s="5">
        <v>0</v>
      </c>
      <c r="GW412" s="5">
        <v>0</v>
      </c>
      <c r="GX412" s="5">
        <v>9905</v>
      </c>
      <c r="GY412" s="5">
        <v>9905</v>
      </c>
      <c r="GZ412" s="5">
        <v>9905</v>
      </c>
      <c r="HA412" s="5">
        <v>9905</v>
      </c>
      <c r="HB412" s="5">
        <v>9905</v>
      </c>
      <c r="HC412" s="5">
        <v>9905</v>
      </c>
      <c r="HD412" s="5">
        <v>9905</v>
      </c>
      <c r="HE412" s="5">
        <v>9905</v>
      </c>
      <c r="HF412" s="5">
        <v>9905</v>
      </c>
      <c r="HG412" s="5">
        <v>9905</v>
      </c>
      <c r="HH412" s="5">
        <v>9905</v>
      </c>
      <c r="HI412" s="5">
        <v>9905</v>
      </c>
      <c r="HJ412" s="5">
        <v>10499.300000000001</v>
      </c>
      <c r="HK412" s="5">
        <v>10499.300000000001</v>
      </c>
      <c r="HL412" s="5">
        <v>10499.300000000001</v>
      </c>
      <c r="HM412" s="5">
        <v>10499.300000000001</v>
      </c>
      <c r="HN412" s="5">
        <v>10499.300000000001</v>
      </c>
      <c r="HO412" s="5">
        <v>10499.300000000001</v>
      </c>
      <c r="HP412" s="5">
        <v>10499.300000000001</v>
      </c>
      <c r="HQ412" s="5">
        <v>10499.300000000001</v>
      </c>
      <c r="HR412" s="5">
        <v>10499.300000000001</v>
      </c>
      <c r="HS412" s="5">
        <v>10499.300000000001</v>
      </c>
      <c r="HT412" s="5">
        <v>10499.300000000001</v>
      </c>
      <c r="HU412" s="5">
        <v>10499.300000000001</v>
      </c>
      <c r="HV412" s="5">
        <v>11129.258000000002</v>
      </c>
      <c r="HW412" s="5">
        <v>11129.258000000002</v>
      </c>
      <c r="HX412" s="5">
        <v>11129.258000000002</v>
      </c>
      <c r="HY412" s="5">
        <v>11129.258000000002</v>
      </c>
      <c r="HZ412" s="5">
        <v>11129.258000000002</v>
      </c>
      <c r="IA412" s="5">
        <v>11129.258000000002</v>
      </c>
      <c r="IB412" s="5">
        <v>11129.258000000002</v>
      </c>
      <c r="IC412" s="5">
        <v>11129.258000000002</v>
      </c>
      <c r="ID412" s="5">
        <v>11129.258000000002</v>
      </c>
      <c r="IE412" s="5">
        <v>11129.258000000002</v>
      </c>
      <c r="IF412" s="5">
        <v>11129.258000000002</v>
      </c>
      <c r="IG412" s="5">
        <v>11129.258000000002</v>
      </c>
      <c r="IH412" s="5">
        <v>11797.013480000001</v>
      </c>
      <c r="II412" s="5">
        <v>11797.013480000001</v>
      </c>
      <c r="IJ412" s="5">
        <v>11797.013480000001</v>
      </c>
      <c r="IK412" s="5">
        <v>11797.013480000001</v>
      </c>
      <c r="IL412" s="5">
        <v>11797.013480000001</v>
      </c>
      <c r="IM412" s="5">
        <v>11797.013480000001</v>
      </c>
      <c r="IN412" s="5">
        <v>11797.013480000001</v>
      </c>
      <c r="IO412" s="5">
        <v>11797.013480000001</v>
      </c>
      <c r="IP412" s="5">
        <v>11797.013480000001</v>
      </c>
      <c r="IQ412" s="5">
        <v>11797.013480000001</v>
      </c>
      <c r="IR412" s="5">
        <v>11797.013480000001</v>
      </c>
      <c r="IS412" s="5">
        <v>11797.013480000001</v>
      </c>
      <c r="IT412" s="5"/>
      <c r="IW412" s="5">
        <v>0</v>
      </c>
      <c r="IX412" s="5">
        <v>0</v>
      </c>
      <c r="IY412" s="5">
        <v>0</v>
      </c>
      <c r="IZ412" s="5">
        <v>0</v>
      </c>
      <c r="JA412" s="5">
        <v>0</v>
      </c>
      <c r="JB412" s="5">
        <v>0</v>
      </c>
      <c r="JC412" s="5">
        <v>0</v>
      </c>
      <c r="JD412" s="5">
        <v>0</v>
      </c>
      <c r="JE412" s="5">
        <v>0</v>
      </c>
      <c r="JF412" s="5">
        <v>0</v>
      </c>
      <c r="JG412" s="5">
        <v>0</v>
      </c>
      <c r="JH412" s="5">
        <v>0</v>
      </c>
      <c r="JI412" s="5">
        <v>0</v>
      </c>
      <c r="JJ412" s="5">
        <v>0</v>
      </c>
      <c r="JK412" s="5">
        <v>0</v>
      </c>
      <c r="JL412" s="5">
        <v>0</v>
      </c>
      <c r="JM412" s="5">
        <v>0</v>
      </c>
      <c r="JN412" s="5">
        <v>0</v>
      </c>
      <c r="JO412" s="5">
        <v>0</v>
      </c>
      <c r="JP412" s="5">
        <v>0</v>
      </c>
      <c r="JQ412" s="5">
        <v>0</v>
      </c>
      <c r="JR412" s="5">
        <v>0</v>
      </c>
      <c r="JS412" s="5">
        <v>0</v>
      </c>
      <c r="JT412" s="5">
        <v>0</v>
      </c>
      <c r="JU412" s="5">
        <v>284.27350000000001</v>
      </c>
      <c r="JV412" s="5">
        <v>284.27350000000001</v>
      </c>
      <c r="JW412" s="5">
        <v>284.27350000000001</v>
      </c>
      <c r="JX412" s="5">
        <v>284.27350000000001</v>
      </c>
      <c r="JY412" s="5">
        <v>284.27350000000001</v>
      </c>
      <c r="JZ412" s="5">
        <v>284.27350000000001</v>
      </c>
      <c r="KA412" s="5">
        <v>284.27350000000001</v>
      </c>
      <c r="KB412" s="5">
        <v>284.27350000000001</v>
      </c>
      <c r="KC412" s="5">
        <v>284.27350000000001</v>
      </c>
      <c r="KD412" s="5">
        <v>284.27350000000001</v>
      </c>
      <c r="KE412" s="5">
        <v>284.27350000000001</v>
      </c>
      <c r="KF412" s="5">
        <v>284.27350000000001</v>
      </c>
      <c r="KG412" s="5">
        <v>301.32991000000004</v>
      </c>
      <c r="KH412" s="5">
        <v>301.32991000000004</v>
      </c>
      <c r="KI412" s="5">
        <v>301.32991000000004</v>
      </c>
      <c r="KJ412" s="5">
        <v>301.32991000000004</v>
      </c>
      <c r="KK412" s="5">
        <v>301.32991000000004</v>
      </c>
      <c r="KL412" s="5">
        <v>301.32991000000004</v>
      </c>
      <c r="KM412" s="5">
        <v>301.32991000000004</v>
      </c>
      <c r="KN412" s="5">
        <v>301.32991000000004</v>
      </c>
      <c r="KO412" s="5">
        <v>301.32991000000004</v>
      </c>
      <c r="KP412" s="5">
        <v>301.32991000000004</v>
      </c>
      <c r="KQ412" s="5">
        <v>301.32991000000004</v>
      </c>
      <c r="KR412" s="5">
        <v>301.32991000000004</v>
      </c>
      <c r="KS412" s="5">
        <v>319.40970460000005</v>
      </c>
      <c r="KT412" s="5">
        <v>319.40970460000005</v>
      </c>
      <c r="KU412" s="5">
        <v>319.40970460000005</v>
      </c>
      <c r="KV412" s="5">
        <v>319.40970460000005</v>
      </c>
      <c r="KW412" s="5">
        <v>319.40970460000005</v>
      </c>
      <c r="KX412" s="5">
        <v>319.40970460000005</v>
      </c>
      <c r="KY412" s="5">
        <v>319.40970460000005</v>
      </c>
      <c r="KZ412" s="5">
        <v>319.40970460000005</v>
      </c>
      <c r="LA412" s="5">
        <v>319.40970460000005</v>
      </c>
      <c r="LB412" s="5">
        <v>319.40970460000005</v>
      </c>
      <c r="LC412" s="5">
        <v>319.40970460000005</v>
      </c>
      <c r="LD412" s="5">
        <v>319.40970460000005</v>
      </c>
      <c r="LE412" s="5">
        <v>338.57428687600003</v>
      </c>
      <c r="LF412" s="5">
        <v>338.57428687600003</v>
      </c>
      <c r="LG412" s="5">
        <v>338.57428687600003</v>
      </c>
      <c r="LH412" s="5">
        <v>338.57428687600003</v>
      </c>
      <c r="LI412" s="5">
        <v>338.57428687600003</v>
      </c>
      <c r="LJ412" s="5">
        <v>338.57428687600003</v>
      </c>
      <c r="LK412" s="5">
        <v>338.57428687600003</v>
      </c>
      <c r="LL412" s="5">
        <v>338.57428687600003</v>
      </c>
      <c r="LM412" s="5">
        <v>338.57428687600003</v>
      </c>
      <c r="LN412" s="5">
        <v>338.57428687600003</v>
      </c>
      <c r="LO412" s="5">
        <v>338.57428687600003</v>
      </c>
      <c r="LP412" s="5">
        <v>338.57428687600003</v>
      </c>
      <c r="LQ412" s="5"/>
      <c r="LT412" s="5">
        <v>0</v>
      </c>
      <c r="LU412" s="5">
        <v>0</v>
      </c>
      <c r="LV412" s="5">
        <v>0</v>
      </c>
      <c r="LW412" s="5">
        <v>0</v>
      </c>
      <c r="LX412" s="5">
        <v>0</v>
      </c>
      <c r="LY412" s="5">
        <v>0</v>
      </c>
      <c r="LZ412" s="5">
        <v>0</v>
      </c>
      <c r="MA412" s="5">
        <v>0</v>
      </c>
      <c r="MB412" s="5">
        <v>0</v>
      </c>
      <c r="MC412" s="5">
        <v>0</v>
      </c>
      <c r="MD412" s="5">
        <v>0</v>
      </c>
      <c r="ME412" s="5">
        <v>0</v>
      </c>
      <c r="MF412" s="5">
        <v>0</v>
      </c>
      <c r="MG412" s="5">
        <v>0</v>
      </c>
      <c r="MH412" s="5">
        <v>0</v>
      </c>
      <c r="MI412" s="5">
        <v>0</v>
      </c>
      <c r="MJ412" s="5">
        <v>0</v>
      </c>
      <c r="MK412" s="5">
        <v>0</v>
      </c>
      <c r="ML412" s="5">
        <v>0</v>
      </c>
      <c r="MM412" s="5">
        <v>0</v>
      </c>
      <c r="MN412" s="5">
        <v>0</v>
      </c>
      <c r="MO412" s="5">
        <v>0</v>
      </c>
      <c r="MP412" s="5">
        <v>0</v>
      </c>
      <c r="MQ412" s="5">
        <v>0</v>
      </c>
      <c r="MR412" s="5">
        <v>301.11200000000002</v>
      </c>
      <c r="MS412" s="5">
        <v>301.11200000000002</v>
      </c>
      <c r="MT412" s="5">
        <v>301.11200000000002</v>
      </c>
      <c r="MU412" s="5">
        <v>301.11200000000002</v>
      </c>
      <c r="MV412" s="5">
        <v>301.11200000000002</v>
      </c>
      <c r="MW412" s="5">
        <v>301.11200000000002</v>
      </c>
      <c r="MX412" s="5">
        <v>301.11200000000002</v>
      </c>
      <c r="MY412" s="5">
        <v>301.11200000000002</v>
      </c>
      <c r="MZ412" s="5">
        <v>301.11200000000002</v>
      </c>
      <c r="NA412" s="5">
        <v>301.11200000000002</v>
      </c>
      <c r="NB412" s="5">
        <v>301.11200000000002</v>
      </c>
      <c r="NC412" s="5">
        <v>301.11200000000002</v>
      </c>
      <c r="ND412" s="5">
        <v>319.17872000000006</v>
      </c>
      <c r="NE412" s="5">
        <v>319.17872000000006</v>
      </c>
      <c r="NF412" s="5">
        <v>319.17872000000006</v>
      </c>
      <c r="NG412" s="5">
        <v>319.17872000000006</v>
      </c>
      <c r="NH412" s="5">
        <v>319.17872000000006</v>
      </c>
      <c r="NI412" s="5">
        <v>319.17872000000006</v>
      </c>
      <c r="NJ412" s="5">
        <v>319.17872000000006</v>
      </c>
      <c r="NK412" s="5">
        <v>319.17872000000006</v>
      </c>
      <c r="NL412" s="5">
        <v>319.17872000000006</v>
      </c>
      <c r="NM412" s="5">
        <v>319.17872000000006</v>
      </c>
      <c r="NN412" s="5">
        <v>319.17872000000006</v>
      </c>
      <c r="NO412" s="5">
        <v>319.17872000000006</v>
      </c>
      <c r="NP412" s="5">
        <v>338.32944320000007</v>
      </c>
      <c r="NQ412" s="5">
        <v>338.32944320000007</v>
      </c>
      <c r="NR412" s="5">
        <v>338.32944320000007</v>
      </c>
      <c r="NS412" s="5">
        <v>338.32944320000007</v>
      </c>
      <c r="NT412" s="5">
        <v>338.32944320000007</v>
      </c>
      <c r="NU412" s="5">
        <v>338.32944320000007</v>
      </c>
      <c r="NV412" s="5">
        <v>338.32944320000007</v>
      </c>
      <c r="NW412" s="5">
        <v>338.32944320000007</v>
      </c>
      <c r="NX412" s="5">
        <v>338.32944320000007</v>
      </c>
      <c r="NY412" s="5">
        <v>338.32944320000007</v>
      </c>
      <c r="NZ412" s="5">
        <v>338.32944320000007</v>
      </c>
      <c r="OA412" s="5">
        <v>338.32944320000007</v>
      </c>
      <c r="OB412" s="5">
        <v>358.62920979200004</v>
      </c>
      <c r="OC412" s="5">
        <v>358.62920979200004</v>
      </c>
      <c r="OD412" s="5">
        <v>358.62920979200004</v>
      </c>
      <c r="OE412" s="5">
        <v>358.62920979200004</v>
      </c>
      <c r="OF412" s="5">
        <v>358.62920979200004</v>
      </c>
      <c r="OG412" s="5">
        <v>358.62920979200004</v>
      </c>
      <c r="OH412" s="5">
        <v>358.62920979200004</v>
      </c>
      <c r="OI412" s="5">
        <v>358.62920979200004</v>
      </c>
      <c r="OJ412" s="5">
        <v>358.62920979200004</v>
      </c>
      <c r="OK412" s="5">
        <v>358.62920979200004</v>
      </c>
      <c r="OL412" s="5">
        <v>358.62920979200004</v>
      </c>
      <c r="OM412" s="5">
        <v>358.62920979200004</v>
      </c>
      <c r="ON412" s="5"/>
      <c r="OQ412" s="59">
        <v>0</v>
      </c>
      <c r="OR412" s="59">
        <v>0</v>
      </c>
      <c r="OS412" s="59">
        <v>0</v>
      </c>
      <c r="OT412" s="59">
        <v>0</v>
      </c>
      <c r="OU412" s="59">
        <v>0</v>
      </c>
      <c r="OV412" s="59">
        <v>0</v>
      </c>
      <c r="OW412" s="59">
        <v>0</v>
      </c>
      <c r="OX412" s="59">
        <v>0</v>
      </c>
      <c r="OY412" s="59">
        <v>0</v>
      </c>
      <c r="OZ412" s="59">
        <v>0</v>
      </c>
      <c r="PA412" s="59">
        <v>0</v>
      </c>
      <c r="PB412" s="59">
        <v>0</v>
      </c>
      <c r="PC412" s="59">
        <v>0</v>
      </c>
      <c r="PD412" s="59">
        <v>0</v>
      </c>
      <c r="PE412" s="59">
        <v>0</v>
      </c>
      <c r="PF412" s="59">
        <v>0</v>
      </c>
      <c r="PG412" s="59">
        <v>0</v>
      </c>
      <c r="PH412" s="59">
        <v>0</v>
      </c>
      <c r="PI412" s="59">
        <v>0</v>
      </c>
      <c r="PJ412" s="59">
        <v>0</v>
      </c>
      <c r="PK412" s="59">
        <v>0</v>
      </c>
      <c r="PL412" s="59">
        <v>0</v>
      </c>
      <c r="PM412" s="59">
        <v>0</v>
      </c>
      <c r="PN412" s="59">
        <v>0</v>
      </c>
      <c r="PO412" s="59">
        <v>0</v>
      </c>
      <c r="PP412" s="59">
        <v>0</v>
      </c>
      <c r="PQ412" s="59">
        <v>0</v>
      </c>
      <c r="PR412" s="59">
        <v>0</v>
      </c>
      <c r="PS412" s="59">
        <v>0</v>
      </c>
      <c r="PT412" s="59">
        <v>0</v>
      </c>
      <c r="PU412" s="59">
        <v>0</v>
      </c>
      <c r="PV412" s="59">
        <v>0</v>
      </c>
      <c r="PW412" s="59">
        <v>0</v>
      </c>
      <c r="PX412" s="59">
        <v>0</v>
      </c>
      <c r="PY412" s="59">
        <v>0</v>
      </c>
      <c r="PZ412" s="59">
        <v>0</v>
      </c>
      <c r="QA412" s="59">
        <v>0</v>
      </c>
      <c r="QB412" s="59">
        <v>0</v>
      </c>
      <c r="QC412" s="59">
        <v>0</v>
      </c>
      <c r="QD412" s="59">
        <v>0</v>
      </c>
      <c r="QE412" s="59">
        <v>0</v>
      </c>
      <c r="QF412" s="59">
        <v>0</v>
      </c>
      <c r="QG412" s="59">
        <v>0</v>
      </c>
      <c r="QH412" s="59">
        <v>0</v>
      </c>
      <c r="QI412" s="59">
        <v>0</v>
      </c>
      <c r="QJ412" s="59">
        <v>0</v>
      </c>
      <c r="QK412" s="59">
        <v>0</v>
      </c>
      <c r="QL412" s="59">
        <v>0</v>
      </c>
      <c r="QM412" s="59">
        <v>0</v>
      </c>
      <c r="QN412" s="59">
        <v>0</v>
      </c>
      <c r="QO412" s="59">
        <v>0</v>
      </c>
      <c r="QP412" s="59">
        <v>0</v>
      </c>
      <c r="QQ412" s="59">
        <v>0</v>
      </c>
      <c r="QR412" s="59">
        <v>0</v>
      </c>
      <c r="QS412" s="59">
        <v>0</v>
      </c>
      <c r="QT412" s="59">
        <v>0</v>
      </c>
      <c r="QU412" s="59">
        <v>0</v>
      </c>
      <c r="QV412" s="59">
        <v>0</v>
      </c>
      <c r="QW412" s="59">
        <v>0</v>
      </c>
      <c r="QX412" s="59">
        <v>0</v>
      </c>
      <c r="QY412" s="59">
        <v>0</v>
      </c>
      <c r="QZ412" s="59">
        <v>0</v>
      </c>
      <c r="RA412" s="59">
        <v>0</v>
      </c>
      <c r="RB412" s="59">
        <v>0</v>
      </c>
      <c r="RC412" s="59">
        <v>0</v>
      </c>
      <c r="RD412" s="59">
        <v>0</v>
      </c>
      <c r="RE412" s="59">
        <v>0</v>
      </c>
      <c r="RF412" s="59">
        <v>0</v>
      </c>
      <c r="RG412" s="59">
        <v>0</v>
      </c>
      <c r="RH412" s="59">
        <v>0</v>
      </c>
      <c r="RI412" s="59">
        <v>0</v>
      </c>
      <c r="RJ412" s="59">
        <v>0</v>
      </c>
      <c r="RK412" s="59"/>
      <c r="RN412" s="59">
        <v>0</v>
      </c>
      <c r="RO412" s="59">
        <v>0</v>
      </c>
      <c r="RP412" s="59">
        <v>0</v>
      </c>
      <c r="RQ412" s="59">
        <v>0</v>
      </c>
      <c r="RR412" s="59">
        <v>0</v>
      </c>
      <c r="RS412" s="59">
        <v>0</v>
      </c>
      <c r="RT412" s="59">
        <v>0</v>
      </c>
      <c r="RU412" s="59">
        <v>0</v>
      </c>
      <c r="RV412" s="59">
        <v>0</v>
      </c>
      <c r="RW412" s="59">
        <v>0</v>
      </c>
      <c r="RX412" s="59">
        <v>0</v>
      </c>
      <c r="RY412" s="59">
        <v>0</v>
      </c>
      <c r="RZ412" s="59">
        <v>0</v>
      </c>
      <c r="SA412" s="59">
        <v>0</v>
      </c>
      <c r="SB412" s="59">
        <v>0</v>
      </c>
      <c r="SC412" s="59">
        <v>0</v>
      </c>
      <c r="SD412" s="59">
        <v>0</v>
      </c>
      <c r="SE412" s="59">
        <v>0</v>
      </c>
      <c r="SF412" s="59">
        <v>0</v>
      </c>
      <c r="SG412" s="59">
        <v>0</v>
      </c>
      <c r="SH412" s="59">
        <v>0</v>
      </c>
      <c r="SI412" s="59">
        <v>0</v>
      </c>
      <c r="SJ412" s="59">
        <v>0</v>
      </c>
      <c r="SK412" s="59">
        <v>0</v>
      </c>
      <c r="SL412" s="59">
        <v>585.38550000000009</v>
      </c>
      <c r="SM412" s="59">
        <v>585.38550000000009</v>
      </c>
      <c r="SN412" s="59">
        <v>585.38550000000009</v>
      </c>
      <c r="SO412" s="59">
        <v>585.38550000000009</v>
      </c>
      <c r="SP412" s="59">
        <v>585.38550000000009</v>
      </c>
      <c r="SQ412" s="59">
        <v>585.38550000000009</v>
      </c>
      <c r="SR412" s="59">
        <v>585.38550000000009</v>
      </c>
      <c r="SS412" s="59">
        <v>585.38550000000009</v>
      </c>
      <c r="ST412" s="59">
        <v>585.38550000000009</v>
      </c>
      <c r="SU412" s="59">
        <v>585.38550000000009</v>
      </c>
      <c r="SV412" s="59">
        <v>585.38550000000009</v>
      </c>
      <c r="SW412" s="59">
        <v>585.38550000000009</v>
      </c>
      <c r="SX412" s="59">
        <v>620.50863000000004</v>
      </c>
      <c r="SY412" s="59">
        <v>620.50863000000004</v>
      </c>
      <c r="SZ412" s="59">
        <v>620.50863000000004</v>
      </c>
      <c r="TA412" s="59">
        <v>620.50863000000004</v>
      </c>
      <c r="TB412" s="59">
        <v>620.50863000000004</v>
      </c>
      <c r="TC412" s="59">
        <v>620.50863000000004</v>
      </c>
      <c r="TD412" s="59">
        <v>620.50863000000004</v>
      </c>
      <c r="TE412" s="59">
        <v>620.50863000000004</v>
      </c>
      <c r="TF412" s="59">
        <v>620.50863000000004</v>
      </c>
      <c r="TG412" s="59">
        <v>620.50863000000004</v>
      </c>
      <c r="TH412" s="59">
        <v>620.50863000000004</v>
      </c>
      <c r="TI412" s="59">
        <v>620.50863000000004</v>
      </c>
      <c r="TJ412" s="59">
        <v>657.73914780000018</v>
      </c>
      <c r="TK412" s="59">
        <v>657.73914780000018</v>
      </c>
      <c r="TL412" s="59">
        <v>657.73914780000018</v>
      </c>
      <c r="TM412" s="59">
        <v>657.73914780000018</v>
      </c>
      <c r="TN412" s="59">
        <v>657.73914780000018</v>
      </c>
      <c r="TO412" s="59">
        <v>657.73914780000018</v>
      </c>
      <c r="TP412" s="59">
        <v>657.73914780000018</v>
      </c>
      <c r="TQ412" s="59">
        <v>657.73914780000018</v>
      </c>
      <c r="TR412" s="59">
        <v>657.73914780000018</v>
      </c>
      <c r="TS412" s="59">
        <v>657.73914780000018</v>
      </c>
      <c r="TT412" s="59">
        <v>657.73914780000018</v>
      </c>
      <c r="TU412" s="59">
        <v>657.73914780000018</v>
      </c>
      <c r="TV412" s="59">
        <v>697.20349666800007</v>
      </c>
      <c r="TW412" s="59">
        <v>697.20349666800007</v>
      </c>
      <c r="TX412" s="59">
        <v>697.20349666800007</v>
      </c>
      <c r="TY412" s="59">
        <v>697.20349666800007</v>
      </c>
      <c r="TZ412" s="59">
        <v>697.20349666800007</v>
      </c>
      <c r="UA412" s="59">
        <v>697.20349666800007</v>
      </c>
      <c r="UB412" s="59">
        <v>697.20349666800007</v>
      </c>
      <c r="UC412" s="59">
        <v>697.20349666800007</v>
      </c>
      <c r="UD412" s="59">
        <v>697.20349666800007</v>
      </c>
      <c r="UE412" s="59">
        <v>697.20349666800007</v>
      </c>
      <c r="UF412" s="59">
        <v>697.20349666800007</v>
      </c>
      <c r="UG412" s="59">
        <v>697.20349666800007</v>
      </c>
      <c r="UH412" s="59"/>
      <c r="UK412" s="59">
        <v>0</v>
      </c>
      <c r="UL412" s="59">
        <v>0</v>
      </c>
      <c r="UM412" s="59">
        <v>3411.2820000000011</v>
      </c>
      <c r="UN412" s="59">
        <v>3615.9589199999996</v>
      </c>
      <c r="UO412" s="59">
        <v>3832.9164552000016</v>
      </c>
      <c r="UP412" s="59">
        <v>4062.8914425119997</v>
      </c>
      <c r="UQ412" s="59"/>
      <c r="UT412" s="59">
        <v>0</v>
      </c>
      <c r="UU412" s="59">
        <v>0</v>
      </c>
      <c r="UV412" s="59">
        <v>3613.3440000000005</v>
      </c>
      <c r="UW412" s="59">
        <v>3830.14464</v>
      </c>
      <c r="UX412" s="59">
        <v>4059.9533184000015</v>
      </c>
      <c r="UY412" s="59">
        <v>4303.5505175040007</v>
      </c>
      <c r="UZ412" s="59"/>
      <c r="VC412" s="59">
        <v>0</v>
      </c>
      <c r="VD412" s="59">
        <v>0</v>
      </c>
      <c r="VE412" s="59">
        <v>0</v>
      </c>
      <c r="VF412" s="59">
        <v>0</v>
      </c>
      <c r="VG412" s="59">
        <v>0</v>
      </c>
      <c r="VH412" s="59">
        <v>0</v>
      </c>
      <c r="VI412" s="59"/>
      <c r="VL412" s="59">
        <v>0</v>
      </c>
      <c r="VM412" s="59">
        <v>0</v>
      </c>
      <c r="VN412" s="59">
        <v>7024.626000000002</v>
      </c>
      <c r="VO412" s="59">
        <v>7446.1035599999996</v>
      </c>
      <c r="VP412" s="59">
        <v>7892.8697736000031</v>
      </c>
      <c r="VQ412" s="59">
        <v>8366.4419600159999</v>
      </c>
      <c r="VR412" s="59"/>
      <c r="VU412" s="59">
        <v>0</v>
      </c>
      <c r="VV412" s="59">
        <v>0</v>
      </c>
      <c r="VW412" s="59">
        <v>118860</v>
      </c>
      <c r="VX412" s="59">
        <v>125991.60000000002</v>
      </c>
      <c r="VY412" s="59">
        <v>133551.09600000002</v>
      </c>
      <c r="VZ412" s="59">
        <v>141564.16175999999</v>
      </c>
      <c r="WA412" s="59"/>
      <c r="WD412" s="59">
        <v>0</v>
      </c>
      <c r="WE412" s="59">
        <v>0</v>
      </c>
      <c r="WF412" s="59">
        <v>9905</v>
      </c>
      <c r="WG412" s="59">
        <v>10499.300000000001</v>
      </c>
      <c r="WH412" s="59">
        <v>11129.258000000002</v>
      </c>
      <c r="WI412" s="59">
        <v>11797.01348</v>
      </c>
      <c r="WJ412" s="59"/>
      <c r="WM412" s="59">
        <v>0</v>
      </c>
      <c r="WN412" s="59">
        <v>0</v>
      </c>
      <c r="WO412" s="59">
        <v>415.65253881661772</v>
      </c>
      <c r="WP412" s="59">
        <v>440.59169114561485</v>
      </c>
      <c r="WQ412" s="59">
        <v>467.02719261435175</v>
      </c>
      <c r="WR412" s="59">
        <v>495.0488241712128</v>
      </c>
      <c r="WS412" s="59"/>
      <c r="WV412" s="74">
        <v>-12</v>
      </c>
      <c r="WW412" s="74">
        <v>0</v>
      </c>
      <c r="WX412" s="74">
        <v>12</v>
      </c>
      <c r="WY412" s="74">
        <v>24</v>
      </c>
      <c r="WZ412" s="74">
        <v>36</v>
      </c>
      <c r="XA412" s="74">
        <v>48</v>
      </c>
      <c r="XB412" s="74"/>
      <c r="XE412" s="80">
        <v>0</v>
      </c>
      <c r="XF412" s="80">
        <v>0</v>
      </c>
      <c r="XG412" s="80">
        <v>1</v>
      </c>
      <c r="XH412" s="80">
        <v>2</v>
      </c>
      <c r="XI412" s="80">
        <v>3</v>
      </c>
      <c r="XJ412" s="80">
        <v>4</v>
      </c>
      <c r="XK412" s="80"/>
      <c r="XL412" s="75"/>
      <c r="XM412" s="75"/>
      <c r="XN412" s="80">
        <v>0</v>
      </c>
      <c r="XO412" s="80">
        <v>0</v>
      </c>
      <c r="XP412" s="80">
        <v>0</v>
      </c>
      <c r="XQ412" s="80">
        <v>0</v>
      </c>
      <c r="XR412" s="80">
        <v>0</v>
      </c>
      <c r="XS412" s="80">
        <v>0</v>
      </c>
      <c r="XT412" s="80"/>
      <c r="XW412" s="80">
        <v>0</v>
      </c>
      <c r="XX412" s="80">
        <v>0</v>
      </c>
      <c r="XY412" s="80">
        <v>0</v>
      </c>
      <c r="XZ412" s="80">
        <v>0</v>
      </c>
      <c r="YA412" s="80">
        <v>0</v>
      </c>
      <c r="YB412" s="80">
        <v>0</v>
      </c>
      <c r="YC412" s="80"/>
      <c r="YF412" s="5">
        <v>0</v>
      </c>
      <c r="YG412" s="5">
        <v>0</v>
      </c>
      <c r="YH412" s="5">
        <v>866.63554343264786</v>
      </c>
      <c r="YI412" s="5">
        <v>918.63367603860752</v>
      </c>
      <c r="YJ412" s="5">
        <v>973.75169660092342</v>
      </c>
      <c r="YK412" s="5">
        <v>1032.1767983969794</v>
      </c>
      <c r="YL412" s="5"/>
      <c r="YO412" s="5">
        <v>0</v>
      </c>
      <c r="YP412" s="5">
        <v>0</v>
      </c>
      <c r="YQ412" s="5">
        <v>18704.364246747798</v>
      </c>
      <c r="YR412" s="5">
        <v>19826.626101552669</v>
      </c>
      <c r="YS412" s="5">
        <v>21016.223667645827</v>
      </c>
      <c r="YT412" s="5">
        <v>29702.929450272768</v>
      </c>
      <c r="YU412" s="5"/>
      <c r="YX412" s="5">
        <v>0</v>
      </c>
      <c r="YY412" s="5">
        <v>0</v>
      </c>
      <c r="YZ412" s="5">
        <v>18704.364246747798</v>
      </c>
      <c r="ZA412" s="5">
        <v>19826.626101552669</v>
      </c>
      <c r="ZB412" s="5">
        <v>21016.223667645827</v>
      </c>
      <c r="ZC412" s="5">
        <v>29702.929450272768</v>
      </c>
      <c r="ZD412" s="5"/>
      <c r="ZG412" s="5">
        <v>0</v>
      </c>
      <c r="ZH412" s="5">
        <v>0</v>
      </c>
      <c r="ZI412" s="5">
        <v>415.65253881661772</v>
      </c>
      <c r="ZJ412" s="5">
        <v>440.59169114561485</v>
      </c>
      <c r="ZK412" s="5">
        <v>467.02719261435175</v>
      </c>
      <c r="ZL412" s="5">
        <v>495.0488241712128</v>
      </c>
      <c r="ZM412" s="5"/>
      <c r="ZP412" s="60">
        <v>0</v>
      </c>
      <c r="ZQ412" s="60">
        <v>0</v>
      </c>
      <c r="ZR412" s="60">
        <v>5819.1355434326479</v>
      </c>
      <c r="ZS412" s="60">
        <v>12336.567352077216</v>
      </c>
      <c r="ZT412" s="60">
        <v>13076.761393201848</v>
      </c>
      <c r="ZU412" s="60">
        <v>13861.367076793958</v>
      </c>
      <c r="ZV412" s="60"/>
      <c r="ZY412" s="60">
        <v>0</v>
      </c>
      <c r="ZZ412" s="60">
        <v>0</v>
      </c>
      <c r="AAA412" s="60">
        <v>415.65253881661772</v>
      </c>
      <c r="AAB412" s="60">
        <v>440.59169114561485</v>
      </c>
      <c r="AAC412" s="60">
        <v>467.02719261435175</v>
      </c>
      <c r="AAD412" s="60">
        <v>495.0488241712128</v>
      </c>
      <c r="AAE412" s="60"/>
      <c r="AAH412" s="60">
        <v>0</v>
      </c>
      <c r="AAI412" s="60">
        <v>0</v>
      </c>
      <c r="AAJ412" s="60">
        <v>8728.7033151489723</v>
      </c>
      <c r="AAK412" s="60">
        <v>18504.851028115823</v>
      </c>
      <c r="AAL412" s="60">
        <v>29422.713134704161</v>
      </c>
      <c r="AAM412" s="60">
        <v>41584.101230381872</v>
      </c>
      <c r="AAN412" s="60"/>
      <c r="AAQ412" s="5">
        <v>0</v>
      </c>
      <c r="AAR412" s="5">
        <v>0</v>
      </c>
      <c r="AAS412" s="5">
        <v>14547.838858581621</v>
      </c>
      <c r="AAT412" s="5">
        <v>30841.418380193041</v>
      </c>
      <c r="AAU412" s="5">
        <v>42499.474527906008</v>
      </c>
      <c r="AAV412" s="5">
        <v>55445.468307175834</v>
      </c>
    </row>
    <row r="413" spans="2:724" ht="15" customHeight="1">
      <c r="B413" s="228">
        <v>140</v>
      </c>
      <c r="C413" s="228">
        <v>16</v>
      </c>
      <c r="D413" s="229" t="s">
        <v>496</v>
      </c>
      <c r="E413" s="73" t="b">
        <v>0</v>
      </c>
      <c r="F413" s="230">
        <v>42370</v>
      </c>
      <c r="G413" s="231" t="s">
        <v>426</v>
      </c>
      <c r="H413" s="57" t="s">
        <v>231</v>
      </c>
      <c r="I413" s="57" t="s">
        <v>198</v>
      </c>
      <c r="J413" s="229" t="s">
        <v>232</v>
      </c>
      <c r="K413" s="232">
        <v>0</v>
      </c>
      <c r="L413" s="232">
        <v>0</v>
      </c>
      <c r="M413" s="73" t="b">
        <v>1</v>
      </c>
      <c r="N413" s="73" t="b">
        <v>1</v>
      </c>
      <c r="O413" s="73" t="b">
        <v>1</v>
      </c>
      <c r="P413" s="27">
        <v>43466</v>
      </c>
      <c r="Q413" s="27" t="s">
        <v>426</v>
      </c>
      <c r="R413" s="69">
        <v>0</v>
      </c>
      <c r="S413" s="69">
        <v>0.06</v>
      </c>
      <c r="T413" s="69">
        <v>0.06</v>
      </c>
      <c r="U413" s="69">
        <v>0.06</v>
      </c>
      <c r="V413" s="69">
        <v>0.06</v>
      </c>
      <c r="W413" s="69">
        <v>0.06</v>
      </c>
      <c r="Z413" s="232">
        <v>0</v>
      </c>
      <c r="AA413" s="232">
        <v>0</v>
      </c>
      <c r="AB413" s="232">
        <v>0</v>
      </c>
      <c r="AC413" s="232">
        <v>0</v>
      </c>
      <c r="AD413" s="232">
        <v>0</v>
      </c>
      <c r="AE413" s="232">
        <v>0</v>
      </c>
      <c r="AF413" s="232">
        <v>0</v>
      </c>
      <c r="AG413" s="232">
        <v>0</v>
      </c>
      <c r="AH413" s="232">
        <v>0</v>
      </c>
      <c r="AI413" s="232">
        <v>0</v>
      </c>
      <c r="AJ413" s="232">
        <v>0</v>
      </c>
      <c r="AK413" s="232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234">
        <v>9905</v>
      </c>
      <c r="AY413" s="5">
        <v>9905</v>
      </c>
      <c r="AZ413" s="5">
        <v>9905</v>
      </c>
      <c r="BA413" s="5">
        <v>9905</v>
      </c>
      <c r="BB413" s="5">
        <v>9905</v>
      </c>
      <c r="BC413" s="5">
        <v>9905</v>
      </c>
      <c r="BD413" s="5">
        <v>9905</v>
      </c>
      <c r="BE413" s="5">
        <v>9905</v>
      </c>
      <c r="BF413" s="5">
        <v>9905</v>
      </c>
      <c r="BG413" s="5">
        <v>9905</v>
      </c>
      <c r="BH413" s="5">
        <v>9905</v>
      </c>
      <c r="BI413" s="5">
        <v>9905</v>
      </c>
      <c r="BJ413" s="5">
        <v>10499.300000000001</v>
      </c>
      <c r="BK413" s="5">
        <v>10499.300000000001</v>
      </c>
      <c r="BL413" s="5">
        <v>10499.300000000001</v>
      </c>
      <c r="BM413" s="5">
        <v>10499.300000000001</v>
      </c>
      <c r="BN413" s="5">
        <v>10499.300000000001</v>
      </c>
      <c r="BO413" s="5">
        <v>10499.300000000001</v>
      </c>
      <c r="BP413" s="5">
        <v>10499.300000000001</v>
      </c>
      <c r="BQ413" s="5">
        <v>10499.300000000001</v>
      </c>
      <c r="BR413" s="5">
        <v>10499.300000000001</v>
      </c>
      <c r="BS413" s="5">
        <v>10499.300000000001</v>
      </c>
      <c r="BT413" s="5">
        <v>10499.300000000001</v>
      </c>
      <c r="BU413" s="5">
        <v>10499.300000000001</v>
      </c>
      <c r="BV413" s="5">
        <v>11129.258000000002</v>
      </c>
      <c r="BW413" s="5">
        <v>11129.258000000002</v>
      </c>
      <c r="BX413" s="5">
        <v>11129.258000000002</v>
      </c>
      <c r="BY413" s="5">
        <v>11129.258000000002</v>
      </c>
      <c r="BZ413" s="5">
        <v>11129.258000000002</v>
      </c>
      <c r="CA413" s="5">
        <v>11129.258000000002</v>
      </c>
      <c r="CB413" s="5">
        <v>11129.258000000002</v>
      </c>
      <c r="CC413" s="5">
        <v>11129.258000000002</v>
      </c>
      <c r="CD413" s="5">
        <v>11129.258000000002</v>
      </c>
      <c r="CE413" s="5">
        <v>11129.258000000002</v>
      </c>
      <c r="CF413" s="5">
        <v>11129.258000000002</v>
      </c>
      <c r="CG413" s="5">
        <v>11129.258000000002</v>
      </c>
      <c r="CH413" s="5">
        <v>11797.013480000001</v>
      </c>
      <c r="CI413" s="5">
        <v>11797.013480000001</v>
      </c>
      <c r="CJ413" s="5">
        <v>11797.013480000001</v>
      </c>
      <c r="CK413" s="5">
        <v>11797.013480000001</v>
      </c>
      <c r="CL413" s="5">
        <v>11797.013480000001</v>
      </c>
      <c r="CM413" s="5">
        <v>11797.013480000001</v>
      </c>
      <c r="CN413" s="5">
        <v>11797.013480000001</v>
      </c>
      <c r="CO413" s="5">
        <v>11797.013480000001</v>
      </c>
      <c r="CP413" s="5">
        <v>11797.013480000001</v>
      </c>
      <c r="CQ413" s="5">
        <v>11797.013480000001</v>
      </c>
      <c r="CR413" s="5">
        <v>11797.013480000001</v>
      </c>
      <c r="CS413" s="5">
        <v>11797.013480000001</v>
      </c>
      <c r="CU413" s="69">
        <v>0</v>
      </c>
      <c r="CV413" s="69">
        <v>0</v>
      </c>
      <c r="CW413" s="69">
        <v>0</v>
      </c>
      <c r="CX413" s="69">
        <v>0</v>
      </c>
      <c r="CY413" s="69">
        <v>0</v>
      </c>
      <c r="CZ413" s="69">
        <v>0</v>
      </c>
      <c r="DC413" s="5">
        <v>0</v>
      </c>
      <c r="DD413" s="5">
        <v>0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0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0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0</v>
      </c>
      <c r="EK413" s="5">
        <v>0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0</v>
      </c>
      <c r="ET413" s="5">
        <v>0</v>
      </c>
      <c r="EU413" s="5">
        <v>0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0</v>
      </c>
      <c r="FJ413" s="5">
        <v>0</v>
      </c>
      <c r="FK413" s="5">
        <v>0</v>
      </c>
      <c r="FL413" s="5">
        <v>0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/>
      <c r="FZ413" s="5">
        <v>0</v>
      </c>
      <c r="GA413" s="5">
        <v>0</v>
      </c>
      <c r="GB413" s="5">
        <v>0</v>
      </c>
      <c r="GC413" s="5">
        <v>0</v>
      </c>
      <c r="GD413" s="5">
        <v>0</v>
      </c>
      <c r="GE413" s="5">
        <v>0</v>
      </c>
      <c r="GF413" s="5">
        <v>0</v>
      </c>
      <c r="GG413" s="5">
        <v>0</v>
      </c>
      <c r="GH413" s="5">
        <v>0</v>
      </c>
      <c r="GI413" s="5">
        <v>0</v>
      </c>
      <c r="GJ413" s="5">
        <v>0</v>
      </c>
      <c r="GK413" s="5">
        <v>0</v>
      </c>
      <c r="GL413" s="5">
        <v>0</v>
      </c>
      <c r="GM413" s="5">
        <v>0</v>
      </c>
      <c r="GN413" s="5">
        <v>0</v>
      </c>
      <c r="GO413" s="5">
        <v>0</v>
      </c>
      <c r="GP413" s="5">
        <v>0</v>
      </c>
      <c r="GQ413" s="5">
        <v>0</v>
      </c>
      <c r="GR413" s="5">
        <v>0</v>
      </c>
      <c r="GS413" s="5">
        <v>0</v>
      </c>
      <c r="GT413" s="5">
        <v>0</v>
      </c>
      <c r="GU413" s="5">
        <v>0</v>
      </c>
      <c r="GV413" s="5">
        <v>0</v>
      </c>
      <c r="GW413" s="5">
        <v>0</v>
      </c>
      <c r="GX413" s="5">
        <v>9905</v>
      </c>
      <c r="GY413" s="5">
        <v>9905</v>
      </c>
      <c r="GZ413" s="5">
        <v>9905</v>
      </c>
      <c r="HA413" s="5">
        <v>9905</v>
      </c>
      <c r="HB413" s="5">
        <v>9905</v>
      </c>
      <c r="HC413" s="5">
        <v>9905</v>
      </c>
      <c r="HD413" s="5">
        <v>9905</v>
      </c>
      <c r="HE413" s="5">
        <v>9905</v>
      </c>
      <c r="HF413" s="5">
        <v>9905</v>
      </c>
      <c r="HG413" s="5">
        <v>9905</v>
      </c>
      <c r="HH413" s="5">
        <v>9905</v>
      </c>
      <c r="HI413" s="5">
        <v>9905</v>
      </c>
      <c r="HJ413" s="5">
        <v>10499.300000000001</v>
      </c>
      <c r="HK413" s="5">
        <v>10499.300000000001</v>
      </c>
      <c r="HL413" s="5">
        <v>10499.300000000001</v>
      </c>
      <c r="HM413" s="5">
        <v>10499.300000000001</v>
      </c>
      <c r="HN413" s="5">
        <v>10499.300000000001</v>
      </c>
      <c r="HO413" s="5">
        <v>10499.300000000001</v>
      </c>
      <c r="HP413" s="5">
        <v>10499.300000000001</v>
      </c>
      <c r="HQ413" s="5">
        <v>10499.300000000001</v>
      </c>
      <c r="HR413" s="5">
        <v>10499.300000000001</v>
      </c>
      <c r="HS413" s="5">
        <v>10499.300000000001</v>
      </c>
      <c r="HT413" s="5">
        <v>10499.300000000001</v>
      </c>
      <c r="HU413" s="5">
        <v>10499.300000000001</v>
      </c>
      <c r="HV413" s="5">
        <v>11129.258000000002</v>
      </c>
      <c r="HW413" s="5">
        <v>11129.258000000002</v>
      </c>
      <c r="HX413" s="5">
        <v>11129.258000000002</v>
      </c>
      <c r="HY413" s="5">
        <v>11129.258000000002</v>
      </c>
      <c r="HZ413" s="5">
        <v>11129.258000000002</v>
      </c>
      <c r="IA413" s="5">
        <v>11129.258000000002</v>
      </c>
      <c r="IB413" s="5">
        <v>11129.258000000002</v>
      </c>
      <c r="IC413" s="5">
        <v>11129.258000000002</v>
      </c>
      <c r="ID413" s="5">
        <v>11129.258000000002</v>
      </c>
      <c r="IE413" s="5">
        <v>11129.258000000002</v>
      </c>
      <c r="IF413" s="5">
        <v>11129.258000000002</v>
      </c>
      <c r="IG413" s="5">
        <v>11129.258000000002</v>
      </c>
      <c r="IH413" s="5">
        <v>11797.013480000001</v>
      </c>
      <c r="II413" s="5">
        <v>11797.013480000001</v>
      </c>
      <c r="IJ413" s="5">
        <v>11797.013480000001</v>
      </c>
      <c r="IK413" s="5">
        <v>11797.013480000001</v>
      </c>
      <c r="IL413" s="5">
        <v>11797.013480000001</v>
      </c>
      <c r="IM413" s="5">
        <v>11797.013480000001</v>
      </c>
      <c r="IN413" s="5">
        <v>11797.013480000001</v>
      </c>
      <c r="IO413" s="5">
        <v>11797.013480000001</v>
      </c>
      <c r="IP413" s="5">
        <v>11797.013480000001</v>
      </c>
      <c r="IQ413" s="5">
        <v>11797.013480000001</v>
      </c>
      <c r="IR413" s="5">
        <v>11797.013480000001</v>
      </c>
      <c r="IS413" s="5">
        <v>11797.013480000001</v>
      </c>
      <c r="IT413" s="5"/>
      <c r="IW413" s="5">
        <v>0</v>
      </c>
      <c r="IX413" s="5">
        <v>0</v>
      </c>
      <c r="IY413" s="5">
        <v>0</v>
      </c>
      <c r="IZ413" s="5">
        <v>0</v>
      </c>
      <c r="JA413" s="5">
        <v>0</v>
      </c>
      <c r="JB413" s="5">
        <v>0</v>
      </c>
      <c r="JC413" s="5">
        <v>0</v>
      </c>
      <c r="JD413" s="5">
        <v>0</v>
      </c>
      <c r="JE413" s="5">
        <v>0</v>
      </c>
      <c r="JF413" s="5">
        <v>0</v>
      </c>
      <c r="JG413" s="5">
        <v>0</v>
      </c>
      <c r="JH413" s="5">
        <v>0</v>
      </c>
      <c r="JI413" s="5">
        <v>0</v>
      </c>
      <c r="JJ413" s="5">
        <v>0</v>
      </c>
      <c r="JK413" s="5">
        <v>0</v>
      </c>
      <c r="JL413" s="5">
        <v>0</v>
      </c>
      <c r="JM413" s="5">
        <v>0</v>
      </c>
      <c r="JN413" s="5">
        <v>0</v>
      </c>
      <c r="JO413" s="5">
        <v>0</v>
      </c>
      <c r="JP413" s="5">
        <v>0</v>
      </c>
      <c r="JQ413" s="5">
        <v>0</v>
      </c>
      <c r="JR413" s="5">
        <v>0</v>
      </c>
      <c r="JS413" s="5">
        <v>0</v>
      </c>
      <c r="JT413" s="5">
        <v>0</v>
      </c>
      <c r="JU413" s="5">
        <v>284.27350000000001</v>
      </c>
      <c r="JV413" s="5">
        <v>284.27350000000001</v>
      </c>
      <c r="JW413" s="5">
        <v>284.27350000000001</v>
      </c>
      <c r="JX413" s="5">
        <v>284.27350000000001</v>
      </c>
      <c r="JY413" s="5">
        <v>284.27350000000001</v>
      </c>
      <c r="JZ413" s="5">
        <v>284.27350000000001</v>
      </c>
      <c r="KA413" s="5">
        <v>284.27350000000001</v>
      </c>
      <c r="KB413" s="5">
        <v>284.27350000000001</v>
      </c>
      <c r="KC413" s="5">
        <v>284.27350000000001</v>
      </c>
      <c r="KD413" s="5">
        <v>284.27350000000001</v>
      </c>
      <c r="KE413" s="5">
        <v>284.27350000000001</v>
      </c>
      <c r="KF413" s="5">
        <v>284.27350000000001</v>
      </c>
      <c r="KG413" s="5">
        <v>301.32991000000004</v>
      </c>
      <c r="KH413" s="5">
        <v>301.32991000000004</v>
      </c>
      <c r="KI413" s="5">
        <v>301.32991000000004</v>
      </c>
      <c r="KJ413" s="5">
        <v>301.32991000000004</v>
      </c>
      <c r="KK413" s="5">
        <v>301.32991000000004</v>
      </c>
      <c r="KL413" s="5">
        <v>301.32991000000004</v>
      </c>
      <c r="KM413" s="5">
        <v>301.32991000000004</v>
      </c>
      <c r="KN413" s="5">
        <v>301.32991000000004</v>
      </c>
      <c r="KO413" s="5">
        <v>301.32991000000004</v>
      </c>
      <c r="KP413" s="5">
        <v>301.32991000000004</v>
      </c>
      <c r="KQ413" s="5">
        <v>301.32991000000004</v>
      </c>
      <c r="KR413" s="5">
        <v>301.32991000000004</v>
      </c>
      <c r="KS413" s="5">
        <v>319.40970460000005</v>
      </c>
      <c r="KT413" s="5">
        <v>319.40970460000005</v>
      </c>
      <c r="KU413" s="5">
        <v>319.40970460000005</v>
      </c>
      <c r="KV413" s="5">
        <v>319.40970460000005</v>
      </c>
      <c r="KW413" s="5">
        <v>319.40970460000005</v>
      </c>
      <c r="KX413" s="5">
        <v>319.40970460000005</v>
      </c>
      <c r="KY413" s="5">
        <v>319.40970460000005</v>
      </c>
      <c r="KZ413" s="5">
        <v>319.40970460000005</v>
      </c>
      <c r="LA413" s="5">
        <v>319.40970460000005</v>
      </c>
      <c r="LB413" s="5">
        <v>319.40970460000005</v>
      </c>
      <c r="LC413" s="5">
        <v>319.40970460000005</v>
      </c>
      <c r="LD413" s="5">
        <v>319.40970460000005</v>
      </c>
      <c r="LE413" s="5">
        <v>338.57428687600003</v>
      </c>
      <c r="LF413" s="5">
        <v>338.57428687600003</v>
      </c>
      <c r="LG413" s="5">
        <v>338.57428687600003</v>
      </c>
      <c r="LH413" s="5">
        <v>338.57428687600003</v>
      </c>
      <c r="LI413" s="5">
        <v>338.57428687600003</v>
      </c>
      <c r="LJ413" s="5">
        <v>338.57428687600003</v>
      </c>
      <c r="LK413" s="5">
        <v>338.57428687600003</v>
      </c>
      <c r="LL413" s="5">
        <v>338.57428687600003</v>
      </c>
      <c r="LM413" s="5">
        <v>338.57428687600003</v>
      </c>
      <c r="LN413" s="5">
        <v>338.57428687600003</v>
      </c>
      <c r="LO413" s="5">
        <v>338.57428687600003</v>
      </c>
      <c r="LP413" s="5">
        <v>338.57428687600003</v>
      </c>
      <c r="LQ413" s="5"/>
      <c r="LT413" s="5">
        <v>0</v>
      </c>
      <c r="LU413" s="5">
        <v>0</v>
      </c>
      <c r="LV413" s="5">
        <v>0</v>
      </c>
      <c r="LW413" s="5">
        <v>0</v>
      </c>
      <c r="LX413" s="5">
        <v>0</v>
      </c>
      <c r="LY413" s="5">
        <v>0</v>
      </c>
      <c r="LZ413" s="5">
        <v>0</v>
      </c>
      <c r="MA413" s="5">
        <v>0</v>
      </c>
      <c r="MB413" s="5">
        <v>0</v>
      </c>
      <c r="MC413" s="5">
        <v>0</v>
      </c>
      <c r="MD413" s="5">
        <v>0</v>
      </c>
      <c r="ME413" s="5">
        <v>0</v>
      </c>
      <c r="MF413" s="5">
        <v>0</v>
      </c>
      <c r="MG413" s="5">
        <v>0</v>
      </c>
      <c r="MH413" s="5">
        <v>0</v>
      </c>
      <c r="MI413" s="5">
        <v>0</v>
      </c>
      <c r="MJ413" s="5">
        <v>0</v>
      </c>
      <c r="MK413" s="5">
        <v>0</v>
      </c>
      <c r="ML413" s="5">
        <v>0</v>
      </c>
      <c r="MM413" s="5">
        <v>0</v>
      </c>
      <c r="MN413" s="5">
        <v>0</v>
      </c>
      <c r="MO413" s="5">
        <v>0</v>
      </c>
      <c r="MP413" s="5">
        <v>0</v>
      </c>
      <c r="MQ413" s="5">
        <v>0</v>
      </c>
      <c r="MR413" s="5">
        <v>301.11200000000002</v>
      </c>
      <c r="MS413" s="5">
        <v>301.11200000000002</v>
      </c>
      <c r="MT413" s="5">
        <v>301.11200000000002</v>
      </c>
      <c r="MU413" s="5">
        <v>301.11200000000002</v>
      </c>
      <c r="MV413" s="5">
        <v>301.11200000000002</v>
      </c>
      <c r="MW413" s="5">
        <v>301.11200000000002</v>
      </c>
      <c r="MX413" s="5">
        <v>301.11200000000002</v>
      </c>
      <c r="MY413" s="5">
        <v>301.11200000000002</v>
      </c>
      <c r="MZ413" s="5">
        <v>301.11200000000002</v>
      </c>
      <c r="NA413" s="5">
        <v>301.11200000000002</v>
      </c>
      <c r="NB413" s="5">
        <v>301.11200000000002</v>
      </c>
      <c r="NC413" s="5">
        <v>301.11200000000002</v>
      </c>
      <c r="ND413" s="5">
        <v>319.17872000000006</v>
      </c>
      <c r="NE413" s="5">
        <v>319.17872000000006</v>
      </c>
      <c r="NF413" s="5">
        <v>319.17872000000006</v>
      </c>
      <c r="NG413" s="5">
        <v>319.17872000000006</v>
      </c>
      <c r="NH413" s="5">
        <v>319.17872000000006</v>
      </c>
      <c r="NI413" s="5">
        <v>319.17872000000006</v>
      </c>
      <c r="NJ413" s="5">
        <v>319.17872000000006</v>
      </c>
      <c r="NK413" s="5">
        <v>319.17872000000006</v>
      </c>
      <c r="NL413" s="5">
        <v>319.17872000000006</v>
      </c>
      <c r="NM413" s="5">
        <v>319.17872000000006</v>
      </c>
      <c r="NN413" s="5">
        <v>319.17872000000006</v>
      </c>
      <c r="NO413" s="5">
        <v>319.17872000000006</v>
      </c>
      <c r="NP413" s="5">
        <v>338.32944320000007</v>
      </c>
      <c r="NQ413" s="5">
        <v>338.32944320000007</v>
      </c>
      <c r="NR413" s="5">
        <v>338.32944320000007</v>
      </c>
      <c r="NS413" s="5">
        <v>338.32944320000007</v>
      </c>
      <c r="NT413" s="5">
        <v>338.32944320000007</v>
      </c>
      <c r="NU413" s="5">
        <v>338.32944320000007</v>
      </c>
      <c r="NV413" s="5">
        <v>338.32944320000007</v>
      </c>
      <c r="NW413" s="5">
        <v>338.32944320000007</v>
      </c>
      <c r="NX413" s="5">
        <v>338.32944320000007</v>
      </c>
      <c r="NY413" s="5">
        <v>338.32944320000007</v>
      </c>
      <c r="NZ413" s="5">
        <v>338.32944320000007</v>
      </c>
      <c r="OA413" s="5">
        <v>338.32944320000007</v>
      </c>
      <c r="OB413" s="5">
        <v>358.62920979200004</v>
      </c>
      <c r="OC413" s="5">
        <v>358.62920979200004</v>
      </c>
      <c r="OD413" s="5">
        <v>358.62920979200004</v>
      </c>
      <c r="OE413" s="5">
        <v>358.62920979200004</v>
      </c>
      <c r="OF413" s="5">
        <v>358.62920979200004</v>
      </c>
      <c r="OG413" s="5">
        <v>358.62920979200004</v>
      </c>
      <c r="OH413" s="5">
        <v>358.62920979200004</v>
      </c>
      <c r="OI413" s="5">
        <v>358.62920979200004</v>
      </c>
      <c r="OJ413" s="5">
        <v>358.62920979200004</v>
      </c>
      <c r="OK413" s="5">
        <v>358.62920979200004</v>
      </c>
      <c r="OL413" s="5">
        <v>358.62920979200004</v>
      </c>
      <c r="OM413" s="5">
        <v>358.62920979200004</v>
      </c>
      <c r="ON413" s="5"/>
      <c r="OQ413" s="59">
        <v>0</v>
      </c>
      <c r="OR413" s="59">
        <v>0</v>
      </c>
      <c r="OS413" s="59">
        <v>0</v>
      </c>
      <c r="OT413" s="59">
        <v>0</v>
      </c>
      <c r="OU413" s="59">
        <v>0</v>
      </c>
      <c r="OV413" s="59">
        <v>0</v>
      </c>
      <c r="OW413" s="59">
        <v>0</v>
      </c>
      <c r="OX413" s="59">
        <v>0</v>
      </c>
      <c r="OY413" s="59">
        <v>0</v>
      </c>
      <c r="OZ413" s="59">
        <v>0</v>
      </c>
      <c r="PA413" s="59">
        <v>0</v>
      </c>
      <c r="PB413" s="59">
        <v>0</v>
      </c>
      <c r="PC413" s="59">
        <v>0</v>
      </c>
      <c r="PD413" s="59">
        <v>0</v>
      </c>
      <c r="PE413" s="59">
        <v>0</v>
      </c>
      <c r="PF413" s="59">
        <v>0</v>
      </c>
      <c r="PG413" s="59">
        <v>0</v>
      </c>
      <c r="PH413" s="59">
        <v>0</v>
      </c>
      <c r="PI413" s="59">
        <v>0</v>
      </c>
      <c r="PJ413" s="59">
        <v>0</v>
      </c>
      <c r="PK413" s="59">
        <v>0</v>
      </c>
      <c r="PL413" s="59">
        <v>0</v>
      </c>
      <c r="PM413" s="59">
        <v>0</v>
      </c>
      <c r="PN413" s="59">
        <v>0</v>
      </c>
      <c r="PO413" s="59">
        <v>0</v>
      </c>
      <c r="PP413" s="59">
        <v>0</v>
      </c>
      <c r="PQ413" s="59">
        <v>0</v>
      </c>
      <c r="PR413" s="59">
        <v>0</v>
      </c>
      <c r="PS413" s="59">
        <v>0</v>
      </c>
      <c r="PT413" s="59">
        <v>0</v>
      </c>
      <c r="PU413" s="59">
        <v>0</v>
      </c>
      <c r="PV413" s="59">
        <v>0</v>
      </c>
      <c r="PW413" s="59">
        <v>0</v>
      </c>
      <c r="PX413" s="59">
        <v>0</v>
      </c>
      <c r="PY413" s="59">
        <v>0</v>
      </c>
      <c r="PZ413" s="59">
        <v>0</v>
      </c>
      <c r="QA413" s="59">
        <v>0</v>
      </c>
      <c r="QB413" s="59">
        <v>0</v>
      </c>
      <c r="QC413" s="59">
        <v>0</v>
      </c>
      <c r="QD413" s="59">
        <v>0</v>
      </c>
      <c r="QE413" s="59">
        <v>0</v>
      </c>
      <c r="QF413" s="59">
        <v>0</v>
      </c>
      <c r="QG413" s="59">
        <v>0</v>
      </c>
      <c r="QH413" s="59">
        <v>0</v>
      </c>
      <c r="QI413" s="59">
        <v>0</v>
      </c>
      <c r="QJ413" s="59">
        <v>0</v>
      </c>
      <c r="QK413" s="59">
        <v>0</v>
      </c>
      <c r="QL413" s="59">
        <v>0</v>
      </c>
      <c r="QM413" s="59">
        <v>0</v>
      </c>
      <c r="QN413" s="59">
        <v>0</v>
      </c>
      <c r="QO413" s="59">
        <v>0</v>
      </c>
      <c r="QP413" s="59">
        <v>0</v>
      </c>
      <c r="QQ413" s="59">
        <v>0</v>
      </c>
      <c r="QR413" s="59">
        <v>0</v>
      </c>
      <c r="QS413" s="59">
        <v>0</v>
      </c>
      <c r="QT413" s="59">
        <v>0</v>
      </c>
      <c r="QU413" s="59">
        <v>0</v>
      </c>
      <c r="QV413" s="59">
        <v>0</v>
      </c>
      <c r="QW413" s="59">
        <v>0</v>
      </c>
      <c r="QX413" s="59">
        <v>0</v>
      </c>
      <c r="QY413" s="59">
        <v>0</v>
      </c>
      <c r="QZ413" s="59">
        <v>0</v>
      </c>
      <c r="RA413" s="59">
        <v>0</v>
      </c>
      <c r="RB413" s="59">
        <v>0</v>
      </c>
      <c r="RC413" s="59">
        <v>0</v>
      </c>
      <c r="RD413" s="59">
        <v>0</v>
      </c>
      <c r="RE413" s="59">
        <v>0</v>
      </c>
      <c r="RF413" s="59">
        <v>0</v>
      </c>
      <c r="RG413" s="59">
        <v>0</v>
      </c>
      <c r="RH413" s="59">
        <v>0</v>
      </c>
      <c r="RI413" s="59">
        <v>0</v>
      </c>
      <c r="RJ413" s="59">
        <v>0</v>
      </c>
      <c r="RK413" s="59"/>
      <c r="RN413" s="59">
        <v>0</v>
      </c>
      <c r="RO413" s="59">
        <v>0</v>
      </c>
      <c r="RP413" s="59">
        <v>0</v>
      </c>
      <c r="RQ413" s="59">
        <v>0</v>
      </c>
      <c r="RR413" s="59">
        <v>0</v>
      </c>
      <c r="RS413" s="59">
        <v>0</v>
      </c>
      <c r="RT413" s="59">
        <v>0</v>
      </c>
      <c r="RU413" s="59">
        <v>0</v>
      </c>
      <c r="RV413" s="59">
        <v>0</v>
      </c>
      <c r="RW413" s="59">
        <v>0</v>
      </c>
      <c r="RX413" s="59">
        <v>0</v>
      </c>
      <c r="RY413" s="59">
        <v>0</v>
      </c>
      <c r="RZ413" s="59">
        <v>0</v>
      </c>
      <c r="SA413" s="59">
        <v>0</v>
      </c>
      <c r="SB413" s="59">
        <v>0</v>
      </c>
      <c r="SC413" s="59">
        <v>0</v>
      </c>
      <c r="SD413" s="59">
        <v>0</v>
      </c>
      <c r="SE413" s="59">
        <v>0</v>
      </c>
      <c r="SF413" s="59">
        <v>0</v>
      </c>
      <c r="SG413" s="59">
        <v>0</v>
      </c>
      <c r="SH413" s="59">
        <v>0</v>
      </c>
      <c r="SI413" s="59">
        <v>0</v>
      </c>
      <c r="SJ413" s="59">
        <v>0</v>
      </c>
      <c r="SK413" s="59">
        <v>0</v>
      </c>
      <c r="SL413" s="59">
        <v>585.38550000000009</v>
      </c>
      <c r="SM413" s="59">
        <v>585.38550000000009</v>
      </c>
      <c r="SN413" s="59">
        <v>585.38550000000009</v>
      </c>
      <c r="SO413" s="59">
        <v>585.38550000000009</v>
      </c>
      <c r="SP413" s="59">
        <v>585.38550000000009</v>
      </c>
      <c r="SQ413" s="59">
        <v>585.38550000000009</v>
      </c>
      <c r="SR413" s="59">
        <v>585.38550000000009</v>
      </c>
      <c r="SS413" s="59">
        <v>585.38550000000009</v>
      </c>
      <c r="ST413" s="59">
        <v>585.38550000000009</v>
      </c>
      <c r="SU413" s="59">
        <v>585.38550000000009</v>
      </c>
      <c r="SV413" s="59">
        <v>585.38550000000009</v>
      </c>
      <c r="SW413" s="59">
        <v>585.38550000000009</v>
      </c>
      <c r="SX413" s="59">
        <v>620.50863000000004</v>
      </c>
      <c r="SY413" s="59">
        <v>620.50863000000004</v>
      </c>
      <c r="SZ413" s="59">
        <v>620.50863000000004</v>
      </c>
      <c r="TA413" s="59">
        <v>620.50863000000004</v>
      </c>
      <c r="TB413" s="59">
        <v>620.50863000000004</v>
      </c>
      <c r="TC413" s="59">
        <v>620.50863000000004</v>
      </c>
      <c r="TD413" s="59">
        <v>620.50863000000004</v>
      </c>
      <c r="TE413" s="59">
        <v>620.50863000000004</v>
      </c>
      <c r="TF413" s="59">
        <v>620.50863000000004</v>
      </c>
      <c r="TG413" s="59">
        <v>620.50863000000004</v>
      </c>
      <c r="TH413" s="59">
        <v>620.50863000000004</v>
      </c>
      <c r="TI413" s="59">
        <v>620.50863000000004</v>
      </c>
      <c r="TJ413" s="59">
        <v>657.73914780000018</v>
      </c>
      <c r="TK413" s="59">
        <v>657.73914780000018</v>
      </c>
      <c r="TL413" s="59">
        <v>657.73914780000018</v>
      </c>
      <c r="TM413" s="59">
        <v>657.73914780000018</v>
      </c>
      <c r="TN413" s="59">
        <v>657.73914780000018</v>
      </c>
      <c r="TO413" s="59">
        <v>657.73914780000018</v>
      </c>
      <c r="TP413" s="59">
        <v>657.73914780000018</v>
      </c>
      <c r="TQ413" s="59">
        <v>657.73914780000018</v>
      </c>
      <c r="TR413" s="59">
        <v>657.73914780000018</v>
      </c>
      <c r="TS413" s="59">
        <v>657.73914780000018</v>
      </c>
      <c r="TT413" s="59">
        <v>657.73914780000018</v>
      </c>
      <c r="TU413" s="59">
        <v>657.73914780000018</v>
      </c>
      <c r="TV413" s="59">
        <v>697.20349666800007</v>
      </c>
      <c r="TW413" s="59">
        <v>697.20349666800007</v>
      </c>
      <c r="TX413" s="59">
        <v>697.20349666800007</v>
      </c>
      <c r="TY413" s="59">
        <v>697.20349666800007</v>
      </c>
      <c r="TZ413" s="59">
        <v>697.20349666800007</v>
      </c>
      <c r="UA413" s="59">
        <v>697.20349666800007</v>
      </c>
      <c r="UB413" s="59">
        <v>697.20349666800007</v>
      </c>
      <c r="UC413" s="59">
        <v>697.20349666800007</v>
      </c>
      <c r="UD413" s="59">
        <v>697.20349666800007</v>
      </c>
      <c r="UE413" s="59">
        <v>697.20349666800007</v>
      </c>
      <c r="UF413" s="59">
        <v>697.20349666800007</v>
      </c>
      <c r="UG413" s="59">
        <v>697.20349666800007</v>
      </c>
      <c r="UH413" s="59"/>
      <c r="UK413" s="59">
        <v>0</v>
      </c>
      <c r="UL413" s="59">
        <v>0</v>
      </c>
      <c r="UM413" s="59">
        <v>3411.2820000000011</v>
      </c>
      <c r="UN413" s="59">
        <v>3615.9589199999996</v>
      </c>
      <c r="UO413" s="59">
        <v>3832.9164552000016</v>
      </c>
      <c r="UP413" s="59">
        <v>4062.8914425119997</v>
      </c>
      <c r="UQ413" s="59"/>
      <c r="UT413" s="59">
        <v>0</v>
      </c>
      <c r="UU413" s="59">
        <v>0</v>
      </c>
      <c r="UV413" s="59">
        <v>3613.3440000000005</v>
      </c>
      <c r="UW413" s="59">
        <v>3830.14464</v>
      </c>
      <c r="UX413" s="59">
        <v>4059.9533184000015</v>
      </c>
      <c r="UY413" s="59">
        <v>4303.5505175040007</v>
      </c>
      <c r="UZ413" s="59"/>
      <c r="VC413" s="59">
        <v>0</v>
      </c>
      <c r="VD413" s="59">
        <v>0</v>
      </c>
      <c r="VE413" s="59">
        <v>0</v>
      </c>
      <c r="VF413" s="59">
        <v>0</v>
      </c>
      <c r="VG413" s="59">
        <v>0</v>
      </c>
      <c r="VH413" s="59">
        <v>0</v>
      </c>
      <c r="VI413" s="59"/>
      <c r="VL413" s="59">
        <v>0</v>
      </c>
      <c r="VM413" s="59">
        <v>0</v>
      </c>
      <c r="VN413" s="59">
        <v>7024.626000000002</v>
      </c>
      <c r="VO413" s="59">
        <v>7446.1035599999996</v>
      </c>
      <c r="VP413" s="59">
        <v>7892.8697736000031</v>
      </c>
      <c r="VQ413" s="59">
        <v>8366.4419600159999</v>
      </c>
      <c r="VR413" s="59"/>
      <c r="VU413" s="59">
        <v>0</v>
      </c>
      <c r="VV413" s="59">
        <v>0</v>
      </c>
      <c r="VW413" s="59">
        <v>118860</v>
      </c>
      <c r="VX413" s="59">
        <v>125991.60000000002</v>
      </c>
      <c r="VY413" s="59">
        <v>133551.09600000002</v>
      </c>
      <c r="VZ413" s="59">
        <v>141564.16175999999</v>
      </c>
      <c r="WA413" s="59"/>
      <c r="WD413" s="59">
        <v>0</v>
      </c>
      <c r="WE413" s="59">
        <v>0</v>
      </c>
      <c r="WF413" s="59">
        <v>9905</v>
      </c>
      <c r="WG413" s="59">
        <v>10499.300000000001</v>
      </c>
      <c r="WH413" s="59">
        <v>11129.258000000002</v>
      </c>
      <c r="WI413" s="59">
        <v>11797.01348</v>
      </c>
      <c r="WJ413" s="59"/>
      <c r="WM413" s="59">
        <v>0</v>
      </c>
      <c r="WN413" s="59">
        <v>0</v>
      </c>
      <c r="WO413" s="59">
        <v>415.65253881661772</v>
      </c>
      <c r="WP413" s="59">
        <v>440.59169114561485</v>
      </c>
      <c r="WQ413" s="59">
        <v>467.02719261435175</v>
      </c>
      <c r="WR413" s="59">
        <v>495.0488241712128</v>
      </c>
      <c r="WS413" s="59"/>
      <c r="WV413" s="74">
        <v>-12</v>
      </c>
      <c r="WW413" s="74">
        <v>0</v>
      </c>
      <c r="WX413" s="74">
        <v>12</v>
      </c>
      <c r="WY413" s="74">
        <v>24</v>
      </c>
      <c r="WZ413" s="74">
        <v>36</v>
      </c>
      <c r="XA413" s="74">
        <v>48</v>
      </c>
      <c r="XB413" s="74"/>
      <c r="XE413" s="80">
        <v>0</v>
      </c>
      <c r="XF413" s="80">
        <v>0</v>
      </c>
      <c r="XG413" s="80">
        <v>1</v>
      </c>
      <c r="XH413" s="80">
        <v>2</v>
      </c>
      <c r="XI413" s="80">
        <v>3</v>
      </c>
      <c r="XJ413" s="80">
        <v>4</v>
      </c>
      <c r="XK413" s="80"/>
      <c r="XL413" s="75"/>
      <c r="XM413" s="75"/>
      <c r="XN413" s="80">
        <v>0</v>
      </c>
      <c r="XO413" s="80">
        <v>0</v>
      </c>
      <c r="XP413" s="80">
        <v>0</v>
      </c>
      <c r="XQ413" s="80">
        <v>0</v>
      </c>
      <c r="XR413" s="80">
        <v>0</v>
      </c>
      <c r="XS413" s="80">
        <v>0</v>
      </c>
      <c r="XT413" s="80"/>
      <c r="XW413" s="80">
        <v>0</v>
      </c>
      <c r="XX413" s="80">
        <v>0</v>
      </c>
      <c r="XY413" s="80">
        <v>0</v>
      </c>
      <c r="XZ413" s="80">
        <v>0</v>
      </c>
      <c r="YA413" s="80">
        <v>0</v>
      </c>
      <c r="YB413" s="80">
        <v>0</v>
      </c>
      <c r="YC413" s="80"/>
      <c r="YF413" s="5">
        <v>0</v>
      </c>
      <c r="YG413" s="5">
        <v>0</v>
      </c>
      <c r="YH413" s="5">
        <v>866.63554343264786</v>
      </c>
      <c r="YI413" s="5">
        <v>918.63367603860752</v>
      </c>
      <c r="YJ413" s="5">
        <v>973.75169660092342</v>
      </c>
      <c r="YK413" s="5">
        <v>1032.1767983969794</v>
      </c>
      <c r="YL413" s="5"/>
      <c r="YO413" s="5">
        <v>0</v>
      </c>
      <c r="YP413" s="5">
        <v>0</v>
      </c>
      <c r="YQ413" s="5">
        <v>18704.364246747798</v>
      </c>
      <c r="YR413" s="5">
        <v>19826.626101552669</v>
      </c>
      <c r="YS413" s="5">
        <v>21016.223667645827</v>
      </c>
      <c r="YT413" s="5">
        <v>29702.929450272768</v>
      </c>
      <c r="YU413" s="5"/>
      <c r="YX413" s="5">
        <v>0</v>
      </c>
      <c r="YY413" s="5">
        <v>0</v>
      </c>
      <c r="YZ413" s="5">
        <v>18704.364246747798</v>
      </c>
      <c r="ZA413" s="5">
        <v>19826.626101552669</v>
      </c>
      <c r="ZB413" s="5">
        <v>21016.223667645827</v>
      </c>
      <c r="ZC413" s="5">
        <v>29702.929450272768</v>
      </c>
      <c r="ZD413" s="5"/>
      <c r="ZG413" s="5">
        <v>0</v>
      </c>
      <c r="ZH413" s="5">
        <v>0</v>
      </c>
      <c r="ZI413" s="5">
        <v>415.65253881661772</v>
      </c>
      <c r="ZJ413" s="5">
        <v>440.59169114561485</v>
      </c>
      <c r="ZK413" s="5">
        <v>467.02719261435175</v>
      </c>
      <c r="ZL413" s="5">
        <v>495.0488241712128</v>
      </c>
      <c r="ZM413" s="5"/>
      <c r="ZP413" s="60">
        <v>0</v>
      </c>
      <c r="ZQ413" s="60">
        <v>0</v>
      </c>
      <c r="ZR413" s="60">
        <v>5819.1355434326479</v>
      </c>
      <c r="ZS413" s="60">
        <v>12336.567352077216</v>
      </c>
      <c r="ZT413" s="60">
        <v>13076.761393201848</v>
      </c>
      <c r="ZU413" s="60">
        <v>13861.367076793958</v>
      </c>
      <c r="ZV413" s="60"/>
      <c r="ZY413" s="60">
        <v>0</v>
      </c>
      <c r="ZZ413" s="60">
        <v>0</v>
      </c>
      <c r="AAA413" s="60">
        <v>415.65253881661772</v>
      </c>
      <c r="AAB413" s="60">
        <v>440.59169114561485</v>
      </c>
      <c r="AAC413" s="60">
        <v>467.02719261435175</v>
      </c>
      <c r="AAD413" s="60">
        <v>495.0488241712128</v>
      </c>
      <c r="AAE413" s="60"/>
      <c r="AAH413" s="60">
        <v>0</v>
      </c>
      <c r="AAI413" s="60">
        <v>0</v>
      </c>
      <c r="AAJ413" s="60">
        <v>8728.7033151489723</v>
      </c>
      <c r="AAK413" s="60">
        <v>18504.851028115823</v>
      </c>
      <c r="AAL413" s="60">
        <v>29422.713134704161</v>
      </c>
      <c r="AAM413" s="60">
        <v>41584.101230381872</v>
      </c>
      <c r="AAN413" s="60"/>
      <c r="AAQ413" s="5">
        <v>0</v>
      </c>
      <c r="AAR413" s="5">
        <v>0</v>
      </c>
      <c r="AAS413" s="5">
        <v>14547.838858581621</v>
      </c>
      <c r="AAT413" s="5">
        <v>30841.418380193041</v>
      </c>
      <c r="AAU413" s="5">
        <v>42499.474527906008</v>
      </c>
      <c r="AAV413" s="5">
        <v>55445.468307175834</v>
      </c>
    </row>
    <row r="414" spans="2:724" ht="15" customHeight="1">
      <c r="B414" s="228">
        <v>141</v>
      </c>
      <c r="C414" s="228">
        <v>17</v>
      </c>
      <c r="D414" s="229" t="s">
        <v>497</v>
      </c>
      <c r="E414" s="73" t="b">
        <v>0</v>
      </c>
      <c r="F414" s="230">
        <v>42370</v>
      </c>
      <c r="G414" s="231" t="s">
        <v>426</v>
      </c>
      <c r="H414" s="57" t="s">
        <v>231</v>
      </c>
      <c r="I414" s="57" t="s">
        <v>198</v>
      </c>
      <c r="J414" s="229" t="s">
        <v>232</v>
      </c>
      <c r="K414" s="232">
        <v>0</v>
      </c>
      <c r="L414" s="232">
        <v>0</v>
      </c>
      <c r="M414" s="73" t="b">
        <v>1</v>
      </c>
      <c r="N414" s="73" t="b">
        <v>1</v>
      </c>
      <c r="O414" s="73" t="b">
        <v>1</v>
      </c>
      <c r="P414" s="27">
        <v>43466</v>
      </c>
      <c r="Q414" s="27" t="s">
        <v>426</v>
      </c>
      <c r="R414" s="69">
        <v>0</v>
      </c>
      <c r="S414" s="69">
        <v>0.06</v>
      </c>
      <c r="T414" s="69">
        <v>0.06</v>
      </c>
      <c r="U414" s="69">
        <v>0.06</v>
      </c>
      <c r="V414" s="69">
        <v>0.06</v>
      </c>
      <c r="W414" s="69">
        <v>0.06</v>
      </c>
      <c r="Z414" s="232">
        <v>0</v>
      </c>
      <c r="AA414" s="232">
        <v>0</v>
      </c>
      <c r="AB414" s="232">
        <v>0</v>
      </c>
      <c r="AC414" s="232">
        <v>0</v>
      </c>
      <c r="AD414" s="232">
        <v>0</v>
      </c>
      <c r="AE414" s="232">
        <v>0</v>
      </c>
      <c r="AF414" s="232">
        <v>0</v>
      </c>
      <c r="AG414" s="232">
        <v>0</v>
      </c>
      <c r="AH414" s="232">
        <v>0</v>
      </c>
      <c r="AI414" s="232">
        <v>0</v>
      </c>
      <c r="AJ414" s="232">
        <v>0</v>
      </c>
      <c r="AK414" s="232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234">
        <v>9905</v>
      </c>
      <c r="AY414" s="5">
        <v>9905</v>
      </c>
      <c r="AZ414" s="5">
        <v>9905</v>
      </c>
      <c r="BA414" s="5">
        <v>9905</v>
      </c>
      <c r="BB414" s="5">
        <v>9905</v>
      </c>
      <c r="BC414" s="5">
        <v>9905</v>
      </c>
      <c r="BD414" s="5">
        <v>9905</v>
      </c>
      <c r="BE414" s="5">
        <v>9905</v>
      </c>
      <c r="BF414" s="5">
        <v>9905</v>
      </c>
      <c r="BG414" s="5">
        <v>9905</v>
      </c>
      <c r="BH414" s="5">
        <v>9905</v>
      </c>
      <c r="BI414" s="5">
        <v>9905</v>
      </c>
      <c r="BJ414" s="5">
        <v>10499.300000000001</v>
      </c>
      <c r="BK414" s="5">
        <v>10499.300000000001</v>
      </c>
      <c r="BL414" s="5">
        <v>10499.300000000001</v>
      </c>
      <c r="BM414" s="5">
        <v>10499.300000000001</v>
      </c>
      <c r="BN414" s="5">
        <v>10499.300000000001</v>
      </c>
      <c r="BO414" s="5">
        <v>10499.300000000001</v>
      </c>
      <c r="BP414" s="5">
        <v>10499.300000000001</v>
      </c>
      <c r="BQ414" s="5">
        <v>10499.300000000001</v>
      </c>
      <c r="BR414" s="5">
        <v>10499.300000000001</v>
      </c>
      <c r="BS414" s="5">
        <v>10499.300000000001</v>
      </c>
      <c r="BT414" s="5">
        <v>10499.300000000001</v>
      </c>
      <c r="BU414" s="5">
        <v>10499.300000000001</v>
      </c>
      <c r="BV414" s="5">
        <v>11129.258000000002</v>
      </c>
      <c r="BW414" s="5">
        <v>11129.258000000002</v>
      </c>
      <c r="BX414" s="5">
        <v>11129.258000000002</v>
      </c>
      <c r="BY414" s="5">
        <v>11129.258000000002</v>
      </c>
      <c r="BZ414" s="5">
        <v>11129.258000000002</v>
      </c>
      <c r="CA414" s="5">
        <v>11129.258000000002</v>
      </c>
      <c r="CB414" s="5">
        <v>11129.258000000002</v>
      </c>
      <c r="CC414" s="5">
        <v>11129.258000000002</v>
      </c>
      <c r="CD414" s="5">
        <v>11129.258000000002</v>
      </c>
      <c r="CE414" s="5">
        <v>11129.258000000002</v>
      </c>
      <c r="CF414" s="5">
        <v>11129.258000000002</v>
      </c>
      <c r="CG414" s="5">
        <v>11129.258000000002</v>
      </c>
      <c r="CH414" s="5">
        <v>11797.013480000001</v>
      </c>
      <c r="CI414" s="5">
        <v>11797.013480000001</v>
      </c>
      <c r="CJ414" s="5">
        <v>11797.013480000001</v>
      </c>
      <c r="CK414" s="5">
        <v>11797.013480000001</v>
      </c>
      <c r="CL414" s="5">
        <v>11797.013480000001</v>
      </c>
      <c r="CM414" s="5">
        <v>11797.013480000001</v>
      </c>
      <c r="CN414" s="5">
        <v>11797.013480000001</v>
      </c>
      <c r="CO414" s="5">
        <v>11797.013480000001</v>
      </c>
      <c r="CP414" s="5">
        <v>11797.013480000001</v>
      </c>
      <c r="CQ414" s="5">
        <v>11797.013480000001</v>
      </c>
      <c r="CR414" s="5">
        <v>11797.013480000001</v>
      </c>
      <c r="CS414" s="5">
        <v>11797.013480000001</v>
      </c>
      <c r="CU414" s="69">
        <v>0</v>
      </c>
      <c r="CV414" s="69">
        <v>0</v>
      </c>
      <c r="CW414" s="69">
        <v>0</v>
      </c>
      <c r="CX414" s="69">
        <v>0</v>
      </c>
      <c r="CY414" s="69">
        <v>0</v>
      </c>
      <c r="CZ414" s="69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0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/>
      <c r="FZ414" s="5">
        <v>0</v>
      </c>
      <c r="GA414" s="5">
        <v>0</v>
      </c>
      <c r="GB414" s="5">
        <v>0</v>
      </c>
      <c r="GC414" s="5">
        <v>0</v>
      </c>
      <c r="GD414" s="5">
        <v>0</v>
      </c>
      <c r="GE414" s="5">
        <v>0</v>
      </c>
      <c r="GF414" s="5">
        <v>0</v>
      </c>
      <c r="GG414" s="5">
        <v>0</v>
      </c>
      <c r="GH414" s="5">
        <v>0</v>
      </c>
      <c r="GI414" s="5">
        <v>0</v>
      </c>
      <c r="GJ414" s="5">
        <v>0</v>
      </c>
      <c r="GK414" s="5">
        <v>0</v>
      </c>
      <c r="GL414" s="5">
        <v>0</v>
      </c>
      <c r="GM414" s="5">
        <v>0</v>
      </c>
      <c r="GN414" s="5">
        <v>0</v>
      </c>
      <c r="GO414" s="5">
        <v>0</v>
      </c>
      <c r="GP414" s="5">
        <v>0</v>
      </c>
      <c r="GQ414" s="5">
        <v>0</v>
      </c>
      <c r="GR414" s="5">
        <v>0</v>
      </c>
      <c r="GS414" s="5">
        <v>0</v>
      </c>
      <c r="GT414" s="5">
        <v>0</v>
      </c>
      <c r="GU414" s="5">
        <v>0</v>
      </c>
      <c r="GV414" s="5">
        <v>0</v>
      </c>
      <c r="GW414" s="5">
        <v>0</v>
      </c>
      <c r="GX414" s="5">
        <v>9905</v>
      </c>
      <c r="GY414" s="5">
        <v>9905</v>
      </c>
      <c r="GZ414" s="5">
        <v>9905</v>
      </c>
      <c r="HA414" s="5">
        <v>9905</v>
      </c>
      <c r="HB414" s="5">
        <v>9905</v>
      </c>
      <c r="HC414" s="5">
        <v>9905</v>
      </c>
      <c r="HD414" s="5">
        <v>9905</v>
      </c>
      <c r="HE414" s="5">
        <v>9905</v>
      </c>
      <c r="HF414" s="5">
        <v>9905</v>
      </c>
      <c r="HG414" s="5">
        <v>9905</v>
      </c>
      <c r="HH414" s="5">
        <v>9905</v>
      </c>
      <c r="HI414" s="5">
        <v>9905</v>
      </c>
      <c r="HJ414" s="5">
        <v>10499.300000000001</v>
      </c>
      <c r="HK414" s="5">
        <v>10499.300000000001</v>
      </c>
      <c r="HL414" s="5">
        <v>10499.300000000001</v>
      </c>
      <c r="HM414" s="5">
        <v>10499.300000000001</v>
      </c>
      <c r="HN414" s="5">
        <v>10499.300000000001</v>
      </c>
      <c r="HO414" s="5">
        <v>10499.300000000001</v>
      </c>
      <c r="HP414" s="5">
        <v>10499.300000000001</v>
      </c>
      <c r="HQ414" s="5">
        <v>10499.300000000001</v>
      </c>
      <c r="HR414" s="5">
        <v>10499.300000000001</v>
      </c>
      <c r="HS414" s="5">
        <v>10499.300000000001</v>
      </c>
      <c r="HT414" s="5">
        <v>10499.300000000001</v>
      </c>
      <c r="HU414" s="5">
        <v>10499.300000000001</v>
      </c>
      <c r="HV414" s="5">
        <v>11129.258000000002</v>
      </c>
      <c r="HW414" s="5">
        <v>11129.258000000002</v>
      </c>
      <c r="HX414" s="5">
        <v>11129.258000000002</v>
      </c>
      <c r="HY414" s="5">
        <v>11129.258000000002</v>
      </c>
      <c r="HZ414" s="5">
        <v>11129.258000000002</v>
      </c>
      <c r="IA414" s="5">
        <v>11129.258000000002</v>
      </c>
      <c r="IB414" s="5">
        <v>11129.258000000002</v>
      </c>
      <c r="IC414" s="5">
        <v>11129.258000000002</v>
      </c>
      <c r="ID414" s="5">
        <v>11129.258000000002</v>
      </c>
      <c r="IE414" s="5">
        <v>11129.258000000002</v>
      </c>
      <c r="IF414" s="5">
        <v>11129.258000000002</v>
      </c>
      <c r="IG414" s="5">
        <v>11129.258000000002</v>
      </c>
      <c r="IH414" s="5">
        <v>11797.013480000001</v>
      </c>
      <c r="II414" s="5">
        <v>11797.013480000001</v>
      </c>
      <c r="IJ414" s="5">
        <v>11797.013480000001</v>
      </c>
      <c r="IK414" s="5">
        <v>11797.013480000001</v>
      </c>
      <c r="IL414" s="5">
        <v>11797.013480000001</v>
      </c>
      <c r="IM414" s="5">
        <v>11797.013480000001</v>
      </c>
      <c r="IN414" s="5">
        <v>11797.013480000001</v>
      </c>
      <c r="IO414" s="5">
        <v>11797.013480000001</v>
      </c>
      <c r="IP414" s="5">
        <v>11797.013480000001</v>
      </c>
      <c r="IQ414" s="5">
        <v>11797.013480000001</v>
      </c>
      <c r="IR414" s="5">
        <v>11797.013480000001</v>
      </c>
      <c r="IS414" s="5">
        <v>11797.013480000001</v>
      </c>
      <c r="IT414" s="5"/>
      <c r="IW414" s="5">
        <v>0</v>
      </c>
      <c r="IX414" s="5">
        <v>0</v>
      </c>
      <c r="IY414" s="5">
        <v>0</v>
      </c>
      <c r="IZ414" s="5">
        <v>0</v>
      </c>
      <c r="JA414" s="5">
        <v>0</v>
      </c>
      <c r="JB414" s="5">
        <v>0</v>
      </c>
      <c r="JC414" s="5">
        <v>0</v>
      </c>
      <c r="JD414" s="5">
        <v>0</v>
      </c>
      <c r="JE414" s="5">
        <v>0</v>
      </c>
      <c r="JF414" s="5">
        <v>0</v>
      </c>
      <c r="JG414" s="5">
        <v>0</v>
      </c>
      <c r="JH414" s="5">
        <v>0</v>
      </c>
      <c r="JI414" s="5">
        <v>0</v>
      </c>
      <c r="JJ414" s="5">
        <v>0</v>
      </c>
      <c r="JK414" s="5">
        <v>0</v>
      </c>
      <c r="JL414" s="5">
        <v>0</v>
      </c>
      <c r="JM414" s="5">
        <v>0</v>
      </c>
      <c r="JN414" s="5">
        <v>0</v>
      </c>
      <c r="JO414" s="5">
        <v>0</v>
      </c>
      <c r="JP414" s="5">
        <v>0</v>
      </c>
      <c r="JQ414" s="5">
        <v>0</v>
      </c>
      <c r="JR414" s="5">
        <v>0</v>
      </c>
      <c r="JS414" s="5">
        <v>0</v>
      </c>
      <c r="JT414" s="5">
        <v>0</v>
      </c>
      <c r="JU414" s="5">
        <v>284.27350000000001</v>
      </c>
      <c r="JV414" s="5">
        <v>284.27350000000001</v>
      </c>
      <c r="JW414" s="5">
        <v>284.27350000000001</v>
      </c>
      <c r="JX414" s="5">
        <v>284.27350000000001</v>
      </c>
      <c r="JY414" s="5">
        <v>284.27350000000001</v>
      </c>
      <c r="JZ414" s="5">
        <v>284.27350000000001</v>
      </c>
      <c r="KA414" s="5">
        <v>284.27350000000001</v>
      </c>
      <c r="KB414" s="5">
        <v>284.27350000000001</v>
      </c>
      <c r="KC414" s="5">
        <v>284.27350000000001</v>
      </c>
      <c r="KD414" s="5">
        <v>284.27350000000001</v>
      </c>
      <c r="KE414" s="5">
        <v>284.27350000000001</v>
      </c>
      <c r="KF414" s="5">
        <v>284.27350000000001</v>
      </c>
      <c r="KG414" s="5">
        <v>301.32991000000004</v>
      </c>
      <c r="KH414" s="5">
        <v>301.32991000000004</v>
      </c>
      <c r="KI414" s="5">
        <v>301.32991000000004</v>
      </c>
      <c r="KJ414" s="5">
        <v>301.32991000000004</v>
      </c>
      <c r="KK414" s="5">
        <v>301.32991000000004</v>
      </c>
      <c r="KL414" s="5">
        <v>301.32991000000004</v>
      </c>
      <c r="KM414" s="5">
        <v>301.32991000000004</v>
      </c>
      <c r="KN414" s="5">
        <v>301.32991000000004</v>
      </c>
      <c r="KO414" s="5">
        <v>301.32991000000004</v>
      </c>
      <c r="KP414" s="5">
        <v>301.32991000000004</v>
      </c>
      <c r="KQ414" s="5">
        <v>301.32991000000004</v>
      </c>
      <c r="KR414" s="5">
        <v>301.32991000000004</v>
      </c>
      <c r="KS414" s="5">
        <v>319.40970460000005</v>
      </c>
      <c r="KT414" s="5">
        <v>319.40970460000005</v>
      </c>
      <c r="KU414" s="5">
        <v>319.40970460000005</v>
      </c>
      <c r="KV414" s="5">
        <v>319.40970460000005</v>
      </c>
      <c r="KW414" s="5">
        <v>319.40970460000005</v>
      </c>
      <c r="KX414" s="5">
        <v>319.40970460000005</v>
      </c>
      <c r="KY414" s="5">
        <v>319.40970460000005</v>
      </c>
      <c r="KZ414" s="5">
        <v>319.40970460000005</v>
      </c>
      <c r="LA414" s="5">
        <v>319.40970460000005</v>
      </c>
      <c r="LB414" s="5">
        <v>319.40970460000005</v>
      </c>
      <c r="LC414" s="5">
        <v>319.40970460000005</v>
      </c>
      <c r="LD414" s="5">
        <v>319.40970460000005</v>
      </c>
      <c r="LE414" s="5">
        <v>338.57428687600003</v>
      </c>
      <c r="LF414" s="5">
        <v>338.57428687600003</v>
      </c>
      <c r="LG414" s="5">
        <v>338.57428687600003</v>
      </c>
      <c r="LH414" s="5">
        <v>338.57428687600003</v>
      </c>
      <c r="LI414" s="5">
        <v>338.57428687600003</v>
      </c>
      <c r="LJ414" s="5">
        <v>338.57428687600003</v>
      </c>
      <c r="LK414" s="5">
        <v>338.57428687600003</v>
      </c>
      <c r="LL414" s="5">
        <v>338.57428687600003</v>
      </c>
      <c r="LM414" s="5">
        <v>338.57428687600003</v>
      </c>
      <c r="LN414" s="5">
        <v>338.57428687600003</v>
      </c>
      <c r="LO414" s="5">
        <v>338.57428687600003</v>
      </c>
      <c r="LP414" s="5">
        <v>338.57428687600003</v>
      </c>
      <c r="LQ414" s="5"/>
      <c r="LT414" s="5">
        <v>0</v>
      </c>
      <c r="LU414" s="5">
        <v>0</v>
      </c>
      <c r="LV414" s="5">
        <v>0</v>
      </c>
      <c r="LW414" s="5">
        <v>0</v>
      </c>
      <c r="LX414" s="5">
        <v>0</v>
      </c>
      <c r="LY414" s="5">
        <v>0</v>
      </c>
      <c r="LZ414" s="5">
        <v>0</v>
      </c>
      <c r="MA414" s="5">
        <v>0</v>
      </c>
      <c r="MB414" s="5">
        <v>0</v>
      </c>
      <c r="MC414" s="5">
        <v>0</v>
      </c>
      <c r="MD414" s="5">
        <v>0</v>
      </c>
      <c r="ME414" s="5">
        <v>0</v>
      </c>
      <c r="MF414" s="5">
        <v>0</v>
      </c>
      <c r="MG414" s="5">
        <v>0</v>
      </c>
      <c r="MH414" s="5">
        <v>0</v>
      </c>
      <c r="MI414" s="5">
        <v>0</v>
      </c>
      <c r="MJ414" s="5">
        <v>0</v>
      </c>
      <c r="MK414" s="5">
        <v>0</v>
      </c>
      <c r="ML414" s="5">
        <v>0</v>
      </c>
      <c r="MM414" s="5">
        <v>0</v>
      </c>
      <c r="MN414" s="5">
        <v>0</v>
      </c>
      <c r="MO414" s="5">
        <v>0</v>
      </c>
      <c r="MP414" s="5">
        <v>0</v>
      </c>
      <c r="MQ414" s="5">
        <v>0</v>
      </c>
      <c r="MR414" s="5">
        <v>301.11200000000002</v>
      </c>
      <c r="MS414" s="5">
        <v>301.11200000000002</v>
      </c>
      <c r="MT414" s="5">
        <v>301.11200000000002</v>
      </c>
      <c r="MU414" s="5">
        <v>301.11200000000002</v>
      </c>
      <c r="MV414" s="5">
        <v>301.11200000000002</v>
      </c>
      <c r="MW414" s="5">
        <v>301.11200000000002</v>
      </c>
      <c r="MX414" s="5">
        <v>301.11200000000002</v>
      </c>
      <c r="MY414" s="5">
        <v>301.11200000000002</v>
      </c>
      <c r="MZ414" s="5">
        <v>301.11200000000002</v>
      </c>
      <c r="NA414" s="5">
        <v>301.11200000000002</v>
      </c>
      <c r="NB414" s="5">
        <v>301.11200000000002</v>
      </c>
      <c r="NC414" s="5">
        <v>301.11200000000002</v>
      </c>
      <c r="ND414" s="5">
        <v>319.17872000000006</v>
      </c>
      <c r="NE414" s="5">
        <v>319.17872000000006</v>
      </c>
      <c r="NF414" s="5">
        <v>319.17872000000006</v>
      </c>
      <c r="NG414" s="5">
        <v>319.17872000000006</v>
      </c>
      <c r="NH414" s="5">
        <v>319.17872000000006</v>
      </c>
      <c r="NI414" s="5">
        <v>319.17872000000006</v>
      </c>
      <c r="NJ414" s="5">
        <v>319.17872000000006</v>
      </c>
      <c r="NK414" s="5">
        <v>319.17872000000006</v>
      </c>
      <c r="NL414" s="5">
        <v>319.17872000000006</v>
      </c>
      <c r="NM414" s="5">
        <v>319.17872000000006</v>
      </c>
      <c r="NN414" s="5">
        <v>319.17872000000006</v>
      </c>
      <c r="NO414" s="5">
        <v>319.17872000000006</v>
      </c>
      <c r="NP414" s="5">
        <v>338.32944320000007</v>
      </c>
      <c r="NQ414" s="5">
        <v>338.32944320000007</v>
      </c>
      <c r="NR414" s="5">
        <v>338.32944320000007</v>
      </c>
      <c r="NS414" s="5">
        <v>338.32944320000007</v>
      </c>
      <c r="NT414" s="5">
        <v>338.32944320000007</v>
      </c>
      <c r="NU414" s="5">
        <v>338.32944320000007</v>
      </c>
      <c r="NV414" s="5">
        <v>338.32944320000007</v>
      </c>
      <c r="NW414" s="5">
        <v>338.32944320000007</v>
      </c>
      <c r="NX414" s="5">
        <v>338.32944320000007</v>
      </c>
      <c r="NY414" s="5">
        <v>338.32944320000007</v>
      </c>
      <c r="NZ414" s="5">
        <v>338.32944320000007</v>
      </c>
      <c r="OA414" s="5">
        <v>338.32944320000007</v>
      </c>
      <c r="OB414" s="5">
        <v>358.62920979200004</v>
      </c>
      <c r="OC414" s="5">
        <v>358.62920979200004</v>
      </c>
      <c r="OD414" s="5">
        <v>358.62920979200004</v>
      </c>
      <c r="OE414" s="5">
        <v>358.62920979200004</v>
      </c>
      <c r="OF414" s="5">
        <v>358.62920979200004</v>
      </c>
      <c r="OG414" s="5">
        <v>358.62920979200004</v>
      </c>
      <c r="OH414" s="5">
        <v>358.62920979200004</v>
      </c>
      <c r="OI414" s="5">
        <v>358.62920979200004</v>
      </c>
      <c r="OJ414" s="5">
        <v>358.62920979200004</v>
      </c>
      <c r="OK414" s="5">
        <v>358.62920979200004</v>
      </c>
      <c r="OL414" s="5">
        <v>358.62920979200004</v>
      </c>
      <c r="OM414" s="5">
        <v>358.62920979200004</v>
      </c>
      <c r="ON414" s="5"/>
      <c r="OQ414" s="59">
        <v>0</v>
      </c>
      <c r="OR414" s="59">
        <v>0</v>
      </c>
      <c r="OS414" s="59">
        <v>0</v>
      </c>
      <c r="OT414" s="59">
        <v>0</v>
      </c>
      <c r="OU414" s="59">
        <v>0</v>
      </c>
      <c r="OV414" s="59">
        <v>0</v>
      </c>
      <c r="OW414" s="59">
        <v>0</v>
      </c>
      <c r="OX414" s="59">
        <v>0</v>
      </c>
      <c r="OY414" s="59">
        <v>0</v>
      </c>
      <c r="OZ414" s="59">
        <v>0</v>
      </c>
      <c r="PA414" s="59">
        <v>0</v>
      </c>
      <c r="PB414" s="59">
        <v>0</v>
      </c>
      <c r="PC414" s="59">
        <v>0</v>
      </c>
      <c r="PD414" s="59">
        <v>0</v>
      </c>
      <c r="PE414" s="59">
        <v>0</v>
      </c>
      <c r="PF414" s="59">
        <v>0</v>
      </c>
      <c r="PG414" s="59">
        <v>0</v>
      </c>
      <c r="PH414" s="59">
        <v>0</v>
      </c>
      <c r="PI414" s="59">
        <v>0</v>
      </c>
      <c r="PJ414" s="59">
        <v>0</v>
      </c>
      <c r="PK414" s="59">
        <v>0</v>
      </c>
      <c r="PL414" s="59">
        <v>0</v>
      </c>
      <c r="PM414" s="59">
        <v>0</v>
      </c>
      <c r="PN414" s="59">
        <v>0</v>
      </c>
      <c r="PO414" s="59">
        <v>0</v>
      </c>
      <c r="PP414" s="59">
        <v>0</v>
      </c>
      <c r="PQ414" s="59">
        <v>0</v>
      </c>
      <c r="PR414" s="59">
        <v>0</v>
      </c>
      <c r="PS414" s="59">
        <v>0</v>
      </c>
      <c r="PT414" s="59">
        <v>0</v>
      </c>
      <c r="PU414" s="59">
        <v>0</v>
      </c>
      <c r="PV414" s="59">
        <v>0</v>
      </c>
      <c r="PW414" s="59">
        <v>0</v>
      </c>
      <c r="PX414" s="59">
        <v>0</v>
      </c>
      <c r="PY414" s="59">
        <v>0</v>
      </c>
      <c r="PZ414" s="59">
        <v>0</v>
      </c>
      <c r="QA414" s="59">
        <v>0</v>
      </c>
      <c r="QB414" s="59">
        <v>0</v>
      </c>
      <c r="QC414" s="59">
        <v>0</v>
      </c>
      <c r="QD414" s="59">
        <v>0</v>
      </c>
      <c r="QE414" s="59">
        <v>0</v>
      </c>
      <c r="QF414" s="59">
        <v>0</v>
      </c>
      <c r="QG414" s="59">
        <v>0</v>
      </c>
      <c r="QH414" s="59">
        <v>0</v>
      </c>
      <c r="QI414" s="59">
        <v>0</v>
      </c>
      <c r="QJ414" s="59">
        <v>0</v>
      </c>
      <c r="QK414" s="59">
        <v>0</v>
      </c>
      <c r="QL414" s="59">
        <v>0</v>
      </c>
      <c r="QM414" s="59">
        <v>0</v>
      </c>
      <c r="QN414" s="59">
        <v>0</v>
      </c>
      <c r="QO414" s="59">
        <v>0</v>
      </c>
      <c r="QP414" s="59">
        <v>0</v>
      </c>
      <c r="QQ414" s="59">
        <v>0</v>
      </c>
      <c r="QR414" s="59">
        <v>0</v>
      </c>
      <c r="QS414" s="59">
        <v>0</v>
      </c>
      <c r="QT414" s="59">
        <v>0</v>
      </c>
      <c r="QU414" s="59">
        <v>0</v>
      </c>
      <c r="QV414" s="59">
        <v>0</v>
      </c>
      <c r="QW414" s="59">
        <v>0</v>
      </c>
      <c r="QX414" s="59">
        <v>0</v>
      </c>
      <c r="QY414" s="59">
        <v>0</v>
      </c>
      <c r="QZ414" s="59">
        <v>0</v>
      </c>
      <c r="RA414" s="59">
        <v>0</v>
      </c>
      <c r="RB414" s="59">
        <v>0</v>
      </c>
      <c r="RC414" s="59">
        <v>0</v>
      </c>
      <c r="RD414" s="59">
        <v>0</v>
      </c>
      <c r="RE414" s="59">
        <v>0</v>
      </c>
      <c r="RF414" s="59">
        <v>0</v>
      </c>
      <c r="RG414" s="59">
        <v>0</v>
      </c>
      <c r="RH414" s="59">
        <v>0</v>
      </c>
      <c r="RI414" s="59">
        <v>0</v>
      </c>
      <c r="RJ414" s="59">
        <v>0</v>
      </c>
      <c r="RK414" s="59"/>
      <c r="RN414" s="59">
        <v>0</v>
      </c>
      <c r="RO414" s="59">
        <v>0</v>
      </c>
      <c r="RP414" s="59">
        <v>0</v>
      </c>
      <c r="RQ414" s="59">
        <v>0</v>
      </c>
      <c r="RR414" s="59">
        <v>0</v>
      </c>
      <c r="RS414" s="59">
        <v>0</v>
      </c>
      <c r="RT414" s="59">
        <v>0</v>
      </c>
      <c r="RU414" s="59">
        <v>0</v>
      </c>
      <c r="RV414" s="59">
        <v>0</v>
      </c>
      <c r="RW414" s="59">
        <v>0</v>
      </c>
      <c r="RX414" s="59">
        <v>0</v>
      </c>
      <c r="RY414" s="59">
        <v>0</v>
      </c>
      <c r="RZ414" s="59">
        <v>0</v>
      </c>
      <c r="SA414" s="59">
        <v>0</v>
      </c>
      <c r="SB414" s="59">
        <v>0</v>
      </c>
      <c r="SC414" s="59">
        <v>0</v>
      </c>
      <c r="SD414" s="59">
        <v>0</v>
      </c>
      <c r="SE414" s="59">
        <v>0</v>
      </c>
      <c r="SF414" s="59">
        <v>0</v>
      </c>
      <c r="SG414" s="59">
        <v>0</v>
      </c>
      <c r="SH414" s="59">
        <v>0</v>
      </c>
      <c r="SI414" s="59">
        <v>0</v>
      </c>
      <c r="SJ414" s="59">
        <v>0</v>
      </c>
      <c r="SK414" s="59">
        <v>0</v>
      </c>
      <c r="SL414" s="59">
        <v>585.38550000000009</v>
      </c>
      <c r="SM414" s="59">
        <v>585.38550000000009</v>
      </c>
      <c r="SN414" s="59">
        <v>585.38550000000009</v>
      </c>
      <c r="SO414" s="59">
        <v>585.38550000000009</v>
      </c>
      <c r="SP414" s="59">
        <v>585.38550000000009</v>
      </c>
      <c r="SQ414" s="59">
        <v>585.38550000000009</v>
      </c>
      <c r="SR414" s="59">
        <v>585.38550000000009</v>
      </c>
      <c r="SS414" s="59">
        <v>585.38550000000009</v>
      </c>
      <c r="ST414" s="59">
        <v>585.38550000000009</v>
      </c>
      <c r="SU414" s="59">
        <v>585.38550000000009</v>
      </c>
      <c r="SV414" s="59">
        <v>585.38550000000009</v>
      </c>
      <c r="SW414" s="59">
        <v>585.38550000000009</v>
      </c>
      <c r="SX414" s="59">
        <v>620.50863000000004</v>
      </c>
      <c r="SY414" s="59">
        <v>620.50863000000004</v>
      </c>
      <c r="SZ414" s="59">
        <v>620.50863000000004</v>
      </c>
      <c r="TA414" s="59">
        <v>620.50863000000004</v>
      </c>
      <c r="TB414" s="59">
        <v>620.50863000000004</v>
      </c>
      <c r="TC414" s="59">
        <v>620.50863000000004</v>
      </c>
      <c r="TD414" s="59">
        <v>620.50863000000004</v>
      </c>
      <c r="TE414" s="59">
        <v>620.50863000000004</v>
      </c>
      <c r="TF414" s="59">
        <v>620.50863000000004</v>
      </c>
      <c r="TG414" s="59">
        <v>620.50863000000004</v>
      </c>
      <c r="TH414" s="59">
        <v>620.50863000000004</v>
      </c>
      <c r="TI414" s="59">
        <v>620.50863000000004</v>
      </c>
      <c r="TJ414" s="59">
        <v>657.73914780000018</v>
      </c>
      <c r="TK414" s="59">
        <v>657.73914780000018</v>
      </c>
      <c r="TL414" s="59">
        <v>657.73914780000018</v>
      </c>
      <c r="TM414" s="59">
        <v>657.73914780000018</v>
      </c>
      <c r="TN414" s="59">
        <v>657.73914780000018</v>
      </c>
      <c r="TO414" s="59">
        <v>657.73914780000018</v>
      </c>
      <c r="TP414" s="59">
        <v>657.73914780000018</v>
      </c>
      <c r="TQ414" s="59">
        <v>657.73914780000018</v>
      </c>
      <c r="TR414" s="59">
        <v>657.73914780000018</v>
      </c>
      <c r="TS414" s="59">
        <v>657.73914780000018</v>
      </c>
      <c r="TT414" s="59">
        <v>657.73914780000018</v>
      </c>
      <c r="TU414" s="59">
        <v>657.73914780000018</v>
      </c>
      <c r="TV414" s="59">
        <v>697.20349666800007</v>
      </c>
      <c r="TW414" s="59">
        <v>697.20349666800007</v>
      </c>
      <c r="TX414" s="59">
        <v>697.20349666800007</v>
      </c>
      <c r="TY414" s="59">
        <v>697.20349666800007</v>
      </c>
      <c r="TZ414" s="59">
        <v>697.20349666800007</v>
      </c>
      <c r="UA414" s="59">
        <v>697.20349666800007</v>
      </c>
      <c r="UB414" s="59">
        <v>697.20349666800007</v>
      </c>
      <c r="UC414" s="59">
        <v>697.20349666800007</v>
      </c>
      <c r="UD414" s="59">
        <v>697.20349666800007</v>
      </c>
      <c r="UE414" s="59">
        <v>697.20349666800007</v>
      </c>
      <c r="UF414" s="59">
        <v>697.20349666800007</v>
      </c>
      <c r="UG414" s="59">
        <v>697.20349666800007</v>
      </c>
      <c r="UH414" s="59"/>
      <c r="UK414" s="59">
        <v>0</v>
      </c>
      <c r="UL414" s="59">
        <v>0</v>
      </c>
      <c r="UM414" s="59">
        <v>3411.2820000000011</v>
      </c>
      <c r="UN414" s="59">
        <v>3615.9589199999996</v>
      </c>
      <c r="UO414" s="59">
        <v>3832.9164552000016</v>
      </c>
      <c r="UP414" s="59">
        <v>4062.8914425119997</v>
      </c>
      <c r="UQ414" s="59"/>
      <c r="UT414" s="59">
        <v>0</v>
      </c>
      <c r="UU414" s="59">
        <v>0</v>
      </c>
      <c r="UV414" s="59">
        <v>3613.3440000000005</v>
      </c>
      <c r="UW414" s="59">
        <v>3830.14464</v>
      </c>
      <c r="UX414" s="59">
        <v>4059.9533184000015</v>
      </c>
      <c r="UY414" s="59">
        <v>4303.5505175040007</v>
      </c>
      <c r="UZ414" s="59"/>
      <c r="VC414" s="59">
        <v>0</v>
      </c>
      <c r="VD414" s="59">
        <v>0</v>
      </c>
      <c r="VE414" s="59">
        <v>0</v>
      </c>
      <c r="VF414" s="59">
        <v>0</v>
      </c>
      <c r="VG414" s="59">
        <v>0</v>
      </c>
      <c r="VH414" s="59">
        <v>0</v>
      </c>
      <c r="VI414" s="59"/>
      <c r="VL414" s="59">
        <v>0</v>
      </c>
      <c r="VM414" s="59">
        <v>0</v>
      </c>
      <c r="VN414" s="59">
        <v>7024.626000000002</v>
      </c>
      <c r="VO414" s="59">
        <v>7446.1035599999996</v>
      </c>
      <c r="VP414" s="59">
        <v>7892.8697736000031</v>
      </c>
      <c r="VQ414" s="59">
        <v>8366.4419600159999</v>
      </c>
      <c r="VR414" s="59"/>
      <c r="VU414" s="59">
        <v>0</v>
      </c>
      <c r="VV414" s="59">
        <v>0</v>
      </c>
      <c r="VW414" s="59">
        <v>118860</v>
      </c>
      <c r="VX414" s="59">
        <v>125991.60000000002</v>
      </c>
      <c r="VY414" s="59">
        <v>133551.09600000002</v>
      </c>
      <c r="VZ414" s="59">
        <v>141564.16175999999</v>
      </c>
      <c r="WA414" s="59"/>
      <c r="WD414" s="59">
        <v>0</v>
      </c>
      <c r="WE414" s="59">
        <v>0</v>
      </c>
      <c r="WF414" s="59">
        <v>9905</v>
      </c>
      <c r="WG414" s="59">
        <v>10499.300000000001</v>
      </c>
      <c r="WH414" s="59">
        <v>11129.258000000002</v>
      </c>
      <c r="WI414" s="59">
        <v>11797.01348</v>
      </c>
      <c r="WJ414" s="59"/>
      <c r="WM414" s="59">
        <v>0</v>
      </c>
      <c r="WN414" s="59">
        <v>0</v>
      </c>
      <c r="WO414" s="59">
        <v>415.65253881661772</v>
      </c>
      <c r="WP414" s="59">
        <v>440.59169114561485</v>
      </c>
      <c r="WQ414" s="59">
        <v>467.02719261435175</v>
      </c>
      <c r="WR414" s="59">
        <v>495.0488241712128</v>
      </c>
      <c r="WS414" s="59"/>
      <c r="WV414" s="74">
        <v>-12</v>
      </c>
      <c r="WW414" s="74">
        <v>0</v>
      </c>
      <c r="WX414" s="74">
        <v>12</v>
      </c>
      <c r="WY414" s="74">
        <v>24</v>
      </c>
      <c r="WZ414" s="74">
        <v>36</v>
      </c>
      <c r="XA414" s="74">
        <v>48</v>
      </c>
      <c r="XB414" s="74"/>
      <c r="XE414" s="80">
        <v>0</v>
      </c>
      <c r="XF414" s="80">
        <v>0</v>
      </c>
      <c r="XG414" s="80">
        <v>1</v>
      </c>
      <c r="XH414" s="80">
        <v>2</v>
      </c>
      <c r="XI414" s="80">
        <v>3</v>
      </c>
      <c r="XJ414" s="80">
        <v>4</v>
      </c>
      <c r="XK414" s="80"/>
      <c r="XL414" s="75"/>
      <c r="XM414" s="75"/>
      <c r="XN414" s="80">
        <v>0</v>
      </c>
      <c r="XO414" s="80">
        <v>0</v>
      </c>
      <c r="XP414" s="80">
        <v>0</v>
      </c>
      <c r="XQ414" s="80">
        <v>0</v>
      </c>
      <c r="XR414" s="80">
        <v>0</v>
      </c>
      <c r="XS414" s="80">
        <v>0</v>
      </c>
      <c r="XT414" s="80"/>
      <c r="XW414" s="80">
        <v>0</v>
      </c>
      <c r="XX414" s="80">
        <v>0</v>
      </c>
      <c r="XY414" s="80">
        <v>0</v>
      </c>
      <c r="XZ414" s="80">
        <v>0</v>
      </c>
      <c r="YA414" s="80">
        <v>0</v>
      </c>
      <c r="YB414" s="80">
        <v>0</v>
      </c>
      <c r="YC414" s="80"/>
      <c r="YF414" s="5">
        <v>0</v>
      </c>
      <c r="YG414" s="5">
        <v>0</v>
      </c>
      <c r="YH414" s="5">
        <v>866.63554343264786</v>
      </c>
      <c r="YI414" s="5">
        <v>918.63367603860752</v>
      </c>
      <c r="YJ414" s="5">
        <v>973.75169660092342</v>
      </c>
      <c r="YK414" s="5">
        <v>1032.1767983969794</v>
      </c>
      <c r="YL414" s="5"/>
      <c r="YO414" s="5">
        <v>0</v>
      </c>
      <c r="YP414" s="5">
        <v>0</v>
      </c>
      <c r="YQ414" s="5">
        <v>18704.364246747798</v>
      </c>
      <c r="YR414" s="5">
        <v>19826.626101552669</v>
      </c>
      <c r="YS414" s="5">
        <v>21016.223667645827</v>
      </c>
      <c r="YT414" s="5">
        <v>29702.929450272768</v>
      </c>
      <c r="YU414" s="5"/>
      <c r="YX414" s="5">
        <v>0</v>
      </c>
      <c r="YY414" s="5">
        <v>0</v>
      </c>
      <c r="YZ414" s="5">
        <v>18704.364246747798</v>
      </c>
      <c r="ZA414" s="5">
        <v>19826.626101552669</v>
      </c>
      <c r="ZB414" s="5">
        <v>21016.223667645827</v>
      </c>
      <c r="ZC414" s="5">
        <v>29702.929450272768</v>
      </c>
      <c r="ZD414" s="5"/>
      <c r="ZG414" s="5">
        <v>0</v>
      </c>
      <c r="ZH414" s="5">
        <v>0</v>
      </c>
      <c r="ZI414" s="5">
        <v>415.65253881661772</v>
      </c>
      <c r="ZJ414" s="5">
        <v>440.59169114561485</v>
      </c>
      <c r="ZK414" s="5">
        <v>467.02719261435175</v>
      </c>
      <c r="ZL414" s="5">
        <v>495.0488241712128</v>
      </c>
      <c r="ZM414" s="5"/>
      <c r="ZP414" s="60">
        <v>0</v>
      </c>
      <c r="ZQ414" s="60">
        <v>0</v>
      </c>
      <c r="ZR414" s="60">
        <v>5819.1355434326479</v>
      </c>
      <c r="ZS414" s="60">
        <v>12336.567352077216</v>
      </c>
      <c r="ZT414" s="60">
        <v>13076.761393201848</v>
      </c>
      <c r="ZU414" s="60">
        <v>13861.367076793958</v>
      </c>
      <c r="ZV414" s="60"/>
      <c r="ZY414" s="60">
        <v>0</v>
      </c>
      <c r="ZZ414" s="60">
        <v>0</v>
      </c>
      <c r="AAA414" s="60">
        <v>415.65253881661772</v>
      </c>
      <c r="AAB414" s="60">
        <v>440.59169114561485</v>
      </c>
      <c r="AAC414" s="60">
        <v>467.02719261435175</v>
      </c>
      <c r="AAD414" s="60">
        <v>495.0488241712128</v>
      </c>
      <c r="AAE414" s="60"/>
      <c r="AAH414" s="60">
        <v>0</v>
      </c>
      <c r="AAI414" s="60">
        <v>0</v>
      </c>
      <c r="AAJ414" s="60">
        <v>8728.7033151489723</v>
      </c>
      <c r="AAK414" s="60">
        <v>18504.851028115823</v>
      </c>
      <c r="AAL414" s="60">
        <v>29422.713134704161</v>
      </c>
      <c r="AAM414" s="60">
        <v>41584.101230381872</v>
      </c>
      <c r="AAN414" s="60"/>
      <c r="AAQ414" s="5">
        <v>0</v>
      </c>
      <c r="AAR414" s="5">
        <v>0</v>
      </c>
      <c r="AAS414" s="5">
        <v>14547.838858581621</v>
      </c>
      <c r="AAT414" s="5">
        <v>30841.418380193041</v>
      </c>
      <c r="AAU414" s="5">
        <v>42499.474527906008</v>
      </c>
      <c r="AAV414" s="5">
        <v>55445.468307175834</v>
      </c>
    </row>
    <row r="415" spans="2:724" ht="15" customHeight="1">
      <c r="B415" s="228">
        <v>142</v>
      </c>
      <c r="C415" s="228">
        <v>18</v>
      </c>
      <c r="D415" s="229" t="s">
        <v>498</v>
      </c>
      <c r="E415" s="73" t="b">
        <v>0</v>
      </c>
      <c r="F415" s="230">
        <v>42370</v>
      </c>
      <c r="G415" s="231" t="s">
        <v>426</v>
      </c>
      <c r="H415" s="57" t="s">
        <v>231</v>
      </c>
      <c r="I415" s="57" t="s">
        <v>198</v>
      </c>
      <c r="J415" s="229" t="s">
        <v>232</v>
      </c>
      <c r="K415" s="232">
        <v>0</v>
      </c>
      <c r="L415" s="232">
        <v>0</v>
      </c>
      <c r="M415" s="73" t="b">
        <v>1</v>
      </c>
      <c r="N415" s="73" t="b">
        <v>1</v>
      </c>
      <c r="O415" s="73" t="b">
        <v>1</v>
      </c>
      <c r="P415" s="27">
        <v>43466</v>
      </c>
      <c r="Q415" s="27" t="s">
        <v>426</v>
      </c>
      <c r="R415" s="69">
        <v>0</v>
      </c>
      <c r="S415" s="69">
        <v>0.06</v>
      </c>
      <c r="T415" s="69">
        <v>0.06</v>
      </c>
      <c r="U415" s="69">
        <v>0.06</v>
      </c>
      <c r="V415" s="69">
        <v>0.06</v>
      </c>
      <c r="W415" s="69">
        <v>0.06</v>
      </c>
      <c r="Z415" s="232">
        <v>0</v>
      </c>
      <c r="AA415" s="232">
        <v>0</v>
      </c>
      <c r="AB415" s="232">
        <v>0</v>
      </c>
      <c r="AC415" s="232">
        <v>0</v>
      </c>
      <c r="AD415" s="232">
        <v>0</v>
      </c>
      <c r="AE415" s="232">
        <v>0</v>
      </c>
      <c r="AF415" s="232">
        <v>0</v>
      </c>
      <c r="AG415" s="232">
        <v>0</v>
      </c>
      <c r="AH415" s="232">
        <v>0</v>
      </c>
      <c r="AI415" s="232">
        <v>0</v>
      </c>
      <c r="AJ415" s="232">
        <v>0</v>
      </c>
      <c r="AK415" s="232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234">
        <v>9905</v>
      </c>
      <c r="AY415" s="5">
        <v>9905</v>
      </c>
      <c r="AZ415" s="5">
        <v>9905</v>
      </c>
      <c r="BA415" s="5">
        <v>9905</v>
      </c>
      <c r="BB415" s="5">
        <v>9905</v>
      </c>
      <c r="BC415" s="5">
        <v>9905</v>
      </c>
      <c r="BD415" s="5">
        <v>9905</v>
      </c>
      <c r="BE415" s="5">
        <v>9905</v>
      </c>
      <c r="BF415" s="5">
        <v>9905</v>
      </c>
      <c r="BG415" s="5">
        <v>9905</v>
      </c>
      <c r="BH415" s="5">
        <v>9905</v>
      </c>
      <c r="BI415" s="5">
        <v>9905</v>
      </c>
      <c r="BJ415" s="5">
        <v>10499.300000000001</v>
      </c>
      <c r="BK415" s="5">
        <v>10499.300000000001</v>
      </c>
      <c r="BL415" s="5">
        <v>10499.300000000001</v>
      </c>
      <c r="BM415" s="5">
        <v>10499.300000000001</v>
      </c>
      <c r="BN415" s="5">
        <v>10499.300000000001</v>
      </c>
      <c r="BO415" s="5">
        <v>10499.300000000001</v>
      </c>
      <c r="BP415" s="5">
        <v>10499.300000000001</v>
      </c>
      <c r="BQ415" s="5">
        <v>10499.300000000001</v>
      </c>
      <c r="BR415" s="5">
        <v>10499.300000000001</v>
      </c>
      <c r="BS415" s="5">
        <v>10499.300000000001</v>
      </c>
      <c r="BT415" s="5">
        <v>10499.300000000001</v>
      </c>
      <c r="BU415" s="5">
        <v>10499.300000000001</v>
      </c>
      <c r="BV415" s="5">
        <v>11129.258000000002</v>
      </c>
      <c r="BW415" s="5">
        <v>11129.258000000002</v>
      </c>
      <c r="BX415" s="5">
        <v>11129.258000000002</v>
      </c>
      <c r="BY415" s="5">
        <v>11129.258000000002</v>
      </c>
      <c r="BZ415" s="5">
        <v>11129.258000000002</v>
      </c>
      <c r="CA415" s="5">
        <v>11129.258000000002</v>
      </c>
      <c r="CB415" s="5">
        <v>11129.258000000002</v>
      </c>
      <c r="CC415" s="5">
        <v>11129.258000000002</v>
      </c>
      <c r="CD415" s="5">
        <v>11129.258000000002</v>
      </c>
      <c r="CE415" s="5">
        <v>11129.258000000002</v>
      </c>
      <c r="CF415" s="5">
        <v>11129.258000000002</v>
      </c>
      <c r="CG415" s="5">
        <v>11129.258000000002</v>
      </c>
      <c r="CH415" s="5">
        <v>11797.013480000001</v>
      </c>
      <c r="CI415" s="5">
        <v>11797.013480000001</v>
      </c>
      <c r="CJ415" s="5">
        <v>11797.013480000001</v>
      </c>
      <c r="CK415" s="5">
        <v>11797.013480000001</v>
      </c>
      <c r="CL415" s="5">
        <v>11797.013480000001</v>
      </c>
      <c r="CM415" s="5">
        <v>11797.013480000001</v>
      </c>
      <c r="CN415" s="5">
        <v>11797.013480000001</v>
      </c>
      <c r="CO415" s="5">
        <v>11797.013480000001</v>
      </c>
      <c r="CP415" s="5">
        <v>11797.013480000001</v>
      </c>
      <c r="CQ415" s="5">
        <v>11797.013480000001</v>
      </c>
      <c r="CR415" s="5">
        <v>11797.013480000001</v>
      </c>
      <c r="CS415" s="5">
        <v>11797.013480000001</v>
      </c>
      <c r="CU415" s="69">
        <v>0</v>
      </c>
      <c r="CV415" s="69">
        <v>0</v>
      </c>
      <c r="CW415" s="69">
        <v>0</v>
      </c>
      <c r="CX415" s="69">
        <v>0</v>
      </c>
      <c r="CY415" s="69">
        <v>0</v>
      </c>
      <c r="CZ415" s="69">
        <v>0</v>
      </c>
      <c r="DC415" s="5">
        <v>0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/>
      <c r="FZ415" s="5">
        <v>0</v>
      </c>
      <c r="GA415" s="5">
        <v>0</v>
      </c>
      <c r="GB415" s="5">
        <v>0</v>
      </c>
      <c r="GC415" s="5">
        <v>0</v>
      </c>
      <c r="GD415" s="5">
        <v>0</v>
      </c>
      <c r="GE415" s="5">
        <v>0</v>
      </c>
      <c r="GF415" s="5">
        <v>0</v>
      </c>
      <c r="GG415" s="5">
        <v>0</v>
      </c>
      <c r="GH415" s="5">
        <v>0</v>
      </c>
      <c r="GI415" s="5">
        <v>0</v>
      </c>
      <c r="GJ415" s="5">
        <v>0</v>
      </c>
      <c r="GK415" s="5">
        <v>0</v>
      </c>
      <c r="GL415" s="5">
        <v>0</v>
      </c>
      <c r="GM415" s="5">
        <v>0</v>
      </c>
      <c r="GN415" s="5">
        <v>0</v>
      </c>
      <c r="GO415" s="5">
        <v>0</v>
      </c>
      <c r="GP415" s="5">
        <v>0</v>
      </c>
      <c r="GQ415" s="5">
        <v>0</v>
      </c>
      <c r="GR415" s="5">
        <v>0</v>
      </c>
      <c r="GS415" s="5">
        <v>0</v>
      </c>
      <c r="GT415" s="5">
        <v>0</v>
      </c>
      <c r="GU415" s="5">
        <v>0</v>
      </c>
      <c r="GV415" s="5">
        <v>0</v>
      </c>
      <c r="GW415" s="5">
        <v>0</v>
      </c>
      <c r="GX415" s="5">
        <v>9905</v>
      </c>
      <c r="GY415" s="5">
        <v>9905</v>
      </c>
      <c r="GZ415" s="5">
        <v>9905</v>
      </c>
      <c r="HA415" s="5">
        <v>9905</v>
      </c>
      <c r="HB415" s="5">
        <v>9905</v>
      </c>
      <c r="HC415" s="5">
        <v>9905</v>
      </c>
      <c r="HD415" s="5">
        <v>9905</v>
      </c>
      <c r="HE415" s="5">
        <v>9905</v>
      </c>
      <c r="HF415" s="5">
        <v>9905</v>
      </c>
      <c r="HG415" s="5">
        <v>9905</v>
      </c>
      <c r="HH415" s="5">
        <v>9905</v>
      </c>
      <c r="HI415" s="5">
        <v>9905</v>
      </c>
      <c r="HJ415" s="5">
        <v>10499.300000000001</v>
      </c>
      <c r="HK415" s="5">
        <v>10499.300000000001</v>
      </c>
      <c r="HL415" s="5">
        <v>10499.300000000001</v>
      </c>
      <c r="HM415" s="5">
        <v>10499.300000000001</v>
      </c>
      <c r="HN415" s="5">
        <v>10499.300000000001</v>
      </c>
      <c r="HO415" s="5">
        <v>10499.300000000001</v>
      </c>
      <c r="HP415" s="5">
        <v>10499.300000000001</v>
      </c>
      <c r="HQ415" s="5">
        <v>10499.300000000001</v>
      </c>
      <c r="HR415" s="5">
        <v>10499.300000000001</v>
      </c>
      <c r="HS415" s="5">
        <v>10499.300000000001</v>
      </c>
      <c r="HT415" s="5">
        <v>10499.300000000001</v>
      </c>
      <c r="HU415" s="5">
        <v>10499.300000000001</v>
      </c>
      <c r="HV415" s="5">
        <v>11129.258000000002</v>
      </c>
      <c r="HW415" s="5">
        <v>11129.258000000002</v>
      </c>
      <c r="HX415" s="5">
        <v>11129.258000000002</v>
      </c>
      <c r="HY415" s="5">
        <v>11129.258000000002</v>
      </c>
      <c r="HZ415" s="5">
        <v>11129.258000000002</v>
      </c>
      <c r="IA415" s="5">
        <v>11129.258000000002</v>
      </c>
      <c r="IB415" s="5">
        <v>11129.258000000002</v>
      </c>
      <c r="IC415" s="5">
        <v>11129.258000000002</v>
      </c>
      <c r="ID415" s="5">
        <v>11129.258000000002</v>
      </c>
      <c r="IE415" s="5">
        <v>11129.258000000002</v>
      </c>
      <c r="IF415" s="5">
        <v>11129.258000000002</v>
      </c>
      <c r="IG415" s="5">
        <v>11129.258000000002</v>
      </c>
      <c r="IH415" s="5">
        <v>11797.013480000001</v>
      </c>
      <c r="II415" s="5">
        <v>11797.013480000001</v>
      </c>
      <c r="IJ415" s="5">
        <v>11797.013480000001</v>
      </c>
      <c r="IK415" s="5">
        <v>11797.013480000001</v>
      </c>
      <c r="IL415" s="5">
        <v>11797.013480000001</v>
      </c>
      <c r="IM415" s="5">
        <v>11797.013480000001</v>
      </c>
      <c r="IN415" s="5">
        <v>11797.013480000001</v>
      </c>
      <c r="IO415" s="5">
        <v>11797.013480000001</v>
      </c>
      <c r="IP415" s="5">
        <v>11797.013480000001</v>
      </c>
      <c r="IQ415" s="5">
        <v>11797.013480000001</v>
      </c>
      <c r="IR415" s="5">
        <v>11797.013480000001</v>
      </c>
      <c r="IS415" s="5">
        <v>11797.013480000001</v>
      </c>
      <c r="IT415" s="5"/>
      <c r="IW415" s="5">
        <v>0</v>
      </c>
      <c r="IX415" s="5">
        <v>0</v>
      </c>
      <c r="IY415" s="5">
        <v>0</v>
      </c>
      <c r="IZ415" s="5">
        <v>0</v>
      </c>
      <c r="JA415" s="5">
        <v>0</v>
      </c>
      <c r="JB415" s="5">
        <v>0</v>
      </c>
      <c r="JC415" s="5">
        <v>0</v>
      </c>
      <c r="JD415" s="5">
        <v>0</v>
      </c>
      <c r="JE415" s="5">
        <v>0</v>
      </c>
      <c r="JF415" s="5">
        <v>0</v>
      </c>
      <c r="JG415" s="5">
        <v>0</v>
      </c>
      <c r="JH415" s="5">
        <v>0</v>
      </c>
      <c r="JI415" s="5">
        <v>0</v>
      </c>
      <c r="JJ415" s="5">
        <v>0</v>
      </c>
      <c r="JK415" s="5">
        <v>0</v>
      </c>
      <c r="JL415" s="5">
        <v>0</v>
      </c>
      <c r="JM415" s="5">
        <v>0</v>
      </c>
      <c r="JN415" s="5">
        <v>0</v>
      </c>
      <c r="JO415" s="5">
        <v>0</v>
      </c>
      <c r="JP415" s="5">
        <v>0</v>
      </c>
      <c r="JQ415" s="5">
        <v>0</v>
      </c>
      <c r="JR415" s="5">
        <v>0</v>
      </c>
      <c r="JS415" s="5">
        <v>0</v>
      </c>
      <c r="JT415" s="5">
        <v>0</v>
      </c>
      <c r="JU415" s="5">
        <v>284.27350000000001</v>
      </c>
      <c r="JV415" s="5">
        <v>284.27350000000001</v>
      </c>
      <c r="JW415" s="5">
        <v>284.27350000000001</v>
      </c>
      <c r="JX415" s="5">
        <v>284.27350000000001</v>
      </c>
      <c r="JY415" s="5">
        <v>284.27350000000001</v>
      </c>
      <c r="JZ415" s="5">
        <v>284.27350000000001</v>
      </c>
      <c r="KA415" s="5">
        <v>284.27350000000001</v>
      </c>
      <c r="KB415" s="5">
        <v>284.27350000000001</v>
      </c>
      <c r="KC415" s="5">
        <v>284.27350000000001</v>
      </c>
      <c r="KD415" s="5">
        <v>284.27350000000001</v>
      </c>
      <c r="KE415" s="5">
        <v>284.27350000000001</v>
      </c>
      <c r="KF415" s="5">
        <v>284.27350000000001</v>
      </c>
      <c r="KG415" s="5">
        <v>301.32991000000004</v>
      </c>
      <c r="KH415" s="5">
        <v>301.32991000000004</v>
      </c>
      <c r="KI415" s="5">
        <v>301.32991000000004</v>
      </c>
      <c r="KJ415" s="5">
        <v>301.32991000000004</v>
      </c>
      <c r="KK415" s="5">
        <v>301.32991000000004</v>
      </c>
      <c r="KL415" s="5">
        <v>301.32991000000004</v>
      </c>
      <c r="KM415" s="5">
        <v>301.32991000000004</v>
      </c>
      <c r="KN415" s="5">
        <v>301.32991000000004</v>
      </c>
      <c r="KO415" s="5">
        <v>301.32991000000004</v>
      </c>
      <c r="KP415" s="5">
        <v>301.32991000000004</v>
      </c>
      <c r="KQ415" s="5">
        <v>301.32991000000004</v>
      </c>
      <c r="KR415" s="5">
        <v>301.32991000000004</v>
      </c>
      <c r="KS415" s="5">
        <v>319.40970460000005</v>
      </c>
      <c r="KT415" s="5">
        <v>319.40970460000005</v>
      </c>
      <c r="KU415" s="5">
        <v>319.40970460000005</v>
      </c>
      <c r="KV415" s="5">
        <v>319.40970460000005</v>
      </c>
      <c r="KW415" s="5">
        <v>319.40970460000005</v>
      </c>
      <c r="KX415" s="5">
        <v>319.40970460000005</v>
      </c>
      <c r="KY415" s="5">
        <v>319.40970460000005</v>
      </c>
      <c r="KZ415" s="5">
        <v>319.40970460000005</v>
      </c>
      <c r="LA415" s="5">
        <v>319.40970460000005</v>
      </c>
      <c r="LB415" s="5">
        <v>319.40970460000005</v>
      </c>
      <c r="LC415" s="5">
        <v>319.40970460000005</v>
      </c>
      <c r="LD415" s="5">
        <v>319.40970460000005</v>
      </c>
      <c r="LE415" s="5">
        <v>338.57428687600003</v>
      </c>
      <c r="LF415" s="5">
        <v>338.57428687600003</v>
      </c>
      <c r="LG415" s="5">
        <v>338.57428687600003</v>
      </c>
      <c r="LH415" s="5">
        <v>338.57428687600003</v>
      </c>
      <c r="LI415" s="5">
        <v>338.57428687600003</v>
      </c>
      <c r="LJ415" s="5">
        <v>338.57428687600003</v>
      </c>
      <c r="LK415" s="5">
        <v>338.57428687600003</v>
      </c>
      <c r="LL415" s="5">
        <v>338.57428687600003</v>
      </c>
      <c r="LM415" s="5">
        <v>338.57428687600003</v>
      </c>
      <c r="LN415" s="5">
        <v>338.57428687600003</v>
      </c>
      <c r="LO415" s="5">
        <v>338.57428687600003</v>
      </c>
      <c r="LP415" s="5">
        <v>338.57428687600003</v>
      </c>
      <c r="LQ415" s="5"/>
      <c r="LT415" s="5">
        <v>0</v>
      </c>
      <c r="LU415" s="5">
        <v>0</v>
      </c>
      <c r="LV415" s="5">
        <v>0</v>
      </c>
      <c r="LW415" s="5">
        <v>0</v>
      </c>
      <c r="LX415" s="5">
        <v>0</v>
      </c>
      <c r="LY415" s="5">
        <v>0</v>
      </c>
      <c r="LZ415" s="5">
        <v>0</v>
      </c>
      <c r="MA415" s="5">
        <v>0</v>
      </c>
      <c r="MB415" s="5">
        <v>0</v>
      </c>
      <c r="MC415" s="5">
        <v>0</v>
      </c>
      <c r="MD415" s="5">
        <v>0</v>
      </c>
      <c r="ME415" s="5">
        <v>0</v>
      </c>
      <c r="MF415" s="5">
        <v>0</v>
      </c>
      <c r="MG415" s="5">
        <v>0</v>
      </c>
      <c r="MH415" s="5">
        <v>0</v>
      </c>
      <c r="MI415" s="5">
        <v>0</v>
      </c>
      <c r="MJ415" s="5">
        <v>0</v>
      </c>
      <c r="MK415" s="5">
        <v>0</v>
      </c>
      <c r="ML415" s="5">
        <v>0</v>
      </c>
      <c r="MM415" s="5">
        <v>0</v>
      </c>
      <c r="MN415" s="5">
        <v>0</v>
      </c>
      <c r="MO415" s="5">
        <v>0</v>
      </c>
      <c r="MP415" s="5">
        <v>0</v>
      </c>
      <c r="MQ415" s="5">
        <v>0</v>
      </c>
      <c r="MR415" s="5">
        <v>301.11200000000002</v>
      </c>
      <c r="MS415" s="5">
        <v>301.11200000000002</v>
      </c>
      <c r="MT415" s="5">
        <v>301.11200000000002</v>
      </c>
      <c r="MU415" s="5">
        <v>301.11200000000002</v>
      </c>
      <c r="MV415" s="5">
        <v>301.11200000000002</v>
      </c>
      <c r="MW415" s="5">
        <v>301.11200000000002</v>
      </c>
      <c r="MX415" s="5">
        <v>301.11200000000002</v>
      </c>
      <c r="MY415" s="5">
        <v>301.11200000000002</v>
      </c>
      <c r="MZ415" s="5">
        <v>301.11200000000002</v>
      </c>
      <c r="NA415" s="5">
        <v>301.11200000000002</v>
      </c>
      <c r="NB415" s="5">
        <v>301.11200000000002</v>
      </c>
      <c r="NC415" s="5">
        <v>301.11200000000002</v>
      </c>
      <c r="ND415" s="5">
        <v>319.17872000000006</v>
      </c>
      <c r="NE415" s="5">
        <v>319.17872000000006</v>
      </c>
      <c r="NF415" s="5">
        <v>319.17872000000006</v>
      </c>
      <c r="NG415" s="5">
        <v>319.17872000000006</v>
      </c>
      <c r="NH415" s="5">
        <v>319.17872000000006</v>
      </c>
      <c r="NI415" s="5">
        <v>319.17872000000006</v>
      </c>
      <c r="NJ415" s="5">
        <v>319.17872000000006</v>
      </c>
      <c r="NK415" s="5">
        <v>319.17872000000006</v>
      </c>
      <c r="NL415" s="5">
        <v>319.17872000000006</v>
      </c>
      <c r="NM415" s="5">
        <v>319.17872000000006</v>
      </c>
      <c r="NN415" s="5">
        <v>319.17872000000006</v>
      </c>
      <c r="NO415" s="5">
        <v>319.17872000000006</v>
      </c>
      <c r="NP415" s="5">
        <v>338.32944320000007</v>
      </c>
      <c r="NQ415" s="5">
        <v>338.32944320000007</v>
      </c>
      <c r="NR415" s="5">
        <v>338.32944320000007</v>
      </c>
      <c r="NS415" s="5">
        <v>338.32944320000007</v>
      </c>
      <c r="NT415" s="5">
        <v>338.32944320000007</v>
      </c>
      <c r="NU415" s="5">
        <v>338.32944320000007</v>
      </c>
      <c r="NV415" s="5">
        <v>338.32944320000007</v>
      </c>
      <c r="NW415" s="5">
        <v>338.32944320000007</v>
      </c>
      <c r="NX415" s="5">
        <v>338.32944320000007</v>
      </c>
      <c r="NY415" s="5">
        <v>338.32944320000007</v>
      </c>
      <c r="NZ415" s="5">
        <v>338.32944320000007</v>
      </c>
      <c r="OA415" s="5">
        <v>338.32944320000007</v>
      </c>
      <c r="OB415" s="5">
        <v>358.62920979200004</v>
      </c>
      <c r="OC415" s="5">
        <v>358.62920979200004</v>
      </c>
      <c r="OD415" s="5">
        <v>358.62920979200004</v>
      </c>
      <c r="OE415" s="5">
        <v>358.62920979200004</v>
      </c>
      <c r="OF415" s="5">
        <v>358.62920979200004</v>
      </c>
      <c r="OG415" s="5">
        <v>358.62920979200004</v>
      </c>
      <c r="OH415" s="5">
        <v>358.62920979200004</v>
      </c>
      <c r="OI415" s="5">
        <v>358.62920979200004</v>
      </c>
      <c r="OJ415" s="5">
        <v>358.62920979200004</v>
      </c>
      <c r="OK415" s="5">
        <v>358.62920979200004</v>
      </c>
      <c r="OL415" s="5">
        <v>358.62920979200004</v>
      </c>
      <c r="OM415" s="5">
        <v>358.62920979200004</v>
      </c>
      <c r="ON415" s="5"/>
      <c r="OQ415" s="59">
        <v>0</v>
      </c>
      <c r="OR415" s="59">
        <v>0</v>
      </c>
      <c r="OS415" s="59">
        <v>0</v>
      </c>
      <c r="OT415" s="59">
        <v>0</v>
      </c>
      <c r="OU415" s="59">
        <v>0</v>
      </c>
      <c r="OV415" s="59">
        <v>0</v>
      </c>
      <c r="OW415" s="59">
        <v>0</v>
      </c>
      <c r="OX415" s="59">
        <v>0</v>
      </c>
      <c r="OY415" s="59">
        <v>0</v>
      </c>
      <c r="OZ415" s="59">
        <v>0</v>
      </c>
      <c r="PA415" s="59">
        <v>0</v>
      </c>
      <c r="PB415" s="59">
        <v>0</v>
      </c>
      <c r="PC415" s="59">
        <v>0</v>
      </c>
      <c r="PD415" s="59">
        <v>0</v>
      </c>
      <c r="PE415" s="59">
        <v>0</v>
      </c>
      <c r="PF415" s="59">
        <v>0</v>
      </c>
      <c r="PG415" s="59">
        <v>0</v>
      </c>
      <c r="PH415" s="59">
        <v>0</v>
      </c>
      <c r="PI415" s="59">
        <v>0</v>
      </c>
      <c r="PJ415" s="59">
        <v>0</v>
      </c>
      <c r="PK415" s="59">
        <v>0</v>
      </c>
      <c r="PL415" s="59">
        <v>0</v>
      </c>
      <c r="PM415" s="59">
        <v>0</v>
      </c>
      <c r="PN415" s="59">
        <v>0</v>
      </c>
      <c r="PO415" s="59">
        <v>0</v>
      </c>
      <c r="PP415" s="59">
        <v>0</v>
      </c>
      <c r="PQ415" s="59">
        <v>0</v>
      </c>
      <c r="PR415" s="59">
        <v>0</v>
      </c>
      <c r="PS415" s="59">
        <v>0</v>
      </c>
      <c r="PT415" s="59">
        <v>0</v>
      </c>
      <c r="PU415" s="59">
        <v>0</v>
      </c>
      <c r="PV415" s="59">
        <v>0</v>
      </c>
      <c r="PW415" s="59">
        <v>0</v>
      </c>
      <c r="PX415" s="59">
        <v>0</v>
      </c>
      <c r="PY415" s="59">
        <v>0</v>
      </c>
      <c r="PZ415" s="59">
        <v>0</v>
      </c>
      <c r="QA415" s="59">
        <v>0</v>
      </c>
      <c r="QB415" s="59">
        <v>0</v>
      </c>
      <c r="QC415" s="59">
        <v>0</v>
      </c>
      <c r="QD415" s="59">
        <v>0</v>
      </c>
      <c r="QE415" s="59">
        <v>0</v>
      </c>
      <c r="QF415" s="59">
        <v>0</v>
      </c>
      <c r="QG415" s="59">
        <v>0</v>
      </c>
      <c r="QH415" s="59">
        <v>0</v>
      </c>
      <c r="QI415" s="59">
        <v>0</v>
      </c>
      <c r="QJ415" s="59">
        <v>0</v>
      </c>
      <c r="QK415" s="59">
        <v>0</v>
      </c>
      <c r="QL415" s="59">
        <v>0</v>
      </c>
      <c r="QM415" s="59">
        <v>0</v>
      </c>
      <c r="QN415" s="59">
        <v>0</v>
      </c>
      <c r="QO415" s="59">
        <v>0</v>
      </c>
      <c r="QP415" s="59">
        <v>0</v>
      </c>
      <c r="QQ415" s="59">
        <v>0</v>
      </c>
      <c r="QR415" s="59">
        <v>0</v>
      </c>
      <c r="QS415" s="59">
        <v>0</v>
      </c>
      <c r="QT415" s="59">
        <v>0</v>
      </c>
      <c r="QU415" s="59">
        <v>0</v>
      </c>
      <c r="QV415" s="59">
        <v>0</v>
      </c>
      <c r="QW415" s="59">
        <v>0</v>
      </c>
      <c r="QX415" s="59">
        <v>0</v>
      </c>
      <c r="QY415" s="59">
        <v>0</v>
      </c>
      <c r="QZ415" s="59">
        <v>0</v>
      </c>
      <c r="RA415" s="59">
        <v>0</v>
      </c>
      <c r="RB415" s="59">
        <v>0</v>
      </c>
      <c r="RC415" s="59">
        <v>0</v>
      </c>
      <c r="RD415" s="59">
        <v>0</v>
      </c>
      <c r="RE415" s="59">
        <v>0</v>
      </c>
      <c r="RF415" s="59">
        <v>0</v>
      </c>
      <c r="RG415" s="59">
        <v>0</v>
      </c>
      <c r="RH415" s="59">
        <v>0</v>
      </c>
      <c r="RI415" s="59">
        <v>0</v>
      </c>
      <c r="RJ415" s="59">
        <v>0</v>
      </c>
      <c r="RK415" s="59"/>
      <c r="RN415" s="59">
        <v>0</v>
      </c>
      <c r="RO415" s="59">
        <v>0</v>
      </c>
      <c r="RP415" s="59">
        <v>0</v>
      </c>
      <c r="RQ415" s="59">
        <v>0</v>
      </c>
      <c r="RR415" s="59">
        <v>0</v>
      </c>
      <c r="RS415" s="59">
        <v>0</v>
      </c>
      <c r="RT415" s="59">
        <v>0</v>
      </c>
      <c r="RU415" s="59">
        <v>0</v>
      </c>
      <c r="RV415" s="59">
        <v>0</v>
      </c>
      <c r="RW415" s="59">
        <v>0</v>
      </c>
      <c r="RX415" s="59">
        <v>0</v>
      </c>
      <c r="RY415" s="59">
        <v>0</v>
      </c>
      <c r="RZ415" s="59">
        <v>0</v>
      </c>
      <c r="SA415" s="59">
        <v>0</v>
      </c>
      <c r="SB415" s="59">
        <v>0</v>
      </c>
      <c r="SC415" s="59">
        <v>0</v>
      </c>
      <c r="SD415" s="59">
        <v>0</v>
      </c>
      <c r="SE415" s="59">
        <v>0</v>
      </c>
      <c r="SF415" s="59">
        <v>0</v>
      </c>
      <c r="SG415" s="59">
        <v>0</v>
      </c>
      <c r="SH415" s="59">
        <v>0</v>
      </c>
      <c r="SI415" s="59">
        <v>0</v>
      </c>
      <c r="SJ415" s="59">
        <v>0</v>
      </c>
      <c r="SK415" s="59">
        <v>0</v>
      </c>
      <c r="SL415" s="59">
        <v>585.38550000000009</v>
      </c>
      <c r="SM415" s="59">
        <v>585.38550000000009</v>
      </c>
      <c r="SN415" s="59">
        <v>585.38550000000009</v>
      </c>
      <c r="SO415" s="59">
        <v>585.38550000000009</v>
      </c>
      <c r="SP415" s="59">
        <v>585.38550000000009</v>
      </c>
      <c r="SQ415" s="59">
        <v>585.38550000000009</v>
      </c>
      <c r="SR415" s="59">
        <v>585.38550000000009</v>
      </c>
      <c r="SS415" s="59">
        <v>585.38550000000009</v>
      </c>
      <c r="ST415" s="59">
        <v>585.38550000000009</v>
      </c>
      <c r="SU415" s="59">
        <v>585.38550000000009</v>
      </c>
      <c r="SV415" s="59">
        <v>585.38550000000009</v>
      </c>
      <c r="SW415" s="59">
        <v>585.38550000000009</v>
      </c>
      <c r="SX415" s="59">
        <v>620.50863000000004</v>
      </c>
      <c r="SY415" s="59">
        <v>620.50863000000004</v>
      </c>
      <c r="SZ415" s="59">
        <v>620.50863000000004</v>
      </c>
      <c r="TA415" s="59">
        <v>620.50863000000004</v>
      </c>
      <c r="TB415" s="59">
        <v>620.50863000000004</v>
      </c>
      <c r="TC415" s="59">
        <v>620.50863000000004</v>
      </c>
      <c r="TD415" s="59">
        <v>620.50863000000004</v>
      </c>
      <c r="TE415" s="59">
        <v>620.50863000000004</v>
      </c>
      <c r="TF415" s="59">
        <v>620.50863000000004</v>
      </c>
      <c r="TG415" s="59">
        <v>620.50863000000004</v>
      </c>
      <c r="TH415" s="59">
        <v>620.50863000000004</v>
      </c>
      <c r="TI415" s="59">
        <v>620.50863000000004</v>
      </c>
      <c r="TJ415" s="59">
        <v>657.73914780000018</v>
      </c>
      <c r="TK415" s="59">
        <v>657.73914780000018</v>
      </c>
      <c r="TL415" s="59">
        <v>657.73914780000018</v>
      </c>
      <c r="TM415" s="59">
        <v>657.73914780000018</v>
      </c>
      <c r="TN415" s="59">
        <v>657.73914780000018</v>
      </c>
      <c r="TO415" s="59">
        <v>657.73914780000018</v>
      </c>
      <c r="TP415" s="59">
        <v>657.73914780000018</v>
      </c>
      <c r="TQ415" s="59">
        <v>657.73914780000018</v>
      </c>
      <c r="TR415" s="59">
        <v>657.73914780000018</v>
      </c>
      <c r="TS415" s="59">
        <v>657.73914780000018</v>
      </c>
      <c r="TT415" s="59">
        <v>657.73914780000018</v>
      </c>
      <c r="TU415" s="59">
        <v>657.73914780000018</v>
      </c>
      <c r="TV415" s="59">
        <v>697.20349666800007</v>
      </c>
      <c r="TW415" s="59">
        <v>697.20349666800007</v>
      </c>
      <c r="TX415" s="59">
        <v>697.20349666800007</v>
      </c>
      <c r="TY415" s="59">
        <v>697.20349666800007</v>
      </c>
      <c r="TZ415" s="59">
        <v>697.20349666800007</v>
      </c>
      <c r="UA415" s="59">
        <v>697.20349666800007</v>
      </c>
      <c r="UB415" s="59">
        <v>697.20349666800007</v>
      </c>
      <c r="UC415" s="59">
        <v>697.20349666800007</v>
      </c>
      <c r="UD415" s="59">
        <v>697.20349666800007</v>
      </c>
      <c r="UE415" s="59">
        <v>697.20349666800007</v>
      </c>
      <c r="UF415" s="59">
        <v>697.20349666800007</v>
      </c>
      <c r="UG415" s="59">
        <v>697.20349666800007</v>
      </c>
      <c r="UH415" s="59"/>
      <c r="UK415" s="59">
        <v>0</v>
      </c>
      <c r="UL415" s="59">
        <v>0</v>
      </c>
      <c r="UM415" s="59">
        <v>3411.2820000000011</v>
      </c>
      <c r="UN415" s="59">
        <v>3615.9589199999996</v>
      </c>
      <c r="UO415" s="59">
        <v>3832.9164552000016</v>
      </c>
      <c r="UP415" s="59">
        <v>4062.8914425119997</v>
      </c>
      <c r="UQ415" s="59"/>
      <c r="UT415" s="59">
        <v>0</v>
      </c>
      <c r="UU415" s="59">
        <v>0</v>
      </c>
      <c r="UV415" s="59">
        <v>3613.3440000000005</v>
      </c>
      <c r="UW415" s="59">
        <v>3830.14464</v>
      </c>
      <c r="UX415" s="59">
        <v>4059.9533184000015</v>
      </c>
      <c r="UY415" s="59">
        <v>4303.5505175040007</v>
      </c>
      <c r="UZ415" s="59"/>
      <c r="VC415" s="59">
        <v>0</v>
      </c>
      <c r="VD415" s="59">
        <v>0</v>
      </c>
      <c r="VE415" s="59">
        <v>0</v>
      </c>
      <c r="VF415" s="59">
        <v>0</v>
      </c>
      <c r="VG415" s="59">
        <v>0</v>
      </c>
      <c r="VH415" s="59">
        <v>0</v>
      </c>
      <c r="VI415" s="59"/>
      <c r="VL415" s="59">
        <v>0</v>
      </c>
      <c r="VM415" s="59">
        <v>0</v>
      </c>
      <c r="VN415" s="59">
        <v>7024.626000000002</v>
      </c>
      <c r="VO415" s="59">
        <v>7446.1035599999996</v>
      </c>
      <c r="VP415" s="59">
        <v>7892.8697736000031</v>
      </c>
      <c r="VQ415" s="59">
        <v>8366.4419600159999</v>
      </c>
      <c r="VR415" s="59"/>
      <c r="VU415" s="59">
        <v>0</v>
      </c>
      <c r="VV415" s="59">
        <v>0</v>
      </c>
      <c r="VW415" s="59">
        <v>118860</v>
      </c>
      <c r="VX415" s="59">
        <v>125991.60000000002</v>
      </c>
      <c r="VY415" s="59">
        <v>133551.09600000002</v>
      </c>
      <c r="VZ415" s="59">
        <v>141564.16175999999</v>
      </c>
      <c r="WA415" s="59"/>
      <c r="WD415" s="59">
        <v>0</v>
      </c>
      <c r="WE415" s="59">
        <v>0</v>
      </c>
      <c r="WF415" s="59">
        <v>9905</v>
      </c>
      <c r="WG415" s="59">
        <v>10499.300000000001</v>
      </c>
      <c r="WH415" s="59">
        <v>11129.258000000002</v>
      </c>
      <c r="WI415" s="59">
        <v>11797.01348</v>
      </c>
      <c r="WJ415" s="59"/>
      <c r="WM415" s="59">
        <v>0</v>
      </c>
      <c r="WN415" s="59">
        <v>0</v>
      </c>
      <c r="WO415" s="59">
        <v>415.65253881661772</v>
      </c>
      <c r="WP415" s="59">
        <v>440.59169114561485</v>
      </c>
      <c r="WQ415" s="59">
        <v>467.02719261435175</v>
      </c>
      <c r="WR415" s="59">
        <v>495.0488241712128</v>
      </c>
      <c r="WS415" s="59"/>
      <c r="WV415" s="74">
        <v>-12</v>
      </c>
      <c r="WW415" s="74">
        <v>0</v>
      </c>
      <c r="WX415" s="74">
        <v>12</v>
      </c>
      <c r="WY415" s="74">
        <v>24</v>
      </c>
      <c r="WZ415" s="74">
        <v>36</v>
      </c>
      <c r="XA415" s="74">
        <v>48</v>
      </c>
      <c r="XB415" s="74"/>
      <c r="XE415" s="80">
        <v>0</v>
      </c>
      <c r="XF415" s="80">
        <v>0</v>
      </c>
      <c r="XG415" s="80">
        <v>1</v>
      </c>
      <c r="XH415" s="80">
        <v>2</v>
      </c>
      <c r="XI415" s="80">
        <v>3</v>
      </c>
      <c r="XJ415" s="80">
        <v>4</v>
      </c>
      <c r="XK415" s="80"/>
      <c r="XL415" s="75"/>
      <c r="XM415" s="75"/>
      <c r="XN415" s="80">
        <v>0</v>
      </c>
      <c r="XO415" s="80">
        <v>0</v>
      </c>
      <c r="XP415" s="80">
        <v>0</v>
      </c>
      <c r="XQ415" s="80">
        <v>0</v>
      </c>
      <c r="XR415" s="80">
        <v>0</v>
      </c>
      <c r="XS415" s="80">
        <v>0</v>
      </c>
      <c r="XT415" s="80"/>
      <c r="XW415" s="80">
        <v>0</v>
      </c>
      <c r="XX415" s="80">
        <v>0</v>
      </c>
      <c r="XY415" s="80">
        <v>0</v>
      </c>
      <c r="XZ415" s="80">
        <v>0</v>
      </c>
      <c r="YA415" s="80">
        <v>0</v>
      </c>
      <c r="YB415" s="80">
        <v>0</v>
      </c>
      <c r="YC415" s="80"/>
      <c r="YF415" s="5">
        <v>0</v>
      </c>
      <c r="YG415" s="5">
        <v>0</v>
      </c>
      <c r="YH415" s="5">
        <v>866.63554343264786</v>
      </c>
      <c r="YI415" s="5">
        <v>918.63367603860752</v>
      </c>
      <c r="YJ415" s="5">
        <v>973.75169660092342</v>
      </c>
      <c r="YK415" s="5">
        <v>1032.1767983969794</v>
      </c>
      <c r="YL415" s="5"/>
      <c r="YO415" s="5">
        <v>0</v>
      </c>
      <c r="YP415" s="5">
        <v>0</v>
      </c>
      <c r="YQ415" s="5">
        <v>18704.364246747798</v>
      </c>
      <c r="YR415" s="5">
        <v>19826.626101552669</v>
      </c>
      <c r="YS415" s="5">
        <v>21016.223667645827</v>
      </c>
      <c r="YT415" s="5">
        <v>29702.929450272768</v>
      </c>
      <c r="YU415" s="5"/>
      <c r="YX415" s="5">
        <v>0</v>
      </c>
      <c r="YY415" s="5">
        <v>0</v>
      </c>
      <c r="YZ415" s="5">
        <v>18704.364246747798</v>
      </c>
      <c r="ZA415" s="5">
        <v>19826.626101552669</v>
      </c>
      <c r="ZB415" s="5">
        <v>21016.223667645827</v>
      </c>
      <c r="ZC415" s="5">
        <v>29702.929450272768</v>
      </c>
      <c r="ZD415" s="5"/>
      <c r="ZG415" s="5">
        <v>0</v>
      </c>
      <c r="ZH415" s="5">
        <v>0</v>
      </c>
      <c r="ZI415" s="5">
        <v>415.65253881661772</v>
      </c>
      <c r="ZJ415" s="5">
        <v>440.59169114561485</v>
      </c>
      <c r="ZK415" s="5">
        <v>467.02719261435175</v>
      </c>
      <c r="ZL415" s="5">
        <v>495.0488241712128</v>
      </c>
      <c r="ZM415" s="5"/>
      <c r="ZP415" s="60">
        <v>0</v>
      </c>
      <c r="ZQ415" s="60">
        <v>0</v>
      </c>
      <c r="ZR415" s="60">
        <v>5819.1355434326479</v>
      </c>
      <c r="ZS415" s="60">
        <v>12336.567352077216</v>
      </c>
      <c r="ZT415" s="60">
        <v>13076.761393201848</v>
      </c>
      <c r="ZU415" s="60">
        <v>13861.367076793958</v>
      </c>
      <c r="ZV415" s="60"/>
      <c r="ZY415" s="60">
        <v>0</v>
      </c>
      <c r="ZZ415" s="60">
        <v>0</v>
      </c>
      <c r="AAA415" s="60">
        <v>415.65253881661772</v>
      </c>
      <c r="AAB415" s="60">
        <v>440.59169114561485</v>
      </c>
      <c r="AAC415" s="60">
        <v>467.02719261435175</v>
      </c>
      <c r="AAD415" s="60">
        <v>495.0488241712128</v>
      </c>
      <c r="AAE415" s="60"/>
      <c r="AAH415" s="60">
        <v>0</v>
      </c>
      <c r="AAI415" s="60">
        <v>0</v>
      </c>
      <c r="AAJ415" s="60">
        <v>8728.7033151489723</v>
      </c>
      <c r="AAK415" s="60">
        <v>18504.851028115823</v>
      </c>
      <c r="AAL415" s="60">
        <v>29422.713134704161</v>
      </c>
      <c r="AAM415" s="60">
        <v>41584.101230381872</v>
      </c>
      <c r="AAN415" s="60"/>
      <c r="AAQ415" s="5">
        <v>0</v>
      </c>
      <c r="AAR415" s="5">
        <v>0</v>
      </c>
      <c r="AAS415" s="5">
        <v>14547.838858581621</v>
      </c>
      <c r="AAT415" s="5">
        <v>30841.418380193041</v>
      </c>
      <c r="AAU415" s="5">
        <v>42499.474527906008</v>
      </c>
      <c r="AAV415" s="5">
        <v>55445.468307175834</v>
      </c>
    </row>
    <row r="416" spans="2:724" ht="15" customHeight="1">
      <c r="B416" s="228">
        <v>143</v>
      </c>
      <c r="C416" s="228">
        <v>19</v>
      </c>
      <c r="D416" s="229" t="s">
        <v>499</v>
      </c>
      <c r="E416" s="73" t="b">
        <v>0</v>
      </c>
      <c r="F416" s="230">
        <v>42370</v>
      </c>
      <c r="G416" s="231" t="s">
        <v>426</v>
      </c>
      <c r="H416" s="57" t="s">
        <v>231</v>
      </c>
      <c r="I416" s="57" t="s">
        <v>198</v>
      </c>
      <c r="J416" s="229" t="s">
        <v>232</v>
      </c>
      <c r="K416" s="232">
        <v>0</v>
      </c>
      <c r="L416" s="232">
        <v>0</v>
      </c>
      <c r="M416" s="73" t="b">
        <v>1</v>
      </c>
      <c r="N416" s="73" t="b">
        <v>1</v>
      </c>
      <c r="O416" s="73" t="b">
        <v>1</v>
      </c>
      <c r="P416" s="27">
        <v>43466</v>
      </c>
      <c r="Q416" s="27" t="s">
        <v>426</v>
      </c>
      <c r="R416" s="69">
        <v>0</v>
      </c>
      <c r="S416" s="69">
        <v>0.06</v>
      </c>
      <c r="T416" s="69">
        <v>0.06</v>
      </c>
      <c r="U416" s="69">
        <v>0.06</v>
      </c>
      <c r="V416" s="69">
        <v>0.06</v>
      </c>
      <c r="W416" s="69">
        <v>0.06</v>
      </c>
      <c r="Z416" s="232">
        <v>0</v>
      </c>
      <c r="AA416" s="232">
        <v>0</v>
      </c>
      <c r="AB416" s="232">
        <v>0</v>
      </c>
      <c r="AC416" s="232">
        <v>0</v>
      </c>
      <c r="AD416" s="232">
        <v>0</v>
      </c>
      <c r="AE416" s="232">
        <v>0</v>
      </c>
      <c r="AF416" s="232">
        <v>0</v>
      </c>
      <c r="AG416" s="232">
        <v>0</v>
      </c>
      <c r="AH416" s="232">
        <v>0</v>
      </c>
      <c r="AI416" s="232">
        <v>0</v>
      </c>
      <c r="AJ416" s="232">
        <v>0</v>
      </c>
      <c r="AK416" s="232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234">
        <v>9905</v>
      </c>
      <c r="AY416" s="5">
        <v>9905</v>
      </c>
      <c r="AZ416" s="5">
        <v>9905</v>
      </c>
      <c r="BA416" s="5">
        <v>9905</v>
      </c>
      <c r="BB416" s="5">
        <v>9905</v>
      </c>
      <c r="BC416" s="5">
        <v>9905</v>
      </c>
      <c r="BD416" s="5">
        <v>9905</v>
      </c>
      <c r="BE416" s="5">
        <v>9905</v>
      </c>
      <c r="BF416" s="5">
        <v>9905</v>
      </c>
      <c r="BG416" s="5">
        <v>9905</v>
      </c>
      <c r="BH416" s="5">
        <v>9905</v>
      </c>
      <c r="BI416" s="5">
        <v>9905</v>
      </c>
      <c r="BJ416" s="5">
        <v>10499.300000000001</v>
      </c>
      <c r="BK416" s="5">
        <v>10499.300000000001</v>
      </c>
      <c r="BL416" s="5">
        <v>10499.300000000001</v>
      </c>
      <c r="BM416" s="5">
        <v>10499.300000000001</v>
      </c>
      <c r="BN416" s="5">
        <v>10499.300000000001</v>
      </c>
      <c r="BO416" s="5">
        <v>10499.300000000001</v>
      </c>
      <c r="BP416" s="5">
        <v>10499.300000000001</v>
      </c>
      <c r="BQ416" s="5">
        <v>10499.300000000001</v>
      </c>
      <c r="BR416" s="5">
        <v>10499.300000000001</v>
      </c>
      <c r="BS416" s="5">
        <v>10499.300000000001</v>
      </c>
      <c r="BT416" s="5">
        <v>10499.300000000001</v>
      </c>
      <c r="BU416" s="5">
        <v>10499.300000000001</v>
      </c>
      <c r="BV416" s="5">
        <v>11129.258000000002</v>
      </c>
      <c r="BW416" s="5">
        <v>11129.258000000002</v>
      </c>
      <c r="BX416" s="5">
        <v>11129.258000000002</v>
      </c>
      <c r="BY416" s="5">
        <v>11129.258000000002</v>
      </c>
      <c r="BZ416" s="5">
        <v>11129.258000000002</v>
      </c>
      <c r="CA416" s="5">
        <v>11129.258000000002</v>
      </c>
      <c r="CB416" s="5">
        <v>11129.258000000002</v>
      </c>
      <c r="CC416" s="5">
        <v>11129.258000000002</v>
      </c>
      <c r="CD416" s="5">
        <v>11129.258000000002</v>
      </c>
      <c r="CE416" s="5">
        <v>11129.258000000002</v>
      </c>
      <c r="CF416" s="5">
        <v>11129.258000000002</v>
      </c>
      <c r="CG416" s="5">
        <v>11129.258000000002</v>
      </c>
      <c r="CH416" s="5">
        <v>11797.013480000001</v>
      </c>
      <c r="CI416" s="5">
        <v>11797.013480000001</v>
      </c>
      <c r="CJ416" s="5">
        <v>11797.013480000001</v>
      </c>
      <c r="CK416" s="5">
        <v>11797.013480000001</v>
      </c>
      <c r="CL416" s="5">
        <v>11797.013480000001</v>
      </c>
      <c r="CM416" s="5">
        <v>11797.013480000001</v>
      </c>
      <c r="CN416" s="5">
        <v>11797.013480000001</v>
      </c>
      <c r="CO416" s="5">
        <v>11797.013480000001</v>
      </c>
      <c r="CP416" s="5">
        <v>11797.013480000001</v>
      </c>
      <c r="CQ416" s="5">
        <v>11797.013480000001</v>
      </c>
      <c r="CR416" s="5">
        <v>11797.013480000001</v>
      </c>
      <c r="CS416" s="5">
        <v>11797.013480000001</v>
      </c>
      <c r="CU416" s="69">
        <v>0</v>
      </c>
      <c r="CV416" s="69">
        <v>0</v>
      </c>
      <c r="CW416" s="69">
        <v>0</v>
      </c>
      <c r="CX416" s="69">
        <v>0</v>
      </c>
      <c r="CY416" s="69">
        <v>0</v>
      </c>
      <c r="CZ416" s="69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0</v>
      </c>
      <c r="DR416" s="5">
        <v>0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/>
      <c r="FZ416" s="5">
        <v>0</v>
      </c>
      <c r="GA416" s="5">
        <v>0</v>
      </c>
      <c r="GB416" s="5">
        <v>0</v>
      </c>
      <c r="GC416" s="5">
        <v>0</v>
      </c>
      <c r="GD416" s="5">
        <v>0</v>
      </c>
      <c r="GE416" s="5">
        <v>0</v>
      </c>
      <c r="GF416" s="5">
        <v>0</v>
      </c>
      <c r="GG416" s="5">
        <v>0</v>
      </c>
      <c r="GH416" s="5">
        <v>0</v>
      </c>
      <c r="GI416" s="5">
        <v>0</v>
      </c>
      <c r="GJ416" s="5">
        <v>0</v>
      </c>
      <c r="GK416" s="5">
        <v>0</v>
      </c>
      <c r="GL416" s="5">
        <v>0</v>
      </c>
      <c r="GM416" s="5">
        <v>0</v>
      </c>
      <c r="GN416" s="5">
        <v>0</v>
      </c>
      <c r="GO416" s="5">
        <v>0</v>
      </c>
      <c r="GP416" s="5">
        <v>0</v>
      </c>
      <c r="GQ416" s="5">
        <v>0</v>
      </c>
      <c r="GR416" s="5">
        <v>0</v>
      </c>
      <c r="GS416" s="5">
        <v>0</v>
      </c>
      <c r="GT416" s="5">
        <v>0</v>
      </c>
      <c r="GU416" s="5">
        <v>0</v>
      </c>
      <c r="GV416" s="5">
        <v>0</v>
      </c>
      <c r="GW416" s="5">
        <v>0</v>
      </c>
      <c r="GX416" s="5">
        <v>9905</v>
      </c>
      <c r="GY416" s="5">
        <v>9905</v>
      </c>
      <c r="GZ416" s="5">
        <v>9905</v>
      </c>
      <c r="HA416" s="5">
        <v>9905</v>
      </c>
      <c r="HB416" s="5">
        <v>9905</v>
      </c>
      <c r="HC416" s="5">
        <v>9905</v>
      </c>
      <c r="HD416" s="5">
        <v>9905</v>
      </c>
      <c r="HE416" s="5">
        <v>9905</v>
      </c>
      <c r="HF416" s="5">
        <v>9905</v>
      </c>
      <c r="HG416" s="5">
        <v>9905</v>
      </c>
      <c r="HH416" s="5">
        <v>9905</v>
      </c>
      <c r="HI416" s="5">
        <v>9905</v>
      </c>
      <c r="HJ416" s="5">
        <v>10499.300000000001</v>
      </c>
      <c r="HK416" s="5">
        <v>10499.300000000001</v>
      </c>
      <c r="HL416" s="5">
        <v>10499.300000000001</v>
      </c>
      <c r="HM416" s="5">
        <v>10499.300000000001</v>
      </c>
      <c r="HN416" s="5">
        <v>10499.300000000001</v>
      </c>
      <c r="HO416" s="5">
        <v>10499.300000000001</v>
      </c>
      <c r="HP416" s="5">
        <v>10499.300000000001</v>
      </c>
      <c r="HQ416" s="5">
        <v>10499.300000000001</v>
      </c>
      <c r="HR416" s="5">
        <v>10499.300000000001</v>
      </c>
      <c r="HS416" s="5">
        <v>10499.300000000001</v>
      </c>
      <c r="HT416" s="5">
        <v>10499.300000000001</v>
      </c>
      <c r="HU416" s="5">
        <v>10499.300000000001</v>
      </c>
      <c r="HV416" s="5">
        <v>11129.258000000002</v>
      </c>
      <c r="HW416" s="5">
        <v>11129.258000000002</v>
      </c>
      <c r="HX416" s="5">
        <v>11129.258000000002</v>
      </c>
      <c r="HY416" s="5">
        <v>11129.258000000002</v>
      </c>
      <c r="HZ416" s="5">
        <v>11129.258000000002</v>
      </c>
      <c r="IA416" s="5">
        <v>11129.258000000002</v>
      </c>
      <c r="IB416" s="5">
        <v>11129.258000000002</v>
      </c>
      <c r="IC416" s="5">
        <v>11129.258000000002</v>
      </c>
      <c r="ID416" s="5">
        <v>11129.258000000002</v>
      </c>
      <c r="IE416" s="5">
        <v>11129.258000000002</v>
      </c>
      <c r="IF416" s="5">
        <v>11129.258000000002</v>
      </c>
      <c r="IG416" s="5">
        <v>11129.258000000002</v>
      </c>
      <c r="IH416" s="5">
        <v>11797.013480000001</v>
      </c>
      <c r="II416" s="5">
        <v>11797.013480000001</v>
      </c>
      <c r="IJ416" s="5">
        <v>11797.013480000001</v>
      </c>
      <c r="IK416" s="5">
        <v>11797.013480000001</v>
      </c>
      <c r="IL416" s="5">
        <v>11797.013480000001</v>
      </c>
      <c r="IM416" s="5">
        <v>11797.013480000001</v>
      </c>
      <c r="IN416" s="5">
        <v>11797.013480000001</v>
      </c>
      <c r="IO416" s="5">
        <v>11797.013480000001</v>
      </c>
      <c r="IP416" s="5">
        <v>11797.013480000001</v>
      </c>
      <c r="IQ416" s="5">
        <v>11797.013480000001</v>
      </c>
      <c r="IR416" s="5">
        <v>11797.013480000001</v>
      </c>
      <c r="IS416" s="5">
        <v>11797.013480000001</v>
      </c>
      <c r="IT416" s="5"/>
      <c r="IW416" s="5">
        <v>0</v>
      </c>
      <c r="IX416" s="5">
        <v>0</v>
      </c>
      <c r="IY416" s="5">
        <v>0</v>
      </c>
      <c r="IZ416" s="5">
        <v>0</v>
      </c>
      <c r="JA416" s="5">
        <v>0</v>
      </c>
      <c r="JB416" s="5">
        <v>0</v>
      </c>
      <c r="JC416" s="5">
        <v>0</v>
      </c>
      <c r="JD416" s="5">
        <v>0</v>
      </c>
      <c r="JE416" s="5">
        <v>0</v>
      </c>
      <c r="JF416" s="5">
        <v>0</v>
      </c>
      <c r="JG416" s="5">
        <v>0</v>
      </c>
      <c r="JH416" s="5">
        <v>0</v>
      </c>
      <c r="JI416" s="5">
        <v>0</v>
      </c>
      <c r="JJ416" s="5">
        <v>0</v>
      </c>
      <c r="JK416" s="5">
        <v>0</v>
      </c>
      <c r="JL416" s="5">
        <v>0</v>
      </c>
      <c r="JM416" s="5">
        <v>0</v>
      </c>
      <c r="JN416" s="5">
        <v>0</v>
      </c>
      <c r="JO416" s="5">
        <v>0</v>
      </c>
      <c r="JP416" s="5">
        <v>0</v>
      </c>
      <c r="JQ416" s="5">
        <v>0</v>
      </c>
      <c r="JR416" s="5">
        <v>0</v>
      </c>
      <c r="JS416" s="5">
        <v>0</v>
      </c>
      <c r="JT416" s="5">
        <v>0</v>
      </c>
      <c r="JU416" s="5">
        <v>284.27350000000001</v>
      </c>
      <c r="JV416" s="5">
        <v>284.27350000000001</v>
      </c>
      <c r="JW416" s="5">
        <v>284.27350000000001</v>
      </c>
      <c r="JX416" s="5">
        <v>284.27350000000001</v>
      </c>
      <c r="JY416" s="5">
        <v>284.27350000000001</v>
      </c>
      <c r="JZ416" s="5">
        <v>284.27350000000001</v>
      </c>
      <c r="KA416" s="5">
        <v>284.27350000000001</v>
      </c>
      <c r="KB416" s="5">
        <v>284.27350000000001</v>
      </c>
      <c r="KC416" s="5">
        <v>284.27350000000001</v>
      </c>
      <c r="KD416" s="5">
        <v>284.27350000000001</v>
      </c>
      <c r="KE416" s="5">
        <v>284.27350000000001</v>
      </c>
      <c r="KF416" s="5">
        <v>284.27350000000001</v>
      </c>
      <c r="KG416" s="5">
        <v>301.32991000000004</v>
      </c>
      <c r="KH416" s="5">
        <v>301.32991000000004</v>
      </c>
      <c r="KI416" s="5">
        <v>301.32991000000004</v>
      </c>
      <c r="KJ416" s="5">
        <v>301.32991000000004</v>
      </c>
      <c r="KK416" s="5">
        <v>301.32991000000004</v>
      </c>
      <c r="KL416" s="5">
        <v>301.32991000000004</v>
      </c>
      <c r="KM416" s="5">
        <v>301.32991000000004</v>
      </c>
      <c r="KN416" s="5">
        <v>301.32991000000004</v>
      </c>
      <c r="KO416" s="5">
        <v>301.32991000000004</v>
      </c>
      <c r="KP416" s="5">
        <v>301.32991000000004</v>
      </c>
      <c r="KQ416" s="5">
        <v>301.32991000000004</v>
      </c>
      <c r="KR416" s="5">
        <v>301.32991000000004</v>
      </c>
      <c r="KS416" s="5">
        <v>319.40970460000005</v>
      </c>
      <c r="KT416" s="5">
        <v>319.40970460000005</v>
      </c>
      <c r="KU416" s="5">
        <v>319.40970460000005</v>
      </c>
      <c r="KV416" s="5">
        <v>319.40970460000005</v>
      </c>
      <c r="KW416" s="5">
        <v>319.40970460000005</v>
      </c>
      <c r="KX416" s="5">
        <v>319.40970460000005</v>
      </c>
      <c r="KY416" s="5">
        <v>319.40970460000005</v>
      </c>
      <c r="KZ416" s="5">
        <v>319.40970460000005</v>
      </c>
      <c r="LA416" s="5">
        <v>319.40970460000005</v>
      </c>
      <c r="LB416" s="5">
        <v>319.40970460000005</v>
      </c>
      <c r="LC416" s="5">
        <v>319.40970460000005</v>
      </c>
      <c r="LD416" s="5">
        <v>319.40970460000005</v>
      </c>
      <c r="LE416" s="5">
        <v>338.57428687600003</v>
      </c>
      <c r="LF416" s="5">
        <v>338.57428687600003</v>
      </c>
      <c r="LG416" s="5">
        <v>338.57428687600003</v>
      </c>
      <c r="LH416" s="5">
        <v>338.57428687600003</v>
      </c>
      <c r="LI416" s="5">
        <v>338.57428687600003</v>
      </c>
      <c r="LJ416" s="5">
        <v>338.57428687600003</v>
      </c>
      <c r="LK416" s="5">
        <v>338.57428687600003</v>
      </c>
      <c r="LL416" s="5">
        <v>338.57428687600003</v>
      </c>
      <c r="LM416" s="5">
        <v>338.57428687600003</v>
      </c>
      <c r="LN416" s="5">
        <v>338.57428687600003</v>
      </c>
      <c r="LO416" s="5">
        <v>338.57428687600003</v>
      </c>
      <c r="LP416" s="5">
        <v>338.57428687600003</v>
      </c>
      <c r="LQ416" s="5"/>
      <c r="LT416" s="5">
        <v>0</v>
      </c>
      <c r="LU416" s="5">
        <v>0</v>
      </c>
      <c r="LV416" s="5">
        <v>0</v>
      </c>
      <c r="LW416" s="5">
        <v>0</v>
      </c>
      <c r="LX416" s="5">
        <v>0</v>
      </c>
      <c r="LY416" s="5">
        <v>0</v>
      </c>
      <c r="LZ416" s="5">
        <v>0</v>
      </c>
      <c r="MA416" s="5">
        <v>0</v>
      </c>
      <c r="MB416" s="5">
        <v>0</v>
      </c>
      <c r="MC416" s="5">
        <v>0</v>
      </c>
      <c r="MD416" s="5">
        <v>0</v>
      </c>
      <c r="ME416" s="5">
        <v>0</v>
      </c>
      <c r="MF416" s="5">
        <v>0</v>
      </c>
      <c r="MG416" s="5">
        <v>0</v>
      </c>
      <c r="MH416" s="5">
        <v>0</v>
      </c>
      <c r="MI416" s="5">
        <v>0</v>
      </c>
      <c r="MJ416" s="5">
        <v>0</v>
      </c>
      <c r="MK416" s="5">
        <v>0</v>
      </c>
      <c r="ML416" s="5">
        <v>0</v>
      </c>
      <c r="MM416" s="5">
        <v>0</v>
      </c>
      <c r="MN416" s="5">
        <v>0</v>
      </c>
      <c r="MO416" s="5">
        <v>0</v>
      </c>
      <c r="MP416" s="5">
        <v>0</v>
      </c>
      <c r="MQ416" s="5">
        <v>0</v>
      </c>
      <c r="MR416" s="5">
        <v>301.11200000000002</v>
      </c>
      <c r="MS416" s="5">
        <v>301.11200000000002</v>
      </c>
      <c r="MT416" s="5">
        <v>301.11200000000002</v>
      </c>
      <c r="MU416" s="5">
        <v>301.11200000000002</v>
      </c>
      <c r="MV416" s="5">
        <v>301.11200000000002</v>
      </c>
      <c r="MW416" s="5">
        <v>301.11200000000002</v>
      </c>
      <c r="MX416" s="5">
        <v>301.11200000000002</v>
      </c>
      <c r="MY416" s="5">
        <v>301.11200000000002</v>
      </c>
      <c r="MZ416" s="5">
        <v>301.11200000000002</v>
      </c>
      <c r="NA416" s="5">
        <v>301.11200000000002</v>
      </c>
      <c r="NB416" s="5">
        <v>301.11200000000002</v>
      </c>
      <c r="NC416" s="5">
        <v>301.11200000000002</v>
      </c>
      <c r="ND416" s="5">
        <v>319.17872000000006</v>
      </c>
      <c r="NE416" s="5">
        <v>319.17872000000006</v>
      </c>
      <c r="NF416" s="5">
        <v>319.17872000000006</v>
      </c>
      <c r="NG416" s="5">
        <v>319.17872000000006</v>
      </c>
      <c r="NH416" s="5">
        <v>319.17872000000006</v>
      </c>
      <c r="NI416" s="5">
        <v>319.17872000000006</v>
      </c>
      <c r="NJ416" s="5">
        <v>319.17872000000006</v>
      </c>
      <c r="NK416" s="5">
        <v>319.17872000000006</v>
      </c>
      <c r="NL416" s="5">
        <v>319.17872000000006</v>
      </c>
      <c r="NM416" s="5">
        <v>319.17872000000006</v>
      </c>
      <c r="NN416" s="5">
        <v>319.17872000000006</v>
      </c>
      <c r="NO416" s="5">
        <v>319.17872000000006</v>
      </c>
      <c r="NP416" s="5">
        <v>338.32944320000007</v>
      </c>
      <c r="NQ416" s="5">
        <v>338.32944320000007</v>
      </c>
      <c r="NR416" s="5">
        <v>338.32944320000007</v>
      </c>
      <c r="NS416" s="5">
        <v>338.32944320000007</v>
      </c>
      <c r="NT416" s="5">
        <v>338.32944320000007</v>
      </c>
      <c r="NU416" s="5">
        <v>338.32944320000007</v>
      </c>
      <c r="NV416" s="5">
        <v>338.32944320000007</v>
      </c>
      <c r="NW416" s="5">
        <v>338.32944320000007</v>
      </c>
      <c r="NX416" s="5">
        <v>338.32944320000007</v>
      </c>
      <c r="NY416" s="5">
        <v>338.32944320000007</v>
      </c>
      <c r="NZ416" s="5">
        <v>338.32944320000007</v>
      </c>
      <c r="OA416" s="5">
        <v>338.32944320000007</v>
      </c>
      <c r="OB416" s="5">
        <v>358.62920979200004</v>
      </c>
      <c r="OC416" s="5">
        <v>358.62920979200004</v>
      </c>
      <c r="OD416" s="5">
        <v>358.62920979200004</v>
      </c>
      <c r="OE416" s="5">
        <v>358.62920979200004</v>
      </c>
      <c r="OF416" s="5">
        <v>358.62920979200004</v>
      </c>
      <c r="OG416" s="5">
        <v>358.62920979200004</v>
      </c>
      <c r="OH416" s="5">
        <v>358.62920979200004</v>
      </c>
      <c r="OI416" s="5">
        <v>358.62920979200004</v>
      </c>
      <c r="OJ416" s="5">
        <v>358.62920979200004</v>
      </c>
      <c r="OK416" s="5">
        <v>358.62920979200004</v>
      </c>
      <c r="OL416" s="5">
        <v>358.62920979200004</v>
      </c>
      <c r="OM416" s="5">
        <v>358.62920979200004</v>
      </c>
      <c r="ON416" s="5"/>
      <c r="OQ416" s="59">
        <v>0</v>
      </c>
      <c r="OR416" s="59">
        <v>0</v>
      </c>
      <c r="OS416" s="59">
        <v>0</v>
      </c>
      <c r="OT416" s="59">
        <v>0</v>
      </c>
      <c r="OU416" s="59">
        <v>0</v>
      </c>
      <c r="OV416" s="59">
        <v>0</v>
      </c>
      <c r="OW416" s="59">
        <v>0</v>
      </c>
      <c r="OX416" s="59">
        <v>0</v>
      </c>
      <c r="OY416" s="59">
        <v>0</v>
      </c>
      <c r="OZ416" s="59">
        <v>0</v>
      </c>
      <c r="PA416" s="59">
        <v>0</v>
      </c>
      <c r="PB416" s="59">
        <v>0</v>
      </c>
      <c r="PC416" s="59">
        <v>0</v>
      </c>
      <c r="PD416" s="59">
        <v>0</v>
      </c>
      <c r="PE416" s="59">
        <v>0</v>
      </c>
      <c r="PF416" s="59">
        <v>0</v>
      </c>
      <c r="PG416" s="59">
        <v>0</v>
      </c>
      <c r="PH416" s="59">
        <v>0</v>
      </c>
      <c r="PI416" s="59">
        <v>0</v>
      </c>
      <c r="PJ416" s="59">
        <v>0</v>
      </c>
      <c r="PK416" s="59">
        <v>0</v>
      </c>
      <c r="PL416" s="59">
        <v>0</v>
      </c>
      <c r="PM416" s="59">
        <v>0</v>
      </c>
      <c r="PN416" s="59">
        <v>0</v>
      </c>
      <c r="PO416" s="59">
        <v>0</v>
      </c>
      <c r="PP416" s="59">
        <v>0</v>
      </c>
      <c r="PQ416" s="59">
        <v>0</v>
      </c>
      <c r="PR416" s="59">
        <v>0</v>
      </c>
      <c r="PS416" s="59">
        <v>0</v>
      </c>
      <c r="PT416" s="59">
        <v>0</v>
      </c>
      <c r="PU416" s="59">
        <v>0</v>
      </c>
      <c r="PV416" s="59">
        <v>0</v>
      </c>
      <c r="PW416" s="59">
        <v>0</v>
      </c>
      <c r="PX416" s="59">
        <v>0</v>
      </c>
      <c r="PY416" s="59">
        <v>0</v>
      </c>
      <c r="PZ416" s="59">
        <v>0</v>
      </c>
      <c r="QA416" s="59">
        <v>0</v>
      </c>
      <c r="QB416" s="59">
        <v>0</v>
      </c>
      <c r="QC416" s="59">
        <v>0</v>
      </c>
      <c r="QD416" s="59">
        <v>0</v>
      </c>
      <c r="QE416" s="59">
        <v>0</v>
      </c>
      <c r="QF416" s="59">
        <v>0</v>
      </c>
      <c r="QG416" s="59">
        <v>0</v>
      </c>
      <c r="QH416" s="59">
        <v>0</v>
      </c>
      <c r="QI416" s="59">
        <v>0</v>
      </c>
      <c r="QJ416" s="59">
        <v>0</v>
      </c>
      <c r="QK416" s="59">
        <v>0</v>
      </c>
      <c r="QL416" s="59">
        <v>0</v>
      </c>
      <c r="QM416" s="59">
        <v>0</v>
      </c>
      <c r="QN416" s="59">
        <v>0</v>
      </c>
      <c r="QO416" s="59">
        <v>0</v>
      </c>
      <c r="QP416" s="59">
        <v>0</v>
      </c>
      <c r="QQ416" s="59">
        <v>0</v>
      </c>
      <c r="QR416" s="59">
        <v>0</v>
      </c>
      <c r="QS416" s="59">
        <v>0</v>
      </c>
      <c r="QT416" s="59">
        <v>0</v>
      </c>
      <c r="QU416" s="59">
        <v>0</v>
      </c>
      <c r="QV416" s="59">
        <v>0</v>
      </c>
      <c r="QW416" s="59">
        <v>0</v>
      </c>
      <c r="QX416" s="59">
        <v>0</v>
      </c>
      <c r="QY416" s="59">
        <v>0</v>
      </c>
      <c r="QZ416" s="59">
        <v>0</v>
      </c>
      <c r="RA416" s="59">
        <v>0</v>
      </c>
      <c r="RB416" s="59">
        <v>0</v>
      </c>
      <c r="RC416" s="59">
        <v>0</v>
      </c>
      <c r="RD416" s="59">
        <v>0</v>
      </c>
      <c r="RE416" s="59">
        <v>0</v>
      </c>
      <c r="RF416" s="59">
        <v>0</v>
      </c>
      <c r="RG416" s="59">
        <v>0</v>
      </c>
      <c r="RH416" s="59">
        <v>0</v>
      </c>
      <c r="RI416" s="59">
        <v>0</v>
      </c>
      <c r="RJ416" s="59">
        <v>0</v>
      </c>
      <c r="RK416" s="59"/>
      <c r="RN416" s="59">
        <v>0</v>
      </c>
      <c r="RO416" s="59">
        <v>0</v>
      </c>
      <c r="RP416" s="59">
        <v>0</v>
      </c>
      <c r="RQ416" s="59">
        <v>0</v>
      </c>
      <c r="RR416" s="59">
        <v>0</v>
      </c>
      <c r="RS416" s="59">
        <v>0</v>
      </c>
      <c r="RT416" s="59">
        <v>0</v>
      </c>
      <c r="RU416" s="59">
        <v>0</v>
      </c>
      <c r="RV416" s="59">
        <v>0</v>
      </c>
      <c r="RW416" s="59">
        <v>0</v>
      </c>
      <c r="RX416" s="59">
        <v>0</v>
      </c>
      <c r="RY416" s="59">
        <v>0</v>
      </c>
      <c r="RZ416" s="59">
        <v>0</v>
      </c>
      <c r="SA416" s="59">
        <v>0</v>
      </c>
      <c r="SB416" s="59">
        <v>0</v>
      </c>
      <c r="SC416" s="59">
        <v>0</v>
      </c>
      <c r="SD416" s="59">
        <v>0</v>
      </c>
      <c r="SE416" s="59">
        <v>0</v>
      </c>
      <c r="SF416" s="59">
        <v>0</v>
      </c>
      <c r="SG416" s="59">
        <v>0</v>
      </c>
      <c r="SH416" s="59">
        <v>0</v>
      </c>
      <c r="SI416" s="59">
        <v>0</v>
      </c>
      <c r="SJ416" s="59">
        <v>0</v>
      </c>
      <c r="SK416" s="59">
        <v>0</v>
      </c>
      <c r="SL416" s="59">
        <v>585.38550000000009</v>
      </c>
      <c r="SM416" s="59">
        <v>585.38550000000009</v>
      </c>
      <c r="SN416" s="59">
        <v>585.38550000000009</v>
      </c>
      <c r="SO416" s="59">
        <v>585.38550000000009</v>
      </c>
      <c r="SP416" s="59">
        <v>585.38550000000009</v>
      </c>
      <c r="SQ416" s="59">
        <v>585.38550000000009</v>
      </c>
      <c r="SR416" s="59">
        <v>585.38550000000009</v>
      </c>
      <c r="SS416" s="59">
        <v>585.38550000000009</v>
      </c>
      <c r="ST416" s="59">
        <v>585.38550000000009</v>
      </c>
      <c r="SU416" s="59">
        <v>585.38550000000009</v>
      </c>
      <c r="SV416" s="59">
        <v>585.38550000000009</v>
      </c>
      <c r="SW416" s="59">
        <v>585.38550000000009</v>
      </c>
      <c r="SX416" s="59">
        <v>620.50863000000004</v>
      </c>
      <c r="SY416" s="59">
        <v>620.50863000000004</v>
      </c>
      <c r="SZ416" s="59">
        <v>620.50863000000004</v>
      </c>
      <c r="TA416" s="59">
        <v>620.50863000000004</v>
      </c>
      <c r="TB416" s="59">
        <v>620.50863000000004</v>
      </c>
      <c r="TC416" s="59">
        <v>620.50863000000004</v>
      </c>
      <c r="TD416" s="59">
        <v>620.50863000000004</v>
      </c>
      <c r="TE416" s="59">
        <v>620.50863000000004</v>
      </c>
      <c r="TF416" s="59">
        <v>620.50863000000004</v>
      </c>
      <c r="TG416" s="59">
        <v>620.50863000000004</v>
      </c>
      <c r="TH416" s="59">
        <v>620.50863000000004</v>
      </c>
      <c r="TI416" s="59">
        <v>620.50863000000004</v>
      </c>
      <c r="TJ416" s="59">
        <v>657.73914780000018</v>
      </c>
      <c r="TK416" s="59">
        <v>657.73914780000018</v>
      </c>
      <c r="TL416" s="59">
        <v>657.73914780000018</v>
      </c>
      <c r="TM416" s="59">
        <v>657.73914780000018</v>
      </c>
      <c r="TN416" s="59">
        <v>657.73914780000018</v>
      </c>
      <c r="TO416" s="59">
        <v>657.73914780000018</v>
      </c>
      <c r="TP416" s="59">
        <v>657.73914780000018</v>
      </c>
      <c r="TQ416" s="59">
        <v>657.73914780000018</v>
      </c>
      <c r="TR416" s="59">
        <v>657.73914780000018</v>
      </c>
      <c r="TS416" s="59">
        <v>657.73914780000018</v>
      </c>
      <c r="TT416" s="59">
        <v>657.73914780000018</v>
      </c>
      <c r="TU416" s="59">
        <v>657.73914780000018</v>
      </c>
      <c r="TV416" s="59">
        <v>697.20349666800007</v>
      </c>
      <c r="TW416" s="59">
        <v>697.20349666800007</v>
      </c>
      <c r="TX416" s="59">
        <v>697.20349666800007</v>
      </c>
      <c r="TY416" s="59">
        <v>697.20349666800007</v>
      </c>
      <c r="TZ416" s="59">
        <v>697.20349666800007</v>
      </c>
      <c r="UA416" s="59">
        <v>697.20349666800007</v>
      </c>
      <c r="UB416" s="59">
        <v>697.20349666800007</v>
      </c>
      <c r="UC416" s="59">
        <v>697.20349666800007</v>
      </c>
      <c r="UD416" s="59">
        <v>697.20349666800007</v>
      </c>
      <c r="UE416" s="59">
        <v>697.20349666800007</v>
      </c>
      <c r="UF416" s="59">
        <v>697.20349666800007</v>
      </c>
      <c r="UG416" s="59">
        <v>697.20349666800007</v>
      </c>
      <c r="UH416" s="59"/>
      <c r="UK416" s="59">
        <v>0</v>
      </c>
      <c r="UL416" s="59">
        <v>0</v>
      </c>
      <c r="UM416" s="59">
        <v>3411.2820000000011</v>
      </c>
      <c r="UN416" s="59">
        <v>3615.9589199999996</v>
      </c>
      <c r="UO416" s="59">
        <v>3832.9164552000016</v>
      </c>
      <c r="UP416" s="59">
        <v>4062.8914425119997</v>
      </c>
      <c r="UQ416" s="59"/>
      <c r="UT416" s="59">
        <v>0</v>
      </c>
      <c r="UU416" s="59">
        <v>0</v>
      </c>
      <c r="UV416" s="59">
        <v>3613.3440000000005</v>
      </c>
      <c r="UW416" s="59">
        <v>3830.14464</v>
      </c>
      <c r="UX416" s="59">
        <v>4059.9533184000015</v>
      </c>
      <c r="UY416" s="59">
        <v>4303.5505175040007</v>
      </c>
      <c r="UZ416" s="59"/>
      <c r="VC416" s="59">
        <v>0</v>
      </c>
      <c r="VD416" s="59">
        <v>0</v>
      </c>
      <c r="VE416" s="59">
        <v>0</v>
      </c>
      <c r="VF416" s="59">
        <v>0</v>
      </c>
      <c r="VG416" s="59">
        <v>0</v>
      </c>
      <c r="VH416" s="59">
        <v>0</v>
      </c>
      <c r="VI416" s="59"/>
      <c r="VL416" s="59">
        <v>0</v>
      </c>
      <c r="VM416" s="59">
        <v>0</v>
      </c>
      <c r="VN416" s="59">
        <v>7024.626000000002</v>
      </c>
      <c r="VO416" s="59">
        <v>7446.1035599999996</v>
      </c>
      <c r="VP416" s="59">
        <v>7892.8697736000031</v>
      </c>
      <c r="VQ416" s="59">
        <v>8366.4419600159999</v>
      </c>
      <c r="VR416" s="59"/>
      <c r="VU416" s="59">
        <v>0</v>
      </c>
      <c r="VV416" s="59">
        <v>0</v>
      </c>
      <c r="VW416" s="59">
        <v>118860</v>
      </c>
      <c r="VX416" s="59">
        <v>125991.60000000002</v>
      </c>
      <c r="VY416" s="59">
        <v>133551.09600000002</v>
      </c>
      <c r="VZ416" s="59">
        <v>141564.16175999999</v>
      </c>
      <c r="WA416" s="59"/>
      <c r="WD416" s="59">
        <v>0</v>
      </c>
      <c r="WE416" s="59">
        <v>0</v>
      </c>
      <c r="WF416" s="59">
        <v>9905</v>
      </c>
      <c r="WG416" s="59">
        <v>10499.300000000001</v>
      </c>
      <c r="WH416" s="59">
        <v>11129.258000000002</v>
      </c>
      <c r="WI416" s="59">
        <v>11797.01348</v>
      </c>
      <c r="WJ416" s="59"/>
      <c r="WM416" s="59">
        <v>0</v>
      </c>
      <c r="WN416" s="59">
        <v>0</v>
      </c>
      <c r="WO416" s="59">
        <v>415.65253881661772</v>
      </c>
      <c r="WP416" s="59">
        <v>440.59169114561485</v>
      </c>
      <c r="WQ416" s="59">
        <v>467.02719261435175</v>
      </c>
      <c r="WR416" s="59">
        <v>495.0488241712128</v>
      </c>
      <c r="WS416" s="59"/>
      <c r="WV416" s="74">
        <v>-12</v>
      </c>
      <c r="WW416" s="74">
        <v>0</v>
      </c>
      <c r="WX416" s="74">
        <v>12</v>
      </c>
      <c r="WY416" s="74">
        <v>24</v>
      </c>
      <c r="WZ416" s="74">
        <v>36</v>
      </c>
      <c r="XA416" s="74">
        <v>48</v>
      </c>
      <c r="XB416" s="74"/>
      <c r="XE416" s="80">
        <v>0</v>
      </c>
      <c r="XF416" s="80">
        <v>0</v>
      </c>
      <c r="XG416" s="80">
        <v>1</v>
      </c>
      <c r="XH416" s="80">
        <v>2</v>
      </c>
      <c r="XI416" s="80">
        <v>3</v>
      </c>
      <c r="XJ416" s="80">
        <v>4</v>
      </c>
      <c r="XK416" s="80"/>
      <c r="XL416" s="75"/>
      <c r="XM416" s="75"/>
      <c r="XN416" s="80">
        <v>0</v>
      </c>
      <c r="XO416" s="80">
        <v>0</v>
      </c>
      <c r="XP416" s="80">
        <v>0</v>
      </c>
      <c r="XQ416" s="80">
        <v>0</v>
      </c>
      <c r="XR416" s="80">
        <v>0</v>
      </c>
      <c r="XS416" s="80">
        <v>0</v>
      </c>
      <c r="XT416" s="80"/>
      <c r="XW416" s="80">
        <v>0</v>
      </c>
      <c r="XX416" s="80">
        <v>0</v>
      </c>
      <c r="XY416" s="80">
        <v>0</v>
      </c>
      <c r="XZ416" s="80">
        <v>0</v>
      </c>
      <c r="YA416" s="80">
        <v>0</v>
      </c>
      <c r="YB416" s="80">
        <v>0</v>
      </c>
      <c r="YC416" s="80"/>
      <c r="YF416" s="5">
        <v>0</v>
      </c>
      <c r="YG416" s="5">
        <v>0</v>
      </c>
      <c r="YH416" s="5">
        <v>866.63554343264786</v>
      </c>
      <c r="YI416" s="5">
        <v>918.63367603860752</v>
      </c>
      <c r="YJ416" s="5">
        <v>973.75169660092342</v>
      </c>
      <c r="YK416" s="5">
        <v>1032.1767983969794</v>
      </c>
      <c r="YL416" s="5"/>
      <c r="YO416" s="5">
        <v>0</v>
      </c>
      <c r="YP416" s="5">
        <v>0</v>
      </c>
      <c r="YQ416" s="5">
        <v>18704.364246747798</v>
      </c>
      <c r="YR416" s="5">
        <v>19826.626101552669</v>
      </c>
      <c r="YS416" s="5">
        <v>21016.223667645827</v>
      </c>
      <c r="YT416" s="5">
        <v>29702.929450272768</v>
      </c>
      <c r="YU416" s="5"/>
      <c r="YX416" s="5">
        <v>0</v>
      </c>
      <c r="YY416" s="5">
        <v>0</v>
      </c>
      <c r="YZ416" s="5">
        <v>18704.364246747798</v>
      </c>
      <c r="ZA416" s="5">
        <v>19826.626101552669</v>
      </c>
      <c r="ZB416" s="5">
        <v>21016.223667645827</v>
      </c>
      <c r="ZC416" s="5">
        <v>29702.929450272768</v>
      </c>
      <c r="ZD416" s="5"/>
      <c r="ZG416" s="5">
        <v>0</v>
      </c>
      <c r="ZH416" s="5">
        <v>0</v>
      </c>
      <c r="ZI416" s="5">
        <v>415.65253881661772</v>
      </c>
      <c r="ZJ416" s="5">
        <v>440.59169114561485</v>
      </c>
      <c r="ZK416" s="5">
        <v>467.02719261435175</v>
      </c>
      <c r="ZL416" s="5">
        <v>495.0488241712128</v>
      </c>
      <c r="ZM416" s="5"/>
      <c r="ZP416" s="60">
        <v>0</v>
      </c>
      <c r="ZQ416" s="60">
        <v>0</v>
      </c>
      <c r="ZR416" s="60">
        <v>5819.1355434326479</v>
      </c>
      <c r="ZS416" s="60">
        <v>12336.567352077216</v>
      </c>
      <c r="ZT416" s="60">
        <v>13076.761393201848</v>
      </c>
      <c r="ZU416" s="60">
        <v>13861.367076793958</v>
      </c>
      <c r="ZV416" s="60"/>
      <c r="ZY416" s="60">
        <v>0</v>
      </c>
      <c r="ZZ416" s="60">
        <v>0</v>
      </c>
      <c r="AAA416" s="60">
        <v>415.65253881661772</v>
      </c>
      <c r="AAB416" s="60">
        <v>440.59169114561485</v>
      </c>
      <c r="AAC416" s="60">
        <v>467.02719261435175</v>
      </c>
      <c r="AAD416" s="60">
        <v>495.0488241712128</v>
      </c>
      <c r="AAE416" s="60"/>
      <c r="AAH416" s="60">
        <v>0</v>
      </c>
      <c r="AAI416" s="60">
        <v>0</v>
      </c>
      <c r="AAJ416" s="60">
        <v>8728.7033151489723</v>
      </c>
      <c r="AAK416" s="60">
        <v>18504.851028115823</v>
      </c>
      <c r="AAL416" s="60">
        <v>29422.713134704161</v>
      </c>
      <c r="AAM416" s="60">
        <v>41584.101230381872</v>
      </c>
      <c r="AAN416" s="60"/>
      <c r="AAQ416" s="5">
        <v>0</v>
      </c>
      <c r="AAR416" s="5">
        <v>0</v>
      </c>
      <c r="AAS416" s="5">
        <v>14547.838858581621</v>
      </c>
      <c r="AAT416" s="5">
        <v>30841.418380193041</v>
      </c>
      <c r="AAU416" s="5">
        <v>42499.474527906008</v>
      </c>
      <c r="AAV416" s="5">
        <v>55445.468307175834</v>
      </c>
    </row>
    <row r="417" spans="2:724" ht="15" customHeight="1">
      <c r="B417" s="228">
        <v>144</v>
      </c>
      <c r="C417" s="228">
        <v>20</v>
      </c>
      <c r="D417" s="229" t="s">
        <v>500</v>
      </c>
      <c r="E417" s="73" t="b">
        <v>0</v>
      </c>
      <c r="F417" s="230">
        <v>42370</v>
      </c>
      <c r="G417" s="231" t="s">
        <v>426</v>
      </c>
      <c r="H417" s="57" t="s">
        <v>231</v>
      </c>
      <c r="I417" s="57" t="s">
        <v>198</v>
      </c>
      <c r="J417" s="229" t="s">
        <v>232</v>
      </c>
      <c r="K417" s="232">
        <v>0</v>
      </c>
      <c r="L417" s="232">
        <v>0</v>
      </c>
      <c r="M417" s="73" t="b">
        <v>1</v>
      </c>
      <c r="N417" s="73" t="b">
        <v>1</v>
      </c>
      <c r="O417" s="73" t="b">
        <v>1</v>
      </c>
      <c r="P417" s="27">
        <v>43466</v>
      </c>
      <c r="Q417" s="27" t="s">
        <v>426</v>
      </c>
      <c r="R417" s="69">
        <v>0</v>
      </c>
      <c r="S417" s="69">
        <v>0.06</v>
      </c>
      <c r="T417" s="69">
        <v>0.06</v>
      </c>
      <c r="U417" s="69">
        <v>0.06</v>
      </c>
      <c r="V417" s="69">
        <v>0.06</v>
      </c>
      <c r="W417" s="69">
        <v>0.06</v>
      </c>
      <c r="Z417" s="232">
        <v>0</v>
      </c>
      <c r="AA417" s="232">
        <v>0</v>
      </c>
      <c r="AB417" s="232">
        <v>0</v>
      </c>
      <c r="AC417" s="232">
        <v>0</v>
      </c>
      <c r="AD417" s="232">
        <v>0</v>
      </c>
      <c r="AE417" s="232">
        <v>0</v>
      </c>
      <c r="AF417" s="232">
        <v>0</v>
      </c>
      <c r="AG417" s="232">
        <v>0</v>
      </c>
      <c r="AH417" s="232">
        <v>0</v>
      </c>
      <c r="AI417" s="232">
        <v>0</v>
      </c>
      <c r="AJ417" s="232">
        <v>0</v>
      </c>
      <c r="AK417" s="232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234">
        <v>9905</v>
      </c>
      <c r="AY417" s="5">
        <v>9905</v>
      </c>
      <c r="AZ417" s="5">
        <v>9905</v>
      </c>
      <c r="BA417" s="5">
        <v>9905</v>
      </c>
      <c r="BB417" s="5">
        <v>9905</v>
      </c>
      <c r="BC417" s="5">
        <v>9905</v>
      </c>
      <c r="BD417" s="5">
        <v>9905</v>
      </c>
      <c r="BE417" s="5">
        <v>9905</v>
      </c>
      <c r="BF417" s="5">
        <v>9905</v>
      </c>
      <c r="BG417" s="5">
        <v>9905</v>
      </c>
      <c r="BH417" s="5">
        <v>9905</v>
      </c>
      <c r="BI417" s="5">
        <v>9905</v>
      </c>
      <c r="BJ417" s="5">
        <v>10499.300000000001</v>
      </c>
      <c r="BK417" s="5">
        <v>10499.300000000001</v>
      </c>
      <c r="BL417" s="5">
        <v>10499.300000000001</v>
      </c>
      <c r="BM417" s="5">
        <v>10499.300000000001</v>
      </c>
      <c r="BN417" s="5">
        <v>10499.300000000001</v>
      </c>
      <c r="BO417" s="5">
        <v>10499.300000000001</v>
      </c>
      <c r="BP417" s="5">
        <v>10499.300000000001</v>
      </c>
      <c r="BQ417" s="5">
        <v>10499.300000000001</v>
      </c>
      <c r="BR417" s="5">
        <v>10499.300000000001</v>
      </c>
      <c r="BS417" s="5">
        <v>10499.300000000001</v>
      </c>
      <c r="BT417" s="5">
        <v>10499.300000000001</v>
      </c>
      <c r="BU417" s="5">
        <v>10499.300000000001</v>
      </c>
      <c r="BV417" s="5">
        <v>11129.258000000002</v>
      </c>
      <c r="BW417" s="5">
        <v>11129.258000000002</v>
      </c>
      <c r="BX417" s="5">
        <v>11129.258000000002</v>
      </c>
      <c r="BY417" s="5">
        <v>11129.258000000002</v>
      </c>
      <c r="BZ417" s="5">
        <v>11129.258000000002</v>
      </c>
      <c r="CA417" s="5">
        <v>11129.258000000002</v>
      </c>
      <c r="CB417" s="5">
        <v>11129.258000000002</v>
      </c>
      <c r="CC417" s="5">
        <v>11129.258000000002</v>
      </c>
      <c r="CD417" s="5">
        <v>11129.258000000002</v>
      </c>
      <c r="CE417" s="5">
        <v>11129.258000000002</v>
      </c>
      <c r="CF417" s="5">
        <v>11129.258000000002</v>
      </c>
      <c r="CG417" s="5">
        <v>11129.258000000002</v>
      </c>
      <c r="CH417" s="5">
        <v>11797.013480000001</v>
      </c>
      <c r="CI417" s="5">
        <v>11797.013480000001</v>
      </c>
      <c r="CJ417" s="5">
        <v>11797.013480000001</v>
      </c>
      <c r="CK417" s="5">
        <v>11797.013480000001</v>
      </c>
      <c r="CL417" s="5">
        <v>11797.013480000001</v>
      </c>
      <c r="CM417" s="5">
        <v>11797.013480000001</v>
      </c>
      <c r="CN417" s="5">
        <v>11797.013480000001</v>
      </c>
      <c r="CO417" s="5">
        <v>11797.013480000001</v>
      </c>
      <c r="CP417" s="5">
        <v>11797.013480000001</v>
      </c>
      <c r="CQ417" s="5">
        <v>11797.013480000001</v>
      </c>
      <c r="CR417" s="5">
        <v>11797.013480000001</v>
      </c>
      <c r="CS417" s="5">
        <v>11797.013480000001</v>
      </c>
      <c r="CU417" s="69">
        <v>0</v>
      </c>
      <c r="CV417" s="69">
        <v>0</v>
      </c>
      <c r="CW417" s="69">
        <v>0</v>
      </c>
      <c r="CX417" s="69">
        <v>0</v>
      </c>
      <c r="CY417" s="69">
        <v>0</v>
      </c>
      <c r="CZ417" s="69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/>
      <c r="FZ417" s="5">
        <v>0</v>
      </c>
      <c r="GA417" s="5">
        <v>0</v>
      </c>
      <c r="GB417" s="5">
        <v>0</v>
      </c>
      <c r="GC417" s="5">
        <v>0</v>
      </c>
      <c r="GD417" s="5">
        <v>0</v>
      </c>
      <c r="GE417" s="5">
        <v>0</v>
      </c>
      <c r="GF417" s="5">
        <v>0</v>
      </c>
      <c r="GG417" s="5">
        <v>0</v>
      </c>
      <c r="GH417" s="5">
        <v>0</v>
      </c>
      <c r="GI417" s="5">
        <v>0</v>
      </c>
      <c r="GJ417" s="5">
        <v>0</v>
      </c>
      <c r="GK417" s="5">
        <v>0</v>
      </c>
      <c r="GL417" s="5">
        <v>0</v>
      </c>
      <c r="GM417" s="5">
        <v>0</v>
      </c>
      <c r="GN417" s="5">
        <v>0</v>
      </c>
      <c r="GO417" s="5">
        <v>0</v>
      </c>
      <c r="GP417" s="5">
        <v>0</v>
      </c>
      <c r="GQ417" s="5">
        <v>0</v>
      </c>
      <c r="GR417" s="5">
        <v>0</v>
      </c>
      <c r="GS417" s="5">
        <v>0</v>
      </c>
      <c r="GT417" s="5">
        <v>0</v>
      </c>
      <c r="GU417" s="5">
        <v>0</v>
      </c>
      <c r="GV417" s="5">
        <v>0</v>
      </c>
      <c r="GW417" s="5">
        <v>0</v>
      </c>
      <c r="GX417" s="5">
        <v>9905</v>
      </c>
      <c r="GY417" s="5">
        <v>9905</v>
      </c>
      <c r="GZ417" s="5">
        <v>9905</v>
      </c>
      <c r="HA417" s="5">
        <v>9905</v>
      </c>
      <c r="HB417" s="5">
        <v>9905</v>
      </c>
      <c r="HC417" s="5">
        <v>9905</v>
      </c>
      <c r="HD417" s="5">
        <v>9905</v>
      </c>
      <c r="HE417" s="5">
        <v>9905</v>
      </c>
      <c r="HF417" s="5">
        <v>9905</v>
      </c>
      <c r="HG417" s="5">
        <v>9905</v>
      </c>
      <c r="HH417" s="5">
        <v>9905</v>
      </c>
      <c r="HI417" s="5">
        <v>9905</v>
      </c>
      <c r="HJ417" s="5">
        <v>10499.300000000001</v>
      </c>
      <c r="HK417" s="5">
        <v>10499.300000000001</v>
      </c>
      <c r="HL417" s="5">
        <v>10499.300000000001</v>
      </c>
      <c r="HM417" s="5">
        <v>10499.300000000001</v>
      </c>
      <c r="HN417" s="5">
        <v>10499.300000000001</v>
      </c>
      <c r="HO417" s="5">
        <v>10499.300000000001</v>
      </c>
      <c r="HP417" s="5">
        <v>10499.300000000001</v>
      </c>
      <c r="HQ417" s="5">
        <v>10499.300000000001</v>
      </c>
      <c r="HR417" s="5">
        <v>10499.300000000001</v>
      </c>
      <c r="HS417" s="5">
        <v>10499.300000000001</v>
      </c>
      <c r="HT417" s="5">
        <v>10499.300000000001</v>
      </c>
      <c r="HU417" s="5">
        <v>10499.300000000001</v>
      </c>
      <c r="HV417" s="5">
        <v>11129.258000000002</v>
      </c>
      <c r="HW417" s="5">
        <v>11129.258000000002</v>
      </c>
      <c r="HX417" s="5">
        <v>11129.258000000002</v>
      </c>
      <c r="HY417" s="5">
        <v>11129.258000000002</v>
      </c>
      <c r="HZ417" s="5">
        <v>11129.258000000002</v>
      </c>
      <c r="IA417" s="5">
        <v>11129.258000000002</v>
      </c>
      <c r="IB417" s="5">
        <v>11129.258000000002</v>
      </c>
      <c r="IC417" s="5">
        <v>11129.258000000002</v>
      </c>
      <c r="ID417" s="5">
        <v>11129.258000000002</v>
      </c>
      <c r="IE417" s="5">
        <v>11129.258000000002</v>
      </c>
      <c r="IF417" s="5">
        <v>11129.258000000002</v>
      </c>
      <c r="IG417" s="5">
        <v>11129.258000000002</v>
      </c>
      <c r="IH417" s="5">
        <v>11797.013480000001</v>
      </c>
      <c r="II417" s="5">
        <v>11797.013480000001</v>
      </c>
      <c r="IJ417" s="5">
        <v>11797.013480000001</v>
      </c>
      <c r="IK417" s="5">
        <v>11797.013480000001</v>
      </c>
      <c r="IL417" s="5">
        <v>11797.013480000001</v>
      </c>
      <c r="IM417" s="5">
        <v>11797.013480000001</v>
      </c>
      <c r="IN417" s="5">
        <v>11797.013480000001</v>
      </c>
      <c r="IO417" s="5">
        <v>11797.013480000001</v>
      </c>
      <c r="IP417" s="5">
        <v>11797.013480000001</v>
      </c>
      <c r="IQ417" s="5">
        <v>11797.013480000001</v>
      </c>
      <c r="IR417" s="5">
        <v>11797.013480000001</v>
      </c>
      <c r="IS417" s="5">
        <v>11797.013480000001</v>
      </c>
      <c r="IT417" s="5"/>
      <c r="IW417" s="5">
        <v>0</v>
      </c>
      <c r="IX417" s="5">
        <v>0</v>
      </c>
      <c r="IY417" s="5">
        <v>0</v>
      </c>
      <c r="IZ417" s="5">
        <v>0</v>
      </c>
      <c r="JA417" s="5">
        <v>0</v>
      </c>
      <c r="JB417" s="5">
        <v>0</v>
      </c>
      <c r="JC417" s="5">
        <v>0</v>
      </c>
      <c r="JD417" s="5">
        <v>0</v>
      </c>
      <c r="JE417" s="5">
        <v>0</v>
      </c>
      <c r="JF417" s="5">
        <v>0</v>
      </c>
      <c r="JG417" s="5">
        <v>0</v>
      </c>
      <c r="JH417" s="5">
        <v>0</v>
      </c>
      <c r="JI417" s="5">
        <v>0</v>
      </c>
      <c r="JJ417" s="5">
        <v>0</v>
      </c>
      <c r="JK417" s="5">
        <v>0</v>
      </c>
      <c r="JL417" s="5">
        <v>0</v>
      </c>
      <c r="JM417" s="5">
        <v>0</v>
      </c>
      <c r="JN417" s="5">
        <v>0</v>
      </c>
      <c r="JO417" s="5">
        <v>0</v>
      </c>
      <c r="JP417" s="5">
        <v>0</v>
      </c>
      <c r="JQ417" s="5">
        <v>0</v>
      </c>
      <c r="JR417" s="5">
        <v>0</v>
      </c>
      <c r="JS417" s="5">
        <v>0</v>
      </c>
      <c r="JT417" s="5">
        <v>0</v>
      </c>
      <c r="JU417" s="5">
        <v>284.27350000000001</v>
      </c>
      <c r="JV417" s="5">
        <v>284.27350000000001</v>
      </c>
      <c r="JW417" s="5">
        <v>284.27350000000001</v>
      </c>
      <c r="JX417" s="5">
        <v>284.27350000000001</v>
      </c>
      <c r="JY417" s="5">
        <v>284.27350000000001</v>
      </c>
      <c r="JZ417" s="5">
        <v>284.27350000000001</v>
      </c>
      <c r="KA417" s="5">
        <v>284.27350000000001</v>
      </c>
      <c r="KB417" s="5">
        <v>284.27350000000001</v>
      </c>
      <c r="KC417" s="5">
        <v>284.27350000000001</v>
      </c>
      <c r="KD417" s="5">
        <v>284.27350000000001</v>
      </c>
      <c r="KE417" s="5">
        <v>284.27350000000001</v>
      </c>
      <c r="KF417" s="5">
        <v>284.27350000000001</v>
      </c>
      <c r="KG417" s="5">
        <v>301.32991000000004</v>
      </c>
      <c r="KH417" s="5">
        <v>301.32991000000004</v>
      </c>
      <c r="KI417" s="5">
        <v>301.32991000000004</v>
      </c>
      <c r="KJ417" s="5">
        <v>301.32991000000004</v>
      </c>
      <c r="KK417" s="5">
        <v>301.32991000000004</v>
      </c>
      <c r="KL417" s="5">
        <v>301.32991000000004</v>
      </c>
      <c r="KM417" s="5">
        <v>301.32991000000004</v>
      </c>
      <c r="KN417" s="5">
        <v>301.32991000000004</v>
      </c>
      <c r="KO417" s="5">
        <v>301.32991000000004</v>
      </c>
      <c r="KP417" s="5">
        <v>301.32991000000004</v>
      </c>
      <c r="KQ417" s="5">
        <v>301.32991000000004</v>
      </c>
      <c r="KR417" s="5">
        <v>301.32991000000004</v>
      </c>
      <c r="KS417" s="5">
        <v>319.40970460000005</v>
      </c>
      <c r="KT417" s="5">
        <v>319.40970460000005</v>
      </c>
      <c r="KU417" s="5">
        <v>319.40970460000005</v>
      </c>
      <c r="KV417" s="5">
        <v>319.40970460000005</v>
      </c>
      <c r="KW417" s="5">
        <v>319.40970460000005</v>
      </c>
      <c r="KX417" s="5">
        <v>319.40970460000005</v>
      </c>
      <c r="KY417" s="5">
        <v>319.40970460000005</v>
      </c>
      <c r="KZ417" s="5">
        <v>319.40970460000005</v>
      </c>
      <c r="LA417" s="5">
        <v>319.40970460000005</v>
      </c>
      <c r="LB417" s="5">
        <v>319.40970460000005</v>
      </c>
      <c r="LC417" s="5">
        <v>319.40970460000005</v>
      </c>
      <c r="LD417" s="5">
        <v>319.40970460000005</v>
      </c>
      <c r="LE417" s="5">
        <v>338.57428687600003</v>
      </c>
      <c r="LF417" s="5">
        <v>338.57428687600003</v>
      </c>
      <c r="LG417" s="5">
        <v>338.57428687600003</v>
      </c>
      <c r="LH417" s="5">
        <v>338.57428687600003</v>
      </c>
      <c r="LI417" s="5">
        <v>338.57428687600003</v>
      </c>
      <c r="LJ417" s="5">
        <v>338.57428687600003</v>
      </c>
      <c r="LK417" s="5">
        <v>338.57428687600003</v>
      </c>
      <c r="LL417" s="5">
        <v>338.57428687600003</v>
      </c>
      <c r="LM417" s="5">
        <v>338.57428687600003</v>
      </c>
      <c r="LN417" s="5">
        <v>338.57428687600003</v>
      </c>
      <c r="LO417" s="5">
        <v>338.57428687600003</v>
      </c>
      <c r="LP417" s="5">
        <v>338.57428687600003</v>
      </c>
      <c r="LQ417" s="5"/>
      <c r="LT417" s="5">
        <v>0</v>
      </c>
      <c r="LU417" s="5">
        <v>0</v>
      </c>
      <c r="LV417" s="5">
        <v>0</v>
      </c>
      <c r="LW417" s="5">
        <v>0</v>
      </c>
      <c r="LX417" s="5">
        <v>0</v>
      </c>
      <c r="LY417" s="5">
        <v>0</v>
      </c>
      <c r="LZ417" s="5">
        <v>0</v>
      </c>
      <c r="MA417" s="5">
        <v>0</v>
      </c>
      <c r="MB417" s="5">
        <v>0</v>
      </c>
      <c r="MC417" s="5">
        <v>0</v>
      </c>
      <c r="MD417" s="5">
        <v>0</v>
      </c>
      <c r="ME417" s="5">
        <v>0</v>
      </c>
      <c r="MF417" s="5">
        <v>0</v>
      </c>
      <c r="MG417" s="5">
        <v>0</v>
      </c>
      <c r="MH417" s="5">
        <v>0</v>
      </c>
      <c r="MI417" s="5">
        <v>0</v>
      </c>
      <c r="MJ417" s="5">
        <v>0</v>
      </c>
      <c r="MK417" s="5">
        <v>0</v>
      </c>
      <c r="ML417" s="5">
        <v>0</v>
      </c>
      <c r="MM417" s="5">
        <v>0</v>
      </c>
      <c r="MN417" s="5">
        <v>0</v>
      </c>
      <c r="MO417" s="5">
        <v>0</v>
      </c>
      <c r="MP417" s="5">
        <v>0</v>
      </c>
      <c r="MQ417" s="5">
        <v>0</v>
      </c>
      <c r="MR417" s="5">
        <v>301.11200000000002</v>
      </c>
      <c r="MS417" s="5">
        <v>301.11200000000002</v>
      </c>
      <c r="MT417" s="5">
        <v>301.11200000000002</v>
      </c>
      <c r="MU417" s="5">
        <v>301.11200000000002</v>
      </c>
      <c r="MV417" s="5">
        <v>301.11200000000002</v>
      </c>
      <c r="MW417" s="5">
        <v>301.11200000000002</v>
      </c>
      <c r="MX417" s="5">
        <v>301.11200000000002</v>
      </c>
      <c r="MY417" s="5">
        <v>301.11200000000002</v>
      </c>
      <c r="MZ417" s="5">
        <v>301.11200000000002</v>
      </c>
      <c r="NA417" s="5">
        <v>301.11200000000002</v>
      </c>
      <c r="NB417" s="5">
        <v>301.11200000000002</v>
      </c>
      <c r="NC417" s="5">
        <v>301.11200000000002</v>
      </c>
      <c r="ND417" s="5">
        <v>319.17872000000006</v>
      </c>
      <c r="NE417" s="5">
        <v>319.17872000000006</v>
      </c>
      <c r="NF417" s="5">
        <v>319.17872000000006</v>
      </c>
      <c r="NG417" s="5">
        <v>319.17872000000006</v>
      </c>
      <c r="NH417" s="5">
        <v>319.17872000000006</v>
      </c>
      <c r="NI417" s="5">
        <v>319.17872000000006</v>
      </c>
      <c r="NJ417" s="5">
        <v>319.17872000000006</v>
      </c>
      <c r="NK417" s="5">
        <v>319.17872000000006</v>
      </c>
      <c r="NL417" s="5">
        <v>319.17872000000006</v>
      </c>
      <c r="NM417" s="5">
        <v>319.17872000000006</v>
      </c>
      <c r="NN417" s="5">
        <v>319.17872000000006</v>
      </c>
      <c r="NO417" s="5">
        <v>319.17872000000006</v>
      </c>
      <c r="NP417" s="5">
        <v>338.32944320000007</v>
      </c>
      <c r="NQ417" s="5">
        <v>338.32944320000007</v>
      </c>
      <c r="NR417" s="5">
        <v>338.32944320000007</v>
      </c>
      <c r="NS417" s="5">
        <v>338.32944320000007</v>
      </c>
      <c r="NT417" s="5">
        <v>338.32944320000007</v>
      </c>
      <c r="NU417" s="5">
        <v>338.32944320000007</v>
      </c>
      <c r="NV417" s="5">
        <v>338.32944320000007</v>
      </c>
      <c r="NW417" s="5">
        <v>338.32944320000007</v>
      </c>
      <c r="NX417" s="5">
        <v>338.32944320000007</v>
      </c>
      <c r="NY417" s="5">
        <v>338.32944320000007</v>
      </c>
      <c r="NZ417" s="5">
        <v>338.32944320000007</v>
      </c>
      <c r="OA417" s="5">
        <v>338.32944320000007</v>
      </c>
      <c r="OB417" s="5">
        <v>358.62920979200004</v>
      </c>
      <c r="OC417" s="5">
        <v>358.62920979200004</v>
      </c>
      <c r="OD417" s="5">
        <v>358.62920979200004</v>
      </c>
      <c r="OE417" s="5">
        <v>358.62920979200004</v>
      </c>
      <c r="OF417" s="5">
        <v>358.62920979200004</v>
      </c>
      <c r="OG417" s="5">
        <v>358.62920979200004</v>
      </c>
      <c r="OH417" s="5">
        <v>358.62920979200004</v>
      </c>
      <c r="OI417" s="5">
        <v>358.62920979200004</v>
      </c>
      <c r="OJ417" s="5">
        <v>358.62920979200004</v>
      </c>
      <c r="OK417" s="5">
        <v>358.62920979200004</v>
      </c>
      <c r="OL417" s="5">
        <v>358.62920979200004</v>
      </c>
      <c r="OM417" s="5">
        <v>358.62920979200004</v>
      </c>
      <c r="ON417" s="5"/>
      <c r="OQ417" s="59">
        <v>0</v>
      </c>
      <c r="OR417" s="59">
        <v>0</v>
      </c>
      <c r="OS417" s="59">
        <v>0</v>
      </c>
      <c r="OT417" s="59">
        <v>0</v>
      </c>
      <c r="OU417" s="59">
        <v>0</v>
      </c>
      <c r="OV417" s="59">
        <v>0</v>
      </c>
      <c r="OW417" s="59">
        <v>0</v>
      </c>
      <c r="OX417" s="59">
        <v>0</v>
      </c>
      <c r="OY417" s="59">
        <v>0</v>
      </c>
      <c r="OZ417" s="59">
        <v>0</v>
      </c>
      <c r="PA417" s="59">
        <v>0</v>
      </c>
      <c r="PB417" s="59">
        <v>0</v>
      </c>
      <c r="PC417" s="59">
        <v>0</v>
      </c>
      <c r="PD417" s="59">
        <v>0</v>
      </c>
      <c r="PE417" s="59">
        <v>0</v>
      </c>
      <c r="PF417" s="59">
        <v>0</v>
      </c>
      <c r="PG417" s="59">
        <v>0</v>
      </c>
      <c r="PH417" s="59">
        <v>0</v>
      </c>
      <c r="PI417" s="59">
        <v>0</v>
      </c>
      <c r="PJ417" s="59">
        <v>0</v>
      </c>
      <c r="PK417" s="59">
        <v>0</v>
      </c>
      <c r="PL417" s="59">
        <v>0</v>
      </c>
      <c r="PM417" s="59">
        <v>0</v>
      </c>
      <c r="PN417" s="59">
        <v>0</v>
      </c>
      <c r="PO417" s="59">
        <v>0</v>
      </c>
      <c r="PP417" s="59">
        <v>0</v>
      </c>
      <c r="PQ417" s="59">
        <v>0</v>
      </c>
      <c r="PR417" s="59">
        <v>0</v>
      </c>
      <c r="PS417" s="59">
        <v>0</v>
      </c>
      <c r="PT417" s="59">
        <v>0</v>
      </c>
      <c r="PU417" s="59">
        <v>0</v>
      </c>
      <c r="PV417" s="59">
        <v>0</v>
      </c>
      <c r="PW417" s="59">
        <v>0</v>
      </c>
      <c r="PX417" s="59">
        <v>0</v>
      </c>
      <c r="PY417" s="59">
        <v>0</v>
      </c>
      <c r="PZ417" s="59">
        <v>0</v>
      </c>
      <c r="QA417" s="59">
        <v>0</v>
      </c>
      <c r="QB417" s="59">
        <v>0</v>
      </c>
      <c r="QC417" s="59">
        <v>0</v>
      </c>
      <c r="QD417" s="59">
        <v>0</v>
      </c>
      <c r="QE417" s="59">
        <v>0</v>
      </c>
      <c r="QF417" s="59">
        <v>0</v>
      </c>
      <c r="QG417" s="59">
        <v>0</v>
      </c>
      <c r="QH417" s="59">
        <v>0</v>
      </c>
      <c r="QI417" s="59">
        <v>0</v>
      </c>
      <c r="QJ417" s="59">
        <v>0</v>
      </c>
      <c r="QK417" s="59">
        <v>0</v>
      </c>
      <c r="QL417" s="59">
        <v>0</v>
      </c>
      <c r="QM417" s="59">
        <v>0</v>
      </c>
      <c r="QN417" s="59">
        <v>0</v>
      </c>
      <c r="QO417" s="59">
        <v>0</v>
      </c>
      <c r="QP417" s="59">
        <v>0</v>
      </c>
      <c r="QQ417" s="59">
        <v>0</v>
      </c>
      <c r="QR417" s="59">
        <v>0</v>
      </c>
      <c r="QS417" s="59">
        <v>0</v>
      </c>
      <c r="QT417" s="59">
        <v>0</v>
      </c>
      <c r="QU417" s="59">
        <v>0</v>
      </c>
      <c r="QV417" s="59">
        <v>0</v>
      </c>
      <c r="QW417" s="59">
        <v>0</v>
      </c>
      <c r="QX417" s="59">
        <v>0</v>
      </c>
      <c r="QY417" s="59">
        <v>0</v>
      </c>
      <c r="QZ417" s="59">
        <v>0</v>
      </c>
      <c r="RA417" s="59">
        <v>0</v>
      </c>
      <c r="RB417" s="59">
        <v>0</v>
      </c>
      <c r="RC417" s="59">
        <v>0</v>
      </c>
      <c r="RD417" s="59">
        <v>0</v>
      </c>
      <c r="RE417" s="59">
        <v>0</v>
      </c>
      <c r="RF417" s="59">
        <v>0</v>
      </c>
      <c r="RG417" s="59">
        <v>0</v>
      </c>
      <c r="RH417" s="59">
        <v>0</v>
      </c>
      <c r="RI417" s="59">
        <v>0</v>
      </c>
      <c r="RJ417" s="59">
        <v>0</v>
      </c>
      <c r="RK417" s="59"/>
      <c r="RN417" s="59">
        <v>0</v>
      </c>
      <c r="RO417" s="59">
        <v>0</v>
      </c>
      <c r="RP417" s="59">
        <v>0</v>
      </c>
      <c r="RQ417" s="59">
        <v>0</v>
      </c>
      <c r="RR417" s="59">
        <v>0</v>
      </c>
      <c r="RS417" s="59">
        <v>0</v>
      </c>
      <c r="RT417" s="59">
        <v>0</v>
      </c>
      <c r="RU417" s="59">
        <v>0</v>
      </c>
      <c r="RV417" s="59">
        <v>0</v>
      </c>
      <c r="RW417" s="59">
        <v>0</v>
      </c>
      <c r="RX417" s="59">
        <v>0</v>
      </c>
      <c r="RY417" s="59">
        <v>0</v>
      </c>
      <c r="RZ417" s="59">
        <v>0</v>
      </c>
      <c r="SA417" s="59">
        <v>0</v>
      </c>
      <c r="SB417" s="59">
        <v>0</v>
      </c>
      <c r="SC417" s="59">
        <v>0</v>
      </c>
      <c r="SD417" s="59">
        <v>0</v>
      </c>
      <c r="SE417" s="59">
        <v>0</v>
      </c>
      <c r="SF417" s="59">
        <v>0</v>
      </c>
      <c r="SG417" s="59">
        <v>0</v>
      </c>
      <c r="SH417" s="59">
        <v>0</v>
      </c>
      <c r="SI417" s="59">
        <v>0</v>
      </c>
      <c r="SJ417" s="59">
        <v>0</v>
      </c>
      <c r="SK417" s="59">
        <v>0</v>
      </c>
      <c r="SL417" s="59">
        <v>585.38550000000009</v>
      </c>
      <c r="SM417" s="59">
        <v>585.38550000000009</v>
      </c>
      <c r="SN417" s="59">
        <v>585.38550000000009</v>
      </c>
      <c r="SO417" s="59">
        <v>585.38550000000009</v>
      </c>
      <c r="SP417" s="59">
        <v>585.38550000000009</v>
      </c>
      <c r="SQ417" s="59">
        <v>585.38550000000009</v>
      </c>
      <c r="SR417" s="59">
        <v>585.38550000000009</v>
      </c>
      <c r="SS417" s="59">
        <v>585.38550000000009</v>
      </c>
      <c r="ST417" s="59">
        <v>585.38550000000009</v>
      </c>
      <c r="SU417" s="59">
        <v>585.38550000000009</v>
      </c>
      <c r="SV417" s="59">
        <v>585.38550000000009</v>
      </c>
      <c r="SW417" s="59">
        <v>585.38550000000009</v>
      </c>
      <c r="SX417" s="59">
        <v>620.50863000000004</v>
      </c>
      <c r="SY417" s="59">
        <v>620.50863000000004</v>
      </c>
      <c r="SZ417" s="59">
        <v>620.50863000000004</v>
      </c>
      <c r="TA417" s="59">
        <v>620.50863000000004</v>
      </c>
      <c r="TB417" s="59">
        <v>620.50863000000004</v>
      </c>
      <c r="TC417" s="59">
        <v>620.50863000000004</v>
      </c>
      <c r="TD417" s="59">
        <v>620.50863000000004</v>
      </c>
      <c r="TE417" s="59">
        <v>620.50863000000004</v>
      </c>
      <c r="TF417" s="59">
        <v>620.50863000000004</v>
      </c>
      <c r="TG417" s="59">
        <v>620.50863000000004</v>
      </c>
      <c r="TH417" s="59">
        <v>620.50863000000004</v>
      </c>
      <c r="TI417" s="59">
        <v>620.50863000000004</v>
      </c>
      <c r="TJ417" s="59">
        <v>657.73914780000018</v>
      </c>
      <c r="TK417" s="59">
        <v>657.73914780000018</v>
      </c>
      <c r="TL417" s="59">
        <v>657.73914780000018</v>
      </c>
      <c r="TM417" s="59">
        <v>657.73914780000018</v>
      </c>
      <c r="TN417" s="59">
        <v>657.73914780000018</v>
      </c>
      <c r="TO417" s="59">
        <v>657.73914780000018</v>
      </c>
      <c r="TP417" s="59">
        <v>657.73914780000018</v>
      </c>
      <c r="TQ417" s="59">
        <v>657.73914780000018</v>
      </c>
      <c r="TR417" s="59">
        <v>657.73914780000018</v>
      </c>
      <c r="TS417" s="59">
        <v>657.73914780000018</v>
      </c>
      <c r="TT417" s="59">
        <v>657.73914780000018</v>
      </c>
      <c r="TU417" s="59">
        <v>657.73914780000018</v>
      </c>
      <c r="TV417" s="59">
        <v>697.20349666800007</v>
      </c>
      <c r="TW417" s="59">
        <v>697.20349666800007</v>
      </c>
      <c r="TX417" s="59">
        <v>697.20349666800007</v>
      </c>
      <c r="TY417" s="59">
        <v>697.20349666800007</v>
      </c>
      <c r="TZ417" s="59">
        <v>697.20349666800007</v>
      </c>
      <c r="UA417" s="59">
        <v>697.20349666800007</v>
      </c>
      <c r="UB417" s="59">
        <v>697.20349666800007</v>
      </c>
      <c r="UC417" s="59">
        <v>697.20349666800007</v>
      </c>
      <c r="UD417" s="59">
        <v>697.20349666800007</v>
      </c>
      <c r="UE417" s="59">
        <v>697.20349666800007</v>
      </c>
      <c r="UF417" s="59">
        <v>697.20349666800007</v>
      </c>
      <c r="UG417" s="59">
        <v>697.20349666800007</v>
      </c>
      <c r="UH417" s="59"/>
      <c r="UK417" s="59">
        <v>0</v>
      </c>
      <c r="UL417" s="59">
        <v>0</v>
      </c>
      <c r="UM417" s="59">
        <v>3411.2820000000011</v>
      </c>
      <c r="UN417" s="59">
        <v>3615.9589199999996</v>
      </c>
      <c r="UO417" s="59">
        <v>3832.9164552000016</v>
      </c>
      <c r="UP417" s="59">
        <v>4062.8914425119997</v>
      </c>
      <c r="UQ417" s="59"/>
      <c r="UT417" s="59">
        <v>0</v>
      </c>
      <c r="UU417" s="59">
        <v>0</v>
      </c>
      <c r="UV417" s="59">
        <v>3613.3440000000005</v>
      </c>
      <c r="UW417" s="59">
        <v>3830.14464</v>
      </c>
      <c r="UX417" s="59">
        <v>4059.9533184000015</v>
      </c>
      <c r="UY417" s="59">
        <v>4303.5505175040007</v>
      </c>
      <c r="UZ417" s="59"/>
      <c r="VC417" s="59">
        <v>0</v>
      </c>
      <c r="VD417" s="59">
        <v>0</v>
      </c>
      <c r="VE417" s="59">
        <v>0</v>
      </c>
      <c r="VF417" s="59">
        <v>0</v>
      </c>
      <c r="VG417" s="59">
        <v>0</v>
      </c>
      <c r="VH417" s="59">
        <v>0</v>
      </c>
      <c r="VI417" s="59"/>
      <c r="VL417" s="59">
        <v>0</v>
      </c>
      <c r="VM417" s="59">
        <v>0</v>
      </c>
      <c r="VN417" s="59">
        <v>7024.626000000002</v>
      </c>
      <c r="VO417" s="59">
        <v>7446.1035599999996</v>
      </c>
      <c r="VP417" s="59">
        <v>7892.8697736000031</v>
      </c>
      <c r="VQ417" s="59">
        <v>8366.4419600159999</v>
      </c>
      <c r="VR417" s="59"/>
      <c r="VU417" s="59">
        <v>0</v>
      </c>
      <c r="VV417" s="59">
        <v>0</v>
      </c>
      <c r="VW417" s="59">
        <v>118860</v>
      </c>
      <c r="VX417" s="59">
        <v>125991.60000000002</v>
      </c>
      <c r="VY417" s="59">
        <v>133551.09600000002</v>
      </c>
      <c r="VZ417" s="59">
        <v>141564.16175999999</v>
      </c>
      <c r="WA417" s="59"/>
      <c r="WD417" s="59">
        <v>0</v>
      </c>
      <c r="WE417" s="59">
        <v>0</v>
      </c>
      <c r="WF417" s="59">
        <v>9905</v>
      </c>
      <c r="WG417" s="59">
        <v>10499.300000000001</v>
      </c>
      <c r="WH417" s="59">
        <v>11129.258000000002</v>
      </c>
      <c r="WI417" s="59">
        <v>11797.01348</v>
      </c>
      <c r="WJ417" s="59"/>
      <c r="WM417" s="59">
        <v>0</v>
      </c>
      <c r="WN417" s="59">
        <v>0</v>
      </c>
      <c r="WO417" s="59">
        <v>415.65253881661772</v>
      </c>
      <c r="WP417" s="59">
        <v>440.59169114561485</v>
      </c>
      <c r="WQ417" s="59">
        <v>467.02719261435175</v>
      </c>
      <c r="WR417" s="59">
        <v>495.0488241712128</v>
      </c>
      <c r="WS417" s="59"/>
      <c r="WV417" s="74">
        <v>-12</v>
      </c>
      <c r="WW417" s="74">
        <v>0</v>
      </c>
      <c r="WX417" s="74">
        <v>12</v>
      </c>
      <c r="WY417" s="74">
        <v>24</v>
      </c>
      <c r="WZ417" s="74">
        <v>36</v>
      </c>
      <c r="XA417" s="74">
        <v>48</v>
      </c>
      <c r="XB417" s="74"/>
      <c r="XE417" s="80">
        <v>0</v>
      </c>
      <c r="XF417" s="80">
        <v>0</v>
      </c>
      <c r="XG417" s="80">
        <v>1</v>
      </c>
      <c r="XH417" s="80">
        <v>2</v>
      </c>
      <c r="XI417" s="80">
        <v>3</v>
      </c>
      <c r="XJ417" s="80">
        <v>4</v>
      </c>
      <c r="XK417" s="80"/>
      <c r="XL417" s="75"/>
      <c r="XM417" s="75"/>
      <c r="XN417" s="80">
        <v>0</v>
      </c>
      <c r="XO417" s="80">
        <v>0</v>
      </c>
      <c r="XP417" s="80">
        <v>0</v>
      </c>
      <c r="XQ417" s="80">
        <v>0</v>
      </c>
      <c r="XR417" s="80">
        <v>0</v>
      </c>
      <c r="XS417" s="80">
        <v>0</v>
      </c>
      <c r="XT417" s="80"/>
      <c r="XW417" s="80">
        <v>0</v>
      </c>
      <c r="XX417" s="80">
        <v>0</v>
      </c>
      <c r="XY417" s="80">
        <v>0</v>
      </c>
      <c r="XZ417" s="80">
        <v>0</v>
      </c>
      <c r="YA417" s="80">
        <v>0</v>
      </c>
      <c r="YB417" s="80">
        <v>0</v>
      </c>
      <c r="YC417" s="80"/>
      <c r="YF417" s="5">
        <v>0</v>
      </c>
      <c r="YG417" s="5">
        <v>0</v>
      </c>
      <c r="YH417" s="5">
        <v>866.63554343264786</v>
      </c>
      <c r="YI417" s="5">
        <v>918.63367603860752</v>
      </c>
      <c r="YJ417" s="5">
        <v>973.75169660092342</v>
      </c>
      <c r="YK417" s="5">
        <v>1032.1767983969794</v>
      </c>
      <c r="YL417" s="5"/>
      <c r="YO417" s="5">
        <v>0</v>
      </c>
      <c r="YP417" s="5">
        <v>0</v>
      </c>
      <c r="YQ417" s="5">
        <v>18704.364246747798</v>
      </c>
      <c r="YR417" s="5">
        <v>19826.626101552669</v>
      </c>
      <c r="YS417" s="5">
        <v>21016.223667645827</v>
      </c>
      <c r="YT417" s="5">
        <v>29702.929450272768</v>
      </c>
      <c r="YU417" s="5"/>
      <c r="YX417" s="5">
        <v>0</v>
      </c>
      <c r="YY417" s="5">
        <v>0</v>
      </c>
      <c r="YZ417" s="5">
        <v>18704.364246747798</v>
      </c>
      <c r="ZA417" s="5">
        <v>19826.626101552669</v>
      </c>
      <c r="ZB417" s="5">
        <v>21016.223667645827</v>
      </c>
      <c r="ZC417" s="5">
        <v>29702.929450272768</v>
      </c>
      <c r="ZD417" s="5"/>
      <c r="ZG417" s="5">
        <v>0</v>
      </c>
      <c r="ZH417" s="5">
        <v>0</v>
      </c>
      <c r="ZI417" s="5">
        <v>415.65253881661772</v>
      </c>
      <c r="ZJ417" s="5">
        <v>440.59169114561485</v>
      </c>
      <c r="ZK417" s="5">
        <v>467.02719261435175</v>
      </c>
      <c r="ZL417" s="5">
        <v>495.0488241712128</v>
      </c>
      <c r="ZM417" s="5"/>
      <c r="ZP417" s="60">
        <v>0</v>
      </c>
      <c r="ZQ417" s="60">
        <v>0</v>
      </c>
      <c r="ZR417" s="60">
        <v>5819.1355434326479</v>
      </c>
      <c r="ZS417" s="60">
        <v>12336.567352077216</v>
      </c>
      <c r="ZT417" s="60">
        <v>13076.761393201848</v>
      </c>
      <c r="ZU417" s="60">
        <v>13861.367076793958</v>
      </c>
      <c r="ZV417" s="60"/>
      <c r="ZY417" s="60">
        <v>0</v>
      </c>
      <c r="ZZ417" s="60">
        <v>0</v>
      </c>
      <c r="AAA417" s="60">
        <v>415.65253881661772</v>
      </c>
      <c r="AAB417" s="60">
        <v>440.59169114561485</v>
      </c>
      <c r="AAC417" s="60">
        <v>467.02719261435175</v>
      </c>
      <c r="AAD417" s="60">
        <v>495.0488241712128</v>
      </c>
      <c r="AAE417" s="60"/>
      <c r="AAH417" s="60">
        <v>0</v>
      </c>
      <c r="AAI417" s="60">
        <v>0</v>
      </c>
      <c r="AAJ417" s="60">
        <v>8728.7033151489723</v>
      </c>
      <c r="AAK417" s="60">
        <v>18504.851028115823</v>
      </c>
      <c r="AAL417" s="60">
        <v>29422.713134704161</v>
      </c>
      <c r="AAM417" s="60">
        <v>41584.101230381872</v>
      </c>
      <c r="AAN417" s="60"/>
      <c r="AAQ417" s="5">
        <v>0</v>
      </c>
      <c r="AAR417" s="5">
        <v>0</v>
      </c>
      <c r="AAS417" s="5">
        <v>14547.838858581621</v>
      </c>
      <c r="AAT417" s="5">
        <v>30841.418380193041</v>
      </c>
      <c r="AAU417" s="5">
        <v>42499.474527906008</v>
      </c>
      <c r="AAV417" s="5">
        <v>55445.468307175834</v>
      </c>
    </row>
    <row r="418" spans="2:724" ht="15" customHeight="1">
      <c r="B418" s="228">
        <v>145</v>
      </c>
      <c r="C418" s="228">
        <v>21</v>
      </c>
      <c r="D418" s="229" t="s">
        <v>501</v>
      </c>
      <c r="E418" s="73" t="b">
        <v>0</v>
      </c>
      <c r="F418" s="230">
        <v>42370</v>
      </c>
      <c r="G418" s="231" t="s">
        <v>426</v>
      </c>
      <c r="H418" s="57" t="s">
        <v>231</v>
      </c>
      <c r="I418" s="57" t="s">
        <v>198</v>
      </c>
      <c r="J418" s="229" t="s">
        <v>232</v>
      </c>
      <c r="K418" s="232">
        <v>0</v>
      </c>
      <c r="L418" s="232">
        <v>0</v>
      </c>
      <c r="M418" s="73" t="b">
        <v>1</v>
      </c>
      <c r="N418" s="73" t="b">
        <v>1</v>
      </c>
      <c r="O418" s="73" t="b">
        <v>1</v>
      </c>
      <c r="P418" s="27">
        <v>43466</v>
      </c>
      <c r="Q418" s="27" t="s">
        <v>426</v>
      </c>
      <c r="R418" s="69">
        <v>0</v>
      </c>
      <c r="S418" s="69">
        <v>0.06</v>
      </c>
      <c r="T418" s="69">
        <v>0.06</v>
      </c>
      <c r="U418" s="69">
        <v>0.06</v>
      </c>
      <c r="V418" s="69">
        <v>0.06</v>
      </c>
      <c r="W418" s="69">
        <v>0.06</v>
      </c>
      <c r="Z418" s="232">
        <v>0</v>
      </c>
      <c r="AA418" s="232">
        <v>0</v>
      </c>
      <c r="AB418" s="232">
        <v>0</v>
      </c>
      <c r="AC418" s="232">
        <v>0</v>
      </c>
      <c r="AD418" s="232">
        <v>0</v>
      </c>
      <c r="AE418" s="232">
        <v>0</v>
      </c>
      <c r="AF418" s="232">
        <v>0</v>
      </c>
      <c r="AG418" s="232">
        <v>0</v>
      </c>
      <c r="AH418" s="232">
        <v>0</v>
      </c>
      <c r="AI418" s="232">
        <v>0</v>
      </c>
      <c r="AJ418" s="232">
        <v>0</v>
      </c>
      <c r="AK418" s="232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234">
        <v>9905</v>
      </c>
      <c r="AY418" s="5">
        <v>9905</v>
      </c>
      <c r="AZ418" s="5">
        <v>9905</v>
      </c>
      <c r="BA418" s="5">
        <v>9905</v>
      </c>
      <c r="BB418" s="5">
        <v>9905</v>
      </c>
      <c r="BC418" s="5">
        <v>9905</v>
      </c>
      <c r="BD418" s="5">
        <v>9905</v>
      </c>
      <c r="BE418" s="5">
        <v>9905</v>
      </c>
      <c r="BF418" s="5">
        <v>9905</v>
      </c>
      <c r="BG418" s="5">
        <v>9905</v>
      </c>
      <c r="BH418" s="5">
        <v>9905</v>
      </c>
      <c r="BI418" s="5">
        <v>9905</v>
      </c>
      <c r="BJ418" s="5">
        <v>10499.300000000001</v>
      </c>
      <c r="BK418" s="5">
        <v>10499.300000000001</v>
      </c>
      <c r="BL418" s="5">
        <v>10499.300000000001</v>
      </c>
      <c r="BM418" s="5">
        <v>10499.300000000001</v>
      </c>
      <c r="BN418" s="5">
        <v>10499.300000000001</v>
      </c>
      <c r="BO418" s="5">
        <v>10499.300000000001</v>
      </c>
      <c r="BP418" s="5">
        <v>10499.300000000001</v>
      </c>
      <c r="BQ418" s="5">
        <v>10499.300000000001</v>
      </c>
      <c r="BR418" s="5">
        <v>10499.300000000001</v>
      </c>
      <c r="BS418" s="5">
        <v>10499.300000000001</v>
      </c>
      <c r="BT418" s="5">
        <v>10499.300000000001</v>
      </c>
      <c r="BU418" s="5">
        <v>10499.300000000001</v>
      </c>
      <c r="BV418" s="5">
        <v>11129.258000000002</v>
      </c>
      <c r="BW418" s="5">
        <v>11129.258000000002</v>
      </c>
      <c r="BX418" s="5">
        <v>11129.258000000002</v>
      </c>
      <c r="BY418" s="5">
        <v>11129.258000000002</v>
      </c>
      <c r="BZ418" s="5">
        <v>11129.258000000002</v>
      </c>
      <c r="CA418" s="5">
        <v>11129.258000000002</v>
      </c>
      <c r="CB418" s="5">
        <v>11129.258000000002</v>
      </c>
      <c r="CC418" s="5">
        <v>11129.258000000002</v>
      </c>
      <c r="CD418" s="5">
        <v>11129.258000000002</v>
      </c>
      <c r="CE418" s="5">
        <v>11129.258000000002</v>
      </c>
      <c r="CF418" s="5">
        <v>11129.258000000002</v>
      </c>
      <c r="CG418" s="5">
        <v>11129.258000000002</v>
      </c>
      <c r="CH418" s="5">
        <v>11797.013480000001</v>
      </c>
      <c r="CI418" s="5">
        <v>11797.013480000001</v>
      </c>
      <c r="CJ418" s="5">
        <v>11797.013480000001</v>
      </c>
      <c r="CK418" s="5">
        <v>11797.013480000001</v>
      </c>
      <c r="CL418" s="5">
        <v>11797.013480000001</v>
      </c>
      <c r="CM418" s="5">
        <v>11797.013480000001</v>
      </c>
      <c r="CN418" s="5">
        <v>11797.013480000001</v>
      </c>
      <c r="CO418" s="5">
        <v>11797.013480000001</v>
      </c>
      <c r="CP418" s="5">
        <v>11797.013480000001</v>
      </c>
      <c r="CQ418" s="5">
        <v>11797.013480000001</v>
      </c>
      <c r="CR418" s="5">
        <v>11797.013480000001</v>
      </c>
      <c r="CS418" s="5">
        <v>11797.013480000001</v>
      </c>
      <c r="CU418" s="69">
        <v>0</v>
      </c>
      <c r="CV418" s="69">
        <v>0</v>
      </c>
      <c r="CW418" s="69">
        <v>0</v>
      </c>
      <c r="CX418" s="69">
        <v>0</v>
      </c>
      <c r="CY418" s="69">
        <v>0</v>
      </c>
      <c r="CZ418" s="69">
        <v>0</v>
      </c>
      <c r="DC418" s="5">
        <v>0</v>
      </c>
      <c r="DD418" s="5">
        <v>0</v>
      </c>
      <c r="DE418" s="5">
        <v>0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0</v>
      </c>
      <c r="FT418" s="5">
        <v>0</v>
      </c>
      <c r="FU418" s="5">
        <v>0</v>
      </c>
      <c r="FV418" s="5">
        <v>0</v>
      </c>
      <c r="FW418" s="5"/>
      <c r="FZ418" s="5">
        <v>0</v>
      </c>
      <c r="GA418" s="5">
        <v>0</v>
      </c>
      <c r="GB418" s="5">
        <v>0</v>
      </c>
      <c r="GC418" s="5">
        <v>0</v>
      </c>
      <c r="GD418" s="5">
        <v>0</v>
      </c>
      <c r="GE418" s="5">
        <v>0</v>
      </c>
      <c r="GF418" s="5">
        <v>0</v>
      </c>
      <c r="GG418" s="5">
        <v>0</v>
      </c>
      <c r="GH418" s="5">
        <v>0</v>
      </c>
      <c r="GI418" s="5">
        <v>0</v>
      </c>
      <c r="GJ418" s="5">
        <v>0</v>
      </c>
      <c r="GK418" s="5">
        <v>0</v>
      </c>
      <c r="GL418" s="5">
        <v>0</v>
      </c>
      <c r="GM418" s="5">
        <v>0</v>
      </c>
      <c r="GN418" s="5">
        <v>0</v>
      </c>
      <c r="GO418" s="5">
        <v>0</v>
      </c>
      <c r="GP418" s="5">
        <v>0</v>
      </c>
      <c r="GQ418" s="5">
        <v>0</v>
      </c>
      <c r="GR418" s="5">
        <v>0</v>
      </c>
      <c r="GS418" s="5">
        <v>0</v>
      </c>
      <c r="GT418" s="5">
        <v>0</v>
      </c>
      <c r="GU418" s="5">
        <v>0</v>
      </c>
      <c r="GV418" s="5">
        <v>0</v>
      </c>
      <c r="GW418" s="5">
        <v>0</v>
      </c>
      <c r="GX418" s="5">
        <v>9905</v>
      </c>
      <c r="GY418" s="5">
        <v>9905</v>
      </c>
      <c r="GZ418" s="5">
        <v>9905</v>
      </c>
      <c r="HA418" s="5">
        <v>9905</v>
      </c>
      <c r="HB418" s="5">
        <v>9905</v>
      </c>
      <c r="HC418" s="5">
        <v>9905</v>
      </c>
      <c r="HD418" s="5">
        <v>9905</v>
      </c>
      <c r="HE418" s="5">
        <v>9905</v>
      </c>
      <c r="HF418" s="5">
        <v>9905</v>
      </c>
      <c r="HG418" s="5">
        <v>9905</v>
      </c>
      <c r="HH418" s="5">
        <v>9905</v>
      </c>
      <c r="HI418" s="5">
        <v>9905</v>
      </c>
      <c r="HJ418" s="5">
        <v>10499.300000000001</v>
      </c>
      <c r="HK418" s="5">
        <v>10499.300000000001</v>
      </c>
      <c r="HL418" s="5">
        <v>10499.300000000001</v>
      </c>
      <c r="HM418" s="5">
        <v>10499.300000000001</v>
      </c>
      <c r="HN418" s="5">
        <v>10499.300000000001</v>
      </c>
      <c r="HO418" s="5">
        <v>10499.300000000001</v>
      </c>
      <c r="HP418" s="5">
        <v>10499.300000000001</v>
      </c>
      <c r="HQ418" s="5">
        <v>10499.300000000001</v>
      </c>
      <c r="HR418" s="5">
        <v>10499.300000000001</v>
      </c>
      <c r="HS418" s="5">
        <v>10499.300000000001</v>
      </c>
      <c r="HT418" s="5">
        <v>10499.300000000001</v>
      </c>
      <c r="HU418" s="5">
        <v>10499.300000000001</v>
      </c>
      <c r="HV418" s="5">
        <v>11129.258000000002</v>
      </c>
      <c r="HW418" s="5">
        <v>11129.258000000002</v>
      </c>
      <c r="HX418" s="5">
        <v>11129.258000000002</v>
      </c>
      <c r="HY418" s="5">
        <v>11129.258000000002</v>
      </c>
      <c r="HZ418" s="5">
        <v>11129.258000000002</v>
      </c>
      <c r="IA418" s="5">
        <v>11129.258000000002</v>
      </c>
      <c r="IB418" s="5">
        <v>11129.258000000002</v>
      </c>
      <c r="IC418" s="5">
        <v>11129.258000000002</v>
      </c>
      <c r="ID418" s="5">
        <v>11129.258000000002</v>
      </c>
      <c r="IE418" s="5">
        <v>11129.258000000002</v>
      </c>
      <c r="IF418" s="5">
        <v>11129.258000000002</v>
      </c>
      <c r="IG418" s="5">
        <v>11129.258000000002</v>
      </c>
      <c r="IH418" s="5">
        <v>11797.013480000001</v>
      </c>
      <c r="II418" s="5">
        <v>11797.013480000001</v>
      </c>
      <c r="IJ418" s="5">
        <v>11797.013480000001</v>
      </c>
      <c r="IK418" s="5">
        <v>11797.013480000001</v>
      </c>
      <c r="IL418" s="5">
        <v>11797.013480000001</v>
      </c>
      <c r="IM418" s="5">
        <v>11797.013480000001</v>
      </c>
      <c r="IN418" s="5">
        <v>11797.013480000001</v>
      </c>
      <c r="IO418" s="5">
        <v>11797.013480000001</v>
      </c>
      <c r="IP418" s="5">
        <v>11797.013480000001</v>
      </c>
      <c r="IQ418" s="5">
        <v>11797.013480000001</v>
      </c>
      <c r="IR418" s="5">
        <v>11797.013480000001</v>
      </c>
      <c r="IS418" s="5">
        <v>11797.013480000001</v>
      </c>
      <c r="IT418" s="5"/>
      <c r="IW418" s="5">
        <v>0</v>
      </c>
      <c r="IX418" s="5">
        <v>0</v>
      </c>
      <c r="IY418" s="5">
        <v>0</v>
      </c>
      <c r="IZ418" s="5">
        <v>0</v>
      </c>
      <c r="JA418" s="5">
        <v>0</v>
      </c>
      <c r="JB418" s="5">
        <v>0</v>
      </c>
      <c r="JC418" s="5">
        <v>0</v>
      </c>
      <c r="JD418" s="5">
        <v>0</v>
      </c>
      <c r="JE418" s="5">
        <v>0</v>
      </c>
      <c r="JF418" s="5">
        <v>0</v>
      </c>
      <c r="JG418" s="5">
        <v>0</v>
      </c>
      <c r="JH418" s="5">
        <v>0</v>
      </c>
      <c r="JI418" s="5">
        <v>0</v>
      </c>
      <c r="JJ418" s="5">
        <v>0</v>
      </c>
      <c r="JK418" s="5">
        <v>0</v>
      </c>
      <c r="JL418" s="5">
        <v>0</v>
      </c>
      <c r="JM418" s="5">
        <v>0</v>
      </c>
      <c r="JN418" s="5">
        <v>0</v>
      </c>
      <c r="JO418" s="5">
        <v>0</v>
      </c>
      <c r="JP418" s="5">
        <v>0</v>
      </c>
      <c r="JQ418" s="5">
        <v>0</v>
      </c>
      <c r="JR418" s="5">
        <v>0</v>
      </c>
      <c r="JS418" s="5">
        <v>0</v>
      </c>
      <c r="JT418" s="5">
        <v>0</v>
      </c>
      <c r="JU418" s="5">
        <v>284.27350000000001</v>
      </c>
      <c r="JV418" s="5">
        <v>284.27350000000001</v>
      </c>
      <c r="JW418" s="5">
        <v>284.27350000000001</v>
      </c>
      <c r="JX418" s="5">
        <v>284.27350000000001</v>
      </c>
      <c r="JY418" s="5">
        <v>284.27350000000001</v>
      </c>
      <c r="JZ418" s="5">
        <v>284.27350000000001</v>
      </c>
      <c r="KA418" s="5">
        <v>284.27350000000001</v>
      </c>
      <c r="KB418" s="5">
        <v>284.27350000000001</v>
      </c>
      <c r="KC418" s="5">
        <v>284.27350000000001</v>
      </c>
      <c r="KD418" s="5">
        <v>284.27350000000001</v>
      </c>
      <c r="KE418" s="5">
        <v>284.27350000000001</v>
      </c>
      <c r="KF418" s="5">
        <v>284.27350000000001</v>
      </c>
      <c r="KG418" s="5">
        <v>301.32991000000004</v>
      </c>
      <c r="KH418" s="5">
        <v>301.32991000000004</v>
      </c>
      <c r="KI418" s="5">
        <v>301.32991000000004</v>
      </c>
      <c r="KJ418" s="5">
        <v>301.32991000000004</v>
      </c>
      <c r="KK418" s="5">
        <v>301.32991000000004</v>
      </c>
      <c r="KL418" s="5">
        <v>301.32991000000004</v>
      </c>
      <c r="KM418" s="5">
        <v>301.32991000000004</v>
      </c>
      <c r="KN418" s="5">
        <v>301.32991000000004</v>
      </c>
      <c r="KO418" s="5">
        <v>301.32991000000004</v>
      </c>
      <c r="KP418" s="5">
        <v>301.32991000000004</v>
      </c>
      <c r="KQ418" s="5">
        <v>301.32991000000004</v>
      </c>
      <c r="KR418" s="5">
        <v>301.32991000000004</v>
      </c>
      <c r="KS418" s="5">
        <v>319.40970460000005</v>
      </c>
      <c r="KT418" s="5">
        <v>319.40970460000005</v>
      </c>
      <c r="KU418" s="5">
        <v>319.40970460000005</v>
      </c>
      <c r="KV418" s="5">
        <v>319.40970460000005</v>
      </c>
      <c r="KW418" s="5">
        <v>319.40970460000005</v>
      </c>
      <c r="KX418" s="5">
        <v>319.40970460000005</v>
      </c>
      <c r="KY418" s="5">
        <v>319.40970460000005</v>
      </c>
      <c r="KZ418" s="5">
        <v>319.40970460000005</v>
      </c>
      <c r="LA418" s="5">
        <v>319.40970460000005</v>
      </c>
      <c r="LB418" s="5">
        <v>319.40970460000005</v>
      </c>
      <c r="LC418" s="5">
        <v>319.40970460000005</v>
      </c>
      <c r="LD418" s="5">
        <v>319.40970460000005</v>
      </c>
      <c r="LE418" s="5">
        <v>338.57428687600003</v>
      </c>
      <c r="LF418" s="5">
        <v>338.57428687600003</v>
      </c>
      <c r="LG418" s="5">
        <v>338.57428687600003</v>
      </c>
      <c r="LH418" s="5">
        <v>338.57428687600003</v>
      </c>
      <c r="LI418" s="5">
        <v>338.57428687600003</v>
      </c>
      <c r="LJ418" s="5">
        <v>338.57428687600003</v>
      </c>
      <c r="LK418" s="5">
        <v>338.57428687600003</v>
      </c>
      <c r="LL418" s="5">
        <v>338.57428687600003</v>
      </c>
      <c r="LM418" s="5">
        <v>338.57428687600003</v>
      </c>
      <c r="LN418" s="5">
        <v>338.57428687600003</v>
      </c>
      <c r="LO418" s="5">
        <v>338.57428687600003</v>
      </c>
      <c r="LP418" s="5">
        <v>338.57428687600003</v>
      </c>
      <c r="LQ418" s="5"/>
      <c r="LT418" s="5">
        <v>0</v>
      </c>
      <c r="LU418" s="5">
        <v>0</v>
      </c>
      <c r="LV418" s="5">
        <v>0</v>
      </c>
      <c r="LW418" s="5">
        <v>0</v>
      </c>
      <c r="LX418" s="5">
        <v>0</v>
      </c>
      <c r="LY418" s="5">
        <v>0</v>
      </c>
      <c r="LZ418" s="5">
        <v>0</v>
      </c>
      <c r="MA418" s="5">
        <v>0</v>
      </c>
      <c r="MB418" s="5">
        <v>0</v>
      </c>
      <c r="MC418" s="5">
        <v>0</v>
      </c>
      <c r="MD418" s="5">
        <v>0</v>
      </c>
      <c r="ME418" s="5">
        <v>0</v>
      </c>
      <c r="MF418" s="5">
        <v>0</v>
      </c>
      <c r="MG418" s="5">
        <v>0</v>
      </c>
      <c r="MH418" s="5">
        <v>0</v>
      </c>
      <c r="MI418" s="5">
        <v>0</v>
      </c>
      <c r="MJ418" s="5">
        <v>0</v>
      </c>
      <c r="MK418" s="5">
        <v>0</v>
      </c>
      <c r="ML418" s="5">
        <v>0</v>
      </c>
      <c r="MM418" s="5">
        <v>0</v>
      </c>
      <c r="MN418" s="5">
        <v>0</v>
      </c>
      <c r="MO418" s="5">
        <v>0</v>
      </c>
      <c r="MP418" s="5">
        <v>0</v>
      </c>
      <c r="MQ418" s="5">
        <v>0</v>
      </c>
      <c r="MR418" s="5">
        <v>301.11200000000002</v>
      </c>
      <c r="MS418" s="5">
        <v>301.11200000000002</v>
      </c>
      <c r="MT418" s="5">
        <v>301.11200000000002</v>
      </c>
      <c r="MU418" s="5">
        <v>301.11200000000002</v>
      </c>
      <c r="MV418" s="5">
        <v>301.11200000000002</v>
      </c>
      <c r="MW418" s="5">
        <v>301.11200000000002</v>
      </c>
      <c r="MX418" s="5">
        <v>301.11200000000002</v>
      </c>
      <c r="MY418" s="5">
        <v>301.11200000000002</v>
      </c>
      <c r="MZ418" s="5">
        <v>301.11200000000002</v>
      </c>
      <c r="NA418" s="5">
        <v>301.11200000000002</v>
      </c>
      <c r="NB418" s="5">
        <v>301.11200000000002</v>
      </c>
      <c r="NC418" s="5">
        <v>301.11200000000002</v>
      </c>
      <c r="ND418" s="5">
        <v>319.17872000000006</v>
      </c>
      <c r="NE418" s="5">
        <v>319.17872000000006</v>
      </c>
      <c r="NF418" s="5">
        <v>319.17872000000006</v>
      </c>
      <c r="NG418" s="5">
        <v>319.17872000000006</v>
      </c>
      <c r="NH418" s="5">
        <v>319.17872000000006</v>
      </c>
      <c r="NI418" s="5">
        <v>319.17872000000006</v>
      </c>
      <c r="NJ418" s="5">
        <v>319.17872000000006</v>
      </c>
      <c r="NK418" s="5">
        <v>319.17872000000006</v>
      </c>
      <c r="NL418" s="5">
        <v>319.17872000000006</v>
      </c>
      <c r="NM418" s="5">
        <v>319.17872000000006</v>
      </c>
      <c r="NN418" s="5">
        <v>319.17872000000006</v>
      </c>
      <c r="NO418" s="5">
        <v>319.17872000000006</v>
      </c>
      <c r="NP418" s="5">
        <v>338.32944320000007</v>
      </c>
      <c r="NQ418" s="5">
        <v>338.32944320000007</v>
      </c>
      <c r="NR418" s="5">
        <v>338.32944320000007</v>
      </c>
      <c r="NS418" s="5">
        <v>338.32944320000007</v>
      </c>
      <c r="NT418" s="5">
        <v>338.32944320000007</v>
      </c>
      <c r="NU418" s="5">
        <v>338.32944320000007</v>
      </c>
      <c r="NV418" s="5">
        <v>338.32944320000007</v>
      </c>
      <c r="NW418" s="5">
        <v>338.32944320000007</v>
      </c>
      <c r="NX418" s="5">
        <v>338.32944320000007</v>
      </c>
      <c r="NY418" s="5">
        <v>338.32944320000007</v>
      </c>
      <c r="NZ418" s="5">
        <v>338.32944320000007</v>
      </c>
      <c r="OA418" s="5">
        <v>338.32944320000007</v>
      </c>
      <c r="OB418" s="5">
        <v>358.62920979200004</v>
      </c>
      <c r="OC418" s="5">
        <v>358.62920979200004</v>
      </c>
      <c r="OD418" s="5">
        <v>358.62920979200004</v>
      </c>
      <c r="OE418" s="5">
        <v>358.62920979200004</v>
      </c>
      <c r="OF418" s="5">
        <v>358.62920979200004</v>
      </c>
      <c r="OG418" s="5">
        <v>358.62920979200004</v>
      </c>
      <c r="OH418" s="5">
        <v>358.62920979200004</v>
      </c>
      <c r="OI418" s="5">
        <v>358.62920979200004</v>
      </c>
      <c r="OJ418" s="5">
        <v>358.62920979200004</v>
      </c>
      <c r="OK418" s="5">
        <v>358.62920979200004</v>
      </c>
      <c r="OL418" s="5">
        <v>358.62920979200004</v>
      </c>
      <c r="OM418" s="5">
        <v>358.62920979200004</v>
      </c>
      <c r="ON418" s="5"/>
      <c r="OQ418" s="59">
        <v>0</v>
      </c>
      <c r="OR418" s="59">
        <v>0</v>
      </c>
      <c r="OS418" s="59">
        <v>0</v>
      </c>
      <c r="OT418" s="59">
        <v>0</v>
      </c>
      <c r="OU418" s="59">
        <v>0</v>
      </c>
      <c r="OV418" s="59">
        <v>0</v>
      </c>
      <c r="OW418" s="59">
        <v>0</v>
      </c>
      <c r="OX418" s="59">
        <v>0</v>
      </c>
      <c r="OY418" s="59">
        <v>0</v>
      </c>
      <c r="OZ418" s="59">
        <v>0</v>
      </c>
      <c r="PA418" s="59">
        <v>0</v>
      </c>
      <c r="PB418" s="59">
        <v>0</v>
      </c>
      <c r="PC418" s="59">
        <v>0</v>
      </c>
      <c r="PD418" s="59">
        <v>0</v>
      </c>
      <c r="PE418" s="59">
        <v>0</v>
      </c>
      <c r="PF418" s="59">
        <v>0</v>
      </c>
      <c r="PG418" s="59">
        <v>0</v>
      </c>
      <c r="PH418" s="59">
        <v>0</v>
      </c>
      <c r="PI418" s="59">
        <v>0</v>
      </c>
      <c r="PJ418" s="59">
        <v>0</v>
      </c>
      <c r="PK418" s="59">
        <v>0</v>
      </c>
      <c r="PL418" s="59">
        <v>0</v>
      </c>
      <c r="PM418" s="59">
        <v>0</v>
      </c>
      <c r="PN418" s="59">
        <v>0</v>
      </c>
      <c r="PO418" s="59">
        <v>0</v>
      </c>
      <c r="PP418" s="59">
        <v>0</v>
      </c>
      <c r="PQ418" s="59">
        <v>0</v>
      </c>
      <c r="PR418" s="59">
        <v>0</v>
      </c>
      <c r="PS418" s="59">
        <v>0</v>
      </c>
      <c r="PT418" s="59">
        <v>0</v>
      </c>
      <c r="PU418" s="59">
        <v>0</v>
      </c>
      <c r="PV418" s="59">
        <v>0</v>
      </c>
      <c r="PW418" s="59">
        <v>0</v>
      </c>
      <c r="PX418" s="59">
        <v>0</v>
      </c>
      <c r="PY418" s="59">
        <v>0</v>
      </c>
      <c r="PZ418" s="59">
        <v>0</v>
      </c>
      <c r="QA418" s="59">
        <v>0</v>
      </c>
      <c r="QB418" s="59">
        <v>0</v>
      </c>
      <c r="QC418" s="59">
        <v>0</v>
      </c>
      <c r="QD418" s="59">
        <v>0</v>
      </c>
      <c r="QE418" s="59">
        <v>0</v>
      </c>
      <c r="QF418" s="59">
        <v>0</v>
      </c>
      <c r="QG418" s="59">
        <v>0</v>
      </c>
      <c r="QH418" s="59">
        <v>0</v>
      </c>
      <c r="QI418" s="59">
        <v>0</v>
      </c>
      <c r="QJ418" s="59">
        <v>0</v>
      </c>
      <c r="QK418" s="59">
        <v>0</v>
      </c>
      <c r="QL418" s="59">
        <v>0</v>
      </c>
      <c r="QM418" s="59">
        <v>0</v>
      </c>
      <c r="QN418" s="59">
        <v>0</v>
      </c>
      <c r="QO418" s="59">
        <v>0</v>
      </c>
      <c r="QP418" s="59">
        <v>0</v>
      </c>
      <c r="QQ418" s="59">
        <v>0</v>
      </c>
      <c r="QR418" s="59">
        <v>0</v>
      </c>
      <c r="QS418" s="59">
        <v>0</v>
      </c>
      <c r="QT418" s="59">
        <v>0</v>
      </c>
      <c r="QU418" s="59">
        <v>0</v>
      </c>
      <c r="QV418" s="59">
        <v>0</v>
      </c>
      <c r="QW418" s="59">
        <v>0</v>
      </c>
      <c r="QX418" s="59">
        <v>0</v>
      </c>
      <c r="QY418" s="59">
        <v>0</v>
      </c>
      <c r="QZ418" s="59">
        <v>0</v>
      </c>
      <c r="RA418" s="59">
        <v>0</v>
      </c>
      <c r="RB418" s="59">
        <v>0</v>
      </c>
      <c r="RC418" s="59">
        <v>0</v>
      </c>
      <c r="RD418" s="59">
        <v>0</v>
      </c>
      <c r="RE418" s="59">
        <v>0</v>
      </c>
      <c r="RF418" s="59">
        <v>0</v>
      </c>
      <c r="RG418" s="59">
        <v>0</v>
      </c>
      <c r="RH418" s="59">
        <v>0</v>
      </c>
      <c r="RI418" s="59">
        <v>0</v>
      </c>
      <c r="RJ418" s="59">
        <v>0</v>
      </c>
      <c r="RK418" s="59"/>
      <c r="RN418" s="59">
        <v>0</v>
      </c>
      <c r="RO418" s="59">
        <v>0</v>
      </c>
      <c r="RP418" s="59">
        <v>0</v>
      </c>
      <c r="RQ418" s="59">
        <v>0</v>
      </c>
      <c r="RR418" s="59">
        <v>0</v>
      </c>
      <c r="RS418" s="59">
        <v>0</v>
      </c>
      <c r="RT418" s="59">
        <v>0</v>
      </c>
      <c r="RU418" s="59">
        <v>0</v>
      </c>
      <c r="RV418" s="59">
        <v>0</v>
      </c>
      <c r="RW418" s="59">
        <v>0</v>
      </c>
      <c r="RX418" s="59">
        <v>0</v>
      </c>
      <c r="RY418" s="59">
        <v>0</v>
      </c>
      <c r="RZ418" s="59">
        <v>0</v>
      </c>
      <c r="SA418" s="59">
        <v>0</v>
      </c>
      <c r="SB418" s="59">
        <v>0</v>
      </c>
      <c r="SC418" s="59">
        <v>0</v>
      </c>
      <c r="SD418" s="59">
        <v>0</v>
      </c>
      <c r="SE418" s="59">
        <v>0</v>
      </c>
      <c r="SF418" s="59">
        <v>0</v>
      </c>
      <c r="SG418" s="59">
        <v>0</v>
      </c>
      <c r="SH418" s="59">
        <v>0</v>
      </c>
      <c r="SI418" s="59">
        <v>0</v>
      </c>
      <c r="SJ418" s="59">
        <v>0</v>
      </c>
      <c r="SK418" s="59">
        <v>0</v>
      </c>
      <c r="SL418" s="59">
        <v>585.38550000000009</v>
      </c>
      <c r="SM418" s="59">
        <v>585.38550000000009</v>
      </c>
      <c r="SN418" s="59">
        <v>585.38550000000009</v>
      </c>
      <c r="SO418" s="59">
        <v>585.38550000000009</v>
      </c>
      <c r="SP418" s="59">
        <v>585.38550000000009</v>
      </c>
      <c r="SQ418" s="59">
        <v>585.38550000000009</v>
      </c>
      <c r="SR418" s="59">
        <v>585.38550000000009</v>
      </c>
      <c r="SS418" s="59">
        <v>585.38550000000009</v>
      </c>
      <c r="ST418" s="59">
        <v>585.38550000000009</v>
      </c>
      <c r="SU418" s="59">
        <v>585.38550000000009</v>
      </c>
      <c r="SV418" s="59">
        <v>585.38550000000009</v>
      </c>
      <c r="SW418" s="59">
        <v>585.38550000000009</v>
      </c>
      <c r="SX418" s="59">
        <v>620.50863000000004</v>
      </c>
      <c r="SY418" s="59">
        <v>620.50863000000004</v>
      </c>
      <c r="SZ418" s="59">
        <v>620.50863000000004</v>
      </c>
      <c r="TA418" s="59">
        <v>620.50863000000004</v>
      </c>
      <c r="TB418" s="59">
        <v>620.50863000000004</v>
      </c>
      <c r="TC418" s="59">
        <v>620.50863000000004</v>
      </c>
      <c r="TD418" s="59">
        <v>620.50863000000004</v>
      </c>
      <c r="TE418" s="59">
        <v>620.50863000000004</v>
      </c>
      <c r="TF418" s="59">
        <v>620.50863000000004</v>
      </c>
      <c r="TG418" s="59">
        <v>620.50863000000004</v>
      </c>
      <c r="TH418" s="59">
        <v>620.50863000000004</v>
      </c>
      <c r="TI418" s="59">
        <v>620.50863000000004</v>
      </c>
      <c r="TJ418" s="59">
        <v>657.73914780000018</v>
      </c>
      <c r="TK418" s="59">
        <v>657.73914780000018</v>
      </c>
      <c r="TL418" s="59">
        <v>657.73914780000018</v>
      </c>
      <c r="TM418" s="59">
        <v>657.73914780000018</v>
      </c>
      <c r="TN418" s="59">
        <v>657.73914780000018</v>
      </c>
      <c r="TO418" s="59">
        <v>657.73914780000018</v>
      </c>
      <c r="TP418" s="59">
        <v>657.73914780000018</v>
      </c>
      <c r="TQ418" s="59">
        <v>657.73914780000018</v>
      </c>
      <c r="TR418" s="59">
        <v>657.73914780000018</v>
      </c>
      <c r="TS418" s="59">
        <v>657.73914780000018</v>
      </c>
      <c r="TT418" s="59">
        <v>657.73914780000018</v>
      </c>
      <c r="TU418" s="59">
        <v>657.73914780000018</v>
      </c>
      <c r="TV418" s="59">
        <v>697.20349666800007</v>
      </c>
      <c r="TW418" s="59">
        <v>697.20349666800007</v>
      </c>
      <c r="TX418" s="59">
        <v>697.20349666800007</v>
      </c>
      <c r="TY418" s="59">
        <v>697.20349666800007</v>
      </c>
      <c r="TZ418" s="59">
        <v>697.20349666800007</v>
      </c>
      <c r="UA418" s="59">
        <v>697.20349666800007</v>
      </c>
      <c r="UB418" s="59">
        <v>697.20349666800007</v>
      </c>
      <c r="UC418" s="59">
        <v>697.20349666800007</v>
      </c>
      <c r="UD418" s="59">
        <v>697.20349666800007</v>
      </c>
      <c r="UE418" s="59">
        <v>697.20349666800007</v>
      </c>
      <c r="UF418" s="59">
        <v>697.20349666800007</v>
      </c>
      <c r="UG418" s="59">
        <v>697.20349666800007</v>
      </c>
      <c r="UH418" s="59"/>
      <c r="UK418" s="59">
        <v>0</v>
      </c>
      <c r="UL418" s="59">
        <v>0</v>
      </c>
      <c r="UM418" s="59">
        <v>3411.2820000000011</v>
      </c>
      <c r="UN418" s="59">
        <v>3615.9589199999996</v>
      </c>
      <c r="UO418" s="59">
        <v>3832.9164552000016</v>
      </c>
      <c r="UP418" s="59">
        <v>4062.8914425119997</v>
      </c>
      <c r="UQ418" s="59"/>
      <c r="UT418" s="59">
        <v>0</v>
      </c>
      <c r="UU418" s="59">
        <v>0</v>
      </c>
      <c r="UV418" s="59">
        <v>3613.3440000000005</v>
      </c>
      <c r="UW418" s="59">
        <v>3830.14464</v>
      </c>
      <c r="UX418" s="59">
        <v>4059.9533184000015</v>
      </c>
      <c r="UY418" s="59">
        <v>4303.5505175040007</v>
      </c>
      <c r="UZ418" s="59"/>
      <c r="VC418" s="59">
        <v>0</v>
      </c>
      <c r="VD418" s="59">
        <v>0</v>
      </c>
      <c r="VE418" s="59">
        <v>0</v>
      </c>
      <c r="VF418" s="59">
        <v>0</v>
      </c>
      <c r="VG418" s="59">
        <v>0</v>
      </c>
      <c r="VH418" s="59">
        <v>0</v>
      </c>
      <c r="VI418" s="59"/>
      <c r="VL418" s="59">
        <v>0</v>
      </c>
      <c r="VM418" s="59">
        <v>0</v>
      </c>
      <c r="VN418" s="59">
        <v>7024.626000000002</v>
      </c>
      <c r="VO418" s="59">
        <v>7446.1035599999996</v>
      </c>
      <c r="VP418" s="59">
        <v>7892.8697736000031</v>
      </c>
      <c r="VQ418" s="59">
        <v>8366.4419600159999</v>
      </c>
      <c r="VR418" s="59"/>
      <c r="VU418" s="59">
        <v>0</v>
      </c>
      <c r="VV418" s="59">
        <v>0</v>
      </c>
      <c r="VW418" s="59">
        <v>118860</v>
      </c>
      <c r="VX418" s="59">
        <v>125991.60000000002</v>
      </c>
      <c r="VY418" s="59">
        <v>133551.09600000002</v>
      </c>
      <c r="VZ418" s="59">
        <v>141564.16175999999</v>
      </c>
      <c r="WA418" s="59"/>
      <c r="WD418" s="59">
        <v>0</v>
      </c>
      <c r="WE418" s="59">
        <v>0</v>
      </c>
      <c r="WF418" s="59">
        <v>9905</v>
      </c>
      <c r="WG418" s="59">
        <v>10499.300000000001</v>
      </c>
      <c r="WH418" s="59">
        <v>11129.258000000002</v>
      </c>
      <c r="WI418" s="59">
        <v>11797.01348</v>
      </c>
      <c r="WJ418" s="59"/>
      <c r="WM418" s="59">
        <v>0</v>
      </c>
      <c r="WN418" s="59">
        <v>0</v>
      </c>
      <c r="WO418" s="59">
        <v>415.65253881661772</v>
      </c>
      <c r="WP418" s="59">
        <v>440.59169114561485</v>
      </c>
      <c r="WQ418" s="59">
        <v>467.02719261435175</v>
      </c>
      <c r="WR418" s="59">
        <v>495.0488241712128</v>
      </c>
      <c r="WS418" s="59"/>
      <c r="WV418" s="74">
        <v>-12</v>
      </c>
      <c r="WW418" s="74">
        <v>0</v>
      </c>
      <c r="WX418" s="74">
        <v>12</v>
      </c>
      <c r="WY418" s="74">
        <v>24</v>
      </c>
      <c r="WZ418" s="74">
        <v>36</v>
      </c>
      <c r="XA418" s="74">
        <v>48</v>
      </c>
      <c r="XB418" s="74"/>
      <c r="XE418" s="80">
        <v>0</v>
      </c>
      <c r="XF418" s="80">
        <v>0</v>
      </c>
      <c r="XG418" s="80">
        <v>1</v>
      </c>
      <c r="XH418" s="80">
        <v>2</v>
      </c>
      <c r="XI418" s="80">
        <v>3</v>
      </c>
      <c r="XJ418" s="80">
        <v>4</v>
      </c>
      <c r="XK418" s="80"/>
      <c r="XL418" s="75"/>
      <c r="XM418" s="75"/>
      <c r="XN418" s="80">
        <v>0</v>
      </c>
      <c r="XO418" s="80">
        <v>0</v>
      </c>
      <c r="XP418" s="80">
        <v>0</v>
      </c>
      <c r="XQ418" s="80">
        <v>0</v>
      </c>
      <c r="XR418" s="80">
        <v>0</v>
      </c>
      <c r="XS418" s="80">
        <v>0</v>
      </c>
      <c r="XT418" s="80"/>
      <c r="XW418" s="80">
        <v>0</v>
      </c>
      <c r="XX418" s="80">
        <v>0</v>
      </c>
      <c r="XY418" s="80">
        <v>0</v>
      </c>
      <c r="XZ418" s="80">
        <v>0</v>
      </c>
      <c r="YA418" s="80">
        <v>0</v>
      </c>
      <c r="YB418" s="80">
        <v>0</v>
      </c>
      <c r="YC418" s="80"/>
      <c r="YF418" s="5">
        <v>0</v>
      </c>
      <c r="YG418" s="5">
        <v>0</v>
      </c>
      <c r="YH418" s="5">
        <v>866.63554343264786</v>
      </c>
      <c r="YI418" s="5">
        <v>918.63367603860752</v>
      </c>
      <c r="YJ418" s="5">
        <v>973.75169660092342</v>
      </c>
      <c r="YK418" s="5">
        <v>1032.1767983969794</v>
      </c>
      <c r="YL418" s="5"/>
      <c r="YO418" s="5">
        <v>0</v>
      </c>
      <c r="YP418" s="5">
        <v>0</v>
      </c>
      <c r="YQ418" s="5">
        <v>18704.364246747798</v>
      </c>
      <c r="YR418" s="5">
        <v>19826.626101552669</v>
      </c>
      <c r="YS418" s="5">
        <v>21016.223667645827</v>
      </c>
      <c r="YT418" s="5">
        <v>29702.929450272768</v>
      </c>
      <c r="YU418" s="5"/>
      <c r="YX418" s="5">
        <v>0</v>
      </c>
      <c r="YY418" s="5">
        <v>0</v>
      </c>
      <c r="YZ418" s="5">
        <v>18704.364246747798</v>
      </c>
      <c r="ZA418" s="5">
        <v>19826.626101552669</v>
      </c>
      <c r="ZB418" s="5">
        <v>21016.223667645827</v>
      </c>
      <c r="ZC418" s="5">
        <v>29702.929450272768</v>
      </c>
      <c r="ZD418" s="5"/>
      <c r="ZG418" s="5">
        <v>0</v>
      </c>
      <c r="ZH418" s="5">
        <v>0</v>
      </c>
      <c r="ZI418" s="5">
        <v>415.65253881661772</v>
      </c>
      <c r="ZJ418" s="5">
        <v>440.59169114561485</v>
      </c>
      <c r="ZK418" s="5">
        <v>467.02719261435175</v>
      </c>
      <c r="ZL418" s="5">
        <v>495.0488241712128</v>
      </c>
      <c r="ZM418" s="5"/>
      <c r="ZP418" s="60">
        <v>0</v>
      </c>
      <c r="ZQ418" s="60">
        <v>0</v>
      </c>
      <c r="ZR418" s="60">
        <v>5819.1355434326479</v>
      </c>
      <c r="ZS418" s="60">
        <v>12336.567352077216</v>
      </c>
      <c r="ZT418" s="60">
        <v>13076.761393201848</v>
      </c>
      <c r="ZU418" s="60">
        <v>13861.367076793958</v>
      </c>
      <c r="ZV418" s="60"/>
      <c r="ZY418" s="60">
        <v>0</v>
      </c>
      <c r="ZZ418" s="60">
        <v>0</v>
      </c>
      <c r="AAA418" s="60">
        <v>415.65253881661772</v>
      </c>
      <c r="AAB418" s="60">
        <v>440.59169114561485</v>
      </c>
      <c r="AAC418" s="60">
        <v>467.02719261435175</v>
      </c>
      <c r="AAD418" s="60">
        <v>495.0488241712128</v>
      </c>
      <c r="AAE418" s="60"/>
      <c r="AAH418" s="60">
        <v>0</v>
      </c>
      <c r="AAI418" s="60">
        <v>0</v>
      </c>
      <c r="AAJ418" s="60">
        <v>8728.7033151489723</v>
      </c>
      <c r="AAK418" s="60">
        <v>18504.851028115823</v>
      </c>
      <c r="AAL418" s="60">
        <v>29422.713134704161</v>
      </c>
      <c r="AAM418" s="60">
        <v>41584.101230381872</v>
      </c>
      <c r="AAN418" s="60"/>
      <c r="AAQ418" s="5">
        <v>0</v>
      </c>
      <c r="AAR418" s="5">
        <v>0</v>
      </c>
      <c r="AAS418" s="5">
        <v>14547.838858581621</v>
      </c>
      <c r="AAT418" s="5">
        <v>30841.418380193041</v>
      </c>
      <c r="AAU418" s="5">
        <v>42499.474527906008</v>
      </c>
      <c r="AAV418" s="5">
        <v>55445.468307175834</v>
      </c>
    </row>
    <row r="419" spans="2:724" ht="15" customHeight="1">
      <c r="B419" s="228">
        <v>146</v>
      </c>
      <c r="C419" s="228">
        <v>22</v>
      </c>
      <c r="D419" s="229" t="s">
        <v>502</v>
      </c>
      <c r="E419" s="73" t="b">
        <v>0</v>
      </c>
      <c r="F419" s="230">
        <v>42370</v>
      </c>
      <c r="G419" s="231" t="s">
        <v>426</v>
      </c>
      <c r="H419" s="57" t="s">
        <v>231</v>
      </c>
      <c r="I419" s="57" t="s">
        <v>198</v>
      </c>
      <c r="J419" s="229" t="s">
        <v>232</v>
      </c>
      <c r="K419" s="232">
        <v>0</v>
      </c>
      <c r="L419" s="232">
        <v>0</v>
      </c>
      <c r="M419" s="73" t="b">
        <v>1</v>
      </c>
      <c r="N419" s="73" t="b">
        <v>1</v>
      </c>
      <c r="O419" s="73" t="b">
        <v>1</v>
      </c>
      <c r="P419" s="27">
        <v>43466</v>
      </c>
      <c r="Q419" s="27" t="s">
        <v>426</v>
      </c>
      <c r="R419" s="69">
        <v>0</v>
      </c>
      <c r="S419" s="69">
        <v>0.06</v>
      </c>
      <c r="T419" s="69">
        <v>0.06</v>
      </c>
      <c r="U419" s="69">
        <v>0.06</v>
      </c>
      <c r="V419" s="69">
        <v>0.06</v>
      </c>
      <c r="W419" s="69">
        <v>0.06</v>
      </c>
      <c r="Z419" s="232">
        <v>0</v>
      </c>
      <c r="AA419" s="232">
        <v>0</v>
      </c>
      <c r="AB419" s="232">
        <v>0</v>
      </c>
      <c r="AC419" s="232">
        <v>0</v>
      </c>
      <c r="AD419" s="232">
        <v>0</v>
      </c>
      <c r="AE419" s="232">
        <v>0</v>
      </c>
      <c r="AF419" s="232">
        <v>0</v>
      </c>
      <c r="AG419" s="232">
        <v>0</v>
      </c>
      <c r="AH419" s="232">
        <v>0</v>
      </c>
      <c r="AI419" s="232">
        <v>0</v>
      </c>
      <c r="AJ419" s="232">
        <v>0</v>
      </c>
      <c r="AK419" s="232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234">
        <v>9905</v>
      </c>
      <c r="AY419" s="5">
        <v>9905</v>
      </c>
      <c r="AZ419" s="5">
        <v>9905</v>
      </c>
      <c r="BA419" s="5">
        <v>9905</v>
      </c>
      <c r="BB419" s="5">
        <v>9905</v>
      </c>
      <c r="BC419" s="5">
        <v>9905</v>
      </c>
      <c r="BD419" s="5">
        <v>9905</v>
      </c>
      <c r="BE419" s="5">
        <v>9905</v>
      </c>
      <c r="BF419" s="5">
        <v>9905</v>
      </c>
      <c r="BG419" s="5">
        <v>9905</v>
      </c>
      <c r="BH419" s="5">
        <v>9905</v>
      </c>
      <c r="BI419" s="5">
        <v>9905</v>
      </c>
      <c r="BJ419" s="5">
        <v>10499.300000000001</v>
      </c>
      <c r="BK419" s="5">
        <v>10499.300000000001</v>
      </c>
      <c r="BL419" s="5">
        <v>10499.300000000001</v>
      </c>
      <c r="BM419" s="5">
        <v>10499.300000000001</v>
      </c>
      <c r="BN419" s="5">
        <v>10499.300000000001</v>
      </c>
      <c r="BO419" s="5">
        <v>10499.300000000001</v>
      </c>
      <c r="BP419" s="5">
        <v>10499.300000000001</v>
      </c>
      <c r="BQ419" s="5">
        <v>10499.300000000001</v>
      </c>
      <c r="BR419" s="5">
        <v>10499.300000000001</v>
      </c>
      <c r="BS419" s="5">
        <v>10499.300000000001</v>
      </c>
      <c r="BT419" s="5">
        <v>10499.300000000001</v>
      </c>
      <c r="BU419" s="5">
        <v>10499.300000000001</v>
      </c>
      <c r="BV419" s="5">
        <v>11129.258000000002</v>
      </c>
      <c r="BW419" s="5">
        <v>11129.258000000002</v>
      </c>
      <c r="BX419" s="5">
        <v>11129.258000000002</v>
      </c>
      <c r="BY419" s="5">
        <v>11129.258000000002</v>
      </c>
      <c r="BZ419" s="5">
        <v>11129.258000000002</v>
      </c>
      <c r="CA419" s="5">
        <v>11129.258000000002</v>
      </c>
      <c r="CB419" s="5">
        <v>11129.258000000002</v>
      </c>
      <c r="CC419" s="5">
        <v>11129.258000000002</v>
      </c>
      <c r="CD419" s="5">
        <v>11129.258000000002</v>
      </c>
      <c r="CE419" s="5">
        <v>11129.258000000002</v>
      </c>
      <c r="CF419" s="5">
        <v>11129.258000000002</v>
      </c>
      <c r="CG419" s="5">
        <v>11129.258000000002</v>
      </c>
      <c r="CH419" s="5">
        <v>11797.013480000001</v>
      </c>
      <c r="CI419" s="5">
        <v>11797.013480000001</v>
      </c>
      <c r="CJ419" s="5">
        <v>11797.013480000001</v>
      </c>
      <c r="CK419" s="5">
        <v>11797.013480000001</v>
      </c>
      <c r="CL419" s="5">
        <v>11797.013480000001</v>
      </c>
      <c r="CM419" s="5">
        <v>11797.013480000001</v>
      </c>
      <c r="CN419" s="5">
        <v>11797.013480000001</v>
      </c>
      <c r="CO419" s="5">
        <v>11797.013480000001</v>
      </c>
      <c r="CP419" s="5">
        <v>11797.013480000001</v>
      </c>
      <c r="CQ419" s="5">
        <v>11797.013480000001</v>
      </c>
      <c r="CR419" s="5">
        <v>11797.013480000001</v>
      </c>
      <c r="CS419" s="5">
        <v>11797.013480000001</v>
      </c>
      <c r="CU419" s="69">
        <v>0</v>
      </c>
      <c r="CV419" s="69">
        <v>0</v>
      </c>
      <c r="CW419" s="69">
        <v>0</v>
      </c>
      <c r="CX419" s="69">
        <v>0</v>
      </c>
      <c r="CY419" s="69">
        <v>0</v>
      </c>
      <c r="CZ419" s="69">
        <v>0</v>
      </c>
      <c r="DC419" s="5">
        <v>0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0</v>
      </c>
      <c r="EP419" s="5">
        <v>0</v>
      </c>
      <c r="EQ419" s="5">
        <v>0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0</v>
      </c>
      <c r="FC419" s="5">
        <v>0</v>
      </c>
      <c r="FD419" s="5">
        <v>0</v>
      </c>
      <c r="FE419" s="5">
        <v>0</v>
      </c>
      <c r="FF419" s="5">
        <v>0</v>
      </c>
      <c r="FG419" s="5">
        <v>0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0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/>
      <c r="FZ419" s="5">
        <v>0</v>
      </c>
      <c r="GA419" s="5">
        <v>0</v>
      </c>
      <c r="GB419" s="5">
        <v>0</v>
      </c>
      <c r="GC419" s="5">
        <v>0</v>
      </c>
      <c r="GD419" s="5">
        <v>0</v>
      </c>
      <c r="GE419" s="5">
        <v>0</v>
      </c>
      <c r="GF419" s="5">
        <v>0</v>
      </c>
      <c r="GG419" s="5">
        <v>0</v>
      </c>
      <c r="GH419" s="5">
        <v>0</v>
      </c>
      <c r="GI419" s="5">
        <v>0</v>
      </c>
      <c r="GJ419" s="5">
        <v>0</v>
      </c>
      <c r="GK419" s="5">
        <v>0</v>
      </c>
      <c r="GL419" s="5">
        <v>0</v>
      </c>
      <c r="GM419" s="5">
        <v>0</v>
      </c>
      <c r="GN419" s="5">
        <v>0</v>
      </c>
      <c r="GO419" s="5">
        <v>0</v>
      </c>
      <c r="GP419" s="5">
        <v>0</v>
      </c>
      <c r="GQ419" s="5">
        <v>0</v>
      </c>
      <c r="GR419" s="5">
        <v>0</v>
      </c>
      <c r="GS419" s="5">
        <v>0</v>
      </c>
      <c r="GT419" s="5">
        <v>0</v>
      </c>
      <c r="GU419" s="5">
        <v>0</v>
      </c>
      <c r="GV419" s="5">
        <v>0</v>
      </c>
      <c r="GW419" s="5">
        <v>0</v>
      </c>
      <c r="GX419" s="5">
        <v>9905</v>
      </c>
      <c r="GY419" s="5">
        <v>9905</v>
      </c>
      <c r="GZ419" s="5">
        <v>9905</v>
      </c>
      <c r="HA419" s="5">
        <v>9905</v>
      </c>
      <c r="HB419" s="5">
        <v>9905</v>
      </c>
      <c r="HC419" s="5">
        <v>9905</v>
      </c>
      <c r="HD419" s="5">
        <v>9905</v>
      </c>
      <c r="HE419" s="5">
        <v>9905</v>
      </c>
      <c r="HF419" s="5">
        <v>9905</v>
      </c>
      <c r="HG419" s="5">
        <v>9905</v>
      </c>
      <c r="HH419" s="5">
        <v>9905</v>
      </c>
      <c r="HI419" s="5">
        <v>9905</v>
      </c>
      <c r="HJ419" s="5">
        <v>10499.300000000001</v>
      </c>
      <c r="HK419" s="5">
        <v>10499.300000000001</v>
      </c>
      <c r="HL419" s="5">
        <v>10499.300000000001</v>
      </c>
      <c r="HM419" s="5">
        <v>10499.300000000001</v>
      </c>
      <c r="HN419" s="5">
        <v>10499.300000000001</v>
      </c>
      <c r="HO419" s="5">
        <v>10499.300000000001</v>
      </c>
      <c r="HP419" s="5">
        <v>10499.300000000001</v>
      </c>
      <c r="HQ419" s="5">
        <v>10499.300000000001</v>
      </c>
      <c r="HR419" s="5">
        <v>10499.300000000001</v>
      </c>
      <c r="HS419" s="5">
        <v>10499.300000000001</v>
      </c>
      <c r="HT419" s="5">
        <v>10499.300000000001</v>
      </c>
      <c r="HU419" s="5">
        <v>10499.300000000001</v>
      </c>
      <c r="HV419" s="5">
        <v>11129.258000000002</v>
      </c>
      <c r="HW419" s="5">
        <v>11129.258000000002</v>
      </c>
      <c r="HX419" s="5">
        <v>11129.258000000002</v>
      </c>
      <c r="HY419" s="5">
        <v>11129.258000000002</v>
      </c>
      <c r="HZ419" s="5">
        <v>11129.258000000002</v>
      </c>
      <c r="IA419" s="5">
        <v>11129.258000000002</v>
      </c>
      <c r="IB419" s="5">
        <v>11129.258000000002</v>
      </c>
      <c r="IC419" s="5">
        <v>11129.258000000002</v>
      </c>
      <c r="ID419" s="5">
        <v>11129.258000000002</v>
      </c>
      <c r="IE419" s="5">
        <v>11129.258000000002</v>
      </c>
      <c r="IF419" s="5">
        <v>11129.258000000002</v>
      </c>
      <c r="IG419" s="5">
        <v>11129.258000000002</v>
      </c>
      <c r="IH419" s="5">
        <v>11797.013480000001</v>
      </c>
      <c r="II419" s="5">
        <v>11797.013480000001</v>
      </c>
      <c r="IJ419" s="5">
        <v>11797.013480000001</v>
      </c>
      <c r="IK419" s="5">
        <v>11797.013480000001</v>
      </c>
      <c r="IL419" s="5">
        <v>11797.013480000001</v>
      </c>
      <c r="IM419" s="5">
        <v>11797.013480000001</v>
      </c>
      <c r="IN419" s="5">
        <v>11797.013480000001</v>
      </c>
      <c r="IO419" s="5">
        <v>11797.013480000001</v>
      </c>
      <c r="IP419" s="5">
        <v>11797.013480000001</v>
      </c>
      <c r="IQ419" s="5">
        <v>11797.013480000001</v>
      </c>
      <c r="IR419" s="5">
        <v>11797.013480000001</v>
      </c>
      <c r="IS419" s="5">
        <v>11797.013480000001</v>
      </c>
      <c r="IT419" s="5"/>
      <c r="IW419" s="5">
        <v>0</v>
      </c>
      <c r="IX419" s="5">
        <v>0</v>
      </c>
      <c r="IY419" s="5">
        <v>0</v>
      </c>
      <c r="IZ419" s="5">
        <v>0</v>
      </c>
      <c r="JA419" s="5">
        <v>0</v>
      </c>
      <c r="JB419" s="5">
        <v>0</v>
      </c>
      <c r="JC419" s="5">
        <v>0</v>
      </c>
      <c r="JD419" s="5">
        <v>0</v>
      </c>
      <c r="JE419" s="5">
        <v>0</v>
      </c>
      <c r="JF419" s="5">
        <v>0</v>
      </c>
      <c r="JG419" s="5">
        <v>0</v>
      </c>
      <c r="JH419" s="5">
        <v>0</v>
      </c>
      <c r="JI419" s="5">
        <v>0</v>
      </c>
      <c r="JJ419" s="5">
        <v>0</v>
      </c>
      <c r="JK419" s="5">
        <v>0</v>
      </c>
      <c r="JL419" s="5">
        <v>0</v>
      </c>
      <c r="JM419" s="5">
        <v>0</v>
      </c>
      <c r="JN419" s="5">
        <v>0</v>
      </c>
      <c r="JO419" s="5">
        <v>0</v>
      </c>
      <c r="JP419" s="5">
        <v>0</v>
      </c>
      <c r="JQ419" s="5">
        <v>0</v>
      </c>
      <c r="JR419" s="5">
        <v>0</v>
      </c>
      <c r="JS419" s="5">
        <v>0</v>
      </c>
      <c r="JT419" s="5">
        <v>0</v>
      </c>
      <c r="JU419" s="5">
        <v>284.27350000000001</v>
      </c>
      <c r="JV419" s="5">
        <v>284.27350000000001</v>
      </c>
      <c r="JW419" s="5">
        <v>284.27350000000001</v>
      </c>
      <c r="JX419" s="5">
        <v>284.27350000000001</v>
      </c>
      <c r="JY419" s="5">
        <v>284.27350000000001</v>
      </c>
      <c r="JZ419" s="5">
        <v>284.27350000000001</v>
      </c>
      <c r="KA419" s="5">
        <v>284.27350000000001</v>
      </c>
      <c r="KB419" s="5">
        <v>284.27350000000001</v>
      </c>
      <c r="KC419" s="5">
        <v>284.27350000000001</v>
      </c>
      <c r="KD419" s="5">
        <v>284.27350000000001</v>
      </c>
      <c r="KE419" s="5">
        <v>284.27350000000001</v>
      </c>
      <c r="KF419" s="5">
        <v>284.27350000000001</v>
      </c>
      <c r="KG419" s="5">
        <v>301.32991000000004</v>
      </c>
      <c r="KH419" s="5">
        <v>301.32991000000004</v>
      </c>
      <c r="KI419" s="5">
        <v>301.32991000000004</v>
      </c>
      <c r="KJ419" s="5">
        <v>301.32991000000004</v>
      </c>
      <c r="KK419" s="5">
        <v>301.32991000000004</v>
      </c>
      <c r="KL419" s="5">
        <v>301.32991000000004</v>
      </c>
      <c r="KM419" s="5">
        <v>301.32991000000004</v>
      </c>
      <c r="KN419" s="5">
        <v>301.32991000000004</v>
      </c>
      <c r="KO419" s="5">
        <v>301.32991000000004</v>
      </c>
      <c r="KP419" s="5">
        <v>301.32991000000004</v>
      </c>
      <c r="KQ419" s="5">
        <v>301.32991000000004</v>
      </c>
      <c r="KR419" s="5">
        <v>301.32991000000004</v>
      </c>
      <c r="KS419" s="5">
        <v>319.40970460000005</v>
      </c>
      <c r="KT419" s="5">
        <v>319.40970460000005</v>
      </c>
      <c r="KU419" s="5">
        <v>319.40970460000005</v>
      </c>
      <c r="KV419" s="5">
        <v>319.40970460000005</v>
      </c>
      <c r="KW419" s="5">
        <v>319.40970460000005</v>
      </c>
      <c r="KX419" s="5">
        <v>319.40970460000005</v>
      </c>
      <c r="KY419" s="5">
        <v>319.40970460000005</v>
      </c>
      <c r="KZ419" s="5">
        <v>319.40970460000005</v>
      </c>
      <c r="LA419" s="5">
        <v>319.40970460000005</v>
      </c>
      <c r="LB419" s="5">
        <v>319.40970460000005</v>
      </c>
      <c r="LC419" s="5">
        <v>319.40970460000005</v>
      </c>
      <c r="LD419" s="5">
        <v>319.40970460000005</v>
      </c>
      <c r="LE419" s="5">
        <v>338.57428687600003</v>
      </c>
      <c r="LF419" s="5">
        <v>338.57428687600003</v>
      </c>
      <c r="LG419" s="5">
        <v>338.57428687600003</v>
      </c>
      <c r="LH419" s="5">
        <v>338.57428687600003</v>
      </c>
      <c r="LI419" s="5">
        <v>338.57428687600003</v>
      </c>
      <c r="LJ419" s="5">
        <v>338.57428687600003</v>
      </c>
      <c r="LK419" s="5">
        <v>338.57428687600003</v>
      </c>
      <c r="LL419" s="5">
        <v>338.57428687600003</v>
      </c>
      <c r="LM419" s="5">
        <v>338.57428687600003</v>
      </c>
      <c r="LN419" s="5">
        <v>338.57428687600003</v>
      </c>
      <c r="LO419" s="5">
        <v>338.57428687600003</v>
      </c>
      <c r="LP419" s="5">
        <v>338.57428687600003</v>
      </c>
      <c r="LQ419" s="5"/>
      <c r="LT419" s="5">
        <v>0</v>
      </c>
      <c r="LU419" s="5">
        <v>0</v>
      </c>
      <c r="LV419" s="5">
        <v>0</v>
      </c>
      <c r="LW419" s="5">
        <v>0</v>
      </c>
      <c r="LX419" s="5">
        <v>0</v>
      </c>
      <c r="LY419" s="5">
        <v>0</v>
      </c>
      <c r="LZ419" s="5">
        <v>0</v>
      </c>
      <c r="MA419" s="5">
        <v>0</v>
      </c>
      <c r="MB419" s="5">
        <v>0</v>
      </c>
      <c r="MC419" s="5">
        <v>0</v>
      </c>
      <c r="MD419" s="5">
        <v>0</v>
      </c>
      <c r="ME419" s="5">
        <v>0</v>
      </c>
      <c r="MF419" s="5">
        <v>0</v>
      </c>
      <c r="MG419" s="5">
        <v>0</v>
      </c>
      <c r="MH419" s="5">
        <v>0</v>
      </c>
      <c r="MI419" s="5">
        <v>0</v>
      </c>
      <c r="MJ419" s="5">
        <v>0</v>
      </c>
      <c r="MK419" s="5">
        <v>0</v>
      </c>
      <c r="ML419" s="5">
        <v>0</v>
      </c>
      <c r="MM419" s="5">
        <v>0</v>
      </c>
      <c r="MN419" s="5">
        <v>0</v>
      </c>
      <c r="MO419" s="5">
        <v>0</v>
      </c>
      <c r="MP419" s="5">
        <v>0</v>
      </c>
      <c r="MQ419" s="5">
        <v>0</v>
      </c>
      <c r="MR419" s="5">
        <v>301.11200000000002</v>
      </c>
      <c r="MS419" s="5">
        <v>301.11200000000002</v>
      </c>
      <c r="MT419" s="5">
        <v>301.11200000000002</v>
      </c>
      <c r="MU419" s="5">
        <v>301.11200000000002</v>
      </c>
      <c r="MV419" s="5">
        <v>301.11200000000002</v>
      </c>
      <c r="MW419" s="5">
        <v>301.11200000000002</v>
      </c>
      <c r="MX419" s="5">
        <v>301.11200000000002</v>
      </c>
      <c r="MY419" s="5">
        <v>301.11200000000002</v>
      </c>
      <c r="MZ419" s="5">
        <v>301.11200000000002</v>
      </c>
      <c r="NA419" s="5">
        <v>301.11200000000002</v>
      </c>
      <c r="NB419" s="5">
        <v>301.11200000000002</v>
      </c>
      <c r="NC419" s="5">
        <v>301.11200000000002</v>
      </c>
      <c r="ND419" s="5">
        <v>319.17872000000006</v>
      </c>
      <c r="NE419" s="5">
        <v>319.17872000000006</v>
      </c>
      <c r="NF419" s="5">
        <v>319.17872000000006</v>
      </c>
      <c r="NG419" s="5">
        <v>319.17872000000006</v>
      </c>
      <c r="NH419" s="5">
        <v>319.17872000000006</v>
      </c>
      <c r="NI419" s="5">
        <v>319.17872000000006</v>
      </c>
      <c r="NJ419" s="5">
        <v>319.17872000000006</v>
      </c>
      <c r="NK419" s="5">
        <v>319.17872000000006</v>
      </c>
      <c r="NL419" s="5">
        <v>319.17872000000006</v>
      </c>
      <c r="NM419" s="5">
        <v>319.17872000000006</v>
      </c>
      <c r="NN419" s="5">
        <v>319.17872000000006</v>
      </c>
      <c r="NO419" s="5">
        <v>319.17872000000006</v>
      </c>
      <c r="NP419" s="5">
        <v>338.32944320000007</v>
      </c>
      <c r="NQ419" s="5">
        <v>338.32944320000007</v>
      </c>
      <c r="NR419" s="5">
        <v>338.32944320000007</v>
      </c>
      <c r="NS419" s="5">
        <v>338.32944320000007</v>
      </c>
      <c r="NT419" s="5">
        <v>338.32944320000007</v>
      </c>
      <c r="NU419" s="5">
        <v>338.32944320000007</v>
      </c>
      <c r="NV419" s="5">
        <v>338.32944320000007</v>
      </c>
      <c r="NW419" s="5">
        <v>338.32944320000007</v>
      </c>
      <c r="NX419" s="5">
        <v>338.32944320000007</v>
      </c>
      <c r="NY419" s="5">
        <v>338.32944320000007</v>
      </c>
      <c r="NZ419" s="5">
        <v>338.32944320000007</v>
      </c>
      <c r="OA419" s="5">
        <v>338.32944320000007</v>
      </c>
      <c r="OB419" s="5">
        <v>358.62920979200004</v>
      </c>
      <c r="OC419" s="5">
        <v>358.62920979200004</v>
      </c>
      <c r="OD419" s="5">
        <v>358.62920979200004</v>
      </c>
      <c r="OE419" s="5">
        <v>358.62920979200004</v>
      </c>
      <c r="OF419" s="5">
        <v>358.62920979200004</v>
      </c>
      <c r="OG419" s="5">
        <v>358.62920979200004</v>
      </c>
      <c r="OH419" s="5">
        <v>358.62920979200004</v>
      </c>
      <c r="OI419" s="5">
        <v>358.62920979200004</v>
      </c>
      <c r="OJ419" s="5">
        <v>358.62920979200004</v>
      </c>
      <c r="OK419" s="5">
        <v>358.62920979200004</v>
      </c>
      <c r="OL419" s="5">
        <v>358.62920979200004</v>
      </c>
      <c r="OM419" s="5">
        <v>358.62920979200004</v>
      </c>
      <c r="ON419" s="5"/>
      <c r="OQ419" s="59">
        <v>0</v>
      </c>
      <c r="OR419" s="59">
        <v>0</v>
      </c>
      <c r="OS419" s="59">
        <v>0</v>
      </c>
      <c r="OT419" s="59">
        <v>0</v>
      </c>
      <c r="OU419" s="59">
        <v>0</v>
      </c>
      <c r="OV419" s="59">
        <v>0</v>
      </c>
      <c r="OW419" s="59">
        <v>0</v>
      </c>
      <c r="OX419" s="59">
        <v>0</v>
      </c>
      <c r="OY419" s="59">
        <v>0</v>
      </c>
      <c r="OZ419" s="59">
        <v>0</v>
      </c>
      <c r="PA419" s="59">
        <v>0</v>
      </c>
      <c r="PB419" s="59">
        <v>0</v>
      </c>
      <c r="PC419" s="59">
        <v>0</v>
      </c>
      <c r="PD419" s="59">
        <v>0</v>
      </c>
      <c r="PE419" s="59">
        <v>0</v>
      </c>
      <c r="PF419" s="59">
        <v>0</v>
      </c>
      <c r="PG419" s="59">
        <v>0</v>
      </c>
      <c r="PH419" s="59">
        <v>0</v>
      </c>
      <c r="PI419" s="59">
        <v>0</v>
      </c>
      <c r="PJ419" s="59">
        <v>0</v>
      </c>
      <c r="PK419" s="59">
        <v>0</v>
      </c>
      <c r="PL419" s="59">
        <v>0</v>
      </c>
      <c r="PM419" s="59">
        <v>0</v>
      </c>
      <c r="PN419" s="59">
        <v>0</v>
      </c>
      <c r="PO419" s="59">
        <v>0</v>
      </c>
      <c r="PP419" s="59">
        <v>0</v>
      </c>
      <c r="PQ419" s="59">
        <v>0</v>
      </c>
      <c r="PR419" s="59">
        <v>0</v>
      </c>
      <c r="PS419" s="59">
        <v>0</v>
      </c>
      <c r="PT419" s="59">
        <v>0</v>
      </c>
      <c r="PU419" s="59">
        <v>0</v>
      </c>
      <c r="PV419" s="59">
        <v>0</v>
      </c>
      <c r="PW419" s="59">
        <v>0</v>
      </c>
      <c r="PX419" s="59">
        <v>0</v>
      </c>
      <c r="PY419" s="59">
        <v>0</v>
      </c>
      <c r="PZ419" s="59">
        <v>0</v>
      </c>
      <c r="QA419" s="59">
        <v>0</v>
      </c>
      <c r="QB419" s="59">
        <v>0</v>
      </c>
      <c r="QC419" s="59">
        <v>0</v>
      </c>
      <c r="QD419" s="59">
        <v>0</v>
      </c>
      <c r="QE419" s="59">
        <v>0</v>
      </c>
      <c r="QF419" s="59">
        <v>0</v>
      </c>
      <c r="QG419" s="59">
        <v>0</v>
      </c>
      <c r="QH419" s="59">
        <v>0</v>
      </c>
      <c r="QI419" s="59">
        <v>0</v>
      </c>
      <c r="QJ419" s="59">
        <v>0</v>
      </c>
      <c r="QK419" s="59">
        <v>0</v>
      </c>
      <c r="QL419" s="59">
        <v>0</v>
      </c>
      <c r="QM419" s="59">
        <v>0</v>
      </c>
      <c r="QN419" s="59">
        <v>0</v>
      </c>
      <c r="QO419" s="59">
        <v>0</v>
      </c>
      <c r="QP419" s="59">
        <v>0</v>
      </c>
      <c r="QQ419" s="59">
        <v>0</v>
      </c>
      <c r="QR419" s="59">
        <v>0</v>
      </c>
      <c r="QS419" s="59">
        <v>0</v>
      </c>
      <c r="QT419" s="59">
        <v>0</v>
      </c>
      <c r="QU419" s="59">
        <v>0</v>
      </c>
      <c r="QV419" s="59">
        <v>0</v>
      </c>
      <c r="QW419" s="59">
        <v>0</v>
      </c>
      <c r="QX419" s="59">
        <v>0</v>
      </c>
      <c r="QY419" s="59">
        <v>0</v>
      </c>
      <c r="QZ419" s="59">
        <v>0</v>
      </c>
      <c r="RA419" s="59">
        <v>0</v>
      </c>
      <c r="RB419" s="59">
        <v>0</v>
      </c>
      <c r="RC419" s="59">
        <v>0</v>
      </c>
      <c r="RD419" s="59">
        <v>0</v>
      </c>
      <c r="RE419" s="59">
        <v>0</v>
      </c>
      <c r="RF419" s="59">
        <v>0</v>
      </c>
      <c r="RG419" s="59">
        <v>0</v>
      </c>
      <c r="RH419" s="59">
        <v>0</v>
      </c>
      <c r="RI419" s="59">
        <v>0</v>
      </c>
      <c r="RJ419" s="59">
        <v>0</v>
      </c>
      <c r="RK419" s="59"/>
      <c r="RN419" s="59">
        <v>0</v>
      </c>
      <c r="RO419" s="59">
        <v>0</v>
      </c>
      <c r="RP419" s="59">
        <v>0</v>
      </c>
      <c r="RQ419" s="59">
        <v>0</v>
      </c>
      <c r="RR419" s="59">
        <v>0</v>
      </c>
      <c r="RS419" s="59">
        <v>0</v>
      </c>
      <c r="RT419" s="59">
        <v>0</v>
      </c>
      <c r="RU419" s="59">
        <v>0</v>
      </c>
      <c r="RV419" s="59">
        <v>0</v>
      </c>
      <c r="RW419" s="59">
        <v>0</v>
      </c>
      <c r="RX419" s="59">
        <v>0</v>
      </c>
      <c r="RY419" s="59">
        <v>0</v>
      </c>
      <c r="RZ419" s="59">
        <v>0</v>
      </c>
      <c r="SA419" s="59">
        <v>0</v>
      </c>
      <c r="SB419" s="59">
        <v>0</v>
      </c>
      <c r="SC419" s="59">
        <v>0</v>
      </c>
      <c r="SD419" s="59">
        <v>0</v>
      </c>
      <c r="SE419" s="59">
        <v>0</v>
      </c>
      <c r="SF419" s="59">
        <v>0</v>
      </c>
      <c r="SG419" s="59">
        <v>0</v>
      </c>
      <c r="SH419" s="59">
        <v>0</v>
      </c>
      <c r="SI419" s="59">
        <v>0</v>
      </c>
      <c r="SJ419" s="59">
        <v>0</v>
      </c>
      <c r="SK419" s="59">
        <v>0</v>
      </c>
      <c r="SL419" s="59">
        <v>585.38550000000009</v>
      </c>
      <c r="SM419" s="59">
        <v>585.38550000000009</v>
      </c>
      <c r="SN419" s="59">
        <v>585.38550000000009</v>
      </c>
      <c r="SO419" s="59">
        <v>585.38550000000009</v>
      </c>
      <c r="SP419" s="59">
        <v>585.38550000000009</v>
      </c>
      <c r="SQ419" s="59">
        <v>585.38550000000009</v>
      </c>
      <c r="SR419" s="59">
        <v>585.38550000000009</v>
      </c>
      <c r="SS419" s="59">
        <v>585.38550000000009</v>
      </c>
      <c r="ST419" s="59">
        <v>585.38550000000009</v>
      </c>
      <c r="SU419" s="59">
        <v>585.38550000000009</v>
      </c>
      <c r="SV419" s="59">
        <v>585.38550000000009</v>
      </c>
      <c r="SW419" s="59">
        <v>585.38550000000009</v>
      </c>
      <c r="SX419" s="59">
        <v>620.50863000000004</v>
      </c>
      <c r="SY419" s="59">
        <v>620.50863000000004</v>
      </c>
      <c r="SZ419" s="59">
        <v>620.50863000000004</v>
      </c>
      <c r="TA419" s="59">
        <v>620.50863000000004</v>
      </c>
      <c r="TB419" s="59">
        <v>620.50863000000004</v>
      </c>
      <c r="TC419" s="59">
        <v>620.50863000000004</v>
      </c>
      <c r="TD419" s="59">
        <v>620.50863000000004</v>
      </c>
      <c r="TE419" s="59">
        <v>620.50863000000004</v>
      </c>
      <c r="TF419" s="59">
        <v>620.50863000000004</v>
      </c>
      <c r="TG419" s="59">
        <v>620.50863000000004</v>
      </c>
      <c r="TH419" s="59">
        <v>620.50863000000004</v>
      </c>
      <c r="TI419" s="59">
        <v>620.50863000000004</v>
      </c>
      <c r="TJ419" s="59">
        <v>657.73914780000018</v>
      </c>
      <c r="TK419" s="59">
        <v>657.73914780000018</v>
      </c>
      <c r="TL419" s="59">
        <v>657.73914780000018</v>
      </c>
      <c r="TM419" s="59">
        <v>657.73914780000018</v>
      </c>
      <c r="TN419" s="59">
        <v>657.73914780000018</v>
      </c>
      <c r="TO419" s="59">
        <v>657.73914780000018</v>
      </c>
      <c r="TP419" s="59">
        <v>657.73914780000018</v>
      </c>
      <c r="TQ419" s="59">
        <v>657.73914780000018</v>
      </c>
      <c r="TR419" s="59">
        <v>657.73914780000018</v>
      </c>
      <c r="TS419" s="59">
        <v>657.73914780000018</v>
      </c>
      <c r="TT419" s="59">
        <v>657.73914780000018</v>
      </c>
      <c r="TU419" s="59">
        <v>657.73914780000018</v>
      </c>
      <c r="TV419" s="59">
        <v>697.20349666800007</v>
      </c>
      <c r="TW419" s="59">
        <v>697.20349666800007</v>
      </c>
      <c r="TX419" s="59">
        <v>697.20349666800007</v>
      </c>
      <c r="TY419" s="59">
        <v>697.20349666800007</v>
      </c>
      <c r="TZ419" s="59">
        <v>697.20349666800007</v>
      </c>
      <c r="UA419" s="59">
        <v>697.20349666800007</v>
      </c>
      <c r="UB419" s="59">
        <v>697.20349666800007</v>
      </c>
      <c r="UC419" s="59">
        <v>697.20349666800007</v>
      </c>
      <c r="UD419" s="59">
        <v>697.20349666800007</v>
      </c>
      <c r="UE419" s="59">
        <v>697.20349666800007</v>
      </c>
      <c r="UF419" s="59">
        <v>697.20349666800007</v>
      </c>
      <c r="UG419" s="59">
        <v>697.20349666800007</v>
      </c>
      <c r="UH419" s="59"/>
      <c r="UK419" s="59">
        <v>0</v>
      </c>
      <c r="UL419" s="59">
        <v>0</v>
      </c>
      <c r="UM419" s="59">
        <v>3411.2820000000011</v>
      </c>
      <c r="UN419" s="59">
        <v>3615.9589199999996</v>
      </c>
      <c r="UO419" s="59">
        <v>3832.9164552000016</v>
      </c>
      <c r="UP419" s="59">
        <v>4062.8914425119997</v>
      </c>
      <c r="UQ419" s="59"/>
      <c r="UT419" s="59">
        <v>0</v>
      </c>
      <c r="UU419" s="59">
        <v>0</v>
      </c>
      <c r="UV419" s="59">
        <v>3613.3440000000005</v>
      </c>
      <c r="UW419" s="59">
        <v>3830.14464</v>
      </c>
      <c r="UX419" s="59">
        <v>4059.9533184000015</v>
      </c>
      <c r="UY419" s="59">
        <v>4303.5505175040007</v>
      </c>
      <c r="UZ419" s="59"/>
      <c r="VC419" s="59">
        <v>0</v>
      </c>
      <c r="VD419" s="59">
        <v>0</v>
      </c>
      <c r="VE419" s="59">
        <v>0</v>
      </c>
      <c r="VF419" s="59">
        <v>0</v>
      </c>
      <c r="VG419" s="59">
        <v>0</v>
      </c>
      <c r="VH419" s="59">
        <v>0</v>
      </c>
      <c r="VI419" s="59"/>
      <c r="VL419" s="59">
        <v>0</v>
      </c>
      <c r="VM419" s="59">
        <v>0</v>
      </c>
      <c r="VN419" s="59">
        <v>7024.626000000002</v>
      </c>
      <c r="VO419" s="59">
        <v>7446.1035599999996</v>
      </c>
      <c r="VP419" s="59">
        <v>7892.8697736000031</v>
      </c>
      <c r="VQ419" s="59">
        <v>8366.4419600159999</v>
      </c>
      <c r="VR419" s="59"/>
      <c r="VU419" s="59">
        <v>0</v>
      </c>
      <c r="VV419" s="59">
        <v>0</v>
      </c>
      <c r="VW419" s="59">
        <v>118860</v>
      </c>
      <c r="VX419" s="59">
        <v>125991.60000000002</v>
      </c>
      <c r="VY419" s="59">
        <v>133551.09600000002</v>
      </c>
      <c r="VZ419" s="59">
        <v>141564.16175999999</v>
      </c>
      <c r="WA419" s="59"/>
      <c r="WD419" s="59">
        <v>0</v>
      </c>
      <c r="WE419" s="59">
        <v>0</v>
      </c>
      <c r="WF419" s="59">
        <v>9905</v>
      </c>
      <c r="WG419" s="59">
        <v>10499.300000000001</v>
      </c>
      <c r="WH419" s="59">
        <v>11129.258000000002</v>
      </c>
      <c r="WI419" s="59">
        <v>11797.01348</v>
      </c>
      <c r="WJ419" s="59"/>
      <c r="WM419" s="59">
        <v>0</v>
      </c>
      <c r="WN419" s="59">
        <v>0</v>
      </c>
      <c r="WO419" s="59">
        <v>415.65253881661772</v>
      </c>
      <c r="WP419" s="59">
        <v>440.59169114561485</v>
      </c>
      <c r="WQ419" s="59">
        <v>467.02719261435175</v>
      </c>
      <c r="WR419" s="59">
        <v>495.0488241712128</v>
      </c>
      <c r="WS419" s="59"/>
      <c r="WV419" s="74">
        <v>-12</v>
      </c>
      <c r="WW419" s="74">
        <v>0</v>
      </c>
      <c r="WX419" s="74">
        <v>12</v>
      </c>
      <c r="WY419" s="74">
        <v>24</v>
      </c>
      <c r="WZ419" s="74">
        <v>36</v>
      </c>
      <c r="XA419" s="74">
        <v>48</v>
      </c>
      <c r="XB419" s="74"/>
      <c r="XE419" s="80">
        <v>0</v>
      </c>
      <c r="XF419" s="80">
        <v>0</v>
      </c>
      <c r="XG419" s="80">
        <v>1</v>
      </c>
      <c r="XH419" s="80">
        <v>2</v>
      </c>
      <c r="XI419" s="80">
        <v>3</v>
      </c>
      <c r="XJ419" s="80">
        <v>4</v>
      </c>
      <c r="XK419" s="80"/>
      <c r="XL419" s="75"/>
      <c r="XM419" s="75"/>
      <c r="XN419" s="80">
        <v>0</v>
      </c>
      <c r="XO419" s="80">
        <v>0</v>
      </c>
      <c r="XP419" s="80">
        <v>0</v>
      </c>
      <c r="XQ419" s="80">
        <v>0</v>
      </c>
      <c r="XR419" s="80">
        <v>0</v>
      </c>
      <c r="XS419" s="80">
        <v>0</v>
      </c>
      <c r="XT419" s="80"/>
      <c r="XW419" s="80">
        <v>0</v>
      </c>
      <c r="XX419" s="80">
        <v>0</v>
      </c>
      <c r="XY419" s="80">
        <v>0</v>
      </c>
      <c r="XZ419" s="80">
        <v>0</v>
      </c>
      <c r="YA419" s="80">
        <v>0</v>
      </c>
      <c r="YB419" s="80">
        <v>0</v>
      </c>
      <c r="YC419" s="80"/>
      <c r="YF419" s="5">
        <v>0</v>
      </c>
      <c r="YG419" s="5">
        <v>0</v>
      </c>
      <c r="YH419" s="5">
        <v>866.63554343264786</v>
      </c>
      <c r="YI419" s="5">
        <v>918.63367603860752</v>
      </c>
      <c r="YJ419" s="5">
        <v>973.75169660092342</v>
      </c>
      <c r="YK419" s="5">
        <v>1032.1767983969794</v>
      </c>
      <c r="YL419" s="5"/>
      <c r="YO419" s="5">
        <v>0</v>
      </c>
      <c r="YP419" s="5">
        <v>0</v>
      </c>
      <c r="YQ419" s="5">
        <v>18704.364246747798</v>
      </c>
      <c r="YR419" s="5">
        <v>19826.626101552669</v>
      </c>
      <c r="YS419" s="5">
        <v>21016.223667645827</v>
      </c>
      <c r="YT419" s="5">
        <v>29702.929450272768</v>
      </c>
      <c r="YU419" s="5"/>
      <c r="YX419" s="5">
        <v>0</v>
      </c>
      <c r="YY419" s="5">
        <v>0</v>
      </c>
      <c r="YZ419" s="5">
        <v>18704.364246747798</v>
      </c>
      <c r="ZA419" s="5">
        <v>19826.626101552669</v>
      </c>
      <c r="ZB419" s="5">
        <v>21016.223667645827</v>
      </c>
      <c r="ZC419" s="5">
        <v>29702.929450272768</v>
      </c>
      <c r="ZD419" s="5"/>
      <c r="ZG419" s="5">
        <v>0</v>
      </c>
      <c r="ZH419" s="5">
        <v>0</v>
      </c>
      <c r="ZI419" s="5">
        <v>415.65253881661772</v>
      </c>
      <c r="ZJ419" s="5">
        <v>440.59169114561485</v>
      </c>
      <c r="ZK419" s="5">
        <v>467.02719261435175</v>
      </c>
      <c r="ZL419" s="5">
        <v>495.0488241712128</v>
      </c>
      <c r="ZM419" s="5"/>
      <c r="ZP419" s="60">
        <v>0</v>
      </c>
      <c r="ZQ419" s="60">
        <v>0</v>
      </c>
      <c r="ZR419" s="60">
        <v>5819.1355434326479</v>
      </c>
      <c r="ZS419" s="60">
        <v>12336.567352077216</v>
      </c>
      <c r="ZT419" s="60">
        <v>13076.761393201848</v>
      </c>
      <c r="ZU419" s="60">
        <v>13861.367076793958</v>
      </c>
      <c r="ZV419" s="60"/>
      <c r="ZY419" s="60">
        <v>0</v>
      </c>
      <c r="ZZ419" s="60">
        <v>0</v>
      </c>
      <c r="AAA419" s="60">
        <v>415.65253881661772</v>
      </c>
      <c r="AAB419" s="60">
        <v>440.59169114561485</v>
      </c>
      <c r="AAC419" s="60">
        <v>467.02719261435175</v>
      </c>
      <c r="AAD419" s="60">
        <v>495.0488241712128</v>
      </c>
      <c r="AAE419" s="60"/>
      <c r="AAH419" s="60">
        <v>0</v>
      </c>
      <c r="AAI419" s="60">
        <v>0</v>
      </c>
      <c r="AAJ419" s="60">
        <v>8728.7033151489723</v>
      </c>
      <c r="AAK419" s="60">
        <v>18504.851028115823</v>
      </c>
      <c r="AAL419" s="60">
        <v>29422.713134704161</v>
      </c>
      <c r="AAM419" s="60">
        <v>41584.101230381872</v>
      </c>
      <c r="AAN419" s="60"/>
      <c r="AAQ419" s="5">
        <v>0</v>
      </c>
      <c r="AAR419" s="5">
        <v>0</v>
      </c>
      <c r="AAS419" s="5">
        <v>14547.838858581621</v>
      </c>
      <c r="AAT419" s="5">
        <v>30841.418380193041</v>
      </c>
      <c r="AAU419" s="5">
        <v>42499.474527906008</v>
      </c>
      <c r="AAV419" s="5">
        <v>55445.468307175834</v>
      </c>
    </row>
    <row r="420" spans="2:724" ht="15" customHeight="1">
      <c r="B420" s="228">
        <v>147</v>
      </c>
      <c r="C420" s="228">
        <v>23</v>
      </c>
      <c r="D420" s="229" t="s">
        <v>503</v>
      </c>
      <c r="E420" s="73" t="b">
        <v>0</v>
      </c>
      <c r="F420" s="230">
        <v>42370</v>
      </c>
      <c r="G420" s="231" t="s">
        <v>426</v>
      </c>
      <c r="H420" s="57" t="s">
        <v>231</v>
      </c>
      <c r="I420" s="57" t="s">
        <v>198</v>
      </c>
      <c r="J420" s="229" t="s">
        <v>232</v>
      </c>
      <c r="K420" s="232">
        <v>0</v>
      </c>
      <c r="L420" s="232">
        <v>0</v>
      </c>
      <c r="M420" s="73" t="b">
        <v>1</v>
      </c>
      <c r="N420" s="73" t="b">
        <v>1</v>
      </c>
      <c r="O420" s="73" t="b">
        <v>1</v>
      </c>
      <c r="P420" s="27">
        <v>43466</v>
      </c>
      <c r="Q420" s="27" t="s">
        <v>426</v>
      </c>
      <c r="R420" s="69">
        <v>0</v>
      </c>
      <c r="S420" s="69">
        <v>0.06</v>
      </c>
      <c r="T420" s="69">
        <v>0.06</v>
      </c>
      <c r="U420" s="69">
        <v>0.06</v>
      </c>
      <c r="V420" s="69">
        <v>0.06</v>
      </c>
      <c r="W420" s="69">
        <v>0.06</v>
      </c>
      <c r="Z420" s="232">
        <v>0</v>
      </c>
      <c r="AA420" s="232">
        <v>0</v>
      </c>
      <c r="AB420" s="232">
        <v>0</v>
      </c>
      <c r="AC420" s="232">
        <v>0</v>
      </c>
      <c r="AD420" s="232">
        <v>0</v>
      </c>
      <c r="AE420" s="232">
        <v>0</v>
      </c>
      <c r="AF420" s="232">
        <v>0</v>
      </c>
      <c r="AG420" s="232">
        <v>0</v>
      </c>
      <c r="AH420" s="232">
        <v>0</v>
      </c>
      <c r="AI420" s="232">
        <v>0</v>
      </c>
      <c r="AJ420" s="232">
        <v>0</v>
      </c>
      <c r="AK420" s="232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234">
        <v>9905</v>
      </c>
      <c r="AY420" s="5">
        <v>9905</v>
      </c>
      <c r="AZ420" s="5">
        <v>9905</v>
      </c>
      <c r="BA420" s="5">
        <v>9905</v>
      </c>
      <c r="BB420" s="5">
        <v>9905</v>
      </c>
      <c r="BC420" s="5">
        <v>9905</v>
      </c>
      <c r="BD420" s="5">
        <v>9905</v>
      </c>
      <c r="BE420" s="5">
        <v>9905</v>
      </c>
      <c r="BF420" s="5">
        <v>9905</v>
      </c>
      <c r="BG420" s="5">
        <v>9905</v>
      </c>
      <c r="BH420" s="5">
        <v>9905</v>
      </c>
      <c r="BI420" s="5">
        <v>9905</v>
      </c>
      <c r="BJ420" s="5">
        <v>10499.300000000001</v>
      </c>
      <c r="BK420" s="5">
        <v>10499.300000000001</v>
      </c>
      <c r="BL420" s="5">
        <v>10499.300000000001</v>
      </c>
      <c r="BM420" s="5">
        <v>10499.300000000001</v>
      </c>
      <c r="BN420" s="5">
        <v>10499.300000000001</v>
      </c>
      <c r="BO420" s="5">
        <v>10499.300000000001</v>
      </c>
      <c r="BP420" s="5">
        <v>10499.300000000001</v>
      </c>
      <c r="BQ420" s="5">
        <v>10499.300000000001</v>
      </c>
      <c r="BR420" s="5">
        <v>10499.300000000001</v>
      </c>
      <c r="BS420" s="5">
        <v>10499.300000000001</v>
      </c>
      <c r="BT420" s="5">
        <v>10499.300000000001</v>
      </c>
      <c r="BU420" s="5">
        <v>10499.300000000001</v>
      </c>
      <c r="BV420" s="5">
        <v>11129.258000000002</v>
      </c>
      <c r="BW420" s="5">
        <v>11129.258000000002</v>
      </c>
      <c r="BX420" s="5">
        <v>11129.258000000002</v>
      </c>
      <c r="BY420" s="5">
        <v>11129.258000000002</v>
      </c>
      <c r="BZ420" s="5">
        <v>11129.258000000002</v>
      </c>
      <c r="CA420" s="5">
        <v>11129.258000000002</v>
      </c>
      <c r="CB420" s="5">
        <v>11129.258000000002</v>
      </c>
      <c r="CC420" s="5">
        <v>11129.258000000002</v>
      </c>
      <c r="CD420" s="5">
        <v>11129.258000000002</v>
      </c>
      <c r="CE420" s="5">
        <v>11129.258000000002</v>
      </c>
      <c r="CF420" s="5">
        <v>11129.258000000002</v>
      </c>
      <c r="CG420" s="5">
        <v>11129.258000000002</v>
      </c>
      <c r="CH420" s="5">
        <v>11797.013480000001</v>
      </c>
      <c r="CI420" s="5">
        <v>11797.013480000001</v>
      </c>
      <c r="CJ420" s="5">
        <v>11797.013480000001</v>
      </c>
      <c r="CK420" s="5">
        <v>11797.013480000001</v>
      </c>
      <c r="CL420" s="5">
        <v>11797.013480000001</v>
      </c>
      <c r="CM420" s="5">
        <v>11797.013480000001</v>
      </c>
      <c r="CN420" s="5">
        <v>11797.013480000001</v>
      </c>
      <c r="CO420" s="5">
        <v>11797.013480000001</v>
      </c>
      <c r="CP420" s="5">
        <v>11797.013480000001</v>
      </c>
      <c r="CQ420" s="5">
        <v>11797.013480000001</v>
      </c>
      <c r="CR420" s="5">
        <v>11797.013480000001</v>
      </c>
      <c r="CS420" s="5">
        <v>11797.013480000001</v>
      </c>
      <c r="CU420" s="69">
        <v>0</v>
      </c>
      <c r="CV420" s="69">
        <v>0</v>
      </c>
      <c r="CW420" s="69">
        <v>0</v>
      </c>
      <c r="CX420" s="69">
        <v>0</v>
      </c>
      <c r="CY420" s="69">
        <v>0</v>
      </c>
      <c r="CZ420" s="69">
        <v>0</v>
      </c>
      <c r="DC420" s="5">
        <v>0</v>
      </c>
      <c r="DD420" s="5">
        <v>0</v>
      </c>
      <c r="DE420" s="5">
        <v>0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0</v>
      </c>
      <c r="DO420" s="5">
        <v>0</v>
      </c>
      <c r="DP420" s="5">
        <v>0</v>
      </c>
      <c r="DQ420" s="5">
        <v>0</v>
      </c>
      <c r="DR420" s="5">
        <v>0</v>
      </c>
      <c r="DS420" s="5">
        <v>0</v>
      </c>
      <c r="DT420" s="5">
        <v>0</v>
      </c>
      <c r="DU420" s="5">
        <v>0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</v>
      </c>
      <c r="EC420" s="5">
        <v>0</v>
      </c>
      <c r="ED420" s="5">
        <v>0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0</v>
      </c>
      <c r="EK420" s="5">
        <v>0</v>
      </c>
      <c r="EL420" s="5">
        <v>0</v>
      </c>
      <c r="EM420" s="5">
        <v>0</v>
      </c>
      <c r="EN420" s="5">
        <v>0</v>
      </c>
      <c r="EO420" s="5">
        <v>0</v>
      </c>
      <c r="EP420" s="5">
        <v>0</v>
      </c>
      <c r="EQ420" s="5">
        <v>0</v>
      </c>
      <c r="ER420" s="5">
        <v>0</v>
      </c>
      <c r="ES420" s="5">
        <v>0</v>
      </c>
      <c r="ET420" s="5">
        <v>0</v>
      </c>
      <c r="EU420" s="5">
        <v>0</v>
      </c>
      <c r="EV420" s="5">
        <v>0</v>
      </c>
      <c r="EW420" s="5">
        <v>0</v>
      </c>
      <c r="EX420" s="5">
        <v>0</v>
      </c>
      <c r="EY420" s="5">
        <v>0</v>
      </c>
      <c r="EZ420" s="5">
        <v>0</v>
      </c>
      <c r="FA420" s="5">
        <v>0</v>
      </c>
      <c r="FB420" s="5">
        <v>0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0</v>
      </c>
      <c r="FI420" s="5">
        <v>0</v>
      </c>
      <c r="FJ420" s="5">
        <v>0</v>
      </c>
      <c r="FK420" s="5">
        <v>0</v>
      </c>
      <c r="FL420" s="5">
        <v>0</v>
      </c>
      <c r="FM420" s="5">
        <v>0</v>
      </c>
      <c r="FN420" s="5">
        <v>0</v>
      </c>
      <c r="FO420" s="5">
        <v>0</v>
      </c>
      <c r="FP420" s="5">
        <v>0</v>
      </c>
      <c r="FQ420" s="5">
        <v>0</v>
      </c>
      <c r="FR420" s="5">
        <v>0</v>
      </c>
      <c r="FS420" s="5">
        <v>0</v>
      </c>
      <c r="FT420" s="5">
        <v>0</v>
      </c>
      <c r="FU420" s="5">
        <v>0</v>
      </c>
      <c r="FV420" s="5">
        <v>0</v>
      </c>
      <c r="FW420" s="5"/>
      <c r="FZ420" s="5">
        <v>0</v>
      </c>
      <c r="GA420" s="5">
        <v>0</v>
      </c>
      <c r="GB420" s="5">
        <v>0</v>
      </c>
      <c r="GC420" s="5">
        <v>0</v>
      </c>
      <c r="GD420" s="5">
        <v>0</v>
      </c>
      <c r="GE420" s="5">
        <v>0</v>
      </c>
      <c r="GF420" s="5">
        <v>0</v>
      </c>
      <c r="GG420" s="5">
        <v>0</v>
      </c>
      <c r="GH420" s="5">
        <v>0</v>
      </c>
      <c r="GI420" s="5">
        <v>0</v>
      </c>
      <c r="GJ420" s="5">
        <v>0</v>
      </c>
      <c r="GK420" s="5">
        <v>0</v>
      </c>
      <c r="GL420" s="5">
        <v>0</v>
      </c>
      <c r="GM420" s="5">
        <v>0</v>
      </c>
      <c r="GN420" s="5">
        <v>0</v>
      </c>
      <c r="GO420" s="5">
        <v>0</v>
      </c>
      <c r="GP420" s="5">
        <v>0</v>
      </c>
      <c r="GQ420" s="5">
        <v>0</v>
      </c>
      <c r="GR420" s="5">
        <v>0</v>
      </c>
      <c r="GS420" s="5">
        <v>0</v>
      </c>
      <c r="GT420" s="5">
        <v>0</v>
      </c>
      <c r="GU420" s="5">
        <v>0</v>
      </c>
      <c r="GV420" s="5">
        <v>0</v>
      </c>
      <c r="GW420" s="5">
        <v>0</v>
      </c>
      <c r="GX420" s="5">
        <v>9905</v>
      </c>
      <c r="GY420" s="5">
        <v>9905</v>
      </c>
      <c r="GZ420" s="5">
        <v>9905</v>
      </c>
      <c r="HA420" s="5">
        <v>9905</v>
      </c>
      <c r="HB420" s="5">
        <v>9905</v>
      </c>
      <c r="HC420" s="5">
        <v>9905</v>
      </c>
      <c r="HD420" s="5">
        <v>9905</v>
      </c>
      <c r="HE420" s="5">
        <v>9905</v>
      </c>
      <c r="HF420" s="5">
        <v>9905</v>
      </c>
      <c r="HG420" s="5">
        <v>9905</v>
      </c>
      <c r="HH420" s="5">
        <v>9905</v>
      </c>
      <c r="HI420" s="5">
        <v>9905</v>
      </c>
      <c r="HJ420" s="5">
        <v>10499.300000000001</v>
      </c>
      <c r="HK420" s="5">
        <v>10499.300000000001</v>
      </c>
      <c r="HL420" s="5">
        <v>10499.300000000001</v>
      </c>
      <c r="HM420" s="5">
        <v>10499.300000000001</v>
      </c>
      <c r="HN420" s="5">
        <v>10499.300000000001</v>
      </c>
      <c r="HO420" s="5">
        <v>10499.300000000001</v>
      </c>
      <c r="HP420" s="5">
        <v>10499.300000000001</v>
      </c>
      <c r="HQ420" s="5">
        <v>10499.300000000001</v>
      </c>
      <c r="HR420" s="5">
        <v>10499.300000000001</v>
      </c>
      <c r="HS420" s="5">
        <v>10499.300000000001</v>
      </c>
      <c r="HT420" s="5">
        <v>10499.300000000001</v>
      </c>
      <c r="HU420" s="5">
        <v>10499.300000000001</v>
      </c>
      <c r="HV420" s="5">
        <v>11129.258000000002</v>
      </c>
      <c r="HW420" s="5">
        <v>11129.258000000002</v>
      </c>
      <c r="HX420" s="5">
        <v>11129.258000000002</v>
      </c>
      <c r="HY420" s="5">
        <v>11129.258000000002</v>
      </c>
      <c r="HZ420" s="5">
        <v>11129.258000000002</v>
      </c>
      <c r="IA420" s="5">
        <v>11129.258000000002</v>
      </c>
      <c r="IB420" s="5">
        <v>11129.258000000002</v>
      </c>
      <c r="IC420" s="5">
        <v>11129.258000000002</v>
      </c>
      <c r="ID420" s="5">
        <v>11129.258000000002</v>
      </c>
      <c r="IE420" s="5">
        <v>11129.258000000002</v>
      </c>
      <c r="IF420" s="5">
        <v>11129.258000000002</v>
      </c>
      <c r="IG420" s="5">
        <v>11129.258000000002</v>
      </c>
      <c r="IH420" s="5">
        <v>11797.013480000001</v>
      </c>
      <c r="II420" s="5">
        <v>11797.013480000001</v>
      </c>
      <c r="IJ420" s="5">
        <v>11797.013480000001</v>
      </c>
      <c r="IK420" s="5">
        <v>11797.013480000001</v>
      </c>
      <c r="IL420" s="5">
        <v>11797.013480000001</v>
      </c>
      <c r="IM420" s="5">
        <v>11797.013480000001</v>
      </c>
      <c r="IN420" s="5">
        <v>11797.013480000001</v>
      </c>
      <c r="IO420" s="5">
        <v>11797.013480000001</v>
      </c>
      <c r="IP420" s="5">
        <v>11797.013480000001</v>
      </c>
      <c r="IQ420" s="5">
        <v>11797.013480000001</v>
      </c>
      <c r="IR420" s="5">
        <v>11797.013480000001</v>
      </c>
      <c r="IS420" s="5">
        <v>11797.013480000001</v>
      </c>
      <c r="IT420" s="5"/>
      <c r="IW420" s="5">
        <v>0</v>
      </c>
      <c r="IX420" s="5">
        <v>0</v>
      </c>
      <c r="IY420" s="5">
        <v>0</v>
      </c>
      <c r="IZ420" s="5">
        <v>0</v>
      </c>
      <c r="JA420" s="5">
        <v>0</v>
      </c>
      <c r="JB420" s="5">
        <v>0</v>
      </c>
      <c r="JC420" s="5">
        <v>0</v>
      </c>
      <c r="JD420" s="5">
        <v>0</v>
      </c>
      <c r="JE420" s="5">
        <v>0</v>
      </c>
      <c r="JF420" s="5">
        <v>0</v>
      </c>
      <c r="JG420" s="5">
        <v>0</v>
      </c>
      <c r="JH420" s="5">
        <v>0</v>
      </c>
      <c r="JI420" s="5">
        <v>0</v>
      </c>
      <c r="JJ420" s="5">
        <v>0</v>
      </c>
      <c r="JK420" s="5">
        <v>0</v>
      </c>
      <c r="JL420" s="5">
        <v>0</v>
      </c>
      <c r="JM420" s="5">
        <v>0</v>
      </c>
      <c r="JN420" s="5">
        <v>0</v>
      </c>
      <c r="JO420" s="5">
        <v>0</v>
      </c>
      <c r="JP420" s="5">
        <v>0</v>
      </c>
      <c r="JQ420" s="5">
        <v>0</v>
      </c>
      <c r="JR420" s="5">
        <v>0</v>
      </c>
      <c r="JS420" s="5">
        <v>0</v>
      </c>
      <c r="JT420" s="5">
        <v>0</v>
      </c>
      <c r="JU420" s="5">
        <v>284.27350000000001</v>
      </c>
      <c r="JV420" s="5">
        <v>284.27350000000001</v>
      </c>
      <c r="JW420" s="5">
        <v>284.27350000000001</v>
      </c>
      <c r="JX420" s="5">
        <v>284.27350000000001</v>
      </c>
      <c r="JY420" s="5">
        <v>284.27350000000001</v>
      </c>
      <c r="JZ420" s="5">
        <v>284.27350000000001</v>
      </c>
      <c r="KA420" s="5">
        <v>284.27350000000001</v>
      </c>
      <c r="KB420" s="5">
        <v>284.27350000000001</v>
      </c>
      <c r="KC420" s="5">
        <v>284.27350000000001</v>
      </c>
      <c r="KD420" s="5">
        <v>284.27350000000001</v>
      </c>
      <c r="KE420" s="5">
        <v>284.27350000000001</v>
      </c>
      <c r="KF420" s="5">
        <v>284.27350000000001</v>
      </c>
      <c r="KG420" s="5">
        <v>301.32991000000004</v>
      </c>
      <c r="KH420" s="5">
        <v>301.32991000000004</v>
      </c>
      <c r="KI420" s="5">
        <v>301.32991000000004</v>
      </c>
      <c r="KJ420" s="5">
        <v>301.32991000000004</v>
      </c>
      <c r="KK420" s="5">
        <v>301.32991000000004</v>
      </c>
      <c r="KL420" s="5">
        <v>301.32991000000004</v>
      </c>
      <c r="KM420" s="5">
        <v>301.32991000000004</v>
      </c>
      <c r="KN420" s="5">
        <v>301.32991000000004</v>
      </c>
      <c r="KO420" s="5">
        <v>301.32991000000004</v>
      </c>
      <c r="KP420" s="5">
        <v>301.32991000000004</v>
      </c>
      <c r="KQ420" s="5">
        <v>301.32991000000004</v>
      </c>
      <c r="KR420" s="5">
        <v>301.32991000000004</v>
      </c>
      <c r="KS420" s="5">
        <v>319.40970460000005</v>
      </c>
      <c r="KT420" s="5">
        <v>319.40970460000005</v>
      </c>
      <c r="KU420" s="5">
        <v>319.40970460000005</v>
      </c>
      <c r="KV420" s="5">
        <v>319.40970460000005</v>
      </c>
      <c r="KW420" s="5">
        <v>319.40970460000005</v>
      </c>
      <c r="KX420" s="5">
        <v>319.40970460000005</v>
      </c>
      <c r="KY420" s="5">
        <v>319.40970460000005</v>
      </c>
      <c r="KZ420" s="5">
        <v>319.40970460000005</v>
      </c>
      <c r="LA420" s="5">
        <v>319.40970460000005</v>
      </c>
      <c r="LB420" s="5">
        <v>319.40970460000005</v>
      </c>
      <c r="LC420" s="5">
        <v>319.40970460000005</v>
      </c>
      <c r="LD420" s="5">
        <v>319.40970460000005</v>
      </c>
      <c r="LE420" s="5">
        <v>338.57428687600003</v>
      </c>
      <c r="LF420" s="5">
        <v>338.57428687600003</v>
      </c>
      <c r="LG420" s="5">
        <v>338.57428687600003</v>
      </c>
      <c r="LH420" s="5">
        <v>338.57428687600003</v>
      </c>
      <c r="LI420" s="5">
        <v>338.57428687600003</v>
      </c>
      <c r="LJ420" s="5">
        <v>338.57428687600003</v>
      </c>
      <c r="LK420" s="5">
        <v>338.57428687600003</v>
      </c>
      <c r="LL420" s="5">
        <v>338.57428687600003</v>
      </c>
      <c r="LM420" s="5">
        <v>338.57428687600003</v>
      </c>
      <c r="LN420" s="5">
        <v>338.57428687600003</v>
      </c>
      <c r="LO420" s="5">
        <v>338.57428687600003</v>
      </c>
      <c r="LP420" s="5">
        <v>338.57428687600003</v>
      </c>
      <c r="LQ420" s="5"/>
      <c r="LT420" s="5">
        <v>0</v>
      </c>
      <c r="LU420" s="5">
        <v>0</v>
      </c>
      <c r="LV420" s="5">
        <v>0</v>
      </c>
      <c r="LW420" s="5">
        <v>0</v>
      </c>
      <c r="LX420" s="5">
        <v>0</v>
      </c>
      <c r="LY420" s="5">
        <v>0</v>
      </c>
      <c r="LZ420" s="5">
        <v>0</v>
      </c>
      <c r="MA420" s="5">
        <v>0</v>
      </c>
      <c r="MB420" s="5">
        <v>0</v>
      </c>
      <c r="MC420" s="5">
        <v>0</v>
      </c>
      <c r="MD420" s="5">
        <v>0</v>
      </c>
      <c r="ME420" s="5">
        <v>0</v>
      </c>
      <c r="MF420" s="5">
        <v>0</v>
      </c>
      <c r="MG420" s="5">
        <v>0</v>
      </c>
      <c r="MH420" s="5">
        <v>0</v>
      </c>
      <c r="MI420" s="5">
        <v>0</v>
      </c>
      <c r="MJ420" s="5">
        <v>0</v>
      </c>
      <c r="MK420" s="5">
        <v>0</v>
      </c>
      <c r="ML420" s="5">
        <v>0</v>
      </c>
      <c r="MM420" s="5">
        <v>0</v>
      </c>
      <c r="MN420" s="5">
        <v>0</v>
      </c>
      <c r="MO420" s="5">
        <v>0</v>
      </c>
      <c r="MP420" s="5">
        <v>0</v>
      </c>
      <c r="MQ420" s="5">
        <v>0</v>
      </c>
      <c r="MR420" s="5">
        <v>301.11200000000002</v>
      </c>
      <c r="MS420" s="5">
        <v>301.11200000000002</v>
      </c>
      <c r="MT420" s="5">
        <v>301.11200000000002</v>
      </c>
      <c r="MU420" s="5">
        <v>301.11200000000002</v>
      </c>
      <c r="MV420" s="5">
        <v>301.11200000000002</v>
      </c>
      <c r="MW420" s="5">
        <v>301.11200000000002</v>
      </c>
      <c r="MX420" s="5">
        <v>301.11200000000002</v>
      </c>
      <c r="MY420" s="5">
        <v>301.11200000000002</v>
      </c>
      <c r="MZ420" s="5">
        <v>301.11200000000002</v>
      </c>
      <c r="NA420" s="5">
        <v>301.11200000000002</v>
      </c>
      <c r="NB420" s="5">
        <v>301.11200000000002</v>
      </c>
      <c r="NC420" s="5">
        <v>301.11200000000002</v>
      </c>
      <c r="ND420" s="5">
        <v>319.17872000000006</v>
      </c>
      <c r="NE420" s="5">
        <v>319.17872000000006</v>
      </c>
      <c r="NF420" s="5">
        <v>319.17872000000006</v>
      </c>
      <c r="NG420" s="5">
        <v>319.17872000000006</v>
      </c>
      <c r="NH420" s="5">
        <v>319.17872000000006</v>
      </c>
      <c r="NI420" s="5">
        <v>319.17872000000006</v>
      </c>
      <c r="NJ420" s="5">
        <v>319.17872000000006</v>
      </c>
      <c r="NK420" s="5">
        <v>319.17872000000006</v>
      </c>
      <c r="NL420" s="5">
        <v>319.17872000000006</v>
      </c>
      <c r="NM420" s="5">
        <v>319.17872000000006</v>
      </c>
      <c r="NN420" s="5">
        <v>319.17872000000006</v>
      </c>
      <c r="NO420" s="5">
        <v>319.17872000000006</v>
      </c>
      <c r="NP420" s="5">
        <v>338.32944320000007</v>
      </c>
      <c r="NQ420" s="5">
        <v>338.32944320000007</v>
      </c>
      <c r="NR420" s="5">
        <v>338.32944320000007</v>
      </c>
      <c r="NS420" s="5">
        <v>338.32944320000007</v>
      </c>
      <c r="NT420" s="5">
        <v>338.32944320000007</v>
      </c>
      <c r="NU420" s="5">
        <v>338.32944320000007</v>
      </c>
      <c r="NV420" s="5">
        <v>338.32944320000007</v>
      </c>
      <c r="NW420" s="5">
        <v>338.32944320000007</v>
      </c>
      <c r="NX420" s="5">
        <v>338.32944320000007</v>
      </c>
      <c r="NY420" s="5">
        <v>338.32944320000007</v>
      </c>
      <c r="NZ420" s="5">
        <v>338.32944320000007</v>
      </c>
      <c r="OA420" s="5">
        <v>338.32944320000007</v>
      </c>
      <c r="OB420" s="5">
        <v>358.62920979200004</v>
      </c>
      <c r="OC420" s="5">
        <v>358.62920979200004</v>
      </c>
      <c r="OD420" s="5">
        <v>358.62920979200004</v>
      </c>
      <c r="OE420" s="5">
        <v>358.62920979200004</v>
      </c>
      <c r="OF420" s="5">
        <v>358.62920979200004</v>
      </c>
      <c r="OG420" s="5">
        <v>358.62920979200004</v>
      </c>
      <c r="OH420" s="5">
        <v>358.62920979200004</v>
      </c>
      <c r="OI420" s="5">
        <v>358.62920979200004</v>
      </c>
      <c r="OJ420" s="5">
        <v>358.62920979200004</v>
      </c>
      <c r="OK420" s="5">
        <v>358.62920979200004</v>
      </c>
      <c r="OL420" s="5">
        <v>358.62920979200004</v>
      </c>
      <c r="OM420" s="5">
        <v>358.62920979200004</v>
      </c>
      <c r="ON420" s="5"/>
      <c r="OQ420" s="59">
        <v>0</v>
      </c>
      <c r="OR420" s="59">
        <v>0</v>
      </c>
      <c r="OS420" s="59">
        <v>0</v>
      </c>
      <c r="OT420" s="59">
        <v>0</v>
      </c>
      <c r="OU420" s="59">
        <v>0</v>
      </c>
      <c r="OV420" s="59">
        <v>0</v>
      </c>
      <c r="OW420" s="59">
        <v>0</v>
      </c>
      <c r="OX420" s="59">
        <v>0</v>
      </c>
      <c r="OY420" s="59">
        <v>0</v>
      </c>
      <c r="OZ420" s="59">
        <v>0</v>
      </c>
      <c r="PA420" s="59">
        <v>0</v>
      </c>
      <c r="PB420" s="59">
        <v>0</v>
      </c>
      <c r="PC420" s="59">
        <v>0</v>
      </c>
      <c r="PD420" s="59">
        <v>0</v>
      </c>
      <c r="PE420" s="59">
        <v>0</v>
      </c>
      <c r="PF420" s="59">
        <v>0</v>
      </c>
      <c r="PG420" s="59">
        <v>0</v>
      </c>
      <c r="PH420" s="59">
        <v>0</v>
      </c>
      <c r="PI420" s="59">
        <v>0</v>
      </c>
      <c r="PJ420" s="59">
        <v>0</v>
      </c>
      <c r="PK420" s="59">
        <v>0</v>
      </c>
      <c r="PL420" s="59">
        <v>0</v>
      </c>
      <c r="PM420" s="59">
        <v>0</v>
      </c>
      <c r="PN420" s="59">
        <v>0</v>
      </c>
      <c r="PO420" s="59">
        <v>0</v>
      </c>
      <c r="PP420" s="59">
        <v>0</v>
      </c>
      <c r="PQ420" s="59">
        <v>0</v>
      </c>
      <c r="PR420" s="59">
        <v>0</v>
      </c>
      <c r="PS420" s="59">
        <v>0</v>
      </c>
      <c r="PT420" s="59">
        <v>0</v>
      </c>
      <c r="PU420" s="59">
        <v>0</v>
      </c>
      <c r="PV420" s="59">
        <v>0</v>
      </c>
      <c r="PW420" s="59">
        <v>0</v>
      </c>
      <c r="PX420" s="59">
        <v>0</v>
      </c>
      <c r="PY420" s="59">
        <v>0</v>
      </c>
      <c r="PZ420" s="59">
        <v>0</v>
      </c>
      <c r="QA420" s="59">
        <v>0</v>
      </c>
      <c r="QB420" s="59">
        <v>0</v>
      </c>
      <c r="QC420" s="59">
        <v>0</v>
      </c>
      <c r="QD420" s="59">
        <v>0</v>
      </c>
      <c r="QE420" s="59">
        <v>0</v>
      </c>
      <c r="QF420" s="59">
        <v>0</v>
      </c>
      <c r="QG420" s="59">
        <v>0</v>
      </c>
      <c r="QH420" s="59">
        <v>0</v>
      </c>
      <c r="QI420" s="59">
        <v>0</v>
      </c>
      <c r="QJ420" s="59">
        <v>0</v>
      </c>
      <c r="QK420" s="59">
        <v>0</v>
      </c>
      <c r="QL420" s="59">
        <v>0</v>
      </c>
      <c r="QM420" s="59">
        <v>0</v>
      </c>
      <c r="QN420" s="59">
        <v>0</v>
      </c>
      <c r="QO420" s="59">
        <v>0</v>
      </c>
      <c r="QP420" s="59">
        <v>0</v>
      </c>
      <c r="QQ420" s="59">
        <v>0</v>
      </c>
      <c r="QR420" s="59">
        <v>0</v>
      </c>
      <c r="QS420" s="59">
        <v>0</v>
      </c>
      <c r="QT420" s="59">
        <v>0</v>
      </c>
      <c r="QU420" s="59">
        <v>0</v>
      </c>
      <c r="QV420" s="59">
        <v>0</v>
      </c>
      <c r="QW420" s="59">
        <v>0</v>
      </c>
      <c r="QX420" s="59">
        <v>0</v>
      </c>
      <c r="QY420" s="59">
        <v>0</v>
      </c>
      <c r="QZ420" s="59">
        <v>0</v>
      </c>
      <c r="RA420" s="59">
        <v>0</v>
      </c>
      <c r="RB420" s="59">
        <v>0</v>
      </c>
      <c r="RC420" s="59">
        <v>0</v>
      </c>
      <c r="RD420" s="59">
        <v>0</v>
      </c>
      <c r="RE420" s="59">
        <v>0</v>
      </c>
      <c r="RF420" s="59">
        <v>0</v>
      </c>
      <c r="RG420" s="59">
        <v>0</v>
      </c>
      <c r="RH420" s="59">
        <v>0</v>
      </c>
      <c r="RI420" s="59">
        <v>0</v>
      </c>
      <c r="RJ420" s="59">
        <v>0</v>
      </c>
      <c r="RK420" s="59"/>
      <c r="RN420" s="59">
        <v>0</v>
      </c>
      <c r="RO420" s="59">
        <v>0</v>
      </c>
      <c r="RP420" s="59">
        <v>0</v>
      </c>
      <c r="RQ420" s="59">
        <v>0</v>
      </c>
      <c r="RR420" s="59">
        <v>0</v>
      </c>
      <c r="RS420" s="59">
        <v>0</v>
      </c>
      <c r="RT420" s="59">
        <v>0</v>
      </c>
      <c r="RU420" s="59">
        <v>0</v>
      </c>
      <c r="RV420" s="59">
        <v>0</v>
      </c>
      <c r="RW420" s="59">
        <v>0</v>
      </c>
      <c r="RX420" s="59">
        <v>0</v>
      </c>
      <c r="RY420" s="59">
        <v>0</v>
      </c>
      <c r="RZ420" s="59">
        <v>0</v>
      </c>
      <c r="SA420" s="59">
        <v>0</v>
      </c>
      <c r="SB420" s="59">
        <v>0</v>
      </c>
      <c r="SC420" s="59">
        <v>0</v>
      </c>
      <c r="SD420" s="59">
        <v>0</v>
      </c>
      <c r="SE420" s="59">
        <v>0</v>
      </c>
      <c r="SF420" s="59">
        <v>0</v>
      </c>
      <c r="SG420" s="59">
        <v>0</v>
      </c>
      <c r="SH420" s="59">
        <v>0</v>
      </c>
      <c r="SI420" s="59">
        <v>0</v>
      </c>
      <c r="SJ420" s="59">
        <v>0</v>
      </c>
      <c r="SK420" s="59">
        <v>0</v>
      </c>
      <c r="SL420" s="59">
        <v>585.38550000000009</v>
      </c>
      <c r="SM420" s="59">
        <v>585.38550000000009</v>
      </c>
      <c r="SN420" s="59">
        <v>585.38550000000009</v>
      </c>
      <c r="SO420" s="59">
        <v>585.38550000000009</v>
      </c>
      <c r="SP420" s="59">
        <v>585.38550000000009</v>
      </c>
      <c r="SQ420" s="59">
        <v>585.38550000000009</v>
      </c>
      <c r="SR420" s="59">
        <v>585.38550000000009</v>
      </c>
      <c r="SS420" s="59">
        <v>585.38550000000009</v>
      </c>
      <c r="ST420" s="59">
        <v>585.38550000000009</v>
      </c>
      <c r="SU420" s="59">
        <v>585.38550000000009</v>
      </c>
      <c r="SV420" s="59">
        <v>585.38550000000009</v>
      </c>
      <c r="SW420" s="59">
        <v>585.38550000000009</v>
      </c>
      <c r="SX420" s="59">
        <v>620.50863000000004</v>
      </c>
      <c r="SY420" s="59">
        <v>620.50863000000004</v>
      </c>
      <c r="SZ420" s="59">
        <v>620.50863000000004</v>
      </c>
      <c r="TA420" s="59">
        <v>620.50863000000004</v>
      </c>
      <c r="TB420" s="59">
        <v>620.50863000000004</v>
      </c>
      <c r="TC420" s="59">
        <v>620.50863000000004</v>
      </c>
      <c r="TD420" s="59">
        <v>620.50863000000004</v>
      </c>
      <c r="TE420" s="59">
        <v>620.50863000000004</v>
      </c>
      <c r="TF420" s="59">
        <v>620.50863000000004</v>
      </c>
      <c r="TG420" s="59">
        <v>620.50863000000004</v>
      </c>
      <c r="TH420" s="59">
        <v>620.50863000000004</v>
      </c>
      <c r="TI420" s="59">
        <v>620.50863000000004</v>
      </c>
      <c r="TJ420" s="59">
        <v>657.73914780000018</v>
      </c>
      <c r="TK420" s="59">
        <v>657.73914780000018</v>
      </c>
      <c r="TL420" s="59">
        <v>657.73914780000018</v>
      </c>
      <c r="TM420" s="59">
        <v>657.73914780000018</v>
      </c>
      <c r="TN420" s="59">
        <v>657.73914780000018</v>
      </c>
      <c r="TO420" s="59">
        <v>657.73914780000018</v>
      </c>
      <c r="TP420" s="59">
        <v>657.73914780000018</v>
      </c>
      <c r="TQ420" s="59">
        <v>657.73914780000018</v>
      </c>
      <c r="TR420" s="59">
        <v>657.73914780000018</v>
      </c>
      <c r="TS420" s="59">
        <v>657.73914780000018</v>
      </c>
      <c r="TT420" s="59">
        <v>657.73914780000018</v>
      </c>
      <c r="TU420" s="59">
        <v>657.73914780000018</v>
      </c>
      <c r="TV420" s="59">
        <v>697.20349666800007</v>
      </c>
      <c r="TW420" s="59">
        <v>697.20349666800007</v>
      </c>
      <c r="TX420" s="59">
        <v>697.20349666800007</v>
      </c>
      <c r="TY420" s="59">
        <v>697.20349666800007</v>
      </c>
      <c r="TZ420" s="59">
        <v>697.20349666800007</v>
      </c>
      <c r="UA420" s="59">
        <v>697.20349666800007</v>
      </c>
      <c r="UB420" s="59">
        <v>697.20349666800007</v>
      </c>
      <c r="UC420" s="59">
        <v>697.20349666800007</v>
      </c>
      <c r="UD420" s="59">
        <v>697.20349666800007</v>
      </c>
      <c r="UE420" s="59">
        <v>697.20349666800007</v>
      </c>
      <c r="UF420" s="59">
        <v>697.20349666800007</v>
      </c>
      <c r="UG420" s="59">
        <v>697.20349666800007</v>
      </c>
      <c r="UH420" s="59"/>
      <c r="UK420" s="59">
        <v>0</v>
      </c>
      <c r="UL420" s="59">
        <v>0</v>
      </c>
      <c r="UM420" s="59">
        <v>3411.2820000000011</v>
      </c>
      <c r="UN420" s="59">
        <v>3615.9589199999996</v>
      </c>
      <c r="UO420" s="59">
        <v>3832.9164552000016</v>
      </c>
      <c r="UP420" s="59">
        <v>4062.8914425119997</v>
      </c>
      <c r="UQ420" s="59"/>
      <c r="UT420" s="59">
        <v>0</v>
      </c>
      <c r="UU420" s="59">
        <v>0</v>
      </c>
      <c r="UV420" s="59">
        <v>3613.3440000000005</v>
      </c>
      <c r="UW420" s="59">
        <v>3830.14464</v>
      </c>
      <c r="UX420" s="59">
        <v>4059.9533184000015</v>
      </c>
      <c r="UY420" s="59">
        <v>4303.5505175040007</v>
      </c>
      <c r="UZ420" s="59"/>
      <c r="VC420" s="59">
        <v>0</v>
      </c>
      <c r="VD420" s="59">
        <v>0</v>
      </c>
      <c r="VE420" s="59">
        <v>0</v>
      </c>
      <c r="VF420" s="59">
        <v>0</v>
      </c>
      <c r="VG420" s="59">
        <v>0</v>
      </c>
      <c r="VH420" s="59">
        <v>0</v>
      </c>
      <c r="VI420" s="59"/>
      <c r="VL420" s="59">
        <v>0</v>
      </c>
      <c r="VM420" s="59">
        <v>0</v>
      </c>
      <c r="VN420" s="59">
        <v>7024.626000000002</v>
      </c>
      <c r="VO420" s="59">
        <v>7446.1035599999996</v>
      </c>
      <c r="VP420" s="59">
        <v>7892.8697736000031</v>
      </c>
      <c r="VQ420" s="59">
        <v>8366.4419600159999</v>
      </c>
      <c r="VR420" s="59"/>
      <c r="VU420" s="59">
        <v>0</v>
      </c>
      <c r="VV420" s="59">
        <v>0</v>
      </c>
      <c r="VW420" s="59">
        <v>118860</v>
      </c>
      <c r="VX420" s="59">
        <v>125991.60000000002</v>
      </c>
      <c r="VY420" s="59">
        <v>133551.09600000002</v>
      </c>
      <c r="VZ420" s="59">
        <v>141564.16175999999</v>
      </c>
      <c r="WA420" s="59"/>
      <c r="WD420" s="59">
        <v>0</v>
      </c>
      <c r="WE420" s="59">
        <v>0</v>
      </c>
      <c r="WF420" s="59">
        <v>9905</v>
      </c>
      <c r="WG420" s="59">
        <v>10499.300000000001</v>
      </c>
      <c r="WH420" s="59">
        <v>11129.258000000002</v>
      </c>
      <c r="WI420" s="59">
        <v>11797.01348</v>
      </c>
      <c r="WJ420" s="59"/>
      <c r="WM420" s="59">
        <v>0</v>
      </c>
      <c r="WN420" s="59">
        <v>0</v>
      </c>
      <c r="WO420" s="59">
        <v>415.65253881661772</v>
      </c>
      <c r="WP420" s="59">
        <v>440.59169114561485</v>
      </c>
      <c r="WQ420" s="59">
        <v>467.02719261435175</v>
      </c>
      <c r="WR420" s="59">
        <v>495.0488241712128</v>
      </c>
      <c r="WS420" s="59"/>
      <c r="WV420" s="74">
        <v>-12</v>
      </c>
      <c r="WW420" s="74">
        <v>0</v>
      </c>
      <c r="WX420" s="74">
        <v>12</v>
      </c>
      <c r="WY420" s="74">
        <v>24</v>
      </c>
      <c r="WZ420" s="74">
        <v>36</v>
      </c>
      <c r="XA420" s="74">
        <v>48</v>
      </c>
      <c r="XB420" s="74"/>
      <c r="XE420" s="80">
        <v>0</v>
      </c>
      <c r="XF420" s="80">
        <v>0</v>
      </c>
      <c r="XG420" s="80">
        <v>1</v>
      </c>
      <c r="XH420" s="80">
        <v>2</v>
      </c>
      <c r="XI420" s="80">
        <v>3</v>
      </c>
      <c r="XJ420" s="80">
        <v>4</v>
      </c>
      <c r="XK420" s="80"/>
      <c r="XL420" s="75"/>
      <c r="XM420" s="75"/>
      <c r="XN420" s="80">
        <v>0</v>
      </c>
      <c r="XO420" s="80">
        <v>0</v>
      </c>
      <c r="XP420" s="80">
        <v>0</v>
      </c>
      <c r="XQ420" s="80">
        <v>0</v>
      </c>
      <c r="XR420" s="80">
        <v>0</v>
      </c>
      <c r="XS420" s="80">
        <v>0</v>
      </c>
      <c r="XT420" s="80"/>
      <c r="XW420" s="80">
        <v>0</v>
      </c>
      <c r="XX420" s="80">
        <v>0</v>
      </c>
      <c r="XY420" s="80">
        <v>0</v>
      </c>
      <c r="XZ420" s="80">
        <v>0</v>
      </c>
      <c r="YA420" s="80">
        <v>0</v>
      </c>
      <c r="YB420" s="80">
        <v>0</v>
      </c>
      <c r="YC420" s="80"/>
      <c r="YF420" s="5">
        <v>0</v>
      </c>
      <c r="YG420" s="5">
        <v>0</v>
      </c>
      <c r="YH420" s="5">
        <v>866.63554343264786</v>
      </c>
      <c r="YI420" s="5">
        <v>918.63367603860752</v>
      </c>
      <c r="YJ420" s="5">
        <v>973.75169660092342</v>
      </c>
      <c r="YK420" s="5">
        <v>1032.1767983969794</v>
      </c>
      <c r="YL420" s="5"/>
      <c r="YO420" s="5">
        <v>0</v>
      </c>
      <c r="YP420" s="5">
        <v>0</v>
      </c>
      <c r="YQ420" s="5">
        <v>18704.364246747798</v>
      </c>
      <c r="YR420" s="5">
        <v>19826.626101552669</v>
      </c>
      <c r="YS420" s="5">
        <v>21016.223667645827</v>
      </c>
      <c r="YT420" s="5">
        <v>29702.929450272768</v>
      </c>
      <c r="YU420" s="5"/>
      <c r="YX420" s="5">
        <v>0</v>
      </c>
      <c r="YY420" s="5">
        <v>0</v>
      </c>
      <c r="YZ420" s="5">
        <v>18704.364246747798</v>
      </c>
      <c r="ZA420" s="5">
        <v>19826.626101552669</v>
      </c>
      <c r="ZB420" s="5">
        <v>21016.223667645827</v>
      </c>
      <c r="ZC420" s="5">
        <v>29702.929450272768</v>
      </c>
      <c r="ZD420" s="5"/>
      <c r="ZG420" s="5">
        <v>0</v>
      </c>
      <c r="ZH420" s="5">
        <v>0</v>
      </c>
      <c r="ZI420" s="5">
        <v>415.65253881661772</v>
      </c>
      <c r="ZJ420" s="5">
        <v>440.59169114561485</v>
      </c>
      <c r="ZK420" s="5">
        <v>467.02719261435175</v>
      </c>
      <c r="ZL420" s="5">
        <v>495.0488241712128</v>
      </c>
      <c r="ZM420" s="5"/>
      <c r="ZP420" s="60">
        <v>0</v>
      </c>
      <c r="ZQ420" s="60">
        <v>0</v>
      </c>
      <c r="ZR420" s="60">
        <v>5819.1355434326479</v>
      </c>
      <c r="ZS420" s="60">
        <v>12336.567352077216</v>
      </c>
      <c r="ZT420" s="60">
        <v>13076.761393201848</v>
      </c>
      <c r="ZU420" s="60">
        <v>13861.367076793958</v>
      </c>
      <c r="ZV420" s="60"/>
      <c r="ZY420" s="60">
        <v>0</v>
      </c>
      <c r="ZZ420" s="60">
        <v>0</v>
      </c>
      <c r="AAA420" s="60">
        <v>415.65253881661772</v>
      </c>
      <c r="AAB420" s="60">
        <v>440.59169114561485</v>
      </c>
      <c r="AAC420" s="60">
        <v>467.02719261435175</v>
      </c>
      <c r="AAD420" s="60">
        <v>495.0488241712128</v>
      </c>
      <c r="AAE420" s="60"/>
      <c r="AAH420" s="60">
        <v>0</v>
      </c>
      <c r="AAI420" s="60">
        <v>0</v>
      </c>
      <c r="AAJ420" s="60">
        <v>8728.7033151489723</v>
      </c>
      <c r="AAK420" s="60">
        <v>18504.851028115823</v>
      </c>
      <c r="AAL420" s="60">
        <v>29422.713134704161</v>
      </c>
      <c r="AAM420" s="60">
        <v>41584.101230381872</v>
      </c>
      <c r="AAN420" s="60"/>
      <c r="AAQ420" s="5">
        <v>0</v>
      </c>
      <c r="AAR420" s="5">
        <v>0</v>
      </c>
      <c r="AAS420" s="5">
        <v>14547.838858581621</v>
      </c>
      <c r="AAT420" s="5">
        <v>30841.418380193041</v>
      </c>
      <c r="AAU420" s="5">
        <v>42499.474527906008</v>
      </c>
      <c r="AAV420" s="5">
        <v>55445.468307175834</v>
      </c>
    </row>
    <row r="421" spans="2:724" ht="15" customHeight="1">
      <c r="B421" s="228">
        <v>148</v>
      </c>
      <c r="C421" s="228">
        <v>24</v>
      </c>
      <c r="D421" s="229" t="s">
        <v>504</v>
      </c>
      <c r="E421" s="73" t="b">
        <v>0</v>
      </c>
      <c r="F421" s="230">
        <v>42370</v>
      </c>
      <c r="G421" s="231" t="s">
        <v>426</v>
      </c>
      <c r="H421" s="57" t="s">
        <v>231</v>
      </c>
      <c r="I421" s="57" t="s">
        <v>198</v>
      </c>
      <c r="J421" s="229" t="s">
        <v>232</v>
      </c>
      <c r="K421" s="232">
        <v>0</v>
      </c>
      <c r="L421" s="232">
        <v>0</v>
      </c>
      <c r="M421" s="73" t="b">
        <v>1</v>
      </c>
      <c r="N421" s="73" t="b">
        <v>1</v>
      </c>
      <c r="O421" s="73" t="b">
        <v>1</v>
      </c>
      <c r="P421" s="27">
        <v>43466</v>
      </c>
      <c r="Q421" s="27" t="s">
        <v>426</v>
      </c>
      <c r="R421" s="69">
        <v>0</v>
      </c>
      <c r="S421" s="69">
        <v>0.06</v>
      </c>
      <c r="T421" s="69">
        <v>0.06</v>
      </c>
      <c r="U421" s="69">
        <v>0.06</v>
      </c>
      <c r="V421" s="69">
        <v>0.06</v>
      </c>
      <c r="W421" s="69">
        <v>0.06</v>
      </c>
      <c r="Z421" s="232">
        <v>0</v>
      </c>
      <c r="AA421" s="232">
        <v>0</v>
      </c>
      <c r="AB421" s="232">
        <v>0</v>
      </c>
      <c r="AC421" s="232">
        <v>0</v>
      </c>
      <c r="AD421" s="232">
        <v>0</v>
      </c>
      <c r="AE421" s="232">
        <v>0</v>
      </c>
      <c r="AF421" s="232">
        <v>0</v>
      </c>
      <c r="AG421" s="232">
        <v>0</v>
      </c>
      <c r="AH421" s="232">
        <v>0</v>
      </c>
      <c r="AI421" s="232">
        <v>0</v>
      </c>
      <c r="AJ421" s="232">
        <v>0</v>
      </c>
      <c r="AK421" s="232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234">
        <v>9905</v>
      </c>
      <c r="AY421" s="5">
        <v>9905</v>
      </c>
      <c r="AZ421" s="5">
        <v>9905</v>
      </c>
      <c r="BA421" s="5">
        <v>9905</v>
      </c>
      <c r="BB421" s="5">
        <v>9905</v>
      </c>
      <c r="BC421" s="5">
        <v>9905</v>
      </c>
      <c r="BD421" s="5">
        <v>9905</v>
      </c>
      <c r="BE421" s="5">
        <v>9905</v>
      </c>
      <c r="BF421" s="5">
        <v>9905</v>
      </c>
      <c r="BG421" s="5">
        <v>9905</v>
      </c>
      <c r="BH421" s="5">
        <v>9905</v>
      </c>
      <c r="BI421" s="5">
        <v>9905</v>
      </c>
      <c r="BJ421" s="5">
        <v>10499.300000000001</v>
      </c>
      <c r="BK421" s="5">
        <v>10499.300000000001</v>
      </c>
      <c r="BL421" s="5">
        <v>10499.300000000001</v>
      </c>
      <c r="BM421" s="5">
        <v>10499.300000000001</v>
      </c>
      <c r="BN421" s="5">
        <v>10499.300000000001</v>
      </c>
      <c r="BO421" s="5">
        <v>10499.300000000001</v>
      </c>
      <c r="BP421" s="5">
        <v>10499.300000000001</v>
      </c>
      <c r="BQ421" s="5">
        <v>10499.300000000001</v>
      </c>
      <c r="BR421" s="5">
        <v>10499.300000000001</v>
      </c>
      <c r="BS421" s="5">
        <v>10499.300000000001</v>
      </c>
      <c r="BT421" s="5">
        <v>10499.300000000001</v>
      </c>
      <c r="BU421" s="5">
        <v>10499.300000000001</v>
      </c>
      <c r="BV421" s="5">
        <v>11129.258000000002</v>
      </c>
      <c r="BW421" s="5">
        <v>11129.258000000002</v>
      </c>
      <c r="BX421" s="5">
        <v>11129.258000000002</v>
      </c>
      <c r="BY421" s="5">
        <v>11129.258000000002</v>
      </c>
      <c r="BZ421" s="5">
        <v>11129.258000000002</v>
      </c>
      <c r="CA421" s="5">
        <v>11129.258000000002</v>
      </c>
      <c r="CB421" s="5">
        <v>11129.258000000002</v>
      </c>
      <c r="CC421" s="5">
        <v>11129.258000000002</v>
      </c>
      <c r="CD421" s="5">
        <v>11129.258000000002</v>
      </c>
      <c r="CE421" s="5">
        <v>11129.258000000002</v>
      </c>
      <c r="CF421" s="5">
        <v>11129.258000000002</v>
      </c>
      <c r="CG421" s="5">
        <v>11129.258000000002</v>
      </c>
      <c r="CH421" s="5">
        <v>11797.013480000001</v>
      </c>
      <c r="CI421" s="5">
        <v>11797.013480000001</v>
      </c>
      <c r="CJ421" s="5">
        <v>11797.013480000001</v>
      </c>
      <c r="CK421" s="5">
        <v>11797.013480000001</v>
      </c>
      <c r="CL421" s="5">
        <v>11797.013480000001</v>
      </c>
      <c r="CM421" s="5">
        <v>11797.013480000001</v>
      </c>
      <c r="CN421" s="5">
        <v>11797.013480000001</v>
      </c>
      <c r="CO421" s="5">
        <v>11797.013480000001</v>
      </c>
      <c r="CP421" s="5">
        <v>11797.013480000001</v>
      </c>
      <c r="CQ421" s="5">
        <v>11797.013480000001</v>
      </c>
      <c r="CR421" s="5">
        <v>11797.013480000001</v>
      </c>
      <c r="CS421" s="5">
        <v>11797.013480000001</v>
      </c>
      <c r="CU421" s="69">
        <v>0</v>
      </c>
      <c r="CV421" s="69">
        <v>0</v>
      </c>
      <c r="CW421" s="69">
        <v>0</v>
      </c>
      <c r="CX421" s="69">
        <v>0</v>
      </c>
      <c r="CY421" s="69">
        <v>0</v>
      </c>
      <c r="CZ421" s="69">
        <v>0</v>
      </c>
      <c r="DC421" s="5">
        <v>0</v>
      </c>
      <c r="DD421" s="5">
        <v>0</v>
      </c>
      <c r="DE421" s="5">
        <v>0</v>
      </c>
      <c r="DF421" s="5">
        <v>0</v>
      </c>
      <c r="DG421" s="5">
        <v>0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0</v>
      </c>
      <c r="DR421" s="5">
        <v>0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0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</v>
      </c>
      <c r="EK421" s="5">
        <v>0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0</v>
      </c>
      <c r="ER421" s="5">
        <v>0</v>
      </c>
      <c r="ES421" s="5">
        <v>0</v>
      </c>
      <c r="ET421" s="5">
        <v>0</v>
      </c>
      <c r="EU421" s="5">
        <v>0</v>
      </c>
      <c r="EV421" s="5">
        <v>0</v>
      </c>
      <c r="EW421" s="5">
        <v>0</v>
      </c>
      <c r="EX421" s="5">
        <v>0</v>
      </c>
      <c r="EY421" s="5">
        <v>0</v>
      </c>
      <c r="EZ421" s="5">
        <v>0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0</v>
      </c>
      <c r="FO421" s="5">
        <v>0</v>
      </c>
      <c r="FP421" s="5">
        <v>0</v>
      </c>
      <c r="FQ421" s="5">
        <v>0</v>
      </c>
      <c r="FR421" s="5">
        <v>0</v>
      </c>
      <c r="FS421" s="5">
        <v>0</v>
      </c>
      <c r="FT421" s="5">
        <v>0</v>
      </c>
      <c r="FU421" s="5">
        <v>0</v>
      </c>
      <c r="FV421" s="5">
        <v>0</v>
      </c>
      <c r="FW421" s="5"/>
      <c r="FZ421" s="5">
        <v>0</v>
      </c>
      <c r="GA421" s="5">
        <v>0</v>
      </c>
      <c r="GB421" s="5">
        <v>0</v>
      </c>
      <c r="GC421" s="5">
        <v>0</v>
      </c>
      <c r="GD421" s="5">
        <v>0</v>
      </c>
      <c r="GE421" s="5">
        <v>0</v>
      </c>
      <c r="GF421" s="5">
        <v>0</v>
      </c>
      <c r="GG421" s="5">
        <v>0</v>
      </c>
      <c r="GH421" s="5">
        <v>0</v>
      </c>
      <c r="GI421" s="5">
        <v>0</v>
      </c>
      <c r="GJ421" s="5">
        <v>0</v>
      </c>
      <c r="GK421" s="5">
        <v>0</v>
      </c>
      <c r="GL421" s="5">
        <v>0</v>
      </c>
      <c r="GM421" s="5">
        <v>0</v>
      </c>
      <c r="GN421" s="5">
        <v>0</v>
      </c>
      <c r="GO421" s="5">
        <v>0</v>
      </c>
      <c r="GP421" s="5">
        <v>0</v>
      </c>
      <c r="GQ421" s="5">
        <v>0</v>
      </c>
      <c r="GR421" s="5">
        <v>0</v>
      </c>
      <c r="GS421" s="5">
        <v>0</v>
      </c>
      <c r="GT421" s="5">
        <v>0</v>
      </c>
      <c r="GU421" s="5">
        <v>0</v>
      </c>
      <c r="GV421" s="5">
        <v>0</v>
      </c>
      <c r="GW421" s="5">
        <v>0</v>
      </c>
      <c r="GX421" s="5">
        <v>9905</v>
      </c>
      <c r="GY421" s="5">
        <v>9905</v>
      </c>
      <c r="GZ421" s="5">
        <v>9905</v>
      </c>
      <c r="HA421" s="5">
        <v>9905</v>
      </c>
      <c r="HB421" s="5">
        <v>9905</v>
      </c>
      <c r="HC421" s="5">
        <v>9905</v>
      </c>
      <c r="HD421" s="5">
        <v>9905</v>
      </c>
      <c r="HE421" s="5">
        <v>9905</v>
      </c>
      <c r="HF421" s="5">
        <v>9905</v>
      </c>
      <c r="HG421" s="5">
        <v>9905</v>
      </c>
      <c r="HH421" s="5">
        <v>9905</v>
      </c>
      <c r="HI421" s="5">
        <v>9905</v>
      </c>
      <c r="HJ421" s="5">
        <v>10499.300000000001</v>
      </c>
      <c r="HK421" s="5">
        <v>10499.300000000001</v>
      </c>
      <c r="HL421" s="5">
        <v>10499.300000000001</v>
      </c>
      <c r="HM421" s="5">
        <v>10499.300000000001</v>
      </c>
      <c r="HN421" s="5">
        <v>10499.300000000001</v>
      </c>
      <c r="HO421" s="5">
        <v>10499.300000000001</v>
      </c>
      <c r="HP421" s="5">
        <v>10499.300000000001</v>
      </c>
      <c r="HQ421" s="5">
        <v>10499.300000000001</v>
      </c>
      <c r="HR421" s="5">
        <v>10499.300000000001</v>
      </c>
      <c r="HS421" s="5">
        <v>10499.300000000001</v>
      </c>
      <c r="HT421" s="5">
        <v>10499.300000000001</v>
      </c>
      <c r="HU421" s="5">
        <v>10499.300000000001</v>
      </c>
      <c r="HV421" s="5">
        <v>11129.258000000002</v>
      </c>
      <c r="HW421" s="5">
        <v>11129.258000000002</v>
      </c>
      <c r="HX421" s="5">
        <v>11129.258000000002</v>
      </c>
      <c r="HY421" s="5">
        <v>11129.258000000002</v>
      </c>
      <c r="HZ421" s="5">
        <v>11129.258000000002</v>
      </c>
      <c r="IA421" s="5">
        <v>11129.258000000002</v>
      </c>
      <c r="IB421" s="5">
        <v>11129.258000000002</v>
      </c>
      <c r="IC421" s="5">
        <v>11129.258000000002</v>
      </c>
      <c r="ID421" s="5">
        <v>11129.258000000002</v>
      </c>
      <c r="IE421" s="5">
        <v>11129.258000000002</v>
      </c>
      <c r="IF421" s="5">
        <v>11129.258000000002</v>
      </c>
      <c r="IG421" s="5">
        <v>11129.258000000002</v>
      </c>
      <c r="IH421" s="5">
        <v>11797.013480000001</v>
      </c>
      <c r="II421" s="5">
        <v>11797.013480000001</v>
      </c>
      <c r="IJ421" s="5">
        <v>11797.013480000001</v>
      </c>
      <c r="IK421" s="5">
        <v>11797.013480000001</v>
      </c>
      <c r="IL421" s="5">
        <v>11797.013480000001</v>
      </c>
      <c r="IM421" s="5">
        <v>11797.013480000001</v>
      </c>
      <c r="IN421" s="5">
        <v>11797.013480000001</v>
      </c>
      <c r="IO421" s="5">
        <v>11797.013480000001</v>
      </c>
      <c r="IP421" s="5">
        <v>11797.013480000001</v>
      </c>
      <c r="IQ421" s="5">
        <v>11797.013480000001</v>
      </c>
      <c r="IR421" s="5">
        <v>11797.013480000001</v>
      </c>
      <c r="IS421" s="5">
        <v>11797.013480000001</v>
      </c>
      <c r="IT421" s="5"/>
      <c r="IW421" s="5">
        <v>0</v>
      </c>
      <c r="IX421" s="5">
        <v>0</v>
      </c>
      <c r="IY421" s="5">
        <v>0</v>
      </c>
      <c r="IZ421" s="5">
        <v>0</v>
      </c>
      <c r="JA421" s="5">
        <v>0</v>
      </c>
      <c r="JB421" s="5">
        <v>0</v>
      </c>
      <c r="JC421" s="5">
        <v>0</v>
      </c>
      <c r="JD421" s="5">
        <v>0</v>
      </c>
      <c r="JE421" s="5">
        <v>0</v>
      </c>
      <c r="JF421" s="5">
        <v>0</v>
      </c>
      <c r="JG421" s="5">
        <v>0</v>
      </c>
      <c r="JH421" s="5">
        <v>0</v>
      </c>
      <c r="JI421" s="5">
        <v>0</v>
      </c>
      <c r="JJ421" s="5">
        <v>0</v>
      </c>
      <c r="JK421" s="5">
        <v>0</v>
      </c>
      <c r="JL421" s="5">
        <v>0</v>
      </c>
      <c r="JM421" s="5">
        <v>0</v>
      </c>
      <c r="JN421" s="5">
        <v>0</v>
      </c>
      <c r="JO421" s="5">
        <v>0</v>
      </c>
      <c r="JP421" s="5">
        <v>0</v>
      </c>
      <c r="JQ421" s="5">
        <v>0</v>
      </c>
      <c r="JR421" s="5">
        <v>0</v>
      </c>
      <c r="JS421" s="5">
        <v>0</v>
      </c>
      <c r="JT421" s="5">
        <v>0</v>
      </c>
      <c r="JU421" s="5">
        <v>284.27350000000001</v>
      </c>
      <c r="JV421" s="5">
        <v>284.27350000000001</v>
      </c>
      <c r="JW421" s="5">
        <v>284.27350000000001</v>
      </c>
      <c r="JX421" s="5">
        <v>284.27350000000001</v>
      </c>
      <c r="JY421" s="5">
        <v>284.27350000000001</v>
      </c>
      <c r="JZ421" s="5">
        <v>284.27350000000001</v>
      </c>
      <c r="KA421" s="5">
        <v>284.27350000000001</v>
      </c>
      <c r="KB421" s="5">
        <v>284.27350000000001</v>
      </c>
      <c r="KC421" s="5">
        <v>284.27350000000001</v>
      </c>
      <c r="KD421" s="5">
        <v>284.27350000000001</v>
      </c>
      <c r="KE421" s="5">
        <v>284.27350000000001</v>
      </c>
      <c r="KF421" s="5">
        <v>284.27350000000001</v>
      </c>
      <c r="KG421" s="5">
        <v>301.32991000000004</v>
      </c>
      <c r="KH421" s="5">
        <v>301.32991000000004</v>
      </c>
      <c r="KI421" s="5">
        <v>301.32991000000004</v>
      </c>
      <c r="KJ421" s="5">
        <v>301.32991000000004</v>
      </c>
      <c r="KK421" s="5">
        <v>301.32991000000004</v>
      </c>
      <c r="KL421" s="5">
        <v>301.32991000000004</v>
      </c>
      <c r="KM421" s="5">
        <v>301.32991000000004</v>
      </c>
      <c r="KN421" s="5">
        <v>301.32991000000004</v>
      </c>
      <c r="KO421" s="5">
        <v>301.32991000000004</v>
      </c>
      <c r="KP421" s="5">
        <v>301.32991000000004</v>
      </c>
      <c r="KQ421" s="5">
        <v>301.32991000000004</v>
      </c>
      <c r="KR421" s="5">
        <v>301.32991000000004</v>
      </c>
      <c r="KS421" s="5">
        <v>319.40970460000005</v>
      </c>
      <c r="KT421" s="5">
        <v>319.40970460000005</v>
      </c>
      <c r="KU421" s="5">
        <v>319.40970460000005</v>
      </c>
      <c r="KV421" s="5">
        <v>319.40970460000005</v>
      </c>
      <c r="KW421" s="5">
        <v>319.40970460000005</v>
      </c>
      <c r="KX421" s="5">
        <v>319.40970460000005</v>
      </c>
      <c r="KY421" s="5">
        <v>319.40970460000005</v>
      </c>
      <c r="KZ421" s="5">
        <v>319.40970460000005</v>
      </c>
      <c r="LA421" s="5">
        <v>319.40970460000005</v>
      </c>
      <c r="LB421" s="5">
        <v>319.40970460000005</v>
      </c>
      <c r="LC421" s="5">
        <v>319.40970460000005</v>
      </c>
      <c r="LD421" s="5">
        <v>319.40970460000005</v>
      </c>
      <c r="LE421" s="5">
        <v>338.57428687600003</v>
      </c>
      <c r="LF421" s="5">
        <v>338.57428687600003</v>
      </c>
      <c r="LG421" s="5">
        <v>338.57428687600003</v>
      </c>
      <c r="LH421" s="5">
        <v>338.57428687600003</v>
      </c>
      <c r="LI421" s="5">
        <v>338.57428687600003</v>
      </c>
      <c r="LJ421" s="5">
        <v>338.57428687600003</v>
      </c>
      <c r="LK421" s="5">
        <v>338.57428687600003</v>
      </c>
      <c r="LL421" s="5">
        <v>338.57428687600003</v>
      </c>
      <c r="LM421" s="5">
        <v>338.57428687600003</v>
      </c>
      <c r="LN421" s="5">
        <v>338.57428687600003</v>
      </c>
      <c r="LO421" s="5">
        <v>338.57428687600003</v>
      </c>
      <c r="LP421" s="5">
        <v>338.57428687600003</v>
      </c>
      <c r="LQ421" s="5"/>
      <c r="LT421" s="5">
        <v>0</v>
      </c>
      <c r="LU421" s="5">
        <v>0</v>
      </c>
      <c r="LV421" s="5">
        <v>0</v>
      </c>
      <c r="LW421" s="5">
        <v>0</v>
      </c>
      <c r="LX421" s="5">
        <v>0</v>
      </c>
      <c r="LY421" s="5">
        <v>0</v>
      </c>
      <c r="LZ421" s="5">
        <v>0</v>
      </c>
      <c r="MA421" s="5">
        <v>0</v>
      </c>
      <c r="MB421" s="5">
        <v>0</v>
      </c>
      <c r="MC421" s="5">
        <v>0</v>
      </c>
      <c r="MD421" s="5">
        <v>0</v>
      </c>
      <c r="ME421" s="5">
        <v>0</v>
      </c>
      <c r="MF421" s="5">
        <v>0</v>
      </c>
      <c r="MG421" s="5">
        <v>0</v>
      </c>
      <c r="MH421" s="5">
        <v>0</v>
      </c>
      <c r="MI421" s="5">
        <v>0</v>
      </c>
      <c r="MJ421" s="5">
        <v>0</v>
      </c>
      <c r="MK421" s="5">
        <v>0</v>
      </c>
      <c r="ML421" s="5">
        <v>0</v>
      </c>
      <c r="MM421" s="5">
        <v>0</v>
      </c>
      <c r="MN421" s="5">
        <v>0</v>
      </c>
      <c r="MO421" s="5">
        <v>0</v>
      </c>
      <c r="MP421" s="5">
        <v>0</v>
      </c>
      <c r="MQ421" s="5">
        <v>0</v>
      </c>
      <c r="MR421" s="5">
        <v>301.11200000000002</v>
      </c>
      <c r="MS421" s="5">
        <v>301.11200000000002</v>
      </c>
      <c r="MT421" s="5">
        <v>301.11200000000002</v>
      </c>
      <c r="MU421" s="5">
        <v>301.11200000000002</v>
      </c>
      <c r="MV421" s="5">
        <v>301.11200000000002</v>
      </c>
      <c r="MW421" s="5">
        <v>301.11200000000002</v>
      </c>
      <c r="MX421" s="5">
        <v>301.11200000000002</v>
      </c>
      <c r="MY421" s="5">
        <v>301.11200000000002</v>
      </c>
      <c r="MZ421" s="5">
        <v>301.11200000000002</v>
      </c>
      <c r="NA421" s="5">
        <v>301.11200000000002</v>
      </c>
      <c r="NB421" s="5">
        <v>301.11200000000002</v>
      </c>
      <c r="NC421" s="5">
        <v>301.11200000000002</v>
      </c>
      <c r="ND421" s="5">
        <v>319.17872000000006</v>
      </c>
      <c r="NE421" s="5">
        <v>319.17872000000006</v>
      </c>
      <c r="NF421" s="5">
        <v>319.17872000000006</v>
      </c>
      <c r="NG421" s="5">
        <v>319.17872000000006</v>
      </c>
      <c r="NH421" s="5">
        <v>319.17872000000006</v>
      </c>
      <c r="NI421" s="5">
        <v>319.17872000000006</v>
      </c>
      <c r="NJ421" s="5">
        <v>319.17872000000006</v>
      </c>
      <c r="NK421" s="5">
        <v>319.17872000000006</v>
      </c>
      <c r="NL421" s="5">
        <v>319.17872000000006</v>
      </c>
      <c r="NM421" s="5">
        <v>319.17872000000006</v>
      </c>
      <c r="NN421" s="5">
        <v>319.17872000000006</v>
      </c>
      <c r="NO421" s="5">
        <v>319.17872000000006</v>
      </c>
      <c r="NP421" s="5">
        <v>338.32944320000007</v>
      </c>
      <c r="NQ421" s="5">
        <v>338.32944320000007</v>
      </c>
      <c r="NR421" s="5">
        <v>338.32944320000007</v>
      </c>
      <c r="NS421" s="5">
        <v>338.32944320000007</v>
      </c>
      <c r="NT421" s="5">
        <v>338.32944320000007</v>
      </c>
      <c r="NU421" s="5">
        <v>338.32944320000007</v>
      </c>
      <c r="NV421" s="5">
        <v>338.32944320000007</v>
      </c>
      <c r="NW421" s="5">
        <v>338.32944320000007</v>
      </c>
      <c r="NX421" s="5">
        <v>338.32944320000007</v>
      </c>
      <c r="NY421" s="5">
        <v>338.32944320000007</v>
      </c>
      <c r="NZ421" s="5">
        <v>338.32944320000007</v>
      </c>
      <c r="OA421" s="5">
        <v>338.32944320000007</v>
      </c>
      <c r="OB421" s="5">
        <v>358.62920979200004</v>
      </c>
      <c r="OC421" s="5">
        <v>358.62920979200004</v>
      </c>
      <c r="OD421" s="5">
        <v>358.62920979200004</v>
      </c>
      <c r="OE421" s="5">
        <v>358.62920979200004</v>
      </c>
      <c r="OF421" s="5">
        <v>358.62920979200004</v>
      </c>
      <c r="OG421" s="5">
        <v>358.62920979200004</v>
      </c>
      <c r="OH421" s="5">
        <v>358.62920979200004</v>
      </c>
      <c r="OI421" s="5">
        <v>358.62920979200004</v>
      </c>
      <c r="OJ421" s="5">
        <v>358.62920979200004</v>
      </c>
      <c r="OK421" s="5">
        <v>358.62920979200004</v>
      </c>
      <c r="OL421" s="5">
        <v>358.62920979200004</v>
      </c>
      <c r="OM421" s="5">
        <v>358.62920979200004</v>
      </c>
      <c r="ON421" s="5"/>
      <c r="OQ421" s="59">
        <v>0</v>
      </c>
      <c r="OR421" s="59">
        <v>0</v>
      </c>
      <c r="OS421" s="59">
        <v>0</v>
      </c>
      <c r="OT421" s="59">
        <v>0</v>
      </c>
      <c r="OU421" s="59">
        <v>0</v>
      </c>
      <c r="OV421" s="59">
        <v>0</v>
      </c>
      <c r="OW421" s="59">
        <v>0</v>
      </c>
      <c r="OX421" s="59">
        <v>0</v>
      </c>
      <c r="OY421" s="59">
        <v>0</v>
      </c>
      <c r="OZ421" s="59">
        <v>0</v>
      </c>
      <c r="PA421" s="59">
        <v>0</v>
      </c>
      <c r="PB421" s="59">
        <v>0</v>
      </c>
      <c r="PC421" s="59">
        <v>0</v>
      </c>
      <c r="PD421" s="59">
        <v>0</v>
      </c>
      <c r="PE421" s="59">
        <v>0</v>
      </c>
      <c r="PF421" s="59">
        <v>0</v>
      </c>
      <c r="PG421" s="59">
        <v>0</v>
      </c>
      <c r="PH421" s="59">
        <v>0</v>
      </c>
      <c r="PI421" s="59">
        <v>0</v>
      </c>
      <c r="PJ421" s="59">
        <v>0</v>
      </c>
      <c r="PK421" s="59">
        <v>0</v>
      </c>
      <c r="PL421" s="59">
        <v>0</v>
      </c>
      <c r="PM421" s="59">
        <v>0</v>
      </c>
      <c r="PN421" s="59">
        <v>0</v>
      </c>
      <c r="PO421" s="59">
        <v>0</v>
      </c>
      <c r="PP421" s="59">
        <v>0</v>
      </c>
      <c r="PQ421" s="59">
        <v>0</v>
      </c>
      <c r="PR421" s="59">
        <v>0</v>
      </c>
      <c r="PS421" s="59">
        <v>0</v>
      </c>
      <c r="PT421" s="59">
        <v>0</v>
      </c>
      <c r="PU421" s="59">
        <v>0</v>
      </c>
      <c r="PV421" s="59">
        <v>0</v>
      </c>
      <c r="PW421" s="59">
        <v>0</v>
      </c>
      <c r="PX421" s="59">
        <v>0</v>
      </c>
      <c r="PY421" s="59">
        <v>0</v>
      </c>
      <c r="PZ421" s="59">
        <v>0</v>
      </c>
      <c r="QA421" s="59">
        <v>0</v>
      </c>
      <c r="QB421" s="59">
        <v>0</v>
      </c>
      <c r="QC421" s="59">
        <v>0</v>
      </c>
      <c r="QD421" s="59">
        <v>0</v>
      </c>
      <c r="QE421" s="59">
        <v>0</v>
      </c>
      <c r="QF421" s="59">
        <v>0</v>
      </c>
      <c r="QG421" s="59">
        <v>0</v>
      </c>
      <c r="QH421" s="59">
        <v>0</v>
      </c>
      <c r="QI421" s="59">
        <v>0</v>
      </c>
      <c r="QJ421" s="59">
        <v>0</v>
      </c>
      <c r="QK421" s="59">
        <v>0</v>
      </c>
      <c r="QL421" s="59">
        <v>0</v>
      </c>
      <c r="QM421" s="59">
        <v>0</v>
      </c>
      <c r="QN421" s="59">
        <v>0</v>
      </c>
      <c r="QO421" s="59">
        <v>0</v>
      </c>
      <c r="QP421" s="59">
        <v>0</v>
      </c>
      <c r="QQ421" s="59">
        <v>0</v>
      </c>
      <c r="QR421" s="59">
        <v>0</v>
      </c>
      <c r="QS421" s="59">
        <v>0</v>
      </c>
      <c r="QT421" s="59">
        <v>0</v>
      </c>
      <c r="QU421" s="59">
        <v>0</v>
      </c>
      <c r="QV421" s="59">
        <v>0</v>
      </c>
      <c r="QW421" s="59">
        <v>0</v>
      </c>
      <c r="QX421" s="59">
        <v>0</v>
      </c>
      <c r="QY421" s="59">
        <v>0</v>
      </c>
      <c r="QZ421" s="59">
        <v>0</v>
      </c>
      <c r="RA421" s="59">
        <v>0</v>
      </c>
      <c r="RB421" s="59">
        <v>0</v>
      </c>
      <c r="RC421" s="59">
        <v>0</v>
      </c>
      <c r="RD421" s="59">
        <v>0</v>
      </c>
      <c r="RE421" s="59">
        <v>0</v>
      </c>
      <c r="RF421" s="59">
        <v>0</v>
      </c>
      <c r="RG421" s="59">
        <v>0</v>
      </c>
      <c r="RH421" s="59">
        <v>0</v>
      </c>
      <c r="RI421" s="59">
        <v>0</v>
      </c>
      <c r="RJ421" s="59">
        <v>0</v>
      </c>
      <c r="RK421" s="59"/>
      <c r="RN421" s="59">
        <v>0</v>
      </c>
      <c r="RO421" s="59">
        <v>0</v>
      </c>
      <c r="RP421" s="59">
        <v>0</v>
      </c>
      <c r="RQ421" s="59">
        <v>0</v>
      </c>
      <c r="RR421" s="59">
        <v>0</v>
      </c>
      <c r="RS421" s="59">
        <v>0</v>
      </c>
      <c r="RT421" s="59">
        <v>0</v>
      </c>
      <c r="RU421" s="59">
        <v>0</v>
      </c>
      <c r="RV421" s="59">
        <v>0</v>
      </c>
      <c r="RW421" s="59">
        <v>0</v>
      </c>
      <c r="RX421" s="59">
        <v>0</v>
      </c>
      <c r="RY421" s="59">
        <v>0</v>
      </c>
      <c r="RZ421" s="59">
        <v>0</v>
      </c>
      <c r="SA421" s="59">
        <v>0</v>
      </c>
      <c r="SB421" s="59">
        <v>0</v>
      </c>
      <c r="SC421" s="59">
        <v>0</v>
      </c>
      <c r="SD421" s="59">
        <v>0</v>
      </c>
      <c r="SE421" s="59">
        <v>0</v>
      </c>
      <c r="SF421" s="59">
        <v>0</v>
      </c>
      <c r="SG421" s="59">
        <v>0</v>
      </c>
      <c r="SH421" s="59">
        <v>0</v>
      </c>
      <c r="SI421" s="59">
        <v>0</v>
      </c>
      <c r="SJ421" s="59">
        <v>0</v>
      </c>
      <c r="SK421" s="59">
        <v>0</v>
      </c>
      <c r="SL421" s="59">
        <v>585.38550000000009</v>
      </c>
      <c r="SM421" s="59">
        <v>585.38550000000009</v>
      </c>
      <c r="SN421" s="59">
        <v>585.38550000000009</v>
      </c>
      <c r="SO421" s="59">
        <v>585.38550000000009</v>
      </c>
      <c r="SP421" s="59">
        <v>585.38550000000009</v>
      </c>
      <c r="SQ421" s="59">
        <v>585.38550000000009</v>
      </c>
      <c r="SR421" s="59">
        <v>585.38550000000009</v>
      </c>
      <c r="SS421" s="59">
        <v>585.38550000000009</v>
      </c>
      <c r="ST421" s="59">
        <v>585.38550000000009</v>
      </c>
      <c r="SU421" s="59">
        <v>585.38550000000009</v>
      </c>
      <c r="SV421" s="59">
        <v>585.38550000000009</v>
      </c>
      <c r="SW421" s="59">
        <v>585.38550000000009</v>
      </c>
      <c r="SX421" s="59">
        <v>620.50863000000004</v>
      </c>
      <c r="SY421" s="59">
        <v>620.50863000000004</v>
      </c>
      <c r="SZ421" s="59">
        <v>620.50863000000004</v>
      </c>
      <c r="TA421" s="59">
        <v>620.50863000000004</v>
      </c>
      <c r="TB421" s="59">
        <v>620.50863000000004</v>
      </c>
      <c r="TC421" s="59">
        <v>620.50863000000004</v>
      </c>
      <c r="TD421" s="59">
        <v>620.50863000000004</v>
      </c>
      <c r="TE421" s="59">
        <v>620.50863000000004</v>
      </c>
      <c r="TF421" s="59">
        <v>620.50863000000004</v>
      </c>
      <c r="TG421" s="59">
        <v>620.50863000000004</v>
      </c>
      <c r="TH421" s="59">
        <v>620.50863000000004</v>
      </c>
      <c r="TI421" s="59">
        <v>620.50863000000004</v>
      </c>
      <c r="TJ421" s="59">
        <v>657.73914780000018</v>
      </c>
      <c r="TK421" s="59">
        <v>657.73914780000018</v>
      </c>
      <c r="TL421" s="59">
        <v>657.73914780000018</v>
      </c>
      <c r="TM421" s="59">
        <v>657.73914780000018</v>
      </c>
      <c r="TN421" s="59">
        <v>657.73914780000018</v>
      </c>
      <c r="TO421" s="59">
        <v>657.73914780000018</v>
      </c>
      <c r="TP421" s="59">
        <v>657.73914780000018</v>
      </c>
      <c r="TQ421" s="59">
        <v>657.73914780000018</v>
      </c>
      <c r="TR421" s="59">
        <v>657.73914780000018</v>
      </c>
      <c r="TS421" s="59">
        <v>657.73914780000018</v>
      </c>
      <c r="TT421" s="59">
        <v>657.73914780000018</v>
      </c>
      <c r="TU421" s="59">
        <v>657.73914780000018</v>
      </c>
      <c r="TV421" s="59">
        <v>697.20349666800007</v>
      </c>
      <c r="TW421" s="59">
        <v>697.20349666800007</v>
      </c>
      <c r="TX421" s="59">
        <v>697.20349666800007</v>
      </c>
      <c r="TY421" s="59">
        <v>697.20349666800007</v>
      </c>
      <c r="TZ421" s="59">
        <v>697.20349666800007</v>
      </c>
      <c r="UA421" s="59">
        <v>697.20349666800007</v>
      </c>
      <c r="UB421" s="59">
        <v>697.20349666800007</v>
      </c>
      <c r="UC421" s="59">
        <v>697.20349666800007</v>
      </c>
      <c r="UD421" s="59">
        <v>697.20349666800007</v>
      </c>
      <c r="UE421" s="59">
        <v>697.20349666800007</v>
      </c>
      <c r="UF421" s="59">
        <v>697.20349666800007</v>
      </c>
      <c r="UG421" s="59">
        <v>697.20349666800007</v>
      </c>
      <c r="UH421" s="59"/>
      <c r="UK421" s="59">
        <v>0</v>
      </c>
      <c r="UL421" s="59">
        <v>0</v>
      </c>
      <c r="UM421" s="59">
        <v>3411.2820000000011</v>
      </c>
      <c r="UN421" s="59">
        <v>3615.9589199999996</v>
      </c>
      <c r="UO421" s="59">
        <v>3832.9164552000016</v>
      </c>
      <c r="UP421" s="59">
        <v>4062.8914425119997</v>
      </c>
      <c r="UQ421" s="59"/>
      <c r="UT421" s="59">
        <v>0</v>
      </c>
      <c r="UU421" s="59">
        <v>0</v>
      </c>
      <c r="UV421" s="59">
        <v>3613.3440000000005</v>
      </c>
      <c r="UW421" s="59">
        <v>3830.14464</v>
      </c>
      <c r="UX421" s="59">
        <v>4059.9533184000015</v>
      </c>
      <c r="UY421" s="59">
        <v>4303.5505175040007</v>
      </c>
      <c r="UZ421" s="59"/>
      <c r="VC421" s="59">
        <v>0</v>
      </c>
      <c r="VD421" s="59">
        <v>0</v>
      </c>
      <c r="VE421" s="59">
        <v>0</v>
      </c>
      <c r="VF421" s="59">
        <v>0</v>
      </c>
      <c r="VG421" s="59">
        <v>0</v>
      </c>
      <c r="VH421" s="59">
        <v>0</v>
      </c>
      <c r="VI421" s="59"/>
      <c r="VL421" s="59">
        <v>0</v>
      </c>
      <c r="VM421" s="59">
        <v>0</v>
      </c>
      <c r="VN421" s="59">
        <v>7024.626000000002</v>
      </c>
      <c r="VO421" s="59">
        <v>7446.1035599999996</v>
      </c>
      <c r="VP421" s="59">
        <v>7892.8697736000031</v>
      </c>
      <c r="VQ421" s="59">
        <v>8366.4419600159999</v>
      </c>
      <c r="VR421" s="59"/>
      <c r="VU421" s="59">
        <v>0</v>
      </c>
      <c r="VV421" s="59">
        <v>0</v>
      </c>
      <c r="VW421" s="59">
        <v>118860</v>
      </c>
      <c r="VX421" s="59">
        <v>125991.60000000002</v>
      </c>
      <c r="VY421" s="59">
        <v>133551.09600000002</v>
      </c>
      <c r="VZ421" s="59">
        <v>141564.16175999999</v>
      </c>
      <c r="WA421" s="59"/>
      <c r="WD421" s="59">
        <v>0</v>
      </c>
      <c r="WE421" s="59">
        <v>0</v>
      </c>
      <c r="WF421" s="59">
        <v>9905</v>
      </c>
      <c r="WG421" s="59">
        <v>10499.300000000001</v>
      </c>
      <c r="WH421" s="59">
        <v>11129.258000000002</v>
      </c>
      <c r="WI421" s="59">
        <v>11797.01348</v>
      </c>
      <c r="WJ421" s="59"/>
      <c r="WM421" s="59">
        <v>0</v>
      </c>
      <c r="WN421" s="59">
        <v>0</v>
      </c>
      <c r="WO421" s="59">
        <v>415.65253881661772</v>
      </c>
      <c r="WP421" s="59">
        <v>440.59169114561485</v>
      </c>
      <c r="WQ421" s="59">
        <v>467.02719261435175</v>
      </c>
      <c r="WR421" s="59">
        <v>495.0488241712128</v>
      </c>
      <c r="WS421" s="59"/>
      <c r="WV421" s="74">
        <v>-12</v>
      </c>
      <c r="WW421" s="74">
        <v>0</v>
      </c>
      <c r="WX421" s="74">
        <v>12</v>
      </c>
      <c r="WY421" s="74">
        <v>24</v>
      </c>
      <c r="WZ421" s="74">
        <v>36</v>
      </c>
      <c r="XA421" s="74">
        <v>48</v>
      </c>
      <c r="XB421" s="74"/>
      <c r="XE421" s="80">
        <v>0</v>
      </c>
      <c r="XF421" s="80">
        <v>0</v>
      </c>
      <c r="XG421" s="80">
        <v>1</v>
      </c>
      <c r="XH421" s="80">
        <v>2</v>
      </c>
      <c r="XI421" s="80">
        <v>3</v>
      </c>
      <c r="XJ421" s="80">
        <v>4</v>
      </c>
      <c r="XK421" s="80"/>
      <c r="XL421" s="75"/>
      <c r="XM421" s="75"/>
      <c r="XN421" s="80">
        <v>0</v>
      </c>
      <c r="XO421" s="80">
        <v>0</v>
      </c>
      <c r="XP421" s="80">
        <v>0</v>
      </c>
      <c r="XQ421" s="80">
        <v>0</v>
      </c>
      <c r="XR421" s="80">
        <v>0</v>
      </c>
      <c r="XS421" s="80">
        <v>0</v>
      </c>
      <c r="XT421" s="80"/>
      <c r="XW421" s="80">
        <v>0</v>
      </c>
      <c r="XX421" s="80">
        <v>0</v>
      </c>
      <c r="XY421" s="80">
        <v>0</v>
      </c>
      <c r="XZ421" s="80">
        <v>0</v>
      </c>
      <c r="YA421" s="80">
        <v>0</v>
      </c>
      <c r="YB421" s="80">
        <v>0</v>
      </c>
      <c r="YC421" s="80"/>
      <c r="YF421" s="5">
        <v>0</v>
      </c>
      <c r="YG421" s="5">
        <v>0</v>
      </c>
      <c r="YH421" s="5">
        <v>866.63554343264786</v>
      </c>
      <c r="YI421" s="5">
        <v>918.63367603860752</v>
      </c>
      <c r="YJ421" s="5">
        <v>973.75169660092342</v>
      </c>
      <c r="YK421" s="5">
        <v>1032.1767983969794</v>
      </c>
      <c r="YL421" s="5"/>
      <c r="YO421" s="5">
        <v>0</v>
      </c>
      <c r="YP421" s="5">
        <v>0</v>
      </c>
      <c r="YQ421" s="5">
        <v>18704.364246747798</v>
      </c>
      <c r="YR421" s="5">
        <v>19826.626101552669</v>
      </c>
      <c r="YS421" s="5">
        <v>21016.223667645827</v>
      </c>
      <c r="YT421" s="5">
        <v>29702.929450272768</v>
      </c>
      <c r="YU421" s="5"/>
      <c r="YX421" s="5">
        <v>0</v>
      </c>
      <c r="YY421" s="5">
        <v>0</v>
      </c>
      <c r="YZ421" s="5">
        <v>18704.364246747798</v>
      </c>
      <c r="ZA421" s="5">
        <v>19826.626101552669</v>
      </c>
      <c r="ZB421" s="5">
        <v>21016.223667645827</v>
      </c>
      <c r="ZC421" s="5">
        <v>29702.929450272768</v>
      </c>
      <c r="ZD421" s="5"/>
      <c r="ZG421" s="5">
        <v>0</v>
      </c>
      <c r="ZH421" s="5">
        <v>0</v>
      </c>
      <c r="ZI421" s="5">
        <v>415.65253881661772</v>
      </c>
      <c r="ZJ421" s="5">
        <v>440.59169114561485</v>
      </c>
      <c r="ZK421" s="5">
        <v>467.02719261435175</v>
      </c>
      <c r="ZL421" s="5">
        <v>495.0488241712128</v>
      </c>
      <c r="ZM421" s="5"/>
      <c r="ZP421" s="60">
        <v>0</v>
      </c>
      <c r="ZQ421" s="60">
        <v>0</v>
      </c>
      <c r="ZR421" s="60">
        <v>5819.1355434326479</v>
      </c>
      <c r="ZS421" s="60">
        <v>12336.567352077216</v>
      </c>
      <c r="ZT421" s="60">
        <v>13076.761393201848</v>
      </c>
      <c r="ZU421" s="60">
        <v>13861.367076793958</v>
      </c>
      <c r="ZV421" s="60"/>
      <c r="ZY421" s="60">
        <v>0</v>
      </c>
      <c r="ZZ421" s="60">
        <v>0</v>
      </c>
      <c r="AAA421" s="60">
        <v>415.65253881661772</v>
      </c>
      <c r="AAB421" s="60">
        <v>440.59169114561485</v>
      </c>
      <c r="AAC421" s="60">
        <v>467.02719261435175</v>
      </c>
      <c r="AAD421" s="60">
        <v>495.0488241712128</v>
      </c>
      <c r="AAE421" s="60"/>
      <c r="AAH421" s="60">
        <v>0</v>
      </c>
      <c r="AAI421" s="60">
        <v>0</v>
      </c>
      <c r="AAJ421" s="60">
        <v>8728.7033151489723</v>
      </c>
      <c r="AAK421" s="60">
        <v>18504.851028115823</v>
      </c>
      <c r="AAL421" s="60">
        <v>29422.713134704161</v>
      </c>
      <c r="AAM421" s="60">
        <v>41584.101230381872</v>
      </c>
      <c r="AAN421" s="60"/>
      <c r="AAQ421" s="5">
        <v>0</v>
      </c>
      <c r="AAR421" s="5">
        <v>0</v>
      </c>
      <c r="AAS421" s="5">
        <v>14547.838858581621</v>
      </c>
      <c r="AAT421" s="5">
        <v>30841.418380193041</v>
      </c>
      <c r="AAU421" s="5">
        <v>42499.474527906008</v>
      </c>
      <c r="AAV421" s="5">
        <v>55445.468307175834</v>
      </c>
    </row>
    <row r="422" spans="2:724" ht="15" customHeight="1">
      <c r="B422" s="228">
        <v>149</v>
      </c>
      <c r="C422" s="228">
        <v>397830</v>
      </c>
      <c r="D422" s="229" t="s">
        <v>558</v>
      </c>
      <c r="E422" s="73" t="b">
        <v>0</v>
      </c>
      <c r="F422" s="230">
        <v>39425</v>
      </c>
      <c r="G422" s="231" t="s">
        <v>426</v>
      </c>
      <c r="H422" s="57" t="s">
        <v>241</v>
      </c>
      <c r="I422" s="57" t="s">
        <v>197</v>
      </c>
      <c r="J422" s="229" t="s">
        <v>242</v>
      </c>
      <c r="K422" s="232">
        <v>33500</v>
      </c>
      <c r="L422" s="232">
        <v>0</v>
      </c>
      <c r="M422" s="73" t="b">
        <v>1</v>
      </c>
      <c r="N422" s="73" t="b">
        <v>1</v>
      </c>
      <c r="O422" s="73" t="b">
        <v>1</v>
      </c>
      <c r="P422" s="27">
        <v>40521</v>
      </c>
      <c r="Q422" s="27" t="s">
        <v>426</v>
      </c>
      <c r="R422" s="69">
        <v>0</v>
      </c>
      <c r="S422" s="69">
        <v>0.06</v>
      </c>
      <c r="T422" s="69">
        <v>0.06</v>
      </c>
      <c r="U422" s="69">
        <v>0.06</v>
      </c>
      <c r="V422" s="69">
        <v>0.06</v>
      </c>
      <c r="W422" s="69">
        <v>0.06</v>
      </c>
      <c r="Z422" s="232">
        <v>33500</v>
      </c>
      <c r="AA422" s="232">
        <v>33500</v>
      </c>
      <c r="AB422" s="232">
        <v>40000</v>
      </c>
      <c r="AC422" s="232">
        <v>40000</v>
      </c>
      <c r="AD422" s="232">
        <v>40000</v>
      </c>
      <c r="AE422" s="232">
        <v>40000</v>
      </c>
      <c r="AF422" s="232">
        <v>40000</v>
      </c>
      <c r="AG422" s="232">
        <v>40000</v>
      </c>
      <c r="AH422" s="232">
        <v>40000</v>
      </c>
      <c r="AI422" s="232">
        <v>40000</v>
      </c>
      <c r="AJ422" s="232">
        <v>40000</v>
      </c>
      <c r="AK422" s="232">
        <v>40000</v>
      </c>
      <c r="AL422" s="5">
        <v>42400</v>
      </c>
      <c r="AM422" s="5">
        <v>42400</v>
      </c>
      <c r="AN422" s="5">
        <v>42400</v>
      </c>
      <c r="AO422" s="5">
        <v>42400</v>
      </c>
      <c r="AP422" s="5">
        <v>42400</v>
      </c>
      <c r="AQ422" s="5">
        <v>42400</v>
      </c>
      <c r="AR422" s="5">
        <v>42400</v>
      </c>
      <c r="AS422" s="5">
        <v>42400</v>
      </c>
      <c r="AT422" s="5">
        <v>42400</v>
      </c>
      <c r="AU422" s="5">
        <v>42400</v>
      </c>
      <c r="AV422" s="5">
        <v>42400</v>
      </c>
      <c r="AW422" s="5">
        <v>42400</v>
      </c>
      <c r="AX422" s="5">
        <v>44944</v>
      </c>
      <c r="AY422" s="5">
        <v>44944</v>
      </c>
      <c r="AZ422" s="5">
        <v>44944</v>
      </c>
      <c r="BA422" s="5">
        <v>44944</v>
      </c>
      <c r="BB422" s="5">
        <v>44944</v>
      </c>
      <c r="BC422" s="5">
        <v>44944</v>
      </c>
      <c r="BD422" s="5">
        <v>44944</v>
      </c>
      <c r="BE422" s="5">
        <v>44944</v>
      </c>
      <c r="BF422" s="5">
        <v>44944</v>
      </c>
      <c r="BG422" s="5">
        <v>44944</v>
      </c>
      <c r="BH422" s="5">
        <v>44944</v>
      </c>
      <c r="BI422" s="5">
        <v>44944</v>
      </c>
      <c r="BJ422" s="5">
        <v>47640.639999999999</v>
      </c>
      <c r="BK422" s="5">
        <v>47640.639999999999</v>
      </c>
      <c r="BL422" s="5">
        <v>47640.639999999999</v>
      </c>
      <c r="BM422" s="5">
        <v>47640.639999999999</v>
      </c>
      <c r="BN422" s="5">
        <v>47640.639999999999</v>
      </c>
      <c r="BO422" s="5">
        <v>47640.639999999999</v>
      </c>
      <c r="BP422" s="5">
        <v>47640.639999999999</v>
      </c>
      <c r="BQ422" s="5">
        <v>47640.639999999999</v>
      </c>
      <c r="BR422" s="5">
        <v>47640.639999999999</v>
      </c>
      <c r="BS422" s="5">
        <v>47640.639999999999</v>
      </c>
      <c r="BT422" s="5">
        <v>47640.639999999999</v>
      </c>
      <c r="BU422" s="5">
        <v>47640.639999999999</v>
      </c>
      <c r="BV422" s="5">
        <v>50499.078399999999</v>
      </c>
      <c r="BW422" s="5">
        <v>50499.078399999999</v>
      </c>
      <c r="BX422" s="5">
        <v>50499.078399999999</v>
      </c>
      <c r="BY422" s="5">
        <v>50499.078399999999</v>
      </c>
      <c r="BZ422" s="5">
        <v>50499.078399999999</v>
      </c>
      <c r="CA422" s="5">
        <v>50499.078399999999</v>
      </c>
      <c r="CB422" s="5">
        <v>50499.078399999999</v>
      </c>
      <c r="CC422" s="5">
        <v>50499.078399999999</v>
      </c>
      <c r="CD422" s="5">
        <v>50499.078399999999</v>
      </c>
      <c r="CE422" s="5">
        <v>50499.078399999999</v>
      </c>
      <c r="CF422" s="5">
        <v>50499.078399999999</v>
      </c>
      <c r="CG422" s="5">
        <v>50499.078399999999</v>
      </c>
      <c r="CH422" s="5">
        <v>53529.023104</v>
      </c>
      <c r="CI422" s="5">
        <v>53529.023104</v>
      </c>
      <c r="CJ422" s="5">
        <v>53529.023104</v>
      </c>
      <c r="CK422" s="5">
        <v>53529.023104</v>
      </c>
      <c r="CL422" s="5">
        <v>53529.023104</v>
      </c>
      <c r="CM422" s="5">
        <v>53529.023104</v>
      </c>
      <c r="CN422" s="5">
        <v>53529.023104</v>
      </c>
      <c r="CO422" s="5">
        <v>53529.023104</v>
      </c>
      <c r="CP422" s="5">
        <v>53529.023104</v>
      </c>
      <c r="CQ422" s="5">
        <v>53529.023104</v>
      </c>
      <c r="CR422" s="5">
        <v>53529.023104</v>
      </c>
      <c r="CS422" s="5">
        <v>53529.023104</v>
      </c>
      <c r="CU422" s="69">
        <v>0</v>
      </c>
      <c r="CV422" s="69">
        <v>0</v>
      </c>
      <c r="CW422" s="69">
        <v>0</v>
      </c>
      <c r="CX422" s="69">
        <v>0</v>
      </c>
      <c r="CY422" s="69">
        <v>0</v>
      </c>
      <c r="CZ422" s="69">
        <v>0</v>
      </c>
      <c r="DC422" s="5">
        <v>0</v>
      </c>
      <c r="DD422" s="5">
        <v>0</v>
      </c>
      <c r="DE422" s="5">
        <v>0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</v>
      </c>
      <c r="DQ422" s="5">
        <v>0</v>
      </c>
      <c r="DR422" s="5">
        <v>0</v>
      </c>
      <c r="DS422" s="5">
        <v>0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0</v>
      </c>
      <c r="EC422" s="5">
        <v>0</v>
      </c>
      <c r="ED422" s="5">
        <v>0</v>
      </c>
      <c r="EE422" s="5">
        <v>0</v>
      </c>
      <c r="EF422" s="5">
        <v>0</v>
      </c>
      <c r="EG422" s="5">
        <v>0</v>
      </c>
      <c r="EH422" s="5">
        <v>0</v>
      </c>
      <c r="EI422" s="5">
        <v>0</v>
      </c>
      <c r="EJ422" s="5">
        <v>0</v>
      </c>
      <c r="EK422" s="5">
        <v>0</v>
      </c>
      <c r="EL422" s="5">
        <v>0</v>
      </c>
      <c r="EM422" s="5">
        <v>0</v>
      </c>
      <c r="EN422" s="5">
        <v>0</v>
      </c>
      <c r="EO422" s="5">
        <v>0</v>
      </c>
      <c r="EP422" s="5">
        <v>0</v>
      </c>
      <c r="EQ422" s="5">
        <v>0</v>
      </c>
      <c r="ER422" s="5">
        <v>0</v>
      </c>
      <c r="ES422" s="5">
        <v>0</v>
      </c>
      <c r="ET422" s="5">
        <v>0</v>
      </c>
      <c r="EU422" s="5">
        <v>0</v>
      </c>
      <c r="EV422" s="5">
        <v>0</v>
      </c>
      <c r="EW422" s="5">
        <v>0</v>
      </c>
      <c r="EX422" s="5">
        <v>0</v>
      </c>
      <c r="EY422" s="5">
        <v>0</v>
      </c>
      <c r="EZ422" s="5">
        <v>0</v>
      </c>
      <c r="FA422" s="5">
        <v>0</v>
      </c>
      <c r="FB422" s="5">
        <v>0</v>
      </c>
      <c r="FC422" s="5">
        <v>0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0</v>
      </c>
      <c r="FJ422" s="5">
        <v>0</v>
      </c>
      <c r="FK422" s="5">
        <v>0</v>
      </c>
      <c r="FL422" s="5">
        <v>0</v>
      </c>
      <c r="FM422" s="5">
        <v>0</v>
      </c>
      <c r="FN422" s="5">
        <v>0</v>
      </c>
      <c r="FO422" s="5">
        <v>0</v>
      </c>
      <c r="FP422" s="5">
        <v>0</v>
      </c>
      <c r="FQ422" s="5">
        <v>0</v>
      </c>
      <c r="FR422" s="5">
        <v>0</v>
      </c>
      <c r="FS422" s="5">
        <v>0</v>
      </c>
      <c r="FT422" s="5">
        <v>0</v>
      </c>
      <c r="FU422" s="5">
        <v>0</v>
      </c>
      <c r="FV422" s="5">
        <v>0</v>
      </c>
      <c r="FW422" s="5"/>
      <c r="FZ422" s="5">
        <v>33500</v>
      </c>
      <c r="GA422" s="5">
        <v>33500</v>
      </c>
      <c r="GB422" s="5">
        <v>40000</v>
      </c>
      <c r="GC422" s="5">
        <v>40000</v>
      </c>
      <c r="GD422" s="5">
        <v>40000</v>
      </c>
      <c r="GE422" s="5">
        <v>40000</v>
      </c>
      <c r="GF422" s="5">
        <v>40000</v>
      </c>
      <c r="GG422" s="5">
        <v>40000</v>
      </c>
      <c r="GH422" s="5">
        <v>40000</v>
      </c>
      <c r="GI422" s="5">
        <v>40000</v>
      </c>
      <c r="GJ422" s="5">
        <v>40000</v>
      </c>
      <c r="GK422" s="5">
        <v>40000</v>
      </c>
      <c r="GL422" s="5">
        <v>42400</v>
      </c>
      <c r="GM422" s="5">
        <v>42400</v>
      </c>
      <c r="GN422" s="5">
        <v>42400</v>
      </c>
      <c r="GO422" s="5">
        <v>42400</v>
      </c>
      <c r="GP422" s="5">
        <v>42400</v>
      </c>
      <c r="GQ422" s="5">
        <v>42400</v>
      </c>
      <c r="GR422" s="5">
        <v>42400</v>
      </c>
      <c r="GS422" s="5">
        <v>42400</v>
      </c>
      <c r="GT422" s="5">
        <v>42400</v>
      </c>
      <c r="GU422" s="5">
        <v>42400</v>
      </c>
      <c r="GV422" s="5">
        <v>42400</v>
      </c>
      <c r="GW422" s="5">
        <v>42400</v>
      </c>
      <c r="GX422" s="5">
        <v>44944</v>
      </c>
      <c r="GY422" s="5">
        <v>44944</v>
      </c>
      <c r="GZ422" s="5">
        <v>44944</v>
      </c>
      <c r="HA422" s="5">
        <v>44944</v>
      </c>
      <c r="HB422" s="5">
        <v>44944</v>
      </c>
      <c r="HC422" s="5">
        <v>44944</v>
      </c>
      <c r="HD422" s="5">
        <v>44944</v>
      </c>
      <c r="HE422" s="5">
        <v>44944</v>
      </c>
      <c r="HF422" s="5">
        <v>44944</v>
      </c>
      <c r="HG422" s="5">
        <v>44944</v>
      </c>
      <c r="HH422" s="5">
        <v>44944</v>
      </c>
      <c r="HI422" s="5">
        <v>44944</v>
      </c>
      <c r="HJ422" s="5">
        <v>47640.639999999999</v>
      </c>
      <c r="HK422" s="5">
        <v>47640.639999999999</v>
      </c>
      <c r="HL422" s="5">
        <v>47640.639999999999</v>
      </c>
      <c r="HM422" s="5">
        <v>47640.639999999999</v>
      </c>
      <c r="HN422" s="5">
        <v>47640.639999999999</v>
      </c>
      <c r="HO422" s="5">
        <v>47640.639999999999</v>
      </c>
      <c r="HP422" s="5">
        <v>47640.639999999999</v>
      </c>
      <c r="HQ422" s="5">
        <v>47640.639999999999</v>
      </c>
      <c r="HR422" s="5">
        <v>47640.639999999999</v>
      </c>
      <c r="HS422" s="5">
        <v>47640.639999999999</v>
      </c>
      <c r="HT422" s="5">
        <v>47640.639999999999</v>
      </c>
      <c r="HU422" s="5">
        <v>47640.639999999999</v>
      </c>
      <c r="HV422" s="5">
        <v>50499.078399999999</v>
      </c>
      <c r="HW422" s="5">
        <v>50499.078399999999</v>
      </c>
      <c r="HX422" s="5">
        <v>50499.078399999999</v>
      </c>
      <c r="HY422" s="5">
        <v>50499.078399999999</v>
      </c>
      <c r="HZ422" s="5">
        <v>50499.078399999999</v>
      </c>
      <c r="IA422" s="5">
        <v>50499.078399999999</v>
      </c>
      <c r="IB422" s="5">
        <v>50499.078399999999</v>
      </c>
      <c r="IC422" s="5">
        <v>50499.078399999999</v>
      </c>
      <c r="ID422" s="5">
        <v>50499.078399999999</v>
      </c>
      <c r="IE422" s="5">
        <v>50499.078399999999</v>
      </c>
      <c r="IF422" s="5">
        <v>50499.078399999999</v>
      </c>
      <c r="IG422" s="5">
        <v>50499.078399999999</v>
      </c>
      <c r="IH422" s="5">
        <v>53529.023104</v>
      </c>
      <c r="II422" s="5">
        <v>53529.023104</v>
      </c>
      <c r="IJ422" s="5">
        <v>53529.023104</v>
      </c>
      <c r="IK422" s="5">
        <v>53529.023104</v>
      </c>
      <c r="IL422" s="5">
        <v>53529.023104</v>
      </c>
      <c r="IM422" s="5">
        <v>53529.023104</v>
      </c>
      <c r="IN422" s="5">
        <v>53529.023104</v>
      </c>
      <c r="IO422" s="5">
        <v>53529.023104</v>
      </c>
      <c r="IP422" s="5">
        <v>53529.023104</v>
      </c>
      <c r="IQ422" s="5">
        <v>53529.023104</v>
      </c>
      <c r="IR422" s="5">
        <v>53529.023104</v>
      </c>
      <c r="IS422" s="5">
        <v>53529.023104</v>
      </c>
      <c r="IT422" s="5"/>
      <c r="IW422" s="5">
        <v>961.45</v>
      </c>
      <c r="IX422" s="5">
        <v>961.45</v>
      </c>
      <c r="IY422" s="5">
        <v>1148</v>
      </c>
      <c r="IZ422" s="5">
        <v>1148</v>
      </c>
      <c r="JA422" s="5">
        <v>1148</v>
      </c>
      <c r="JB422" s="5">
        <v>1148</v>
      </c>
      <c r="JC422" s="5">
        <v>1148</v>
      </c>
      <c r="JD422" s="5">
        <v>1148</v>
      </c>
      <c r="JE422" s="5">
        <v>1148</v>
      </c>
      <c r="JF422" s="5">
        <v>1148</v>
      </c>
      <c r="JG422" s="5">
        <v>1148</v>
      </c>
      <c r="JH422" s="5">
        <v>1148</v>
      </c>
      <c r="JI422" s="5">
        <v>1216.8799999999999</v>
      </c>
      <c r="JJ422" s="5">
        <v>1216.8799999999999</v>
      </c>
      <c r="JK422" s="5">
        <v>1216.8799999999999</v>
      </c>
      <c r="JL422" s="5">
        <v>1216.8799999999999</v>
      </c>
      <c r="JM422" s="5">
        <v>1216.8799999999999</v>
      </c>
      <c r="JN422" s="5">
        <v>1216.8799999999999</v>
      </c>
      <c r="JO422" s="5">
        <v>1216.8799999999999</v>
      </c>
      <c r="JP422" s="5">
        <v>1216.8799999999999</v>
      </c>
      <c r="JQ422" s="5">
        <v>1216.8799999999999</v>
      </c>
      <c r="JR422" s="5">
        <v>1216.8799999999999</v>
      </c>
      <c r="JS422" s="5">
        <v>1216.8799999999999</v>
      </c>
      <c r="JT422" s="5">
        <v>1216.8799999999999</v>
      </c>
      <c r="JU422" s="5">
        <v>1289.8928000000001</v>
      </c>
      <c r="JV422" s="5">
        <v>1289.8928000000001</v>
      </c>
      <c r="JW422" s="5">
        <v>1289.8928000000001</v>
      </c>
      <c r="JX422" s="5">
        <v>1289.8928000000001</v>
      </c>
      <c r="JY422" s="5">
        <v>1289.8928000000001</v>
      </c>
      <c r="JZ422" s="5">
        <v>1289.8928000000001</v>
      </c>
      <c r="KA422" s="5">
        <v>1289.8928000000001</v>
      </c>
      <c r="KB422" s="5">
        <v>1289.8928000000001</v>
      </c>
      <c r="KC422" s="5">
        <v>1289.8928000000001</v>
      </c>
      <c r="KD422" s="5">
        <v>1289.8928000000001</v>
      </c>
      <c r="KE422" s="5">
        <v>1289.8928000000001</v>
      </c>
      <c r="KF422" s="5">
        <v>1289.8928000000001</v>
      </c>
      <c r="KG422" s="5">
        <v>1367.286368</v>
      </c>
      <c r="KH422" s="5">
        <v>1367.286368</v>
      </c>
      <c r="KI422" s="5">
        <v>1367.286368</v>
      </c>
      <c r="KJ422" s="5">
        <v>1367.286368</v>
      </c>
      <c r="KK422" s="5">
        <v>1367.286368</v>
      </c>
      <c r="KL422" s="5">
        <v>1367.286368</v>
      </c>
      <c r="KM422" s="5">
        <v>1367.286368</v>
      </c>
      <c r="KN422" s="5">
        <v>1367.286368</v>
      </c>
      <c r="KO422" s="5">
        <v>1367.286368</v>
      </c>
      <c r="KP422" s="5">
        <v>1367.286368</v>
      </c>
      <c r="KQ422" s="5">
        <v>1367.286368</v>
      </c>
      <c r="KR422" s="5">
        <v>1367.286368</v>
      </c>
      <c r="KS422" s="5">
        <v>1449.3235500799999</v>
      </c>
      <c r="KT422" s="5">
        <v>1449.3235500799999</v>
      </c>
      <c r="KU422" s="5">
        <v>1449.3235500799999</v>
      </c>
      <c r="KV422" s="5">
        <v>1449.3235500799999</v>
      </c>
      <c r="KW422" s="5">
        <v>1449.3235500799999</v>
      </c>
      <c r="KX422" s="5">
        <v>1449.3235500799999</v>
      </c>
      <c r="KY422" s="5">
        <v>1449.3235500799999</v>
      </c>
      <c r="KZ422" s="5">
        <v>1449.3235500799999</v>
      </c>
      <c r="LA422" s="5">
        <v>1449.3235500799999</v>
      </c>
      <c r="LB422" s="5">
        <v>1449.3235500799999</v>
      </c>
      <c r="LC422" s="5">
        <v>1449.3235500799999</v>
      </c>
      <c r="LD422" s="5">
        <v>1449.3235500799999</v>
      </c>
      <c r="LE422" s="5">
        <v>1536.2829630848</v>
      </c>
      <c r="LF422" s="5">
        <v>1536.2829630848</v>
      </c>
      <c r="LG422" s="5">
        <v>1536.2829630848</v>
      </c>
      <c r="LH422" s="5">
        <v>1536.2829630848</v>
      </c>
      <c r="LI422" s="5">
        <v>1536.2829630848</v>
      </c>
      <c r="LJ422" s="5">
        <v>1536.2829630848</v>
      </c>
      <c r="LK422" s="5">
        <v>1536.2829630848</v>
      </c>
      <c r="LL422" s="5">
        <v>1536.2829630848</v>
      </c>
      <c r="LM422" s="5">
        <v>1536.2829630848</v>
      </c>
      <c r="LN422" s="5">
        <v>1536.2829630848</v>
      </c>
      <c r="LO422" s="5">
        <v>1536.2829630848</v>
      </c>
      <c r="LP422" s="5">
        <v>1536.2829630848</v>
      </c>
      <c r="LQ422" s="5"/>
      <c r="LT422" s="5">
        <v>1018.4</v>
      </c>
      <c r="LU422" s="5">
        <v>1018.4</v>
      </c>
      <c r="LV422" s="5">
        <v>1216</v>
      </c>
      <c r="LW422" s="5">
        <v>1216</v>
      </c>
      <c r="LX422" s="5">
        <v>1216</v>
      </c>
      <c r="LY422" s="5">
        <v>1216</v>
      </c>
      <c r="LZ422" s="5">
        <v>1216</v>
      </c>
      <c r="MA422" s="5">
        <v>1216</v>
      </c>
      <c r="MB422" s="5">
        <v>1216</v>
      </c>
      <c r="MC422" s="5">
        <v>1216</v>
      </c>
      <c r="MD422" s="5">
        <v>1216</v>
      </c>
      <c r="ME422" s="5">
        <v>1216</v>
      </c>
      <c r="MF422" s="5">
        <v>1288.96</v>
      </c>
      <c r="MG422" s="5">
        <v>1288.96</v>
      </c>
      <c r="MH422" s="5">
        <v>1288.96</v>
      </c>
      <c r="MI422" s="5">
        <v>1288.96</v>
      </c>
      <c r="MJ422" s="5">
        <v>1288.96</v>
      </c>
      <c r="MK422" s="5">
        <v>1288.96</v>
      </c>
      <c r="ML422" s="5">
        <v>1288.96</v>
      </c>
      <c r="MM422" s="5">
        <v>1288.96</v>
      </c>
      <c r="MN422" s="5">
        <v>1288.96</v>
      </c>
      <c r="MO422" s="5">
        <v>1288.96</v>
      </c>
      <c r="MP422" s="5">
        <v>1288.96</v>
      </c>
      <c r="MQ422" s="5">
        <v>1288.96</v>
      </c>
      <c r="MR422" s="5">
        <v>1366.2976000000001</v>
      </c>
      <c r="MS422" s="5">
        <v>1366.2976000000001</v>
      </c>
      <c r="MT422" s="5">
        <v>1366.2976000000001</v>
      </c>
      <c r="MU422" s="5">
        <v>1366.2976000000001</v>
      </c>
      <c r="MV422" s="5">
        <v>1366.2976000000001</v>
      </c>
      <c r="MW422" s="5">
        <v>1366.2976000000001</v>
      </c>
      <c r="MX422" s="5">
        <v>1366.2976000000001</v>
      </c>
      <c r="MY422" s="5">
        <v>1366.2976000000001</v>
      </c>
      <c r="MZ422" s="5">
        <v>1366.2976000000001</v>
      </c>
      <c r="NA422" s="5">
        <v>1366.2976000000001</v>
      </c>
      <c r="NB422" s="5">
        <v>1366.2976000000001</v>
      </c>
      <c r="NC422" s="5">
        <v>1366.2976000000001</v>
      </c>
      <c r="ND422" s="5">
        <v>1448.2754560000001</v>
      </c>
      <c r="NE422" s="5">
        <v>1448.2754560000001</v>
      </c>
      <c r="NF422" s="5">
        <v>1448.2754560000001</v>
      </c>
      <c r="NG422" s="5">
        <v>1448.2754560000001</v>
      </c>
      <c r="NH422" s="5">
        <v>1448.2754560000001</v>
      </c>
      <c r="NI422" s="5">
        <v>1448.2754560000001</v>
      </c>
      <c r="NJ422" s="5">
        <v>1448.2754560000001</v>
      </c>
      <c r="NK422" s="5">
        <v>1448.2754560000001</v>
      </c>
      <c r="NL422" s="5">
        <v>1448.2754560000001</v>
      </c>
      <c r="NM422" s="5">
        <v>1448.2754560000001</v>
      </c>
      <c r="NN422" s="5">
        <v>1448.2754560000001</v>
      </c>
      <c r="NO422" s="5">
        <v>1448.2754560000001</v>
      </c>
      <c r="NP422" s="5">
        <v>1535.17198336</v>
      </c>
      <c r="NQ422" s="5">
        <v>1535.17198336</v>
      </c>
      <c r="NR422" s="5">
        <v>1535.17198336</v>
      </c>
      <c r="NS422" s="5">
        <v>1535.17198336</v>
      </c>
      <c r="NT422" s="5">
        <v>1535.17198336</v>
      </c>
      <c r="NU422" s="5">
        <v>1535.17198336</v>
      </c>
      <c r="NV422" s="5">
        <v>1535.17198336</v>
      </c>
      <c r="NW422" s="5">
        <v>1535.17198336</v>
      </c>
      <c r="NX422" s="5">
        <v>1535.17198336</v>
      </c>
      <c r="NY422" s="5">
        <v>1535.17198336</v>
      </c>
      <c r="NZ422" s="5">
        <v>1535.17198336</v>
      </c>
      <c r="OA422" s="5">
        <v>1535.17198336</v>
      </c>
      <c r="OB422" s="5">
        <v>1627.2823023615999</v>
      </c>
      <c r="OC422" s="5">
        <v>1627.2823023615999</v>
      </c>
      <c r="OD422" s="5">
        <v>1627.2823023615999</v>
      </c>
      <c r="OE422" s="5">
        <v>1627.2823023615999</v>
      </c>
      <c r="OF422" s="5">
        <v>1627.2823023615999</v>
      </c>
      <c r="OG422" s="5">
        <v>1627.2823023615999</v>
      </c>
      <c r="OH422" s="5">
        <v>1627.2823023615999</v>
      </c>
      <c r="OI422" s="5">
        <v>1627.2823023615999</v>
      </c>
      <c r="OJ422" s="5">
        <v>1627.2823023615999</v>
      </c>
      <c r="OK422" s="5">
        <v>1627.2823023615999</v>
      </c>
      <c r="OL422" s="5">
        <v>1627.2823023615999</v>
      </c>
      <c r="OM422" s="5">
        <v>1627.2823023615999</v>
      </c>
      <c r="ON422" s="5"/>
      <c r="OQ422" s="59">
        <v>88.972375000000454</v>
      </c>
      <c r="OR422" s="59">
        <v>88.972375000000454</v>
      </c>
      <c r="OS422" s="59">
        <v>1006.3498749999999</v>
      </c>
      <c r="OT422" s="59">
        <v>1006.3498749999999</v>
      </c>
      <c r="OU422" s="59">
        <v>1006.3498749999999</v>
      </c>
      <c r="OV422" s="59">
        <v>1006.3498749999999</v>
      </c>
      <c r="OW422" s="59">
        <v>1006.3498749999999</v>
      </c>
      <c r="OX422" s="59">
        <v>1006.3498749999999</v>
      </c>
      <c r="OY422" s="59">
        <v>1006.3498749999999</v>
      </c>
      <c r="OZ422" s="59">
        <v>1006.3498749999999</v>
      </c>
      <c r="PA422" s="59">
        <v>1006.3498749999999</v>
      </c>
      <c r="PB422" s="59">
        <v>1006.3498749999999</v>
      </c>
      <c r="PC422" s="59">
        <v>1345.0738750000003</v>
      </c>
      <c r="PD422" s="59">
        <v>1345.0738750000003</v>
      </c>
      <c r="PE422" s="59">
        <v>1345.0738750000003</v>
      </c>
      <c r="PF422" s="59">
        <v>1345.0738750000003</v>
      </c>
      <c r="PG422" s="59">
        <v>1345.0738750000003</v>
      </c>
      <c r="PH422" s="59">
        <v>1345.0738750000003</v>
      </c>
      <c r="PI422" s="59">
        <v>1345.0738750000003</v>
      </c>
      <c r="PJ422" s="59">
        <v>1345.0738750000003</v>
      </c>
      <c r="PK422" s="59">
        <v>1345.0738750000003</v>
      </c>
      <c r="PL422" s="59">
        <v>1345.0738750000003</v>
      </c>
      <c r="PM422" s="59">
        <v>1345.0738750000003</v>
      </c>
      <c r="PN422" s="59">
        <v>1345.0738750000003</v>
      </c>
      <c r="PO422" s="59">
        <v>1704.1213149999994</v>
      </c>
      <c r="PP422" s="59">
        <v>1704.1213149999994</v>
      </c>
      <c r="PQ422" s="59">
        <v>1704.1213149999994</v>
      </c>
      <c r="PR422" s="59">
        <v>1704.1213149999994</v>
      </c>
      <c r="PS422" s="59">
        <v>1704.1213149999994</v>
      </c>
      <c r="PT422" s="59">
        <v>1704.1213149999994</v>
      </c>
      <c r="PU422" s="59">
        <v>1704.1213149999994</v>
      </c>
      <c r="PV422" s="59">
        <v>1704.1213149999994</v>
      </c>
      <c r="PW422" s="59">
        <v>1704.1213149999994</v>
      </c>
      <c r="PX422" s="59">
        <v>1704.1213149999994</v>
      </c>
      <c r="PY422" s="59">
        <v>1704.1213149999994</v>
      </c>
      <c r="PZ422" s="59">
        <v>1704.1213149999994</v>
      </c>
      <c r="QA422" s="59">
        <v>2084.7116013999998</v>
      </c>
      <c r="QB422" s="59">
        <v>2084.7116013999998</v>
      </c>
      <c r="QC422" s="59">
        <v>2084.7116013999998</v>
      </c>
      <c r="QD422" s="59">
        <v>2084.7116013999998</v>
      </c>
      <c r="QE422" s="59">
        <v>2084.7116013999998</v>
      </c>
      <c r="QF422" s="59">
        <v>2084.7116013999998</v>
      </c>
      <c r="QG422" s="59">
        <v>2084.7116013999998</v>
      </c>
      <c r="QH422" s="59">
        <v>2084.7116013999998</v>
      </c>
      <c r="QI422" s="59">
        <v>2084.7116013999998</v>
      </c>
      <c r="QJ422" s="59">
        <v>2084.7116013999998</v>
      </c>
      <c r="QK422" s="59">
        <v>2084.7116013999998</v>
      </c>
      <c r="QL422" s="59">
        <v>2084.7116013999998</v>
      </c>
      <c r="QM422" s="59">
        <v>2544.3330733119997</v>
      </c>
      <c r="QN422" s="59">
        <v>2544.3330733119997</v>
      </c>
      <c r="QO422" s="59">
        <v>2544.3330733119997</v>
      </c>
      <c r="QP422" s="59">
        <v>2544.3330733119997</v>
      </c>
      <c r="QQ422" s="59">
        <v>2544.3330733119997</v>
      </c>
      <c r="QR422" s="59">
        <v>2544.3330733119997</v>
      </c>
      <c r="QS422" s="59">
        <v>2544.3330733119997</v>
      </c>
      <c r="QT422" s="59">
        <v>2544.3330733119997</v>
      </c>
      <c r="QU422" s="59">
        <v>2544.3330733119997</v>
      </c>
      <c r="QV422" s="59">
        <v>2544.3330733119997</v>
      </c>
      <c r="QW422" s="59">
        <v>2544.3330733119997</v>
      </c>
      <c r="QX422" s="59">
        <v>2544.3330733119997</v>
      </c>
      <c r="QY422" s="59">
        <v>3114.5080677107212</v>
      </c>
      <c r="QZ422" s="59">
        <v>3114.5080677107212</v>
      </c>
      <c r="RA422" s="59">
        <v>3114.5080677107212</v>
      </c>
      <c r="RB422" s="59">
        <v>3114.5080677107212</v>
      </c>
      <c r="RC422" s="59">
        <v>3114.5080677107212</v>
      </c>
      <c r="RD422" s="59">
        <v>3114.5080677107212</v>
      </c>
      <c r="RE422" s="59">
        <v>3114.5080677107212</v>
      </c>
      <c r="RF422" s="59">
        <v>3114.5080677107212</v>
      </c>
      <c r="RG422" s="59">
        <v>3114.5080677107212</v>
      </c>
      <c r="RH422" s="59">
        <v>3114.5080677107212</v>
      </c>
      <c r="RI422" s="59">
        <v>3114.5080677107212</v>
      </c>
      <c r="RJ422" s="59">
        <v>3114.5080677107212</v>
      </c>
      <c r="RK422" s="59"/>
      <c r="RN422" s="59">
        <v>2068.8223750000002</v>
      </c>
      <c r="RO422" s="59">
        <v>2068.8223750000002</v>
      </c>
      <c r="RP422" s="59">
        <v>3370.3498749999999</v>
      </c>
      <c r="RQ422" s="59">
        <v>3370.3498749999999</v>
      </c>
      <c r="RR422" s="59">
        <v>3370.3498749999999</v>
      </c>
      <c r="RS422" s="59">
        <v>3370.3498749999999</v>
      </c>
      <c r="RT422" s="59">
        <v>3370.3498749999999</v>
      </c>
      <c r="RU422" s="59">
        <v>3370.3498749999999</v>
      </c>
      <c r="RV422" s="59">
        <v>3370.3498749999999</v>
      </c>
      <c r="RW422" s="59">
        <v>3370.3498749999999</v>
      </c>
      <c r="RX422" s="59">
        <v>3370.3498749999999</v>
      </c>
      <c r="RY422" s="59">
        <v>3370.3498749999999</v>
      </c>
      <c r="RZ422" s="59">
        <v>3850.9138750000002</v>
      </c>
      <c r="SA422" s="59">
        <v>3850.9138750000002</v>
      </c>
      <c r="SB422" s="59">
        <v>3850.9138750000002</v>
      </c>
      <c r="SC422" s="59">
        <v>3850.9138750000002</v>
      </c>
      <c r="SD422" s="59">
        <v>3850.9138750000002</v>
      </c>
      <c r="SE422" s="59">
        <v>3850.9138750000002</v>
      </c>
      <c r="SF422" s="59">
        <v>3850.9138750000002</v>
      </c>
      <c r="SG422" s="59">
        <v>3850.9138750000002</v>
      </c>
      <c r="SH422" s="59">
        <v>3850.9138750000002</v>
      </c>
      <c r="SI422" s="59">
        <v>3850.9138750000002</v>
      </c>
      <c r="SJ422" s="59">
        <v>3850.9138750000002</v>
      </c>
      <c r="SK422" s="59">
        <v>3850.9138750000002</v>
      </c>
      <c r="SL422" s="59">
        <v>4360.3117149999998</v>
      </c>
      <c r="SM422" s="59">
        <v>4360.3117149999998</v>
      </c>
      <c r="SN422" s="59">
        <v>4360.3117149999998</v>
      </c>
      <c r="SO422" s="59">
        <v>4360.3117149999998</v>
      </c>
      <c r="SP422" s="59">
        <v>4360.3117149999998</v>
      </c>
      <c r="SQ422" s="59">
        <v>4360.3117149999998</v>
      </c>
      <c r="SR422" s="59">
        <v>4360.3117149999998</v>
      </c>
      <c r="SS422" s="59">
        <v>4360.3117149999998</v>
      </c>
      <c r="ST422" s="59">
        <v>4360.3117149999998</v>
      </c>
      <c r="SU422" s="59">
        <v>4360.3117149999998</v>
      </c>
      <c r="SV422" s="59">
        <v>4360.3117149999998</v>
      </c>
      <c r="SW422" s="59">
        <v>4360.3117149999998</v>
      </c>
      <c r="SX422" s="59">
        <v>4900.2734254000006</v>
      </c>
      <c r="SY422" s="59">
        <v>4900.2734254000006</v>
      </c>
      <c r="SZ422" s="59">
        <v>4900.2734254000006</v>
      </c>
      <c r="TA422" s="59">
        <v>4900.2734254000006</v>
      </c>
      <c r="TB422" s="59">
        <v>4900.2734254000006</v>
      </c>
      <c r="TC422" s="59">
        <v>4900.2734254000006</v>
      </c>
      <c r="TD422" s="59">
        <v>4900.2734254000006</v>
      </c>
      <c r="TE422" s="59">
        <v>4900.2734254000006</v>
      </c>
      <c r="TF422" s="59">
        <v>4900.2734254000006</v>
      </c>
      <c r="TG422" s="59">
        <v>4900.2734254000006</v>
      </c>
      <c r="TH422" s="59">
        <v>4900.2734254000006</v>
      </c>
      <c r="TI422" s="59">
        <v>4900.2734254000006</v>
      </c>
      <c r="TJ422" s="59">
        <v>5528.8286067520003</v>
      </c>
      <c r="TK422" s="59">
        <v>5528.8286067520003</v>
      </c>
      <c r="TL422" s="59">
        <v>5528.8286067520003</v>
      </c>
      <c r="TM422" s="59">
        <v>5528.8286067520003</v>
      </c>
      <c r="TN422" s="59">
        <v>5528.8286067520003</v>
      </c>
      <c r="TO422" s="59">
        <v>5528.8286067520003</v>
      </c>
      <c r="TP422" s="59">
        <v>5528.8286067520003</v>
      </c>
      <c r="TQ422" s="59">
        <v>5528.8286067520003</v>
      </c>
      <c r="TR422" s="59">
        <v>5528.8286067520003</v>
      </c>
      <c r="TS422" s="59">
        <v>5528.8286067520003</v>
      </c>
      <c r="TT422" s="59">
        <v>5528.8286067520003</v>
      </c>
      <c r="TU422" s="59">
        <v>5528.8286067520003</v>
      </c>
      <c r="TV422" s="59">
        <v>6278.0733331571209</v>
      </c>
      <c r="TW422" s="59">
        <v>6278.0733331571209</v>
      </c>
      <c r="TX422" s="59">
        <v>6278.0733331571209</v>
      </c>
      <c r="TY422" s="59">
        <v>6278.0733331571209</v>
      </c>
      <c r="TZ422" s="59">
        <v>6278.0733331571209</v>
      </c>
      <c r="UA422" s="59">
        <v>6278.0733331571209</v>
      </c>
      <c r="UB422" s="59">
        <v>6278.0733331571209</v>
      </c>
      <c r="UC422" s="59">
        <v>6278.0733331571209</v>
      </c>
      <c r="UD422" s="59">
        <v>6278.0733331571209</v>
      </c>
      <c r="UE422" s="59">
        <v>6278.0733331571209</v>
      </c>
      <c r="UF422" s="59">
        <v>6278.0733331571209</v>
      </c>
      <c r="UG422" s="59">
        <v>6278.0733331571209</v>
      </c>
      <c r="UH422" s="59"/>
      <c r="UK422" s="59">
        <v>13402.9</v>
      </c>
      <c r="UL422" s="59">
        <v>14602.559999999996</v>
      </c>
      <c r="UM422" s="59">
        <v>15478.713599999997</v>
      </c>
      <c r="UN422" s="59">
        <v>16407.436416000004</v>
      </c>
      <c r="UO422" s="59">
        <v>17391.882600959998</v>
      </c>
      <c r="UP422" s="59">
        <v>18435.395557017597</v>
      </c>
      <c r="UQ422" s="59"/>
      <c r="UT422" s="59">
        <v>14196.8</v>
      </c>
      <c r="UU422" s="59">
        <v>15467.519999999997</v>
      </c>
      <c r="UV422" s="59">
        <v>16395.571200000002</v>
      </c>
      <c r="UW422" s="59">
        <v>17379.305471999996</v>
      </c>
      <c r="UX422" s="59">
        <v>18422.06380032</v>
      </c>
      <c r="UY422" s="59">
        <v>19527.387628339198</v>
      </c>
      <c r="UZ422" s="59"/>
      <c r="VC422" s="59">
        <v>10241.443499999999</v>
      </c>
      <c r="VD422" s="59">
        <v>16140.886500000002</v>
      </c>
      <c r="VE422" s="59">
        <v>20449.45578</v>
      </c>
      <c r="VF422" s="59">
        <v>25016.539216799993</v>
      </c>
      <c r="VG422" s="59">
        <v>30531.996879743991</v>
      </c>
      <c r="VH422" s="59">
        <v>37374.096812528653</v>
      </c>
      <c r="VI422" s="59"/>
      <c r="VL422" s="59">
        <v>37841.143499999998</v>
      </c>
      <c r="VM422" s="59">
        <v>46210.966499999995</v>
      </c>
      <c r="VN422" s="59">
        <v>52323.740579999998</v>
      </c>
      <c r="VO422" s="59">
        <v>58803.2811048</v>
      </c>
      <c r="VP422" s="59">
        <v>66345.943281023996</v>
      </c>
      <c r="VQ422" s="59">
        <v>75336.879997885437</v>
      </c>
      <c r="VR422" s="59"/>
      <c r="VU422" s="59">
        <v>467000</v>
      </c>
      <c r="VV422" s="59">
        <v>508800</v>
      </c>
      <c r="VW422" s="59">
        <v>539328</v>
      </c>
      <c r="VX422" s="59">
        <v>571687.68000000005</v>
      </c>
      <c r="VY422" s="59">
        <v>605988.94079999998</v>
      </c>
      <c r="VZ422" s="59">
        <v>642348.27724800014</v>
      </c>
      <c r="WA422" s="59"/>
      <c r="WD422" s="59">
        <v>38916.666666666664</v>
      </c>
      <c r="WE422" s="59">
        <v>42400</v>
      </c>
      <c r="WF422" s="59">
        <v>44944</v>
      </c>
      <c r="WG422" s="59">
        <v>47640.640000000007</v>
      </c>
      <c r="WH422" s="59">
        <v>50499.078399999999</v>
      </c>
      <c r="WI422" s="59">
        <v>53529.023104000014</v>
      </c>
      <c r="WJ422" s="59"/>
      <c r="WM422" s="59">
        <v>1633.0955378374597</v>
      </c>
      <c r="WN422" s="59">
        <v>1779.2698279479648</v>
      </c>
      <c r="WO422" s="59">
        <v>1886.0260176248428</v>
      </c>
      <c r="WP422" s="59">
        <v>1999.1875786823337</v>
      </c>
      <c r="WQ422" s="59">
        <v>2119.1388334032731</v>
      </c>
      <c r="WR422" s="59">
        <v>2246.2871634074704</v>
      </c>
      <c r="WS422" s="59"/>
      <c r="WV422" s="74">
        <v>84.733333333333334</v>
      </c>
      <c r="WW422" s="74">
        <v>96.733333333333334</v>
      </c>
      <c r="WX422" s="74">
        <v>108.73333333333333</v>
      </c>
      <c r="WY422" s="74">
        <v>120.73333333333333</v>
      </c>
      <c r="WZ422" s="74">
        <v>132.73333333333332</v>
      </c>
      <c r="XA422" s="74">
        <v>144.73333333333332</v>
      </c>
      <c r="XB422" s="74"/>
      <c r="XE422" s="80">
        <v>7</v>
      </c>
      <c r="XF422" s="80">
        <v>8</v>
      </c>
      <c r="XG422" s="80">
        <v>9</v>
      </c>
      <c r="XH422" s="80">
        <v>10</v>
      </c>
      <c r="XI422" s="80">
        <v>11</v>
      </c>
      <c r="XJ422" s="80">
        <v>12</v>
      </c>
      <c r="XK422" s="80"/>
      <c r="XL422" s="75"/>
      <c r="XM422" s="75"/>
      <c r="XN422" s="80">
        <v>0</v>
      </c>
      <c r="XO422" s="80">
        <v>0</v>
      </c>
      <c r="XP422" s="80">
        <v>0</v>
      </c>
      <c r="XQ422" s="80">
        <v>0</v>
      </c>
      <c r="XR422" s="80">
        <v>0</v>
      </c>
      <c r="XS422" s="80">
        <v>0</v>
      </c>
      <c r="XT422" s="80"/>
      <c r="XW422" s="80">
        <v>21</v>
      </c>
      <c r="XX422" s="80">
        <v>22</v>
      </c>
      <c r="XY422" s="80">
        <v>22</v>
      </c>
      <c r="XZ422" s="80">
        <v>22</v>
      </c>
      <c r="YA422" s="80">
        <v>21</v>
      </c>
      <c r="YB422" s="80">
        <v>21</v>
      </c>
      <c r="YC422" s="80"/>
      <c r="YF422" s="5">
        <v>9937.3863477409432</v>
      </c>
      <c r="YG422" s="5">
        <v>10826.856903063366</v>
      </c>
      <c r="YH422" s="5">
        <v>11476.46831724717</v>
      </c>
      <c r="YI422" s="5">
        <v>12165.056416282005</v>
      </c>
      <c r="YJ422" s="5">
        <v>12894.959801258919</v>
      </c>
      <c r="YK422" s="5">
        <v>13668.657389334458</v>
      </c>
      <c r="YL422" s="5"/>
      <c r="YO422" s="5">
        <v>97985.732270247579</v>
      </c>
      <c r="YP422" s="5">
        <v>106756.18967687788</v>
      </c>
      <c r="YQ422" s="5">
        <v>113161.56105749057</v>
      </c>
      <c r="YR422" s="5">
        <v>119951.25472094002</v>
      </c>
      <c r="YS422" s="5">
        <v>127148.33000419638</v>
      </c>
      <c r="YT422" s="5">
        <v>134777.22980444823</v>
      </c>
      <c r="YU422" s="5"/>
      <c r="YX422" s="5">
        <v>67016.13964011964</v>
      </c>
      <c r="YY422" s="5">
        <v>105804.44838633308</v>
      </c>
      <c r="YZ422" s="5">
        <v>113161.56105749057</v>
      </c>
      <c r="ZA422" s="5">
        <v>119951.25472094002</v>
      </c>
      <c r="ZB422" s="5">
        <v>127148.33000419638</v>
      </c>
      <c r="ZC422" s="5">
        <v>134777.22980444823</v>
      </c>
      <c r="ZD422" s="5"/>
      <c r="ZG422" s="5">
        <v>1633.0955378374597</v>
      </c>
      <c r="ZH422" s="5">
        <v>1779.2698279479648</v>
      </c>
      <c r="ZI422" s="5">
        <v>1886.0260176248428</v>
      </c>
      <c r="ZJ422" s="5">
        <v>1999.1875786823337</v>
      </c>
      <c r="ZK422" s="5">
        <v>2119.1388334032731</v>
      </c>
      <c r="ZL422" s="5">
        <v>2246.2871634074704</v>
      </c>
      <c r="ZM422" s="5"/>
      <c r="ZP422" s="60">
        <v>45726.675059448869</v>
      </c>
      <c r="ZQ422" s="60">
        <v>49819.555182543016</v>
      </c>
      <c r="ZR422" s="60">
        <v>52808.728493495597</v>
      </c>
      <c r="ZS422" s="60">
        <v>55977.252203105345</v>
      </c>
      <c r="ZT422" s="60">
        <v>59335.887335291649</v>
      </c>
      <c r="ZU422" s="60">
        <v>62896.04057540917</v>
      </c>
      <c r="ZV422" s="60"/>
      <c r="ZY422" s="60">
        <v>1633.0955378374597</v>
      </c>
      <c r="ZZ422" s="60">
        <v>1779.2698279479648</v>
      </c>
      <c r="AAA422" s="60">
        <v>1886.0260176248428</v>
      </c>
      <c r="AAB422" s="60">
        <v>1999.1875786823337</v>
      </c>
      <c r="AAC422" s="60">
        <v>2119.1388334032731</v>
      </c>
      <c r="AAD422" s="60">
        <v>2246.2871634074704</v>
      </c>
      <c r="AAE422" s="60"/>
      <c r="AAH422" s="60">
        <v>262928.38159183098</v>
      </c>
      <c r="AAI422" s="60">
        <v>327385.64834242553</v>
      </c>
      <c r="AAJ422" s="60">
        <v>390407.38564834243</v>
      </c>
      <c r="AAK422" s="60">
        <v>459813.14309693675</v>
      </c>
      <c r="AAL422" s="60">
        <v>536142.12485102809</v>
      </c>
      <c r="AAM422" s="60">
        <v>619975.25710046187</v>
      </c>
      <c r="AAN422" s="60"/>
      <c r="AAQ422" s="5">
        <v>308655.05665127985</v>
      </c>
      <c r="AAR422" s="5">
        <v>377205.20352496853</v>
      </c>
      <c r="AAS422" s="5">
        <v>443216.11414183804</v>
      </c>
      <c r="AAT422" s="5">
        <v>515790.39530004212</v>
      </c>
      <c r="AAU422" s="5">
        <v>595478.01218631968</v>
      </c>
      <c r="AAV422" s="5">
        <v>682871.29767587106</v>
      </c>
    </row>
    <row r="423" spans="2:724" ht="15" customHeight="1">
      <c r="B423" s="228">
        <v>150</v>
      </c>
      <c r="C423" s="228">
        <v>1</v>
      </c>
      <c r="D423" s="229" t="s">
        <v>481</v>
      </c>
      <c r="E423" s="73" t="b">
        <v>0</v>
      </c>
      <c r="F423" s="230">
        <v>41831</v>
      </c>
      <c r="G423" s="231" t="s">
        <v>426</v>
      </c>
      <c r="H423" s="57" t="s">
        <v>243</v>
      </c>
      <c r="I423" s="57" t="s">
        <v>198</v>
      </c>
      <c r="J423" s="229" t="s">
        <v>244</v>
      </c>
      <c r="K423" s="232">
        <v>11875</v>
      </c>
      <c r="L423" s="232">
        <v>0</v>
      </c>
      <c r="M423" s="73" t="b">
        <v>1</v>
      </c>
      <c r="N423" s="73" t="b">
        <v>1</v>
      </c>
      <c r="O423" s="73" t="b">
        <v>1</v>
      </c>
      <c r="P423" s="27">
        <v>42927</v>
      </c>
      <c r="Q423" s="27" t="s">
        <v>426</v>
      </c>
      <c r="R423" s="69">
        <v>0</v>
      </c>
      <c r="S423" s="69">
        <v>0.06</v>
      </c>
      <c r="T423" s="69">
        <v>0.06</v>
      </c>
      <c r="U423" s="69">
        <v>0.06</v>
      </c>
      <c r="V423" s="69">
        <v>0.06</v>
      </c>
      <c r="W423" s="69">
        <v>0.06</v>
      </c>
      <c r="Z423" s="232">
        <v>0</v>
      </c>
      <c r="AA423" s="232">
        <v>0</v>
      </c>
      <c r="AB423" s="232">
        <v>0</v>
      </c>
      <c r="AC423" s="232">
        <v>0</v>
      </c>
      <c r="AD423" s="232">
        <v>0</v>
      </c>
      <c r="AE423" s="232">
        <v>0</v>
      </c>
      <c r="AF423" s="232">
        <v>6603.33</v>
      </c>
      <c r="AG423" s="232">
        <v>9905</v>
      </c>
      <c r="AH423" s="232">
        <v>9905</v>
      </c>
      <c r="AI423" s="232">
        <v>9905</v>
      </c>
      <c r="AJ423" s="232">
        <v>9905</v>
      </c>
      <c r="AK423" s="232">
        <v>9905</v>
      </c>
      <c r="AL423" s="5">
        <v>10499.300000000001</v>
      </c>
      <c r="AM423" s="5">
        <v>10499.300000000001</v>
      </c>
      <c r="AN423" s="5">
        <v>10499.300000000001</v>
      </c>
      <c r="AO423" s="5">
        <v>10499.300000000001</v>
      </c>
      <c r="AP423" s="5">
        <v>10499.300000000001</v>
      </c>
      <c r="AQ423" s="5">
        <v>10499.300000000001</v>
      </c>
      <c r="AR423" s="5">
        <v>10499.300000000001</v>
      </c>
      <c r="AS423" s="5">
        <v>10499.300000000001</v>
      </c>
      <c r="AT423" s="5">
        <v>10499.300000000001</v>
      </c>
      <c r="AU423" s="5">
        <v>10499.300000000001</v>
      </c>
      <c r="AV423" s="5">
        <v>10499.300000000001</v>
      </c>
      <c r="AW423" s="5">
        <v>10499.300000000001</v>
      </c>
      <c r="AX423" s="5">
        <v>11129.258000000002</v>
      </c>
      <c r="AY423" s="5">
        <v>11129.258000000002</v>
      </c>
      <c r="AZ423" s="5">
        <v>11129.258000000002</v>
      </c>
      <c r="BA423" s="5">
        <v>11129.258000000002</v>
      </c>
      <c r="BB423" s="5">
        <v>11129.258000000002</v>
      </c>
      <c r="BC423" s="5">
        <v>11129.258000000002</v>
      </c>
      <c r="BD423" s="5">
        <v>11129.258000000002</v>
      </c>
      <c r="BE423" s="5">
        <v>11129.258000000002</v>
      </c>
      <c r="BF423" s="5">
        <v>11129.258000000002</v>
      </c>
      <c r="BG423" s="5">
        <v>11129.258000000002</v>
      </c>
      <c r="BH423" s="5">
        <v>11129.258000000002</v>
      </c>
      <c r="BI423" s="5">
        <v>11129.258000000002</v>
      </c>
      <c r="BJ423" s="5">
        <v>11797.013480000001</v>
      </c>
      <c r="BK423" s="5">
        <v>11797.013480000001</v>
      </c>
      <c r="BL423" s="5">
        <v>11797.013480000001</v>
      </c>
      <c r="BM423" s="5">
        <v>11797.013480000001</v>
      </c>
      <c r="BN423" s="5">
        <v>11797.013480000001</v>
      </c>
      <c r="BO423" s="5">
        <v>11797.013480000001</v>
      </c>
      <c r="BP423" s="5">
        <v>11797.013480000001</v>
      </c>
      <c r="BQ423" s="5">
        <v>11797.013480000001</v>
      </c>
      <c r="BR423" s="5">
        <v>11797.013480000001</v>
      </c>
      <c r="BS423" s="5">
        <v>11797.013480000001</v>
      </c>
      <c r="BT423" s="5">
        <v>11797.013480000001</v>
      </c>
      <c r="BU423" s="5">
        <v>11797.013480000001</v>
      </c>
      <c r="BV423" s="5">
        <v>12504.834288800002</v>
      </c>
      <c r="BW423" s="5">
        <v>12504.834288800002</v>
      </c>
      <c r="BX423" s="5">
        <v>12504.834288800002</v>
      </c>
      <c r="BY423" s="5">
        <v>12504.834288800002</v>
      </c>
      <c r="BZ423" s="5">
        <v>12504.834288800002</v>
      </c>
      <c r="CA423" s="5">
        <v>12504.834288800002</v>
      </c>
      <c r="CB423" s="5">
        <v>12504.834288800002</v>
      </c>
      <c r="CC423" s="5">
        <v>12504.834288800002</v>
      </c>
      <c r="CD423" s="5">
        <v>12504.834288800002</v>
      </c>
      <c r="CE423" s="5">
        <v>12504.834288800002</v>
      </c>
      <c r="CF423" s="5">
        <v>12504.834288800002</v>
      </c>
      <c r="CG423" s="5">
        <v>12504.834288800002</v>
      </c>
      <c r="CH423" s="5">
        <v>13255.124346128003</v>
      </c>
      <c r="CI423" s="5">
        <v>13255.124346128003</v>
      </c>
      <c r="CJ423" s="5">
        <v>13255.124346128003</v>
      </c>
      <c r="CK423" s="5">
        <v>13255.124346128003</v>
      </c>
      <c r="CL423" s="5">
        <v>13255.124346128003</v>
      </c>
      <c r="CM423" s="5">
        <v>13255.124346128003</v>
      </c>
      <c r="CN423" s="5">
        <v>13255.124346128003</v>
      </c>
      <c r="CO423" s="5">
        <v>13255.124346128003</v>
      </c>
      <c r="CP423" s="5">
        <v>13255.124346128003</v>
      </c>
      <c r="CQ423" s="5">
        <v>13255.124346128003</v>
      </c>
      <c r="CR423" s="5">
        <v>13255.124346128003</v>
      </c>
      <c r="CS423" s="5">
        <v>13255.124346128003</v>
      </c>
      <c r="CU423" s="69">
        <v>0</v>
      </c>
      <c r="CV423" s="69">
        <v>0</v>
      </c>
      <c r="CW423" s="69">
        <v>0</v>
      </c>
      <c r="CX423" s="69">
        <v>0</v>
      </c>
      <c r="CY423" s="69">
        <v>0</v>
      </c>
      <c r="CZ423" s="69">
        <v>0</v>
      </c>
      <c r="DC423" s="5">
        <v>0</v>
      </c>
      <c r="DD423" s="5">
        <v>0</v>
      </c>
      <c r="DE423" s="5">
        <v>0</v>
      </c>
      <c r="DF423" s="5">
        <v>0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0</v>
      </c>
      <c r="DR423" s="5">
        <v>0</v>
      </c>
      <c r="DS423" s="5">
        <v>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0</v>
      </c>
      <c r="EC423" s="5">
        <v>0</v>
      </c>
      <c r="ED423" s="5">
        <v>0</v>
      </c>
      <c r="EE423" s="5">
        <v>0</v>
      </c>
      <c r="EF423" s="5">
        <v>0</v>
      </c>
      <c r="EG423" s="5">
        <v>0</v>
      </c>
      <c r="EH423" s="5">
        <v>0</v>
      </c>
      <c r="EI423" s="5">
        <v>0</v>
      </c>
      <c r="EJ423" s="5">
        <v>0</v>
      </c>
      <c r="EK423" s="5">
        <v>0</v>
      </c>
      <c r="EL423" s="5">
        <v>0</v>
      </c>
      <c r="EM423" s="5">
        <v>0</v>
      </c>
      <c r="EN423" s="5">
        <v>0</v>
      </c>
      <c r="EO423" s="5">
        <v>0</v>
      </c>
      <c r="EP423" s="5">
        <v>0</v>
      </c>
      <c r="EQ423" s="5">
        <v>0</v>
      </c>
      <c r="ER423" s="5">
        <v>0</v>
      </c>
      <c r="ES423" s="5">
        <v>0</v>
      </c>
      <c r="ET423" s="5">
        <v>0</v>
      </c>
      <c r="EU423" s="5">
        <v>0</v>
      </c>
      <c r="EV423" s="5">
        <v>0</v>
      </c>
      <c r="EW423" s="5">
        <v>0</v>
      </c>
      <c r="EX423" s="5">
        <v>0</v>
      </c>
      <c r="EY423" s="5">
        <v>0</v>
      </c>
      <c r="EZ423" s="5">
        <v>0</v>
      </c>
      <c r="FA423" s="5">
        <v>0</v>
      </c>
      <c r="FB423" s="5">
        <v>0</v>
      </c>
      <c r="FC423" s="5">
        <v>0</v>
      </c>
      <c r="FD423" s="5">
        <v>0</v>
      </c>
      <c r="FE423" s="5">
        <v>0</v>
      </c>
      <c r="FF423" s="5">
        <v>0</v>
      </c>
      <c r="FG423" s="5">
        <v>0</v>
      </c>
      <c r="FH423" s="5">
        <v>0</v>
      </c>
      <c r="FI423" s="5">
        <v>0</v>
      </c>
      <c r="FJ423" s="5">
        <v>0</v>
      </c>
      <c r="FK423" s="5">
        <v>0</v>
      </c>
      <c r="FL423" s="5">
        <v>0</v>
      </c>
      <c r="FM423" s="5">
        <v>0</v>
      </c>
      <c r="FN423" s="5">
        <v>0</v>
      </c>
      <c r="FO423" s="5">
        <v>0</v>
      </c>
      <c r="FP423" s="5">
        <v>0</v>
      </c>
      <c r="FQ423" s="5">
        <v>0</v>
      </c>
      <c r="FR423" s="5">
        <v>0</v>
      </c>
      <c r="FS423" s="5">
        <v>0</v>
      </c>
      <c r="FT423" s="5">
        <v>0</v>
      </c>
      <c r="FU423" s="5">
        <v>0</v>
      </c>
      <c r="FV423" s="5">
        <v>0</v>
      </c>
      <c r="FW423" s="5"/>
      <c r="FZ423" s="5">
        <v>0</v>
      </c>
      <c r="GA423" s="5">
        <v>0</v>
      </c>
      <c r="GB423" s="5">
        <v>0</v>
      </c>
      <c r="GC423" s="5">
        <v>0</v>
      </c>
      <c r="GD423" s="5">
        <v>0</v>
      </c>
      <c r="GE423" s="5">
        <v>0</v>
      </c>
      <c r="GF423" s="5">
        <v>6603.33</v>
      </c>
      <c r="GG423" s="5">
        <v>9905</v>
      </c>
      <c r="GH423" s="5">
        <v>9905</v>
      </c>
      <c r="GI423" s="5">
        <v>9905</v>
      </c>
      <c r="GJ423" s="5">
        <v>9905</v>
      </c>
      <c r="GK423" s="5">
        <v>9905</v>
      </c>
      <c r="GL423" s="5">
        <v>10499.300000000001</v>
      </c>
      <c r="GM423" s="5">
        <v>10499.300000000001</v>
      </c>
      <c r="GN423" s="5">
        <v>10499.300000000001</v>
      </c>
      <c r="GO423" s="5">
        <v>10499.300000000001</v>
      </c>
      <c r="GP423" s="5">
        <v>10499.300000000001</v>
      </c>
      <c r="GQ423" s="5">
        <v>10499.300000000001</v>
      </c>
      <c r="GR423" s="5">
        <v>10499.300000000001</v>
      </c>
      <c r="GS423" s="5">
        <v>10499.300000000001</v>
      </c>
      <c r="GT423" s="5">
        <v>10499.300000000001</v>
      </c>
      <c r="GU423" s="5">
        <v>10499.300000000001</v>
      </c>
      <c r="GV423" s="5">
        <v>10499.300000000001</v>
      </c>
      <c r="GW423" s="5">
        <v>10499.300000000001</v>
      </c>
      <c r="GX423" s="5">
        <v>11129.258000000002</v>
      </c>
      <c r="GY423" s="5">
        <v>11129.258000000002</v>
      </c>
      <c r="GZ423" s="5">
        <v>11129.258000000002</v>
      </c>
      <c r="HA423" s="5">
        <v>11129.258000000002</v>
      </c>
      <c r="HB423" s="5">
        <v>11129.258000000002</v>
      </c>
      <c r="HC423" s="5">
        <v>11129.258000000002</v>
      </c>
      <c r="HD423" s="5">
        <v>11129.258000000002</v>
      </c>
      <c r="HE423" s="5">
        <v>11129.258000000002</v>
      </c>
      <c r="HF423" s="5">
        <v>11129.258000000002</v>
      </c>
      <c r="HG423" s="5">
        <v>11129.258000000002</v>
      </c>
      <c r="HH423" s="5">
        <v>11129.258000000002</v>
      </c>
      <c r="HI423" s="5">
        <v>11129.258000000002</v>
      </c>
      <c r="HJ423" s="5">
        <v>11797.013480000001</v>
      </c>
      <c r="HK423" s="5">
        <v>11797.013480000001</v>
      </c>
      <c r="HL423" s="5">
        <v>11797.013480000001</v>
      </c>
      <c r="HM423" s="5">
        <v>11797.013480000001</v>
      </c>
      <c r="HN423" s="5">
        <v>11797.013480000001</v>
      </c>
      <c r="HO423" s="5">
        <v>11797.013480000001</v>
      </c>
      <c r="HP423" s="5">
        <v>11797.013480000001</v>
      </c>
      <c r="HQ423" s="5">
        <v>11797.013480000001</v>
      </c>
      <c r="HR423" s="5">
        <v>11797.013480000001</v>
      </c>
      <c r="HS423" s="5">
        <v>11797.013480000001</v>
      </c>
      <c r="HT423" s="5">
        <v>11797.013480000001</v>
      </c>
      <c r="HU423" s="5">
        <v>11797.013480000001</v>
      </c>
      <c r="HV423" s="5">
        <v>12504.834288800002</v>
      </c>
      <c r="HW423" s="5">
        <v>12504.834288800002</v>
      </c>
      <c r="HX423" s="5">
        <v>12504.834288800002</v>
      </c>
      <c r="HY423" s="5">
        <v>12504.834288800002</v>
      </c>
      <c r="HZ423" s="5">
        <v>12504.834288800002</v>
      </c>
      <c r="IA423" s="5">
        <v>12504.834288800002</v>
      </c>
      <c r="IB423" s="5">
        <v>12504.834288800002</v>
      </c>
      <c r="IC423" s="5">
        <v>12504.834288800002</v>
      </c>
      <c r="ID423" s="5">
        <v>12504.834288800002</v>
      </c>
      <c r="IE423" s="5">
        <v>12504.834288800002</v>
      </c>
      <c r="IF423" s="5">
        <v>12504.834288800002</v>
      </c>
      <c r="IG423" s="5">
        <v>12504.834288800002</v>
      </c>
      <c r="IH423" s="5">
        <v>13255.124346128003</v>
      </c>
      <c r="II423" s="5">
        <v>13255.124346128003</v>
      </c>
      <c r="IJ423" s="5">
        <v>13255.124346128003</v>
      </c>
      <c r="IK423" s="5">
        <v>13255.124346128003</v>
      </c>
      <c r="IL423" s="5">
        <v>13255.124346128003</v>
      </c>
      <c r="IM423" s="5">
        <v>13255.124346128003</v>
      </c>
      <c r="IN423" s="5">
        <v>13255.124346128003</v>
      </c>
      <c r="IO423" s="5">
        <v>13255.124346128003</v>
      </c>
      <c r="IP423" s="5">
        <v>13255.124346128003</v>
      </c>
      <c r="IQ423" s="5">
        <v>13255.124346128003</v>
      </c>
      <c r="IR423" s="5">
        <v>13255.124346128003</v>
      </c>
      <c r="IS423" s="5">
        <v>13255.124346128003</v>
      </c>
      <c r="IT423" s="5"/>
      <c r="IW423" s="5">
        <v>0</v>
      </c>
      <c r="IX423" s="5">
        <v>0</v>
      </c>
      <c r="IY423" s="5">
        <v>0</v>
      </c>
      <c r="IZ423" s="5">
        <v>0</v>
      </c>
      <c r="JA423" s="5">
        <v>0</v>
      </c>
      <c r="JB423" s="5">
        <v>0</v>
      </c>
      <c r="JC423" s="5">
        <v>189.51557099999999</v>
      </c>
      <c r="JD423" s="5">
        <v>284.27350000000001</v>
      </c>
      <c r="JE423" s="5">
        <v>284.27350000000001</v>
      </c>
      <c r="JF423" s="5">
        <v>284.27350000000001</v>
      </c>
      <c r="JG423" s="5">
        <v>284.27350000000001</v>
      </c>
      <c r="JH423" s="5">
        <v>284.27350000000001</v>
      </c>
      <c r="JI423" s="5">
        <v>301.32991000000004</v>
      </c>
      <c r="JJ423" s="5">
        <v>301.32991000000004</v>
      </c>
      <c r="JK423" s="5">
        <v>301.32991000000004</v>
      </c>
      <c r="JL423" s="5">
        <v>301.32991000000004</v>
      </c>
      <c r="JM423" s="5">
        <v>301.32991000000004</v>
      </c>
      <c r="JN423" s="5">
        <v>301.32991000000004</v>
      </c>
      <c r="JO423" s="5">
        <v>301.32991000000004</v>
      </c>
      <c r="JP423" s="5">
        <v>301.32991000000004</v>
      </c>
      <c r="JQ423" s="5">
        <v>301.32991000000004</v>
      </c>
      <c r="JR423" s="5">
        <v>301.32991000000004</v>
      </c>
      <c r="JS423" s="5">
        <v>301.32991000000004</v>
      </c>
      <c r="JT423" s="5">
        <v>301.32991000000004</v>
      </c>
      <c r="JU423" s="5">
        <v>319.40970460000005</v>
      </c>
      <c r="JV423" s="5">
        <v>319.40970460000005</v>
      </c>
      <c r="JW423" s="5">
        <v>319.40970460000005</v>
      </c>
      <c r="JX423" s="5">
        <v>319.40970460000005</v>
      </c>
      <c r="JY423" s="5">
        <v>319.40970460000005</v>
      </c>
      <c r="JZ423" s="5">
        <v>319.40970460000005</v>
      </c>
      <c r="KA423" s="5">
        <v>319.40970460000005</v>
      </c>
      <c r="KB423" s="5">
        <v>319.40970460000005</v>
      </c>
      <c r="KC423" s="5">
        <v>319.40970460000005</v>
      </c>
      <c r="KD423" s="5">
        <v>319.40970460000005</v>
      </c>
      <c r="KE423" s="5">
        <v>319.40970460000005</v>
      </c>
      <c r="KF423" s="5">
        <v>319.40970460000005</v>
      </c>
      <c r="KG423" s="5">
        <v>338.57428687600003</v>
      </c>
      <c r="KH423" s="5">
        <v>338.57428687600003</v>
      </c>
      <c r="KI423" s="5">
        <v>338.57428687600003</v>
      </c>
      <c r="KJ423" s="5">
        <v>338.57428687600003</v>
      </c>
      <c r="KK423" s="5">
        <v>338.57428687600003</v>
      </c>
      <c r="KL423" s="5">
        <v>338.57428687600003</v>
      </c>
      <c r="KM423" s="5">
        <v>338.57428687600003</v>
      </c>
      <c r="KN423" s="5">
        <v>338.57428687600003</v>
      </c>
      <c r="KO423" s="5">
        <v>338.57428687600003</v>
      </c>
      <c r="KP423" s="5">
        <v>338.57428687600003</v>
      </c>
      <c r="KQ423" s="5">
        <v>338.57428687600003</v>
      </c>
      <c r="KR423" s="5">
        <v>338.57428687600003</v>
      </c>
      <c r="KS423" s="5">
        <v>358.88874408856009</v>
      </c>
      <c r="KT423" s="5">
        <v>358.88874408856009</v>
      </c>
      <c r="KU423" s="5">
        <v>358.88874408856009</v>
      </c>
      <c r="KV423" s="5">
        <v>358.88874408856009</v>
      </c>
      <c r="KW423" s="5">
        <v>358.88874408856009</v>
      </c>
      <c r="KX423" s="5">
        <v>358.88874408856009</v>
      </c>
      <c r="KY423" s="5">
        <v>358.88874408856009</v>
      </c>
      <c r="KZ423" s="5">
        <v>358.88874408856009</v>
      </c>
      <c r="LA423" s="5">
        <v>358.88874408856009</v>
      </c>
      <c r="LB423" s="5">
        <v>358.88874408856009</v>
      </c>
      <c r="LC423" s="5">
        <v>358.88874408856009</v>
      </c>
      <c r="LD423" s="5">
        <v>358.88874408856009</v>
      </c>
      <c r="LE423" s="5">
        <v>380.42206873387369</v>
      </c>
      <c r="LF423" s="5">
        <v>380.42206873387369</v>
      </c>
      <c r="LG423" s="5">
        <v>380.42206873387369</v>
      </c>
      <c r="LH423" s="5">
        <v>380.42206873387369</v>
      </c>
      <c r="LI423" s="5">
        <v>380.42206873387369</v>
      </c>
      <c r="LJ423" s="5">
        <v>380.42206873387369</v>
      </c>
      <c r="LK423" s="5">
        <v>380.42206873387369</v>
      </c>
      <c r="LL423" s="5">
        <v>380.42206873387369</v>
      </c>
      <c r="LM423" s="5">
        <v>380.42206873387369</v>
      </c>
      <c r="LN423" s="5">
        <v>380.42206873387369</v>
      </c>
      <c r="LO423" s="5">
        <v>380.42206873387369</v>
      </c>
      <c r="LP423" s="5">
        <v>380.42206873387369</v>
      </c>
      <c r="LQ423" s="5"/>
      <c r="LT423" s="5">
        <v>0</v>
      </c>
      <c r="LU423" s="5">
        <v>0</v>
      </c>
      <c r="LV423" s="5">
        <v>0</v>
      </c>
      <c r="LW423" s="5">
        <v>0</v>
      </c>
      <c r="LX423" s="5">
        <v>0</v>
      </c>
      <c r="LY423" s="5">
        <v>0</v>
      </c>
      <c r="LZ423" s="5">
        <v>200.741232</v>
      </c>
      <c r="MA423" s="5">
        <v>301.11200000000002</v>
      </c>
      <c r="MB423" s="5">
        <v>301.11200000000002</v>
      </c>
      <c r="MC423" s="5">
        <v>301.11200000000002</v>
      </c>
      <c r="MD423" s="5">
        <v>301.11200000000002</v>
      </c>
      <c r="ME423" s="5">
        <v>301.11200000000002</v>
      </c>
      <c r="MF423" s="5">
        <v>319.17872000000006</v>
      </c>
      <c r="MG423" s="5">
        <v>319.17872000000006</v>
      </c>
      <c r="MH423" s="5">
        <v>319.17872000000006</v>
      </c>
      <c r="MI423" s="5">
        <v>319.17872000000006</v>
      </c>
      <c r="MJ423" s="5">
        <v>319.17872000000006</v>
      </c>
      <c r="MK423" s="5">
        <v>319.17872000000006</v>
      </c>
      <c r="ML423" s="5">
        <v>319.17872000000006</v>
      </c>
      <c r="MM423" s="5">
        <v>319.17872000000006</v>
      </c>
      <c r="MN423" s="5">
        <v>319.17872000000006</v>
      </c>
      <c r="MO423" s="5">
        <v>319.17872000000006</v>
      </c>
      <c r="MP423" s="5">
        <v>319.17872000000006</v>
      </c>
      <c r="MQ423" s="5">
        <v>319.17872000000006</v>
      </c>
      <c r="MR423" s="5">
        <v>338.32944320000007</v>
      </c>
      <c r="MS423" s="5">
        <v>338.32944320000007</v>
      </c>
      <c r="MT423" s="5">
        <v>338.32944320000007</v>
      </c>
      <c r="MU423" s="5">
        <v>338.32944320000007</v>
      </c>
      <c r="MV423" s="5">
        <v>338.32944320000007</v>
      </c>
      <c r="MW423" s="5">
        <v>338.32944320000007</v>
      </c>
      <c r="MX423" s="5">
        <v>338.32944320000007</v>
      </c>
      <c r="MY423" s="5">
        <v>338.32944320000007</v>
      </c>
      <c r="MZ423" s="5">
        <v>338.32944320000007</v>
      </c>
      <c r="NA423" s="5">
        <v>338.32944320000007</v>
      </c>
      <c r="NB423" s="5">
        <v>338.32944320000007</v>
      </c>
      <c r="NC423" s="5">
        <v>338.32944320000007</v>
      </c>
      <c r="ND423" s="5">
        <v>358.62920979200004</v>
      </c>
      <c r="NE423" s="5">
        <v>358.62920979200004</v>
      </c>
      <c r="NF423" s="5">
        <v>358.62920979200004</v>
      </c>
      <c r="NG423" s="5">
        <v>358.62920979200004</v>
      </c>
      <c r="NH423" s="5">
        <v>358.62920979200004</v>
      </c>
      <c r="NI423" s="5">
        <v>358.62920979200004</v>
      </c>
      <c r="NJ423" s="5">
        <v>358.62920979200004</v>
      </c>
      <c r="NK423" s="5">
        <v>358.62920979200004</v>
      </c>
      <c r="NL423" s="5">
        <v>358.62920979200004</v>
      </c>
      <c r="NM423" s="5">
        <v>358.62920979200004</v>
      </c>
      <c r="NN423" s="5">
        <v>358.62920979200004</v>
      </c>
      <c r="NO423" s="5">
        <v>358.62920979200004</v>
      </c>
      <c r="NP423" s="5">
        <v>380.14696237952006</v>
      </c>
      <c r="NQ423" s="5">
        <v>380.14696237952006</v>
      </c>
      <c r="NR423" s="5">
        <v>380.14696237952006</v>
      </c>
      <c r="NS423" s="5">
        <v>380.14696237952006</v>
      </c>
      <c r="NT423" s="5">
        <v>380.14696237952006</v>
      </c>
      <c r="NU423" s="5">
        <v>380.14696237952006</v>
      </c>
      <c r="NV423" s="5">
        <v>380.14696237952006</v>
      </c>
      <c r="NW423" s="5">
        <v>380.14696237952006</v>
      </c>
      <c r="NX423" s="5">
        <v>380.14696237952006</v>
      </c>
      <c r="NY423" s="5">
        <v>380.14696237952006</v>
      </c>
      <c r="NZ423" s="5">
        <v>380.14696237952006</v>
      </c>
      <c r="OA423" s="5">
        <v>380.14696237952006</v>
      </c>
      <c r="OB423" s="5">
        <v>402.95578012229129</v>
      </c>
      <c r="OC423" s="5">
        <v>402.95578012229129</v>
      </c>
      <c r="OD423" s="5">
        <v>402.95578012229129</v>
      </c>
      <c r="OE423" s="5">
        <v>402.95578012229129</v>
      </c>
      <c r="OF423" s="5">
        <v>402.95578012229129</v>
      </c>
      <c r="OG423" s="5">
        <v>402.95578012229129</v>
      </c>
      <c r="OH423" s="5">
        <v>402.95578012229129</v>
      </c>
      <c r="OI423" s="5">
        <v>402.95578012229129</v>
      </c>
      <c r="OJ423" s="5">
        <v>402.95578012229129</v>
      </c>
      <c r="OK423" s="5">
        <v>402.95578012229129</v>
      </c>
      <c r="OL423" s="5">
        <v>402.95578012229129</v>
      </c>
      <c r="OM423" s="5">
        <v>402.95578012229129</v>
      </c>
      <c r="ON423" s="5"/>
      <c r="OQ423" s="59">
        <v>0</v>
      </c>
      <c r="OR423" s="59">
        <v>0</v>
      </c>
      <c r="OS423" s="59">
        <v>0</v>
      </c>
      <c r="OT423" s="59">
        <v>0</v>
      </c>
      <c r="OU423" s="59">
        <v>0</v>
      </c>
      <c r="OV423" s="59">
        <v>0</v>
      </c>
      <c r="OW423" s="59">
        <v>0</v>
      </c>
      <c r="OX423" s="59">
        <v>0</v>
      </c>
      <c r="OY423" s="59">
        <v>0</v>
      </c>
      <c r="OZ423" s="59">
        <v>0</v>
      </c>
      <c r="PA423" s="59">
        <v>0</v>
      </c>
      <c r="PB423" s="59">
        <v>0</v>
      </c>
      <c r="PC423" s="59">
        <v>0</v>
      </c>
      <c r="PD423" s="59">
        <v>0</v>
      </c>
      <c r="PE423" s="59">
        <v>0</v>
      </c>
      <c r="PF423" s="59">
        <v>0</v>
      </c>
      <c r="PG423" s="59">
        <v>0</v>
      </c>
      <c r="PH423" s="59">
        <v>0</v>
      </c>
      <c r="PI423" s="59">
        <v>0</v>
      </c>
      <c r="PJ423" s="59">
        <v>0</v>
      </c>
      <c r="PK423" s="59">
        <v>0</v>
      </c>
      <c r="PL423" s="59">
        <v>0</v>
      </c>
      <c r="PM423" s="59">
        <v>0</v>
      </c>
      <c r="PN423" s="59">
        <v>0</v>
      </c>
      <c r="PO423" s="59">
        <v>0</v>
      </c>
      <c r="PP423" s="59">
        <v>0</v>
      </c>
      <c r="PQ423" s="59">
        <v>0</v>
      </c>
      <c r="PR423" s="59">
        <v>0</v>
      </c>
      <c r="PS423" s="59">
        <v>0</v>
      </c>
      <c r="PT423" s="59">
        <v>0</v>
      </c>
      <c r="PU423" s="59">
        <v>0</v>
      </c>
      <c r="PV423" s="59">
        <v>0</v>
      </c>
      <c r="PW423" s="59">
        <v>0</v>
      </c>
      <c r="PX423" s="59">
        <v>0</v>
      </c>
      <c r="PY423" s="59">
        <v>0</v>
      </c>
      <c r="PZ423" s="59">
        <v>0</v>
      </c>
      <c r="QA423" s="59">
        <v>0</v>
      </c>
      <c r="QB423" s="59">
        <v>0</v>
      </c>
      <c r="QC423" s="59">
        <v>0</v>
      </c>
      <c r="QD423" s="59">
        <v>0</v>
      </c>
      <c r="QE423" s="59">
        <v>0</v>
      </c>
      <c r="QF423" s="59">
        <v>0</v>
      </c>
      <c r="QG423" s="59">
        <v>0</v>
      </c>
      <c r="QH423" s="59">
        <v>0</v>
      </c>
      <c r="QI423" s="59">
        <v>0</v>
      </c>
      <c r="QJ423" s="59">
        <v>0</v>
      </c>
      <c r="QK423" s="59">
        <v>0</v>
      </c>
      <c r="QL423" s="59">
        <v>0</v>
      </c>
      <c r="QM423" s="59">
        <v>0</v>
      </c>
      <c r="QN423" s="59">
        <v>0</v>
      </c>
      <c r="QO423" s="59">
        <v>0</v>
      </c>
      <c r="QP423" s="59">
        <v>0</v>
      </c>
      <c r="QQ423" s="59">
        <v>0</v>
      </c>
      <c r="QR423" s="59">
        <v>0</v>
      </c>
      <c r="QS423" s="59">
        <v>0</v>
      </c>
      <c r="QT423" s="59">
        <v>0</v>
      </c>
      <c r="QU423" s="59">
        <v>0</v>
      </c>
      <c r="QV423" s="59">
        <v>0</v>
      </c>
      <c r="QW423" s="59">
        <v>0</v>
      </c>
      <c r="QX423" s="59">
        <v>0</v>
      </c>
      <c r="QY423" s="59">
        <v>0</v>
      </c>
      <c r="QZ423" s="59">
        <v>0</v>
      </c>
      <c r="RA423" s="59">
        <v>0</v>
      </c>
      <c r="RB423" s="59">
        <v>0</v>
      </c>
      <c r="RC423" s="59">
        <v>0</v>
      </c>
      <c r="RD423" s="59">
        <v>0</v>
      </c>
      <c r="RE423" s="59">
        <v>0</v>
      </c>
      <c r="RF423" s="59">
        <v>0</v>
      </c>
      <c r="RG423" s="59">
        <v>0</v>
      </c>
      <c r="RH423" s="59">
        <v>0</v>
      </c>
      <c r="RI423" s="59">
        <v>0</v>
      </c>
      <c r="RJ423" s="59">
        <v>0</v>
      </c>
      <c r="RK423" s="59"/>
      <c r="RN423" s="59">
        <v>0</v>
      </c>
      <c r="RO423" s="59">
        <v>0</v>
      </c>
      <c r="RP423" s="59">
        <v>0</v>
      </c>
      <c r="RQ423" s="59">
        <v>0</v>
      </c>
      <c r="RR423" s="59">
        <v>0</v>
      </c>
      <c r="RS423" s="59">
        <v>0</v>
      </c>
      <c r="RT423" s="59">
        <v>390.25680299999999</v>
      </c>
      <c r="RU423" s="59">
        <v>585.38550000000009</v>
      </c>
      <c r="RV423" s="59">
        <v>585.38550000000009</v>
      </c>
      <c r="RW423" s="59">
        <v>585.38550000000009</v>
      </c>
      <c r="RX423" s="59">
        <v>585.38550000000009</v>
      </c>
      <c r="RY423" s="59">
        <v>585.38550000000009</v>
      </c>
      <c r="RZ423" s="59">
        <v>620.50863000000004</v>
      </c>
      <c r="SA423" s="59">
        <v>620.50863000000004</v>
      </c>
      <c r="SB423" s="59">
        <v>620.50863000000004</v>
      </c>
      <c r="SC423" s="59">
        <v>620.50863000000004</v>
      </c>
      <c r="SD423" s="59">
        <v>620.50863000000004</v>
      </c>
      <c r="SE423" s="59">
        <v>620.50863000000004</v>
      </c>
      <c r="SF423" s="59">
        <v>620.50863000000004</v>
      </c>
      <c r="SG423" s="59">
        <v>620.50863000000004</v>
      </c>
      <c r="SH423" s="59">
        <v>620.50863000000004</v>
      </c>
      <c r="SI423" s="59">
        <v>620.50863000000004</v>
      </c>
      <c r="SJ423" s="59">
        <v>620.50863000000004</v>
      </c>
      <c r="SK423" s="59">
        <v>620.50863000000004</v>
      </c>
      <c r="SL423" s="59">
        <v>657.73914780000018</v>
      </c>
      <c r="SM423" s="59">
        <v>657.73914780000018</v>
      </c>
      <c r="SN423" s="59">
        <v>657.73914780000018</v>
      </c>
      <c r="SO423" s="59">
        <v>657.73914780000018</v>
      </c>
      <c r="SP423" s="59">
        <v>657.73914780000018</v>
      </c>
      <c r="SQ423" s="59">
        <v>657.73914780000018</v>
      </c>
      <c r="SR423" s="59">
        <v>657.73914780000018</v>
      </c>
      <c r="SS423" s="59">
        <v>657.73914780000018</v>
      </c>
      <c r="ST423" s="59">
        <v>657.73914780000018</v>
      </c>
      <c r="SU423" s="59">
        <v>657.73914780000018</v>
      </c>
      <c r="SV423" s="59">
        <v>657.73914780000018</v>
      </c>
      <c r="SW423" s="59">
        <v>657.73914780000018</v>
      </c>
      <c r="SX423" s="59">
        <v>697.20349666800007</v>
      </c>
      <c r="SY423" s="59">
        <v>697.20349666800007</v>
      </c>
      <c r="SZ423" s="59">
        <v>697.20349666800007</v>
      </c>
      <c r="TA423" s="59">
        <v>697.20349666800007</v>
      </c>
      <c r="TB423" s="59">
        <v>697.20349666800007</v>
      </c>
      <c r="TC423" s="59">
        <v>697.20349666800007</v>
      </c>
      <c r="TD423" s="59">
        <v>697.20349666800007</v>
      </c>
      <c r="TE423" s="59">
        <v>697.20349666800007</v>
      </c>
      <c r="TF423" s="59">
        <v>697.20349666800007</v>
      </c>
      <c r="TG423" s="59">
        <v>697.20349666800007</v>
      </c>
      <c r="TH423" s="59">
        <v>697.20349666800007</v>
      </c>
      <c r="TI423" s="59">
        <v>697.20349666800007</v>
      </c>
      <c r="TJ423" s="59">
        <v>739.03570646808021</v>
      </c>
      <c r="TK423" s="59">
        <v>739.03570646808021</v>
      </c>
      <c r="TL423" s="59">
        <v>739.03570646808021</v>
      </c>
      <c r="TM423" s="59">
        <v>739.03570646808021</v>
      </c>
      <c r="TN423" s="59">
        <v>739.03570646808021</v>
      </c>
      <c r="TO423" s="59">
        <v>739.03570646808021</v>
      </c>
      <c r="TP423" s="59">
        <v>739.03570646808021</v>
      </c>
      <c r="TQ423" s="59">
        <v>739.03570646808021</v>
      </c>
      <c r="TR423" s="59">
        <v>739.03570646808021</v>
      </c>
      <c r="TS423" s="59">
        <v>739.03570646808021</v>
      </c>
      <c r="TT423" s="59">
        <v>739.03570646808021</v>
      </c>
      <c r="TU423" s="59">
        <v>739.03570646808021</v>
      </c>
      <c r="TV423" s="59">
        <v>783.37784885616497</v>
      </c>
      <c r="TW423" s="59">
        <v>783.37784885616497</v>
      </c>
      <c r="TX423" s="59">
        <v>783.37784885616497</v>
      </c>
      <c r="TY423" s="59">
        <v>783.37784885616497</v>
      </c>
      <c r="TZ423" s="59">
        <v>783.37784885616497</v>
      </c>
      <c r="UA423" s="59">
        <v>783.37784885616497</v>
      </c>
      <c r="UB423" s="59">
        <v>783.37784885616497</v>
      </c>
      <c r="UC423" s="59">
        <v>783.37784885616497</v>
      </c>
      <c r="UD423" s="59">
        <v>783.37784885616497</v>
      </c>
      <c r="UE423" s="59">
        <v>783.37784885616497</v>
      </c>
      <c r="UF423" s="59">
        <v>783.37784885616497</v>
      </c>
      <c r="UG423" s="59">
        <v>783.37784885616497</v>
      </c>
      <c r="UH423" s="59"/>
      <c r="UK423" s="59">
        <v>1610.8830710000002</v>
      </c>
      <c r="UL423" s="59">
        <v>3615.9589199999996</v>
      </c>
      <c r="UM423" s="59">
        <v>3832.9164552000016</v>
      </c>
      <c r="UN423" s="59">
        <v>4062.8914425119997</v>
      </c>
      <c r="UO423" s="59">
        <v>4306.6649290627211</v>
      </c>
      <c r="UP423" s="59">
        <v>4565.0648248064854</v>
      </c>
      <c r="UQ423" s="59"/>
      <c r="UT423" s="59">
        <v>1706.3012320000003</v>
      </c>
      <c r="UU423" s="59">
        <v>3830.14464</v>
      </c>
      <c r="UV423" s="59">
        <v>4059.9533184000015</v>
      </c>
      <c r="UW423" s="59">
        <v>4303.5505175040007</v>
      </c>
      <c r="UX423" s="59">
        <v>4561.7635485542405</v>
      </c>
      <c r="UY423" s="59">
        <v>4835.4693614674952</v>
      </c>
      <c r="UZ423" s="59"/>
      <c r="VC423" s="59">
        <v>0</v>
      </c>
      <c r="VD423" s="59">
        <v>0</v>
      </c>
      <c r="VE423" s="59">
        <v>0</v>
      </c>
      <c r="VF423" s="59">
        <v>0</v>
      </c>
      <c r="VG423" s="59">
        <v>0</v>
      </c>
      <c r="VH423" s="59">
        <v>0</v>
      </c>
      <c r="VI423" s="59"/>
      <c r="VL423" s="59">
        <v>3317.1843030000005</v>
      </c>
      <c r="VM423" s="59">
        <v>7446.1035599999996</v>
      </c>
      <c r="VN423" s="59">
        <v>7892.8697736000031</v>
      </c>
      <c r="VO423" s="59">
        <v>8366.4419600159999</v>
      </c>
      <c r="VP423" s="59">
        <v>8868.4284776169625</v>
      </c>
      <c r="VQ423" s="59">
        <v>9400.5341862739806</v>
      </c>
      <c r="VR423" s="59"/>
      <c r="VU423" s="59">
        <v>56128.33</v>
      </c>
      <c r="VV423" s="59">
        <v>125991.60000000002</v>
      </c>
      <c r="VW423" s="59">
        <v>133551.09600000002</v>
      </c>
      <c r="VX423" s="59">
        <v>141564.16175999999</v>
      </c>
      <c r="VY423" s="59">
        <v>150058.01146560002</v>
      </c>
      <c r="VZ423" s="59">
        <v>159061.49215353598</v>
      </c>
      <c r="WA423" s="59"/>
      <c r="WD423" s="59">
        <v>4677.3608333333332</v>
      </c>
      <c r="WE423" s="59">
        <v>10499.300000000001</v>
      </c>
      <c r="WF423" s="59">
        <v>11129.258000000002</v>
      </c>
      <c r="WG423" s="59">
        <v>11797.01348</v>
      </c>
      <c r="WH423" s="59">
        <v>12504.834288800002</v>
      </c>
      <c r="WI423" s="59">
        <v>13255.124346127997</v>
      </c>
      <c r="WJ423" s="59"/>
      <c r="WM423" s="59">
        <v>196.28035389564974</v>
      </c>
      <c r="WN423" s="59">
        <v>440.59169114561485</v>
      </c>
      <c r="WO423" s="59">
        <v>467.02719261435175</v>
      </c>
      <c r="WP423" s="59">
        <v>495.0488241712128</v>
      </c>
      <c r="WQ423" s="59">
        <v>524.7517536214857</v>
      </c>
      <c r="WR423" s="59">
        <v>556.23685883877454</v>
      </c>
      <c r="WS423" s="59"/>
      <c r="WV423" s="74">
        <v>5.666666666666667</v>
      </c>
      <c r="WW423" s="74">
        <v>17.666666666666668</v>
      </c>
      <c r="WX423" s="74">
        <v>29.666666666666668</v>
      </c>
      <c r="WY423" s="74">
        <v>41.666666666666664</v>
      </c>
      <c r="WZ423" s="74">
        <v>53.666666666666664</v>
      </c>
      <c r="XA423" s="74">
        <v>65.666666666666671</v>
      </c>
      <c r="XB423" s="74"/>
      <c r="XE423" s="80">
        <v>0</v>
      </c>
      <c r="XF423" s="80">
        <v>1</v>
      </c>
      <c r="XG423" s="80">
        <v>2</v>
      </c>
      <c r="XH423" s="80">
        <v>3</v>
      </c>
      <c r="XI423" s="80">
        <v>4</v>
      </c>
      <c r="XJ423" s="80">
        <v>5</v>
      </c>
      <c r="XK423" s="80"/>
      <c r="XL423" s="75"/>
      <c r="XM423" s="75"/>
      <c r="XN423" s="80">
        <v>5</v>
      </c>
      <c r="XO423" s="80">
        <v>5</v>
      </c>
      <c r="XP423" s="80">
        <v>5</v>
      </c>
      <c r="XQ423" s="80">
        <v>5</v>
      </c>
      <c r="XR423" s="80">
        <v>5</v>
      </c>
      <c r="XS423" s="80">
        <v>5</v>
      </c>
      <c r="XT423" s="80"/>
      <c r="XW423" s="80">
        <v>20</v>
      </c>
      <c r="XX423" s="80">
        <v>20</v>
      </c>
      <c r="XY423" s="80">
        <v>20</v>
      </c>
      <c r="XZ423" s="80">
        <v>19</v>
      </c>
      <c r="YA423" s="80">
        <v>20</v>
      </c>
      <c r="YB423" s="80">
        <v>20</v>
      </c>
      <c r="YC423" s="80"/>
      <c r="YF423" s="5">
        <v>409.24453787242965</v>
      </c>
      <c r="YG423" s="5">
        <v>918.63367603860752</v>
      </c>
      <c r="YH423" s="5">
        <v>973.75169660092342</v>
      </c>
      <c r="YI423" s="5">
        <v>1032.1767983969794</v>
      </c>
      <c r="YJ423" s="5">
        <v>1094.1074063007991</v>
      </c>
      <c r="YK423" s="5">
        <v>3384.7012860339428</v>
      </c>
      <c r="YL423" s="5"/>
      <c r="YO423" s="5">
        <v>8832.6159253042388</v>
      </c>
      <c r="YP423" s="5">
        <v>19826.626101552669</v>
      </c>
      <c r="YQ423" s="5">
        <v>21016.223667645827</v>
      </c>
      <c r="YR423" s="5">
        <v>29702.929450272768</v>
      </c>
      <c r="YS423" s="5">
        <v>31485.105217289143</v>
      </c>
      <c r="YT423" s="5">
        <v>33374.211530326473</v>
      </c>
      <c r="YU423" s="5"/>
      <c r="YX423" s="5">
        <v>6040.9593164561838</v>
      </c>
      <c r="YY423" s="5">
        <v>19649.869898749301</v>
      </c>
      <c r="YZ423" s="5">
        <v>21016.223667645827</v>
      </c>
      <c r="ZA423" s="5">
        <v>29702.929450272768</v>
      </c>
      <c r="ZB423" s="5">
        <v>31485.105217289143</v>
      </c>
      <c r="ZC423" s="5">
        <v>33374.211530326473</v>
      </c>
      <c r="ZD423" s="5"/>
      <c r="ZG423" s="5">
        <v>196.28035389564974</v>
      </c>
      <c r="ZH423" s="5">
        <v>440.59169114561485</v>
      </c>
      <c r="ZI423" s="5">
        <v>467.02719261435175</v>
      </c>
      <c r="ZJ423" s="5">
        <v>495.0488241712128</v>
      </c>
      <c r="ZK423" s="5">
        <v>524.7517536214857</v>
      </c>
      <c r="ZL423" s="5">
        <v>556.23685883877454</v>
      </c>
      <c r="ZM423" s="5"/>
      <c r="ZP423" s="60">
        <v>1373.9624772695481</v>
      </c>
      <c r="ZQ423" s="60">
        <v>12336.567352077216</v>
      </c>
      <c r="ZR423" s="60">
        <v>13076.761393201848</v>
      </c>
      <c r="ZS423" s="60">
        <v>13861.367076793958</v>
      </c>
      <c r="ZT423" s="60">
        <v>14693.049101401601</v>
      </c>
      <c r="ZU423" s="60">
        <v>15574.632047485688</v>
      </c>
      <c r="ZV423" s="60"/>
      <c r="ZY423" s="60">
        <v>196.28035389564974</v>
      </c>
      <c r="ZZ423" s="60">
        <v>440.59169114561485</v>
      </c>
      <c r="AAA423" s="60">
        <v>467.02719261435175</v>
      </c>
      <c r="AAB423" s="60">
        <v>495.0488241712128</v>
      </c>
      <c r="AAC423" s="60">
        <v>524.7517536214857</v>
      </c>
      <c r="AAD423" s="60">
        <v>556.23685883877454</v>
      </c>
      <c r="AAE423" s="60"/>
      <c r="AAH423" s="60">
        <v>2551.6446006434467</v>
      </c>
      <c r="AAI423" s="60">
        <v>11895.975660931601</v>
      </c>
      <c r="AAJ423" s="60">
        <v>22417.305245488882</v>
      </c>
      <c r="AAK423" s="60">
        <v>34158.368867813682</v>
      </c>
      <c r="AAL423" s="60">
        <v>47227.657825933718</v>
      </c>
      <c r="AAM423" s="60">
        <v>67304.659919491722</v>
      </c>
      <c r="AAN423" s="60"/>
      <c r="AAQ423" s="5">
        <v>3925.607077912995</v>
      </c>
      <c r="AAR423" s="5">
        <v>24232.543013008817</v>
      </c>
      <c r="AAS423" s="5">
        <v>35494.066638690732</v>
      </c>
      <c r="AAT423" s="5">
        <v>48019.735944607644</v>
      </c>
      <c r="AAU423" s="5">
        <v>61920.706927335319</v>
      </c>
      <c r="AAV423" s="5">
        <v>82879.291966977413</v>
      </c>
    </row>
    <row r="424" spans="2:724" ht="15" customHeight="1">
      <c r="B424" s="228">
        <v>151</v>
      </c>
      <c r="C424" s="228">
        <v>3056</v>
      </c>
      <c r="D424" s="229" t="s">
        <v>559</v>
      </c>
      <c r="E424" s="73" t="b">
        <v>0</v>
      </c>
      <c r="F424" s="230">
        <v>41280</v>
      </c>
      <c r="G424" s="231" t="s">
        <v>426</v>
      </c>
      <c r="H424" s="57" t="s">
        <v>243</v>
      </c>
      <c r="I424" s="57" t="s">
        <v>200</v>
      </c>
      <c r="J424" s="229" t="s">
        <v>245</v>
      </c>
      <c r="K424" s="232">
        <v>12000</v>
      </c>
      <c r="L424" s="232">
        <v>0</v>
      </c>
      <c r="M424" s="73" t="b">
        <v>1</v>
      </c>
      <c r="N424" s="73" t="b">
        <v>1</v>
      </c>
      <c r="O424" s="73" t="b">
        <v>1</v>
      </c>
      <c r="P424" s="27">
        <v>42375</v>
      </c>
      <c r="Q424" s="27" t="s">
        <v>426</v>
      </c>
      <c r="R424" s="69">
        <v>0</v>
      </c>
      <c r="S424" s="69">
        <v>0.06</v>
      </c>
      <c r="T424" s="69">
        <v>0.06</v>
      </c>
      <c r="U424" s="69">
        <v>0.06</v>
      </c>
      <c r="V424" s="69">
        <v>0.06</v>
      </c>
      <c r="W424" s="69">
        <v>0.06</v>
      </c>
      <c r="Z424" s="232">
        <v>12000</v>
      </c>
      <c r="AA424" s="232">
        <v>12000</v>
      </c>
      <c r="AB424" s="232">
        <v>13500</v>
      </c>
      <c r="AC424" s="232">
        <v>13500</v>
      </c>
      <c r="AD424" s="232">
        <v>13500</v>
      </c>
      <c r="AE424" s="232">
        <v>13500</v>
      </c>
      <c r="AF424" s="232">
        <v>13500</v>
      </c>
      <c r="AG424" s="232">
        <v>13500</v>
      </c>
      <c r="AH424" s="232">
        <v>13500</v>
      </c>
      <c r="AI424" s="232">
        <v>13500</v>
      </c>
      <c r="AJ424" s="232">
        <v>13500</v>
      </c>
      <c r="AK424" s="232">
        <v>13500</v>
      </c>
      <c r="AL424" s="5">
        <v>14310</v>
      </c>
      <c r="AM424" s="5">
        <v>14310</v>
      </c>
      <c r="AN424" s="5">
        <v>14310</v>
      </c>
      <c r="AO424" s="5">
        <v>14310</v>
      </c>
      <c r="AP424" s="5">
        <v>14310</v>
      </c>
      <c r="AQ424" s="5">
        <v>14310</v>
      </c>
      <c r="AR424" s="5">
        <v>14310</v>
      </c>
      <c r="AS424" s="5">
        <v>14310</v>
      </c>
      <c r="AT424" s="5">
        <v>14310</v>
      </c>
      <c r="AU424" s="5">
        <v>14310</v>
      </c>
      <c r="AV424" s="5">
        <v>14310</v>
      </c>
      <c r="AW424" s="5">
        <v>14310</v>
      </c>
      <c r="AX424" s="5">
        <v>15168.6</v>
      </c>
      <c r="AY424" s="5">
        <v>15168.6</v>
      </c>
      <c r="AZ424" s="5">
        <v>15168.6</v>
      </c>
      <c r="BA424" s="5">
        <v>15168.6</v>
      </c>
      <c r="BB424" s="5">
        <v>15168.6</v>
      </c>
      <c r="BC424" s="5">
        <v>15168.6</v>
      </c>
      <c r="BD424" s="5">
        <v>15168.6</v>
      </c>
      <c r="BE424" s="5">
        <v>15168.6</v>
      </c>
      <c r="BF424" s="5">
        <v>15168.6</v>
      </c>
      <c r="BG424" s="5">
        <v>15168.6</v>
      </c>
      <c r="BH424" s="5">
        <v>15168.6</v>
      </c>
      <c r="BI424" s="5">
        <v>15168.6</v>
      </c>
      <c r="BJ424" s="5">
        <v>16078.716</v>
      </c>
      <c r="BK424" s="5">
        <v>16078.716</v>
      </c>
      <c r="BL424" s="5">
        <v>16078.716</v>
      </c>
      <c r="BM424" s="5">
        <v>16078.716</v>
      </c>
      <c r="BN424" s="5">
        <v>16078.716</v>
      </c>
      <c r="BO424" s="5">
        <v>16078.716</v>
      </c>
      <c r="BP424" s="5">
        <v>16078.716</v>
      </c>
      <c r="BQ424" s="5">
        <v>16078.716</v>
      </c>
      <c r="BR424" s="5">
        <v>16078.716</v>
      </c>
      <c r="BS424" s="5">
        <v>16078.716</v>
      </c>
      <c r="BT424" s="5">
        <v>16078.716</v>
      </c>
      <c r="BU424" s="5">
        <v>16078.716</v>
      </c>
      <c r="BV424" s="5">
        <v>17043.438959999999</v>
      </c>
      <c r="BW424" s="5">
        <v>17043.438959999999</v>
      </c>
      <c r="BX424" s="5">
        <v>17043.438959999999</v>
      </c>
      <c r="BY424" s="5">
        <v>17043.438959999999</v>
      </c>
      <c r="BZ424" s="5">
        <v>17043.438959999999</v>
      </c>
      <c r="CA424" s="5">
        <v>17043.438959999999</v>
      </c>
      <c r="CB424" s="5">
        <v>17043.438959999999</v>
      </c>
      <c r="CC424" s="5">
        <v>17043.438959999999</v>
      </c>
      <c r="CD424" s="5">
        <v>17043.438959999999</v>
      </c>
      <c r="CE424" s="5">
        <v>17043.438959999999</v>
      </c>
      <c r="CF424" s="5">
        <v>17043.438959999999</v>
      </c>
      <c r="CG424" s="5">
        <v>17043.438959999999</v>
      </c>
      <c r="CH424" s="5">
        <v>18066.045297600002</v>
      </c>
      <c r="CI424" s="5">
        <v>18066.045297600002</v>
      </c>
      <c r="CJ424" s="5">
        <v>18066.045297600002</v>
      </c>
      <c r="CK424" s="5">
        <v>18066.045297600002</v>
      </c>
      <c r="CL424" s="5">
        <v>18066.045297600002</v>
      </c>
      <c r="CM424" s="5">
        <v>18066.045297600002</v>
      </c>
      <c r="CN424" s="5">
        <v>18066.045297600002</v>
      </c>
      <c r="CO424" s="5">
        <v>18066.045297600002</v>
      </c>
      <c r="CP424" s="5">
        <v>18066.045297600002</v>
      </c>
      <c r="CQ424" s="5">
        <v>18066.045297600002</v>
      </c>
      <c r="CR424" s="5">
        <v>18066.045297600002</v>
      </c>
      <c r="CS424" s="5">
        <v>18066.045297600002</v>
      </c>
      <c r="CU424" s="69">
        <v>0</v>
      </c>
      <c r="CV424" s="69">
        <v>0</v>
      </c>
      <c r="CW424" s="69">
        <v>0</v>
      </c>
      <c r="CX424" s="69">
        <v>0</v>
      </c>
      <c r="CY424" s="69">
        <v>0</v>
      </c>
      <c r="CZ424" s="69">
        <v>0</v>
      </c>
      <c r="DC424" s="5">
        <v>0</v>
      </c>
      <c r="DD424" s="5">
        <v>0</v>
      </c>
      <c r="DE424" s="5">
        <v>0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0</v>
      </c>
      <c r="DQ424" s="5">
        <v>0</v>
      </c>
      <c r="DR424" s="5">
        <v>0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0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0</v>
      </c>
      <c r="EK424" s="5">
        <v>0</v>
      </c>
      <c r="EL424" s="5">
        <v>0</v>
      </c>
      <c r="EM424" s="5">
        <v>0</v>
      </c>
      <c r="EN424" s="5">
        <v>0</v>
      </c>
      <c r="EO424" s="5">
        <v>0</v>
      </c>
      <c r="EP424" s="5">
        <v>0</v>
      </c>
      <c r="EQ424" s="5">
        <v>0</v>
      </c>
      <c r="ER424" s="5">
        <v>0</v>
      </c>
      <c r="ES424" s="5">
        <v>0</v>
      </c>
      <c r="ET424" s="5">
        <v>0</v>
      </c>
      <c r="EU424" s="5">
        <v>0</v>
      </c>
      <c r="EV424" s="5">
        <v>0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0</v>
      </c>
      <c r="FC424" s="5">
        <v>0</v>
      </c>
      <c r="FD424" s="5">
        <v>0</v>
      </c>
      <c r="FE424" s="5">
        <v>0</v>
      </c>
      <c r="FF424" s="5">
        <v>0</v>
      </c>
      <c r="FG424" s="5">
        <v>0</v>
      </c>
      <c r="FH424" s="5">
        <v>0</v>
      </c>
      <c r="FI424" s="5">
        <v>0</v>
      </c>
      <c r="FJ424" s="5">
        <v>0</v>
      </c>
      <c r="FK424" s="5">
        <v>0</v>
      </c>
      <c r="FL424" s="5">
        <v>0</v>
      </c>
      <c r="FM424" s="5">
        <v>0</v>
      </c>
      <c r="FN424" s="5">
        <v>0</v>
      </c>
      <c r="FO424" s="5">
        <v>0</v>
      </c>
      <c r="FP424" s="5">
        <v>0</v>
      </c>
      <c r="FQ424" s="5">
        <v>0</v>
      </c>
      <c r="FR424" s="5">
        <v>0</v>
      </c>
      <c r="FS424" s="5">
        <v>0</v>
      </c>
      <c r="FT424" s="5">
        <v>0</v>
      </c>
      <c r="FU424" s="5">
        <v>0</v>
      </c>
      <c r="FV424" s="5">
        <v>0</v>
      </c>
      <c r="FW424" s="5"/>
      <c r="FZ424" s="5">
        <v>12000</v>
      </c>
      <c r="GA424" s="5">
        <v>12000</v>
      </c>
      <c r="GB424" s="5">
        <v>13500</v>
      </c>
      <c r="GC424" s="5">
        <v>13500</v>
      </c>
      <c r="GD424" s="5">
        <v>13500</v>
      </c>
      <c r="GE424" s="5">
        <v>13500</v>
      </c>
      <c r="GF424" s="5">
        <v>13500</v>
      </c>
      <c r="GG424" s="5">
        <v>13500</v>
      </c>
      <c r="GH424" s="5">
        <v>13500</v>
      </c>
      <c r="GI424" s="5">
        <v>13500</v>
      </c>
      <c r="GJ424" s="5">
        <v>13500</v>
      </c>
      <c r="GK424" s="5">
        <v>13500</v>
      </c>
      <c r="GL424" s="5">
        <v>14310</v>
      </c>
      <c r="GM424" s="5">
        <v>14310</v>
      </c>
      <c r="GN424" s="5">
        <v>14310</v>
      </c>
      <c r="GO424" s="5">
        <v>14310</v>
      </c>
      <c r="GP424" s="5">
        <v>14310</v>
      </c>
      <c r="GQ424" s="5">
        <v>14310</v>
      </c>
      <c r="GR424" s="5">
        <v>14310</v>
      </c>
      <c r="GS424" s="5">
        <v>14310</v>
      </c>
      <c r="GT424" s="5">
        <v>14310</v>
      </c>
      <c r="GU424" s="5">
        <v>14310</v>
      </c>
      <c r="GV424" s="5">
        <v>14310</v>
      </c>
      <c r="GW424" s="5">
        <v>14310</v>
      </c>
      <c r="GX424" s="5">
        <v>15168.6</v>
      </c>
      <c r="GY424" s="5">
        <v>15168.6</v>
      </c>
      <c r="GZ424" s="5">
        <v>15168.6</v>
      </c>
      <c r="HA424" s="5">
        <v>15168.6</v>
      </c>
      <c r="HB424" s="5">
        <v>15168.6</v>
      </c>
      <c r="HC424" s="5">
        <v>15168.6</v>
      </c>
      <c r="HD424" s="5">
        <v>15168.6</v>
      </c>
      <c r="HE424" s="5">
        <v>15168.6</v>
      </c>
      <c r="HF424" s="5">
        <v>15168.6</v>
      </c>
      <c r="HG424" s="5">
        <v>15168.6</v>
      </c>
      <c r="HH424" s="5">
        <v>15168.6</v>
      </c>
      <c r="HI424" s="5">
        <v>15168.6</v>
      </c>
      <c r="HJ424" s="5">
        <v>16078.716</v>
      </c>
      <c r="HK424" s="5">
        <v>16078.716</v>
      </c>
      <c r="HL424" s="5">
        <v>16078.716</v>
      </c>
      <c r="HM424" s="5">
        <v>16078.716</v>
      </c>
      <c r="HN424" s="5">
        <v>16078.716</v>
      </c>
      <c r="HO424" s="5">
        <v>16078.716</v>
      </c>
      <c r="HP424" s="5">
        <v>16078.716</v>
      </c>
      <c r="HQ424" s="5">
        <v>16078.716</v>
      </c>
      <c r="HR424" s="5">
        <v>16078.716</v>
      </c>
      <c r="HS424" s="5">
        <v>16078.716</v>
      </c>
      <c r="HT424" s="5">
        <v>16078.716</v>
      </c>
      <c r="HU424" s="5">
        <v>16078.716</v>
      </c>
      <c r="HV424" s="5">
        <v>17043.438959999999</v>
      </c>
      <c r="HW424" s="5">
        <v>17043.438959999999</v>
      </c>
      <c r="HX424" s="5">
        <v>17043.438959999999</v>
      </c>
      <c r="HY424" s="5">
        <v>17043.438959999999</v>
      </c>
      <c r="HZ424" s="5">
        <v>17043.438959999999</v>
      </c>
      <c r="IA424" s="5">
        <v>17043.438959999999</v>
      </c>
      <c r="IB424" s="5">
        <v>17043.438959999999</v>
      </c>
      <c r="IC424" s="5">
        <v>17043.438959999999</v>
      </c>
      <c r="ID424" s="5">
        <v>17043.438959999999</v>
      </c>
      <c r="IE424" s="5">
        <v>17043.438959999999</v>
      </c>
      <c r="IF424" s="5">
        <v>17043.438959999999</v>
      </c>
      <c r="IG424" s="5">
        <v>17043.438959999999</v>
      </c>
      <c r="IH424" s="5">
        <v>18066.045297600002</v>
      </c>
      <c r="II424" s="5">
        <v>18066.045297600002</v>
      </c>
      <c r="IJ424" s="5">
        <v>18066.045297600002</v>
      </c>
      <c r="IK424" s="5">
        <v>18066.045297600002</v>
      </c>
      <c r="IL424" s="5">
        <v>18066.045297600002</v>
      </c>
      <c r="IM424" s="5">
        <v>18066.045297600002</v>
      </c>
      <c r="IN424" s="5">
        <v>18066.045297600002</v>
      </c>
      <c r="IO424" s="5">
        <v>18066.045297600002</v>
      </c>
      <c r="IP424" s="5">
        <v>18066.045297600002</v>
      </c>
      <c r="IQ424" s="5">
        <v>18066.045297600002</v>
      </c>
      <c r="IR424" s="5">
        <v>18066.045297600002</v>
      </c>
      <c r="IS424" s="5">
        <v>18066.045297600002</v>
      </c>
      <c r="IT424" s="5"/>
      <c r="IW424" s="5">
        <v>344.4</v>
      </c>
      <c r="IX424" s="5">
        <v>344.4</v>
      </c>
      <c r="IY424" s="5">
        <v>387.45</v>
      </c>
      <c r="IZ424" s="5">
        <v>387.45</v>
      </c>
      <c r="JA424" s="5">
        <v>387.45</v>
      </c>
      <c r="JB424" s="5">
        <v>387.45</v>
      </c>
      <c r="JC424" s="5">
        <v>387.45</v>
      </c>
      <c r="JD424" s="5">
        <v>387.45</v>
      </c>
      <c r="JE424" s="5">
        <v>387.45</v>
      </c>
      <c r="JF424" s="5">
        <v>387.45</v>
      </c>
      <c r="JG424" s="5">
        <v>387.45</v>
      </c>
      <c r="JH424" s="5">
        <v>387.45</v>
      </c>
      <c r="JI424" s="5">
        <v>410.697</v>
      </c>
      <c r="JJ424" s="5">
        <v>410.697</v>
      </c>
      <c r="JK424" s="5">
        <v>410.697</v>
      </c>
      <c r="JL424" s="5">
        <v>410.697</v>
      </c>
      <c r="JM424" s="5">
        <v>410.697</v>
      </c>
      <c r="JN424" s="5">
        <v>410.697</v>
      </c>
      <c r="JO424" s="5">
        <v>410.697</v>
      </c>
      <c r="JP424" s="5">
        <v>410.697</v>
      </c>
      <c r="JQ424" s="5">
        <v>410.697</v>
      </c>
      <c r="JR424" s="5">
        <v>410.697</v>
      </c>
      <c r="JS424" s="5">
        <v>410.697</v>
      </c>
      <c r="JT424" s="5">
        <v>410.697</v>
      </c>
      <c r="JU424" s="5">
        <v>435.33882</v>
      </c>
      <c r="JV424" s="5">
        <v>435.33882</v>
      </c>
      <c r="JW424" s="5">
        <v>435.33882</v>
      </c>
      <c r="JX424" s="5">
        <v>435.33882</v>
      </c>
      <c r="JY424" s="5">
        <v>435.33882</v>
      </c>
      <c r="JZ424" s="5">
        <v>435.33882</v>
      </c>
      <c r="KA424" s="5">
        <v>435.33882</v>
      </c>
      <c r="KB424" s="5">
        <v>435.33882</v>
      </c>
      <c r="KC424" s="5">
        <v>435.33882</v>
      </c>
      <c r="KD424" s="5">
        <v>435.33882</v>
      </c>
      <c r="KE424" s="5">
        <v>435.33882</v>
      </c>
      <c r="KF424" s="5">
        <v>435.33882</v>
      </c>
      <c r="KG424" s="5">
        <v>461.45914920000001</v>
      </c>
      <c r="KH424" s="5">
        <v>461.45914920000001</v>
      </c>
      <c r="KI424" s="5">
        <v>461.45914920000001</v>
      </c>
      <c r="KJ424" s="5">
        <v>461.45914920000001</v>
      </c>
      <c r="KK424" s="5">
        <v>461.45914920000001</v>
      </c>
      <c r="KL424" s="5">
        <v>461.45914920000001</v>
      </c>
      <c r="KM424" s="5">
        <v>461.45914920000001</v>
      </c>
      <c r="KN424" s="5">
        <v>461.45914920000001</v>
      </c>
      <c r="KO424" s="5">
        <v>461.45914920000001</v>
      </c>
      <c r="KP424" s="5">
        <v>461.45914920000001</v>
      </c>
      <c r="KQ424" s="5">
        <v>461.45914920000001</v>
      </c>
      <c r="KR424" s="5">
        <v>461.45914920000001</v>
      </c>
      <c r="KS424" s="5">
        <v>489.146698152</v>
      </c>
      <c r="KT424" s="5">
        <v>489.146698152</v>
      </c>
      <c r="KU424" s="5">
        <v>489.146698152</v>
      </c>
      <c r="KV424" s="5">
        <v>489.146698152</v>
      </c>
      <c r="KW424" s="5">
        <v>489.146698152</v>
      </c>
      <c r="KX424" s="5">
        <v>489.146698152</v>
      </c>
      <c r="KY424" s="5">
        <v>489.146698152</v>
      </c>
      <c r="KZ424" s="5">
        <v>489.146698152</v>
      </c>
      <c r="LA424" s="5">
        <v>489.146698152</v>
      </c>
      <c r="LB424" s="5">
        <v>489.146698152</v>
      </c>
      <c r="LC424" s="5">
        <v>489.146698152</v>
      </c>
      <c r="LD424" s="5">
        <v>489.146698152</v>
      </c>
      <c r="LE424" s="5">
        <v>518.49550004112007</v>
      </c>
      <c r="LF424" s="5">
        <v>518.49550004112007</v>
      </c>
      <c r="LG424" s="5">
        <v>518.49550004112007</v>
      </c>
      <c r="LH424" s="5">
        <v>518.49550004112007</v>
      </c>
      <c r="LI424" s="5">
        <v>518.49550004112007</v>
      </c>
      <c r="LJ424" s="5">
        <v>518.49550004112007</v>
      </c>
      <c r="LK424" s="5">
        <v>518.49550004112007</v>
      </c>
      <c r="LL424" s="5">
        <v>518.49550004112007</v>
      </c>
      <c r="LM424" s="5">
        <v>518.49550004112007</v>
      </c>
      <c r="LN424" s="5">
        <v>518.49550004112007</v>
      </c>
      <c r="LO424" s="5">
        <v>518.49550004112007</v>
      </c>
      <c r="LP424" s="5">
        <v>518.49550004112007</v>
      </c>
      <c r="LQ424" s="5"/>
      <c r="LT424" s="5">
        <v>364.8</v>
      </c>
      <c r="LU424" s="5">
        <v>364.8</v>
      </c>
      <c r="LV424" s="5">
        <v>410.4</v>
      </c>
      <c r="LW424" s="5">
        <v>410.4</v>
      </c>
      <c r="LX424" s="5">
        <v>410.4</v>
      </c>
      <c r="LY424" s="5">
        <v>410.4</v>
      </c>
      <c r="LZ424" s="5">
        <v>410.4</v>
      </c>
      <c r="MA424" s="5">
        <v>410.4</v>
      </c>
      <c r="MB424" s="5">
        <v>410.4</v>
      </c>
      <c r="MC424" s="5">
        <v>410.4</v>
      </c>
      <c r="MD424" s="5">
        <v>410.4</v>
      </c>
      <c r="ME424" s="5">
        <v>410.4</v>
      </c>
      <c r="MF424" s="5">
        <v>435.024</v>
      </c>
      <c r="MG424" s="5">
        <v>435.024</v>
      </c>
      <c r="MH424" s="5">
        <v>435.024</v>
      </c>
      <c r="MI424" s="5">
        <v>435.024</v>
      </c>
      <c r="MJ424" s="5">
        <v>435.024</v>
      </c>
      <c r="MK424" s="5">
        <v>435.024</v>
      </c>
      <c r="ML424" s="5">
        <v>435.024</v>
      </c>
      <c r="MM424" s="5">
        <v>435.024</v>
      </c>
      <c r="MN424" s="5">
        <v>435.024</v>
      </c>
      <c r="MO424" s="5">
        <v>435.024</v>
      </c>
      <c r="MP424" s="5">
        <v>435.024</v>
      </c>
      <c r="MQ424" s="5">
        <v>435.024</v>
      </c>
      <c r="MR424" s="5">
        <v>461.12544000000003</v>
      </c>
      <c r="MS424" s="5">
        <v>461.12544000000003</v>
      </c>
      <c r="MT424" s="5">
        <v>461.12544000000003</v>
      </c>
      <c r="MU424" s="5">
        <v>461.12544000000003</v>
      </c>
      <c r="MV424" s="5">
        <v>461.12544000000003</v>
      </c>
      <c r="MW424" s="5">
        <v>461.12544000000003</v>
      </c>
      <c r="MX424" s="5">
        <v>461.12544000000003</v>
      </c>
      <c r="MY424" s="5">
        <v>461.12544000000003</v>
      </c>
      <c r="MZ424" s="5">
        <v>461.12544000000003</v>
      </c>
      <c r="NA424" s="5">
        <v>461.12544000000003</v>
      </c>
      <c r="NB424" s="5">
        <v>461.12544000000003</v>
      </c>
      <c r="NC424" s="5">
        <v>461.12544000000003</v>
      </c>
      <c r="ND424" s="5">
        <v>488.79296640000001</v>
      </c>
      <c r="NE424" s="5">
        <v>488.79296640000001</v>
      </c>
      <c r="NF424" s="5">
        <v>488.79296640000001</v>
      </c>
      <c r="NG424" s="5">
        <v>488.79296640000001</v>
      </c>
      <c r="NH424" s="5">
        <v>488.79296640000001</v>
      </c>
      <c r="NI424" s="5">
        <v>488.79296640000001</v>
      </c>
      <c r="NJ424" s="5">
        <v>488.79296640000001</v>
      </c>
      <c r="NK424" s="5">
        <v>488.79296640000001</v>
      </c>
      <c r="NL424" s="5">
        <v>488.79296640000001</v>
      </c>
      <c r="NM424" s="5">
        <v>488.79296640000001</v>
      </c>
      <c r="NN424" s="5">
        <v>488.79296640000001</v>
      </c>
      <c r="NO424" s="5">
        <v>488.79296640000001</v>
      </c>
      <c r="NP424" s="5">
        <v>518.12054438400003</v>
      </c>
      <c r="NQ424" s="5">
        <v>518.12054438400003</v>
      </c>
      <c r="NR424" s="5">
        <v>518.12054438400003</v>
      </c>
      <c r="NS424" s="5">
        <v>518.12054438400003</v>
      </c>
      <c r="NT424" s="5">
        <v>518.12054438400003</v>
      </c>
      <c r="NU424" s="5">
        <v>518.12054438400003</v>
      </c>
      <c r="NV424" s="5">
        <v>518.12054438400003</v>
      </c>
      <c r="NW424" s="5">
        <v>518.12054438400003</v>
      </c>
      <c r="NX424" s="5">
        <v>518.12054438400003</v>
      </c>
      <c r="NY424" s="5">
        <v>518.12054438400003</v>
      </c>
      <c r="NZ424" s="5">
        <v>518.12054438400003</v>
      </c>
      <c r="OA424" s="5">
        <v>518.12054438400003</v>
      </c>
      <c r="OB424" s="5">
        <v>549.20777704704005</v>
      </c>
      <c r="OC424" s="5">
        <v>549.20777704704005</v>
      </c>
      <c r="OD424" s="5">
        <v>549.20777704704005</v>
      </c>
      <c r="OE424" s="5">
        <v>549.20777704704005</v>
      </c>
      <c r="OF424" s="5">
        <v>549.20777704704005</v>
      </c>
      <c r="OG424" s="5">
        <v>549.20777704704005</v>
      </c>
      <c r="OH424" s="5">
        <v>549.20777704704005</v>
      </c>
      <c r="OI424" s="5">
        <v>549.20777704704005</v>
      </c>
      <c r="OJ424" s="5">
        <v>549.20777704704005</v>
      </c>
      <c r="OK424" s="5">
        <v>549.20777704704005</v>
      </c>
      <c r="OL424" s="5">
        <v>549.20777704704005</v>
      </c>
      <c r="OM424" s="5">
        <v>549.20777704704005</v>
      </c>
      <c r="ON424" s="5"/>
      <c r="OQ424" s="59">
        <v>0</v>
      </c>
      <c r="OR424" s="59">
        <v>0</v>
      </c>
      <c r="OS424" s="59">
        <v>0</v>
      </c>
      <c r="OT424" s="59">
        <v>0</v>
      </c>
      <c r="OU424" s="59">
        <v>0</v>
      </c>
      <c r="OV424" s="59">
        <v>0</v>
      </c>
      <c r="OW424" s="59">
        <v>0</v>
      </c>
      <c r="OX424" s="59">
        <v>0</v>
      </c>
      <c r="OY424" s="59">
        <v>0</v>
      </c>
      <c r="OZ424" s="59">
        <v>0</v>
      </c>
      <c r="PA424" s="59">
        <v>0</v>
      </c>
      <c r="PB424" s="59">
        <v>0</v>
      </c>
      <c r="PC424" s="59">
        <v>0</v>
      </c>
      <c r="PD424" s="59">
        <v>0</v>
      </c>
      <c r="PE424" s="59">
        <v>0</v>
      </c>
      <c r="PF424" s="59">
        <v>0</v>
      </c>
      <c r="PG424" s="59">
        <v>0</v>
      </c>
      <c r="PH424" s="59">
        <v>0</v>
      </c>
      <c r="PI424" s="59">
        <v>0</v>
      </c>
      <c r="PJ424" s="59">
        <v>0</v>
      </c>
      <c r="PK424" s="59">
        <v>0</v>
      </c>
      <c r="PL424" s="59">
        <v>0</v>
      </c>
      <c r="PM424" s="59">
        <v>0</v>
      </c>
      <c r="PN424" s="59">
        <v>0</v>
      </c>
      <c r="PO424" s="59">
        <v>0</v>
      </c>
      <c r="PP424" s="59">
        <v>0</v>
      </c>
      <c r="PQ424" s="59">
        <v>0</v>
      </c>
      <c r="PR424" s="59">
        <v>0</v>
      </c>
      <c r="PS424" s="59">
        <v>0</v>
      </c>
      <c r="PT424" s="59">
        <v>0</v>
      </c>
      <c r="PU424" s="59">
        <v>0</v>
      </c>
      <c r="PV424" s="59">
        <v>0</v>
      </c>
      <c r="PW424" s="59">
        <v>0</v>
      </c>
      <c r="PX424" s="59">
        <v>0</v>
      </c>
      <c r="PY424" s="59">
        <v>0</v>
      </c>
      <c r="PZ424" s="59">
        <v>0</v>
      </c>
      <c r="QA424" s="59">
        <v>0</v>
      </c>
      <c r="QB424" s="59">
        <v>0</v>
      </c>
      <c r="QC424" s="59">
        <v>0</v>
      </c>
      <c r="QD424" s="59">
        <v>0</v>
      </c>
      <c r="QE424" s="59">
        <v>0</v>
      </c>
      <c r="QF424" s="59">
        <v>0</v>
      </c>
      <c r="QG424" s="59">
        <v>0</v>
      </c>
      <c r="QH424" s="59">
        <v>0</v>
      </c>
      <c r="QI424" s="59">
        <v>0</v>
      </c>
      <c r="QJ424" s="59">
        <v>0</v>
      </c>
      <c r="QK424" s="59">
        <v>0</v>
      </c>
      <c r="QL424" s="59">
        <v>0</v>
      </c>
      <c r="QM424" s="59">
        <v>0</v>
      </c>
      <c r="QN424" s="59">
        <v>0</v>
      </c>
      <c r="QO424" s="59">
        <v>0</v>
      </c>
      <c r="QP424" s="59">
        <v>0</v>
      </c>
      <c r="QQ424" s="59">
        <v>0</v>
      </c>
      <c r="QR424" s="59">
        <v>0</v>
      </c>
      <c r="QS424" s="59">
        <v>0</v>
      </c>
      <c r="QT424" s="59">
        <v>0</v>
      </c>
      <c r="QU424" s="59">
        <v>0</v>
      </c>
      <c r="QV424" s="59">
        <v>0</v>
      </c>
      <c r="QW424" s="59">
        <v>0</v>
      </c>
      <c r="QX424" s="59">
        <v>0</v>
      </c>
      <c r="QY424" s="59">
        <v>0</v>
      </c>
      <c r="QZ424" s="59">
        <v>0</v>
      </c>
      <c r="RA424" s="59">
        <v>0</v>
      </c>
      <c r="RB424" s="59">
        <v>0</v>
      </c>
      <c r="RC424" s="59">
        <v>0</v>
      </c>
      <c r="RD424" s="59">
        <v>0</v>
      </c>
      <c r="RE424" s="59">
        <v>0</v>
      </c>
      <c r="RF424" s="59">
        <v>0</v>
      </c>
      <c r="RG424" s="59">
        <v>0</v>
      </c>
      <c r="RH424" s="59">
        <v>0</v>
      </c>
      <c r="RI424" s="59">
        <v>0</v>
      </c>
      <c r="RJ424" s="59">
        <v>0</v>
      </c>
      <c r="RK424" s="59"/>
      <c r="RN424" s="59">
        <v>709.2</v>
      </c>
      <c r="RO424" s="59">
        <v>709.2</v>
      </c>
      <c r="RP424" s="59">
        <v>797.84999999999991</v>
      </c>
      <c r="RQ424" s="59">
        <v>797.84999999999991</v>
      </c>
      <c r="RR424" s="59">
        <v>797.84999999999991</v>
      </c>
      <c r="RS424" s="59">
        <v>797.84999999999991</v>
      </c>
      <c r="RT424" s="59">
        <v>797.84999999999991</v>
      </c>
      <c r="RU424" s="59">
        <v>797.84999999999991</v>
      </c>
      <c r="RV424" s="59">
        <v>797.84999999999991</v>
      </c>
      <c r="RW424" s="59">
        <v>797.84999999999991</v>
      </c>
      <c r="RX424" s="59">
        <v>797.84999999999991</v>
      </c>
      <c r="RY424" s="59">
        <v>797.84999999999991</v>
      </c>
      <c r="RZ424" s="59">
        <v>845.721</v>
      </c>
      <c r="SA424" s="59">
        <v>845.721</v>
      </c>
      <c r="SB424" s="59">
        <v>845.721</v>
      </c>
      <c r="SC424" s="59">
        <v>845.721</v>
      </c>
      <c r="SD424" s="59">
        <v>845.721</v>
      </c>
      <c r="SE424" s="59">
        <v>845.721</v>
      </c>
      <c r="SF424" s="59">
        <v>845.721</v>
      </c>
      <c r="SG424" s="59">
        <v>845.721</v>
      </c>
      <c r="SH424" s="59">
        <v>845.721</v>
      </c>
      <c r="SI424" s="59">
        <v>845.721</v>
      </c>
      <c r="SJ424" s="59">
        <v>845.721</v>
      </c>
      <c r="SK424" s="59">
        <v>845.721</v>
      </c>
      <c r="SL424" s="59">
        <v>896.46425999999997</v>
      </c>
      <c r="SM424" s="59">
        <v>896.46425999999997</v>
      </c>
      <c r="SN424" s="59">
        <v>896.46425999999997</v>
      </c>
      <c r="SO424" s="59">
        <v>896.46425999999997</v>
      </c>
      <c r="SP424" s="59">
        <v>896.46425999999997</v>
      </c>
      <c r="SQ424" s="59">
        <v>896.46425999999997</v>
      </c>
      <c r="SR424" s="59">
        <v>896.46425999999997</v>
      </c>
      <c r="SS424" s="59">
        <v>896.46425999999997</v>
      </c>
      <c r="ST424" s="59">
        <v>896.46425999999997</v>
      </c>
      <c r="SU424" s="59">
        <v>896.46425999999997</v>
      </c>
      <c r="SV424" s="59">
        <v>896.46425999999997</v>
      </c>
      <c r="SW424" s="59">
        <v>896.46425999999997</v>
      </c>
      <c r="SX424" s="59">
        <v>950.25211560000002</v>
      </c>
      <c r="SY424" s="59">
        <v>950.25211560000002</v>
      </c>
      <c r="SZ424" s="59">
        <v>950.25211560000002</v>
      </c>
      <c r="TA424" s="59">
        <v>950.25211560000002</v>
      </c>
      <c r="TB424" s="59">
        <v>950.25211560000002</v>
      </c>
      <c r="TC424" s="59">
        <v>950.25211560000002</v>
      </c>
      <c r="TD424" s="59">
        <v>950.25211560000002</v>
      </c>
      <c r="TE424" s="59">
        <v>950.25211560000002</v>
      </c>
      <c r="TF424" s="59">
        <v>950.25211560000002</v>
      </c>
      <c r="TG424" s="59">
        <v>950.25211560000002</v>
      </c>
      <c r="TH424" s="59">
        <v>950.25211560000002</v>
      </c>
      <c r="TI424" s="59">
        <v>950.25211560000002</v>
      </c>
      <c r="TJ424" s="59">
        <v>1007.267242536</v>
      </c>
      <c r="TK424" s="59">
        <v>1007.267242536</v>
      </c>
      <c r="TL424" s="59">
        <v>1007.267242536</v>
      </c>
      <c r="TM424" s="59">
        <v>1007.267242536</v>
      </c>
      <c r="TN424" s="59">
        <v>1007.267242536</v>
      </c>
      <c r="TO424" s="59">
        <v>1007.267242536</v>
      </c>
      <c r="TP424" s="59">
        <v>1007.267242536</v>
      </c>
      <c r="TQ424" s="59">
        <v>1007.267242536</v>
      </c>
      <c r="TR424" s="59">
        <v>1007.267242536</v>
      </c>
      <c r="TS424" s="59">
        <v>1007.267242536</v>
      </c>
      <c r="TT424" s="59">
        <v>1007.267242536</v>
      </c>
      <c r="TU424" s="59">
        <v>1007.267242536</v>
      </c>
      <c r="TV424" s="59">
        <v>1067.7032770881601</v>
      </c>
      <c r="TW424" s="59">
        <v>1067.7032770881601</v>
      </c>
      <c r="TX424" s="59">
        <v>1067.7032770881601</v>
      </c>
      <c r="TY424" s="59">
        <v>1067.7032770881601</v>
      </c>
      <c r="TZ424" s="59">
        <v>1067.7032770881601</v>
      </c>
      <c r="UA424" s="59">
        <v>1067.7032770881601</v>
      </c>
      <c r="UB424" s="59">
        <v>1067.7032770881601</v>
      </c>
      <c r="UC424" s="59">
        <v>1067.7032770881601</v>
      </c>
      <c r="UD424" s="59">
        <v>1067.7032770881601</v>
      </c>
      <c r="UE424" s="59">
        <v>1067.7032770881601</v>
      </c>
      <c r="UF424" s="59">
        <v>1067.7032770881601</v>
      </c>
      <c r="UG424" s="59">
        <v>1067.7032770881601</v>
      </c>
      <c r="UH424" s="59"/>
      <c r="UK424" s="59">
        <v>4563.2999999999993</v>
      </c>
      <c r="UL424" s="59">
        <v>4928.3640000000005</v>
      </c>
      <c r="UM424" s="59">
        <v>5224.0658400000002</v>
      </c>
      <c r="UN424" s="59">
        <v>5537.5097904000004</v>
      </c>
      <c r="UO424" s="59">
        <v>5869.7603778239982</v>
      </c>
      <c r="UP424" s="59">
        <v>6221.9460004934408</v>
      </c>
      <c r="UQ424" s="59"/>
      <c r="UT424" s="59">
        <v>4833.6000000000004</v>
      </c>
      <c r="UU424" s="59">
        <v>5220.2880000000005</v>
      </c>
      <c r="UV424" s="59">
        <v>5533.5052799999985</v>
      </c>
      <c r="UW424" s="59">
        <v>5865.5155968000008</v>
      </c>
      <c r="UX424" s="59">
        <v>6217.4465326079999</v>
      </c>
      <c r="UY424" s="59">
        <v>6590.4933245644825</v>
      </c>
      <c r="UZ424" s="59"/>
      <c r="VC424" s="59">
        <v>0</v>
      </c>
      <c r="VD424" s="59">
        <v>0</v>
      </c>
      <c r="VE424" s="59">
        <v>0</v>
      </c>
      <c r="VF424" s="59">
        <v>0</v>
      </c>
      <c r="VG424" s="59">
        <v>0</v>
      </c>
      <c r="VH424" s="59">
        <v>0</v>
      </c>
      <c r="VI424" s="59"/>
      <c r="VL424" s="59">
        <v>9396.9</v>
      </c>
      <c r="VM424" s="59">
        <v>10148.652000000002</v>
      </c>
      <c r="VN424" s="59">
        <v>10757.571119999999</v>
      </c>
      <c r="VO424" s="59">
        <v>11403.025387200001</v>
      </c>
      <c r="VP424" s="59">
        <v>12087.206910431998</v>
      </c>
      <c r="VQ424" s="59">
        <v>12812.439325057923</v>
      </c>
      <c r="VR424" s="59"/>
      <c r="VU424" s="59">
        <v>159000</v>
      </c>
      <c r="VV424" s="59">
        <v>171720</v>
      </c>
      <c r="VW424" s="59">
        <v>182023.20000000004</v>
      </c>
      <c r="VX424" s="59">
        <v>192944.59200000006</v>
      </c>
      <c r="VY424" s="59">
        <v>204521.26751999999</v>
      </c>
      <c r="VZ424" s="59">
        <v>216792.54357120008</v>
      </c>
      <c r="WA424" s="59"/>
      <c r="WD424" s="59">
        <v>13250</v>
      </c>
      <c r="WE424" s="59">
        <v>14310</v>
      </c>
      <c r="WF424" s="59">
        <v>15168.600000000004</v>
      </c>
      <c r="WG424" s="59">
        <v>16078.716000000006</v>
      </c>
      <c r="WH424" s="59">
        <v>17043.438959999999</v>
      </c>
      <c r="WI424" s="59">
        <v>18066.045297600005</v>
      </c>
      <c r="WJ424" s="59"/>
      <c r="WM424" s="59">
        <v>556.02182123373905</v>
      </c>
      <c r="WN424" s="59">
        <v>600.50356693243816</v>
      </c>
      <c r="WO424" s="59">
        <v>636.53378094838456</v>
      </c>
      <c r="WP424" s="59">
        <v>674.72580780528779</v>
      </c>
      <c r="WQ424" s="59">
        <v>715.20935627360473</v>
      </c>
      <c r="WR424" s="59">
        <v>758.12191765002126</v>
      </c>
      <c r="WS424" s="59"/>
      <c r="WV424" s="74">
        <v>23.833333333333332</v>
      </c>
      <c r="WW424" s="74">
        <v>35.833333333333336</v>
      </c>
      <c r="WX424" s="74">
        <v>47.833333333333336</v>
      </c>
      <c r="WY424" s="74">
        <v>59.833333333333336</v>
      </c>
      <c r="WZ424" s="74">
        <v>71.833333333333329</v>
      </c>
      <c r="XA424" s="74">
        <v>83.833333333333329</v>
      </c>
      <c r="XB424" s="74"/>
      <c r="XE424" s="80">
        <v>1</v>
      </c>
      <c r="XF424" s="80">
        <v>2</v>
      </c>
      <c r="XG424" s="80">
        <v>3</v>
      </c>
      <c r="XH424" s="80">
        <v>4</v>
      </c>
      <c r="XI424" s="80">
        <v>5</v>
      </c>
      <c r="XJ424" s="80">
        <v>6</v>
      </c>
      <c r="XK424" s="80"/>
      <c r="XL424" s="75"/>
      <c r="XM424" s="75"/>
      <c r="XN424" s="80">
        <v>11</v>
      </c>
      <c r="XO424" s="80">
        <v>11</v>
      </c>
      <c r="XP424" s="80">
        <v>11</v>
      </c>
      <c r="XQ424" s="80">
        <v>11</v>
      </c>
      <c r="XR424" s="80">
        <v>11</v>
      </c>
      <c r="XS424" s="80">
        <v>11</v>
      </c>
      <c r="XT424" s="80"/>
      <c r="XW424" s="80">
        <v>25</v>
      </c>
      <c r="XX424" s="80">
        <v>25</v>
      </c>
      <c r="XY424" s="80">
        <v>25</v>
      </c>
      <c r="XZ424" s="80">
        <v>25</v>
      </c>
      <c r="YA424" s="80">
        <v>24</v>
      </c>
      <c r="YB424" s="80">
        <v>24</v>
      </c>
      <c r="YC424" s="80"/>
      <c r="YF424" s="5">
        <v>1159.3054972723467</v>
      </c>
      <c r="YG424" s="5">
        <v>1252.0499370541347</v>
      </c>
      <c r="YH424" s="5">
        <v>1327.1729332773821</v>
      </c>
      <c r="YI424" s="5">
        <v>1406.803309274027</v>
      </c>
      <c r="YJ424" s="5">
        <v>4352.0489329248849</v>
      </c>
      <c r="YK424" s="5">
        <v>4613.171868900381</v>
      </c>
      <c r="YL424" s="5"/>
      <c r="YO424" s="5">
        <v>25020.981955518258</v>
      </c>
      <c r="YP424" s="5">
        <v>27022.660511959719</v>
      </c>
      <c r="YQ424" s="5">
        <v>38192.026856903074</v>
      </c>
      <c r="YR424" s="5">
        <v>40483.548468317269</v>
      </c>
      <c r="YS424" s="5">
        <v>42912.561376416284</v>
      </c>
      <c r="YT424" s="5">
        <v>45487.315059001274</v>
      </c>
      <c r="YU424" s="5"/>
      <c r="YX424" s="5">
        <v>17112.793687546615</v>
      </c>
      <c r="YY424" s="5">
        <v>26781.750997790568</v>
      </c>
      <c r="YZ424" s="5">
        <v>38192.026856903074</v>
      </c>
      <c r="ZA424" s="5">
        <v>40483.548468317269</v>
      </c>
      <c r="ZB424" s="5">
        <v>42912.561376416284</v>
      </c>
      <c r="ZC424" s="5">
        <v>45487.315059001274</v>
      </c>
      <c r="ZD424" s="5"/>
      <c r="ZG424" s="5">
        <v>556.02182123373905</v>
      </c>
      <c r="ZH424" s="5">
        <v>600.50356693243816</v>
      </c>
      <c r="ZI424" s="5">
        <v>636.53378094838456</v>
      </c>
      <c r="ZJ424" s="5">
        <v>674.72580780528779</v>
      </c>
      <c r="ZK424" s="5">
        <v>715.20935627360473</v>
      </c>
      <c r="ZL424" s="5">
        <v>758.12191765002126</v>
      </c>
      <c r="ZM424" s="5"/>
      <c r="ZP424" s="60">
        <v>15568.610994544693</v>
      </c>
      <c r="ZQ424" s="60">
        <v>16814.099874108269</v>
      </c>
      <c r="ZR424" s="60">
        <v>17822.945866554768</v>
      </c>
      <c r="ZS424" s="60">
        <v>18892.32261854806</v>
      </c>
      <c r="ZT424" s="60">
        <v>20025.861975660933</v>
      </c>
      <c r="ZU424" s="60">
        <v>21227.413694200593</v>
      </c>
      <c r="ZV424" s="60"/>
      <c r="ZY424" s="60">
        <v>556.02182123373905</v>
      </c>
      <c r="ZZ424" s="60">
        <v>600.50356693243816</v>
      </c>
      <c r="AAA424" s="60">
        <v>636.53378094838456</v>
      </c>
      <c r="AAB424" s="60">
        <v>674.72580780528779</v>
      </c>
      <c r="AAC424" s="60">
        <v>715.20935627360473</v>
      </c>
      <c r="AAD424" s="60">
        <v>758.12191765002126</v>
      </c>
      <c r="AAE424" s="60"/>
      <c r="AAH424" s="60">
        <v>18904.741921947127</v>
      </c>
      <c r="AAI424" s="60">
        <v>33027.696181284096</v>
      </c>
      <c r="AAJ424" s="60">
        <v>48376.567352077225</v>
      </c>
      <c r="AAK424" s="60">
        <v>65448.403357112911</v>
      </c>
      <c r="AAL424" s="60">
        <v>91546.797603021405</v>
      </c>
      <c r="AAM424" s="60">
        <v>114476.40956515321</v>
      </c>
      <c r="AAN424" s="60"/>
      <c r="AAQ424" s="5">
        <v>34473.352916491822</v>
      </c>
      <c r="AAR424" s="5">
        <v>49841.796055392362</v>
      </c>
      <c r="AAS424" s="5">
        <v>66199.513218631997</v>
      </c>
      <c r="AAT424" s="5">
        <v>84340.725975660971</v>
      </c>
      <c r="AAU424" s="5">
        <v>111572.65957868233</v>
      </c>
      <c r="AAV424" s="5">
        <v>135703.82325935381</v>
      </c>
    </row>
    <row r="425" spans="2:724" ht="15" customHeight="1">
      <c r="B425" s="228">
        <v>152</v>
      </c>
      <c r="C425" s="228">
        <v>143519</v>
      </c>
      <c r="D425" s="229" t="s">
        <v>560</v>
      </c>
      <c r="E425" s="73" t="b">
        <v>0</v>
      </c>
      <c r="F425" s="230">
        <v>41642</v>
      </c>
      <c r="G425" s="231" t="s">
        <v>426</v>
      </c>
      <c r="H425" s="57" t="s">
        <v>243</v>
      </c>
      <c r="I425" s="57" t="s">
        <v>198</v>
      </c>
      <c r="J425" s="229" t="s">
        <v>244</v>
      </c>
      <c r="K425" s="232">
        <v>9000</v>
      </c>
      <c r="L425" s="232">
        <v>0</v>
      </c>
      <c r="M425" s="73" t="b">
        <v>1</v>
      </c>
      <c r="N425" s="73" t="b">
        <v>1</v>
      </c>
      <c r="O425" s="73" t="b">
        <v>1</v>
      </c>
      <c r="P425" s="27">
        <v>42738</v>
      </c>
      <c r="Q425" s="27" t="s">
        <v>426</v>
      </c>
      <c r="R425" s="69">
        <v>0</v>
      </c>
      <c r="S425" s="69">
        <v>0.06</v>
      </c>
      <c r="T425" s="69">
        <v>0.06</v>
      </c>
      <c r="U425" s="69">
        <v>0.06</v>
      </c>
      <c r="V425" s="69">
        <v>0.06</v>
      </c>
      <c r="W425" s="69">
        <v>0.06</v>
      </c>
      <c r="Z425" s="232">
        <v>7899.69</v>
      </c>
      <c r="AA425" s="232">
        <v>8464</v>
      </c>
      <c r="AB425" s="232">
        <v>8464</v>
      </c>
      <c r="AC425" s="232">
        <v>8464</v>
      </c>
      <c r="AD425" s="232">
        <v>8464</v>
      </c>
      <c r="AE425" s="232">
        <v>9905</v>
      </c>
      <c r="AF425" s="232">
        <v>9905</v>
      </c>
      <c r="AG425" s="232">
        <v>9905</v>
      </c>
      <c r="AH425" s="232">
        <v>9905</v>
      </c>
      <c r="AI425" s="232">
        <v>9905</v>
      </c>
      <c r="AJ425" s="232">
        <v>9905</v>
      </c>
      <c r="AK425" s="232">
        <v>9905</v>
      </c>
      <c r="AL425" s="5">
        <v>10499.300000000001</v>
      </c>
      <c r="AM425" s="5">
        <v>10499.300000000001</v>
      </c>
      <c r="AN425" s="5">
        <v>10499.300000000001</v>
      </c>
      <c r="AO425" s="5">
        <v>10499.300000000001</v>
      </c>
      <c r="AP425" s="5">
        <v>10499.300000000001</v>
      </c>
      <c r="AQ425" s="5">
        <v>10499.300000000001</v>
      </c>
      <c r="AR425" s="5">
        <v>10499.300000000001</v>
      </c>
      <c r="AS425" s="5">
        <v>10499.300000000001</v>
      </c>
      <c r="AT425" s="5">
        <v>10499.300000000001</v>
      </c>
      <c r="AU425" s="5">
        <v>10499.300000000001</v>
      </c>
      <c r="AV425" s="5">
        <v>10499.300000000001</v>
      </c>
      <c r="AW425" s="5">
        <v>10499.300000000001</v>
      </c>
      <c r="AX425" s="5">
        <v>11129.258000000002</v>
      </c>
      <c r="AY425" s="5">
        <v>11129.258000000002</v>
      </c>
      <c r="AZ425" s="5">
        <v>11129.258000000002</v>
      </c>
      <c r="BA425" s="5">
        <v>11129.258000000002</v>
      </c>
      <c r="BB425" s="5">
        <v>11129.258000000002</v>
      </c>
      <c r="BC425" s="5">
        <v>11129.258000000002</v>
      </c>
      <c r="BD425" s="5">
        <v>11129.258000000002</v>
      </c>
      <c r="BE425" s="5">
        <v>11129.258000000002</v>
      </c>
      <c r="BF425" s="5">
        <v>11129.258000000002</v>
      </c>
      <c r="BG425" s="5">
        <v>11129.258000000002</v>
      </c>
      <c r="BH425" s="5">
        <v>11129.258000000002</v>
      </c>
      <c r="BI425" s="5">
        <v>11129.258000000002</v>
      </c>
      <c r="BJ425" s="5">
        <v>11797.013480000001</v>
      </c>
      <c r="BK425" s="5">
        <v>11797.013480000001</v>
      </c>
      <c r="BL425" s="5">
        <v>11797.013480000001</v>
      </c>
      <c r="BM425" s="5">
        <v>11797.013480000001</v>
      </c>
      <c r="BN425" s="5">
        <v>11797.013480000001</v>
      </c>
      <c r="BO425" s="5">
        <v>11797.013480000001</v>
      </c>
      <c r="BP425" s="5">
        <v>11797.013480000001</v>
      </c>
      <c r="BQ425" s="5">
        <v>11797.013480000001</v>
      </c>
      <c r="BR425" s="5">
        <v>11797.013480000001</v>
      </c>
      <c r="BS425" s="5">
        <v>11797.013480000001</v>
      </c>
      <c r="BT425" s="5">
        <v>11797.013480000001</v>
      </c>
      <c r="BU425" s="5">
        <v>11797.013480000001</v>
      </c>
      <c r="BV425" s="5">
        <v>12504.834288800002</v>
      </c>
      <c r="BW425" s="5">
        <v>12504.834288800002</v>
      </c>
      <c r="BX425" s="5">
        <v>12504.834288800002</v>
      </c>
      <c r="BY425" s="5">
        <v>12504.834288800002</v>
      </c>
      <c r="BZ425" s="5">
        <v>12504.834288800002</v>
      </c>
      <c r="CA425" s="5">
        <v>12504.834288800002</v>
      </c>
      <c r="CB425" s="5">
        <v>12504.834288800002</v>
      </c>
      <c r="CC425" s="5">
        <v>12504.834288800002</v>
      </c>
      <c r="CD425" s="5">
        <v>12504.834288800002</v>
      </c>
      <c r="CE425" s="5">
        <v>12504.834288800002</v>
      </c>
      <c r="CF425" s="5">
        <v>12504.834288800002</v>
      </c>
      <c r="CG425" s="5">
        <v>12504.834288800002</v>
      </c>
      <c r="CH425" s="5">
        <v>13255.124346128003</v>
      </c>
      <c r="CI425" s="5">
        <v>13255.124346128003</v>
      </c>
      <c r="CJ425" s="5">
        <v>13255.124346128003</v>
      </c>
      <c r="CK425" s="5">
        <v>13255.124346128003</v>
      </c>
      <c r="CL425" s="5">
        <v>13255.124346128003</v>
      </c>
      <c r="CM425" s="5">
        <v>13255.124346128003</v>
      </c>
      <c r="CN425" s="5">
        <v>13255.124346128003</v>
      </c>
      <c r="CO425" s="5">
        <v>13255.124346128003</v>
      </c>
      <c r="CP425" s="5">
        <v>13255.124346128003</v>
      </c>
      <c r="CQ425" s="5">
        <v>13255.124346128003</v>
      </c>
      <c r="CR425" s="5">
        <v>13255.124346128003</v>
      </c>
      <c r="CS425" s="5">
        <v>13255.124346128003</v>
      </c>
      <c r="CU425" s="69">
        <v>0</v>
      </c>
      <c r="CV425" s="69">
        <v>0</v>
      </c>
      <c r="CW425" s="69">
        <v>0</v>
      </c>
      <c r="CX425" s="69">
        <v>0</v>
      </c>
      <c r="CY425" s="69">
        <v>0</v>
      </c>
      <c r="CZ425" s="69">
        <v>0</v>
      </c>
      <c r="DC425" s="5">
        <v>0</v>
      </c>
      <c r="DD425" s="5">
        <v>0</v>
      </c>
      <c r="DE425" s="5">
        <v>0</v>
      </c>
      <c r="DF425" s="5">
        <v>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0</v>
      </c>
      <c r="DO425" s="5">
        <v>0</v>
      </c>
      <c r="DP425" s="5">
        <v>0</v>
      </c>
      <c r="DQ425" s="5">
        <v>0</v>
      </c>
      <c r="DR425" s="5">
        <v>0</v>
      </c>
      <c r="DS425" s="5">
        <v>0</v>
      </c>
      <c r="DT425" s="5">
        <v>0</v>
      </c>
      <c r="DU425" s="5">
        <v>0</v>
      </c>
      <c r="DV425" s="5">
        <v>0</v>
      </c>
      <c r="DW425" s="5">
        <v>0</v>
      </c>
      <c r="DX425" s="5">
        <v>0</v>
      </c>
      <c r="DY425" s="5">
        <v>0</v>
      </c>
      <c r="DZ425" s="5">
        <v>0</v>
      </c>
      <c r="EA425" s="5">
        <v>0</v>
      </c>
      <c r="EB425" s="5">
        <v>0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</v>
      </c>
      <c r="EJ425" s="5">
        <v>0</v>
      </c>
      <c r="EK425" s="5">
        <v>0</v>
      </c>
      <c r="EL425" s="5">
        <v>0</v>
      </c>
      <c r="EM425" s="5">
        <v>0</v>
      </c>
      <c r="EN425" s="5">
        <v>0</v>
      </c>
      <c r="EO425" s="5">
        <v>0</v>
      </c>
      <c r="EP425" s="5">
        <v>0</v>
      </c>
      <c r="EQ425" s="5">
        <v>0</v>
      </c>
      <c r="ER425" s="5">
        <v>0</v>
      </c>
      <c r="ES425" s="5">
        <v>0</v>
      </c>
      <c r="ET425" s="5">
        <v>0</v>
      </c>
      <c r="EU425" s="5">
        <v>0</v>
      </c>
      <c r="EV425" s="5">
        <v>0</v>
      </c>
      <c r="EW425" s="5">
        <v>0</v>
      </c>
      <c r="EX425" s="5">
        <v>0</v>
      </c>
      <c r="EY425" s="5">
        <v>0</v>
      </c>
      <c r="EZ425" s="5">
        <v>0</v>
      </c>
      <c r="FA425" s="5">
        <v>0</v>
      </c>
      <c r="FB425" s="5">
        <v>0</v>
      </c>
      <c r="FC425" s="5">
        <v>0</v>
      </c>
      <c r="FD425" s="5">
        <v>0</v>
      </c>
      <c r="FE425" s="5">
        <v>0</v>
      </c>
      <c r="FF425" s="5">
        <v>0</v>
      </c>
      <c r="FG425" s="5">
        <v>0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0</v>
      </c>
      <c r="FO425" s="5">
        <v>0</v>
      </c>
      <c r="FP425" s="5">
        <v>0</v>
      </c>
      <c r="FQ425" s="5">
        <v>0</v>
      </c>
      <c r="FR425" s="5">
        <v>0</v>
      </c>
      <c r="FS425" s="5">
        <v>0</v>
      </c>
      <c r="FT425" s="5">
        <v>0</v>
      </c>
      <c r="FU425" s="5">
        <v>0</v>
      </c>
      <c r="FV425" s="5">
        <v>0</v>
      </c>
      <c r="FW425" s="5"/>
      <c r="FZ425" s="5">
        <v>7899.69</v>
      </c>
      <c r="GA425" s="5">
        <v>8464</v>
      </c>
      <c r="GB425" s="5">
        <v>8464</v>
      </c>
      <c r="GC425" s="5">
        <v>8464</v>
      </c>
      <c r="GD425" s="5">
        <v>8464</v>
      </c>
      <c r="GE425" s="5">
        <v>9905</v>
      </c>
      <c r="GF425" s="5">
        <v>9905</v>
      </c>
      <c r="GG425" s="5">
        <v>9905</v>
      </c>
      <c r="GH425" s="5">
        <v>9905</v>
      </c>
      <c r="GI425" s="5">
        <v>9905</v>
      </c>
      <c r="GJ425" s="5">
        <v>9905</v>
      </c>
      <c r="GK425" s="5">
        <v>9905</v>
      </c>
      <c r="GL425" s="5">
        <v>10499.300000000001</v>
      </c>
      <c r="GM425" s="5">
        <v>10499.300000000001</v>
      </c>
      <c r="GN425" s="5">
        <v>10499.300000000001</v>
      </c>
      <c r="GO425" s="5">
        <v>10499.300000000001</v>
      </c>
      <c r="GP425" s="5">
        <v>10499.300000000001</v>
      </c>
      <c r="GQ425" s="5">
        <v>10499.300000000001</v>
      </c>
      <c r="GR425" s="5">
        <v>10499.300000000001</v>
      </c>
      <c r="GS425" s="5">
        <v>10499.300000000001</v>
      </c>
      <c r="GT425" s="5">
        <v>10499.300000000001</v>
      </c>
      <c r="GU425" s="5">
        <v>10499.300000000001</v>
      </c>
      <c r="GV425" s="5">
        <v>10499.300000000001</v>
      </c>
      <c r="GW425" s="5">
        <v>10499.300000000001</v>
      </c>
      <c r="GX425" s="5">
        <v>11129.258000000002</v>
      </c>
      <c r="GY425" s="5">
        <v>11129.258000000002</v>
      </c>
      <c r="GZ425" s="5">
        <v>11129.258000000002</v>
      </c>
      <c r="HA425" s="5">
        <v>11129.258000000002</v>
      </c>
      <c r="HB425" s="5">
        <v>11129.258000000002</v>
      </c>
      <c r="HC425" s="5">
        <v>11129.258000000002</v>
      </c>
      <c r="HD425" s="5">
        <v>11129.258000000002</v>
      </c>
      <c r="HE425" s="5">
        <v>11129.258000000002</v>
      </c>
      <c r="HF425" s="5">
        <v>11129.258000000002</v>
      </c>
      <c r="HG425" s="5">
        <v>11129.258000000002</v>
      </c>
      <c r="HH425" s="5">
        <v>11129.258000000002</v>
      </c>
      <c r="HI425" s="5">
        <v>11129.258000000002</v>
      </c>
      <c r="HJ425" s="5">
        <v>11797.013480000001</v>
      </c>
      <c r="HK425" s="5">
        <v>11797.013480000001</v>
      </c>
      <c r="HL425" s="5">
        <v>11797.013480000001</v>
      </c>
      <c r="HM425" s="5">
        <v>11797.013480000001</v>
      </c>
      <c r="HN425" s="5">
        <v>11797.013480000001</v>
      </c>
      <c r="HO425" s="5">
        <v>11797.013480000001</v>
      </c>
      <c r="HP425" s="5">
        <v>11797.013480000001</v>
      </c>
      <c r="HQ425" s="5">
        <v>11797.013480000001</v>
      </c>
      <c r="HR425" s="5">
        <v>11797.013480000001</v>
      </c>
      <c r="HS425" s="5">
        <v>11797.013480000001</v>
      </c>
      <c r="HT425" s="5">
        <v>11797.013480000001</v>
      </c>
      <c r="HU425" s="5">
        <v>11797.013480000001</v>
      </c>
      <c r="HV425" s="5">
        <v>12504.834288800002</v>
      </c>
      <c r="HW425" s="5">
        <v>12504.834288800002</v>
      </c>
      <c r="HX425" s="5">
        <v>12504.834288800002</v>
      </c>
      <c r="HY425" s="5">
        <v>12504.834288800002</v>
      </c>
      <c r="HZ425" s="5">
        <v>12504.834288800002</v>
      </c>
      <c r="IA425" s="5">
        <v>12504.834288800002</v>
      </c>
      <c r="IB425" s="5">
        <v>12504.834288800002</v>
      </c>
      <c r="IC425" s="5">
        <v>12504.834288800002</v>
      </c>
      <c r="ID425" s="5">
        <v>12504.834288800002</v>
      </c>
      <c r="IE425" s="5">
        <v>12504.834288800002</v>
      </c>
      <c r="IF425" s="5">
        <v>12504.834288800002</v>
      </c>
      <c r="IG425" s="5">
        <v>12504.834288800002</v>
      </c>
      <c r="IH425" s="5">
        <v>13255.124346128003</v>
      </c>
      <c r="II425" s="5">
        <v>13255.124346128003</v>
      </c>
      <c r="IJ425" s="5">
        <v>13255.124346128003</v>
      </c>
      <c r="IK425" s="5">
        <v>13255.124346128003</v>
      </c>
      <c r="IL425" s="5">
        <v>13255.124346128003</v>
      </c>
      <c r="IM425" s="5">
        <v>13255.124346128003</v>
      </c>
      <c r="IN425" s="5">
        <v>13255.124346128003</v>
      </c>
      <c r="IO425" s="5">
        <v>13255.124346128003</v>
      </c>
      <c r="IP425" s="5">
        <v>13255.124346128003</v>
      </c>
      <c r="IQ425" s="5">
        <v>13255.124346128003</v>
      </c>
      <c r="IR425" s="5">
        <v>13255.124346128003</v>
      </c>
      <c r="IS425" s="5">
        <v>13255.124346128003</v>
      </c>
      <c r="IT425" s="5"/>
      <c r="IW425" s="5">
        <v>226.721103</v>
      </c>
      <c r="IX425" s="5">
        <v>242.91679999999999</v>
      </c>
      <c r="IY425" s="5">
        <v>242.91679999999999</v>
      </c>
      <c r="IZ425" s="5">
        <v>242.91679999999999</v>
      </c>
      <c r="JA425" s="5">
        <v>242.91679999999999</v>
      </c>
      <c r="JB425" s="5">
        <v>284.27350000000001</v>
      </c>
      <c r="JC425" s="5">
        <v>284.27350000000001</v>
      </c>
      <c r="JD425" s="5">
        <v>284.27350000000001</v>
      </c>
      <c r="JE425" s="5">
        <v>284.27350000000001</v>
      </c>
      <c r="JF425" s="5">
        <v>284.27350000000001</v>
      </c>
      <c r="JG425" s="5">
        <v>284.27350000000001</v>
      </c>
      <c r="JH425" s="5">
        <v>284.27350000000001</v>
      </c>
      <c r="JI425" s="5">
        <v>301.32991000000004</v>
      </c>
      <c r="JJ425" s="5">
        <v>301.32991000000004</v>
      </c>
      <c r="JK425" s="5">
        <v>301.32991000000004</v>
      </c>
      <c r="JL425" s="5">
        <v>301.32991000000004</v>
      </c>
      <c r="JM425" s="5">
        <v>301.32991000000004</v>
      </c>
      <c r="JN425" s="5">
        <v>301.32991000000004</v>
      </c>
      <c r="JO425" s="5">
        <v>301.32991000000004</v>
      </c>
      <c r="JP425" s="5">
        <v>301.32991000000004</v>
      </c>
      <c r="JQ425" s="5">
        <v>301.32991000000004</v>
      </c>
      <c r="JR425" s="5">
        <v>301.32991000000004</v>
      </c>
      <c r="JS425" s="5">
        <v>301.32991000000004</v>
      </c>
      <c r="JT425" s="5">
        <v>301.32991000000004</v>
      </c>
      <c r="JU425" s="5">
        <v>319.40970460000005</v>
      </c>
      <c r="JV425" s="5">
        <v>319.40970460000005</v>
      </c>
      <c r="JW425" s="5">
        <v>319.40970460000005</v>
      </c>
      <c r="JX425" s="5">
        <v>319.40970460000005</v>
      </c>
      <c r="JY425" s="5">
        <v>319.40970460000005</v>
      </c>
      <c r="JZ425" s="5">
        <v>319.40970460000005</v>
      </c>
      <c r="KA425" s="5">
        <v>319.40970460000005</v>
      </c>
      <c r="KB425" s="5">
        <v>319.40970460000005</v>
      </c>
      <c r="KC425" s="5">
        <v>319.40970460000005</v>
      </c>
      <c r="KD425" s="5">
        <v>319.40970460000005</v>
      </c>
      <c r="KE425" s="5">
        <v>319.40970460000005</v>
      </c>
      <c r="KF425" s="5">
        <v>319.40970460000005</v>
      </c>
      <c r="KG425" s="5">
        <v>338.57428687600003</v>
      </c>
      <c r="KH425" s="5">
        <v>338.57428687600003</v>
      </c>
      <c r="KI425" s="5">
        <v>338.57428687600003</v>
      </c>
      <c r="KJ425" s="5">
        <v>338.57428687600003</v>
      </c>
      <c r="KK425" s="5">
        <v>338.57428687600003</v>
      </c>
      <c r="KL425" s="5">
        <v>338.57428687600003</v>
      </c>
      <c r="KM425" s="5">
        <v>338.57428687600003</v>
      </c>
      <c r="KN425" s="5">
        <v>338.57428687600003</v>
      </c>
      <c r="KO425" s="5">
        <v>338.57428687600003</v>
      </c>
      <c r="KP425" s="5">
        <v>338.57428687600003</v>
      </c>
      <c r="KQ425" s="5">
        <v>338.57428687600003</v>
      </c>
      <c r="KR425" s="5">
        <v>338.57428687600003</v>
      </c>
      <c r="KS425" s="5">
        <v>358.88874408856009</v>
      </c>
      <c r="KT425" s="5">
        <v>358.88874408856009</v>
      </c>
      <c r="KU425" s="5">
        <v>358.88874408856009</v>
      </c>
      <c r="KV425" s="5">
        <v>358.88874408856009</v>
      </c>
      <c r="KW425" s="5">
        <v>358.88874408856009</v>
      </c>
      <c r="KX425" s="5">
        <v>358.88874408856009</v>
      </c>
      <c r="KY425" s="5">
        <v>358.88874408856009</v>
      </c>
      <c r="KZ425" s="5">
        <v>358.88874408856009</v>
      </c>
      <c r="LA425" s="5">
        <v>358.88874408856009</v>
      </c>
      <c r="LB425" s="5">
        <v>358.88874408856009</v>
      </c>
      <c r="LC425" s="5">
        <v>358.88874408856009</v>
      </c>
      <c r="LD425" s="5">
        <v>358.88874408856009</v>
      </c>
      <c r="LE425" s="5">
        <v>380.42206873387369</v>
      </c>
      <c r="LF425" s="5">
        <v>380.42206873387369</v>
      </c>
      <c r="LG425" s="5">
        <v>380.42206873387369</v>
      </c>
      <c r="LH425" s="5">
        <v>380.42206873387369</v>
      </c>
      <c r="LI425" s="5">
        <v>380.42206873387369</v>
      </c>
      <c r="LJ425" s="5">
        <v>380.42206873387369</v>
      </c>
      <c r="LK425" s="5">
        <v>380.42206873387369</v>
      </c>
      <c r="LL425" s="5">
        <v>380.42206873387369</v>
      </c>
      <c r="LM425" s="5">
        <v>380.42206873387369</v>
      </c>
      <c r="LN425" s="5">
        <v>380.42206873387369</v>
      </c>
      <c r="LO425" s="5">
        <v>380.42206873387369</v>
      </c>
      <c r="LP425" s="5">
        <v>380.42206873387369</v>
      </c>
      <c r="LQ425" s="5"/>
      <c r="LT425" s="5">
        <v>240.150576</v>
      </c>
      <c r="LU425" s="5">
        <v>257.30560000000003</v>
      </c>
      <c r="LV425" s="5">
        <v>257.30560000000003</v>
      </c>
      <c r="LW425" s="5">
        <v>257.30560000000003</v>
      </c>
      <c r="LX425" s="5">
        <v>257.30560000000003</v>
      </c>
      <c r="LY425" s="5">
        <v>301.11200000000002</v>
      </c>
      <c r="LZ425" s="5">
        <v>301.11200000000002</v>
      </c>
      <c r="MA425" s="5">
        <v>301.11200000000002</v>
      </c>
      <c r="MB425" s="5">
        <v>301.11200000000002</v>
      </c>
      <c r="MC425" s="5">
        <v>301.11200000000002</v>
      </c>
      <c r="MD425" s="5">
        <v>301.11200000000002</v>
      </c>
      <c r="ME425" s="5">
        <v>301.11200000000002</v>
      </c>
      <c r="MF425" s="5">
        <v>319.17872000000006</v>
      </c>
      <c r="MG425" s="5">
        <v>319.17872000000006</v>
      </c>
      <c r="MH425" s="5">
        <v>319.17872000000006</v>
      </c>
      <c r="MI425" s="5">
        <v>319.17872000000006</v>
      </c>
      <c r="MJ425" s="5">
        <v>319.17872000000006</v>
      </c>
      <c r="MK425" s="5">
        <v>319.17872000000006</v>
      </c>
      <c r="ML425" s="5">
        <v>319.17872000000006</v>
      </c>
      <c r="MM425" s="5">
        <v>319.17872000000006</v>
      </c>
      <c r="MN425" s="5">
        <v>319.17872000000006</v>
      </c>
      <c r="MO425" s="5">
        <v>319.17872000000006</v>
      </c>
      <c r="MP425" s="5">
        <v>319.17872000000006</v>
      </c>
      <c r="MQ425" s="5">
        <v>319.17872000000006</v>
      </c>
      <c r="MR425" s="5">
        <v>338.32944320000007</v>
      </c>
      <c r="MS425" s="5">
        <v>338.32944320000007</v>
      </c>
      <c r="MT425" s="5">
        <v>338.32944320000007</v>
      </c>
      <c r="MU425" s="5">
        <v>338.32944320000007</v>
      </c>
      <c r="MV425" s="5">
        <v>338.32944320000007</v>
      </c>
      <c r="MW425" s="5">
        <v>338.32944320000007</v>
      </c>
      <c r="MX425" s="5">
        <v>338.32944320000007</v>
      </c>
      <c r="MY425" s="5">
        <v>338.32944320000007</v>
      </c>
      <c r="MZ425" s="5">
        <v>338.32944320000007</v>
      </c>
      <c r="NA425" s="5">
        <v>338.32944320000007</v>
      </c>
      <c r="NB425" s="5">
        <v>338.32944320000007</v>
      </c>
      <c r="NC425" s="5">
        <v>338.32944320000007</v>
      </c>
      <c r="ND425" s="5">
        <v>358.62920979200004</v>
      </c>
      <c r="NE425" s="5">
        <v>358.62920979200004</v>
      </c>
      <c r="NF425" s="5">
        <v>358.62920979200004</v>
      </c>
      <c r="NG425" s="5">
        <v>358.62920979200004</v>
      </c>
      <c r="NH425" s="5">
        <v>358.62920979200004</v>
      </c>
      <c r="NI425" s="5">
        <v>358.62920979200004</v>
      </c>
      <c r="NJ425" s="5">
        <v>358.62920979200004</v>
      </c>
      <c r="NK425" s="5">
        <v>358.62920979200004</v>
      </c>
      <c r="NL425" s="5">
        <v>358.62920979200004</v>
      </c>
      <c r="NM425" s="5">
        <v>358.62920979200004</v>
      </c>
      <c r="NN425" s="5">
        <v>358.62920979200004</v>
      </c>
      <c r="NO425" s="5">
        <v>358.62920979200004</v>
      </c>
      <c r="NP425" s="5">
        <v>380.14696237952006</v>
      </c>
      <c r="NQ425" s="5">
        <v>380.14696237952006</v>
      </c>
      <c r="NR425" s="5">
        <v>380.14696237952006</v>
      </c>
      <c r="NS425" s="5">
        <v>380.14696237952006</v>
      </c>
      <c r="NT425" s="5">
        <v>380.14696237952006</v>
      </c>
      <c r="NU425" s="5">
        <v>380.14696237952006</v>
      </c>
      <c r="NV425" s="5">
        <v>380.14696237952006</v>
      </c>
      <c r="NW425" s="5">
        <v>380.14696237952006</v>
      </c>
      <c r="NX425" s="5">
        <v>380.14696237952006</v>
      </c>
      <c r="NY425" s="5">
        <v>380.14696237952006</v>
      </c>
      <c r="NZ425" s="5">
        <v>380.14696237952006</v>
      </c>
      <c r="OA425" s="5">
        <v>380.14696237952006</v>
      </c>
      <c r="OB425" s="5">
        <v>402.95578012229129</v>
      </c>
      <c r="OC425" s="5">
        <v>402.95578012229129</v>
      </c>
      <c r="OD425" s="5">
        <v>402.95578012229129</v>
      </c>
      <c r="OE425" s="5">
        <v>402.95578012229129</v>
      </c>
      <c r="OF425" s="5">
        <v>402.95578012229129</v>
      </c>
      <c r="OG425" s="5">
        <v>402.95578012229129</v>
      </c>
      <c r="OH425" s="5">
        <v>402.95578012229129</v>
      </c>
      <c r="OI425" s="5">
        <v>402.95578012229129</v>
      </c>
      <c r="OJ425" s="5">
        <v>402.95578012229129</v>
      </c>
      <c r="OK425" s="5">
        <v>402.95578012229129</v>
      </c>
      <c r="OL425" s="5">
        <v>402.95578012229129</v>
      </c>
      <c r="OM425" s="5">
        <v>402.95578012229129</v>
      </c>
      <c r="ON425" s="5"/>
      <c r="OQ425" s="59">
        <v>0</v>
      </c>
      <c r="OR425" s="59">
        <v>0</v>
      </c>
      <c r="OS425" s="59">
        <v>0</v>
      </c>
      <c r="OT425" s="59">
        <v>0</v>
      </c>
      <c r="OU425" s="59">
        <v>0</v>
      </c>
      <c r="OV425" s="59">
        <v>0</v>
      </c>
      <c r="OW425" s="59">
        <v>0</v>
      </c>
      <c r="OX425" s="59">
        <v>0</v>
      </c>
      <c r="OY425" s="59">
        <v>0</v>
      </c>
      <c r="OZ425" s="59">
        <v>0</v>
      </c>
      <c r="PA425" s="59">
        <v>0</v>
      </c>
      <c r="PB425" s="59">
        <v>0</v>
      </c>
      <c r="PC425" s="59">
        <v>0</v>
      </c>
      <c r="PD425" s="59">
        <v>0</v>
      </c>
      <c r="PE425" s="59">
        <v>0</v>
      </c>
      <c r="PF425" s="59">
        <v>0</v>
      </c>
      <c r="PG425" s="59">
        <v>0</v>
      </c>
      <c r="PH425" s="59">
        <v>0</v>
      </c>
      <c r="PI425" s="59">
        <v>0</v>
      </c>
      <c r="PJ425" s="59">
        <v>0</v>
      </c>
      <c r="PK425" s="59">
        <v>0</v>
      </c>
      <c r="PL425" s="59">
        <v>0</v>
      </c>
      <c r="PM425" s="59">
        <v>0</v>
      </c>
      <c r="PN425" s="59">
        <v>0</v>
      </c>
      <c r="PO425" s="59">
        <v>0</v>
      </c>
      <c r="PP425" s="59">
        <v>0</v>
      </c>
      <c r="PQ425" s="59">
        <v>0</v>
      </c>
      <c r="PR425" s="59">
        <v>0</v>
      </c>
      <c r="PS425" s="59">
        <v>0</v>
      </c>
      <c r="PT425" s="59">
        <v>0</v>
      </c>
      <c r="PU425" s="59">
        <v>0</v>
      </c>
      <c r="PV425" s="59">
        <v>0</v>
      </c>
      <c r="PW425" s="59">
        <v>0</v>
      </c>
      <c r="PX425" s="59">
        <v>0</v>
      </c>
      <c r="PY425" s="59">
        <v>0</v>
      </c>
      <c r="PZ425" s="59">
        <v>0</v>
      </c>
      <c r="QA425" s="59">
        <v>0</v>
      </c>
      <c r="QB425" s="59">
        <v>0</v>
      </c>
      <c r="QC425" s="59">
        <v>0</v>
      </c>
      <c r="QD425" s="59">
        <v>0</v>
      </c>
      <c r="QE425" s="59">
        <v>0</v>
      </c>
      <c r="QF425" s="59">
        <v>0</v>
      </c>
      <c r="QG425" s="59">
        <v>0</v>
      </c>
      <c r="QH425" s="59">
        <v>0</v>
      </c>
      <c r="QI425" s="59">
        <v>0</v>
      </c>
      <c r="QJ425" s="59">
        <v>0</v>
      </c>
      <c r="QK425" s="59">
        <v>0</v>
      </c>
      <c r="QL425" s="59">
        <v>0</v>
      </c>
      <c r="QM425" s="59">
        <v>0</v>
      </c>
      <c r="QN425" s="59">
        <v>0</v>
      </c>
      <c r="QO425" s="59">
        <v>0</v>
      </c>
      <c r="QP425" s="59">
        <v>0</v>
      </c>
      <c r="QQ425" s="59">
        <v>0</v>
      </c>
      <c r="QR425" s="59">
        <v>0</v>
      </c>
      <c r="QS425" s="59">
        <v>0</v>
      </c>
      <c r="QT425" s="59">
        <v>0</v>
      </c>
      <c r="QU425" s="59">
        <v>0</v>
      </c>
      <c r="QV425" s="59">
        <v>0</v>
      </c>
      <c r="QW425" s="59">
        <v>0</v>
      </c>
      <c r="QX425" s="59">
        <v>0</v>
      </c>
      <c r="QY425" s="59">
        <v>0</v>
      </c>
      <c r="QZ425" s="59">
        <v>0</v>
      </c>
      <c r="RA425" s="59">
        <v>0</v>
      </c>
      <c r="RB425" s="59">
        <v>0</v>
      </c>
      <c r="RC425" s="59">
        <v>0</v>
      </c>
      <c r="RD425" s="59">
        <v>0</v>
      </c>
      <c r="RE425" s="59">
        <v>0</v>
      </c>
      <c r="RF425" s="59">
        <v>0</v>
      </c>
      <c r="RG425" s="59">
        <v>0</v>
      </c>
      <c r="RH425" s="59">
        <v>0</v>
      </c>
      <c r="RI425" s="59">
        <v>0</v>
      </c>
      <c r="RJ425" s="59">
        <v>0</v>
      </c>
      <c r="RK425" s="59"/>
      <c r="RN425" s="59">
        <v>466.87167899999997</v>
      </c>
      <c r="RO425" s="59">
        <v>500.22239999999999</v>
      </c>
      <c r="RP425" s="59">
        <v>500.22239999999999</v>
      </c>
      <c r="RQ425" s="59">
        <v>500.22239999999999</v>
      </c>
      <c r="RR425" s="59">
        <v>500.22239999999999</v>
      </c>
      <c r="RS425" s="59">
        <v>585.38550000000009</v>
      </c>
      <c r="RT425" s="59">
        <v>585.38550000000009</v>
      </c>
      <c r="RU425" s="59">
        <v>585.38550000000009</v>
      </c>
      <c r="RV425" s="59">
        <v>585.38550000000009</v>
      </c>
      <c r="RW425" s="59">
        <v>585.38550000000009</v>
      </c>
      <c r="RX425" s="59">
        <v>585.38550000000009</v>
      </c>
      <c r="RY425" s="59">
        <v>585.38550000000009</v>
      </c>
      <c r="RZ425" s="59">
        <v>620.50863000000004</v>
      </c>
      <c r="SA425" s="59">
        <v>620.50863000000004</v>
      </c>
      <c r="SB425" s="59">
        <v>620.50863000000004</v>
      </c>
      <c r="SC425" s="59">
        <v>620.50863000000004</v>
      </c>
      <c r="SD425" s="59">
        <v>620.50863000000004</v>
      </c>
      <c r="SE425" s="59">
        <v>620.50863000000004</v>
      </c>
      <c r="SF425" s="59">
        <v>620.50863000000004</v>
      </c>
      <c r="SG425" s="59">
        <v>620.50863000000004</v>
      </c>
      <c r="SH425" s="59">
        <v>620.50863000000004</v>
      </c>
      <c r="SI425" s="59">
        <v>620.50863000000004</v>
      </c>
      <c r="SJ425" s="59">
        <v>620.50863000000004</v>
      </c>
      <c r="SK425" s="59">
        <v>620.50863000000004</v>
      </c>
      <c r="SL425" s="59">
        <v>657.73914780000018</v>
      </c>
      <c r="SM425" s="59">
        <v>657.73914780000018</v>
      </c>
      <c r="SN425" s="59">
        <v>657.73914780000018</v>
      </c>
      <c r="SO425" s="59">
        <v>657.73914780000018</v>
      </c>
      <c r="SP425" s="59">
        <v>657.73914780000018</v>
      </c>
      <c r="SQ425" s="59">
        <v>657.73914780000018</v>
      </c>
      <c r="SR425" s="59">
        <v>657.73914780000018</v>
      </c>
      <c r="SS425" s="59">
        <v>657.73914780000018</v>
      </c>
      <c r="ST425" s="59">
        <v>657.73914780000018</v>
      </c>
      <c r="SU425" s="59">
        <v>657.73914780000018</v>
      </c>
      <c r="SV425" s="59">
        <v>657.73914780000018</v>
      </c>
      <c r="SW425" s="59">
        <v>657.73914780000018</v>
      </c>
      <c r="SX425" s="59">
        <v>697.20349666800007</v>
      </c>
      <c r="SY425" s="59">
        <v>697.20349666800007</v>
      </c>
      <c r="SZ425" s="59">
        <v>697.20349666800007</v>
      </c>
      <c r="TA425" s="59">
        <v>697.20349666800007</v>
      </c>
      <c r="TB425" s="59">
        <v>697.20349666800007</v>
      </c>
      <c r="TC425" s="59">
        <v>697.20349666800007</v>
      </c>
      <c r="TD425" s="59">
        <v>697.20349666800007</v>
      </c>
      <c r="TE425" s="59">
        <v>697.20349666800007</v>
      </c>
      <c r="TF425" s="59">
        <v>697.20349666800007</v>
      </c>
      <c r="TG425" s="59">
        <v>697.20349666800007</v>
      </c>
      <c r="TH425" s="59">
        <v>697.20349666800007</v>
      </c>
      <c r="TI425" s="59">
        <v>697.20349666800007</v>
      </c>
      <c r="TJ425" s="59">
        <v>739.03570646808021</v>
      </c>
      <c r="TK425" s="59">
        <v>739.03570646808021</v>
      </c>
      <c r="TL425" s="59">
        <v>739.03570646808021</v>
      </c>
      <c r="TM425" s="59">
        <v>739.03570646808021</v>
      </c>
      <c r="TN425" s="59">
        <v>739.03570646808021</v>
      </c>
      <c r="TO425" s="59">
        <v>739.03570646808021</v>
      </c>
      <c r="TP425" s="59">
        <v>739.03570646808021</v>
      </c>
      <c r="TQ425" s="59">
        <v>739.03570646808021</v>
      </c>
      <c r="TR425" s="59">
        <v>739.03570646808021</v>
      </c>
      <c r="TS425" s="59">
        <v>739.03570646808021</v>
      </c>
      <c r="TT425" s="59">
        <v>739.03570646808021</v>
      </c>
      <c r="TU425" s="59">
        <v>739.03570646808021</v>
      </c>
      <c r="TV425" s="59">
        <v>783.37784885616497</v>
      </c>
      <c r="TW425" s="59">
        <v>783.37784885616497</v>
      </c>
      <c r="TX425" s="59">
        <v>783.37784885616497</v>
      </c>
      <c r="TY425" s="59">
        <v>783.37784885616497</v>
      </c>
      <c r="TZ425" s="59">
        <v>783.37784885616497</v>
      </c>
      <c r="UA425" s="59">
        <v>783.37784885616497</v>
      </c>
      <c r="UB425" s="59">
        <v>783.37784885616497</v>
      </c>
      <c r="UC425" s="59">
        <v>783.37784885616497</v>
      </c>
      <c r="UD425" s="59">
        <v>783.37784885616497</v>
      </c>
      <c r="UE425" s="59">
        <v>783.37784885616497</v>
      </c>
      <c r="UF425" s="59">
        <v>783.37784885616497</v>
      </c>
      <c r="UG425" s="59">
        <v>783.37784885616497</v>
      </c>
      <c r="UH425" s="59"/>
      <c r="UK425" s="59">
        <v>3188.3028030000005</v>
      </c>
      <c r="UL425" s="59">
        <v>3615.9589199999996</v>
      </c>
      <c r="UM425" s="59">
        <v>3832.9164552000016</v>
      </c>
      <c r="UN425" s="59">
        <v>4062.8914425119997</v>
      </c>
      <c r="UO425" s="59">
        <v>4306.6649290627211</v>
      </c>
      <c r="UP425" s="59">
        <v>4565.0648248064854</v>
      </c>
      <c r="UQ425" s="59"/>
      <c r="UT425" s="59">
        <v>3377.1569760000007</v>
      </c>
      <c r="UU425" s="59">
        <v>3830.14464</v>
      </c>
      <c r="UV425" s="59">
        <v>4059.9533184000015</v>
      </c>
      <c r="UW425" s="59">
        <v>4303.5505175040007</v>
      </c>
      <c r="UX425" s="59">
        <v>4561.7635485542405</v>
      </c>
      <c r="UY425" s="59">
        <v>4835.4693614674952</v>
      </c>
      <c r="UZ425" s="59"/>
      <c r="VC425" s="59">
        <v>0</v>
      </c>
      <c r="VD425" s="59">
        <v>0</v>
      </c>
      <c r="VE425" s="59">
        <v>0</v>
      </c>
      <c r="VF425" s="59">
        <v>0</v>
      </c>
      <c r="VG425" s="59">
        <v>0</v>
      </c>
      <c r="VH425" s="59">
        <v>0</v>
      </c>
      <c r="VI425" s="59"/>
      <c r="VL425" s="59">
        <v>6565.4597790000007</v>
      </c>
      <c r="VM425" s="59">
        <v>7446.1035599999996</v>
      </c>
      <c r="VN425" s="59">
        <v>7892.8697736000031</v>
      </c>
      <c r="VO425" s="59">
        <v>8366.4419600159999</v>
      </c>
      <c r="VP425" s="59">
        <v>8868.4284776169625</v>
      </c>
      <c r="VQ425" s="59">
        <v>9400.5341862739806</v>
      </c>
      <c r="VR425" s="59"/>
      <c r="VU425" s="59">
        <v>111090.69</v>
      </c>
      <c r="VV425" s="59">
        <v>125991.60000000002</v>
      </c>
      <c r="VW425" s="59">
        <v>133551.09600000002</v>
      </c>
      <c r="VX425" s="59">
        <v>141564.16175999999</v>
      </c>
      <c r="VY425" s="59">
        <v>150058.01146560002</v>
      </c>
      <c r="VZ425" s="59">
        <v>159061.49215353598</v>
      </c>
      <c r="WA425" s="59"/>
      <c r="WD425" s="59">
        <v>9257.5575000000008</v>
      </c>
      <c r="WE425" s="59">
        <v>10499.300000000001</v>
      </c>
      <c r="WF425" s="59">
        <v>11129.258000000002</v>
      </c>
      <c r="WG425" s="59">
        <v>11797.01348</v>
      </c>
      <c r="WH425" s="59">
        <v>12504.834288800002</v>
      </c>
      <c r="WI425" s="59">
        <v>13255.124346127997</v>
      </c>
      <c r="WJ425" s="59"/>
      <c r="WM425" s="59">
        <v>388.48331934536304</v>
      </c>
      <c r="WN425" s="59">
        <v>440.59169114561485</v>
      </c>
      <c r="WO425" s="59">
        <v>467.02719261435175</v>
      </c>
      <c r="WP425" s="59">
        <v>495.0488241712128</v>
      </c>
      <c r="WQ425" s="59">
        <v>524.7517536214857</v>
      </c>
      <c r="WR425" s="59">
        <v>556.23685883877454</v>
      </c>
      <c r="WS425" s="59"/>
      <c r="WV425" s="74">
        <v>11.933333333333334</v>
      </c>
      <c r="WW425" s="74">
        <v>23.933333333333334</v>
      </c>
      <c r="WX425" s="74">
        <v>35.93333333333333</v>
      </c>
      <c r="WY425" s="74">
        <v>47.93333333333333</v>
      </c>
      <c r="WZ425" s="74">
        <v>59.93333333333333</v>
      </c>
      <c r="XA425" s="74">
        <v>71.933333333333337</v>
      </c>
      <c r="XB425" s="74"/>
      <c r="XE425" s="80">
        <v>0</v>
      </c>
      <c r="XF425" s="80">
        <v>1</v>
      </c>
      <c r="XG425" s="80">
        <v>2</v>
      </c>
      <c r="XH425" s="80">
        <v>3</v>
      </c>
      <c r="XI425" s="80">
        <v>4</v>
      </c>
      <c r="XJ425" s="80">
        <v>5</v>
      </c>
      <c r="XK425" s="80"/>
      <c r="XL425" s="75"/>
      <c r="XM425" s="75"/>
      <c r="XN425" s="80">
        <v>11</v>
      </c>
      <c r="XO425" s="80">
        <v>11</v>
      </c>
      <c r="XP425" s="80">
        <v>11</v>
      </c>
      <c r="XQ425" s="80">
        <v>11</v>
      </c>
      <c r="XR425" s="80">
        <v>11</v>
      </c>
      <c r="XS425" s="80">
        <v>11</v>
      </c>
      <c r="XT425" s="80"/>
      <c r="XW425" s="80">
        <v>28</v>
      </c>
      <c r="XX425" s="80">
        <v>28</v>
      </c>
      <c r="XY425" s="80">
        <v>27</v>
      </c>
      <c r="XZ425" s="80">
        <v>27</v>
      </c>
      <c r="YA425" s="80">
        <v>28</v>
      </c>
      <c r="YB425" s="80">
        <v>28</v>
      </c>
      <c r="YC425" s="80"/>
      <c r="YF425" s="5">
        <v>809.98772083508175</v>
      </c>
      <c r="YG425" s="5">
        <v>918.63367603860752</v>
      </c>
      <c r="YH425" s="5">
        <v>973.75169660092342</v>
      </c>
      <c r="YI425" s="5">
        <v>1032.1767983969794</v>
      </c>
      <c r="YJ425" s="5">
        <v>1094.1074063007991</v>
      </c>
      <c r="YK425" s="5">
        <v>3384.7012860339428</v>
      </c>
      <c r="YL425" s="5"/>
      <c r="YO425" s="5">
        <v>17481.749370541336</v>
      </c>
      <c r="YP425" s="5">
        <v>19826.626101552669</v>
      </c>
      <c r="YQ425" s="5">
        <v>21016.223667645827</v>
      </c>
      <c r="YR425" s="5">
        <v>29702.929450272768</v>
      </c>
      <c r="YS425" s="5">
        <v>31485.105217289143</v>
      </c>
      <c r="YT425" s="5">
        <v>33374.211530326473</v>
      </c>
      <c r="YU425" s="5"/>
      <c r="YX425" s="5">
        <v>11956.428041366024</v>
      </c>
      <c r="YY425" s="5">
        <v>19649.869898749301</v>
      </c>
      <c r="YZ425" s="5">
        <v>21016.223667645827</v>
      </c>
      <c r="ZA425" s="5">
        <v>29702.929450272768</v>
      </c>
      <c r="ZB425" s="5">
        <v>31485.105217289143</v>
      </c>
      <c r="ZC425" s="5">
        <v>33374.211530326473</v>
      </c>
      <c r="ZD425" s="5"/>
      <c r="ZG425" s="5">
        <v>388.48331934536304</v>
      </c>
      <c r="ZH425" s="5">
        <v>440.59169114561485</v>
      </c>
      <c r="ZI425" s="5">
        <v>467.02719261435175</v>
      </c>
      <c r="ZJ425" s="5">
        <v>495.0488241712128</v>
      </c>
      <c r="ZK425" s="5">
        <v>524.7517536214857</v>
      </c>
      <c r="ZL425" s="5">
        <v>556.23685883877454</v>
      </c>
      <c r="ZM425" s="5"/>
      <c r="ZP425" s="60">
        <v>5438.7664708350821</v>
      </c>
      <c r="ZQ425" s="60">
        <v>12336.567352077216</v>
      </c>
      <c r="ZR425" s="60">
        <v>13076.761393201848</v>
      </c>
      <c r="ZS425" s="60">
        <v>13861.367076793958</v>
      </c>
      <c r="ZT425" s="60">
        <v>14693.049101401601</v>
      </c>
      <c r="ZU425" s="60">
        <v>15574.632047485688</v>
      </c>
      <c r="ZV425" s="60"/>
      <c r="ZY425" s="60">
        <v>388.48331934536304</v>
      </c>
      <c r="ZZ425" s="60">
        <v>440.59169114561485</v>
      </c>
      <c r="AAA425" s="60">
        <v>467.02719261435175</v>
      </c>
      <c r="AAB425" s="60">
        <v>495.0488241712128</v>
      </c>
      <c r="AAC425" s="60">
        <v>524.7517536214857</v>
      </c>
      <c r="AAD425" s="60">
        <v>556.23685883877454</v>
      </c>
      <c r="AAE425" s="60"/>
      <c r="AAH425" s="60">
        <v>5050.2831514897198</v>
      </c>
      <c r="AAI425" s="60">
        <v>14980.117498950905</v>
      </c>
      <c r="AAJ425" s="60">
        <v>25686.495593789346</v>
      </c>
      <c r="AAK425" s="60">
        <v>37623.710637012176</v>
      </c>
      <c r="AAL425" s="60">
        <v>50900.920101284115</v>
      </c>
      <c r="AAM425" s="60">
        <v>71198.317931363141</v>
      </c>
      <c r="AAN425" s="60"/>
      <c r="AAQ425" s="5">
        <v>10489.049622324801</v>
      </c>
      <c r="AAR425" s="5">
        <v>27316.68485102812</v>
      </c>
      <c r="AAS425" s="5">
        <v>38763.256986991197</v>
      </c>
      <c r="AAT425" s="5">
        <v>51485.077713806138</v>
      </c>
      <c r="AAU425" s="5">
        <v>65593.969202685723</v>
      </c>
      <c r="AAV425" s="5">
        <v>86772.949978848832</v>
      </c>
    </row>
    <row r="426" spans="2:724" ht="15" customHeight="1">
      <c r="B426" s="228">
        <v>153</v>
      </c>
      <c r="C426" s="228">
        <v>149940</v>
      </c>
      <c r="D426" s="229" t="s">
        <v>561</v>
      </c>
      <c r="E426" s="73" t="b">
        <v>0</v>
      </c>
      <c r="F426" s="230">
        <v>38975</v>
      </c>
      <c r="G426" s="231" t="s">
        <v>426</v>
      </c>
      <c r="H426" s="57" t="s">
        <v>243</v>
      </c>
      <c r="I426" s="57" t="s">
        <v>198</v>
      </c>
      <c r="J426" s="229" t="s">
        <v>246</v>
      </c>
      <c r="K426" s="232">
        <v>28000</v>
      </c>
      <c r="L426" s="232">
        <v>0</v>
      </c>
      <c r="M426" s="73" t="b">
        <v>1</v>
      </c>
      <c r="N426" s="73" t="b">
        <v>1</v>
      </c>
      <c r="O426" s="73" t="b">
        <v>1</v>
      </c>
      <c r="P426" s="27">
        <v>40071</v>
      </c>
      <c r="Q426" s="27" t="s">
        <v>426</v>
      </c>
      <c r="R426" s="69">
        <v>0</v>
      </c>
      <c r="S426" s="69">
        <v>0.06</v>
      </c>
      <c r="T426" s="69">
        <v>0.06</v>
      </c>
      <c r="U426" s="69">
        <v>0.06</v>
      </c>
      <c r="V426" s="69">
        <v>0.06</v>
      </c>
      <c r="W426" s="69">
        <v>0.06</v>
      </c>
      <c r="Z426" s="232">
        <v>11875</v>
      </c>
      <c r="AA426" s="232">
        <v>11875</v>
      </c>
      <c r="AB426" s="232">
        <v>12875</v>
      </c>
      <c r="AC426" s="232">
        <v>12875</v>
      </c>
      <c r="AD426" s="232">
        <v>12875</v>
      </c>
      <c r="AE426" s="232">
        <v>12875</v>
      </c>
      <c r="AF426" s="232">
        <v>12875</v>
      </c>
      <c r="AG426" s="232">
        <v>12875</v>
      </c>
      <c r="AH426" s="232">
        <v>12875</v>
      </c>
      <c r="AI426" s="232">
        <v>12875</v>
      </c>
      <c r="AJ426" s="232">
        <v>12875</v>
      </c>
      <c r="AK426" s="232">
        <v>12875</v>
      </c>
      <c r="AL426" s="5">
        <v>13647.5</v>
      </c>
      <c r="AM426" s="5">
        <v>13647.5</v>
      </c>
      <c r="AN426" s="5">
        <v>13647.5</v>
      </c>
      <c r="AO426" s="5">
        <v>13647.5</v>
      </c>
      <c r="AP426" s="5">
        <v>13647.5</v>
      </c>
      <c r="AQ426" s="5">
        <v>13647.5</v>
      </c>
      <c r="AR426" s="5">
        <v>13647.5</v>
      </c>
      <c r="AS426" s="5">
        <v>13647.5</v>
      </c>
      <c r="AT426" s="5">
        <v>13647.5</v>
      </c>
      <c r="AU426" s="5">
        <v>13647.5</v>
      </c>
      <c r="AV426" s="5">
        <v>13647.5</v>
      </c>
      <c r="AW426" s="5">
        <v>13647.5</v>
      </c>
      <c r="AX426" s="5">
        <v>14466.35</v>
      </c>
      <c r="AY426" s="5">
        <v>14466.35</v>
      </c>
      <c r="AZ426" s="5">
        <v>14466.35</v>
      </c>
      <c r="BA426" s="5">
        <v>14466.35</v>
      </c>
      <c r="BB426" s="5">
        <v>14466.35</v>
      </c>
      <c r="BC426" s="5">
        <v>14466.35</v>
      </c>
      <c r="BD426" s="5">
        <v>14466.35</v>
      </c>
      <c r="BE426" s="5">
        <v>14466.35</v>
      </c>
      <c r="BF426" s="5">
        <v>14466.35</v>
      </c>
      <c r="BG426" s="5">
        <v>14466.35</v>
      </c>
      <c r="BH426" s="5">
        <v>14466.35</v>
      </c>
      <c r="BI426" s="5">
        <v>14466.35</v>
      </c>
      <c r="BJ426" s="5">
        <v>15334.331000000002</v>
      </c>
      <c r="BK426" s="5">
        <v>15334.331000000002</v>
      </c>
      <c r="BL426" s="5">
        <v>15334.331000000002</v>
      </c>
      <c r="BM426" s="5">
        <v>15334.331000000002</v>
      </c>
      <c r="BN426" s="5">
        <v>15334.331000000002</v>
      </c>
      <c r="BO426" s="5">
        <v>15334.331000000002</v>
      </c>
      <c r="BP426" s="5">
        <v>15334.331000000002</v>
      </c>
      <c r="BQ426" s="5">
        <v>15334.331000000002</v>
      </c>
      <c r="BR426" s="5">
        <v>15334.331000000002</v>
      </c>
      <c r="BS426" s="5">
        <v>15334.331000000002</v>
      </c>
      <c r="BT426" s="5">
        <v>15334.331000000002</v>
      </c>
      <c r="BU426" s="5">
        <v>15334.331000000002</v>
      </c>
      <c r="BV426" s="5">
        <v>16254.390860000003</v>
      </c>
      <c r="BW426" s="5">
        <v>16254.390860000003</v>
      </c>
      <c r="BX426" s="5">
        <v>16254.390860000003</v>
      </c>
      <c r="BY426" s="5">
        <v>16254.390860000003</v>
      </c>
      <c r="BZ426" s="5">
        <v>16254.390860000003</v>
      </c>
      <c r="CA426" s="5">
        <v>16254.390860000003</v>
      </c>
      <c r="CB426" s="5">
        <v>16254.390860000003</v>
      </c>
      <c r="CC426" s="5">
        <v>16254.390860000003</v>
      </c>
      <c r="CD426" s="5">
        <v>16254.390860000003</v>
      </c>
      <c r="CE426" s="5">
        <v>16254.390860000003</v>
      </c>
      <c r="CF426" s="5">
        <v>16254.390860000003</v>
      </c>
      <c r="CG426" s="5">
        <v>16254.390860000003</v>
      </c>
      <c r="CH426" s="5">
        <v>17229.654311600003</v>
      </c>
      <c r="CI426" s="5">
        <v>17229.654311600003</v>
      </c>
      <c r="CJ426" s="5">
        <v>17229.654311600003</v>
      </c>
      <c r="CK426" s="5">
        <v>17229.654311600003</v>
      </c>
      <c r="CL426" s="5">
        <v>17229.654311600003</v>
      </c>
      <c r="CM426" s="5">
        <v>17229.654311600003</v>
      </c>
      <c r="CN426" s="5">
        <v>17229.654311600003</v>
      </c>
      <c r="CO426" s="5">
        <v>17229.654311600003</v>
      </c>
      <c r="CP426" s="5">
        <v>17229.654311600003</v>
      </c>
      <c r="CQ426" s="5">
        <v>17229.654311600003</v>
      </c>
      <c r="CR426" s="5">
        <v>17229.654311600003</v>
      </c>
      <c r="CS426" s="5">
        <v>17229.654311600003</v>
      </c>
      <c r="CU426" s="69">
        <v>0</v>
      </c>
      <c r="CV426" s="69">
        <v>0</v>
      </c>
      <c r="CW426" s="69">
        <v>0</v>
      </c>
      <c r="CX426" s="69">
        <v>0</v>
      </c>
      <c r="CY426" s="69">
        <v>0</v>
      </c>
      <c r="CZ426" s="69">
        <v>0</v>
      </c>
      <c r="DC426" s="5">
        <v>0</v>
      </c>
      <c r="DD426" s="5">
        <v>0</v>
      </c>
      <c r="DE426" s="5">
        <v>0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0</v>
      </c>
      <c r="EK426" s="5">
        <v>0</v>
      </c>
      <c r="EL426" s="5">
        <v>0</v>
      </c>
      <c r="EM426" s="5">
        <v>0</v>
      </c>
      <c r="EN426" s="5">
        <v>0</v>
      </c>
      <c r="EO426" s="5">
        <v>0</v>
      </c>
      <c r="EP426" s="5">
        <v>0</v>
      </c>
      <c r="EQ426" s="5">
        <v>0</v>
      </c>
      <c r="ER426" s="5">
        <v>0</v>
      </c>
      <c r="ES426" s="5">
        <v>0</v>
      </c>
      <c r="ET426" s="5">
        <v>0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0</v>
      </c>
      <c r="FA426" s="5">
        <v>0</v>
      </c>
      <c r="FB426" s="5">
        <v>0</v>
      </c>
      <c r="FC426" s="5">
        <v>0</v>
      </c>
      <c r="FD426" s="5">
        <v>0</v>
      </c>
      <c r="FE426" s="5">
        <v>0</v>
      </c>
      <c r="FF426" s="5">
        <v>0</v>
      </c>
      <c r="FG426" s="5">
        <v>0</v>
      </c>
      <c r="FH426" s="5">
        <v>0</v>
      </c>
      <c r="FI426" s="5">
        <v>0</v>
      </c>
      <c r="FJ426" s="5">
        <v>0</v>
      </c>
      <c r="FK426" s="5">
        <v>0</v>
      </c>
      <c r="FL426" s="5">
        <v>0</v>
      </c>
      <c r="FM426" s="5">
        <v>0</v>
      </c>
      <c r="FN426" s="5">
        <v>0</v>
      </c>
      <c r="FO426" s="5">
        <v>0</v>
      </c>
      <c r="FP426" s="5">
        <v>0</v>
      </c>
      <c r="FQ426" s="5">
        <v>0</v>
      </c>
      <c r="FR426" s="5">
        <v>0</v>
      </c>
      <c r="FS426" s="5">
        <v>0</v>
      </c>
      <c r="FT426" s="5">
        <v>0</v>
      </c>
      <c r="FU426" s="5">
        <v>0</v>
      </c>
      <c r="FV426" s="5">
        <v>0</v>
      </c>
      <c r="FW426" s="5"/>
      <c r="FZ426" s="5">
        <v>11875</v>
      </c>
      <c r="GA426" s="5">
        <v>11875</v>
      </c>
      <c r="GB426" s="5">
        <v>12875</v>
      </c>
      <c r="GC426" s="5">
        <v>12875</v>
      </c>
      <c r="GD426" s="5">
        <v>12875</v>
      </c>
      <c r="GE426" s="5">
        <v>12875</v>
      </c>
      <c r="GF426" s="5">
        <v>12875</v>
      </c>
      <c r="GG426" s="5">
        <v>12875</v>
      </c>
      <c r="GH426" s="5">
        <v>12875</v>
      </c>
      <c r="GI426" s="5">
        <v>12875</v>
      </c>
      <c r="GJ426" s="5">
        <v>12875</v>
      </c>
      <c r="GK426" s="5">
        <v>12875</v>
      </c>
      <c r="GL426" s="5">
        <v>13647.5</v>
      </c>
      <c r="GM426" s="5">
        <v>13647.5</v>
      </c>
      <c r="GN426" s="5">
        <v>13647.5</v>
      </c>
      <c r="GO426" s="5">
        <v>13647.5</v>
      </c>
      <c r="GP426" s="5">
        <v>13647.5</v>
      </c>
      <c r="GQ426" s="5">
        <v>13647.5</v>
      </c>
      <c r="GR426" s="5">
        <v>13647.5</v>
      </c>
      <c r="GS426" s="5">
        <v>13647.5</v>
      </c>
      <c r="GT426" s="5">
        <v>13647.5</v>
      </c>
      <c r="GU426" s="5">
        <v>13647.5</v>
      </c>
      <c r="GV426" s="5">
        <v>13647.5</v>
      </c>
      <c r="GW426" s="5">
        <v>13647.5</v>
      </c>
      <c r="GX426" s="5">
        <v>14466.35</v>
      </c>
      <c r="GY426" s="5">
        <v>14466.35</v>
      </c>
      <c r="GZ426" s="5">
        <v>14466.35</v>
      </c>
      <c r="HA426" s="5">
        <v>14466.35</v>
      </c>
      <c r="HB426" s="5">
        <v>14466.35</v>
      </c>
      <c r="HC426" s="5">
        <v>14466.35</v>
      </c>
      <c r="HD426" s="5">
        <v>14466.35</v>
      </c>
      <c r="HE426" s="5">
        <v>14466.35</v>
      </c>
      <c r="HF426" s="5">
        <v>14466.35</v>
      </c>
      <c r="HG426" s="5">
        <v>14466.35</v>
      </c>
      <c r="HH426" s="5">
        <v>14466.35</v>
      </c>
      <c r="HI426" s="5">
        <v>14466.35</v>
      </c>
      <c r="HJ426" s="5">
        <v>15334.331000000002</v>
      </c>
      <c r="HK426" s="5">
        <v>15334.331000000002</v>
      </c>
      <c r="HL426" s="5">
        <v>15334.331000000002</v>
      </c>
      <c r="HM426" s="5">
        <v>15334.331000000002</v>
      </c>
      <c r="HN426" s="5">
        <v>15334.331000000002</v>
      </c>
      <c r="HO426" s="5">
        <v>15334.331000000002</v>
      </c>
      <c r="HP426" s="5">
        <v>15334.331000000002</v>
      </c>
      <c r="HQ426" s="5">
        <v>15334.331000000002</v>
      </c>
      <c r="HR426" s="5">
        <v>15334.331000000002</v>
      </c>
      <c r="HS426" s="5">
        <v>15334.331000000002</v>
      </c>
      <c r="HT426" s="5">
        <v>15334.331000000002</v>
      </c>
      <c r="HU426" s="5">
        <v>15334.331000000002</v>
      </c>
      <c r="HV426" s="5">
        <v>16254.390860000003</v>
      </c>
      <c r="HW426" s="5">
        <v>16254.390860000003</v>
      </c>
      <c r="HX426" s="5">
        <v>16254.390860000003</v>
      </c>
      <c r="HY426" s="5">
        <v>16254.390860000003</v>
      </c>
      <c r="HZ426" s="5">
        <v>16254.390860000003</v>
      </c>
      <c r="IA426" s="5">
        <v>16254.390860000003</v>
      </c>
      <c r="IB426" s="5">
        <v>16254.390860000003</v>
      </c>
      <c r="IC426" s="5">
        <v>16254.390860000003</v>
      </c>
      <c r="ID426" s="5">
        <v>16254.390860000003</v>
      </c>
      <c r="IE426" s="5">
        <v>16254.390860000003</v>
      </c>
      <c r="IF426" s="5">
        <v>16254.390860000003</v>
      </c>
      <c r="IG426" s="5">
        <v>16254.390860000003</v>
      </c>
      <c r="IH426" s="5">
        <v>17229.654311600003</v>
      </c>
      <c r="II426" s="5">
        <v>17229.654311600003</v>
      </c>
      <c r="IJ426" s="5">
        <v>17229.654311600003</v>
      </c>
      <c r="IK426" s="5">
        <v>17229.654311600003</v>
      </c>
      <c r="IL426" s="5">
        <v>17229.654311600003</v>
      </c>
      <c r="IM426" s="5">
        <v>17229.654311600003</v>
      </c>
      <c r="IN426" s="5">
        <v>17229.654311600003</v>
      </c>
      <c r="IO426" s="5">
        <v>17229.654311600003</v>
      </c>
      <c r="IP426" s="5">
        <v>17229.654311600003</v>
      </c>
      <c r="IQ426" s="5">
        <v>17229.654311600003</v>
      </c>
      <c r="IR426" s="5">
        <v>17229.654311600003</v>
      </c>
      <c r="IS426" s="5">
        <v>17229.654311600003</v>
      </c>
      <c r="IT426" s="5"/>
      <c r="IW426" s="5">
        <v>340.8125</v>
      </c>
      <c r="IX426" s="5">
        <v>340.8125</v>
      </c>
      <c r="IY426" s="5">
        <v>369.51249999999999</v>
      </c>
      <c r="IZ426" s="5">
        <v>369.51249999999999</v>
      </c>
      <c r="JA426" s="5">
        <v>369.51249999999999</v>
      </c>
      <c r="JB426" s="5">
        <v>369.51249999999999</v>
      </c>
      <c r="JC426" s="5">
        <v>369.51249999999999</v>
      </c>
      <c r="JD426" s="5">
        <v>369.51249999999999</v>
      </c>
      <c r="JE426" s="5">
        <v>369.51249999999999</v>
      </c>
      <c r="JF426" s="5">
        <v>369.51249999999999</v>
      </c>
      <c r="JG426" s="5">
        <v>369.51249999999999</v>
      </c>
      <c r="JH426" s="5">
        <v>369.51249999999999</v>
      </c>
      <c r="JI426" s="5">
        <v>391.68324999999999</v>
      </c>
      <c r="JJ426" s="5">
        <v>391.68324999999999</v>
      </c>
      <c r="JK426" s="5">
        <v>391.68324999999999</v>
      </c>
      <c r="JL426" s="5">
        <v>391.68324999999999</v>
      </c>
      <c r="JM426" s="5">
        <v>391.68324999999999</v>
      </c>
      <c r="JN426" s="5">
        <v>391.68324999999999</v>
      </c>
      <c r="JO426" s="5">
        <v>391.68324999999999</v>
      </c>
      <c r="JP426" s="5">
        <v>391.68324999999999</v>
      </c>
      <c r="JQ426" s="5">
        <v>391.68324999999999</v>
      </c>
      <c r="JR426" s="5">
        <v>391.68324999999999</v>
      </c>
      <c r="JS426" s="5">
        <v>391.68324999999999</v>
      </c>
      <c r="JT426" s="5">
        <v>391.68324999999999</v>
      </c>
      <c r="JU426" s="5">
        <v>415.18424500000003</v>
      </c>
      <c r="JV426" s="5">
        <v>415.18424500000003</v>
      </c>
      <c r="JW426" s="5">
        <v>415.18424500000003</v>
      </c>
      <c r="JX426" s="5">
        <v>415.18424500000003</v>
      </c>
      <c r="JY426" s="5">
        <v>415.18424500000003</v>
      </c>
      <c r="JZ426" s="5">
        <v>415.18424500000003</v>
      </c>
      <c r="KA426" s="5">
        <v>415.18424500000003</v>
      </c>
      <c r="KB426" s="5">
        <v>415.18424500000003</v>
      </c>
      <c r="KC426" s="5">
        <v>415.18424500000003</v>
      </c>
      <c r="KD426" s="5">
        <v>415.18424500000003</v>
      </c>
      <c r="KE426" s="5">
        <v>415.18424500000003</v>
      </c>
      <c r="KF426" s="5">
        <v>415.18424500000003</v>
      </c>
      <c r="KG426" s="5">
        <v>440.09529970000006</v>
      </c>
      <c r="KH426" s="5">
        <v>440.09529970000006</v>
      </c>
      <c r="KI426" s="5">
        <v>440.09529970000006</v>
      </c>
      <c r="KJ426" s="5">
        <v>440.09529970000006</v>
      </c>
      <c r="KK426" s="5">
        <v>440.09529970000006</v>
      </c>
      <c r="KL426" s="5">
        <v>440.09529970000006</v>
      </c>
      <c r="KM426" s="5">
        <v>440.09529970000006</v>
      </c>
      <c r="KN426" s="5">
        <v>440.09529970000006</v>
      </c>
      <c r="KO426" s="5">
        <v>440.09529970000006</v>
      </c>
      <c r="KP426" s="5">
        <v>440.09529970000006</v>
      </c>
      <c r="KQ426" s="5">
        <v>440.09529970000006</v>
      </c>
      <c r="KR426" s="5">
        <v>440.09529970000006</v>
      </c>
      <c r="KS426" s="5">
        <v>466.50101768200011</v>
      </c>
      <c r="KT426" s="5">
        <v>466.50101768200011</v>
      </c>
      <c r="KU426" s="5">
        <v>466.50101768200011</v>
      </c>
      <c r="KV426" s="5">
        <v>466.50101768200011</v>
      </c>
      <c r="KW426" s="5">
        <v>466.50101768200011</v>
      </c>
      <c r="KX426" s="5">
        <v>466.50101768200011</v>
      </c>
      <c r="KY426" s="5">
        <v>466.50101768200011</v>
      </c>
      <c r="KZ426" s="5">
        <v>466.50101768200011</v>
      </c>
      <c r="LA426" s="5">
        <v>466.50101768200011</v>
      </c>
      <c r="LB426" s="5">
        <v>466.50101768200011</v>
      </c>
      <c r="LC426" s="5">
        <v>466.50101768200011</v>
      </c>
      <c r="LD426" s="5">
        <v>466.50101768200011</v>
      </c>
      <c r="LE426" s="5">
        <v>494.49107874292008</v>
      </c>
      <c r="LF426" s="5">
        <v>494.49107874292008</v>
      </c>
      <c r="LG426" s="5">
        <v>494.49107874292008</v>
      </c>
      <c r="LH426" s="5">
        <v>494.49107874292008</v>
      </c>
      <c r="LI426" s="5">
        <v>494.49107874292008</v>
      </c>
      <c r="LJ426" s="5">
        <v>494.49107874292008</v>
      </c>
      <c r="LK426" s="5">
        <v>494.49107874292008</v>
      </c>
      <c r="LL426" s="5">
        <v>494.49107874292008</v>
      </c>
      <c r="LM426" s="5">
        <v>494.49107874292008</v>
      </c>
      <c r="LN426" s="5">
        <v>494.49107874292008</v>
      </c>
      <c r="LO426" s="5">
        <v>494.49107874292008</v>
      </c>
      <c r="LP426" s="5">
        <v>494.49107874292008</v>
      </c>
      <c r="LQ426" s="5"/>
      <c r="LT426" s="5">
        <v>361</v>
      </c>
      <c r="LU426" s="5">
        <v>361</v>
      </c>
      <c r="LV426" s="5">
        <v>391.4</v>
      </c>
      <c r="LW426" s="5">
        <v>391.4</v>
      </c>
      <c r="LX426" s="5">
        <v>391.4</v>
      </c>
      <c r="LY426" s="5">
        <v>391.4</v>
      </c>
      <c r="LZ426" s="5">
        <v>391.4</v>
      </c>
      <c r="MA426" s="5">
        <v>391.4</v>
      </c>
      <c r="MB426" s="5">
        <v>391.4</v>
      </c>
      <c r="MC426" s="5">
        <v>391.4</v>
      </c>
      <c r="MD426" s="5">
        <v>391.4</v>
      </c>
      <c r="ME426" s="5">
        <v>391.4</v>
      </c>
      <c r="MF426" s="5">
        <v>414.88400000000001</v>
      </c>
      <c r="MG426" s="5">
        <v>414.88400000000001</v>
      </c>
      <c r="MH426" s="5">
        <v>414.88400000000001</v>
      </c>
      <c r="MI426" s="5">
        <v>414.88400000000001</v>
      </c>
      <c r="MJ426" s="5">
        <v>414.88400000000001</v>
      </c>
      <c r="MK426" s="5">
        <v>414.88400000000001</v>
      </c>
      <c r="ML426" s="5">
        <v>414.88400000000001</v>
      </c>
      <c r="MM426" s="5">
        <v>414.88400000000001</v>
      </c>
      <c r="MN426" s="5">
        <v>414.88400000000001</v>
      </c>
      <c r="MO426" s="5">
        <v>414.88400000000001</v>
      </c>
      <c r="MP426" s="5">
        <v>414.88400000000001</v>
      </c>
      <c r="MQ426" s="5">
        <v>414.88400000000001</v>
      </c>
      <c r="MR426" s="5">
        <v>439.77704</v>
      </c>
      <c r="MS426" s="5">
        <v>439.77704</v>
      </c>
      <c r="MT426" s="5">
        <v>439.77704</v>
      </c>
      <c r="MU426" s="5">
        <v>439.77704</v>
      </c>
      <c r="MV426" s="5">
        <v>439.77704</v>
      </c>
      <c r="MW426" s="5">
        <v>439.77704</v>
      </c>
      <c r="MX426" s="5">
        <v>439.77704</v>
      </c>
      <c r="MY426" s="5">
        <v>439.77704</v>
      </c>
      <c r="MZ426" s="5">
        <v>439.77704</v>
      </c>
      <c r="NA426" s="5">
        <v>439.77704</v>
      </c>
      <c r="NB426" s="5">
        <v>439.77704</v>
      </c>
      <c r="NC426" s="5">
        <v>439.77704</v>
      </c>
      <c r="ND426" s="5">
        <v>466.16366240000008</v>
      </c>
      <c r="NE426" s="5">
        <v>466.16366240000008</v>
      </c>
      <c r="NF426" s="5">
        <v>466.16366240000008</v>
      </c>
      <c r="NG426" s="5">
        <v>466.16366240000008</v>
      </c>
      <c r="NH426" s="5">
        <v>466.16366240000008</v>
      </c>
      <c r="NI426" s="5">
        <v>466.16366240000008</v>
      </c>
      <c r="NJ426" s="5">
        <v>466.16366240000008</v>
      </c>
      <c r="NK426" s="5">
        <v>466.16366240000008</v>
      </c>
      <c r="NL426" s="5">
        <v>466.16366240000008</v>
      </c>
      <c r="NM426" s="5">
        <v>466.16366240000008</v>
      </c>
      <c r="NN426" s="5">
        <v>466.16366240000008</v>
      </c>
      <c r="NO426" s="5">
        <v>466.16366240000008</v>
      </c>
      <c r="NP426" s="5">
        <v>494.13348214400008</v>
      </c>
      <c r="NQ426" s="5">
        <v>494.13348214400008</v>
      </c>
      <c r="NR426" s="5">
        <v>494.13348214400008</v>
      </c>
      <c r="NS426" s="5">
        <v>494.13348214400008</v>
      </c>
      <c r="NT426" s="5">
        <v>494.13348214400008</v>
      </c>
      <c r="NU426" s="5">
        <v>494.13348214400008</v>
      </c>
      <c r="NV426" s="5">
        <v>494.13348214400008</v>
      </c>
      <c r="NW426" s="5">
        <v>494.13348214400008</v>
      </c>
      <c r="NX426" s="5">
        <v>494.13348214400008</v>
      </c>
      <c r="NY426" s="5">
        <v>494.13348214400008</v>
      </c>
      <c r="NZ426" s="5">
        <v>494.13348214400008</v>
      </c>
      <c r="OA426" s="5">
        <v>494.13348214400008</v>
      </c>
      <c r="OB426" s="5">
        <v>523.78149107264005</v>
      </c>
      <c r="OC426" s="5">
        <v>523.78149107264005</v>
      </c>
      <c r="OD426" s="5">
        <v>523.78149107264005</v>
      </c>
      <c r="OE426" s="5">
        <v>523.78149107264005</v>
      </c>
      <c r="OF426" s="5">
        <v>523.78149107264005</v>
      </c>
      <c r="OG426" s="5">
        <v>523.78149107264005</v>
      </c>
      <c r="OH426" s="5">
        <v>523.78149107264005</v>
      </c>
      <c r="OI426" s="5">
        <v>523.78149107264005</v>
      </c>
      <c r="OJ426" s="5">
        <v>523.78149107264005</v>
      </c>
      <c r="OK426" s="5">
        <v>523.78149107264005</v>
      </c>
      <c r="OL426" s="5">
        <v>523.78149107264005</v>
      </c>
      <c r="OM426" s="5">
        <v>523.78149107264005</v>
      </c>
      <c r="ON426" s="5"/>
      <c r="OQ426" s="59">
        <v>0</v>
      </c>
      <c r="OR426" s="59">
        <v>0</v>
      </c>
      <c r="OS426" s="59">
        <v>0</v>
      </c>
      <c r="OT426" s="59">
        <v>0</v>
      </c>
      <c r="OU426" s="59">
        <v>0</v>
      </c>
      <c r="OV426" s="59">
        <v>0</v>
      </c>
      <c r="OW426" s="59">
        <v>0</v>
      </c>
      <c r="OX426" s="59">
        <v>0</v>
      </c>
      <c r="OY426" s="59">
        <v>0</v>
      </c>
      <c r="OZ426" s="59">
        <v>0</v>
      </c>
      <c r="PA426" s="59">
        <v>0</v>
      </c>
      <c r="PB426" s="59">
        <v>0</v>
      </c>
      <c r="PC426" s="59">
        <v>0</v>
      </c>
      <c r="PD426" s="59">
        <v>0</v>
      </c>
      <c r="PE426" s="59">
        <v>0</v>
      </c>
      <c r="PF426" s="59">
        <v>0</v>
      </c>
      <c r="PG426" s="59">
        <v>0</v>
      </c>
      <c r="PH426" s="59">
        <v>0</v>
      </c>
      <c r="PI426" s="59">
        <v>0</v>
      </c>
      <c r="PJ426" s="59">
        <v>0</v>
      </c>
      <c r="PK426" s="59">
        <v>0</v>
      </c>
      <c r="PL426" s="59">
        <v>0</v>
      </c>
      <c r="PM426" s="59">
        <v>0</v>
      </c>
      <c r="PN426" s="59">
        <v>0</v>
      </c>
      <c r="PO426" s="59">
        <v>0</v>
      </c>
      <c r="PP426" s="59">
        <v>0</v>
      </c>
      <c r="PQ426" s="59">
        <v>0</v>
      </c>
      <c r="PR426" s="59">
        <v>0</v>
      </c>
      <c r="PS426" s="59">
        <v>0</v>
      </c>
      <c r="PT426" s="59">
        <v>0</v>
      </c>
      <c r="PU426" s="59">
        <v>0</v>
      </c>
      <c r="PV426" s="59">
        <v>0</v>
      </c>
      <c r="PW426" s="59">
        <v>0</v>
      </c>
      <c r="PX426" s="59">
        <v>0</v>
      </c>
      <c r="PY426" s="59">
        <v>0</v>
      </c>
      <c r="PZ426" s="59">
        <v>0</v>
      </c>
      <c r="QA426" s="59">
        <v>0</v>
      </c>
      <c r="QB426" s="59">
        <v>0</v>
      </c>
      <c r="QC426" s="59">
        <v>0</v>
      </c>
      <c r="QD426" s="59">
        <v>0</v>
      </c>
      <c r="QE426" s="59">
        <v>0</v>
      </c>
      <c r="QF426" s="59">
        <v>0</v>
      </c>
      <c r="QG426" s="59">
        <v>0</v>
      </c>
      <c r="QH426" s="59">
        <v>0</v>
      </c>
      <c r="QI426" s="59">
        <v>0</v>
      </c>
      <c r="QJ426" s="59">
        <v>0</v>
      </c>
      <c r="QK426" s="59">
        <v>0</v>
      </c>
      <c r="QL426" s="59">
        <v>0</v>
      </c>
      <c r="QM426" s="59">
        <v>0</v>
      </c>
      <c r="QN426" s="59">
        <v>0</v>
      </c>
      <c r="QO426" s="59">
        <v>0</v>
      </c>
      <c r="QP426" s="59">
        <v>0</v>
      </c>
      <c r="QQ426" s="59">
        <v>0</v>
      </c>
      <c r="QR426" s="59">
        <v>0</v>
      </c>
      <c r="QS426" s="59">
        <v>0</v>
      </c>
      <c r="QT426" s="59">
        <v>0</v>
      </c>
      <c r="QU426" s="59">
        <v>0</v>
      </c>
      <c r="QV426" s="59">
        <v>0</v>
      </c>
      <c r="QW426" s="59">
        <v>0</v>
      </c>
      <c r="QX426" s="59">
        <v>0</v>
      </c>
      <c r="QY426" s="59">
        <v>0</v>
      </c>
      <c r="QZ426" s="59">
        <v>0</v>
      </c>
      <c r="RA426" s="59">
        <v>0</v>
      </c>
      <c r="RB426" s="59">
        <v>0</v>
      </c>
      <c r="RC426" s="59">
        <v>0</v>
      </c>
      <c r="RD426" s="59">
        <v>0</v>
      </c>
      <c r="RE426" s="59">
        <v>0</v>
      </c>
      <c r="RF426" s="59">
        <v>0</v>
      </c>
      <c r="RG426" s="59">
        <v>0</v>
      </c>
      <c r="RH426" s="59">
        <v>0</v>
      </c>
      <c r="RI426" s="59">
        <v>0</v>
      </c>
      <c r="RJ426" s="59">
        <v>0</v>
      </c>
      <c r="RK426" s="59"/>
      <c r="RN426" s="59">
        <v>701.8125</v>
      </c>
      <c r="RO426" s="59">
        <v>701.8125</v>
      </c>
      <c r="RP426" s="59">
        <v>760.91249999999991</v>
      </c>
      <c r="RQ426" s="59">
        <v>760.91249999999991</v>
      </c>
      <c r="RR426" s="59">
        <v>760.91249999999991</v>
      </c>
      <c r="RS426" s="59">
        <v>760.91249999999991</v>
      </c>
      <c r="RT426" s="59">
        <v>760.91249999999991</v>
      </c>
      <c r="RU426" s="59">
        <v>760.91249999999991</v>
      </c>
      <c r="RV426" s="59">
        <v>760.91249999999991</v>
      </c>
      <c r="RW426" s="59">
        <v>760.91249999999991</v>
      </c>
      <c r="RX426" s="59">
        <v>760.91249999999991</v>
      </c>
      <c r="RY426" s="59">
        <v>760.91249999999991</v>
      </c>
      <c r="RZ426" s="59">
        <v>806.56725000000006</v>
      </c>
      <c r="SA426" s="59">
        <v>806.56725000000006</v>
      </c>
      <c r="SB426" s="59">
        <v>806.56725000000006</v>
      </c>
      <c r="SC426" s="59">
        <v>806.56725000000006</v>
      </c>
      <c r="SD426" s="59">
        <v>806.56725000000006</v>
      </c>
      <c r="SE426" s="59">
        <v>806.56725000000006</v>
      </c>
      <c r="SF426" s="59">
        <v>806.56725000000006</v>
      </c>
      <c r="SG426" s="59">
        <v>806.56725000000006</v>
      </c>
      <c r="SH426" s="59">
        <v>806.56725000000006</v>
      </c>
      <c r="SI426" s="59">
        <v>806.56725000000006</v>
      </c>
      <c r="SJ426" s="59">
        <v>806.56725000000006</v>
      </c>
      <c r="SK426" s="59">
        <v>806.56725000000006</v>
      </c>
      <c r="SL426" s="59">
        <v>854.96128500000009</v>
      </c>
      <c r="SM426" s="59">
        <v>854.96128500000009</v>
      </c>
      <c r="SN426" s="59">
        <v>854.96128500000009</v>
      </c>
      <c r="SO426" s="59">
        <v>854.96128500000009</v>
      </c>
      <c r="SP426" s="59">
        <v>854.96128500000009</v>
      </c>
      <c r="SQ426" s="59">
        <v>854.96128500000009</v>
      </c>
      <c r="SR426" s="59">
        <v>854.96128500000009</v>
      </c>
      <c r="SS426" s="59">
        <v>854.96128500000009</v>
      </c>
      <c r="ST426" s="59">
        <v>854.96128500000009</v>
      </c>
      <c r="SU426" s="59">
        <v>854.96128500000009</v>
      </c>
      <c r="SV426" s="59">
        <v>854.96128500000009</v>
      </c>
      <c r="SW426" s="59">
        <v>854.96128500000009</v>
      </c>
      <c r="SX426" s="59">
        <v>906.25896210000019</v>
      </c>
      <c r="SY426" s="59">
        <v>906.25896210000019</v>
      </c>
      <c r="SZ426" s="59">
        <v>906.25896210000019</v>
      </c>
      <c r="TA426" s="59">
        <v>906.25896210000019</v>
      </c>
      <c r="TB426" s="59">
        <v>906.25896210000019</v>
      </c>
      <c r="TC426" s="59">
        <v>906.25896210000019</v>
      </c>
      <c r="TD426" s="59">
        <v>906.25896210000019</v>
      </c>
      <c r="TE426" s="59">
        <v>906.25896210000019</v>
      </c>
      <c r="TF426" s="59">
        <v>906.25896210000019</v>
      </c>
      <c r="TG426" s="59">
        <v>906.25896210000019</v>
      </c>
      <c r="TH426" s="59">
        <v>906.25896210000019</v>
      </c>
      <c r="TI426" s="59">
        <v>906.25896210000019</v>
      </c>
      <c r="TJ426" s="59">
        <v>960.63449982600014</v>
      </c>
      <c r="TK426" s="59">
        <v>960.63449982600014</v>
      </c>
      <c r="TL426" s="59">
        <v>960.63449982600014</v>
      </c>
      <c r="TM426" s="59">
        <v>960.63449982600014</v>
      </c>
      <c r="TN426" s="59">
        <v>960.63449982600014</v>
      </c>
      <c r="TO426" s="59">
        <v>960.63449982600014</v>
      </c>
      <c r="TP426" s="59">
        <v>960.63449982600014</v>
      </c>
      <c r="TQ426" s="59">
        <v>960.63449982600014</v>
      </c>
      <c r="TR426" s="59">
        <v>960.63449982600014</v>
      </c>
      <c r="TS426" s="59">
        <v>960.63449982600014</v>
      </c>
      <c r="TT426" s="59">
        <v>960.63449982600014</v>
      </c>
      <c r="TU426" s="59">
        <v>960.63449982600014</v>
      </c>
      <c r="TV426" s="59">
        <v>1018.2725698155601</v>
      </c>
      <c r="TW426" s="59">
        <v>1018.2725698155601</v>
      </c>
      <c r="TX426" s="59">
        <v>1018.2725698155601</v>
      </c>
      <c r="TY426" s="59">
        <v>1018.2725698155601</v>
      </c>
      <c r="TZ426" s="59">
        <v>1018.2725698155601</v>
      </c>
      <c r="UA426" s="59">
        <v>1018.2725698155601</v>
      </c>
      <c r="UB426" s="59">
        <v>1018.2725698155601</v>
      </c>
      <c r="UC426" s="59">
        <v>1018.2725698155601</v>
      </c>
      <c r="UD426" s="59">
        <v>1018.2725698155601</v>
      </c>
      <c r="UE426" s="59">
        <v>1018.2725698155601</v>
      </c>
      <c r="UF426" s="59">
        <v>1018.2725698155601</v>
      </c>
      <c r="UG426" s="59">
        <v>1018.2725698155601</v>
      </c>
      <c r="UH426" s="59"/>
      <c r="UK426" s="59">
        <v>4376.7499999999991</v>
      </c>
      <c r="UL426" s="59">
        <v>4700.1989999999996</v>
      </c>
      <c r="UM426" s="59">
        <v>4982.2109400000008</v>
      </c>
      <c r="UN426" s="59">
        <v>5281.1435964000011</v>
      </c>
      <c r="UO426" s="59">
        <v>5598.0122121839995</v>
      </c>
      <c r="UP426" s="59">
        <v>5933.8929449150392</v>
      </c>
      <c r="UQ426" s="59"/>
      <c r="UT426" s="59">
        <v>4636</v>
      </c>
      <c r="UU426" s="59">
        <v>4978.6080000000002</v>
      </c>
      <c r="UV426" s="59">
        <v>5277.3244800000002</v>
      </c>
      <c r="UW426" s="59">
        <v>5593.9639488000021</v>
      </c>
      <c r="UX426" s="59">
        <v>5929.6017857280021</v>
      </c>
      <c r="UY426" s="59">
        <v>6285.3778928716811</v>
      </c>
      <c r="UZ426" s="59"/>
      <c r="VC426" s="59">
        <v>0</v>
      </c>
      <c r="VD426" s="59">
        <v>0</v>
      </c>
      <c r="VE426" s="59">
        <v>0</v>
      </c>
      <c r="VF426" s="59">
        <v>0</v>
      </c>
      <c r="VG426" s="59">
        <v>0</v>
      </c>
      <c r="VH426" s="59">
        <v>0</v>
      </c>
      <c r="VI426" s="59"/>
      <c r="VL426" s="59">
        <v>9012.75</v>
      </c>
      <c r="VM426" s="59">
        <v>9678.8070000000007</v>
      </c>
      <c r="VN426" s="59">
        <v>10259.53542</v>
      </c>
      <c r="VO426" s="59">
        <v>10875.107545200004</v>
      </c>
      <c r="VP426" s="59">
        <v>11527.613997912002</v>
      </c>
      <c r="VQ426" s="59">
        <v>12219.27083778672</v>
      </c>
      <c r="VR426" s="59"/>
      <c r="VU426" s="59">
        <v>152500</v>
      </c>
      <c r="VV426" s="59">
        <v>163770</v>
      </c>
      <c r="VW426" s="59">
        <v>173596.20000000004</v>
      </c>
      <c r="VX426" s="59">
        <v>184011.97200000004</v>
      </c>
      <c r="VY426" s="59">
        <v>195052.69032000005</v>
      </c>
      <c r="VZ426" s="59">
        <v>206755.85173919998</v>
      </c>
      <c r="WA426" s="59"/>
      <c r="WD426" s="59">
        <v>12708.333333333334</v>
      </c>
      <c r="WE426" s="59">
        <v>13647.5</v>
      </c>
      <c r="WF426" s="59">
        <v>14466.350000000004</v>
      </c>
      <c r="WG426" s="59">
        <v>15334.331000000004</v>
      </c>
      <c r="WH426" s="59">
        <v>16254.390860000005</v>
      </c>
      <c r="WI426" s="59">
        <v>17229.654311599999</v>
      </c>
      <c r="WJ426" s="59"/>
      <c r="WM426" s="59">
        <v>533.29136942229684</v>
      </c>
      <c r="WN426" s="59">
        <v>572.70247587075119</v>
      </c>
      <c r="WO426" s="59">
        <v>607.06462442299642</v>
      </c>
      <c r="WP426" s="59">
        <v>643.48850188837616</v>
      </c>
      <c r="WQ426" s="59">
        <v>682.09781200167879</v>
      </c>
      <c r="WR426" s="59">
        <v>723.02368072177933</v>
      </c>
      <c r="WS426" s="59"/>
      <c r="WV426" s="74">
        <v>99.533333333333331</v>
      </c>
      <c r="WW426" s="74">
        <v>111.53333333333333</v>
      </c>
      <c r="WX426" s="74">
        <v>123.53333333333333</v>
      </c>
      <c r="WY426" s="74">
        <v>135.53333333333333</v>
      </c>
      <c r="WZ426" s="74">
        <v>147.53333333333333</v>
      </c>
      <c r="XA426" s="74">
        <v>159.53333333333333</v>
      </c>
      <c r="XB426" s="74"/>
      <c r="XE426" s="80">
        <v>8</v>
      </c>
      <c r="XF426" s="80">
        <v>9</v>
      </c>
      <c r="XG426" s="80">
        <v>10</v>
      </c>
      <c r="XH426" s="80">
        <v>11</v>
      </c>
      <c r="XI426" s="80">
        <v>12</v>
      </c>
      <c r="XJ426" s="80">
        <v>13</v>
      </c>
      <c r="XK426" s="80"/>
      <c r="XL426" s="75"/>
      <c r="XM426" s="75"/>
      <c r="XN426" s="80">
        <v>3</v>
      </c>
      <c r="XO426" s="80">
        <v>3</v>
      </c>
      <c r="XP426" s="80">
        <v>3</v>
      </c>
      <c r="XQ426" s="80">
        <v>3</v>
      </c>
      <c r="XR426" s="80">
        <v>3</v>
      </c>
      <c r="XS426" s="80">
        <v>3</v>
      </c>
      <c r="XT426" s="80"/>
      <c r="XW426" s="80">
        <v>15</v>
      </c>
      <c r="XX426" s="80">
        <v>15</v>
      </c>
      <c r="XY426" s="80">
        <v>15</v>
      </c>
      <c r="XZ426" s="80">
        <v>15</v>
      </c>
      <c r="YA426" s="80">
        <v>15</v>
      </c>
      <c r="YB426" s="80">
        <v>15</v>
      </c>
      <c r="YC426" s="80"/>
      <c r="YF426" s="5">
        <v>3245.0779829346766</v>
      </c>
      <c r="YG426" s="5">
        <v>3484.8945656735214</v>
      </c>
      <c r="YH426" s="5">
        <v>3693.9882396139337</v>
      </c>
      <c r="YI426" s="5">
        <v>3915.6275339907688</v>
      </c>
      <c r="YJ426" s="5">
        <v>4150.565186030216</v>
      </c>
      <c r="YK426" s="5">
        <v>4399.5990971920273</v>
      </c>
      <c r="YL426" s="5"/>
      <c r="YO426" s="5">
        <v>31997.482165337809</v>
      </c>
      <c r="YP426" s="5">
        <v>34362.148552245068</v>
      </c>
      <c r="YQ426" s="5">
        <v>36423.877465379788</v>
      </c>
      <c r="YR426" s="5">
        <v>38609.31011330257</v>
      </c>
      <c r="YS426" s="5">
        <v>40925.868720100727</v>
      </c>
      <c r="YT426" s="5">
        <v>43381.420843306762</v>
      </c>
      <c r="YU426" s="5"/>
      <c r="YX426" s="5">
        <v>21884.285428518731</v>
      </c>
      <c r="YY426" s="5">
        <v>34055.806824350962</v>
      </c>
      <c r="YZ426" s="5">
        <v>36423.877465379788</v>
      </c>
      <c r="ZA426" s="5">
        <v>38609.31011330257</v>
      </c>
      <c r="ZB426" s="5">
        <v>40925.868720100727</v>
      </c>
      <c r="ZC426" s="5">
        <v>43381.420843306762</v>
      </c>
      <c r="ZD426" s="5"/>
      <c r="ZG426" s="5">
        <v>533.29136942229684</v>
      </c>
      <c r="ZH426" s="5">
        <v>572.70247587075119</v>
      </c>
      <c r="ZI426" s="5">
        <v>607.06462442299642</v>
      </c>
      <c r="ZJ426" s="5">
        <v>643.48850188837616</v>
      </c>
      <c r="ZK426" s="5">
        <v>682.09781200167879</v>
      </c>
      <c r="ZL426" s="5">
        <v>723.02368072177933</v>
      </c>
      <c r="ZM426" s="5"/>
      <c r="ZP426" s="60">
        <v>14932.158343824311</v>
      </c>
      <c r="ZQ426" s="60">
        <v>16035.669324381033</v>
      </c>
      <c r="ZR426" s="60">
        <v>16997.809483843899</v>
      </c>
      <c r="ZS426" s="60">
        <v>18017.678052874533</v>
      </c>
      <c r="ZT426" s="60">
        <v>19098.738736047006</v>
      </c>
      <c r="ZU426" s="60">
        <v>20244.663060209823</v>
      </c>
      <c r="ZV426" s="60"/>
      <c r="ZY426" s="60">
        <v>533.29136942229684</v>
      </c>
      <c r="ZZ426" s="60">
        <v>572.70247587075119</v>
      </c>
      <c r="AAA426" s="60">
        <v>607.06462442299642</v>
      </c>
      <c r="AAB426" s="60">
        <v>643.48850188837616</v>
      </c>
      <c r="AAC426" s="60">
        <v>682.09781200167879</v>
      </c>
      <c r="AAD426" s="60">
        <v>723.02368072177933</v>
      </c>
      <c r="AAE426" s="60"/>
      <c r="AAH426" s="60">
        <v>101325.3601902364</v>
      </c>
      <c r="AAI426" s="60">
        <v>121985.62736047</v>
      </c>
      <c r="AAJ426" s="60">
        <v>143267.25136382715</v>
      </c>
      <c r="AAK426" s="60">
        <v>166663.52198908941</v>
      </c>
      <c r="AAL426" s="60">
        <v>192351.58298447344</v>
      </c>
      <c r="AAM426" s="60">
        <v>220522.22262014268</v>
      </c>
      <c r="AAN426" s="60"/>
      <c r="AAQ426" s="5">
        <v>116257.51853406071</v>
      </c>
      <c r="AAR426" s="5">
        <v>138021.29668485103</v>
      </c>
      <c r="AAS426" s="5">
        <v>160265.06084767106</v>
      </c>
      <c r="AAT426" s="5">
        <v>184681.20004196395</v>
      </c>
      <c r="AAU426" s="5">
        <v>211450.32172052044</v>
      </c>
      <c r="AAV426" s="5">
        <v>240766.88568035251</v>
      </c>
    </row>
    <row r="427" spans="2:724" ht="15" customHeight="1">
      <c r="B427" s="228">
        <v>154</v>
      </c>
      <c r="C427" s="228">
        <v>162974</v>
      </c>
      <c r="D427" s="229" t="s">
        <v>562</v>
      </c>
      <c r="E427" s="73" t="b">
        <v>0</v>
      </c>
      <c r="F427" s="230">
        <v>38975</v>
      </c>
      <c r="G427" s="231" t="s">
        <v>426</v>
      </c>
      <c r="H427" s="57" t="s">
        <v>243</v>
      </c>
      <c r="I427" s="57" t="s">
        <v>200</v>
      </c>
      <c r="J427" s="229" t="s">
        <v>247</v>
      </c>
      <c r="K427" s="232">
        <v>0</v>
      </c>
      <c r="L427" s="232">
        <v>0</v>
      </c>
      <c r="M427" s="73" t="b">
        <v>1</v>
      </c>
      <c r="N427" s="73" t="b">
        <v>1</v>
      </c>
      <c r="O427" s="73" t="b">
        <v>1</v>
      </c>
      <c r="P427" s="27">
        <v>40071</v>
      </c>
      <c r="Q427" s="27" t="s">
        <v>426</v>
      </c>
      <c r="R427" s="69">
        <v>0</v>
      </c>
      <c r="S427" s="69">
        <v>0.06</v>
      </c>
      <c r="T427" s="69">
        <v>0.06</v>
      </c>
      <c r="U427" s="69">
        <v>0.06</v>
      </c>
      <c r="V427" s="69">
        <v>0.06</v>
      </c>
      <c r="W427" s="69">
        <v>0.06</v>
      </c>
      <c r="Z427" s="232">
        <v>12500</v>
      </c>
      <c r="AA427" s="232">
        <v>12500</v>
      </c>
      <c r="AB427" s="232">
        <v>12500</v>
      </c>
      <c r="AC427" s="232">
        <v>12500</v>
      </c>
      <c r="AD427" s="232">
        <v>12500</v>
      </c>
      <c r="AE427" s="232">
        <v>13500</v>
      </c>
      <c r="AF427" s="232">
        <v>14500</v>
      </c>
      <c r="AG427" s="232">
        <v>14500</v>
      </c>
      <c r="AH427" s="232">
        <v>14500</v>
      </c>
      <c r="AI427" s="232">
        <v>14500</v>
      </c>
      <c r="AJ427" s="232">
        <v>14500</v>
      </c>
      <c r="AK427" s="232">
        <v>14500</v>
      </c>
      <c r="AL427" s="5">
        <v>15370</v>
      </c>
      <c r="AM427" s="5">
        <v>15370</v>
      </c>
      <c r="AN427" s="5">
        <v>15370</v>
      </c>
      <c r="AO427" s="5">
        <v>15370</v>
      </c>
      <c r="AP427" s="5">
        <v>15370</v>
      </c>
      <c r="AQ427" s="5">
        <v>15370</v>
      </c>
      <c r="AR427" s="5">
        <v>15370</v>
      </c>
      <c r="AS427" s="5">
        <v>15370</v>
      </c>
      <c r="AT427" s="5">
        <v>15370</v>
      </c>
      <c r="AU427" s="5">
        <v>15370</v>
      </c>
      <c r="AV427" s="5">
        <v>15370</v>
      </c>
      <c r="AW427" s="5">
        <v>15370</v>
      </c>
      <c r="AX427" s="5">
        <v>16292.2</v>
      </c>
      <c r="AY427" s="5">
        <v>16292.2</v>
      </c>
      <c r="AZ427" s="5">
        <v>16292.2</v>
      </c>
      <c r="BA427" s="5">
        <v>16292.2</v>
      </c>
      <c r="BB427" s="5">
        <v>16292.2</v>
      </c>
      <c r="BC427" s="5">
        <v>16292.2</v>
      </c>
      <c r="BD427" s="5">
        <v>16292.2</v>
      </c>
      <c r="BE427" s="5">
        <v>16292.2</v>
      </c>
      <c r="BF427" s="5">
        <v>16292.2</v>
      </c>
      <c r="BG427" s="5">
        <v>16292.2</v>
      </c>
      <c r="BH427" s="5">
        <v>16292.2</v>
      </c>
      <c r="BI427" s="5">
        <v>16292.2</v>
      </c>
      <c r="BJ427" s="5">
        <v>17269.732</v>
      </c>
      <c r="BK427" s="5">
        <v>17269.732</v>
      </c>
      <c r="BL427" s="5">
        <v>17269.732</v>
      </c>
      <c r="BM427" s="5">
        <v>17269.732</v>
      </c>
      <c r="BN427" s="5">
        <v>17269.732</v>
      </c>
      <c r="BO427" s="5">
        <v>17269.732</v>
      </c>
      <c r="BP427" s="5">
        <v>17269.732</v>
      </c>
      <c r="BQ427" s="5">
        <v>17269.732</v>
      </c>
      <c r="BR427" s="5">
        <v>17269.732</v>
      </c>
      <c r="BS427" s="5">
        <v>17269.732</v>
      </c>
      <c r="BT427" s="5">
        <v>17269.732</v>
      </c>
      <c r="BU427" s="5">
        <v>17269.732</v>
      </c>
      <c r="BV427" s="5">
        <v>18305.915919999999</v>
      </c>
      <c r="BW427" s="5">
        <v>18305.915919999999</v>
      </c>
      <c r="BX427" s="5">
        <v>18305.915919999999</v>
      </c>
      <c r="BY427" s="5">
        <v>18305.915919999999</v>
      </c>
      <c r="BZ427" s="5">
        <v>18305.915919999999</v>
      </c>
      <c r="CA427" s="5">
        <v>18305.915919999999</v>
      </c>
      <c r="CB427" s="5">
        <v>18305.915919999999</v>
      </c>
      <c r="CC427" s="5">
        <v>18305.915919999999</v>
      </c>
      <c r="CD427" s="5">
        <v>18305.915919999999</v>
      </c>
      <c r="CE427" s="5">
        <v>18305.915919999999</v>
      </c>
      <c r="CF427" s="5">
        <v>18305.915919999999</v>
      </c>
      <c r="CG427" s="5">
        <v>18305.915919999999</v>
      </c>
      <c r="CH427" s="5">
        <v>19404.2708752</v>
      </c>
      <c r="CI427" s="5">
        <v>19404.2708752</v>
      </c>
      <c r="CJ427" s="5">
        <v>19404.2708752</v>
      </c>
      <c r="CK427" s="5">
        <v>19404.2708752</v>
      </c>
      <c r="CL427" s="5">
        <v>19404.2708752</v>
      </c>
      <c r="CM427" s="5">
        <v>19404.2708752</v>
      </c>
      <c r="CN427" s="5">
        <v>19404.2708752</v>
      </c>
      <c r="CO427" s="5">
        <v>19404.2708752</v>
      </c>
      <c r="CP427" s="5">
        <v>19404.2708752</v>
      </c>
      <c r="CQ427" s="5">
        <v>19404.2708752</v>
      </c>
      <c r="CR427" s="5">
        <v>19404.2708752</v>
      </c>
      <c r="CS427" s="5">
        <v>19404.2708752</v>
      </c>
      <c r="CU427" s="69">
        <v>0</v>
      </c>
      <c r="CV427" s="69">
        <v>0</v>
      </c>
      <c r="CW427" s="69">
        <v>0</v>
      </c>
      <c r="CX427" s="69">
        <v>0</v>
      </c>
      <c r="CY427" s="69">
        <v>0</v>
      </c>
      <c r="CZ427" s="69">
        <v>0</v>
      </c>
      <c r="DC427" s="5">
        <v>0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0</v>
      </c>
      <c r="DO427" s="5">
        <v>0</v>
      </c>
      <c r="DP427" s="5">
        <v>0</v>
      </c>
      <c r="DQ427" s="5">
        <v>0</v>
      </c>
      <c r="DR427" s="5">
        <v>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0</v>
      </c>
      <c r="EI427" s="5">
        <v>0</v>
      </c>
      <c r="EJ427" s="5">
        <v>0</v>
      </c>
      <c r="EK427" s="5">
        <v>0</v>
      </c>
      <c r="EL427" s="5">
        <v>0</v>
      </c>
      <c r="EM427" s="5">
        <v>0</v>
      </c>
      <c r="EN427" s="5">
        <v>0</v>
      </c>
      <c r="EO427" s="5">
        <v>0</v>
      </c>
      <c r="EP427" s="5">
        <v>0</v>
      </c>
      <c r="EQ427" s="5">
        <v>0</v>
      </c>
      <c r="ER427" s="5">
        <v>0</v>
      </c>
      <c r="ES427" s="5">
        <v>0</v>
      </c>
      <c r="ET427" s="5">
        <v>0</v>
      </c>
      <c r="EU427" s="5">
        <v>0</v>
      </c>
      <c r="EV427" s="5">
        <v>0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0</v>
      </c>
      <c r="FE427" s="5">
        <v>0</v>
      </c>
      <c r="FF427" s="5">
        <v>0</v>
      </c>
      <c r="FG427" s="5">
        <v>0</v>
      </c>
      <c r="FH427" s="5">
        <v>0</v>
      </c>
      <c r="FI427" s="5">
        <v>0</v>
      </c>
      <c r="FJ427" s="5">
        <v>0</v>
      </c>
      <c r="FK427" s="5">
        <v>0</v>
      </c>
      <c r="FL427" s="5">
        <v>0</v>
      </c>
      <c r="FM427" s="5">
        <v>0</v>
      </c>
      <c r="FN427" s="5">
        <v>0</v>
      </c>
      <c r="FO427" s="5">
        <v>0</v>
      </c>
      <c r="FP427" s="5">
        <v>0</v>
      </c>
      <c r="FQ427" s="5">
        <v>0</v>
      </c>
      <c r="FR427" s="5">
        <v>0</v>
      </c>
      <c r="FS427" s="5">
        <v>0</v>
      </c>
      <c r="FT427" s="5">
        <v>0</v>
      </c>
      <c r="FU427" s="5">
        <v>0</v>
      </c>
      <c r="FV427" s="5">
        <v>0</v>
      </c>
      <c r="FW427" s="5"/>
      <c r="FZ427" s="5">
        <v>12500</v>
      </c>
      <c r="GA427" s="5">
        <v>12500</v>
      </c>
      <c r="GB427" s="5">
        <v>12500</v>
      </c>
      <c r="GC427" s="5">
        <v>12500</v>
      </c>
      <c r="GD427" s="5">
        <v>12500</v>
      </c>
      <c r="GE427" s="5">
        <v>13500</v>
      </c>
      <c r="GF427" s="5">
        <v>14500</v>
      </c>
      <c r="GG427" s="5">
        <v>14500</v>
      </c>
      <c r="GH427" s="5">
        <v>14500</v>
      </c>
      <c r="GI427" s="5">
        <v>14500</v>
      </c>
      <c r="GJ427" s="5">
        <v>14500</v>
      </c>
      <c r="GK427" s="5">
        <v>14500</v>
      </c>
      <c r="GL427" s="5">
        <v>15370</v>
      </c>
      <c r="GM427" s="5">
        <v>15370</v>
      </c>
      <c r="GN427" s="5">
        <v>15370</v>
      </c>
      <c r="GO427" s="5">
        <v>15370</v>
      </c>
      <c r="GP427" s="5">
        <v>15370</v>
      </c>
      <c r="GQ427" s="5">
        <v>15370</v>
      </c>
      <c r="GR427" s="5">
        <v>15370</v>
      </c>
      <c r="GS427" s="5">
        <v>15370</v>
      </c>
      <c r="GT427" s="5">
        <v>15370</v>
      </c>
      <c r="GU427" s="5">
        <v>15370</v>
      </c>
      <c r="GV427" s="5">
        <v>15370</v>
      </c>
      <c r="GW427" s="5">
        <v>15370</v>
      </c>
      <c r="GX427" s="5">
        <v>16292.2</v>
      </c>
      <c r="GY427" s="5">
        <v>16292.2</v>
      </c>
      <c r="GZ427" s="5">
        <v>16292.2</v>
      </c>
      <c r="HA427" s="5">
        <v>16292.2</v>
      </c>
      <c r="HB427" s="5">
        <v>16292.2</v>
      </c>
      <c r="HC427" s="5">
        <v>16292.2</v>
      </c>
      <c r="HD427" s="5">
        <v>16292.2</v>
      </c>
      <c r="HE427" s="5">
        <v>16292.2</v>
      </c>
      <c r="HF427" s="5">
        <v>16292.2</v>
      </c>
      <c r="HG427" s="5">
        <v>16292.2</v>
      </c>
      <c r="HH427" s="5">
        <v>16292.2</v>
      </c>
      <c r="HI427" s="5">
        <v>16292.2</v>
      </c>
      <c r="HJ427" s="5">
        <v>17269.732</v>
      </c>
      <c r="HK427" s="5">
        <v>17269.732</v>
      </c>
      <c r="HL427" s="5">
        <v>17269.732</v>
      </c>
      <c r="HM427" s="5">
        <v>17269.732</v>
      </c>
      <c r="HN427" s="5">
        <v>17269.732</v>
      </c>
      <c r="HO427" s="5">
        <v>17269.732</v>
      </c>
      <c r="HP427" s="5">
        <v>17269.732</v>
      </c>
      <c r="HQ427" s="5">
        <v>17269.732</v>
      </c>
      <c r="HR427" s="5">
        <v>17269.732</v>
      </c>
      <c r="HS427" s="5">
        <v>17269.732</v>
      </c>
      <c r="HT427" s="5">
        <v>17269.732</v>
      </c>
      <c r="HU427" s="5">
        <v>17269.732</v>
      </c>
      <c r="HV427" s="5">
        <v>18305.915919999999</v>
      </c>
      <c r="HW427" s="5">
        <v>18305.915919999999</v>
      </c>
      <c r="HX427" s="5">
        <v>18305.915919999999</v>
      </c>
      <c r="HY427" s="5">
        <v>18305.915919999999</v>
      </c>
      <c r="HZ427" s="5">
        <v>18305.915919999999</v>
      </c>
      <c r="IA427" s="5">
        <v>18305.915919999999</v>
      </c>
      <c r="IB427" s="5">
        <v>18305.915919999999</v>
      </c>
      <c r="IC427" s="5">
        <v>18305.915919999999</v>
      </c>
      <c r="ID427" s="5">
        <v>18305.915919999999</v>
      </c>
      <c r="IE427" s="5">
        <v>18305.915919999999</v>
      </c>
      <c r="IF427" s="5">
        <v>18305.915919999999</v>
      </c>
      <c r="IG427" s="5">
        <v>18305.915919999999</v>
      </c>
      <c r="IH427" s="5">
        <v>19404.2708752</v>
      </c>
      <c r="II427" s="5">
        <v>19404.2708752</v>
      </c>
      <c r="IJ427" s="5">
        <v>19404.2708752</v>
      </c>
      <c r="IK427" s="5">
        <v>19404.2708752</v>
      </c>
      <c r="IL427" s="5">
        <v>19404.2708752</v>
      </c>
      <c r="IM427" s="5">
        <v>19404.2708752</v>
      </c>
      <c r="IN427" s="5">
        <v>19404.2708752</v>
      </c>
      <c r="IO427" s="5">
        <v>19404.2708752</v>
      </c>
      <c r="IP427" s="5">
        <v>19404.2708752</v>
      </c>
      <c r="IQ427" s="5">
        <v>19404.2708752</v>
      </c>
      <c r="IR427" s="5">
        <v>19404.2708752</v>
      </c>
      <c r="IS427" s="5">
        <v>19404.2708752</v>
      </c>
      <c r="IT427" s="5"/>
      <c r="IW427" s="5">
        <v>358.75</v>
      </c>
      <c r="IX427" s="5">
        <v>358.75</v>
      </c>
      <c r="IY427" s="5">
        <v>358.75</v>
      </c>
      <c r="IZ427" s="5">
        <v>358.75</v>
      </c>
      <c r="JA427" s="5">
        <v>358.75</v>
      </c>
      <c r="JB427" s="5">
        <v>387.45</v>
      </c>
      <c r="JC427" s="5">
        <v>416.15</v>
      </c>
      <c r="JD427" s="5">
        <v>416.15</v>
      </c>
      <c r="JE427" s="5">
        <v>416.15</v>
      </c>
      <c r="JF427" s="5">
        <v>416.15</v>
      </c>
      <c r="JG427" s="5">
        <v>416.15</v>
      </c>
      <c r="JH427" s="5">
        <v>416.15</v>
      </c>
      <c r="JI427" s="5">
        <v>441.11899999999997</v>
      </c>
      <c r="JJ427" s="5">
        <v>441.11899999999997</v>
      </c>
      <c r="JK427" s="5">
        <v>441.11899999999997</v>
      </c>
      <c r="JL427" s="5">
        <v>441.11899999999997</v>
      </c>
      <c r="JM427" s="5">
        <v>441.11899999999997</v>
      </c>
      <c r="JN427" s="5">
        <v>441.11899999999997</v>
      </c>
      <c r="JO427" s="5">
        <v>441.11899999999997</v>
      </c>
      <c r="JP427" s="5">
        <v>441.11899999999997</v>
      </c>
      <c r="JQ427" s="5">
        <v>441.11899999999997</v>
      </c>
      <c r="JR427" s="5">
        <v>441.11899999999997</v>
      </c>
      <c r="JS427" s="5">
        <v>441.11899999999997</v>
      </c>
      <c r="JT427" s="5">
        <v>441.11899999999997</v>
      </c>
      <c r="JU427" s="5">
        <v>467.58614</v>
      </c>
      <c r="JV427" s="5">
        <v>467.58614</v>
      </c>
      <c r="JW427" s="5">
        <v>467.58614</v>
      </c>
      <c r="JX427" s="5">
        <v>467.58614</v>
      </c>
      <c r="JY427" s="5">
        <v>467.58614</v>
      </c>
      <c r="JZ427" s="5">
        <v>467.58614</v>
      </c>
      <c r="KA427" s="5">
        <v>467.58614</v>
      </c>
      <c r="KB427" s="5">
        <v>467.58614</v>
      </c>
      <c r="KC427" s="5">
        <v>467.58614</v>
      </c>
      <c r="KD427" s="5">
        <v>467.58614</v>
      </c>
      <c r="KE427" s="5">
        <v>467.58614</v>
      </c>
      <c r="KF427" s="5">
        <v>467.58614</v>
      </c>
      <c r="KG427" s="5">
        <v>495.64130840000001</v>
      </c>
      <c r="KH427" s="5">
        <v>495.64130840000001</v>
      </c>
      <c r="KI427" s="5">
        <v>495.64130840000001</v>
      </c>
      <c r="KJ427" s="5">
        <v>495.64130840000001</v>
      </c>
      <c r="KK427" s="5">
        <v>495.64130840000001</v>
      </c>
      <c r="KL427" s="5">
        <v>495.64130840000001</v>
      </c>
      <c r="KM427" s="5">
        <v>495.64130840000001</v>
      </c>
      <c r="KN427" s="5">
        <v>495.64130840000001</v>
      </c>
      <c r="KO427" s="5">
        <v>495.64130840000001</v>
      </c>
      <c r="KP427" s="5">
        <v>495.64130840000001</v>
      </c>
      <c r="KQ427" s="5">
        <v>495.64130840000001</v>
      </c>
      <c r="KR427" s="5">
        <v>495.64130840000001</v>
      </c>
      <c r="KS427" s="5">
        <v>525.37978690399996</v>
      </c>
      <c r="KT427" s="5">
        <v>525.37978690399996</v>
      </c>
      <c r="KU427" s="5">
        <v>525.37978690399996</v>
      </c>
      <c r="KV427" s="5">
        <v>525.37978690399996</v>
      </c>
      <c r="KW427" s="5">
        <v>525.37978690399996</v>
      </c>
      <c r="KX427" s="5">
        <v>525.37978690399996</v>
      </c>
      <c r="KY427" s="5">
        <v>525.37978690399996</v>
      </c>
      <c r="KZ427" s="5">
        <v>525.37978690399996</v>
      </c>
      <c r="LA427" s="5">
        <v>525.37978690399996</v>
      </c>
      <c r="LB427" s="5">
        <v>525.37978690399996</v>
      </c>
      <c r="LC427" s="5">
        <v>525.37978690399996</v>
      </c>
      <c r="LD427" s="5">
        <v>525.37978690399996</v>
      </c>
      <c r="LE427" s="5">
        <v>556.90257411823995</v>
      </c>
      <c r="LF427" s="5">
        <v>556.90257411823995</v>
      </c>
      <c r="LG427" s="5">
        <v>556.90257411823995</v>
      </c>
      <c r="LH427" s="5">
        <v>556.90257411823995</v>
      </c>
      <c r="LI427" s="5">
        <v>556.90257411823995</v>
      </c>
      <c r="LJ427" s="5">
        <v>556.90257411823995</v>
      </c>
      <c r="LK427" s="5">
        <v>556.90257411823995</v>
      </c>
      <c r="LL427" s="5">
        <v>556.90257411823995</v>
      </c>
      <c r="LM427" s="5">
        <v>556.90257411823995</v>
      </c>
      <c r="LN427" s="5">
        <v>556.90257411823995</v>
      </c>
      <c r="LO427" s="5">
        <v>556.90257411823995</v>
      </c>
      <c r="LP427" s="5">
        <v>556.90257411823995</v>
      </c>
      <c r="LQ427" s="5"/>
      <c r="LT427" s="5">
        <v>380</v>
      </c>
      <c r="LU427" s="5">
        <v>380</v>
      </c>
      <c r="LV427" s="5">
        <v>380</v>
      </c>
      <c r="LW427" s="5">
        <v>380</v>
      </c>
      <c r="LX427" s="5">
        <v>380</v>
      </c>
      <c r="LY427" s="5">
        <v>410.4</v>
      </c>
      <c r="LZ427" s="5">
        <v>440.8</v>
      </c>
      <c r="MA427" s="5">
        <v>440.8</v>
      </c>
      <c r="MB427" s="5">
        <v>440.8</v>
      </c>
      <c r="MC427" s="5">
        <v>440.8</v>
      </c>
      <c r="MD427" s="5">
        <v>440.8</v>
      </c>
      <c r="ME427" s="5">
        <v>440.8</v>
      </c>
      <c r="MF427" s="5">
        <v>467.24799999999999</v>
      </c>
      <c r="MG427" s="5">
        <v>467.24799999999999</v>
      </c>
      <c r="MH427" s="5">
        <v>467.24799999999999</v>
      </c>
      <c r="MI427" s="5">
        <v>467.24799999999999</v>
      </c>
      <c r="MJ427" s="5">
        <v>467.24799999999999</v>
      </c>
      <c r="MK427" s="5">
        <v>467.24799999999999</v>
      </c>
      <c r="ML427" s="5">
        <v>467.24799999999999</v>
      </c>
      <c r="MM427" s="5">
        <v>467.24799999999999</v>
      </c>
      <c r="MN427" s="5">
        <v>467.24799999999999</v>
      </c>
      <c r="MO427" s="5">
        <v>467.24799999999999</v>
      </c>
      <c r="MP427" s="5">
        <v>467.24799999999999</v>
      </c>
      <c r="MQ427" s="5">
        <v>467.24799999999999</v>
      </c>
      <c r="MR427" s="5">
        <v>495.28288000000003</v>
      </c>
      <c r="MS427" s="5">
        <v>495.28288000000003</v>
      </c>
      <c r="MT427" s="5">
        <v>495.28288000000003</v>
      </c>
      <c r="MU427" s="5">
        <v>495.28288000000003</v>
      </c>
      <c r="MV427" s="5">
        <v>495.28288000000003</v>
      </c>
      <c r="MW427" s="5">
        <v>495.28288000000003</v>
      </c>
      <c r="MX427" s="5">
        <v>495.28288000000003</v>
      </c>
      <c r="MY427" s="5">
        <v>495.28288000000003</v>
      </c>
      <c r="MZ427" s="5">
        <v>495.28288000000003</v>
      </c>
      <c r="NA427" s="5">
        <v>495.28288000000003</v>
      </c>
      <c r="NB427" s="5">
        <v>495.28288000000003</v>
      </c>
      <c r="NC427" s="5">
        <v>495.28288000000003</v>
      </c>
      <c r="ND427" s="5">
        <v>524.99985279999999</v>
      </c>
      <c r="NE427" s="5">
        <v>524.99985279999999</v>
      </c>
      <c r="NF427" s="5">
        <v>524.99985279999999</v>
      </c>
      <c r="NG427" s="5">
        <v>524.99985279999999</v>
      </c>
      <c r="NH427" s="5">
        <v>524.99985279999999</v>
      </c>
      <c r="NI427" s="5">
        <v>524.99985279999999</v>
      </c>
      <c r="NJ427" s="5">
        <v>524.99985279999999</v>
      </c>
      <c r="NK427" s="5">
        <v>524.99985279999999</v>
      </c>
      <c r="NL427" s="5">
        <v>524.99985279999999</v>
      </c>
      <c r="NM427" s="5">
        <v>524.99985279999999</v>
      </c>
      <c r="NN427" s="5">
        <v>524.99985279999999</v>
      </c>
      <c r="NO427" s="5">
        <v>524.99985279999999</v>
      </c>
      <c r="NP427" s="5">
        <v>556.49984396799994</v>
      </c>
      <c r="NQ427" s="5">
        <v>556.49984396799994</v>
      </c>
      <c r="NR427" s="5">
        <v>556.49984396799994</v>
      </c>
      <c r="NS427" s="5">
        <v>556.49984396799994</v>
      </c>
      <c r="NT427" s="5">
        <v>556.49984396799994</v>
      </c>
      <c r="NU427" s="5">
        <v>556.49984396799994</v>
      </c>
      <c r="NV427" s="5">
        <v>556.49984396799994</v>
      </c>
      <c r="NW427" s="5">
        <v>556.49984396799994</v>
      </c>
      <c r="NX427" s="5">
        <v>556.49984396799994</v>
      </c>
      <c r="NY427" s="5">
        <v>556.49984396799994</v>
      </c>
      <c r="NZ427" s="5">
        <v>556.49984396799994</v>
      </c>
      <c r="OA427" s="5">
        <v>556.49984396799994</v>
      </c>
      <c r="OB427" s="5">
        <v>589.88983460607994</v>
      </c>
      <c r="OC427" s="5">
        <v>589.88983460607994</v>
      </c>
      <c r="OD427" s="5">
        <v>589.88983460607994</v>
      </c>
      <c r="OE427" s="5">
        <v>589.88983460607994</v>
      </c>
      <c r="OF427" s="5">
        <v>589.88983460607994</v>
      </c>
      <c r="OG427" s="5">
        <v>589.88983460607994</v>
      </c>
      <c r="OH427" s="5">
        <v>589.88983460607994</v>
      </c>
      <c r="OI427" s="5">
        <v>589.88983460607994</v>
      </c>
      <c r="OJ427" s="5">
        <v>589.88983460607994</v>
      </c>
      <c r="OK427" s="5">
        <v>589.88983460607994</v>
      </c>
      <c r="OL427" s="5">
        <v>589.88983460607994</v>
      </c>
      <c r="OM427" s="5">
        <v>589.88983460607994</v>
      </c>
      <c r="ON427" s="5"/>
      <c r="OQ427" s="59">
        <v>0</v>
      </c>
      <c r="OR427" s="59">
        <v>0</v>
      </c>
      <c r="OS427" s="59">
        <v>0</v>
      </c>
      <c r="OT427" s="59">
        <v>0</v>
      </c>
      <c r="OU427" s="59">
        <v>0</v>
      </c>
      <c r="OV427" s="59">
        <v>0</v>
      </c>
      <c r="OW427" s="59">
        <v>0</v>
      </c>
      <c r="OX427" s="59">
        <v>0</v>
      </c>
      <c r="OY427" s="59">
        <v>0</v>
      </c>
      <c r="OZ427" s="59">
        <v>0</v>
      </c>
      <c r="PA427" s="59">
        <v>0</v>
      </c>
      <c r="PB427" s="59">
        <v>0</v>
      </c>
      <c r="PC427" s="59">
        <v>0</v>
      </c>
      <c r="PD427" s="59">
        <v>0</v>
      </c>
      <c r="PE427" s="59">
        <v>0</v>
      </c>
      <c r="PF427" s="59">
        <v>0</v>
      </c>
      <c r="PG427" s="59">
        <v>0</v>
      </c>
      <c r="PH427" s="59">
        <v>0</v>
      </c>
      <c r="PI427" s="59">
        <v>0</v>
      </c>
      <c r="PJ427" s="59">
        <v>0</v>
      </c>
      <c r="PK427" s="59">
        <v>0</v>
      </c>
      <c r="PL427" s="59">
        <v>0</v>
      </c>
      <c r="PM427" s="59">
        <v>0</v>
      </c>
      <c r="PN427" s="59">
        <v>0</v>
      </c>
      <c r="PO427" s="59">
        <v>0</v>
      </c>
      <c r="PP427" s="59">
        <v>0</v>
      </c>
      <c r="PQ427" s="59">
        <v>0</v>
      </c>
      <c r="PR427" s="59">
        <v>0</v>
      </c>
      <c r="PS427" s="59">
        <v>0</v>
      </c>
      <c r="PT427" s="59">
        <v>0</v>
      </c>
      <c r="PU427" s="59">
        <v>0</v>
      </c>
      <c r="PV427" s="59">
        <v>0</v>
      </c>
      <c r="PW427" s="59">
        <v>0</v>
      </c>
      <c r="PX427" s="59">
        <v>0</v>
      </c>
      <c r="PY427" s="59">
        <v>0</v>
      </c>
      <c r="PZ427" s="59">
        <v>0</v>
      </c>
      <c r="QA427" s="59">
        <v>0</v>
      </c>
      <c r="QB427" s="59">
        <v>0</v>
      </c>
      <c r="QC427" s="59">
        <v>0</v>
      </c>
      <c r="QD427" s="59">
        <v>0</v>
      </c>
      <c r="QE427" s="59">
        <v>0</v>
      </c>
      <c r="QF427" s="59">
        <v>0</v>
      </c>
      <c r="QG427" s="59">
        <v>0</v>
      </c>
      <c r="QH427" s="59">
        <v>0</v>
      </c>
      <c r="QI427" s="59">
        <v>0</v>
      </c>
      <c r="QJ427" s="59">
        <v>0</v>
      </c>
      <c r="QK427" s="59">
        <v>0</v>
      </c>
      <c r="QL427" s="59">
        <v>0</v>
      </c>
      <c r="QM427" s="59">
        <v>0</v>
      </c>
      <c r="QN427" s="59">
        <v>0</v>
      </c>
      <c r="QO427" s="59">
        <v>0</v>
      </c>
      <c r="QP427" s="59">
        <v>0</v>
      </c>
      <c r="QQ427" s="59">
        <v>0</v>
      </c>
      <c r="QR427" s="59">
        <v>0</v>
      </c>
      <c r="QS427" s="59">
        <v>0</v>
      </c>
      <c r="QT427" s="59">
        <v>0</v>
      </c>
      <c r="QU427" s="59">
        <v>0</v>
      </c>
      <c r="QV427" s="59">
        <v>0</v>
      </c>
      <c r="QW427" s="59">
        <v>0</v>
      </c>
      <c r="QX427" s="59">
        <v>0</v>
      </c>
      <c r="QY427" s="59">
        <v>0</v>
      </c>
      <c r="QZ427" s="59">
        <v>0</v>
      </c>
      <c r="RA427" s="59">
        <v>0</v>
      </c>
      <c r="RB427" s="59">
        <v>0</v>
      </c>
      <c r="RC427" s="59">
        <v>0</v>
      </c>
      <c r="RD427" s="59">
        <v>0</v>
      </c>
      <c r="RE427" s="59">
        <v>0</v>
      </c>
      <c r="RF427" s="59">
        <v>0</v>
      </c>
      <c r="RG427" s="59">
        <v>0</v>
      </c>
      <c r="RH427" s="59">
        <v>0</v>
      </c>
      <c r="RI427" s="59">
        <v>0</v>
      </c>
      <c r="RJ427" s="59">
        <v>0</v>
      </c>
      <c r="RK427" s="59"/>
      <c r="RN427" s="59">
        <v>738.75</v>
      </c>
      <c r="RO427" s="59">
        <v>738.75</v>
      </c>
      <c r="RP427" s="59">
        <v>738.75</v>
      </c>
      <c r="RQ427" s="59">
        <v>738.75</v>
      </c>
      <c r="RR427" s="59">
        <v>738.75</v>
      </c>
      <c r="RS427" s="59">
        <v>797.84999999999991</v>
      </c>
      <c r="RT427" s="59">
        <v>856.95</v>
      </c>
      <c r="RU427" s="59">
        <v>856.95</v>
      </c>
      <c r="RV427" s="59">
        <v>856.95</v>
      </c>
      <c r="RW427" s="59">
        <v>856.95</v>
      </c>
      <c r="RX427" s="59">
        <v>856.95</v>
      </c>
      <c r="RY427" s="59">
        <v>856.95</v>
      </c>
      <c r="RZ427" s="59">
        <v>908.36699999999996</v>
      </c>
      <c r="SA427" s="59">
        <v>908.36699999999996</v>
      </c>
      <c r="SB427" s="59">
        <v>908.36699999999996</v>
      </c>
      <c r="SC427" s="59">
        <v>908.36699999999996</v>
      </c>
      <c r="SD427" s="59">
        <v>908.36699999999996</v>
      </c>
      <c r="SE427" s="59">
        <v>908.36699999999996</v>
      </c>
      <c r="SF427" s="59">
        <v>908.36699999999996</v>
      </c>
      <c r="SG427" s="59">
        <v>908.36699999999996</v>
      </c>
      <c r="SH427" s="59">
        <v>908.36699999999996</v>
      </c>
      <c r="SI427" s="59">
        <v>908.36699999999996</v>
      </c>
      <c r="SJ427" s="59">
        <v>908.36699999999996</v>
      </c>
      <c r="SK427" s="59">
        <v>908.36699999999996</v>
      </c>
      <c r="SL427" s="59">
        <v>962.86902000000009</v>
      </c>
      <c r="SM427" s="59">
        <v>962.86902000000009</v>
      </c>
      <c r="SN427" s="59">
        <v>962.86902000000009</v>
      </c>
      <c r="SO427" s="59">
        <v>962.86902000000009</v>
      </c>
      <c r="SP427" s="59">
        <v>962.86902000000009</v>
      </c>
      <c r="SQ427" s="59">
        <v>962.86902000000009</v>
      </c>
      <c r="SR427" s="59">
        <v>962.86902000000009</v>
      </c>
      <c r="SS427" s="59">
        <v>962.86902000000009</v>
      </c>
      <c r="ST427" s="59">
        <v>962.86902000000009</v>
      </c>
      <c r="SU427" s="59">
        <v>962.86902000000009</v>
      </c>
      <c r="SV427" s="59">
        <v>962.86902000000009</v>
      </c>
      <c r="SW427" s="59">
        <v>962.86902000000009</v>
      </c>
      <c r="SX427" s="59">
        <v>1020.6411611999999</v>
      </c>
      <c r="SY427" s="59">
        <v>1020.6411611999999</v>
      </c>
      <c r="SZ427" s="59">
        <v>1020.6411611999999</v>
      </c>
      <c r="TA427" s="59">
        <v>1020.6411611999999</v>
      </c>
      <c r="TB427" s="59">
        <v>1020.6411611999999</v>
      </c>
      <c r="TC427" s="59">
        <v>1020.6411611999999</v>
      </c>
      <c r="TD427" s="59">
        <v>1020.6411611999999</v>
      </c>
      <c r="TE427" s="59">
        <v>1020.6411611999999</v>
      </c>
      <c r="TF427" s="59">
        <v>1020.6411611999999</v>
      </c>
      <c r="TG427" s="59">
        <v>1020.6411611999999</v>
      </c>
      <c r="TH427" s="59">
        <v>1020.6411611999999</v>
      </c>
      <c r="TI427" s="59">
        <v>1020.6411611999999</v>
      </c>
      <c r="TJ427" s="59">
        <v>1081.8796308719998</v>
      </c>
      <c r="TK427" s="59">
        <v>1081.8796308719998</v>
      </c>
      <c r="TL427" s="59">
        <v>1081.8796308719998</v>
      </c>
      <c r="TM427" s="59">
        <v>1081.8796308719998</v>
      </c>
      <c r="TN427" s="59">
        <v>1081.8796308719998</v>
      </c>
      <c r="TO427" s="59">
        <v>1081.8796308719998</v>
      </c>
      <c r="TP427" s="59">
        <v>1081.8796308719998</v>
      </c>
      <c r="TQ427" s="59">
        <v>1081.8796308719998</v>
      </c>
      <c r="TR427" s="59">
        <v>1081.8796308719998</v>
      </c>
      <c r="TS427" s="59">
        <v>1081.8796308719998</v>
      </c>
      <c r="TT427" s="59">
        <v>1081.8796308719998</v>
      </c>
      <c r="TU427" s="59">
        <v>1081.8796308719998</v>
      </c>
      <c r="TV427" s="59">
        <v>1146.79240872432</v>
      </c>
      <c r="TW427" s="59">
        <v>1146.79240872432</v>
      </c>
      <c r="TX427" s="59">
        <v>1146.79240872432</v>
      </c>
      <c r="TY427" s="59">
        <v>1146.79240872432</v>
      </c>
      <c r="TZ427" s="59">
        <v>1146.79240872432</v>
      </c>
      <c r="UA427" s="59">
        <v>1146.79240872432</v>
      </c>
      <c r="UB427" s="59">
        <v>1146.79240872432</v>
      </c>
      <c r="UC427" s="59">
        <v>1146.79240872432</v>
      </c>
      <c r="UD427" s="59">
        <v>1146.79240872432</v>
      </c>
      <c r="UE427" s="59">
        <v>1146.79240872432</v>
      </c>
      <c r="UF427" s="59">
        <v>1146.79240872432</v>
      </c>
      <c r="UG427" s="59">
        <v>1146.79240872432</v>
      </c>
      <c r="UH427" s="59"/>
      <c r="UK427" s="59">
        <v>4678.0999999999995</v>
      </c>
      <c r="UL427" s="59">
        <v>5293.4279999999999</v>
      </c>
      <c r="UM427" s="59">
        <v>5611.0336800000005</v>
      </c>
      <c r="UN427" s="59">
        <v>5947.695700799999</v>
      </c>
      <c r="UO427" s="59">
        <v>6304.5574428479995</v>
      </c>
      <c r="UP427" s="59">
        <v>6682.8308894188776</v>
      </c>
      <c r="UQ427" s="59"/>
      <c r="UT427" s="59">
        <v>4955.2000000000007</v>
      </c>
      <c r="UU427" s="59">
        <v>5606.9759999999987</v>
      </c>
      <c r="UV427" s="59">
        <v>5943.3945599999997</v>
      </c>
      <c r="UW427" s="59">
        <v>6299.9982335999985</v>
      </c>
      <c r="UX427" s="59">
        <v>6677.9981276160006</v>
      </c>
      <c r="UY427" s="59">
        <v>7078.678015272958</v>
      </c>
      <c r="UZ427" s="59"/>
      <c r="VC427" s="59">
        <v>0</v>
      </c>
      <c r="VD427" s="59">
        <v>0</v>
      </c>
      <c r="VE427" s="59">
        <v>0</v>
      </c>
      <c r="VF427" s="59">
        <v>0</v>
      </c>
      <c r="VG427" s="59">
        <v>0</v>
      </c>
      <c r="VH427" s="59">
        <v>0</v>
      </c>
      <c r="VI427" s="59"/>
      <c r="VL427" s="59">
        <v>9633.2999999999993</v>
      </c>
      <c r="VM427" s="59">
        <v>10900.403999999999</v>
      </c>
      <c r="VN427" s="59">
        <v>11554.428240000001</v>
      </c>
      <c r="VO427" s="59">
        <v>12247.693934399998</v>
      </c>
      <c r="VP427" s="59">
        <v>12982.555570463999</v>
      </c>
      <c r="VQ427" s="59">
        <v>13761.508904691837</v>
      </c>
      <c r="VR427" s="59"/>
      <c r="VU427" s="59">
        <v>163000</v>
      </c>
      <c r="VV427" s="59">
        <v>184440</v>
      </c>
      <c r="VW427" s="59">
        <v>195506.40000000002</v>
      </c>
      <c r="VX427" s="59">
        <v>207236.78399999996</v>
      </c>
      <c r="VY427" s="59">
        <v>219670.99103999999</v>
      </c>
      <c r="VZ427" s="59">
        <v>232851.25050239995</v>
      </c>
      <c r="WA427" s="59"/>
      <c r="WD427" s="59">
        <v>13583.333333333334</v>
      </c>
      <c r="WE427" s="59">
        <v>15370</v>
      </c>
      <c r="WF427" s="59">
        <v>16292.200000000003</v>
      </c>
      <c r="WG427" s="59">
        <v>17269.731999999996</v>
      </c>
      <c r="WH427" s="59">
        <v>18305.915919999999</v>
      </c>
      <c r="WI427" s="59">
        <v>19404.270875199996</v>
      </c>
      <c r="WJ427" s="59"/>
      <c r="WM427" s="59">
        <v>570.00979157924189</v>
      </c>
      <c r="WN427" s="59">
        <v>644.98531263113728</v>
      </c>
      <c r="WO427" s="59">
        <v>683.68443138900557</v>
      </c>
      <c r="WP427" s="59">
        <v>724.70549727234572</v>
      </c>
      <c r="WQ427" s="59">
        <v>768.18782710868652</v>
      </c>
      <c r="WR427" s="59">
        <v>814.27909673520764</v>
      </c>
      <c r="WS427" s="59"/>
      <c r="WV427" s="74">
        <v>99.533333333333331</v>
      </c>
      <c r="WW427" s="74">
        <v>111.53333333333333</v>
      </c>
      <c r="WX427" s="74">
        <v>123.53333333333333</v>
      </c>
      <c r="WY427" s="74">
        <v>135.53333333333333</v>
      </c>
      <c r="WZ427" s="74">
        <v>147.53333333333333</v>
      </c>
      <c r="XA427" s="74">
        <v>159.53333333333333</v>
      </c>
      <c r="XB427" s="74"/>
      <c r="XE427" s="80">
        <v>8</v>
      </c>
      <c r="XF427" s="80">
        <v>9</v>
      </c>
      <c r="XG427" s="80">
        <v>10</v>
      </c>
      <c r="XH427" s="80">
        <v>11</v>
      </c>
      <c r="XI427" s="80">
        <v>12</v>
      </c>
      <c r="XJ427" s="80">
        <v>13</v>
      </c>
      <c r="XK427" s="80"/>
      <c r="XL427" s="75"/>
      <c r="XM427" s="75"/>
      <c r="XN427" s="80">
        <v>3</v>
      </c>
      <c r="XO427" s="80">
        <v>3</v>
      </c>
      <c r="XP427" s="80">
        <v>3</v>
      </c>
      <c r="XQ427" s="80">
        <v>3</v>
      </c>
      <c r="XR427" s="80">
        <v>3</v>
      </c>
      <c r="XS427" s="80">
        <v>3</v>
      </c>
      <c r="XT427" s="80"/>
      <c r="XW427" s="80">
        <v>15</v>
      </c>
      <c r="XX427" s="80">
        <v>15</v>
      </c>
      <c r="XY427" s="80">
        <v>15</v>
      </c>
      <c r="XZ427" s="80">
        <v>15</v>
      </c>
      <c r="YA427" s="80">
        <v>15</v>
      </c>
      <c r="YB427" s="80">
        <v>15</v>
      </c>
      <c r="YC427" s="80"/>
      <c r="YF427" s="5">
        <v>3468.5095817596875</v>
      </c>
      <c r="YG427" s="5">
        <v>3924.735627360471</v>
      </c>
      <c r="YH427" s="5">
        <v>4160.219765002098</v>
      </c>
      <c r="YI427" s="5">
        <v>4409.8329509022242</v>
      </c>
      <c r="YJ427" s="5">
        <v>4674.4229279563569</v>
      </c>
      <c r="YK427" s="5">
        <v>4954.8883036337393</v>
      </c>
      <c r="YL427" s="5"/>
      <c r="YO427" s="5">
        <v>34200.587494754516</v>
      </c>
      <c r="YP427" s="5">
        <v>38699.118757868237</v>
      </c>
      <c r="YQ427" s="5">
        <v>41021.065883340336</v>
      </c>
      <c r="YR427" s="5">
        <v>43482.329836340745</v>
      </c>
      <c r="YS427" s="5">
        <v>46091.269626521193</v>
      </c>
      <c r="YT427" s="5">
        <v>48856.745804112456</v>
      </c>
      <c r="YU427" s="5"/>
      <c r="YX427" s="5">
        <v>23391.072294088877</v>
      </c>
      <c r="YY427" s="5">
        <v>38354.112540045746</v>
      </c>
      <c r="YZ427" s="5">
        <v>41021.065883340336</v>
      </c>
      <c r="ZA427" s="5">
        <v>43482.329836340745</v>
      </c>
      <c r="ZB427" s="5">
        <v>46091.269626521193</v>
      </c>
      <c r="ZC427" s="5">
        <v>48856.745804112456</v>
      </c>
      <c r="ZD427" s="5"/>
      <c r="ZG427" s="5">
        <v>570.00979157924189</v>
      </c>
      <c r="ZH427" s="5">
        <v>644.98531263113728</v>
      </c>
      <c r="ZI427" s="5">
        <v>683.68443138900557</v>
      </c>
      <c r="ZJ427" s="5">
        <v>724.70549727234572</v>
      </c>
      <c r="ZK427" s="5">
        <v>768.18782710868652</v>
      </c>
      <c r="ZL427" s="5">
        <v>814.27909673520764</v>
      </c>
      <c r="ZM427" s="5"/>
      <c r="ZP427" s="60">
        <v>15960.274164218772</v>
      </c>
      <c r="ZQ427" s="60">
        <v>18059.588753671844</v>
      </c>
      <c r="ZR427" s="60">
        <v>19143.164078892158</v>
      </c>
      <c r="ZS427" s="60">
        <v>20291.753923625682</v>
      </c>
      <c r="ZT427" s="60">
        <v>21509.259159043224</v>
      </c>
      <c r="ZU427" s="60">
        <v>22799.814708585815</v>
      </c>
      <c r="ZV427" s="60"/>
      <c r="ZY427" s="60">
        <v>570.00979157924189</v>
      </c>
      <c r="ZZ427" s="60">
        <v>644.98531263113728</v>
      </c>
      <c r="AAA427" s="60">
        <v>683.68443138900557</v>
      </c>
      <c r="AAB427" s="60">
        <v>724.70549727234572</v>
      </c>
      <c r="AAC427" s="60">
        <v>768.18782710868652</v>
      </c>
      <c r="AAD427" s="60">
        <v>814.27909673520764</v>
      </c>
      <c r="AAE427" s="60"/>
      <c r="AAH427" s="60">
        <v>108301.86040005597</v>
      </c>
      <c r="AAI427" s="60">
        <v>137381.87159043222</v>
      </c>
      <c r="AAJ427" s="60">
        <v>161349.5258078053</v>
      </c>
      <c r="AAK427" s="60">
        <v>187698.72379353756</v>
      </c>
      <c r="AAL427" s="60">
        <v>216628.9672446496</v>
      </c>
      <c r="AAM427" s="60">
        <v>248355.12450423834</v>
      </c>
      <c r="AAN427" s="60"/>
      <c r="AAQ427" s="5">
        <v>124262.13456427475</v>
      </c>
      <c r="AAR427" s="5">
        <v>155441.46034410407</v>
      </c>
      <c r="AAS427" s="5">
        <v>180492.68988669745</v>
      </c>
      <c r="AAT427" s="5">
        <v>207990.47771716324</v>
      </c>
      <c r="AAU427" s="5">
        <v>238138.22640369282</v>
      </c>
      <c r="AAV427" s="5">
        <v>271154.93921282416</v>
      </c>
    </row>
    <row r="428" spans="2:724" ht="15" customHeight="1">
      <c r="B428" s="228">
        <v>155</v>
      </c>
      <c r="C428" s="228">
        <v>195826</v>
      </c>
      <c r="D428" s="229" t="s">
        <v>563</v>
      </c>
      <c r="E428" s="73" t="b">
        <v>0</v>
      </c>
      <c r="F428" s="230">
        <v>41775</v>
      </c>
      <c r="G428" s="231" t="s">
        <v>426</v>
      </c>
      <c r="H428" s="57" t="s">
        <v>243</v>
      </c>
      <c r="I428" s="57" t="s">
        <v>198</v>
      </c>
      <c r="J428" s="229" t="s">
        <v>244</v>
      </c>
      <c r="K428" s="232">
        <v>0</v>
      </c>
      <c r="L428" s="232">
        <v>0</v>
      </c>
      <c r="M428" s="73" t="b">
        <v>1</v>
      </c>
      <c r="N428" s="73" t="b">
        <v>1</v>
      </c>
      <c r="O428" s="73" t="b">
        <v>1</v>
      </c>
      <c r="P428" s="27">
        <v>42871</v>
      </c>
      <c r="Q428" s="27" t="s">
        <v>426</v>
      </c>
      <c r="R428" s="69">
        <v>0</v>
      </c>
      <c r="S428" s="69">
        <v>0.06</v>
      </c>
      <c r="T428" s="69">
        <v>0.06</v>
      </c>
      <c r="U428" s="69">
        <v>0.06</v>
      </c>
      <c r="V428" s="69">
        <v>0.06</v>
      </c>
      <c r="W428" s="69">
        <v>0.06</v>
      </c>
      <c r="Z428" s="232">
        <v>0</v>
      </c>
      <c r="AA428" s="232">
        <v>0</v>
      </c>
      <c r="AB428" s="232">
        <v>0</v>
      </c>
      <c r="AC428" s="232">
        <v>0</v>
      </c>
      <c r="AD428" s="232">
        <v>4232</v>
      </c>
      <c r="AE428" s="232">
        <v>9905</v>
      </c>
      <c r="AF428" s="232">
        <v>9905</v>
      </c>
      <c r="AG428" s="232">
        <v>9905</v>
      </c>
      <c r="AH428" s="232">
        <v>9905</v>
      </c>
      <c r="AI428" s="232">
        <v>9905</v>
      </c>
      <c r="AJ428" s="232">
        <v>9905</v>
      </c>
      <c r="AK428" s="232">
        <v>9905</v>
      </c>
      <c r="AL428" s="5">
        <v>10499.300000000001</v>
      </c>
      <c r="AM428" s="5">
        <v>10499.300000000001</v>
      </c>
      <c r="AN428" s="5">
        <v>10499.300000000001</v>
      </c>
      <c r="AO428" s="5">
        <v>10499.300000000001</v>
      </c>
      <c r="AP428" s="5">
        <v>10499.300000000001</v>
      </c>
      <c r="AQ428" s="5">
        <v>10499.300000000001</v>
      </c>
      <c r="AR428" s="5">
        <v>10499.300000000001</v>
      </c>
      <c r="AS428" s="5">
        <v>10499.300000000001</v>
      </c>
      <c r="AT428" s="5">
        <v>10499.300000000001</v>
      </c>
      <c r="AU428" s="5">
        <v>10499.300000000001</v>
      </c>
      <c r="AV428" s="5">
        <v>10499.300000000001</v>
      </c>
      <c r="AW428" s="5">
        <v>10499.300000000001</v>
      </c>
      <c r="AX428" s="5">
        <v>11129.258000000002</v>
      </c>
      <c r="AY428" s="5">
        <v>11129.258000000002</v>
      </c>
      <c r="AZ428" s="5">
        <v>11129.258000000002</v>
      </c>
      <c r="BA428" s="5">
        <v>11129.258000000002</v>
      </c>
      <c r="BB428" s="5">
        <v>11129.258000000002</v>
      </c>
      <c r="BC428" s="5">
        <v>11129.258000000002</v>
      </c>
      <c r="BD428" s="5">
        <v>11129.258000000002</v>
      </c>
      <c r="BE428" s="5">
        <v>11129.258000000002</v>
      </c>
      <c r="BF428" s="5">
        <v>11129.258000000002</v>
      </c>
      <c r="BG428" s="5">
        <v>11129.258000000002</v>
      </c>
      <c r="BH428" s="5">
        <v>11129.258000000002</v>
      </c>
      <c r="BI428" s="5">
        <v>11129.258000000002</v>
      </c>
      <c r="BJ428" s="5">
        <v>11797.013480000001</v>
      </c>
      <c r="BK428" s="5">
        <v>11797.013480000001</v>
      </c>
      <c r="BL428" s="5">
        <v>11797.013480000001</v>
      </c>
      <c r="BM428" s="5">
        <v>11797.013480000001</v>
      </c>
      <c r="BN428" s="5">
        <v>11797.013480000001</v>
      </c>
      <c r="BO428" s="5">
        <v>11797.013480000001</v>
      </c>
      <c r="BP428" s="5">
        <v>11797.013480000001</v>
      </c>
      <c r="BQ428" s="5">
        <v>11797.013480000001</v>
      </c>
      <c r="BR428" s="5">
        <v>11797.013480000001</v>
      </c>
      <c r="BS428" s="5">
        <v>11797.013480000001</v>
      </c>
      <c r="BT428" s="5">
        <v>11797.013480000001</v>
      </c>
      <c r="BU428" s="5">
        <v>11797.013480000001</v>
      </c>
      <c r="BV428" s="5">
        <v>12504.834288800002</v>
      </c>
      <c r="BW428" s="5">
        <v>12504.834288800002</v>
      </c>
      <c r="BX428" s="5">
        <v>12504.834288800002</v>
      </c>
      <c r="BY428" s="5">
        <v>12504.834288800002</v>
      </c>
      <c r="BZ428" s="5">
        <v>12504.834288800002</v>
      </c>
      <c r="CA428" s="5">
        <v>12504.834288800002</v>
      </c>
      <c r="CB428" s="5">
        <v>12504.834288800002</v>
      </c>
      <c r="CC428" s="5">
        <v>12504.834288800002</v>
      </c>
      <c r="CD428" s="5">
        <v>12504.834288800002</v>
      </c>
      <c r="CE428" s="5">
        <v>12504.834288800002</v>
      </c>
      <c r="CF428" s="5">
        <v>12504.834288800002</v>
      </c>
      <c r="CG428" s="5">
        <v>12504.834288800002</v>
      </c>
      <c r="CH428" s="5">
        <v>13255.124346128003</v>
      </c>
      <c r="CI428" s="5">
        <v>13255.124346128003</v>
      </c>
      <c r="CJ428" s="5">
        <v>13255.124346128003</v>
      </c>
      <c r="CK428" s="5">
        <v>13255.124346128003</v>
      </c>
      <c r="CL428" s="5">
        <v>13255.124346128003</v>
      </c>
      <c r="CM428" s="5">
        <v>13255.124346128003</v>
      </c>
      <c r="CN428" s="5">
        <v>13255.124346128003</v>
      </c>
      <c r="CO428" s="5">
        <v>13255.124346128003</v>
      </c>
      <c r="CP428" s="5">
        <v>13255.124346128003</v>
      </c>
      <c r="CQ428" s="5">
        <v>13255.124346128003</v>
      </c>
      <c r="CR428" s="5">
        <v>13255.124346128003</v>
      </c>
      <c r="CS428" s="5">
        <v>13255.124346128003</v>
      </c>
      <c r="CU428" s="69">
        <v>0</v>
      </c>
      <c r="CV428" s="69">
        <v>0</v>
      </c>
      <c r="CW428" s="69">
        <v>0</v>
      </c>
      <c r="CX428" s="69">
        <v>0</v>
      </c>
      <c r="CY428" s="69">
        <v>0</v>
      </c>
      <c r="CZ428" s="69">
        <v>0</v>
      </c>
      <c r="DC428" s="5">
        <v>0</v>
      </c>
      <c r="DD428" s="5">
        <v>0</v>
      </c>
      <c r="DE428" s="5">
        <v>0</v>
      </c>
      <c r="DF428" s="5">
        <v>0</v>
      </c>
      <c r="DG428" s="5">
        <v>0</v>
      </c>
      <c r="DH428" s="5">
        <v>0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0</v>
      </c>
      <c r="DO428" s="5">
        <v>0</v>
      </c>
      <c r="DP428" s="5">
        <v>0</v>
      </c>
      <c r="DQ428" s="5">
        <v>0</v>
      </c>
      <c r="DR428" s="5">
        <v>0</v>
      </c>
      <c r="DS428" s="5">
        <v>0</v>
      </c>
      <c r="DT428" s="5">
        <v>0</v>
      </c>
      <c r="DU428" s="5">
        <v>0</v>
      </c>
      <c r="DV428" s="5">
        <v>0</v>
      </c>
      <c r="DW428" s="5">
        <v>0</v>
      </c>
      <c r="DX428" s="5">
        <v>0</v>
      </c>
      <c r="DY428" s="5">
        <v>0</v>
      </c>
      <c r="DZ428" s="5">
        <v>0</v>
      </c>
      <c r="EA428" s="5">
        <v>0</v>
      </c>
      <c r="EB428" s="5">
        <v>0</v>
      </c>
      <c r="EC428" s="5">
        <v>0</v>
      </c>
      <c r="ED428" s="5">
        <v>0</v>
      </c>
      <c r="EE428" s="5">
        <v>0</v>
      </c>
      <c r="EF428" s="5">
        <v>0</v>
      </c>
      <c r="EG428" s="5">
        <v>0</v>
      </c>
      <c r="EH428" s="5">
        <v>0</v>
      </c>
      <c r="EI428" s="5">
        <v>0</v>
      </c>
      <c r="EJ428" s="5">
        <v>0</v>
      </c>
      <c r="EK428" s="5">
        <v>0</v>
      </c>
      <c r="EL428" s="5">
        <v>0</v>
      </c>
      <c r="EM428" s="5">
        <v>0</v>
      </c>
      <c r="EN428" s="5">
        <v>0</v>
      </c>
      <c r="EO428" s="5">
        <v>0</v>
      </c>
      <c r="EP428" s="5">
        <v>0</v>
      </c>
      <c r="EQ428" s="5">
        <v>0</v>
      </c>
      <c r="ER428" s="5">
        <v>0</v>
      </c>
      <c r="ES428" s="5">
        <v>0</v>
      </c>
      <c r="ET428" s="5">
        <v>0</v>
      </c>
      <c r="EU428" s="5">
        <v>0</v>
      </c>
      <c r="EV428" s="5">
        <v>0</v>
      </c>
      <c r="EW428" s="5">
        <v>0</v>
      </c>
      <c r="EX428" s="5">
        <v>0</v>
      </c>
      <c r="EY428" s="5">
        <v>0</v>
      </c>
      <c r="EZ428" s="5">
        <v>0</v>
      </c>
      <c r="FA428" s="5">
        <v>0</v>
      </c>
      <c r="FB428" s="5">
        <v>0</v>
      </c>
      <c r="FC428" s="5">
        <v>0</v>
      </c>
      <c r="FD428" s="5">
        <v>0</v>
      </c>
      <c r="FE428" s="5">
        <v>0</v>
      </c>
      <c r="FF428" s="5">
        <v>0</v>
      </c>
      <c r="FG428" s="5">
        <v>0</v>
      </c>
      <c r="FH428" s="5">
        <v>0</v>
      </c>
      <c r="FI428" s="5">
        <v>0</v>
      </c>
      <c r="FJ428" s="5">
        <v>0</v>
      </c>
      <c r="FK428" s="5">
        <v>0</v>
      </c>
      <c r="FL428" s="5">
        <v>0</v>
      </c>
      <c r="FM428" s="5">
        <v>0</v>
      </c>
      <c r="FN428" s="5">
        <v>0</v>
      </c>
      <c r="FO428" s="5">
        <v>0</v>
      </c>
      <c r="FP428" s="5">
        <v>0</v>
      </c>
      <c r="FQ428" s="5">
        <v>0</v>
      </c>
      <c r="FR428" s="5">
        <v>0</v>
      </c>
      <c r="FS428" s="5">
        <v>0</v>
      </c>
      <c r="FT428" s="5">
        <v>0</v>
      </c>
      <c r="FU428" s="5">
        <v>0</v>
      </c>
      <c r="FV428" s="5">
        <v>0</v>
      </c>
      <c r="FW428" s="5"/>
      <c r="FZ428" s="5">
        <v>0</v>
      </c>
      <c r="GA428" s="5">
        <v>0</v>
      </c>
      <c r="GB428" s="5">
        <v>0</v>
      </c>
      <c r="GC428" s="5">
        <v>0</v>
      </c>
      <c r="GD428" s="5">
        <v>4232</v>
      </c>
      <c r="GE428" s="5">
        <v>9905</v>
      </c>
      <c r="GF428" s="5">
        <v>9905</v>
      </c>
      <c r="GG428" s="5">
        <v>9905</v>
      </c>
      <c r="GH428" s="5">
        <v>9905</v>
      </c>
      <c r="GI428" s="5">
        <v>9905</v>
      </c>
      <c r="GJ428" s="5">
        <v>9905</v>
      </c>
      <c r="GK428" s="5">
        <v>9905</v>
      </c>
      <c r="GL428" s="5">
        <v>10499.300000000001</v>
      </c>
      <c r="GM428" s="5">
        <v>10499.300000000001</v>
      </c>
      <c r="GN428" s="5">
        <v>10499.300000000001</v>
      </c>
      <c r="GO428" s="5">
        <v>10499.300000000001</v>
      </c>
      <c r="GP428" s="5">
        <v>10499.300000000001</v>
      </c>
      <c r="GQ428" s="5">
        <v>10499.300000000001</v>
      </c>
      <c r="GR428" s="5">
        <v>10499.300000000001</v>
      </c>
      <c r="GS428" s="5">
        <v>10499.300000000001</v>
      </c>
      <c r="GT428" s="5">
        <v>10499.300000000001</v>
      </c>
      <c r="GU428" s="5">
        <v>10499.300000000001</v>
      </c>
      <c r="GV428" s="5">
        <v>10499.300000000001</v>
      </c>
      <c r="GW428" s="5">
        <v>10499.300000000001</v>
      </c>
      <c r="GX428" s="5">
        <v>11129.258000000002</v>
      </c>
      <c r="GY428" s="5">
        <v>11129.258000000002</v>
      </c>
      <c r="GZ428" s="5">
        <v>11129.258000000002</v>
      </c>
      <c r="HA428" s="5">
        <v>11129.258000000002</v>
      </c>
      <c r="HB428" s="5">
        <v>11129.258000000002</v>
      </c>
      <c r="HC428" s="5">
        <v>11129.258000000002</v>
      </c>
      <c r="HD428" s="5">
        <v>11129.258000000002</v>
      </c>
      <c r="HE428" s="5">
        <v>11129.258000000002</v>
      </c>
      <c r="HF428" s="5">
        <v>11129.258000000002</v>
      </c>
      <c r="HG428" s="5">
        <v>11129.258000000002</v>
      </c>
      <c r="HH428" s="5">
        <v>11129.258000000002</v>
      </c>
      <c r="HI428" s="5">
        <v>11129.258000000002</v>
      </c>
      <c r="HJ428" s="5">
        <v>11797.013480000001</v>
      </c>
      <c r="HK428" s="5">
        <v>11797.013480000001</v>
      </c>
      <c r="HL428" s="5">
        <v>11797.013480000001</v>
      </c>
      <c r="HM428" s="5">
        <v>11797.013480000001</v>
      </c>
      <c r="HN428" s="5">
        <v>11797.013480000001</v>
      </c>
      <c r="HO428" s="5">
        <v>11797.013480000001</v>
      </c>
      <c r="HP428" s="5">
        <v>11797.013480000001</v>
      </c>
      <c r="HQ428" s="5">
        <v>11797.013480000001</v>
      </c>
      <c r="HR428" s="5">
        <v>11797.013480000001</v>
      </c>
      <c r="HS428" s="5">
        <v>11797.013480000001</v>
      </c>
      <c r="HT428" s="5">
        <v>11797.013480000001</v>
      </c>
      <c r="HU428" s="5">
        <v>11797.013480000001</v>
      </c>
      <c r="HV428" s="5">
        <v>12504.834288800002</v>
      </c>
      <c r="HW428" s="5">
        <v>12504.834288800002</v>
      </c>
      <c r="HX428" s="5">
        <v>12504.834288800002</v>
      </c>
      <c r="HY428" s="5">
        <v>12504.834288800002</v>
      </c>
      <c r="HZ428" s="5">
        <v>12504.834288800002</v>
      </c>
      <c r="IA428" s="5">
        <v>12504.834288800002</v>
      </c>
      <c r="IB428" s="5">
        <v>12504.834288800002</v>
      </c>
      <c r="IC428" s="5">
        <v>12504.834288800002</v>
      </c>
      <c r="ID428" s="5">
        <v>12504.834288800002</v>
      </c>
      <c r="IE428" s="5">
        <v>12504.834288800002</v>
      </c>
      <c r="IF428" s="5">
        <v>12504.834288800002</v>
      </c>
      <c r="IG428" s="5">
        <v>12504.834288800002</v>
      </c>
      <c r="IH428" s="5">
        <v>13255.124346128003</v>
      </c>
      <c r="II428" s="5">
        <v>13255.124346128003</v>
      </c>
      <c r="IJ428" s="5">
        <v>13255.124346128003</v>
      </c>
      <c r="IK428" s="5">
        <v>13255.124346128003</v>
      </c>
      <c r="IL428" s="5">
        <v>13255.124346128003</v>
      </c>
      <c r="IM428" s="5">
        <v>13255.124346128003</v>
      </c>
      <c r="IN428" s="5">
        <v>13255.124346128003</v>
      </c>
      <c r="IO428" s="5">
        <v>13255.124346128003</v>
      </c>
      <c r="IP428" s="5">
        <v>13255.124346128003</v>
      </c>
      <c r="IQ428" s="5">
        <v>13255.124346128003</v>
      </c>
      <c r="IR428" s="5">
        <v>13255.124346128003</v>
      </c>
      <c r="IS428" s="5">
        <v>13255.124346128003</v>
      </c>
      <c r="IT428" s="5"/>
      <c r="IW428" s="5">
        <v>0</v>
      </c>
      <c r="IX428" s="5">
        <v>0</v>
      </c>
      <c r="IY428" s="5">
        <v>0</v>
      </c>
      <c r="IZ428" s="5">
        <v>0</v>
      </c>
      <c r="JA428" s="5">
        <v>121.4584</v>
      </c>
      <c r="JB428" s="5">
        <v>284.27350000000001</v>
      </c>
      <c r="JC428" s="5">
        <v>284.27350000000001</v>
      </c>
      <c r="JD428" s="5">
        <v>284.27350000000001</v>
      </c>
      <c r="JE428" s="5">
        <v>284.27350000000001</v>
      </c>
      <c r="JF428" s="5">
        <v>284.27350000000001</v>
      </c>
      <c r="JG428" s="5">
        <v>284.27350000000001</v>
      </c>
      <c r="JH428" s="5">
        <v>284.27350000000001</v>
      </c>
      <c r="JI428" s="5">
        <v>301.32991000000004</v>
      </c>
      <c r="JJ428" s="5">
        <v>301.32991000000004</v>
      </c>
      <c r="JK428" s="5">
        <v>301.32991000000004</v>
      </c>
      <c r="JL428" s="5">
        <v>301.32991000000004</v>
      </c>
      <c r="JM428" s="5">
        <v>301.32991000000004</v>
      </c>
      <c r="JN428" s="5">
        <v>301.32991000000004</v>
      </c>
      <c r="JO428" s="5">
        <v>301.32991000000004</v>
      </c>
      <c r="JP428" s="5">
        <v>301.32991000000004</v>
      </c>
      <c r="JQ428" s="5">
        <v>301.32991000000004</v>
      </c>
      <c r="JR428" s="5">
        <v>301.32991000000004</v>
      </c>
      <c r="JS428" s="5">
        <v>301.32991000000004</v>
      </c>
      <c r="JT428" s="5">
        <v>301.32991000000004</v>
      </c>
      <c r="JU428" s="5">
        <v>319.40970460000005</v>
      </c>
      <c r="JV428" s="5">
        <v>319.40970460000005</v>
      </c>
      <c r="JW428" s="5">
        <v>319.40970460000005</v>
      </c>
      <c r="JX428" s="5">
        <v>319.40970460000005</v>
      </c>
      <c r="JY428" s="5">
        <v>319.40970460000005</v>
      </c>
      <c r="JZ428" s="5">
        <v>319.40970460000005</v>
      </c>
      <c r="KA428" s="5">
        <v>319.40970460000005</v>
      </c>
      <c r="KB428" s="5">
        <v>319.40970460000005</v>
      </c>
      <c r="KC428" s="5">
        <v>319.40970460000005</v>
      </c>
      <c r="KD428" s="5">
        <v>319.40970460000005</v>
      </c>
      <c r="KE428" s="5">
        <v>319.40970460000005</v>
      </c>
      <c r="KF428" s="5">
        <v>319.40970460000005</v>
      </c>
      <c r="KG428" s="5">
        <v>338.57428687600003</v>
      </c>
      <c r="KH428" s="5">
        <v>338.57428687600003</v>
      </c>
      <c r="KI428" s="5">
        <v>338.57428687600003</v>
      </c>
      <c r="KJ428" s="5">
        <v>338.57428687600003</v>
      </c>
      <c r="KK428" s="5">
        <v>338.57428687600003</v>
      </c>
      <c r="KL428" s="5">
        <v>338.57428687600003</v>
      </c>
      <c r="KM428" s="5">
        <v>338.57428687600003</v>
      </c>
      <c r="KN428" s="5">
        <v>338.57428687600003</v>
      </c>
      <c r="KO428" s="5">
        <v>338.57428687600003</v>
      </c>
      <c r="KP428" s="5">
        <v>338.57428687600003</v>
      </c>
      <c r="KQ428" s="5">
        <v>338.57428687600003</v>
      </c>
      <c r="KR428" s="5">
        <v>338.57428687600003</v>
      </c>
      <c r="KS428" s="5">
        <v>358.88874408856009</v>
      </c>
      <c r="KT428" s="5">
        <v>358.88874408856009</v>
      </c>
      <c r="KU428" s="5">
        <v>358.88874408856009</v>
      </c>
      <c r="KV428" s="5">
        <v>358.88874408856009</v>
      </c>
      <c r="KW428" s="5">
        <v>358.88874408856009</v>
      </c>
      <c r="KX428" s="5">
        <v>358.88874408856009</v>
      </c>
      <c r="KY428" s="5">
        <v>358.88874408856009</v>
      </c>
      <c r="KZ428" s="5">
        <v>358.88874408856009</v>
      </c>
      <c r="LA428" s="5">
        <v>358.88874408856009</v>
      </c>
      <c r="LB428" s="5">
        <v>358.88874408856009</v>
      </c>
      <c r="LC428" s="5">
        <v>358.88874408856009</v>
      </c>
      <c r="LD428" s="5">
        <v>358.88874408856009</v>
      </c>
      <c r="LE428" s="5">
        <v>380.42206873387369</v>
      </c>
      <c r="LF428" s="5">
        <v>380.42206873387369</v>
      </c>
      <c r="LG428" s="5">
        <v>380.42206873387369</v>
      </c>
      <c r="LH428" s="5">
        <v>380.42206873387369</v>
      </c>
      <c r="LI428" s="5">
        <v>380.42206873387369</v>
      </c>
      <c r="LJ428" s="5">
        <v>380.42206873387369</v>
      </c>
      <c r="LK428" s="5">
        <v>380.42206873387369</v>
      </c>
      <c r="LL428" s="5">
        <v>380.42206873387369</v>
      </c>
      <c r="LM428" s="5">
        <v>380.42206873387369</v>
      </c>
      <c r="LN428" s="5">
        <v>380.42206873387369</v>
      </c>
      <c r="LO428" s="5">
        <v>380.42206873387369</v>
      </c>
      <c r="LP428" s="5">
        <v>380.42206873387369</v>
      </c>
      <c r="LQ428" s="5"/>
      <c r="LT428" s="5">
        <v>0</v>
      </c>
      <c r="LU428" s="5">
        <v>0</v>
      </c>
      <c r="LV428" s="5">
        <v>0</v>
      </c>
      <c r="LW428" s="5">
        <v>0</v>
      </c>
      <c r="LX428" s="5">
        <v>128.65280000000001</v>
      </c>
      <c r="LY428" s="5">
        <v>301.11200000000002</v>
      </c>
      <c r="LZ428" s="5">
        <v>301.11200000000002</v>
      </c>
      <c r="MA428" s="5">
        <v>301.11200000000002</v>
      </c>
      <c r="MB428" s="5">
        <v>301.11200000000002</v>
      </c>
      <c r="MC428" s="5">
        <v>301.11200000000002</v>
      </c>
      <c r="MD428" s="5">
        <v>301.11200000000002</v>
      </c>
      <c r="ME428" s="5">
        <v>301.11200000000002</v>
      </c>
      <c r="MF428" s="5">
        <v>319.17872000000006</v>
      </c>
      <c r="MG428" s="5">
        <v>319.17872000000006</v>
      </c>
      <c r="MH428" s="5">
        <v>319.17872000000006</v>
      </c>
      <c r="MI428" s="5">
        <v>319.17872000000006</v>
      </c>
      <c r="MJ428" s="5">
        <v>319.17872000000006</v>
      </c>
      <c r="MK428" s="5">
        <v>319.17872000000006</v>
      </c>
      <c r="ML428" s="5">
        <v>319.17872000000006</v>
      </c>
      <c r="MM428" s="5">
        <v>319.17872000000006</v>
      </c>
      <c r="MN428" s="5">
        <v>319.17872000000006</v>
      </c>
      <c r="MO428" s="5">
        <v>319.17872000000006</v>
      </c>
      <c r="MP428" s="5">
        <v>319.17872000000006</v>
      </c>
      <c r="MQ428" s="5">
        <v>319.17872000000006</v>
      </c>
      <c r="MR428" s="5">
        <v>338.32944320000007</v>
      </c>
      <c r="MS428" s="5">
        <v>338.32944320000007</v>
      </c>
      <c r="MT428" s="5">
        <v>338.32944320000007</v>
      </c>
      <c r="MU428" s="5">
        <v>338.32944320000007</v>
      </c>
      <c r="MV428" s="5">
        <v>338.32944320000007</v>
      </c>
      <c r="MW428" s="5">
        <v>338.32944320000007</v>
      </c>
      <c r="MX428" s="5">
        <v>338.32944320000007</v>
      </c>
      <c r="MY428" s="5">
        <v>338.32944320000007</v>
      </c>
      <c r="MZ428" s="5">
        <v>338.32944320000007</v>
      </c>
      <c r="NA428" s="5">
        <v>338.32944320000007</v>
      </c>
      <c r="NB428" s="5">
        <v>338.32944320000007</v>
      </c>
      <c r="NC428" s="5">
        <v>338.32944320000007</v>
      </c>
      <c r="ND428" s="5">
        <v>358.62920979200004</v>
      </c>
      <c r="NE428" s="5">
        <v>358.62920979200004</v>
      </c>
      <c r="NF428" s="5">
        <v>358.62920979200004</v>
      </c>
      <c r="NG428" s="5">
        <v>358.62920979200004</v>
      </c>
      <c r="NH428" s="5">
        <v>358.62920979200004</v>
      </c>
      <c r="NI428" s="5">
        <v>358.62920979200004</v>
      </c>
      <c r="NJ428" s="5">
        <v>358.62920979200004</v>
      </c>
      <c r="NK428" s="5">
        <v>358.62920979200004</v>
      </c>
      <c r="NL428" s="5">
        <v>358.62920979200004</v>
      </c>
      <c r="NM428" s="5">
        <v>358.62920979200004</v>
      </c>
      <c r="NN428" s="5">
        <v>358.62920979200004</v>
      </c>
      <c r="NO428" s="5">
        <v>358.62920979200004</v>
      </c>
      <c r="NP428" s="5">
        <v>380.14696237952006</v>
      </c>
      <c r="NQ428" s="5">
        <v>380.14696237952006</v>
      </c>
      <c r="NR428" s="5">
        <v>380.14696237952006</v>
      </c>
      <c r="NS428" s="5">
        <v>380.14696237952006</v>
      </c>
      <c r="NT428" s="5">
        <v>380.14696237952006</v>
      </c>
      <c r="NU428" s="5">
        <v>380.14696237952006</v>
      </c>
      <c r="NV428" s="5">
        <v>380.14696237952006</v>
      </c>
      <c r="NW428" s="5">
        <v>380.14696237952006</v>
      </c>
      <c r="NX428" s="5">
        <v>380.14696237952006</v>
      </c>
      <c r="NY428" s="5">
        <v>380.14696237952006</v>
      </c>
      <c r="NZ428" s="5">
        <v>380.14696237952006</v>
      </c>
      <c r="OA428" s="5">
        <v>380.14696237952006</v>
      </c>
      <c r="OB428" s="5">
        <v>402.95578012229129</v>
      </c>
      <c r="OC428" s="5">
        <v>402.95578012229129</v>
      </c>
      <c r="OD428" s="5">
        <v>402.95578012229129</v>
      </c>
      <c r="OE428" s="5">
        <v>402.95578012229129</v>
      </c>
      <c r="OF428" s="5">
        <v>402.95578012229129</v>
      </c>
      <c r="OG428" s="5">
        <v>402.95578012229129</v>
      </c>
      <c r="OH428" s="5">
        <v>402.95578012229129</v>
      </c>
      <c r="OI428" s="5">
        <v>402.95578012229129</v>
      </c>
      <c r="OJ428" s="5">
        <v>402.95578012229129</v>
      </c>
      <c r="OK428" s="5">
        <v>402.95578012229129</v>
      </c>
      <c r="OL428" s="5">
        <v>402.95578012229129</v>
      </c>
      <c r="OM428" s="5">
        <v>402.95578012229129</v>
      </c>
      <c r="ON428" s="5"/>
      <c r="OQ428" s="59">
        <v>0</v>
      </c>
      <c r="OR428" s="59">
        <v>0</v>
      </c>
      <c r="OS428" s="59">
        <v>0</v>
      </c>
      <c r="OT428" s="59">
        <v>0</v>
      </c>
      <c r="OU428" s="59">
        <v>0</v>
      </c>
      <c r="OV428" s="59">
        <v>0</v>
      </c>
      <c r="OW428" s="59">
        <v>0</v>
      </c>
      <c r="OX428" s="59">
        <v>0</v>
      </c>
      <c r="OY428" s="59">
        <v>0</v>
      </c>
      <c r="OZ428" s="59">
        <v>0</v>
      </c>
      <c r="PA428" s="59">
        <v>0</v>
      </c>
      <c r="PB428" s="59">
        <v>0</v>
      </c>
      <c r="PC428" s="59">
        <v>0</v>
      </c>
      <c r="PD428" s="59">
        <v>0</v>
      </c>
      <c r="PE428" s="59">
        <v>0</v>
      </c>
      <c r="PF428" s="59">
        <v>0</v>
      </c>
      <c r="PG428" s="59">
        <v>0</v>
      </c>
      <c r="PH428" s="59">
        <v>0</v>
      </c>
      <c r="PI428" s="59">
        <v>0</v>
      </c>
      <c r="PJ428" s="59">
        <v>0</v>
      </c>
      <c r="PK428" s="59">
        <v>0</v>
      </c>
      <c r="PL428" s="59">
        <v>0</v>
      </c>
      <c r="PM428" s="59">
        <v>0</v>
      </c>
      <c r="PN428" s="59">
        <v>0</v>
      </c>
      <c r="PO428" s="59">
        <v>0</v>
      </c>
      <c r="PP428" s="59">
        <v>0</v>
      </c>
      <c r="PQ428" s="59">
        <v>0</v>
      </c>
      <c r="PR428" s="59">
        <v>0</v>
      </c>
      <c r="PS428" s="59">
        <v>0</v>
      </c>
      <c r="PT428" s="59">
        <v>0</v>
      </c>
      <c r="PU428" s="59">
        <v>0</v>
      </c>
      <c r="PV428" s="59">
        <v>0</v>
      </c>
      <c r="PW428" s="59">
        <v>0</v>
      </c>
      <c r="PX428" s="59">
        <v>0</v>
      </c>
      <c r="PY428" s="59">
        <v>0</v>
      </c>
      <c r="PZ428" s="59">
        <v>0</v>
      </c>
      <c r="QA428" s="59">
        <v>0</v>
      </c>
      <c r="QB428" s="59">
        <v>0</v>
      </c>
      <c r="QC428" s="59">
        <v>0</v>
      </c>
      <c r="QD428" s="59">
        <v>0</v>
      </c>
      <c r="QE428" s="59">
        <v>0</v>
      </c>
      <c r="QF428" s="59">
        <v>0</v>
      </c>
      <c r="QG428" s="59">
        <v>0</v>
      </c>
      <c r="QH428" s="59">
        <v>0</v>
      </c>
      <c r="QI428" s="59">
        <v>0</v>
      </c>
      <c r="QJ428" s="59">
        <v>0</v>
      </c>
      <c r="QK428" s="59">
        <v>0</v>
      </c>
      <c r="QL428" s="59">
        <v>0</v>
      </c>
      <c r="QM428" s="59">
        <v>0</v>
      </c>
      <c r="QN428" s="59">
        <v>0</v>
      </c>
      <c r="QO428" s="59">
        <v>0</v>
      </c>
      <c r="QP428" s="59">
        <v>0</v>
      </c>
      <c r="QQ428" s="59">
        <v>0</v>
      </c>
      <c r="QR428" s="59">
        <v>0</v>
      </c>
      <c r="QS428" s="59">
        <v>0</v>
      </c>
      <c r="QT428" s="59">
        <v>0</v>
      </c>
      <c r="QU428" s="59">
        <v>0</v>
      </c>
      <c r="QV428" s="59">
        <v>0</v>
      </c>
      <c r="QW428" s="59">
        <v>0</v>
      </c>
      <c r="QX428" s="59">
        <v>0</v>
      </c>
      <c r="QY428" s="59">
        <v>0</v>
      </c>
      <c r="QZ428" s="59">
        <v>0</v>
      </c>
      <c r="RA428" s="59">
        <v>0</v>
      </c>
      <c r="RB428" s="59">
        <v>0</v>
      </c>
      <c r="RC428" s="59">
        <v>0</v>
      </c>
      <c r="RD428" s="59">
        <v>0</v>
      </c>
      <c r="RE428" s="59">
        <v>0</v>
      </c>
      <c r="RF428" s="59">
        <v>0</v>
      </c>
      <c r="RG428" s="59">
        <v>0</v>
      </c>
      <c r="RH428" s="59">
        <v>0</v>
      </c>
      <c r="RI428" s="59">
        <v>0</v>
      </c>
      <c r="RJ428" s="59">
        <v>0</v>
      </c>
      <c r="RK428" s="59"/>
      <c r="RN428" s="59">
        <v>0</v>
      </c>
      <c r="RO428" s="59">
        <v>0</v>
      </c>
      <c r="RP428" s="59">
        <v>0</v>
      </c>
      <c r="RQ428" s="59">
        <v>0</v>
      </c>
      <c r="RR428" s="59">
        <v>250.1112</v>
      </c>
      <c r="RS428" s="59">
        <v>585.38550000000009</v>
      </c>
      <c r="RT428" s="59">
        <v>585.38550000000009</v>
      </c>
      <c r="RU428" s="59">
        <v>585.38550000000009</v>
      </c>
      <c r="RV428" s="59">
        <v>585.38550000000009</v>
      </c>
      <c r="RW428" s="59">
        <v>585.38550000000009</v>
      </c>
      <c r="RX428" s="59">
        <v>585.38550000000009</v>
      </c>
      <c r="RY428" s="59">
        <v>585.38550000000009</v>
      </c>
      <c r="RZ428" s="59">
        <v>620.50863000000004</v>
      </c>
      <c r="SA428" s="59">
        <v>620.50863000000004</v>
      </c>
      <c r="SB428" s="59">
        <v>620.50863000000004</v>
      </c>
      <c r="SC428" s="59">
        <v>620.50863000000004</v>
      </c>
      <c r="SD428" s="59">
        <v>620.50863000000004</v>
      </c>
      <c r="SE428" s="59">
        <v>620.50863000000004</v>
      </c>
      <c r="SF428" s="59">
        <v>620.50863000000004</v>
      </c>
      <c r="SG428" s="59">
        <v>620.50863000000004</v>
      </c>
      <c r="SH428" s="59">
        <v>620.50863000000004</v>
      </c>
      <c r="SI428" s="59">
        <v>620.50863000000004</v>
      </c>
      <c r="SJ428" s="59">
        <v>620.50863000000004</v>
      </c>
      <c r="SK428" s="59">
        <v>620.50863000000004</v>
      </c>
      <c r="SL428" s="59">
        <v>657.73914780000018</v>
      </c>
      <c r="SM428" s="59">
        <v>657.73914780000018</v>
      </c>
      <c r="SN428" s="59">
        <v>657.73914780000018</v>
      </c>
      <c r="SO428" s="59">
        <v>657.73914780000018</v>
      </c>
      <c r="SP428" s="59">
        <v>657.73914780000018</v>
      </c>
      <c r="SQ428" s="59">
        <v>657.73914780000018</v>
      </c>
      <c r="SR428" s="59">
        <v>657.73914780000018</v>
      </c>
      <c r="SS428" s="59">
        <v>657.73914780000018</v>
      </c>
      <c r="ST428" s="59">
        <v>657.73914780000018</v>
      </c>
      <c r="SU428" s="59">
        <v>657.73914780000018</v>
      </c>
      <c r="SV428" s="59">
        <v>657.73914780000018</v>
      </c>
      <c r="SW428" s="59">
        <v>657.73914780000018</v>
      </c>
      <c r="SX428" s="59">
        <v>697.20349666800007</v>
      </c>
      <c r="SY428" s="59">
        <v>697.20349666800007</v>
      </c>
      <c r="SZ428" s="59">
        <v>697.20349666800007</v>
      </c>
      <c r="TA428" s="59">
        <v>697.20349666800007</v>
      </c>
      <c r="TB428" s="59">
        <v>697.20349666800007</v>
      </c>
      <c r="TC428" s="59">
        <v>697.20349666800007</v>
      </c>
      <c r="TD428" s="59">
        <v>697.20349666800007</v>
      </c>
      <c r="TE428" s="59">
        <v>697.20349666800007</v>
      </c>
      <c r="TF428" s="59">
        <v>697.20349666800007</v>
      </c>
      <c r="TG428" s="59">
        <v>697.20349666800007</v>
      </c>
      <c r="TH428" s="59">
        <v>697.20349666800007</v>
      </c>
      <c r="TI428" s="59">
        <v>697.20349666800007</v>
      </c>
      <c r="TJ428" s="59">
        <v>739.03570646808021</v>
      </c>
      <c r="TK428" s="59">
        <v>739.03570646808021</v>
      </c>
      <c r="TL428" s="59">
        <v>739.03570646808021</v>
      </c>
      <c r="TM428" s="59">
        <v>739.03570646808021</v>
      </c>
      <c r="TN428" s="59">
        <v>739.03570646808021</v>
      </c>
      <c r="TO428" s="59">
        <v>739.03570646808021</v>
      </c>
      <c r="TP428" s="59">
        <v>739.03570646808021</v>
      </c>
      <c r="TQ428" s="59">
        <v>739.03570646808021</v>
      </c>
      <c r="TR428" s="59">
        <v>739.03570646808021</v>
      </c>
      <c r="TS428" s="59">
        <v>739.03570646808021</v>
      </c>
      <c r="TT428" s="59">
        <v>739.03570646808021</v>
      </c>
      <c r="TU428" s="59">
        <v>739.03570646808021</v>
      </c>
      <c r="TV428" s="59">
        <v>783.37784885616497</v>
      </c>
      <c r="TW428" s="59">
        <v>783.37784885616497</v>
      </c>
      <c r="TX428" s="59">
        <v>783.37784885616497</v>
      </c>
      <c r="TY428" s="59">
        <v>783.37784885616497</v>
      </c>
      <c r="TZ428" s="59">
        <v>783.37784885616497</v>
      </c>
      <c r="UA428" s="59">
        <v>783.37784885616497</v>
      </c>
      <c r="UB428" s="59">
        <v>783.37784885616497</v>
      </c>
      <c r="UC428" s="59">
        <v>783.37784885616497</v>
      </c>
      <c r="UD428" s="59">
        <v>783.37784885616497</v>
      </c>
      <c r="UE428" s="59">
        <v>783.37784885616497</v>
      </c>
      <c r="UF428" s="59">
        <v>783.37784885616497</v>
      </c>
      <c r="UG428" s="59">
        <v>783.37784885616497</v>
      </c>
      <c r="UH428" s="59"/>
      <c r="UK428" s="59">
        <v>2111.3729000000003</v>
      </c>
      <c r="UL428" s="59">
        <v>3615.9589199999996</v>
      </c>
      <c r="UM428" s="59">
        <v>3832.9164552000016</v>
      </c>
      <c r="UN428" s="59">
        <v>4062.8914425119997</v>
      </c>
      <c r="UO428" s="59">
        <v>4306.6649290627211</v>
      </c>
      <c r="UP428" s="59">
        <v>4565.0648248064854</v>
      </c>
      <c r="UQ428" s="59"/>
      <c r="UT428" s="59">
        <v>2236.4368000000004</v>
      </c>
      <c r="UU428" s="59">
        <v>3830.14464</v>
      </c>
      <c r="UV428" s="59">
        <v>4059.9533184000015</v>
      </c>
      <c r="UW428" s="59">
        <v>4303.5505175040007</v>
      </c>
      <c r="UX428" s="59">
        <v>4561.7635485542405</v>
      </c>
      <c r="UY428" s="59">
        <v>4835.4693614674952</v>
      </c>
      <c r="UZ428" s="59"/>
      <c r="VC428" s="59">
        <v>0</v>
      </c>
      <c r="VD428" s="59">
        <v>0</v>
      </c>
      <c r="VE428" s="59">
        <v>0</v>
      </c>
      <c r="VF428" s="59">
        <v>0</v>
      </c>
      <c r="VG428" s="59">
        <v>0</v>
      </c>
      <c r="VH428" s="59">
        <v>0</v>
      </c>
      <c r="VI428" s="59"/>
      <c r="VL428" s="59">
        <v>4347.8097000000007</v>
      </c>
      <c r="VM428" s="59">
        <v>7446.1035599999996</v>
      </c>
      <c r="VN428" s="59">
        <v>7892.8697736000031</v>
      </c>
      <c r="VO428" s="59">
        <v>8366.4419600159999</v>
      </c>
      <c r="VP428" s="59">
        <v>8868.4284776169625</v>
      </c>
      <c r="VQ428" s="59">
        <v>9400.5341862739806</v>
      </c>
      <c r="VR428" s="59"/>
      <c r="VU428" s="59">
        <v>73567</v>
      </c>
      <c r="VV428" s="59">
        <v>125991.60000000002</v>
      </c>
      <c r="VW428" s="59">
        <v>133551.09600000002</v>
      </c>
      <c r="VX428" s="59">
        <v>141564.16175999999</v>
      </c>
      <c r="VY428" s="59">
        <v>150058.01146560002</v>
      </c>
      <c r="VZ428" s="59">
        <v>159061.49215353598</v>
      </c>
      <c r="WA428" s="59"/>
      <c r="WD428" s="59">
        <v>6130.583333333333</v>
      </c>
      <c r="WE428" s="59">
        <v>10499.300000000001</v>
      </c>
      <c r="WF428" s="59">
        <v>11129.258000000002</v>
      </c>
      <c r="WG428" s="59">
        <v>11797.01348</v>
      </c>
      <c r="WH428" s="59">
        <v>12504.834288800002</v>
      </c>
      <c r="WI428" s="59">
        <v>13255.124346127997</v>
      </c>
      <c r="WJ428" s="59"/>
      <c r="WM428" s="59">
        <v>257.26325360190236</v>
      </c>
      <c r="WN428" s="59">
        <v>440.59169114561485</v>
      </c>
      <c r="WO428" s="59">
        <v>467.02719261435175</v>
      </c>
      <c r="WP428" s="59">
        <v>495.0488241712128</v>
      </c>
      <c r="WQ428" s="59">
        <v>524.7517536214857</v>
      </c>
      <c r="WR428" s="59">
        <v>556.23685883877454</v>
      </c>
      <c r="WS428" s="59"/>
      <c r="WV428" s="74">
        <v>7.5</v>
      </c>
      <c r="WW428" s="74">
        <v>19.5</v>
      </c>
      <c r="WX428" s="74">
        <v>31.5</v>
      </c>
      <c r="WY428" s="74">
        <v>43.5</v>
      </c>
      <c r="WZ428" s="74">
        <v>55.5</v>
      </c>
      <c r="XA428" s="74">
        <v>67.5</v>
      </c>
      <c r="XB428" s="74"/>
      <c r="XE428" s="80">
        <v>0</v>
      </c>
      <c r="XF428" s="80">
        <v>1</v>
      </c>
      <c r="XG428" s="80">
        <v>2</v>
      </c>
      <c r="XH428" s="80">
        <v>3</v>
      </c>
      <c r="XI428" s="80">
        <v>4</v>
      </c>
      <c r="XJ428" s="80">
        <v>5</v>
      </c>
      <c r="XK428" s="80"/>
      <c r="XL428" s="75"/>
      <c r="XM428" s="75"/>
      <c r="XN428" s="80">
        <v>7</v>
      </c>
      <c r="XO428" s="80">
        <v>7</v>
      </c>
      <c r="XP428" s="80">
        <v>7</v>
      </c>
      <c r="XQ428" s="80">
        <v>7</v>
      </c>
      <c r="XR428" s="80">
        <v>7</v>
      </c>
      <c r="XS428" s="80">
        <v>7</v>
      </c>
      <c r="XT428" s="80"/>
      <c r="XW428" s="80">
        <v>15</v>
      </c>
      <c r="XX428" s="80">
        <v>15</v>
      </c>
      <c r="XY428" s="80">
        <v>15</v>
      </c>
      <c r="XZ428" s="80">
        <v>15</v>
      </c>
      <c r="YA428" s="80">
        <v>15</v>
      </c>
      <c r="YB428" s="80">
        <v>15</v>
      </c>
      <c r="YC428" s="80"/>
      <c r="YF428" s="5">
        <v>536.39388375996668</v>
      </c>
      <c r="YG428" s="5">
        <v>918.63367603860752</v>
      </c>
      <c r="YH428" s="5">
        <v>973.75169660092342</v>
      </c>
      <c r="YI428" s="5">
        <v>1032.1767983969794</v>
      </c>
      <c r="YJ428" s="5">
        <v>1094.1074063007991</v>
      </c>
      <c r="YK428" s="5">
        <v>3384.7012860339428</v>
      </c>
      <c r="YL428" s="5"/>
      <c r="YO428" s="5">
        <v>11576.846412085606</v>
      </c>
      <c r="YP428" s="5">
        <v>19826.626101552669</v>
      </c>
      <c r="YQ428" s="5">
        <v>21016.223667645827</v>
      </c>
      <c r="YR428" s="5">
        <v>29702.929450272768</v>
      </c>
      <c r="YS428" s="5">
        <v>31485.105217289143</v>
      </c>
      <c r="YT428" s="5">
        <v>33374.211530326473</v>
      </c>
      <c r="YU428" s="5"/>
      <c r="YX428" s="5">
        <v>7917.8420956713317</v>
      </c>
      <c r="YY428" s="5">
        <v>19649.869898749301</v>
      </c>
      <c r="YZ428" s="5">
        <v>21016.223667645827</v>
      </c>
      <c r="ZA428" s="5">
        <v>29702.929450272768</v>
      </c>
      <c r="ZB428" s="5">
        <v>31485.105217289143</v>
      </c>
      <c r="ZC428" s="5">
        <v>33374.211530326473</v>
      </c>
      <c r="ZD428" s="5"/>
      <c r="ZG428" s="5">
        <v>257.26325360190236</v>
      </c>
      <c r="ZH428" s="5">
        <v>440.59169114561485</v>
      </c>
      <c r="ZI428" s="5">
        <v>467.02719261435175</v>
      </c>
      <c r="ZJ428" s="5">
        <v>495.0488241712128</v>
      </c>
      <c r="ZK428" s="5">
        <v>524.7517536214857</v>
      </c>
      <c r="ZL428" s="5">
        <v>556.23685883877454</v>
      </c>
      <c r="ZM428" s="5"/>
      <c r="ZP428" s="60">
        <v>3601.6855504266332</v>
      </c>
      <c r="ZQ428" s="60">
        <v>12336.567352077216</v>
      </c>
      <c r="ZR428" s="60">
        <v>13076.761393201848</v>
      </c>
      <c r="ZS428" s="60">
        <v>13861.367076793958</v>
      </c>
      <c r="ZT428" s="60">
        <v>14693.049101401601</v>
      </c>
      <c r="ZU428" s="60">
        <v>15574.632047485688</v>
      </c>
      <c r="ZV428" s="60"/>
      <c r="ZY428" s="60">
        <v>257.26325360190236</v>
      </c>
      <c r="ZZ428" s="60">
        <v>440.59169114561485</v>
      </c>
      <c r="AAA428" s="60">
        <v>467.02719261435175</v>
      </c>
      <c r="AAB428" s="60">
        <v>495.0488241712128</v>
      </c>
      <c r="AAC428" s="60">
        <v>524.7517536214857</v>
      </c>
      <c r="AAD428" s="60">
        <v>556.23685883877454</v>
      </c>
      <c r="AAE428" s="60"/>
      <c r="AAH428" s="60">
        <v>3344.4222968247309</v>
      </c>
      <c r="AAI428" s="60">
        <v>14980.117498950905</v>
      </c>
      <c r="AAJ428" s="60">
        <v>25686.495593789346</v>
      </c>
      <c r="AAK428" s="60">
        <v>37623.710637012176</v>
      </c>
      <c r="AAL428" s="60">
        <v>50900.920101284115</v>
      </c>
      <c r="AAM428" s="60">
        <v>71198.317931363141</v>
      </c>
      <c r="AAN428" s="60"/>
      <c r="AAQ428" s="5">
        <v>6946.1078472513636</v>
      </c>
      <c r="AAR428" s="5">
        <v>27316.68485102812</v>
      </c>
      <c r="AAS428" s="5">
        <v>38763.256986991197</v>
      </c>
      <c r="AAT428" s="5">
        <v>51485.077713806138</v>
      </c>
      <c r="AAU428" s="5">
        <v>65593.969202685723</v>
      </c>
      <c r="AAV428" s="5">
        <v>86772.949978848832</v>
      </c>
    </row>
    <row r="429" spans="2:724" ht="15" customHeight="1">
      <c r="B429" s="228">
        <v>156</v>
      </c>
      <c r="C429" s="228">
        <v>209056</v>
      </c>
      <c r="D429" s="229" t="s">
        <v>564</v>
      </c>
      <c r="E429" s="73" t="b">
        <v>0</v>
      </c>
      <c r="F429" s="230">
        <v>41740</v>
      </c>
      <c r="G429" s="231" t="s">
        <v>426</v>
      </c>
      <c r="H429" s="57" t="s">
        <v>243</v>
      </c>
      <c r="I429" s="57" t="s">
        <v>198</v>
      </c>
      <c r="J429" s="229" t="s">
        <v>248</v>
      </c>
      <c r="K429" s="232">
        <v>0</v>
      </c>
      <c r="L429" s="232">
        <v>0</v>
      </c>
      <c r="M429" s="73" t="b">
        <v>1</v>
      </c>
      <c r="N429" s="73" t="b">
        <v>1</v>
      </c>
      <c r="O429" s="73" t="b">
        <v>1</v>
      </c>
      <c r="P429" s="27">
        <v>42836</v>
      </c>
      <c r="Q429" s="27" t="s">
        <v>426</v>
      </c>
      <c r="R429" s="69">
        <v>0</v>
      </c>
      <c r="S429" s="69">
        <v>0.06</v>
      </c>
      <c r="T429" s="69">
        <v>0.06</v>
      </c>
      <c r="U429" s="69">
        <v>0.06</v>
      </c>
      <c r="V429" s="69">
        <v>0.06</v>
      </c>
      <c r="W429" s="69">
        <v>0.06</v>
      </c>
      <c r="Z429" s="232">
        <v>0</v>
      </c>
      <c r="AA429" s="232">
        <v>0</v>
      </c>
      <c r="AB429" s="232">
        <v>0</v>
      </c>
      <c r="AC429" s="232">
        <v>6666.65</v>
      </c>
      <c r="AD429" s="232">
        <v>10000</v>
      </c>
      <c r="AE429" s="232">
        <v>10000</v>
      </c>
      <c r="AF429" s="232">
        <v>10000</v>
      </c>
      <c r="AG429" s="232">
        <v>10000</v>
      </c>
      <c r="AH429" s="232">
        <v>10000</v>
      </c>
      <c r="AI429" s="232">
        <v>10000</v>
      </c>
      <c r="AJ429" s="232">
        <v>10000</v>
      </c>
      <c r="AK429" s="232">
        <v>10000</v>
      </c>
      <c r="AL429" s="5">
        <v>10600</v>
      </c>
      <c r="AM429" s="5">
        <v>10600</v>
      </c>
      <c r="AN429" s="5">
        <v>10600</v>
      </c>
      <c r="AO429" s="5">
        <v>10600</v>
      </c>
      <c r="AP429" s="5">
        <v>10600</v>
      </c>
      <c r="AQ429" s="5">
        <v>10600</v>
      </c>
      <c r="AR429" s="5">
        <v>10600</v>
      </c>
      <c r="AS429" s="5">
        <v>10600</v>
      </c>
      <c r="AT429" s="5">
        <v>10600</v>
      </c>
      <c r="AU429" s="5">
        <v>10600</v>
      </c>
      <c r="AV429" s="5">
        <v>10600</v>
      </c>
      <c r="AW429" s="5">
        <v>10600</v>
      </c>
      <c r="AX429" s="5">
        <v>11236</v>
      </c>
      <c r="AY429" s="5">
        <v>11236</v>
      </c>
      <c r="AZ429" s="5">
        <v>11236</v>
      </c>
      <c r="BA429" s="5">
        <v>11236</v>
      </c>
      <c r="BB429" s="5">
        <v>11236</v>
      </c>
      <c r="BC429" s="5">
        <v>11236</v>
      </c>
      <c r="BD429" s="5">
        <v>11236</v>
      </c>
      <c r="BE429" s="5">
        <v>11236</v>
      </c>
      <c r="BF429" s="5">
        <v>11236</v>
      </c>
      <c r="BG429" s="5">
        <v>11236</v>
      </c>
      <c r="BH429" s="5">
        <v>11236</v>
      </c>
      <c r="BI429" s="5">
        <v>11236</v>
      </c>
      <c r="BJ429" s="5">
        <v>11910.16</v>
      </c>
      <c r="BK429" s="5">
        <v>11910.16</v>
      </c>
      <c r="BL429" s="5">
        <v>11910.16</v>
      </c>
      <c r="BM429" s="5">
        <v>11910.16</v>
      </c>
      <c r="BN429" s="5">
        <v>11910.16</v>
      </c>
      <c r="BO429" s="5">
        <v>11910.16</v>
      </c>
      <c r="BP429" s="5">
        <v>11910.16</v>
      </c>
      <c r="BQ429" s="5">
        <v>11910.16</v>
      </c>
      <c r="BR429" s="5">
        <v>11910.16</v>
      </c>
      <c r="BS429" s="5">
        <v>11910.16</v>
      </c>
      <c r="BT429" s="5">
        <v>11910.16</v>
      </c>
      <c r="BU429" s="5">
        <v>11910.16</v>
      </c>
      <c r="BV429" s="5">
        <v>12624.7696</v>
      </c>
      <c r="BW429" s="5">
        <v>12624.7696</v>
      </c>
      <c r="BX429" s="5">
        <v>12624.7696</v>
      </c>
      <c r="BY429" s="5">
        <v>12624.7696</v>
      </c>
      <c r="BZ429" s="5">
        <v>12624.7696</v>
      </c>
      <c r="CA429" s="5">
        <v>12624.7696</v>
      </c>
      <c r="CB429" s="5">
        <v>12624.7696</v>
      </c>
      <c r="CC429" s="5">
        <v>12624.7696</v>
      </c>
      <c r="CD429" s="5">
        <v>12624.7696</v>
      </c>
      <c r="CE429" s="5">
        <v>12624.7696</v>
      </c>
      <c r="CF429" s="5">
        <v>12624.7696</v>
      </c>
      <c r="CG429" s="5">
        <v>12624.7696</v>
      </c>
      <c r="CH429" s="5">
        <v>13382.255776</v>
      </c>
      <c r="CI429" s="5">
        <v>13382.255776</v>
      </c>
      <c r="CJ429" s="5">
        <v>13382.255776</v>
      </c>
      <c r="CK429" s="5">
        <v>13382.255776</v>
      </c>
      <c r="CL429" s="5">
        <v>13382.255776</v>
      </c>
      <c r="CM429" s="5">
        <v>13382.255776</v>
      </c>
      <c r="CN429" s="5">
        <v>13382.255776</v>
      </c>
      <c r="CO429" s="5">
        <v>13382.255776</v>
      </c>
      <c r="CP429" s="5">
        <v>13382.255776</v>
      </c>
      <c r="CQ429" s="5">
        <v>13382.255776</v>
      </c>
      <c r="CR429" s="5">
        <v>13382.255776</v>
      </c>
      <c r="CS429" s="5">
        <v>13382.255776</v>
      </c>
      <c r="CU429" s="69">
        <v>0</v>
      </c>
      <c r="CV429" s="69">
        <v>0</v>
      </c>
      <c r="CW429" s="69">
        <v>0</v>
      </c>
      <c r="CX429" s="69">
        <v>0</v>
      </c>
      <c r="CY429" s="69">
        <v>0</v>
      </c>
      <c r="CZ429" s="69">
        <v>0</v>
      </c>
      <c r="DC429" s="5">
        <v>0</v>
      </c>
      <c r="DD429" s="5">
        <v>0</v>
      </c>
      <c r="DE429" s="5">
        <v>0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0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0</v>
      </c>
      <c r="EI429" s="5">
        <v>0</v>
      </c>
      <c r="EJ429" s="5">
        <v>0</v>
      </c>
      <c r="EK429" s="5">
        <v>0</v>
      </c>
      <c r="EL429" s="5">
        <v>0</v>
      </c>
      <c r="EM429" s="5">
        <v>0</v>
      </c>
      <c r="EN429" s="5">
        <v>0</v>
      </c>
      <c r="EO429" s="5">
        <v>0</v>
      </c>
      <c r="EP429" s="5">
        <v>0</v>
      </c>
      <c r="EQ429" s="5">
        <v>0</v>
      </c>
      <c r="ER429" s="5">
        <v>0</v>
      </c>
      <c r="ES429" s="5">
        <v>0</v>
      </c>
      <c r="ET429" s="5">
        <v>0</v>
      </c>
      <c r="EU429" s="5">
        <v>0</v>
      </c>
      <c r="EV429" s="5">
        <v>0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0</v>
      </c>
      <c r="FE429" s="5">
        <v>0</v>
      </c>
      <c r="FF429" s="5">
        <v>0</v>
      </c>
      <c r="FG429" s="5">
        <v>0</v>
      </c>
      <c r="FH429" s="5">
        <v>0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0</v>
      </c>
      <c r="FO429" s="5">
        <v>0</v>
      </c>
      <c r="FP429" s="5">
        <v>0</v>
      </c>
      <c r="FQ429" s="5">
        <v>0</v>
      </c>
      <c r="FR429" s="5">
        <v>0</v>
      </c>
      <c r="FS429" s="5">
        <v>0</v>
      </c>
      <c r="FT429" s="5">
        <v>0</v>
      </c>
      <c r="FU429" s="5">
        <v>0</v>
      </c>
      <c r="FV429" s="5">
        <v>0</v>
      </c>
      <c r="FW429" s="5"/>
      <c r="FZ429" s="5">
        <v>0</v>
      </c>
      <c r="GA429" s="5">
        <v>0</v>
      </c>
      <c r="GB429" s="5">
        <v>0</v>
      </c>
      <c r="GC429" s="5">
        <v>6666.65</v>
      </c>
      <c r="GD429" s="5">
        <v>10000</v>
      </c>
      <c r="GE429" s="5">
        <v>10000</v>
      </c>
      <c r="GF429" s="5">
        <v>10000</v>
      </c>
      <c r="GG429" s="5">
        <v>10000</v>
      </c>
      <c r="GH429" s="5">
        <v>10000</v>
      </c>
      <c r="GI429" s="5">
        <v>10000</v>
      </c>
      <c r="GJ429" s="5">
        <v>10000</v>
      </c>
      <c r="GK429" s="5">
        <v>10000</v>
      </c>
      <c r="GL429" s="5">
        <v>10600</v>
      </c>
      <c r="GM429" s="5">
        <v>10600</v>
      </c>
      <c r="GN429" s="5">
        <v>10600</v>
      </c>
      <c r="GO429" s="5">
        <v>10600</v>
      </c>
      <c r="GP429" s="5">
        <v>10600</v>
      </c>
      <c r="GQ429" s="5">
        <v>10600</v>
      </c>
      <c r="GR429" s="5">
        <v>10600</v>
      </c>
      <c r="GS429" s="5">
        <v>10600</v>
      </c>
      <c r="GT429" s="5">
        <v>10600</v>
      </c>
      <c r="GU429" s="5">
        <v>10600</v>
      </c>
      <c r="GV429" s="5">
        <v>10600</v>
      </c>
      <c r="GW429" s="5">
        <v>10600</v>
      </c>
      <c r="GX429" s="5">
        <v>11236</v>
      </c>
      <c r="GY429" s="5">
        <v>11236</v>
      </c>
      <c r="GZ429" s="5">
        <v>11236</v>
      </c>
      <c r="HA429" s="5">
        <v>11236</v>
      </c>
      <c r="HB429" s="5">
        <v>11236</v>
      </c>
      <c r="HC429" s="5">
        <v>11236</v>
      </c>
      <c r="HD429" s="5">
        <v>11236</v>
      </c>
      <c r="HE429" s="5">
        <v>11236</v>
      </c>
      <c r="HF429" s="5">
        <v>11236</v>
      </c>
      <c r="HG429" s="5">
        <v>11236</v>
      </c>
      <c r="HH429" s="5">
        <v>11236</v>
      </c>
      <c r="HI429" s="5">
        <v>11236</v>
      </c>
      <c r="HJ429" s="5">
        <v>11910.16</v>
      </c>
      <c r="HK429" s="5">
        <v>11910.16</v>
      </c>
      <c r="HL429" s="5">
        <v>11910.16</v>
      </c>
      <c r="HM429" s="5">
        <v>11910.16</v>
      </c>
      <c r="HN429" s="5">
        <v>11910.16</v>
      </c>
      <c r="HO429" s="5">
        <v>11910.16</v>
      </c>
      <c r="HP429" s="5">
        <v>11910.16</v>
      </c>
      <c r="HQ429" s="5">
        <v>11910.16</v>
      </c>
      <c r="HR429" s="5">
        <v>11910.16</v>
      </c>
      <c r="HS429" s="5">
        <v>11910.16</v>
      </c>
      <c r="HT429" s="5">
        <v>11910.16</v>
      </c>
      <c r="HU429" s="5">
        <v>11910.16</v>
      </c>
      <c r="HV429" s="5">
        <v>12624.7696</v>
      </c>
      <c r="HW429" s="5">
        <v>12624.7696</v>
      </c>
      <c r="HX429" s="5">
        <v>12624.7696</v>
      </c>
      <c r="HY429" s="5">
        <v>12624.7696</v>
      </c>
      <c r="HZ429" s="5">
        <v>12624.7696</v>
      </c>
      <c r="IA429" s="5">
        <v>12624.7696</v>
      </c>
      <c r="IB429" s="5">
        <v>12624.7696</v>
      </c>
      <c r="IC429" s="5">
        <v>12624.7696</v>
      </c>
      <c r="ID429" s="5">
        <v>12624.7696</v>
      </c>
      <c r="IE429" s="5">
        <v>12624.7696</v>
      </c>
      <c r="IF429" s="5">
        <v>12624.7696</v>
      </c>
      <c r="IG429" s="5">
        <v>12624.7696</v>
      </c>
      <c r="IH429" s="5">
        <v>13382.255776</v>
      </c>
      <c r="II429" s="5">
        <v>13382.255776</v>
      </c>
      <c r="IJ429" s="5">
        <v>13382.255776</v>
      </c>
      <c r="IK429" s="5">
        <v>13382.255776</v>
      </c>
      <c r="IL429" s="5">
        <v>13382.255776</v>
      </c>
      <c r="IM429" s="5">
        <v>13382.255776</v>
      </c>
      <c r="IN429" s="5">
        <v>13382.255776</v>
      </c>
      <c r="IO429" s="5">
        <v>13382.255776</v>
      </c>
      <c r="IP429" s="5">
        <v>13382.255776</v>
      </c>
      <c r="IQ429" s="5">
        <v>13382.255776</v>
      </c>
      <c r="IR429" s="5">
        <v>13382.255776</v>
      </c>
      <c r="IS429" s="5">
        <v>13382.255776</v>
      </c>
      <c r="IT429" s="5"/>
      <c r="IW429" s="5">
        <v>0</v>
      </c>
      <c r="IX429" s="5">
        <v>0</v>
      </c>
      <c r="IY429" s="5">
        <v>0</v>
      </c>
      <c r="IZ429" s="5">
        <v>191.332855</v>
      </c>
      <c r="JA429" s="5">
        <v>287</v>
      </c>
      <c r="JB429" s="5">
        <v>287</v>
      </c>
      <c r="JC429" s="5">
        <v>287</v>
      </c>
      <c r="JD429" s="5">
        <v>287</v>
      </c>
      <c r="JE429" s="5">
        <v>287</v>
      </c>
      <c r="JF429" s="5">
        <v>287</v>
      </c>
      <c r="JG429" s="5">
        <v>287</v>
      </c>
      <c r="JH429" s="5">
        <v>287</v>
      </c>
      <c r="JI429" s="5">
        <v>304.21999999999997</v>
      </c>
      <c r="JJ429" s="5">
        <v>304.21999999999997</v>
      </c>
      <c r="JK429" s="5">
        <v>304.21999999999997</v>
      </c>
      <c r="JL429" s="5">
        <v>304.21999999999997</v>
      </c>
      <c r="JM429" s="5">
        <v>304.21999999999997</v>
      </c>
      <c r="JN429" s="5">
        <v>304.21999999999997</v>
      </c>
      <c r="JO429" s="5">
        <v>304.21999999999997</v>
      </c>
      <c r="JP429" s="5">
        <v>304.21999999999997</v>
      </c>
      <c r="JQ429" s="5">
        <v>304.21999999999997</v>
      </c>
      <c r="JR429" s="5">
        <v>304.21999999999997</v>
      </c>
      <c r="JS429" s="5">
        <v>304.21999999999997</v>
      </c>
      <c r="JT429" s="5">
        <v>304.21999999999997</v>
      </c>
      <c r="JU429" s="5">
        <v>322.47320000000002</v>
      </c>
      <c r="JV429" s="5">
        <v>322.47320000000002</v>
      </c>
      <c r="JW429" s="5">
        <v>322.47320000000002</v>
      </c>
      <c r="JX429" s="5">
        <v>322.47320000000002</v>
      </c>
      <c r="JY429" s="5">
        <v>322.47320000000002</v>
      </c>
      <c r="JZ429" s="5">
        <v>322.47320000000002</v>
      </c>
      <c r="KA429" s="5">
        <v>322.47320000000002</v>
      </c>
      <c r="KB429" s="5">
        <v>322.47320000000002</v>
      </c>
      <c r="KC429" s="5">
        <v>322.47320000000002</v>
      </c>
      <c r="KD429" s="5">
        <v>322.47320000000002</v>
      </c>
      <c r="KE429" s="5">
        <v>322.47320000000002</v>
      </c>
      <c r="KF429" s="5">
        <v>322.47320000000002</v>
      </c>
      <c r="KG429" s="5">
        <v>341.82159200000001</v>
      </c>
      <c r="KH429" s="5">
        <v>341.82159200000001</v>
      </c>
      <c r="KI429" s="5">
        <v>341.82159200000001</v>
      </c>
      <c r="KJ429" s="5">
        <v>341.82159200000001</v>
      </c>
      <c r="KK429" s="5">
        <v>341.82159200000001</v>
      </c>
      <c r="KL429" s="5">
        <v>341.82159200000001</v>
      </c>
      <c r="KM429" s="5">
        <v>341.82159200000001</v>
      </c>
      <c r="KN429" s="5">
        <v>341.82159200000001</v>
      </c>
      <c r="KO429" s="5">
        <v>341.82159200000001</v>
      </c>
      <c r="KP429" s="5">
        <v>341.82159200000001</v>
      </c>
      <c r="KQ429" s="5">
        <v>341.82159200000001</v>
      </c>
      <c r="KR429" s="5">
        <v>341.82159200000001</v>
      </c>
      <c r="KS429" s="5">
        <v>362.33088751999998</v>
      </c>
      <c r="KT429" s="5">
        <v>362.33088751999998</v>
      </c>
      <c r="KU429" s="5">
        <v>362.33088751999998</v>
      </c>
      <c r="KV429" s="5">
        <v>362.33088751999998</v>
      </c>
      <c r="KW429" s="5">
        <v>362.33088751999998</v>
      </c>
      <c r="KX429" s="5">
        <v>362.33088751999998</v>
      </c>
      <c r="KY429" s="5">
        <v>362.33088751999998</v>
      </c>
      <c r="KZ429" s="5">
        <v>362.33088751999998</v>
      </c>
      <c r="LA429" s="5">
        <v>362.33088751999998</v>
      </c>
      <c r="LB429" s="5">
        <v>362.33088751999998</v>
      </c>
      <c r="LC429" s="5">
        <v>362.33088751999998</v>
      </c>
      <c r="LD429" s="5">
        <v>362.33088751999998</v>
      </c>
      <c r="LE429" s="5">
        <v>384.07074077120001</v>
      </c>
      <c r="LF429" s="5">
        <v>384.07074077120001</v>
      </c>
      <c r="LG429" s="5">
        <v>384.07074077120001</v>
      </c>
      <c r="LH429" s="5">
        <v>384.07074077120001</v>
      </c>
      <c r="LI429" s="5">
        <v>384.07074077120001</v>
      </c>
      <c r="LJ429" s="5">
        <v>384.07074077120001</v>
      </c>
      <c r="LK429" s="5">
        <v>384.07074077120001</v>
      </c>
      <c r="LL429" s="5">
        <v>384.07074077120001</v>
      </c>
      <c r="LM429" s="5">
        <v>384.07074077120001</v>
      </c>
      <c r="LN429" s="5">
        <v>384.07074077120001</v>
      </c>
      <c r="LO429" s="5">
        <v>384.07074077120001</v>
      </c>
      <c r="LP429" s="5">
        <v>384.07074077120001</v>
      </c>
      <c r="LQ429" s="5"/>
      <c r="LT429" s="5">
        <v>0</v>
      </c>
      <c r="LU429" s="5">
        <v>0</v>
      </c>
      <c r="LV429" s="5">
        <v>0</v>
      </c>
      <c r="LW429" s="5">
        <v>202.66615999999999</v>
      </c>
      <c r="LX429" s="5">
        <v>304</v>
      </c>
      <c r="LY429" s="5">
        <v>304</v>
      </c>
      <c r="LZ429" s="5">
        <v>304</v>
      </c>
      <c r="MA429" s="5">
        <v>304</v>
      </c>
      <c r="MB429" s="5">
        <v>304</v>
      </c>
      <c r="MC429" s="5">
        <v>304</v>
      </c>
      <c r="MD429" s="5">
        <v>304</v>
      </c>
      <c r="ME429" s="5">
        <v>304</v>
      </c>
      <c r="MF429" s="5">
        <v>322.24</v>
      </c>
      <c r="MG429" s="5">
        <v>322.24</v>
      </c>
      <c r="MH429" s="5">
        <v>322.24</v>
      </c>
      <c r="MI429" s="5">
        <v>322.24</v>
      </c>
      <c r="MJ429" s="5">
        <v>322.24</v>
      </c>
      <c r="MK429" s="5">
        <v>322.24</v>
      </c>
      <c r="ML429" s="5">
        <v>322.24</v>
      </c>
      <c r="MM429" s="5">
        <v>322.24</v>
      </c>
      <c r="MN429" s="5">
        <v>322.24</v>
      </c>
      <c r="MO429" s="5">
        <v>322.24</v>
      </c>
      <c r="MP429" s="5">
        <v>322.24</v>
      </c>
      <c r="MQ429" s="5">
        <v>322.24</v>
      </c>
      <c r="MR429" s="5">
        <v>341.57440000000003</v>
      </c>
      <c r="MS429" s="5">
        <v>341.57440000000003</v>
      </c>
      <c r="MT429" s="5">
        <v>341.57440000000003</v>
      </c>
      <c r="MU429" s="5">
        <v>341.57440000000003</v>
      </c>
      <c r="MV429" s="5">
        <v>341.57440000000003</v>
      </c>
      <c r="MW429" s="5">
        <v>341.57440000000003</v>
      </c>
      <c r="MX429" s="5">
        <v>341.57440000000003</v>
      </c>
      <c r="MY429" s="5">
        <v>341.57440000000003</v>
      </c>
      <c r="MZ429" s="5">
        <v>341.57440000000003</v>
      </c>
      <c r="NA429" s="5">
        <v>341.57440000000003</v>
      </c>
      <c r="NB429" s="5">
        <v>341.57440000000003</v>
      </c>
      <c r="NC429" s="5">
        <v>341.57440000000003</v>
      </c>
      <c r="ND429" s="5">
        <v>362.06886400000002</v>
      </c>
      <c r="NE429" s="5">
        <v>362.06886400000002</v>
      </c>
      <c r="NF429" s="5">
        <v>362.06886400000002</v>
      </c>
      <c r="NG429" s="5">
        <v>362.06886400000002</v>
      </c>
      <c r="NH429" s="5">
        <v>362.06886400000002</v>
      </c>
      <c r="NI429" s="5">
        <v>362.06886400000002</v>
      </c>
      <c r="NJ429" s="5">
        <v>362.06886400000002</v>
      </c>
      <c r="NK429" s="5">
        <v>362.06886400000002</v>
      </c>
      <c r="NL429" s="5">
        <v>362.06886400000002</v>
      </c>
      <c r="NM429" s="5">
        <v>362.06886400000002</v>
      </c>
      <c r="NN429" s="5">
        <v>362.06886400000002</v>
      </c>
      <c r="NO429" s="5">
        <v>362.06886400000002</v>
      </c>
      <c r="NP429" s="5">
        <v>383.79299584</v>
      </c>
      <c r="NQ429" s="5">
        <v>383.79299584</v>
      </c>
      <c r="NR429" s="5">
        <v>383.79299584</v>
      </c>
      <c r="NS429" s="5">
        <v>383.79299584</v>
      </c>
      <c r="NT429" s="5">
        <v>383.79299584</v>
      </c>
      <c r="NU429" s="5">
        <v>383.79299584</v>
      </c>
      <c r="NV429" s="5">
        <v>383.79299584</v>
      </c>
      <c r="NW429" s="5">
        <v>383.79299584</v>
      </c>
      <c r="NX429" s="5">
        <v>383.79299584</v>
      </c>
      <c r="NY429" s="5">
        <v>383.79299584</v>
      </c>
      <c r="NZ429" s="5">
        <v>383.79299584</v>
      </c>
      <c r="OA429" s="5">
        <v>383.79299584</v>
      </c>
      <c r="OB429" s="5">
        <v>406.82057559039998</v>
      </c>
      <c r="OC429" s="5">
        <v>406.82057559039998</v>
      </c>
      <c r="OD429" s="5">
        <v>406.82057559039998</v>
      </c>
      <c r="OE429" s="5">
        <v>406.82057559039998</v>
      </c>
      <c r="OF429" s="5">
        <v>406.82057559039998</v>
      </c>
      <c r="OG429" s="5">
        <v>406.82057559039998</v>
      </c>
      <c r="OH429" s="5">
        <v>406.82057559039998</v>
      </c>
      <c r="OI429" s="5">
        <v>406.82057559039998</v>
      </c>
      <c r="OJ429" s="5">
        <v>406.82057559039998</v>
      </c>
      <c r="OK429" s="5">
        <v>406.82057559039998</v>
      </c>
      <c r="OL429" s="5">
        <v>406.82057559039998</v>
      </c>
      <c r="OM429" s="5">
        <v>406.82057559039998</v>
      </c>
      <c r="ON429" s="5"/>
      <c r="OQ429" s="59">
        <v>0</v>
      </c>
      <c r="OR429" s="59">
        <v>0</v>
      </c>
      <c r="OS429" s="59">
        <v>0</v>
      </c>
      <c r="OT429" s="59">
        <v>0</v>
      </c>
      <c r="OU429" s="59">
        <v>0</v>
      </c>
      <c r="OV429" s="59">
        <v>0</v>
      </c>
      <c r="OW429" s="59">
        <v>0</v>
      </c>
      <c r="OX429" s="59">
        <v>0</v>
      </c>
      <c r="OY429" s="59">
        <v>0</v>
      </c>
      <c r="OZ429" s="59">
        <v>0</v>
      </c>
      <c r="PA429" s="59">
        <v>0</v>
      </c>
      <c r="PB429" s="59">
        <v>0</v>
      </c>
      <c r="PC429" s="59">
        <v>0</v>
      </c>
      <c r="PD429" s="59">
        <v>0</v>
      </c>
      <c r="PE429" s="59">
        <v>0</v>
      </c>
      <c r="PF429" s="59">
        <v>0</v>
      </c>
      <c r="PG429" s="59">
        <v>0</v>
      </c>
      <c r="PH429" s="59">
        <v>0</v>
      </c>
      <c r="PI429" s="59">
        <v>0</v>
      </c>
      <c r="PJ429" s="59">
        <v>0</v>
      </c>
      <c r="PK429" s="59">
        <v>0</v>
      </c>
      <c r="PL429" s="59">
        <v>0</v>
      </c>
      <c r="PM429" s="59">
        <v>0</v>
      </c>
      <c r="PN429" s="59">
        <v>0</v>
      </c>
      <c r="PO429" s="59">
        <v>0</v>
      </c>
      <c r="PP429" s="59">
        <v>0</v>
      </c>
      <c r="PQ429" s="59">
        <v>0</v>
      </c>
      <c r="PR429" s="59">
        <v>0</v>
      </c>
      <c r="PS429" s="59">
        <v>0</v>
      </c>
      <c r="PT429" s="59">
        <v>0</v>
      </c>
      <c r="PU429" s="59">
        <v>0</v>
      </c>
      <c r="PV429" s="59">
        <v>0</v>
      </c>
      <c r="PW429" s="59">
        <v>0</v>
      </c>
      <c r="PX429" s="59">
        <v>0</v>
      </c>
      <c r="PY429" s="59">
        <v>0</v>
      </c>
      <c r="PZ429" s="59">
        <v>0</v>
      </c>
      <c r="QA429" s="59">
        <v>0</v>
      </c>
      <c r="QB429" s="59">
        <v>0</v>
      </c>
      <c r="QC429" s="59">
        <v>0</v>
      </c>
      <c r="QD429" s="59">
        <v>0</v>
      </c>
      <c r="QE429" s="59">
        <v>0</v>
      </c>
      <c r="QF429" s="59">
        <v>0</v>
      </c>
      <c r="QG429" s="59">
        <v>0</v>
      </c>
      <c r="QH429" s="59">
        <v>0</v>
      </c>
      <c r="QI429" s="59">
        <v>0</v>
      </c>
      <c r="QJ429" s="59">
        <v>0</v>
      </c>
      <c r="QK429" s="59">
        <v>0</v>
      </c>
      <c r="QL429" s="59">
        <v>0</v>
      </c>
      <c r="QM429" s="59">
        <v>0</v>
      </c>
      <c r="QN429" s="59">
        <v>0</v>
      </c>
      <c r="QO429" s="59">
        <v>0</v>
      </c>
      <c r="QP429" s="59">
        <v>0</v>
      </c>
      <c r="QQ429" s="59">
        <v>0</v>
      </c>
      <c r="QR429" s="59">
        <v>0</v>
      </c>
      <c r="QS429" s="59">
        <v>0</v>
      </c>
      <c r="QT429" s="59">
        <v>0</v>
      </c>
      <c r="QU429" s="59">
        <v>0</v>
      </c>
      <c r="QV429" s="59">
        <v>0</v>
      </c>
      <c r="QW429" s="59">
        <v>0</v>
      </c>
      <c r="QX429" s="59">
        <v>0</v>
      </c>
      <c r="QY429" s="59">
        <v>0</v>
      </c>
      <c r="QZ429" s="59">
        <v>0</v>
      </c>
      <c r="RA429" s="59">
        <v>0</v>
      </c>
      <c r="RB429" s="59">
        <v>0</v>
      </c>
      <c r="RC429" s="59">
        <v>0</v>
      </c>
      <c r="RD429" s="59">
        <v>0</v>
      </c>
      <c r="RE429" s="59">
        <v>0</v>
      </c>
      <c r="RF429" s="59">
        <v>0</v>
      </c>
      <c r="RG429" s="59">
        <v>0</v>
      </c>
      <c r="RH429" s="59">
        <v>0</v>
      </c>
      <c r="RI429" s="59">
        <v>0</v>
      </c>
      <c r="RJ429" s="59">
        <v>0</v>
      </c>
      <c r="RK429" s="59"/>
      <c r="RN429" s="59">
        <v>0</v>
      </c>
      <c r="RO429" s="59">
        <v>0</v>
      </c>
      <c r="RP429" s="59">
        <v>0</v>
      </c>
      <c r="RQ429" s="59">
        <v>393.99901499999999</v>
      </c>
      <c r="RR429" s="59">
        <v>591</v>
      </c>
      <c r="RS429" s="59">
        <v>591</v>
      </c>
      <c r="RT429" s="59">
        <v>591</v>
      </c>
      <c r="RU429" s="59">
        <v>591</v>
      </c>
      <c r="RV429" s="59">
        <v>591</v>
      </c>
      <c r="RW429" s="59">
        <v>591</v>
      </c>
      <c r="RX429" s="59">
        <v>591</v>
      </c>
      <c r="RY429" s="59">
        <v>591</v>
      </c>
      <c r="RZ429" s="59">
        <v>626.46</v>
      </c>
      <c r="SA429" s="59">
        <v>626.46</v>
      </c>
      <c r="SB429" s="59">
        <v>626.46</v>
      </c>
      <c r="SC429" s="59">
        <v>626.46</v>
      </c>
      <c r="SD429" s="59">
        <v>626.46</v>
      </c>
      <c r="SE429" s="59">
        <v>626.46</v>
      </c>
      <c r="SF429" s="59">
        <v>626.46</v>
      </c>
      <c r="SG429" s="59">
        <v>626.46</v>
      </c>
      <c r="SH429" s="59">
        <v>626.46</v>
      </c>
      <c r="SI429" s="59">
        <v>626.46</v>
      </c>
      <c r="SJ429" s="59">
        <v>626.46</v>
      </c>
      <c r="SK429" s="59">
        <v>626.46</v>
      </c>
      <c r="SL429" s="59">
        <v>664.0476000000001</v>
      </c>
      <c r="SM429" s="59">
        <v>664.0476000000001</v>
      </c>
      <c r="SN429" s="59">
        <v>664.0476000000001</v>
      </c>
      <c r="SO429" s="59">
        <v>664.0476000000001</v>
      </c>
      <c r="SP429" s="59">
        <v>664.0476000000001</v>
      </c>
      <c r="SQ429" s="59">
        <v>664.0476000000001</v>
      </c>
      <c r="SR429" s="59">
        <v>664.0476000000001</v>
      </c>
      <c r="SS429" s="59">
        <v>664.0476000000001</v>
      </c>
      <c r="ST429" s="59">
        <v>664.0476000000001</v>
      </c>
      <c r="SU429" s="59">
        <v>664.0476000000001</v>
      </c>
      <c r="SV429" s="59">
        <v>664.0476000000001</v>
      </c>
      <c r="SW429" s="59">
        <v>664.0476000000001</v>
      </c>
      <c r="SX429" s="59">
        <v>703.89045600000009</v>
      </c>
      <c r="SY429" s="59">
        <v>703.89045600000009</v>
      </c>
      <c r="SZ429" s="59">
        <v>703.89045600000009</v>
      </c>
      <c r="TA429" s="59">
        <v>703.89045600000009</v>
      </c>
      <c r="TB429" s="59">
        <v>703.89045600000009</v>
      </c>
      <c r="TC429" s="59">
        <v>703.89045600000009</v>
      </c>
      <c r="TD429" s="59">
        <v>703.89045600000009</v>
      </c>
      <c r="TE429" s="59">
        <v>703.89045600000009</v>
      </c>
      <c r="TF429" s="59">
        <v>703.89045600000009</v>
      </c>
      <c r="TG429" s="59">
        <v>703.89045600000009</v>
      </c>
      <c r="TH429" s="59">
        <v>703.89045600000009</v>
      </c>
      <c r="TI429" s="59">
        <v>703.89045600000009</v>
      </c>
      <c r="TJ429" s="59">
        <v>746.12388336000004</v>
      </c>
      <c r="TK429" s="59">
        <v>746.12388336000004</v>
      </c>
      <c r="TL429" s="59">
        <v>746.12388336000004</v>
      </c>
      <c r="TM429" s="59">
        <v>746.12388336000004</v>
      </c>
      <c r="TN429" s="59">
        <v>746.12388336000004</v>
      </c>
      <c r="TO429" s="59">
        <v>746.12388336000004</v>
      </c>
      <c r="TP429" s="59">
        <v>746.12388336000004</v>
      </c>
      <c r="TQ429" s="59">
        <v>746.12388336000004</v>
      </c>
      <c r="TR429" s="59">
        <v>746.12388336000004</v>
      </c>
      <c r="TS429" s="59">
        <v>746.12388336000004</v>
      </c>
      <c r="TT429" s="59">
        <v>746.12388336000004</v>
      </c>
      <c r="TU429" s="59">
        <v>746.12388336000004</v>
      </c>
      <c r="TV429" s="59">
        <v>790.89131636160005</v>
      </c>
      <c r="TW429" s="59">
        <v>790.89131636160005</v>
      </c>
      <c r="TX429" s="59">
        <v>790.89131636160005</v>
      </c>
      <c r="TY429" s="59">
        <v>790.89131636160005</v>
      </c>
      <c r="TZ429" s="59">
        <v>790.89131636160005</v>
      </c>
      <c r="UA429" s="59">
        <v>790.89131636160005</v>
      </c>
      <c r="UB429" s="59">
        <v>790.89131636160005</v>
      </c>
      <c r="UC429" s="59">
        <v>790.89131636160005</v>
      </c>
      <c r="UD429" s="59">
        <v>790.89131636160005</v>
      </c>
      <c r="UE429" s="59">
        <v>790.89131636160005</v>
      </c>
      <c r="UF429" s="59">
        <v>790.89131636160005</v>
      </c>
      <c r="UG429" s="59">
        <v>790.89131636160005</v>
      </c>
      <c r="UH429" s="59"/>
      <c r="UK429" s="59">
        <v>2487.3328550000001</v>
      </c>
      <c r="UL429" s="59">
        <v>3650.639999999999</v>
      </c>
      <c r="UM429" s="59">
        <v>3869.6783999999993</v>
      </c>
      <c r="UN429" s="59">
        <v>4101.859104000001</v>
      </c>
      <c r="UO429" s="59">
        <v>4347.9706502399995</v>
      </c>
      <c r="UP429" s="59">
        <v>4608.8488892543992</v>
      </c>
      <c r="UQ429" s="59"/>
      <c r="UT429" s="59">
        <v>2634.6661599999998</v>
      </c>
      <c r="UU429" s="59">
        <v>3866.8799999999992</v>
      </c>
      <c r="UV429" s="59">
        <v>4098.8928000000005</v>
      </c>
      <c r="UW429" s="59">
        <v>4344.8263679999991</v>
      </c>
      <c r="UX429" s="59">
        <v>4605.51595008</v>
      </c>
      <c r="UY429" s="59">
        <v>4881.8469070847996</v>
      </c>
      <c r="UZ429" s="59"/>
      <c r="VC429" s="59">
        <v>0</v>
      </c>
      <c r="VD429" s="59">
        <v>0</v>
      </c>
      <c r="VE429" s="59">
        <v>0</v>
      </c>
      <c r="VF429" s="59">
        <v>0</v>
      </c>
      <c r="VG429" s="59">
        <v>0</v>
      </c>
      <c r="VH429" s="59">
        <v>0</v>
      </c>
      <c r="VI429" s="59"/>
      <c r="VL429" s="59">
        <v>5121.9990149999994</v>
      </c>
      <c r="VM429" s="59">
        <v>7517.5199999999986</v>
      </c>
      <c r="VN429" s="59">
        <v>7968.5712000000003</v>
      </c>
      <c r="VO429" s="59">
        <v>8446.685472000001</v>
      </c>
      <c r="VP429" s="59">
        <v>8953.4866003200004</v>
      </c>
      <c r="VQ429" s="59">
        <v>9490.6957963391978</v>
      </c>
      <c r="VR429" s="59"/>
      <c r="VU429" s="59">
        <v>86666.65</v>
      </c>
      <c r="VV429" s="59">
        <v>127200</v>
      </c>
      <c r="VW429" s="59">
        <v>134832</v>
      </c>
      <c r="VX429" s="59">
        <v>142921.92000000001</v>
      </c>
      <c r="VY429" s="59">
        <v>151497.2352</v>
      </c>
      <c r="VZ429" s="59">
        <v>160587.06931200004</v>
      </c>
      <c r="WA429" s="59"/>
      <c r="WD429" s="59">
        <v>7222.2208333333328</v>
      </c>
      <c r="WE429" s="59">
        <v>10600</v>
      </c>
      <c r="WF429" s="59">
        <v>11236</v>
      </c>
      <c r="WG429" s="59">
        <v>11910.160000000002</v>
      </c>
      <c r="WH429" s="59">
        <v>12624.7696</v>
      </c>
      <c r="WI429" s="59">
        <v>13382.255776000004</v>
      </c>
      <c r="WJ429" s="59"/>
      <c r="WM429" s="59">
        <v>303.072632536019</v>
      </c>
      <c r="WN429" s="59">
        <v>444.8174569869912</v>
      </c>
      <c r="WO429" s="59">
        <v>471.50650440621069</v>
      </c>
      <c r="WP429" s="59">
        <v>499.79689467058341</v>
      </c>
      <c r="WQ429" s="59">
        <v>529.78470835081828</v>
      </c>
      <c r="WR429" s="59">
        <v>561.5717908518676</v>
      </c>
      <c r="WS429" s="59"/>
      <c r="WV429" s="74">
        <v>8.6666666666666661</v>
      </c>
      <c r="WW429" s="74">
        <v>20.666666666666668</v>
      </c>
      <c r="WX429" s="74">
        <v>32.666666666666664</v>
      </c>
      <c r="WY429" s="74">
        <v>44.666666666666664</v>
      </c>
      <c r="WZ429" s="74">
        <v>56.666666666666664</v>
      </c>
      <c r="XA429" s="74">
        <v>68.666666666666671</v>
      </c>
      <c r="XB429" s="74"/>
      <c r="XE429" s="80">
        <v>0</v>
      </c>
      <c r="XF429" s="80">
        <v>1</v>
      </c>
      <c r="XG429" s="80">
        <v>2</v>
      </c>
      <c r="XH429" s="80">
        <v>3</v>
      </c>
      <c r="XI429" s="80">
        <v>4</v>
      </c>
      <c r="XJ429" s="80">
        <v>5</v>
      </c>
      <c r="XK429" s="80"/>
      <c r="XL429" s="75"/>
      <c r="XM429" s="75"/>
      <c r="XN429" s="80">
        <v>8</v>
      </c>
      <c r="XO429" s="80">
        <v>8</v>
      </c>
      <c r="XP429" s="80">
        <v>8</v>
      </c>
      <c r="XQ429" s="80">
        <v>8</v>
      </c>
      <c r="XR429" s="80">
        <v>8</v>
      </c>
      <c r="XS429" s="80">
        <v>8</v>
      </c>
      <c r="XT429" s="80"/>
      <c r="XW429" s="80">
        <v>20</v>
      </c>
      <c r="XX429" s="80">
        <v>20</v>
      </c>
      <c r="XY429" s="80">
        <v>19</v>
      </c>
      <c r="XZ429" s="80">
        <v>19</v>
      </c>
      <c r="YA429" s="80">
        <v>20</v>
      </c>
      <c r="YB429" s="80">
        <v>20</v>
      </c>
      <c r="YC429" s="80"/>
      <c r="YF429" s="5">
        <v>631.90643883759913</v>
      </c>
      <c r="YG429" s="5">
        <v>927.44439781787696</v>
      </c>
      <c r="YH429" s="5">
        <v>983.09106168694962</v>
      </c>
      <c r="YI429" s="5">
        <v>1042.0765253881673</v>
      </c>
      <c r="YJ429" s="5">
        <v>1104.6011169114563</v>
      </c>
      <c r="YK429" s="5">
        <v>3417.1643473336144</v>
      </c>
      <c r="YL429" s="5"/>
      <c r="YO429" s="5">
        <v>13638.268464120854</v>
      </c>
      <c r="YP429" s="5">
        <v>20016.785564414604</v>
      </c>
      <c r="YQ429" s="5">
        <v>21217.792698279482</v>
      </c>
      <c r="YR429" s="5">
        <v>29987.813680235005</v>
      </c>
      <c r="YS429" s="5">
        <v>31787.082501049095</v>
      </c>
      <c r="YT429" s="5">
        <v>33694.307451112058</v>
      </c>
      <c r="YU429" s="5"/>
      <c r="YX429" s="5">
        <v>9327.7264216403237</v>
      </c>
      <c r="YY429" s="5">
        <v>19838.334072437454</v>
      </c>
      <c r="YZ429" s="5">
        <v>21217.792698279482</v>
      </c>
      <c r="ZA429" s="5">
        <v>29987.813680235005</v>
      </c>
      <c r="ZB429" s="5">
        <v>31787.082501049095</v>
      </c>
      <c r="ZC429" s="5">
        <v>33694.307451112058</v>
      </c>
      <c r="ZD429" s="5"/>
      <c r="ZG429" s="5">
        <v>303.072632536019</v>
      </c>
      <c r="ZH429" s="5">
        <v>444.8174569869912</v>
      </c>
      <c r="ZI429" s="5">
        <v>471.50650440621069</v>
      </c>
      <c r="ZJ429" s="5">
        <v>499.79689467058341</v>
      </c>
      <c r="ZK429" s="5">
        <v>529.78470835081828</v>
      </c>
      <c r="ZL429" s="5">
        <v>561.5717908518676</v>
      </c>
      <c r="ZM429" s="5"/>
      <c r="ZP429" s="60">
        <v>4243.0168555042655</v>
      </c>
      <c r="ZQ429" s="60">
        <v>12454.888795635754</v>
      </c>
      <c r="ZR429" s="60">
        <v>13202.182123373899</v>
      </c>
      <c r="ZS429" s="60">
        <v>13994.313050776336</v>
      </c>
      <c r="ZT429" s="60">
        <v>14833.971833822912</v>
      </c>
      <c r="ZU429" s="60">
        <v>15724.010143852292</v>
      </c>
      <c r="ZV429" s="60"/>
      <c r="ZY429" s="60">
        <v>303.072632536019</v>
      </c>
      <c r="ZZ429" s="60">
        <v>444.8174569869912</v>
      </c>
      <c r="AAA429" s="60">
        <v>471.50650440621069</v>
      </c>
      <c r="AAB429" s="60">
        <v>499.79689467058341</v>
      </c>
      <c r="AAC429" s="60">
        <v>529.78470835081828</v>
      </c>
      <c r="AAD429" s="60">
        <v>561.5717908518676</v>
      </c>
      <c r="AAE429" s="60"/>
      <c r="AAH429" s="60">
        <v>3939.9442229682472</v>
      </c>
      <c r="AAI429" s="60">
        <v>15123.7935375577</v>
      </c>
      <c r="AAJ429" s="60">
        <v>25932.857742341592</v>
      </c>
      <c r="AAK429" s="60">
        <v>37984.563994964337</v>
      </c>
      <c r="AAL429" s="60">
        <v>51389.116710029375</v>
      </c>
      <c r="AAM429" s="60">
        <v>71881.189229039053</v>
      </c>
      <c r="AAN429" s="60"/>
      <c r="AAQ429" s="5">
        <v>8182.9610784725128</v>
      </c>
      <c r="AAR429" s="5">
        <v>27578.682333193454</v>
      </c>
      <c r="AAS429" s="5">
        <v>39135.039865715487</v>
      </c>
      <c r="AAT429" s="5">
        <v>51978.877045740672</v>
      </c>
      <c r="AAU429" s="5">
        <v>66223.088543852282</v>
      </c>
      <c r="AAV429" s="5">
        <v>87605.199372891351</v>
      </c>
    </row>
    <row r="430" spans="2:724" ht="15" customHeight="1">
      <c r="B430" s="228">
        <v>157</v>
      </c>
      <c r="C430" s="228">
        <v>224014</v>
      </c>
      <c r="D430" s="229" t="s">
        <v>565</v>
      </c>
      <c r="E430" s="73" t="b">
        <v>0</v>
      </c>
      <c r="F430" s="230">
        <v>41680</v>
      </c>
      <c r="G430" s="231" t="s">
        <v>426</v>
      </c>
      <c r="H430" s="57" t="s">
        <v>243</v>
      </c>
      <c r="I430" s="57" t="s">
        <v>198</v>
      </c>
      <c r="J430" s="229" t="s">
        <v>244</v>
      </c>
      <c r="K430" s="232">
        <v>0</v>
      </c>
      <c r="L430" s="232">
        <v>0</v>
      </c>
      <c r="M430" s="73" t="b">
        <v>1</v>
      </c>
      <c r="N430" s="73" t="b">
        <v>1</v>
      </c>
      <c r="O430" s="73" t="b">
        <v>1</v>
      </c>
      <c r="P430" s="27">
        <v>42776</v>
      </c>
      <c r="Q430" s="27" t="s">
        <v>426</v>
      </c>
      <c r="R430" s="69">
        <v>0</v>
      </c>
      <c r="S430" s="69">
        <v>0.06</v>
      </c>
      <c r="T430" s="69">
        <v>0.06</v>
      </c>
      <c r="U430" s="69">
        <v>0.06</v>
      </c>
      <c r="V430" s="69">
        <v>0.06</v>
      </c>
      <c r="W430" s="69">
        <v>0.06</v>
      </c>
      <c r="Z430" s="232">
        <v>0</v>
      </c>
      <c r="AA430" s="232">
        <v>5924.78</v>
      </c>
      <c r="AB430" s="232">
        <v>8464</v>
      </c>
      <c r="AC430" s="232">
        <v>8464</v>
      </c>
      <c r="AD430" s="232">
        <v>8464</v>
      </c>
      <c r="AE430" s="232">
        <v>9905</v>
      </c>
      <c r="AF430" s="232">
        <v>9905</v>
      </c>
      <c r="AG430" s="232">
        <v>9905</v>
      </c>
      <c r="AH430" s="232">
        <v>9905</v>
      </c>
      <c r="AI430" s="232">
        <v>9905</v>
      </c>
      <c r="AJ430" s="232">
        <v>9905</v>
      </c>
      <c r="AK430" s="232">
        <v>9905</v>
      </c>
      <c r="AL430" s="5">
        <v>10499.300000000001</v>
      </c>
      <c r="AM430" s="5">
        <v>10499.300000000001</v>
      </c>
      <c r="AN430" s="5">
        <v>10499.300000000001</v>
      </c>
      <c r="AO430" s="5">
        <v>10499.300000000001</v>
      </c>
      <c r="AP430" s="5">
        <v>10499.300000000001</v>
      </c>
      <c r="AQ430" s="5">
        <v>10499.300000000001</v>
      </c>
      <c r="AR430" s="5">
        <v>10499.300000000001</v>
      </c>
      <c r="AS430" s="5">
        <v>10499.300000000001</v>
      </c>
      <c r="AT430" s="5">
        <v>10499.300000000001</v>
      </c>
      <c r="AU430" s="5">
        <v>10499.300000000001</v>
      </c>
      <c r="AV430" s="5">
        <v>10499.300000000001</v>
      </c>
      <c r="AW430" s="5">
        <v>10499.300000000001</v>
      </c>
      <c r="AX430" s="5">
        <v>11129.258000000002</v>
      </c>
      <c r="AY430" s="5">
        <v>11129.258000000002</v>
      </c>
      <c r="AZ430" s="5">
        <v>11129.258000000002</v>
      </c>
      <c r="BA430" s="5">
        <v>11129.258000000002</v>
      </c>
      <c r="BB430" s="5">
        <v>11129.258000000002</v>
      </c>
      <c r="BC430" s="5">
        <v>11129.258000000002</v>
      </c>
      <c r="BD430" s="5">
        <v>11129.258000000002</v>
      </c>
      <c r="BE430" s="5">
        <v>11129.258000000002</v>
      </c>
      <c r="BF430" s="5">
        <v>11129.258000000002</v>
      </c>
      <c r="BG430" s="5">
        <v>11129.258000000002</v>
      </c>
      <c r="BH430" s="5">
        <v>11129.258000000002</v>
      </c>
      <c r="BI430" s="5">
        <v>11129.258000000002</v>
      </c>
      <c r="BJ430" s="5">
        <v>11797.013480000001</v>
      </c>
      <c r="BK430" s="5">
        <v>11797.013480000001</v>
      </c>
      <c r="BL430" s="5">
        <v>11797.013480000001</v>
      </c>
      <c r="BM430" s="5">
        <v>11797.013480000001</v>
      </c>
      <c r="BN430" s="5">
        <v>11797.013480000001</v>
      </c>
      <c r="BO430" s="5">
        <v>11797.013480000001</v>
      </c>
      <c r="BP430" s="5">
        <v>11797.013480000001</v>
      </c>
      <c r="BQ430" s="5">
        <v>11797.013480000001</v>
      </c>
      <c r="BR430" s="5">
        <v>11797.013480000001</v>
      </c>
      <c r="BS430" s="5">
        <v>11797.013480000001</v>
      </c>
      <c r="BT430" s="5">
        <v>11797.013480000001</v>
      </c>
      <c r="BU430" s="5">
        <v>11797.013480000001</v>
      </c>
      <c r="BV430" s="5">
        <v>12504.834288800002</v>
      </c>
      <c r="BW430" s="5">
        <v>12504.834288800002</v>
      </c>
      <c r="BX430" s="5">
        <v>12504.834288800002</v>
      </c>
      <c r="BY430" s="5">
        <v>12504.834288800002</v>
      </c>
      <c r="BZ430" s="5">
        <v>12504.834288800002</v>
      </c>
      <c r="CA430" s="5">
        <v>12504.834288800002</v>
      </c>
      <c r="CB430" s="5">
        <v>12504.834288800002</v>
      </c>
      <c r="CC430" s="5">
        <v>12504.834288800002</v>
      </c>
      <c r="CD430" s="5">
        <v>12504.834288800002</v>
      </c>
      <c r="CE430" s="5">
        <v>12504.834288800002</v>
      </c>
      <c r="CF430" s="5">
        <v>12504.834288800002</v>
      </c>
      <c r="CG430" s="5">
        <v>12504.834288800002</v>
      </c>
      <c r="CH430" s="5">
        <v>13255.124346128003</v>
      </c>
      <c r="CI430" s="5">
        <v>13255.124346128003</v>
      </c>
      <c r="CJ430" s="5">
        <v>13255.124346128003</v>
      </c>
      <c r="CK430" s="5">
        <v>13255.124346128003</v>
      </c>
      <c r="CL430" s="5">
        <v>13255.124346128003</v>
      </c>
      <c r="CM430" s="5">
        <v>13255.124346128003</v>
      </c>
      <c r="CN430" s="5">
        <v>13255.124346128003</v>
      </c>
      <c r="CO430" s="5">
        <v>13255.124346128003</v>
      </c>
      <c r="CP430" s="5">
        <v>13255.124346128003</v>
      </c>
      <c r="CQ430" s="5">
        <v>13255.124346128003</v>
      </c>
      <c r="CR430" s="5">
        <v>13255.124346128003</v>
      </c>
      <c r="CS430" s="5">
        <v>13255.124346128003</v>
      </c>
      <c r="CU430" s="69">
        <v>0</v>
      </c>
      <c r="CV430" s="69">
        <v>0</v>
      </c>
      <c r="CW430" s="69">
        <v>0</v>
      </c>
      <c r="CX430" s="69">
        <v>0</v>
      </c>
      <c r="CY430" s="69">
        <v>0</v>
      </c>
      <c r="CZ430" s="69">
        <v>0</v>
      </c>
      <c r="DC430" s="5">
        <v>0</v>
      </c>
      <c r="DD430" s="5">
        <v>0</v>
      </c>
      <c r="DE430" s="5">
        <v>0</v>
      </c>
      <c r="DF430" s="5">
        <v>0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0</v>
      </c>
      <c r="DQ430" s="5">
        <v>0</v>
      </c>
      <c r="DR430" s="5">
        <v>0</v>
      </c>
      <c r="DS430" s="5">
        <v>0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0</v>
      </c>
      <c r="EC430" s="5">
        <v>0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0</v>
      </c>
      <c r="EJ430" s="5">
        <v>0</v>
      </c>
      <c r="EK430" s="5">
        <v>0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0</v>
      </c>
      <c r="ER430" s="5">
        <v>0</v>
      </c>
      <c r="ES430" s="5">
        <v>0</v>
      </c>
      <c r="ET430" s="5">
        <v>0</v>
      </c>
      <c r="EU430" s="5">
        <v>0</v>
      </c>
      <c r="EV430" s="5">
        <v>0</v>
      </c>
      <c r="EW430" s="5">
        <v>0</v>
      </c>
      <c r="EX430" s="5">
        <v>0</v>
      </c>
      <c r="EY430" s="5">
        <v>0</v>
      </c>
      <c r="EZ430" s="5">
        <v>0</v>
      </c>
      <c r="FA430" s="5">
        <v>0</v>
      </c>
      <c r="FB430" s="5">
        <v>0</v>
      </c>
      <c r="FC430" s="5">
        <v>0</v>
      </c>
      <c r="FD430" s="5">
        <v>0</v>
      </c>
      <c r="FE430" s="5">
        <v>0</v>
      </c>
      <c r="FF430" s="5">
        <v>0</v>
      </c>
      <c r="FG430" s="5">
        <v>0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0</v>
      </c>
      <c r="FO430" s="5">
        <v>0</v>
      </c>
      <c r="FP430" s="5">
        <v>0</v>
      </c>
      <c r="FQ430" s="5">
        <v>0</v>
      </c>
      <c r="FR430" s="5">
        <v>0</v>
      </c>
      <c r="FS430" s="5">
        <v>0</v>
      </c>
      <c r="FT430" s="5">
        <v>0</v>
      </c>
      <c r="FU430" s="5">
        <v>0</v>
      </c>
      <c r="FV430" s="5">
        <v>0</v>
      </c>
      <c r="FW430" s="5"/>
      <c r="FZ430" s="5">
        <v>0</v>
      </c>
      <c r="GA430" s="5">
        <v>5924.78</v>
      </c>
      <c r="GB430" s="5">
        <v>8464</v>
      </c>
      <c r="GC430" s="5">
        <v>8464</v>
      </c>
      <c r="GD430" s="5">
        <v>8464</v>
      </c>
      <c r="GE430" s="5">
        <v>9905</v>
      </c>
      <c r="GF430" s="5">
        <v>9905</v>
      </c>
      <c r="GG430" s="5">
        <v>9905</v>
      </c>
      <c r="GH430" s="5">
        <v>9905</v>
      </c>
      <c r="GI430" s="5">
        <v>9905</v>
      </c>
      <c r="GJ430" s="5">
        <v>9905</v>
      </c>
      <c r="GK430" s="5">
        <v>9905</v>
      </c>
      <c r="GL430" s="5">
        <v>10499.300000000001</v>
      </c>
      <c r="GM430" s="5">
        <v>10499.300000000001</v>
      </c>
      <c r="GN430" s="5">
        <v>10499.300000000001</v>
      </c>
      <c r="GO430" s="5">
        <v>10499.300000000001</v>
      </c>
      <c r="GP430" s="5">
        <v>10499.300000000001</v>
      </c>
      <c r="GQ430" s="5">
        <v>10499.300000000001</v>
      </c>
      <c r="GR430" s="5">
        <v>10499.300000000001</v>
      </c>
      <c r="GS430" s="5">
        <v>10499.300000000001</v>
      </c>
      <c r="GT430" s="5">
        <v>10499.300000000001</v>
      </c>
      <c r="GU430" s="5">
        <v>10499.300000000001</v>
      </c>
      <c r="GV430" s="5">
        <v>10499.300000000001</v>
      </c>
      <c r="GW430" s="5">
        <v>10499.300000000001</v>
      </c>
      <c r="GX430" s="5">
        <v>11129.258000000002</v>
      </c>
      <c r="GY430" s="5">
        <v>11129.258000000002</v>
      </c>
      <c r="GZ430" s="5">
        <v>11129.258000000002</v>
      </c>
      <c r="HA430" s="5">
        <v>11129.258000000002</v>
      </c>
      <c r="HB430" s="5">
        <v>11129.258000000002</v>
      </c>
      <c r="HC430" s="5">
        <v>11129.258000000002</v>
      </c>
      <c r="HD430" s="5">
        <v>11129.258000000002</v>
      </c>
      <c r="HE430" s="5">
        <v>11129.258000000002</v>
      </c>
      <c r="HF430" s="5">
        <v>11129.258000000002</v>
      </c>
      <c r="HG430" s="5">
        <v>11129.258000000002</v>
      </c>
      <c r="HH430" s="5">
        <v>11129.258000000002</v>
      </c>
      <c r="HI430" s="5">
        <v>11129.258000000002</v>
      </c>
      <c r="HJ430" s="5">
        <v>11797.013480000001</v>
      </c>
      <c r="HK430" s="5">
        <v>11797.013480000001</v>
      </c>
      <c r="HL430" s="5">
        <v>11797.013480000001</v>
      </c>
      <c r="HM430" s="5">
        <v>11797.013480000001</v>
      </c>
      <c r="HN430" s="5">
        <v>11797.013480000001</v>
      </c>
      <c r="HO430" s="5">
        <v>11797.013480000001</v>
      </c>
      <c r="HP430" s="5">
        <v>11797.013480000001</v>
      </c>
      <c r="HQ430" s="5">
        <v>11797.013480000001</v>
      </c>
      <c r="HR430" s="5">
        <v>11797.013480000001</v>
      </c>
      <c r="HS430" s="5">
        <v>11797.013480000001</v>
      </c>
      <c r="HT430" s="5">
        <v>11797.013480000001</v>
      </c>
      <c r="HU430" s="5">
        <v>11797.013480000001</v>
      </c>
      <c r="HV430" s="5">
        <v>12504.834288800002</v>
      </c>
      <c r="HW430" s="5">
        <v>12504.834288800002</v>
      </c>
      <c r="HX430" s="5">
        <v>12504.834288800002</v>
      </c>
      <c r="HY430" s="5">
        <v>12504.834288800002</v>
      </c>
      <c r="HZ430" s="5">
        <v>12504.834288800002</v>
      </c>
      <c r="IA430" s="5">
        <v>12504.834288800002</v>
      </c>
      <c r="IB430" s="5">
        <v>12504.834288800002</v>
      </c>
      <c r="IC430" s="5">
        <v>12504.834288800002</v>
      </c>
      <c r="ID430" s="5">
        <v>12504.834288800002</v>
      </c>
      <c r="IE430" s="5">
        <v>12504.834288800002</v>
      </c>
      <c r="IF430" s="5">
        <v>12504.834288800002</v>
      </c>
      <c r="IG430" s="5">
        <v>12504.834288800002</v>
      </c>
      <c r="IH430" s="5">
        <v>13255.124346128003</v>
      </c>
      <c r="II430" s="5">
        <v>13255.124346128003</v>
      </c>
      <c r="IJ430" s="5">
        <v>13255.124346128003</v>
      </c>
      <c r="IK430" s="5">
        <v>13255.124346128003</v>
      </c>
      <c r="IL430" s="5">
        <v>13255.124346128003</v>
      </c>
      <c r="IM430" s="5">
        <v>13255.124346128003</v>
      </c>
      <c r="IN430" s="5">
        <v>13255.124346128003</v>
      </c>
      <c r="IO430" s="5">
        <v>13255.124346128003</v>
      </c>
      <c r="IP430" s="5">
        <v>13255.124346128003</v>
      </c>
      <c r="IQ430" s="5">
        <v>13255.124346128003</v>
      </c>
      <c r="IR430" s="5">
        <v>13255.124346128003</v>
      </c>
      <c r="IS430" s="5">
        <v>13255.124346128003</v>
      </c>
      <c r="IT430" s="5"/>
      <c r="IW430" s="5">
        <v>0</v>
      </c>
      <c r="IX430" s="5">
        <v>170.04118599999998</v>
      </c>
      <c r="IY430" s="5">
        <v>242.91679999999999</v>
      </c>
      <c r="IZ430" s="5">
        <v>242.91679999999999</v>
      </c>
      <c r="JA430" s="5">
        <v>242.91679999999999</v>
      </c>
      <c r="JB430" s="5">
        <v>284.27350000000001</v>
      </c>
      <c r="JC430" s="5">
        <v>284.27350000000001</v>
      </c>
      <c r="JD430" s="5">
        <v>284.27350000000001</v>
      </c>
      <c r="JE430" s="5">
        <v>284.27350000000001</v>
      </c>
      <c r="JF430" s="5">
        <v>284.27350000000001</v>
      </c>
      <c r="JG430" s="5">
        <v>284.27350000000001</v>
      </c>
      <c r="JH430" s="5">
        <v>284.27350000000001</v>
      </c>
      <c r="JI430" s="5">
        <v>301.32991000000004</v>
      </c>
      <c r="JJ430" s="5">
        <v>301.32991000000004</v>
      </c>
      <c r="JK430" s="5">
        <v>301.32991000000004</v>
      </c>
      <c r="JL430" s="5">
        <v>301.32991000000004</v>
      </c>
      <c r="JM430" s="5">
        <v>301.32991000000004</v>
      </c>
      <c r="JN430" s="5">
        <v>301.32991000000004</v>
      </c>
      <c r="JO430" s="5">
        <v>301.32991000000004</v>
      </c>
      <c r="JP430" s="5">
        <v>301.32991000000004</v>
      </c>
      <c r="JQ430" s="5">
        <v>301.32991000000004</v>
      </c>
      <c r="JR430" s="5">
        <v>301.32991000000004</v>
      </c>
      <c r="JS430" s="5">
        <v>301.32991000000004</v>
      </c>
      <c r="JT430" s="5">
        <v>301.32991000000004</v>
      </c>
      <c r="JU430" s="5">
        <v>319.40970460000005</v>
      </c>
      <c r="JV430" s="5">
        <v>319.40970460000005</v>
      </c>
      <c r="JW430" s="5">
        <v>319.40970460000005</v>
      </c>
      <c r="JX430" s="5">
        <v>319.40970460000005</v>
      </c>
      <c r="JY430" s="5">
        <v>319.40970460000005</v>
      </c>
      <c r="JZ430" s="5">
        <v>319.40970460000005</v>
      </c>
      <c r="KA430" s="5">
        <v>319.40970460000005</v>
      </c>
      <c r="KB430" s="5">
        <v>319.40970460000005</v>
      </c>
      <c r="KC430" s="5">
        <v>319.40970460000005</v>
      </c>
      <c r="KD430" s="5">
        <v>319.40970460000005</v>
      </c>
      <c r="KE430" s="5">
        <v>319.40970460000005</v>
      </c>
      <c r="KF430" s="5">
        <v>319.40970460000005</v>
      </c>
      <c r="KG430" s="5">
        <v>338.57428687600003</v>
      </c>
      <c r="KH430" s="5">
        <v>338.57428687600003</v>
      </c>
      <c r="KI430" s="5">
        <v>338.57428687600003</v>
      </c>
      <c r="KJ430" s="5">
        <v>338.57428687600003</v>
      </c>
      <c r="KK430" s="5">
        <v>338.57428687600003</v>
      </c>
      <c r="KL430" s="5">
        <v>338.57428687600003</v>
      </c>
      <c r="KM430" s="5">
        <v>338.57428687600003</v>
      </c>
      <c r="KN430" s="5">
        <v>338.57428687600003</v>
      </c>
      <c r="KO430" s="5">
        <v>338.57428687600003</v>
      </c>
      <c r="KP430" s="5">
        <v>338.57428687600003</v>
      </c>
      <c r="KQ430" s="5">
        <v>338.57428687600003</v>
      </c>
      <c r="KR430" s="5">
        <v>338.57428687600003</v>
      </c>
      <c r="KS430" s="5">
        <v>358.88874408856009</v>
      </c>
      <c r="KT430" s="5">
        <v>358.88874408856009</v>
      </c>
      <c r="KU430" s="5">
        <v>358.88874408856009</v>
      </c>
      <c r="KV430" s="5">
        <v>358.88874408856009</v>
      </c>
      <c r="KW430" s="5">
        <v>358.88874408856009</v>
      </c>
      <c r="KX430" s="5">
        <v>358.88874408856009</v>
      </c>
      <c r="KY430" s="5">
        <v>358.88874408856009</v>
      </c>
      <c r="KZ430" s="5">
        <v>358.88874408856009</v>
      </c>
      <c r="LA430" s="5">
        <v>358.88874408856009</v>
      </c>
      <c r="LB430" s="5">
        <v>358.88874408856009</v>
      </c>
      <c r="LC430" s="5">
        <v>358.88874408856009</v>
      </c>
      <c r="LD430" s="5">
        <v>358.88874408856009</v>
      </c>
      <c r="LE430" s="5">
        <v>380.42206873387369</v>
      </c>
      <c r="LF430" s="5">
        <v>380.42206873387369</v>
      </c>
      <c r="LG430" s="5">
        <v>380.42206873387369</v>
      </c>
      <c r="LH430" s="5">
        <v>380.42206873387369</v>
      </c>
      <c r="LI430" s="5">
        <v>380.42206873387369</v>
      </c>
      <c r="LJ430" s="5">
        <v>380.42206873387369</v>
      </c>
      <c r="LK430" s="5">
        <v>380.42206873387369</v>
      </c>
      <c r="LL430" s="5">
        <v>380.42206873387369</v>
      </c>
      <c r="LM430" s="5">
        <v>380.42206873387369</v>
      </c>
      <c r="LN430" s="5">
        <v>380.42206873387369</v>
      </c>
      <c r="LO430" s="5">
        <v>380.42206873387369</v>
      </c>
      <c r="LP430" s="5">
        <v>380.42206873387369</v>
      </c>
      <c r="LQ430" s="5"/>
      <c r="LT430" s="5">
        <v>0</v>
      </c>
      <c r="LU430" s="5">
        <v>180.11331199999998</v>
      </c>
      <c r="LV430" s="5">
        <v>257.30560000000003</v>
      </c>
      <c r="LW430" s="5">
        <v>257.30560000000003</v>
      </c>
      <c r="LX430" s="5">
        <v>257.30560000000003</v>
      </c>
      <c r="LY430" s="5">
        <v>301.11200000000002</v>
      </c>
      <c r="LZ430" s="5">
        <v>301.11200000000002</v>
      </c>
      <c r="MA430" s="5">
        <v>301.11200000000002</v>
      </c>
      <c r="MB430" s="5">
        <v>301.11200000000002</v>
      </c>
      <c r="MC430" s="5">
        <v>301.11200000000002</v>
      </c>
      <c r="MD430" s="5">
        <v>301.11200000000002</v>
      </c>
      <c r="ME430" s="5">
        <v>301.11200000000002</v>
      </c>
      <c r="MF430" s="5">
        <v>319.17872000000006</v>
      </c>
      <c r="MG430" s="5">
        <v>319.17872000000006</v>
      </c>
      <c r="MH430" s="5">
        <v>319.17872000000006</v>
      </c>
      <c r="MI430" s="5">
        <v>319.17872000000006</v>
      </c>
      <c r="MJ430" s="5">
        <v>319.17872000000006</v>
      </c>
      <c r="MK430" s="5">
        <v>319.17872000000006</v>
      </c>
      <c r="ML430" s="5">
        <v>319.17872000000006</v>
      </c>
      <c r="MM430" s="5">
        <v>319.17872000000006</v>
      </c>
      <c r="MN430" s="5">
        <v>319.17872000000006</v>
      </c>
      <c r="MO430" s="5">
        <v>319.17872000000006</v>
      </c>
      <c r="MP430" s="5">
        <v>319.17872000000006</v>
      </c>
      <c r="MQ430" s="5">
        <v>319.17872000000006</v>
      </c>
      <c r="MR430" s="5">
        <v>338.32944320000007</v>
      </c>
      <c r="MS430" s="5">
        <v>338.32944320000007</v>
      </c>
      <c r="MT430" s="5">
        <v>338.32944320000007</v>
      </c>
      <c r="MU430" s="5">
        <v>338.32944320000007</v>
      </c>
      <c r="MV430" s="5">
        <v>338.32944320000007</v>
      </c>
      <c r="MW430" s="5">
        <v>338.32944320000007</v>
      </c>
      <c r="MX430" s="5">
        <v>338.32944320000007</v>
      </c>
      <c r="MY430" s="5">
        <v>338.32944320000007</v>
      </c>
      <c r="MZ430" s="5">
        <v>338.32944320000007</v>
      </c>
      <c r="NA430" s="5">
        <v>338.32944320000007</v>
      </c>
      <c r="NB430" s="5">
        <v>338.32944320000007</v>
      </c>
      <c r="NC430" s="5">
        <v>338.32944320000007</v>
      </c>
      <c r="ND430" s="5">
        <v>358.62920979200004</v>
      </c>
      <c r="NE430" s="5">
        <v>358.62920979200004</v>
      </c>
      <c r="NF430" s="5">
        <v>358.62920979200004</v>
      </c>
      <c r="NG430" s="5">
        <v>358.62920979200004</v>
      </c>
      <c r="NH430" s="5">
        <v>358.62920979200004</v>
      </c>
      <c r="NI430" s="5">
        <v>358.62920979200004</v>
      </c>
      <c r="NJ430" s="5">
        <v>358.62920979200004</v>
      </c>
      <c r="NK430" s="5">
        <v>358.62920979200004</v>
      </c>
      <c r="NL430" s="5">
        <v>358.62920979200004</v>
      </c>
      <c r="NM430" s="5">
        <v>358.62920979200004</v>
      </c>
      <c r="NN430" s="5">
        <v>358.62920979200004</v>
      </c>
      <c r="NO430" s="5">
        <v>358.62920979200004</v>
      </c>
      <c r="NP430" s="5">
        <v>380.14696237952006</v>
      </c>
      <c r="NQ430" s="5">
        <v>380.14696237952006</v>
      </c>
      <c r="NR430" s="5">
        <v>380.14696237952006</v>
      </c>
      <c r="NS430" s="5">
        <v>380.14696237952006</v>
      </c>
      <c r="NT430" s="5">
        <v>380.14696237952006</v>
      </c>
      <c r="NU430" s="5">
        <v>380.14696237952006</v>
      </c>
      <c r="NV430" s="5">
        <v>380.14696237952006</v>
      </c>
      <c r="NW430" s="5">
        <v>380.14696237952006</v>
      </c>
      <c r="NX430" s="5">
        <v>380.14696237952006</v>
      </c>
      <c r="NY430" s="5">
        <v>380.14696237952006</v>
      </c>
      <c r="NZ430" s="5">
        <v>380.14696237952006</v>
      </c>
      <c r="OA430" s="5">
        <v>380.14696237952006</v>
      </c>
      <c r="OB430" s="5">
        <v>402.95578012229129</v>
      </c>
      <c r="OC430" s="5">
        <v>402.95578012229129</v>
      </c>
      <c r="OD430" s="5">
        <v>402.95578012229129</v>
      </c>
      <c r="OE430" s="5">
        <v>402.95578012229129</v>
      </c>
      <c r="OF430" s="5">
        <v>402.95578012229129</v>
      </c>
      <c r="OG430" s="5">
        <v>402.95578012229129</v>
      </c>
      <c r="OH430" s="5">
        <v>402.95578012229129</v>
      </c>
      <c r="OI430" s="5">
        <v>402.95578012229129</v>
      </c>
      <c r="OJ430" s="5">
        <v>402.95578012229129</v>
      </c>
      <c r="OK430" s="5">
        <v>402.95578012229129</v>
      </c>
      <c r="OL430" s="5">
        <v>402.95578012229129</v>
      </c>
      <c r="OM430" s="5">
        <v>402.95578012229129</v>
      </c>
      <c r="ON430" s="5"/>
      <c r="OQ430" s="59">
        <v>0</v>
      </c>
      <c r="OR430" s="59">
        <v>0</v>
      </c>
      <c r="OS430" s="59">
        <v>0</v>
      </c>
      <c r="OT430" s="59">
        <v>0</v>
      </c>
      <c r="OU430" s="59">
        <v>0</v>
      </c>
      <c r="OV430" s="59">
        <v>0</v>
      </c>
      <c r="OW430" s="59">
        <v>0</v>
      </c>
      <c r="OX430" s="59">
        <v>0</v>
      </c>
      <c r="OY430" s="59">
        <v>0</v>
      </c>
      <c r="OZ430" s="59">
        <v>0</v>
      </c>
      <c r="PA430" s="59">
        <v>0</v>
      </c>
      <c r="PB430" s="59">
        <v>0</v>
      </c>
      <c r="PC430" s="59">
        <v>0</v>
      </c>
      <c r="PD430" s="59">
        <v>0</v>
      </c>
      <c r="PE430" s="59">
        <v>0</v>
      </c>
      <c r="PF430" s="59">
        <v>0</v>
      </c>
      <c r="PG430" s="59">
        <v>0</v>
      </c>
      <c r="PH430" s="59">
        <v>0</v>
      </c>
      <c r="PI430" s="59">
        <v>0</v>
      </c>
      <c r="PJ430" s="59">
        <v>0</v>
      </c>
      <c r="PK430" s="59">
        <v>0</v>
      </c>
      <c r="PL430" s="59">
        <v>0</v>
      </c>
      <c r="PM430" s="59">
        <v>0</v>
      </c>
      <c r="PN430" s="59">
        <v>0</v>
      </c>
      <c r="PO430" s="59">
        <v>0</v>
      </c>
      <c r="PP430" s="59">
        <v>0</v>
      </c>
      <c r="PQ430" s="59">
        <v>0</v>
      </c>
      <c r="PR430" s="59">
        <v>0</v>
      </c>
      <c r="PS430" s="59">
        <v>0</v>
      </c>
      <c r="PT430" s="59">
        <v>0</v>
      </c>
      <c r="PU430" s="59">
        <v>0</v>
      </c>
      <c r="PV430" s="59">
        <v>0</v>
      </c>
      <c r="PW430" s="59">
        <v>0</v>
      </c>
      <c r="PX430" s="59">
        <v>0</v>
      </c>
      <c r="PY430" s="59">
        <v>0</v>
      </c>
      <c r="PZ430" s="59">
        <v>0</v>
      </c>
      <c r="QA430" s="59">
        <v>0</v>
      </c>
      <c r="QB430" s="59">
        <v>0</v>
      </c>
      <c r="QC430" s="59">
        <v>0</v>
      </c>
      <c r="QD430" s="59">
        <v>0</v>
      </c>
      <c r="QE430" s="59">
        <v>0</v>
      </c>
      <c r="QF430" s="59">
        <v>0</v>
      </c>
      <c r="QG430" s="59">
        <v>0</v>
      </c>
      <c r="QH430" s="59">
        <v>0</v>
      </c>
      <c r="QI430" s="59">
        <v>0</v>
      </c>
      <c r="QJ430" s="59">
        <v>0</v>
      </c>
      <c r="QK430" s="59">
        <v>0</v>
      </c>
      <c r="QL430" s="59">
        <v>0</v>
      </c>
      <c r="QM430" s="59">
        <v>0</v>
      </c>
      <c r="QN430" s="59">
        <v>0</v>
      </c>
      <c r="QO430" s="59">
        <v>0</v>
      </c>
      <c r="QP430" s="59">
        <v>0</v>
      </c>
      <c r="QQ430" s="59">
        <v>0</v>
      </c>
      <c r="QR430" s="59">
        <v>0</v>
      </c>
      <c r="QS430" s="59">
        <v>0</v>
      </c>
      <c r="QT430" s="59">
        <v>0</v>
      </c>
      <c r="QU430" s="59">
        <v>0</v>
      </c>
      <c r="QV430" s="59">
        <v>0</v>
      </c>
      <c r="QW430" s="59">
        <v>0</v>
      </c>
      <c r="QX430" s="59">
        <v>0</v>
      </c>
      <c r="QY430" s="59">
        <v>0</v>
      </c>
      <c r="QZ430" s="59">
        <v>0</v>
      </c>
      <c r="RA430" s="59">
        <v>0</v>
      </c>
      <c r="RB430" s="59">
        <v>0</v>
      </c>
      <c r="RC430" s="59">
        <v>0</v>
      </c>
      <c r="RD430" s="59">
        <v>0</v>
      </c>
      <c r="RE430" s="59">
        <v>0</v>
      </c>
      <c r="RF430" s="59">
        <v>0</v>
      </c>
      <c r="RG430" s="59">
        <v>0</v>
      </c>
      <c r="RH430" s="59">
        <v>0</v>
      </c>
      <c r="RI430" s="59">
        <v>0</v>
      </c>
      <c r="RJ430" s="59">
        <v>0</v>
      </c>
      <c r="RK430" s="59"/>
      <c r="RN430" s="59">
        <v>0</v>
      </c>
      <c r="RO430" s="59">
        <v>350.15449799999999</v>
      </c>
      <c r="RP430" s="59">
        <v>500.22239999999999</v>
      </c>
      <c r="RQ430" s="59">
        <v>500.22239999999999</v>
      </c>
      <c r="RR430" s="59">
        <v>500.22239999999999</v>
      </c>
      <c r="RS430" s="59">
        <v>585.38550000000009</v>
      </c>
      <c r="RT430" s="59">
        <v>585.38550000000009</v>
      </c>
      <c r="RU430" s="59">
        <v>585.38550000000009</v>
      </c>
      <c r="RV430" s="59">
        <v>585.38550000000009</v>
      </c>
      <c r="RW430" s="59">
        <v>585.38550000000009</v>
      </c>
      <c r="RX430" s="59">
        <v>585.38550000000009</v>
      </c>
      <c r="RY430" s="59">
        <v>585.38550000000009</v>
      </c>
      <c r="RZ430" s="59">
        <v>620.50863000000004</v>
      </c>
      <c r="SA430" s="59">
        <v>620.50863000000004</v>
      </c>
      <c r="SB430" s="59">
        <v>620.50863000000004</v>
      </c>
      <c r="SC430" s="59">
        <v>620.50863000000004</v>
      </c>
      <c r="SD430" s="59">
        <v>620.50863000000004</v>
      </c>
      <c r="SE430" s="59">
        <v>620.50863000000004</v>
      </c>
      <c r="SF430" s="59">
        <v>620.50863000000004</v>
      </c>
      <c r="SG430" s="59">
        <v>620.50863000000004</v>
      </c>
      <c r="SH430" s="59">
        <v>620.50863000000004</v>
      </c>
      <c r="SI430" s="59">
        <v>620.50863000000004</v>
      </c>
      <c r="SJ430" s="59">
        <v>620.50863000000004</v>
      </c>
      <c r="SK430" s="59">
        <v>620.50863000000004</v>
      </c>
      <c r="SL430" s="59">
        <v>657.73914780000018</v>
      </c>
      <c r="SM430" s="59">
        <v>657.73914780000018</v>
      </c>
      <c r="SN430" s="59">
        <v>657.73914780000018</v>
      </c>
      <c r="SO430" s="59">
        <v>657.73914780000018</v>
      </c>
      <c r="SP430" s="59">
        <v>657.73914780000018</v>
      </c>
      <c r="SQ430" s="59">
        <v>657.73914780000018</v>
      </c>
      <c r="SR430" s="59">
        <v>657.73914780000018</v>
      </c>
      <c r="SS430" s="59">
        <v>657.73914780000018</v>
      </c>
      <c r="ST430" s="59">
        <v>657.73914780000018</v>
      </c>
      <c r="SU430" s="59">
        <v>657.73914780000018</v>
      </c>
      <c r="SV430" s="59">
        <v>657.73914780000018</v>
      </c>
      <c r="SW430" s="59">
        <v>657.73914780000018</v>
      </c>
      <c r="SX430" s="59">
        <v>697.20349666800007</v>
      </c>
      <c r="SY430" s="59">
        <v>697.20349666800007</v>
      </c>
      <c r="SZ430" s="59">
        <v>697.20349666800007</v>
      </c>
      <c r="TA430" s="59">
        <v>697.20349666800007</v>
      </c>
      <c r="TB430" s="59">
        <v>697.20349666800007</v>
      </c>
      <c r="TC430" s="59">
        <v>697.20349666800007</v>
      </c>
      <c r="TD430" s="59">
        <v>697.20349666800007</v>
      </c>
      <c r="TE430" s="59">
        <v>697.20349666800007</v>
      </c>
      <c r="TF430" s="59">
        <v>697.20349666800007</v>
      </c>
      <c r="TG430" s="59">
        <v>697.20349666800007</v>
      </c>
      <c r="TH430" s="59">
        <v>697.20349666800007</v>
      </c>
      <c r="TI430" s="59">
        <v>697.20349666800007</v>
      </c>
      <c r="TJ430" s="59">
        <v>739.03570646808021</v>
      </c>
      <c r="TK430" s="59">
        <v>739.03570646808021</v>
      </c>
      <c r="TL430" s="59">
        <v>739.03570646808021</v>
      </c>
      <c r="TM430" s="59">
        <v>739.03570646808021</v>
      </c>
      <c r="TN430" s="59">
        <v>739.03570646808021</v>
      </c>
      <c r="TO430" s="59">
        <v>739.03570646808021</v>
      </c>
      <c r="TP430" s="59">
        <v>739.03570646808021</v>
      </c>
      <c r="TQ430" s="59">
        <v>739.03570646808021</v>
      </c>
      <c r="TR430" s="59">
        <v>739.03570646808021</v>
      </c>
      <c r="TS430" s="59">
        <v>739.03570646808021</v>
      </c>
      <c r="TT430" s="59">
        <v>739.03570646808021</v>
      </c>
      <c r="TU430" s="59">
        <v>739.03570646808021</v>
      </c>
      <c r="TV430" s="59">
        <v>783.37784885616497</v>
      </c>
      <c r="TW430" s="59">
        <v>783.37784885616497</v>
      </c>
      <c r="TX430" s="59">
        <v>783.37784885616497</v>
      </c>
      <c r="TY430" s="59">
        <v>783.37784885616497</v>
      </c>
      <c r="TZ430" s="59">
        <v>783.37784885616497</v>
      </c>
      <c r="UA430" s="59">
        <v>783.37784885616497</v>
      </c>
      <c r="UB430" s="59">
        <v>783.37784885616497</v>
      </c>
      <c r="UC430" s="59">
        <v>783.37784885616497</v>
      </c>
      <c r="UD430" s="59">
        <v>783.37784885616497</v>
      </c>
      <c r="UE430" s="59">
        <v>783.37784885616497</v>
      </c>
      <c r="UF430" s="59">
        <v>783.37784885616497</v>
      </c>
      <c r="UG430" s="59">
        <v>783.37784885616497</v>
      </c>
      <c r="UH430" s="59"/>
      <c r="UK430" s="59">
        <v>2888.7060860000001</v>
      </c>
      <c r="UL430" s="59">
        <v>3615.9589199999996</v>
      </c>
      <c r="UM430" s="59">
        <v>3832.9164552000016</v>
      </c>
      <c r="UN430" s="59">
        <v>4062.8914425119997</v>
      </c>
      <c r="UO430" s="59">
        <v>4306.6649290627211</v>
      </c>
      <c r="UP430" s="59">
        <v>4565.0648248064854</v>
      </c>
      <c r="UQ430" s="59"/>
      <c r="UT430" s="59">
        <v>3059.8141120000005</v>
      </c>
      <c r="UU430" s="59">
        <v>3830.14464</v>
      </c>
      <c r="UV430" s="59">
        <v>4059.9533184000015</v>
      </c>
      <c r="UW430" s="59">
        <v>4303.5505175040007</v>
      </c>
      <c r="UX430" s="59">
        <v>4561.7635485542405</v>
      </c>
      <c r="UY430" s="59">
        <v>4835.4693614674952</v>
      </c>
      <c r="UZ430" s="59"/>
      <c r="VC430" s="59">
        <v>0</v>
      </c>
      <c r="VD430" s="59">
        <v>0</v>
      </c>
      <c r="VE430" s="59">
        <v>0</v>
      </c>
      <c r="VF430" s="59">
        <v>0</v>
      </c>
      <c r="VG430" s="59">
        <v>0</v>
      </c>
      <c r="VH430" s="59">
        <v>0</v>
      </c>
      <c r="VI430" s="59"/>
      <c r="VL430" s="59">
        <v>5948.5201980000002</v>
      </c>
      <c r="VM430" s="59">
        <v>7446.1035599999996</v>
      </c>
      <c r="VN430" s="59">
        <v>7892.8697736000031</v>
      </c>
      <c r="VO430" s="59">
        <v>8366.4419600159999</v>
      </c>
      <c r="VP430" s="59">
        <v>8868.4284776169625</v>
      </c>
      <c r="VQ430" s="59">
        <v>9400.5341862739806</v>
      </c>
      <c r="VR430" s="59"/>
      <c r="VU430" s="59">
        <v>100651.78</v>
      </c>
      <c r="VV430" s="59">
        <v>125991.60000000002</v>
      </c>
      <c r="VW430" s="59">
        <v>133551.09600000002</v>
      </c>
      <c r="VX430" s="59">
        <v>141564.16175999999</v>
      </c>
      <c r="VY430" s="59">
        <v>150058.01146560002</v>
      </c>
      <c r="VZ430" s="59">
        <v>159061.49215353598</v>
      </c>
      <c r="WA430" s="59"/>
      <c r="WD430" s="59">
        <v>8387.6483333333326</v>
      </c>
      <c r="WE430" s="59">
        <v>10499.300000000001</v>
      </c>
      <c r="WF430" s="59">
        <v>11129.258000000002</v>
      </c>
      <c r="WG430" s="59">
        <v>11797.01348</v>
      </c>
      <c r="WH430" s="59">
        <v>12504.834288800002</v>
      </c>
      <c r="WI430" s="59">
        <v>13255.124346127997</v>
      </c>
      <c r="WJ430" s="59"/>
      <c r="WM430" s="59">
        <v>351.97852846551967</v>
      </c>
      <c r="WN430" s="59">
        <v>440.59169114561485</v>
      </c>
      <c r="WO430" s="59">
        <v>467.02719261435175</v>
      </c>
      <c r="WP430" s="59">
        <v>495.0488241712128</v>
      </c>
      <c r="WQ430" s="59">
        <v>524.7517536214857</v>
      </c>
      <c r="WR430" s="59">
        <v>556.23685883877454</v>
      </c>
      <c r="WS430" s="59"/>
      <c r="WV430" s="74">
        <v>10.7</v>
      </c>
      <c r="WW430" s="74">
        <v>22.7</v>
      </c>
      <c r="WX430" s="74">
        <v>34.700000000000003</v>
      </c>
      <c r="WY430" s="74">
        <v>46.7</v>
      </c>
      <c r="WZ430" s="74">
        <v>58.7</v>
      </c>
      <c r="XA430" s="74">
        <v>70.7</v>
      </c>
      <c r="XB430" s="74"/>
      <c r="XE430" s="80">
        <v>0</v>
      </c>
      <c r="XF430" s="80">
        <v>1</v>
      </c>
      <c r="XG430" s="80">
        <v>2</v>
      </c>
      <c r="XH430" s="80">
        <v>3</v>
      </c>
      <c r="XI430" s="80">
        <v>4</v>
      </c>
      <c r="XJ430" s="80">
        <v>5</v>
      </c>
      <c r="XK430" s="80"/>
      <c r="XL430" s="75"/>
      <c r="XM430" s="75"/>
      <c r="XN430" s="80">
        <v>10</v>
      </c>
      <c r="XO430" s="80">
        <v>10</v>
      </c>
      <c r="XP430" s="80">
        <v>10</v>
      </c>
      <c r="XQ430" s="80">
        <v>10</v>
      </c>
      <c r="XR430" s="80">
        <v>10</v>
      </c>
      <c r="XS430" s="80">
        <v>10</v>
      </c>
      <c r="XT430" s="80"/>
      <c r="XW430" s="80">
        <v>21</v>
      </c>
      <c r="XX430" s="80">
        <v>21</v>
      </c>
      <c r="XY430" s="80">
        <v>21</v>
      </c>
      <c r="XZ430" s="80">
        <v>21</v>
      </c>
      <c r="YA430" s="80">
        <v>21</v>
      </c>
      <c r="YB430" s="80">
        <v>21</v>
      </c>
      <c r="YC430" s="80"/>
      <c r="YF430" s="5">
        <v>733.87523185060945</v>
      </c>
      <c r="YG430" s="5">
        <v>918.63367603860752</v>
      </c>
      <c r="YH430" s="5">
        <v>973.75169660092342</v>
      </c>
      <c r="YI430" s="5">
        <v>1032.1767983969794</v>
      </c>
      <c r="YJ430" s="5">
        <v>1094.1074063007991</v>
      </c>
      <c r="YK430" s="5">
        <v>3384.7012860339428</v>
      </c>
      <c r="YL430" s="5"/>
      <c r="YO430" s="5">
        <v>15839.033780948384</v>
      </c>
      <c r="YP430" s="5">
        <v>19826.626101552669</v>
      </c>
      <c r="YQ430" s="5">
        <v>21016.223667645827</v>
      </c>
      <c r="YR430" s="5">
        <v>29702.929450272768</v>
      </c>
      <c r="YS430" s="5">
        <v>31485.105217289143</v>
      </c>
      <c r="YT430" s="5">
        <v>33374.211530326473</v>
      </c>
      <c r="YU430" s="5"/>
      <c r="YX430" s="5">
        <v>10832.912864303966</v>
      </c>
      <c r="YY430" s="5">
        <v>19649.869898749301</v>
      </c>
      <c r="YZ430" s="5">
        <v>21016.223667645827</v>
      </c>
      <c r="ZA430" s="5">
        <v>29702.929450272768</v>
      </c>
      <c r="ZB430" s="5">
        <v>31485.105217289143</v>
      </c>
      <c r="ZC430" s="5">
        <v>33374.211530326473</v>
      </c>
      <c r="ZD430" s="5"/>
      <c r="ZG430" s="5">
        <v>351.97852846551967</v>
      </c>
      <c r="ZH430" s="5">
        <v>440.59169114561485</v>
      </c>
      <c r="ZI430" s="5">
        <v>467.02719261435175</v>
      </c>
      <c r="ZJ430" s="5">
        <v>495.0488241712128</v>
      </c>
      <c r="ZK430" s="5">
        <v>524.7517536214857</v>
      </c>
      <c r="ZL430" s="5">
        <v>556.23685883877454</v>
      </c>
      <c r="ZM430" s="5"/>
      <c r="ZP430" s="60">
        <v>4927.6993985172758</v>
      </c>
      <c r="ZQ430" s="60">
        <v>12336.567352077216</v>
      </c>
      <c r="ZR430" s="60">
        <v>13076.761393201848</v>
      </c>
      <c r="ZS430" s="60">
        <v>13861.367076793958</v>
      </c>
      <c r="ZT430" s="60">
        <v>14693.049101401601</v>
      </c>
      <c r="ZU430" s="60">
        <v>15574.632047485688</v>
      </c>
      <c r="ZV430" s="60"/>
      <c r="ZY430" s="60">
        <v>351.97852846551967</v>
      </c>
      <c r="ZZ430" s="60">
        <v>440.59169114561485</v>
      </c>
      <c r="AAA430" s="60">
        <v>467.02719261435175</v>
      </c>
      <c r="AAB430" s="60">
        <v>495.0488241712128</v>
      </c>
      <c r="AAC430" s="60">
        <v>524.7517536214857</v>
      </c>
      <c r="AAD430" s="60">
        <v>556.23685883877454</v>
      </c>
      <c r="AAE430" s="60"/>
      <c r="AAH430" s="60">
        <v>4575.7208700517558</v>
      </c>
      <c r="AAI430" s="60">
        <v>14980.117498950905</v>
      </c>
      <c r="AAJ430" s="60">
        <v>25686.495593789346</v>
      </c>
      <c r="AAK430" s="60">
        <v>37623.710637012176</v>
      </c>
      <c r="AAL430" s="60">
        <v>50900.920101284115</v>
      </c>
      <c r="AAM430" s="60">
        <v>71198.317931363141</v>
      </c>
      <c r="AAN430" s="60"/>
      <c r="AAQ430" s="5">
        <v>9503.4202685690325</v>
      </c>
      <c r="AAR430" s="5">
        <v>27316.68485102812</v>
      </c>
      <c r="AAS430" s="5">
        <v>38763.256986991197</v>
      </c>
      <c r="AAT430" s="5">
        <v>51485.077713806138</v>
      </c>
      <c r="AAU430" s="5">
        <v>65593.969202685723</v>
      </c>
      <c r="AAV430" s="5">
        <v>86772.949978848832</v>
      </c>
    </row>
    <row r="431" spans="2:724" ht="15" customHeight="1">
      <c r="B431" s="228">
        <v>158</v>
      </c>
      <c r="C431" s="228">
        <v>264598</v>
      </c>
      <c r="D431" s="229" t="s">
        <v>566</v>
      </c>
      <c r="E431" s="73" t="b">
        <v>0</v>
      </c>
      <c r="F431" s="230">
        <v>40383</v>
      </c>
      <c r="G431" s="231" t="s">
        <v>426</v>
      </c>
      <c r="H431" s="57" t="s">
        <v>243</v>
      </c>
      <c r="I431" s="57" t="s">
        <v>198</v>
      </c>
      <c r="J431" s="229" t="s">
        <v>246</v>
      </c>
      <c r="K431" s="232">
        <v>0</v>
      </c>
      <c r="L431" s="232">
        <v>0</v>
      </c>
      <c r="M431" s="73" t="b">
        <v>1</v>
      </c>
      <c r="N431" s="73" t="b">
        <v>1</v>
      </c>
      <c r="O431" s="73" t="b">
        <v>1</v>
      </c>
      <c r="P431" s="27">
        <v>41479</v>
      </c>
      <c r="Q431" s="27" t="s">
        <v>426</v>
      </c>
      <c r="R431" s="69">
        <v>0</v>
      </c>
      <c r="S431" s="69">
        <v>0.06</v>
      </c>
      <c r="T431" s="69">
        <v>0.06</v>
      </c>
      <c r="U431" s="69">
        <v>0.06</v>
      </c>
      <c r="V431" s="69">
        <v>0.06</v>
      </c>
      <c r="W431" s="69">
        <v>0.06</v>
      </c>
      <c r="Z431" s="232">
        <v>9000</v>
      </c>
      <c r="AA431" s="232">
        <v>9000</v>
      </c>
      <c r="AB431" s="232">
        <v>9500</v>
      </c>
      <c r="AC431" s="232">
        <v>9500</v>
      </c>
      <c r="AD431" s="232">
        <v>9500</v>
      </c>
      <c r="AE431" s="232">
        <v>11000</v>
      </c>
      <c r="AF431" s="232">
        <v>11000</v>
      </c>
      <c r="AG431" s="232">
        <v>11000</v>
      </c>
      <c r="AH431" s="232">
        <v>11000</v>
      </c>
      <c r="AI431" s="232">
        <v>11000</v>
      </c>
      <c r="AJ431" s="232">
        <v>11000</v>
      </c>
      <c r="AK431" s="232">
        <v>11000</v>
      </c>
      <c r="AL431" s="5">
        <v>11660</v>
      </c>
      <c r="AM431" s="5">
        <v>11660</v>
      </c>
      <c r="AN431" s="5">
        <v>11660</v>
      </c>
      <c r="AO431" s="5">
        <v>11660</v>
      </c>
      <c r="AP431" s="5">
        <v>11660</v>
      </c>
      <c r="AQ431" s="5">
        <v>11660</v>
      </c>
      <c r="AR431" s="5">
        <v>11660</v>
      </c>
      <c r="AS431" s="5">
        <v>11660</v>
      </c>
      <c r="AT431" s="5">
        <v>11660</v>
      </c>
      <c r="AU431" s="5">
        <v>11660</v>
      </c>
      <c r="AV431" s="5">
        <v>11660</v>
      </c>
      <c r="AW431" s="5">
        <v>11660</v>
      </c>
      <c r="AX431" s="5">
        <v>12359.6</v>
      </c>
      <c r="AY431" s="5">
        <v>12359.6</v>
      </c>
      <c r="AZ431" s="5">
        <v>12359.6</v>
      </c>
      <c r="BA431" s="5">
        <v>12359.6</v>
      </c>
      <c r="BB431" s="5">
        <v>12359.6</v>
      </c>
      <c r="BC431" s="5">
        <v>12359.6</v>
      </c>
      <c r="BD431" s="5">
        <v>12359.6</v>
      </c>
      <c r="BE431" s="5">
        <v>12359.6</v>
      </c>
      <c r="BF431" s="5">
        <v>12359.6</v>
      </c>
      <c r="BG431" s="5">
        <v>12359.6</v>
      </c>
      <c r="BH431" s="5">
        <v>12359.6</v>
      </c>
      <c r="BI431" s="5">
        <v>12359.6</v>
      </c>
      <c r="BJ431" s="5">
        <v>13101.176000000001</v>
      </c>
      <c r="BK431" s="5">
        <v>13101.176000000001</v>
      </c>
      <c r="BL431" s="5">
        <v>13101.176000000001</v>
      </c>
      <c r="BM431" s="5">
        <v>13101.176000000001</v>
      </c>
      <c r="BN431" s="5">
        <v>13101.176000000001</v>
      </c>
      <c r="BO431" s="5">
        <v>13101.176000000001</v>
      </c>
      <c r="BP431" s="5">
        <v>13101.176000000001</v>
      </c>
      <c r="BQ431" s="5">
        <v>13101.176000000001</v>
      </c>
      <c r="BR431" s="5">
        <v>13101.176000000001</v>
      </c>
      <c r="BS431" s="5">
        <v>13101.176000000001</v>
      </c>
      <c r="BT431" s="5">
        <v>13101.176000000001</v>
      </c>
      <c r="BU431" s="5">
        <v>13101.176000000001</v>
      </c>
      <c r="BV431" s="5">
        <v>13887.246560000001</v>
      </c>
      <c r="BW431" s="5">
        <v>13887.246560000001</v>
      </c>
      <c r="BX431" s="5">
        <v>13887.246560000001</v>
      </c>
      <c r="BY431" s="5">
        <v>13887.246560000001</v>
      </c>
      <c r="BZ431" s="5">
        <v>13887.246560000001</v>
      </c>
      <c r="CA431" s="5">
        <v>13887.246560000001</v>
      </c>
      <c r="CB431" s="5">
        <v>13887.246560000001</v>
      </c>
      <c r="CC431" s="5">
        <v>13887.246560000001</v>
      </c>
      <c r="CD431" s="5">
        <v>13887.246560000001</v>
      </c>
      <c r="CE431" s="5">
        <v>13887.246560000001</v>
      </c>
      <c r="CF431" s="5">
        <v>13887.246560000001</v>
      </c>
      <c r="CG431" s="5">
        <v>13887.246560000001</v>
      </c>
      <c r="CH431" s="5">
        <v>14720.481353600002</v>
      </c>
      <c r="CI431" s="5">
        <v>14720.481353600002</v>
      </c>
      <c r="CJ431" s="5">
        <v>14720.481353600002</v>
      </c>
      <c r="CK431" s="5">
        <v>14720.481353600002</v>
      </c>
      <c r="CL431" s="5">
        <v>14720.481353600002</v>
      </c>
      <c r="CM431" s="5">
        <v>14720.481353600002</v>
      </c>
      <c r="CN431" s="5">
        <v>14720.481353600002</v>
      </c>
      <c r="CO431" s="5">
        <v>14720.481353600002</v>
      </c>
      <c r="CP431" s="5">
        <v>14720.481353600002</v>
      </c>
      <c r="CQ431" s="5">
        <v>14720.481353600002</v>
      </c>
      <c r="CR431" s="5">
        <v>14720.481353600002</v>
      </c>
      <c r="CS431" s="5">
        <v>14720.481353600002</v>
      </c>
      <c r="CU431" s="69">
        <v>0</v>
      </c>
      <c r="CV431" s="69">
        <v>0</v>
      </c>
      <c r="CW431" s="69">
        <v>0</v>
      </c>
      <c r="CX431" s="69">
        <v>0</v>
      </c>
      <c r="CY431" s="69">
        <v>0</v>
      </c>
      <c r="CZ431" s="69">
        <v>0</v>
      </c>
      <c r="DC431" s="5">
        <v>0</v>
      </c>
      <c r="DD431" s="5">
        <v>0</v>
      </c>
      <c r="DE431" s="5">
        <v>0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0</v>
      </c>
      <c r="DR431" s="5">
        <v>0</v>
      </c>
      <c r="DS431" s="5">
        <v>0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0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0</v>
      </c>
      <c r="FE431" s="5">
        <v>0</v>
      </c>
      <c r="FF431" s="5">
        <v>0</v>
      </c>
      <c r="FG431" s="5">
        <v>0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/>
      <c r="FZ431" s="5">
        <v>9000</v>
      </c>
      <c r="GA431" s="5">
        <v>9000</v>
      </c>
      <c r="GB431" s="5">
        <v>9500</v>
      </c>
      <c r="GC431" s="5">
        <v>9500</v>
      </c>
      <c r="GD431" s="5">
        <v>9500</v>
      </c>
      <c r="GE431" s="5">
        <v>11000</v>
      </c>
      <c r="GF431" s="5">
        <v>11000</v>
      </c>
      <c r="GG431" s="5">
        <v>11000</v>
      </c>
      <c r="GH431" s="5">
        <v>11000</v>
      </c>
      <c r="GI431" s="5">
        <v>11000</v>
      </c>
      <c r="GJ431" s="5">
        <v>11000</v>
      </c>
      <c r="GK431" s="5">
        <v>11000</v>
      </c>
      <c r="GL431" s="5">
        <v>11660</v>
      </c>
      <c r="GM431" s="5">
        <v>11660</v>
      </c>
      <c r="GN431" s="5">
        <v>11660</v>
      </c>
      <c r="GO431" s="5">
        <v>11660</v>
      </c>
      <c r="GP431" s="5">
        <v>11660</v>
      </c>
      <c r="GQ431" s="5">
        <v>11660</v>
      </c>
      <c r="GR431" s="5">
        <v>11660</v>
      </c>
      <c r="GS431" s="5">
        <v>11660</v>
      </c>
      <c r="GT431" s="5">
        <v>11660</v>
      </c>
      <c r="GU431" s="5">
        <v>11660</v>
      </c>
      <c r="GV431" s="5">
        <v>11660</v>
      </c>
      <c r="GW431" s="5">
        <v>11660</v>
      </c>
      <c r="GX431" s="5">
        <v>12359.6</v>
      </c>
      <c r="GY431" s="5">
        <v>12359.6</v>
      </c>
      <c r="GZ431" s="5">
        <v>12359.6</v>
      </c>
      <c r="HA431" s="5">
        <v>12359.6</v>
      </c>
      <c r="HB431" s="5">
        <v>12359.6</v>
      </c>
      <c r="HC431" s="5">
        <v>12359.6</v>
      </c>
      <c r="HD431" s="5">
        <v>12359.6</v>
      </c>
      <c r="HE431" s="5">
        <v>12359.6</v>
      </c>
      <c r="HF431" s="5">
        <v>12359.6</v>
      </c>
      <c r="HG431" s="5">
        <v>12359.6</v>
      </c>
      <c r="HH431" s="5">
        <v>12359.6</v>
      </c>
      <c r="HI431" s="5">
        <v>12359.6</v>
      </c>
      <c r="HJ431" s="5">
        <v>13101.176000000001</v>
      </c>
      <c r="HK431" s="5">
        <v>13101.176000000001</v>
      </c>
      <c r="HL431" s="5">
        <v>13101.176000000001</v>
      </c>
      <c r="HM431" s="5">
        <v>13101.176000000001</v>
      </c>
      <c r="HN431" s="5">
        <v>13101.176000000001</v>
      </c>
      <c r="HO431" s="5">
        <v>13101.176000000001</v>
      </c>
      <c r="HP431" s="5">
        <v>13101.176000000001</v>
      </c>
      <c r="HQ431" s="5">
        <v>13101.176000000001</v>
      </c>
      <c r="HR431" s="5">
        <v>13101.176000000001</v>
      </c>
      <c r="HS431" s="5">
        <v>13101.176000000001</v>
      </c>
      <c r="HT431" s="5">
        <v>13101.176000000001</v>
      </c>
      <c r="HU431" s="5">
        <v>13101.176000000001</v>
      </c>
      <c r="HV431" s="5">
        <v>13887.246560000001</v>
      </c>
      <c r="HW431" s="5">
        <v>13887.246560000001</v>
      </c>
      <c r="HX431" s="5">
        <v>13887.246560000001</v>
      </c>
      <c r="HY431" s="5">
        <v>13887.246560000001</v>
      </c>
      <c r="HZ431" s="5">
        <v>13887.246560000001</v>
      </c>
      <c r="IA431" s="5">
        <v>13887.246560000001</v>
      </c>
      <c r="IB431" s="5">
        <v>13887.246560000001</v>
      </c>
      <c r="IC431" s="5">
        <v>13887.246560000001</v>
      </c>
      <c r="ID431" s="5">
        <v>13887.246560000001</v>
      </c>
      <c r="IE431" s="5">
        <v>13887.246560000001</v>
      </c>
      <c r="IF431" s="5">
        <v>13887.246560000001</v>
      </c>
      <c r="IG431" s="5">
        <v>13887.246560000001</v>
      </c>
      <c r="IH431" s="5">
        <v>14720.481353600002</v>
      </c>
      <c r="II431" s="5">
        <v>14720.481353600002</v>
      </c>
      <c r="IJ431" s="5">
        <v>14720.481353600002</v>
      </c>
      <c r="IK431" s="5">
        <v>14720.481353600002</v>
      </c>
      <c r="IL431" s="5">
        <v>14720.481353600002</v>
      </c>
      <c r="IM431" s="5">
        <v>14720.481353600002</v>
      </c>
      <c r="IN431" s="5">
        <v>14720.481353600002</v>
      </c>
      <c r="IO431" s="5">
        <v>14720.481353600002</v>
      </c>
      <c r="IP431" s="5">
        <v>14720.481353600002</v>
      </c>
      <c r="IQ431" s="5">
        <v>14720.481353600002</v>
      </c>
      <c r="IR431" s="5">
        <v>14720.481353600002</v>
      </c>
      <c r="IS431" s="5">
        <v>14720.481353600002</v>
      </c>
      <c r="IT431" s="5"/>
      <c r="IW431" s="5">
        <v>258.3</v>
      </c>
      <c r="IX431" s="5">
        <v>258.3</v>
      </c>
      <c r="IY431" s="5">
        <v>272.64999999999998</v>
      </c>
      <c r="IZ431" s="5">
        <v>272.64999999999998</v>
      </c>
      <c r="JA431" s="5">
        <v>272.64999999999998</v>
      </c>
      <c r="JB431" s="5">
        <v>315.7</v>
      </c>
      <c r="JC431" s="5">
        <v>315.7</v>
      </c>
      <c r="JD431" s="5">
        <v>315.7</v>
      </c>
      <c r="JE431" s="5">
        <v>315.7</v>
      </c>
      <c r="JF431" s="5">
        <v>315.7</v>
      </c>
      <c r="JG431" s="5">
        <v>315.7</v>
      </c>
      <c r="JH431" s="5">
        <v>315.7</v>
      </c>
      <c r="JI431" s="5">
        <v>334.642</v>
      </c>
      <c r="JJ431" s="5">
        <v>334.642</v>
      </c>
      <c r="JK431" s="5">
        <v>334.642</v>
      </c>
      <c r="JL431" s="5">
        <v>334.642</v>
      </c>
      <c r="JM431" s="5">
        <v>334.642</v>
      </c>
      <c r="JN431" s="5">
        <v>334.642</v>
      </c>
      <c r="JO431" s="5">
        <v>334.642</v>
      </c>
      <c r="JP431" s="5">
        <v>334.642</v>
      </c>
      <c r="JQ431" s="5">
        <v>334.642</v>
      </c>
      <c r="JR431" s="5">
        <v>334.642</v>
      </c>
      <c r="JS431" s="5">
        <v>334.642</v>
      </c>
      <c r="JT431" s="5">
        <v>334.642</v>
      </c>
      <c r="JU431" s="5">
        <v>354.72052000000002</v>
      </c>
      <c r="JV431" s="5">
        <v>354.72052000000002</v>
      </c>
      <c r="JW431" s="5">
        <v>354.72052000000002</v>
      </c>
      <c r="JX431" s="5">
        <v>354.72052000000002</v>
      </c>
      <c r="JY431" s="5">
        <v>354.72052000000002</v>
      </c>
      <c r="JZ431" s="5">
        <v>354.72052000000002</v>
      </c>
      <c r="KA431" s="5">
        <v>354.72052000000002</v>
      </c>
      <c r="KB431" s="5">
        <v>354.72052000000002</v>
      </c>
      <c r="KC431" s="5">
        <v>354.72052000000002</v>
      </c>
      <c r="KD431" s="5">
        <v>354.72052000000002</v>
      </c>
      <c r="KE431" s="5">
        <v>354.72052000000002</v>
      </c>
      <c r="KF431" s="5">
        <v>354.72052000000002</v>
      </c>
      <c r="KG431" s="5">
        <v>376.00375120000001</v>
      </c>
      <c r="KH431" s="5">
        <v>376.00375120000001</v>
      </c>
      <c r="KI431" s="5">
        <v>376.00375120000001</v>
      </c>
      <c r="KJ431" s="5">
        <v>376.00375120000001</v>
      </c>
      <c r="KK431" s="5">
        <v>376.00375120000001</v>
      </c>
      <c r="KL431" s="5">
        <v>376.00375120000001</v>
      </c>
      <c r="KM431" s="5">
        <v>376.00375120000001</v>
      </c>
      <c r="KN431" s="5">
        <v>376.00375120000001</v>
      </c>
      <c r="KO431" s="5">
        <v>376.00375120000001</v>
      </c>
      <c r="KP431" s="5">
        <v>376.00375120000001</v>
      </c>
      <c r="KQ431" s="5">
        <v>376.00375120000001</v>
      </c>
      <c r="KR431" s="5">
        <v>376.00375120000001</v>
      </c>
      <c r="KS431" s="5">
        <v>398.56397627200005</v>
      </c>
      <c r="KT431" s="5">
        <v>398.56397627200005</v>
      </c>
      <c r="KU431" s="5">
        <v>398.56397627200005</v>
      </c>
      <c r="KV431" s="5">
        <v>398.56397627200005</v>
      </c>
      <c r="KW431" s="5">
        <v>398.56397627200005</v>
      </c>
      <c r="KX431" s="5">
        <v>398.56397627200005</v>
      </c>
      <c r="KY431" s="5">
        <v>398.56397627200005</v>
      </c>
      <c r="KZ431" s="5">
        <v>398.56397627200005</v>
      </c>
      <c r="LA431" s="5">
        <v>398.56397627200005</v>
      </c>
      <c r="LB431" s="5">
        <v>398.56397627200005</v>
      </c>
      <c r="LC431" s="5">
        <v>398.56397627200005</v>
      </c>
      <c r="LD431" s="5">
        <v>398.56397627200005</v>
      </c>
      <c r="LE431" s="5">
        <v>422.47781484832007</v>
      </c>
      <c r="LF431" s="5">
        <v>422.47781484832007</v>
      </c>
      <c r="LG431" s="5">
        <v>422.47781484832007</v>
      </c>
      <c r="LH431" s="5">
        <v>422.47781484832007</v>
      </c>
      <c r="LI431" s="5">
        <v>422.47781484832007</v>
      </c>
      <c r="LJ431" s="5">
        <v>422.47781484832007</v>
      </c>
      <c r="LK431" s="5">
        <v>422.47781484832007</v>
      </c>
      <c r="LL431" s="5">
        <v>422.47781484832007</v>
      </c>
      <c r="LM431" s="5">
        <v>422.47781484832007</v>
      </c>
      <c r="LN431" s="5">
        <v>422.47781484832007</v>
      </c>
      <c r="LO431" s="5">
        <v>422.47781484832007</v>
      </c>
      <c r="LP431" s="5">
        <v>422.47781484832007</v>
      </c>
      <c r="LQ431" s="5"/>
      <c r="LT431" s="5">
        <v>273.60000000000002</v>
      </c>
      <c r="LU431" s="5">
        <v>273.60000000000002</v>
      </c>
      <c r="LV431" s="5">
        <v>288.8</v>
      </c>
      <c r="LW431" s="5">
        <v>288.8</v>
      </c>
      <c r="LX431" s="5">
        <v>288.8</v>
      </c>
      <c r="LY431" s="5">
        <v>334.4</v>
      </c>
      <c r="LZ431" s="5">
        <v>334.4</v>
      </c>
      <c r="MA431" s="5">
        <v>334.4</v>
      </c>
      <c r="MB431" s="5">
        <v>334.4</v>
      </c>
      <c r="MC431" s="5">
        <v>334.4</v>
      </c>
      <c r="MD431" s="5">
        <v>334.4</v>
      </c>
      <c r="ME431" s="5">
        <v>334.4</v>
      </c>
      <c r="MF431" s="5">
        <v>354.464</v>
      </c>
      <c r="MG431" s="5">
        <v>354.464</v>
      </c>
      <c r="MH431" s="5">
        <v>354.464</v>
      </c>
      <c r="MI431" s="5">
        <v>354.464</v>
      </c>
      <c r="MJ431" s="5">
        <v>354.464</v>
      </c>
      <c r="MK431" s="5">
        <v>354.464</v>
      </c>
      <c r="ML431" s="5">
        <v>354.464</v>
      </c>
      <c r="MM431" s="5">
        <v>354.464</v>
      </c>
      <c r="MN431" s="5">
        <v>354.464</v>
      </c>
      <c r="MO431" s="5">
        <v>354.464</v>
      </c>
      <c r="MP431" s="5">
        <v>354.464</v>
      </c>
      <c r="MQ431" s="5">
        <v>354.464</v>
      </c>
      <c r="MR431" s="5">
        <v>375.73184000000003</v>
      </c>
      <c r="MS431" s="5">
        <v>375.73184000000003</v>
      </c>
      <c r="MT431" s="5">
        <v>375.73184000000003</v>
      </c>
      <c r="MU431" s="5">
        <v>375.73184000000003</v>
      </c>
      <c r="MV431" s="5">
        <v>375.73184000000003</v>
      </c>
      <c r="MW431" s="5">
        <v>375.73184000000003</v>
      </c>
      <c r="MX431" s="5">
        <v>375.73184000000003</v>
      </c>
      <c r="MY431" s="5">
        <v>375.73184000000003</v>
      </c>
      <c r="MZ431" s="5">
        <v>375.73184000000003</v>
      </c>
      <c r="NA431" s="5">
        <v>375.73184000000003</v>
      </c>
      <c r="NB431" s="5">
        <v>375.73184000000003</v>
      </c>
      <c r="NC431" s="5">
        <v>375.73184000000003</v>
      </c>
      <c r="ND431" s="5">
        <v>398.27575040000005</v>
      </c>
      <c r="NE431" s="5">
        <v>398.27575040000005</v>
      </c>
      <c r="NF431" s="5">
        <v>398.27575040000005</v>
      </c>
      <c r="NG431" s="5">
        <v>398.27575040000005</v>
      </c>
      <c r="NH431" s="5">
        <v>398.27575040000005</v>
      </c>
      <c r="NI431" s="5">
        <v>398.27575040000005</v>
      </c>
      <c r="NJ431" s="5">
        <v>398.27575040000005</v>
      </c>
      <c r="NK431" s="5">
        <v>398.27575040000005</v>
      </c>
      <c r="NL431" s="5">
        <v>398.27575040000005</v>
      </c>
      <c r="NM431" s="5">
        <v>398.27575040000005</v>
      </c>
      <c r="NN431" s="5">
        <v>398.27575040000005</v>
      </c>
      <c r="NO431" s="5">
        <v>398.27575040000005</v>
      </c>
      <c r="NP431" s="5">
        <v>422.17229542400003</v>
      </c>
      <c r="NQ431" s="5">
        <v>422.17229542400003</v>
      </c>
      <c r="NR431" s="5">
        <v>422.17229542400003</v>
      </c>
      <c r="NS431" s="5">
        <v>422.17229542400003</v>
      </c>
      <c r="NT431" s="5">
        <v>422.17229542400003</v>
      </c>
      <c r="NU431" s="5">
        <v>422.17229542400003</v>
      </c>
      <c r="NV431" s="5">
        <v>422.17229542400003</v>
      </c>
      <c r="NW431" s="5">
        <v>422.17229542400003</v>
      </c>
      <c r="NX431" s="5">
        <v>422.17229542400003</v>
      </c>
      <c r="NY431" s="5">
        <v>422.17229542400003</v>
      </c>
      <c r="NZ431" s="5">
        <v>422.17229542400003</v>
      </c>
      <c r="OA431" s="5">
        <v>422.17229542400003</v>
      </c>
      <c r="OB431" s="5">
        <v>447.50263314944004</v>
      </c>
      <c r="OC431" s="5">
        <v>447.50263314944004</v>
      </c>
      <c r="OD431" s="5">
        <v>447.50263314944004</v>
      </c>
      <c r="OE431" s="5">
        <v>447.50263314944004</v>
      </c>
      <c r="OF431" s="5">
        <v>447.50263314944004</v>
      </c>
      <c r="OG431" s="5">
        <v>447.50263314944004</v>
      </c>
      <c r="OH431" s="5">
        <v>447.50263314944004</v>
      </c>
      <c r="OI431" s="5">
        <v>447.50263314944004</v>
      </c>
      <c r="OJ431" s="5">
        <v>447.50263314944004</v>
      </c>
      <c r="OK431" s="5">
        <v>447.50263314944004</v>
      </c>
      <c r="OL431" s="5">
        <v>447.50263314944004</v>
      </c>
      <c r="OM431" s="5">
        <v>447.50263314944004</v>
      </c>
      <c r="ON431" s="5"/>
      <c r="OQ431" s="59">
        <v>0</v>
      </c>
      <c r="OR431" s="59">
        <v>0</v>
      </c>
      <c r="OS431" s="59">
        <v>0</v>
      </c>
      <c r="OT431" s="59">
        <v>0</v>
      </c>
      <c r="OU431" s="59">
        <v>0</v>
      </c>
      <c r="OV431" s="59">
        <v>0</v>
      </c>
      <c r="OW431" s="59">
        <v>0</v>
      </c>
      <c r="OX431" s="59">
        <v>0</v>
      </c>
      <c r="OY431" s="59">
        <v>0</v>
      </c>
      <c r="OZ431" s="59">
        <v>0</v>
      </c>
      <c r="PA431" s="59">
        <v>0</v>
      </c>
      <c r="PB431" s="59">
        <v>0</v>
      </c>
      <c r="PC431" s="59">
        <v>0</v>
      </c>
      <c r="PD431" s="59">
        <v>0</v>
      </c>
      <c r="PE431" s="59">
        <v>0</v>
      </c>
      <c r="PF431" s="59">
        <v>0</v>
      </c>
      <c r="PG431" s="59">
        <v>0</v>
      </c>
      <c r="PH431" s="59">
        <v>0</v>
      </c>
      <c r="PI431" s="59">
        <v>0</v>
      </c>
      <c r="PJ431" s="59">
        <v>0</v>
      </c>
      <c r="PK431" s="59">
        <v>0</v>
      </c>
      <c r="PL431" s="59">
        <v>0</v>
      </c>
      <c r="PM431" s="59">
        <v>0</v>
      </c>
      <c r="PN431" s="59">
        <v>0</v>
      </c>
      <c r="PO431" s="59">
        <v>0</v>
      </c>
      <c r="PP431" s="59">
        <v>0</v>
      </c>
      <c r="PQ431" s="59">
        <v>0</v>
      </c>
      <c r="PR431" s="59">
        <v>0</v>
      </c>
      <c r="PS431" s="59">
        <v>0</v>
      </c>
      <c r="PT431" s="59">
        <v>0</v>
      </c>
      <c r="PU431" s="59">
        <v>0</v>
      </c>
      <c r="PV431" s="59">
        <v>0</v>
      </c>
      <c r="PW431" s="59">
        <v>0</v>
      </c>
      <c r="PX431" s="59">
        <v>0</v>
      </c>
      <c r="PY431" s="59">
        <v>0</v>
      </c>
      <c r="PZ431" s="59">
        <v>0</v>
      </c>
      <c r="QA431" s="59">
        <v>0</v>
      </c>
      <c r="QB431" s="59">
        <v>0</v>
      </c>
      <c r="QC431" s="59">
        <v>0</v>
      </c>
      <c r="QD431" s="59">
        <v>0</v>
      </c>
      <c r="QE431" s="59">
        <v>0</v>
      </c>
      <c r="QF431" s="59">
        <v>0</v>
      </c>
      <c r="QG431" s="59">
        <v>0</v>
      </c>
      <c r="QH431" s="59">
        <v>0</v>
      </c>
      <c r="QI431" s="59">
        <v>0</v>
      </c>
      <c r="QJ431" s="59">
        <v>0</v>
      </c>
      <c r="QK431" s="59">
        <v>0</v>
      </c>
      <c r="QL431" s="59">
        <v>0</v>
      </c>
      <c r="QM431" s="59">
        <v>0</v>
      </c>
      <c r="QN431" s="59">
        <v>0</v>
      </c>
      <c r="QO431" s="59">
        <v>0</v>
      </c>
      <c r="QP431" s="59">
        <v>0</v>
      </c>
      <c r="QQ431" s="59">
        <v>0</v>
      </c>
      <c r="QR431" s="59">
        <v>0</v>
      </c>
      <c r="QS431" s="59">
        <v>0</v>
      </c>
      <c r="QT431" s="59">
        <v>0</v>
      </c>
      <c r="QU431" s="59">
        <v>0</v>
      </c>
      <c r="QV431" s="59">
        <v>0</v>
      </c>
      <c r="QW431" s="59">
        <v>0</v>
      </c>
      <c r="QX431" s="59">
        <v>0</v>
      </c>
      <c r="QY431" s="59">
        <v>0</v>
      </c>
      <c r="QZ431" s="59">
        <v>0</v>
      </c>
      <c r="RA431" s="59">
        <v>0</v>
      </c>
      <c r="RB431" s="59">
        <v>0</v>
      </c>
      <c r="RC431" s="59">
        <v>0</v>
      </c>
      <c r="RD431" s="59">
        <v>0</v>
      </c>
      <c r="RE431" s="59">
        <v>0</v>
      </c>
      <c r="RF431" s="59">
        <v>0</v>
      </c>
      <c r="RG431" s="59">
        <v>0</v>
      </c>
      <c r="RH431" s="59">
        <v>0</v>
      </c>
      <c r="RI431" s="59">
        <v>0</v>
      </c>
      <c r="RJ431" s="59">
        <v>0</v>
      </c>
      <c r="RK431" s="59"/>
      <c r="RN431" s="59">
        <v>531.90000000000009</v>
      </c>
      <c r="RO431" s="59">
        <v>531.90000000000009</v>
      </c>
      <c r="RP431" s="59">
        <v>561.45000000000005</v>
      </c>
      <c r="RQ431" s="59">
        <v>561.45000000000005</v>
      </c>
      <c r="RR431" s="59">
        <v>561.45000000000005</v>
      </c>
      <c r="RS431" s="59">
        <v>650.09999999999991</v>
      </c>
      <c r="RT431" s="59">
        <v>650.09999999999991</v>
      </c>
      <c r="RU431" s="59">
        <v>650.09999999999991</v>
      </c>
      <c r="RV431" s="59">
        <v>650.09999999999991</v>
      </c>
      <c r="RW431" s="59">
        <v>650.09999999999991</v>
      </c>
      <c r="RX431" s="59">
        <v>650.09999999999991</v>
      </c>
      <c r="RY431" s="59">
        <v>650.09999999999991</v>
      </c>
      <c r="RZ431" s="59">
        <v>689.10599999999999</v>
      </c>
      <c r="SA431" s="59">
        <v>689.10599999999999</v>
      </c>
      <c r="SB431" s="59">
        <v>689.10599999999999</v>
      </c>
      <c r="SC431" s="59">
        <v>689.10599999999999</v>
      </c>
      <c r="SD431" s="59">
        <v>689.10599999999999</v>
      </c>
      <c r="SE431" s="59">
        <v>689.10599999999999</v>
      </c>
      <c r="SF431" s="59">
        <v>689.10599999999999</v>
      </c>
      <c r="SG431" s="59">
        <v>689.10599999999999</v>
      </c>
      <c r="SH431" s="59">
        <v>689.10599999999999</v>
      </c>
      <c r="SI431" s="59">
        <v>689.10599999999999</v>
      </c>
      <c r="SJ431" s="59">
        <v>689.10599999999999</v>
      </c>
      <c r="SK431" s="59">
        <v>689.10599999999999</v>
      </c>
      <c r="SL431" s="59">
        <v>730.45236</v>
      </c>
      <c r="SM431" s="59">
        <v>730.45236</v>
      </c>
      <c r="SN431" s="59">
        <v>730.45236</v>
      </c>
      <c r="SO431" s="59">
        <v>730.45236</v>
      </c>
      <c r="SP431" s="59">
        <v>730.45236</v>
      </c>
      <c r="SQ431" s="59">
        <v>730.45236</v>
      </c>
      <c r="SR431" s="59">
        <v>730.45236</v>
      </c>
      <c r="SS431" s="59">
        <v>730.45236</v>
      </c>
      <c r="ST431" s="59">
        <v>730.45236</v>
      </c>
      <c r="SU431" s="59">
        <v>730.45236</v>
      </c>
      <c r="SV431" s="59">
        <v>730.45236</v>
      </c>
      <c r="SW431" s="59">
        <v>730.45236</v>
      </c>
      <c r="SX431" s="59">
        <v>774.2795016</v>
      </c>
      <c r="SY431" s="59">
        <v>774.2795016</v>
      </c>
      <c r="SZ431" s="59">
        <v>774.2795016</v>
      </c>
      <c r="TA431" s="59">
        <v>774.2795016</v>
      </c>
      <c r="TB431" s="59">
        <v>774.2795016</v>
      </c>
      <c r="TC431" s="59">
        <v>774.2795016</v>
      </c>
      <c r="TD431" s="59">
        <v>774.2795016</v>
      </c>
      <c r="TE431" s="59">
        <v>774.2795016</v>
      </c>
      <c r="TF431" s="59">
        <v>774.2795016</v>
      </c>
      <c r="TG431" s="59">
        <v>774.2795016</v>
      </c>
      <c r="TH431" s="59">
        <v>774.2795016</v>
      </c>
      <c r="TI431" s="59">
        <v>774.2795016</v>
      </c>
      <c r="TJ431" s="59">
        <v>820.73627169600013</v>
      </c>
      <c r="TK431" s="59">
        <v>820.73627169600013</v>
      </c>
      <c r="TL431" s="59">
        <v>820.73627169600013</v>
      </c>
      <c r="TM431" s="59">
        <v>820.73627169600013</v>
      </c>
      <c r="TN431" s="59">
        <v>820.73627169600013</v>
      </c>
      <c r="TO431" s="59">
        <v>820.73627169600013</v>
      </c>
      <c r="TP431" s="59">
        <v>820.73627169600013</v>
      </c>
      <c r="TQ431" s="59">
        <v>820.73627169600013</v>
      </c>
      <c r="TR431" s="59">
        <v>820.73627169600013</v>
      </c>
      <c r="TS431" s="59">
        <v>820.73627169600013</v>
      </c>
      <c r="TT431" s="59">
        <v>820.73627169600013</v>
      </c>
      <c r="TU431" s="59">
        <v>820.73627169600013</v>
      </c>
      <c r="TV431" s="59">
        <v>869.98044799776017</v>
      </c>
      <c r="TW431" s="59">
        <v>869.98044799776017</v>
      </c>
      <c r="TX431" s="59">
        <v>869.98044799776017</v>
      </c>
      <c r="TY431" s="59">
        <v>869.98044799776017</v>
      </c>
      <c r="TZ431" s="59">
        <v>869.98044799776017</v>
      </c>
      <c r="UA431" s="59">
        <v>869.98044799776017</v>
      </c>
      <c r="UB431" s="59">
        <v>869.98044799776017</v>
      </c>
      <c r="UC431" s="59">
        <v>869.98044799776017</v>
      </c>
      <c r="UD431" s="59">
        <v>869.98044799776017</v>
      </c>
      <c r="UE431" s="59">
        <v>869.98044799776017</v>
      </c>
      <c r="UF431" s="59">
        <v>869.98044799776017</v>
      </c>
      <c r="UG431" s="59">
        <v>869.98044799776017</v>
      </c>
      <c r="UH431" s="59"/>
      <c r="UK431" s="59">
        <v>3544.4499999999994</v>
      </c>
      <c r="UL431" s="59">
        <v>4015.7039999999993</v>
      </c>
      <c r="UM431" s="59">
        <v>4256.6462399999991</v>
      </c>
      <c r="UN431" s="59">
        <v>4512.0450143999997</v>
      </c>
      <c r="UO431" s="59">
        <v>4782.7677152640017</v>
      </c>
      <c r="UP431" s="59">
        <v>5069.7337781798406</v>
      </c>
      <c r="UQ431" s="59"/>
      <c r="UT431" s="59">
        <v>3754.4000000000005</v>
      </c>
      <c r="UU431" s="59">
        <v>4253.5680000000002</v>
      </c>
      <c r="UV431" s="59">
        <v>4508.78208</v>
      </c>
      <c r="UW431" s="59">
        <v>4779.3090048000004</v>
      </c>
      <c r="UX431" s="59">
        <v>5066.0675450880008</v>
      </c>
      <c r="UY431" s="59">
        <v>5370.0315977932805</v>
      </c>
      <c r="UZ431" s="59"/>
      <c r="VC431" s="59">
        <v>0</v>
      </c>
      <c r="VD431" s="59">
        <v>0</v>
      </c>
      <c r="VE431" s="59">
        <v>0</v>
      </c>
      <c r="VF431" s="59">
        <v>0</v>
      </c>
      <c r="VG431" s="59">
        <v>0</v>
      </c>
      <c r="VH431" s="59">
        <v>0</v>
      </c>
      <c r="VI431" s="59"/>
      <c r="VL431" s="59">
        <v>7298.85</v>
      </c>
      <c r="VM431" s="59">
        <v>8269.271999999999</v>
      </c>
      <c r="VN431" s="59">
        <v>8765.4283199999991</v>
      </c>
      <c r="VO431" s="59">
        <v>9291.3540192</v>
      </c>
      <c r="VP431" s="59">
        <v>9848.8352603520034</v>
      </c>
      <c r="VQ431" s="59">
        <v>10439.765375973122</v>
      </c>
      <c r="VR431" s="59"/>
      <c r="VU431" s="59">
        <v>123500</v>
      </c>
      <c r="VV431" s="59">
        <v>139920</v>
      </c>
      <c r="VW431" s="59">
        <v>148315.20000000004</v>
      </c>
      <c r="VX431" s="59">
        <v>157214.11200000005</v>
      </c>
      <c r="VY431" s="59">
        <v>166646.95872000002</v>
      </c>
      <c r="VZ431" s="59">
        <v>176645.77624320006</v>
      </c>
      <c r="WA431" s="59"/>
      <c r="WD431" s="59">
        <v>10291.666666666666</v>
      </c>
      <c r="WE431" s="59">
        <v>11660</v>
      </c>
      <c r="WF431" s="59">
        <v>12359.600000000004</v>
      </c>
      <c r="WG431" s="59">
        <v>13101.176000000005</v>
      </c>
      <c r="WH431" s="59">
        <v>13887.246560000001</v>
      </c>
      <c r="WI431" s="59">
        <v>14720.481353600006</v>
      </c>
      <c r="WJ431" s="59"/>
      <c r="WM431" s="59">
        <v>431.87858441740104</v>
      </c>
      <c r="WN431" s="59">
        <v>489.29920268569032</v>
      </c>
      <c r="WO431" s="59">
        <v>518.65715484683199</v>
      </c>
      <c r="WP431" s="59">
        <v>549.77658413764186</v>
      </c>
      <c r="WQ431" s="59">
        <v>582.76317918590019</v>
      </c>
      <c r="WR431" s="59">
        <v>617.72896993705444</v>
      </c>
      <c r="WS431" s="59"/>
      <c r="WV431" s="74">
        <v>53.233333333333334</v>
      </c>
      <c r="WW431" s="74">
        <v>65.233333333333334</v>
      </c>
      <c r="WX431" s="74">
        <v>77.233333333333334</v>
      </c>
      <c r="WY431" s="74">
        <v>89.233333333333334</v>
      </c>
      <c r="WZ431" s="74">
        <v>101.23333333333333</v>
      </c>
      <c r="XA431" s="74">
        <v>113.23333333333333</v>
      </c>
      <c r="XB431" s="74"/>
      <c r="XE431" s="80">
        <v>4</v>
      </c>
      <c r="XF431" s="80">
        <v>5</v>
      </c>
      <c r="XG431" s="80">
        <v>6</v>
      </c>
      <c r="XH431" s="80">
        <v>7</v>
      </c>
      <c r="XI431" s="80">
        <v>8</v>
      </c>
      <c r="XJ431" s="80">
        <v>9</v>
      </c>
      <c r="XK431" s="80"/>
      <c r="XL431" s="75"/>
      <c r="XM431" s="75"/>
      <c r="XN431" s="80">
        <v>5</v>
      </c>
      <c r="XO431" s="80">
        <v>5</v>
      </c>
      <c r="XP431" s="80">
        <v>5</v>
      </c>
      <c r="XQ431" s="80">
        <v>5</v>
      </c>
      <c r="XR431" s="80">
        <v>5</v>
      </c>
      <c r="XS431" s="80">
        <v>5</v>
      </c>
      <c r="XT431" s="80"/>
      <c r="XW431" s="80">
        <v>6</v>
      </c>
      <c r="XX431" s="80">
        <v>6</v>
      </c>
      <c r="XY431" s="80">
        <v>6</v>
      </c>
      <c r="XZ431" s="80">
        <v>6</v>
      </c>
      <c r="YA431" s="80">
        <v>7</v>
      </c>
      <c r="YB431" s="80">
        <v>7</v>
      </c>
      <c r="YC431" s="80"/>
      <c r="YF431" s="5">
        <v>900.46684851028203</v>
      </c>
      <c r="YG431" s="5">
        <v>2977.3856483424261</v>
      </c>
      <c r="YH431" s="5">
        <v>3156.0287872429735</v>
      </c>
      <c r="YI431" s="5">
        <v>3345.3905144775517</v>
      </c>
      <c r="YJ431" s="5">
        <v>3546.1139453462029</v>
      </c>
      <c r="YK431" s="5">
        <v>3758.8807820669763</v>
      </c>
      <c r="YL431" s="5"/>
      <c r="YO431" s="5">
        <v>25912.715065044064</v>
      </c>
      <c r="YP431" s="5">
        <v>29357.95216114142</v>
      </c>
      <c r="YQ431" s="5">
        <v>31119.42929080992</v>
      </c>
      <c r="YR431" s="5">
        <v>32986.59504825851</v>
      </c>
      <c r="YS431" s="5">
        <v>34965.790751154011</v>
      </c>
      <c r="YT431" s="5">
        <v>37063.738196223268</v>
      </c>
      <c r="YU431" s="5"/>
      <c r="YX431" s="5">
        <v>17722.683609325006</v>
      </c>
      <c r="YY431" s="5">
        <v>29096.223306241602</v>
      </c>
      <c r="YZ431" s="5">
        <v>31119.42929080992</v>
      </c>
      <c r="ZA431" s="5">
        <v>32986.59504825851</v>
      </c>
      <c r="ZB431" s="5">
        <v>34965.790751154011</v>
      </c>
      <c r="ZC431" s="5">
        <v>37063.738196223268</v>
      </c>
      <c r="ZD431" s="5"/>
      <c r="ZG431" s="5">
        <v>431.87858441740104</v>
      </c>
      <c r="ZH431" s="5">
        <v>489.29920268569032</v>
      </c>
      <c r="ZI431" s="5">
        <v>518.65715484683199</v>
      </c>
      <c r="ZJ431" s="5">
        <v>549.77658413764186</v>
      </c>
      <c r="ZK431" s="5">
        <v>582.76317918590019</v>
      </c>
      <c r="ZL431" s="5">
        <v>617.72896993705444</v>
      </c>
      <c r="ZM431" s="5"/>
      <c r="ZP431" s="60">
        <v>12092.60036368723</v>
      </c>
      <c r="ZQ431" s="60">
        <v>13700.377675199328</v>
      </c>
      <c r="ZR431" s="60">
        <v>14522.400335711296</v>
      </c>
      <c r="ZS431" s="60">
        <v>15393.744355853973</v>
      </c>
      <c r="ZT431" s="60">
        <v>16317.369017205205</v>
      </c>
      <c r="ZU431" s="60">
        <v>17296.411158237526</v>
      </c>
      <c r="ZV431" s="60"/>
      <c r="ZY431" s="60">
        <v>431.87858441740104</v>
      </c>
      <c r="ZZ431" s="60">
        <v>489.29920268569032</v>
      </c>
      <c r="AAA431" s="60">
        <v>518.65715484683199</v>
      </c>
      <c r="AAB431" s="60">
        <v>549.77658413764186</v>
      </c>
      <c r="AAC431" s="60">
        <v>582.76317918590019</v>
      </c>
      <c r="AAD431" s="60">
        <v>617.72896993705444</v>
      </c>
      <c r="AAE431" s="60"/>
      <c r="AAH431" s="60">
        <v>38869.07259756609</v>
      </c>
      <c r="AAI431" s="60">
        <v>59205.203524968529</v>
      </c>
      <c r="AAJ431" s="60">
        <v>74686.630297943804</v>
      </c>
      <c r="AAK431" s="60">
        <v>91812.689550986179</v>
      </c>
      <c r="AAL431" s="60">
        <v>110725.00404532104</v>
      </c>
      <c r="AAM431" s="60">
        <v>131576.2705965926</v>
      </c>
      <c r="AAN431" s="60"/>
      <c r="AAQ431" s="5">
        <v>50961.672961253324</v>
      </c>
      <c r="AAR431" s="5">
        <v>72905.581200167857</v>
      </c>
      <c r="AAS431" s="5">
        <v>89209.0306336551</v>
      </c>
      <c r="AAT431" s="5">
        <v>107206.43390684015</v>
      </c>
      <c r="AAU431" s="5">
        <v>127042.37306252624</v>
      </c>
      <c r="AAV431" s="5">
        <v>148872.68175483012</v>
      </c>
    </row>
    <row r="432" spans="2:724" ht="15" customHeight="1">
      <c r="B432" s="228">
        <v>159</v>
      </c>
      <c r="C432" s="228">
        <v>328197</v>
      </c>
      <c r="D432" s="229" t="s">
        <v>567</v>
      </c>
      <c r="E432" s="73" t="b">
        <v>0</v>
      </c>
      <c r="F432" s="230">
        <v>38975</v>
      </c>
      <c r="G432" s="231" t="s">
        <v>426</v>
      </c>
      <c r="H432" s="57" t="s">
        <v>243</v>
      </c>
      <c r="I432" s="57" t="s">
        <v>198</v>
      </c>
      <c r="J432" s="229" t="s">
        <v>249</v>
      </c>
      <c r="K432" s="232">
        <v>0</v>
      </c>
      <c r="L432" s="232">
        <v>0</v>
      </c>
      <c r="M432" s="73" t="b">
        <v>1</v>
      </c>
      <c r="N432" s="73" t="b">
        <v>1</v>
      </c>
      <c r="O432" s="73" t="b">
        <v>1</v>
      </c>
      <c r="P432" s="27">
        <v>40071</v>
      </c>
      <c r="Q432" s="27" t="s">
        <v>426</v>
      </c>
      <c r="R432" s="69">
        <v>0</v>
      </c>
      <c r="S432" s="69">
        <v>0.06</v>
      </c>
      <c r="T432" s="69">
        <v>0.06</v>
      </c>
      <c r="U432" s="69">
        <v>0.06</v>
      </c>
      <c r="V432" s="69">
        <v>0.06</v>
      </c>
      <c r="W432" s="69">
        <v>0.06</v>
      </c>
      <c r="Z432" s="232">
        <v>28000</v>
      </c>
      <c r="AA432" s="232">
        <v>28000</v>
      </c>
      <c r="AB432" s="232">
        <v>32000</v>
      </c>
      <c r="AC432" s="232">
        <v>32000</v>
      </c>
      <c r="AD432" s="232">
        <v>32000</v>
      </c>
      <c r="AE432" s="232">
        <v>32000</v>
      </c>
      <c r="AF432" s="232">
        <v>32000</v>
      </c>
      <c r="AG432" s="232">
        <v>32000</v>
      </c>
      <c r="AH432" s="232">
        <v>32000</v>
      </c>
      <c r="AI432" s="232">
        <v>32000</v>
      </c>
      <c r="AJ432" s="232">
        <v>32000</v>
      </c>
      <c r="AK432" s="232">
        <v>32000</v>
      </c>
      <c r="AL432" s="5">
        <v>33920</v>
      </c>
      <c r="AM432" s="5">
        <v>33920</v>
      </c>
      <c r="AN432" s="5">
        <v>33920</v>
      </c>
      <c r="AO432" s="5">
        <v>33920</v>
      </c>
      <c r="AP432" s="5">
        <v>33920</v>
      </c>
      <c r="AQ432" s="5">
        <v>33920</v>
      </c>
      <c r="AR432" s="5">
        <v>33920</v>
      </c>
      <c r="AS432" s="5">
        <v>33920</v>
      </c>
      <c r="AT432" s="5">
        <v>33920</v>
      </c>
      <c r="AU432" s="5">
        <v>33920</v>
      </c>
      <c r="AV432" s="5">
        <v>33920</v>
      </c>
      <c r="AW432" s="5">
        <v>33920</v>
      </c>
      <c r="AX432" s="5">
        <v>35955.200000000004</v>
      </c>
      <c r="AY432" s="5">
        <v>35955.200000000004</v>
      </c>
      <c r="AZ432" s="5">
        <v>35955.200000000004</v>
      </c>
      <c r="BA432" s="5">
        <v>35955.200000000004</v>
      </c>
      <c r="BB432" s="5">
        <v>35955.200000000004</v>
      </c>
      <c r="BC432" s="5">
        <v>35955.200000000004</v>
      </c>
      <c r="BD432" s="5">
        <v>35955.200000000004</v>
      </c>
      <c r="BE432" s="5">
        <v>35955.200000000004</v>
      </c>
      <c r="BF432" s="5">
        <v>35955.200000000004</v>
      </c>
      <c r="BG432" s="5">
        <v>35955.200000000004</v>
      </c>
      <c r="BH432" s="5">
        <v>35955.200000000004</v>
      </c>
      <c r="BI432" s="5">
        <v>35955.200000000004</v>
      </c>
      <c r="BJ432" s="5">
        <v>38112.51200000001</v>
      </c>
      <c r="BK432" s="5">
        <v>38112.51200000001</v>
      </c>
      <c r="BL432" s="5">
        <v>38112.51200000001</v>
      </c>
      <c r="BM432" s="5">
        <v>38112.51200000001</v>
      </c>
      <c r="BN432" s="5">
        <v>38112.51200000001</v>
      </c>
      <c r="BO432" s="5">
        <v>38112.51200000001</v>
      </c>
      <c r="BP432" s="5">
        <v>38112.51200000001</v>
      </c>
      <c r="BQ432" s="5">
        <v>38112.51200000001</v>
      </c>
      <c r="BR432" s="5">
        <v>38112.51200000001</v>
      </c>
      <c r="BS432" s="5">
        <v>38112.51200000001</v>
      </c>
      <c r="BT432" s="5">
        <v>38112.51200000001</v>
      </c>
      <c r="BU432" s="5">
        <v>38112.51200000001</v>
      </c>
      <c r="BV432" s="5">
        <v>40399.262720000013</v>
      </c>
      <c r="BW432" s="5">
        <v>40399.262720000013</v>
      </c>
      <c r="BX432" s="5">
        <v>40399.262720000013</v>
      </c>
      <c r="BY432" s="5">
        <v>40399.262720000013</v>
      </c>
      <c r="BZ432" s="5">
        <v>40399.262720000013</v>
      </c>
      <c r="CA432" s="5">
        <v>40399.262720000013</v>
      </c>
      <c r="CB432" s="5">
        <v>40399.262720000013</v>
      </c>
      <c r="CC432" s="5">
        <v>40399.262720000013</v>
      </c>
      <c r="CD432" s="5">
        <v>40399.262720000013</v>
      </c>
      <c r="CE432" s="5">
        <v>40399.262720000013</v>
      </c>
      <c r="CF432" s="5">
        <v>40399.262720000013</v>
      </c>
      <c r="CG432" s="5">
        <v>40399.262720000013</v>
      </c>
      <c r="CH432" s="5">
        <v>42823.218483200013</v>
      </c>
      <c r="CI432" s="5">
        <v>42823.218483200013</v>
      </c>
      <c r="CJ432" s="5">
        <v>42823.218483200013</v>
      </c>
      <c r="CK432" s="5">
        <v>42823.218483200013</v>
      </c>
      <c r="CL432" s="5">
        <v>42823.218483200013</v>
      </c>
      <c r="CM432" s="5">
        <v>42823.218483200013</v>
      </c>
      <c r="CN432" s="5">
        <v>42823.218483200013</v>
      </c>
      <c r="CO432" s="5">
        <v>42823.218483200013</v>
      </c>
      <c r="CP432" s="5">
        <v>42823.218483200013</v>
      </c>
      <c r="CQ432" s="5">
        <v>42823.218483200013</v>
      </c>
      <c r="CR432" s="5">
        <v>42823.218483200013</v>
      </c>
      <c r="CS432" s="5">
        <v>42823.218483200013</v>
      </c>
      <c r="CU432" s="69">
        <v>0</v>
      </c>
      <c r="CV432" s="69">
        <v>0</v>
      </c>
      <c r="CW432" s="69">
        <v>0</v>
      </c>
      <c r="CX432" s="69">
        <v>0</v>
      </c>
      <c r="CY432" s="69">
        <v>0</v>
      </c>
      <c r="CZ432" s="69">
        <v>0</v>
      </c>
      <c r="DC432" s="5">
        <v>0</v>
      </c>
      <c r="DD432" s="5">
        <v>0</v>
      </c>
      <c r="DE432" s="5">
        <v>0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0</v>
      </c>
      <c r="DR432" s="5">
        <v>0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0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/>
      <c r="FZ432" s="5">
        <v>28000</v>
      </c>
      <c r="GA432" s="5">
        <v>28000</v>
      </c>
      <c r="GB432" s="5">
        <v>32000</v>
      </c>
      <c r="GC432" s="5">
        <v>32000</v>
      </c>
      <c r="GD432" s="5">
        <v>32000</v>
      </c>
      <c r="GE432" s="5">
        <v>32000</v>
      </c>
      <c r="GF432" s="5">
        <v>32000</v>
      </c>
      <c r="GG432" s="5">
        <v>32000</v>
      </c>
      <c r="GH432" s="5">
        <v>32000</v>
      </c>
      <c r="GI432" s="5">
        <v>32000</v>
      </c>
      <c r="GJ432" s="5">
        <v>32000</v>
      </c>
      <c r="GK432" s="5">
        <v>32000</v>
      </c>
      <c r="GL432" s="5">
        <v>33920</v>
      </c>
      <c r="GM432" s="5">
        <v>33920</v>
      </c>
      <c r="GN432" s="5">
        <v>33920</v>
      </c>
      <c r="GO432" s="5">
        <v>33920</v>
      </c>
      <c r="GP432" s="5">
        <v>33920</v>
      </c>
      <c r="GQ432" s="5">
        <v>33920</v>
      </c>
      <c r="GR432" s="5">
        <v>33920</v>
      </c>
      <c r="GS432" s="5">
        <v>33920</v>
      </c>
      <c r="GT432" s="5">
        <v>33920</v>
      </c>
      <c r="GU432" s="5">
        <v>33920</v>
      </c>
      <c r="GV432" s="5">
        <v>33920</v>
      </c>
      <c r="GW432" s="5">
        <v>33920</v>
      </c>
      <c r="GX432" s="5">
        <v>35955.200000000004</v>
      </c>
      <c r="GY432" s="5">
        <v>35955.200000000004</v>
      </c>
      <c r="GZ432" s="5">
        <v>35955.200000000004</v>
      </c>
      <c r="HA432" s="5">
        <v>35955.200000000004</v>
      </c>
      <c r="HB432" s="5">
        <v>35955.200000000004</v>
      </c>
      <c r="HC432" s="5">
        <v>35955.200000000004</v>
      </c>
      <c r="HD432" s="5">
        <v>35955.200000000004</v>
      </c>
      <c r="HE432" s="5">
        <v>35955.200000000004</v>
      </c>
      <c r="HF432" s="5">
        <v>35955.200000000004</v>
      </c>
      <c r="HG432" s="5">
        <v>35955.200000000004</v>
      </c>
      <c r="HH432" s="5">
        <v>35955.200000000004</v>
      </c>
      <c r="HI432" s="5">
        <v>35955.200000000004</v>
      </c>
      <c r="HJ432" s="5">
        <v>38112.51200000001</v>
      </c>
      <c r="HK432" s="5">
        <v>38112.51200000001</v>
      </c>
      <c r="HL432" s="5">
        <v>38112.51200000001</v>
      </c>
      <c r="HM432" s="5">
        <v>38112.51200000001</v>
      </c>
      <c r="HN432" s="5">
        <v>38112.51200000001</v>
      </c>
      <c r="HO432" s="5">
        <v>38112.51200000001</v>
      </c>
      <c r="HP432" s="5">
        <v>38112.51200000001</v>
      </c>
      <c r="HQ432" s="5">
        <v>38112.51200000001</v>
      </c>
      <c r="HR432" s="5">
        <v>38112.51200000001</v>
      </c>
      <c r="HS432" s="5">
        <v>38112.51200000001</v>
      </c>
      <c r="HT432" s="5">
        <v>38112.51200000001</v>
      </c>
      <c r="HU432" s="5">
        <v>38112.51200000001</v>
      </c>
      <c r="HV432" s="5">
        <v>40399.262720000013</v>
      </c>
      <c r="HW432" s="5">
        <v>40399.262720000013</v>
      </c>
      <c r="HX432" s="5">
        <v>40399.262720000013</v>
      </c>
      <c r="HY432" s="5">
        <v>40399.262720000013</v>
      </c>
      <c r="HZ432" s="5">
        <v>40399.262720000013</v>
      </c>
      <c r="IA432" s="5">
        <v>40399.262720000013</v>
      </c>
      <c r="IB432" s="5">
        <v>40399.262720000013</v>
      </c>
      <c r="IC432" s="5">
        <v>40399.262720000013</v>
      </c>
      <c r="ID432" s="5">
        <v>40399.262720000013</v>
      </c>
      <c r="IE432" s="5">
        <v>40399.262720000013</v>
      </c>
      <c r="IF432" s="5">
        <v>40399.262720000013</v>
      </c>
      <c r="IG432" s="5">
        <v>40399.262720000013</v>
      </c>
      <c r="IH432" s="5">
        <v>42823.218483200013</v>
      </c>
      <c r="II432" s="5">
        <v>42823.218483200013</v>
      </c>
      <c r="IJ432" s="5">
        <v>42823.218483200013</v>
      </c>
      <c r="IK432" s="5">
        <v>42823.218483200013</v>
      </c>
      <c r="IL432" s="5">
        <v>42823.218483200013</v>
      </c>
      <c r="IM432" s="5">
        <v>42823.218483200013</v>
      </c>
      <c r="IN432" s="5">
        <v>42823.218483200013</v>
      </c>
      <c r="IO432" s="5">
        <v>42823.218483200013</v>
      </c>
      <c r="IP432" s="5">
        <v>42823.218483200013</v>
      </c>
      <c r="IQ432" s="5">
        <v>42823.218483200013</v>
      </c>
      <c r="IR432" s="5">
        <v>42823.218483200013</v>
      </c>
      <c r="IS432" s="5">
        <v>42823.218483200013</v>
      </c>
      <c r="IT432" s="5"/>
      <c r="IW432" s="5">
        <v>803.6</v>
      </c>
      <c r="IX432" s="5">
        <v>803.6</v>
      </c>
      <c r="IY432" s="5">
        <v>918.4</v>
      </c>
      <c r="IZ432" s="5">
        <v>918.4</v>
      </c>
      <c r="JA432" s="5">
        <v>918.4</v>
      </c>
      <c r="JB432" s="5">
        <v>918.4</v>
      </c>
      <c r="JC432" s="5">
        <v>918.4</v>
      </c>
      <c r="JD432" s="5">
        <v>918.4</v>
      </c>
      <c r="JE432" s="5">
        <v>918.4</v>
      </c>
      <c r="JF432" s="5">
        <v>918.4</v>
      </c>
      <c r="JG432" s="5">
        <v>918.4</v>
      </c>
      <c r="JH432" s="5">
        <v>918.4</v>
      </c>
      <c r="JI432" s="5">
        <v>973.50400000000002</v>
      </c>
      <c r="JJ432" s="5">
        <v>973.50400000000002</v>
      </c>
      <c r="JK432" s="5">
        <v>973.50400000000002</v>
      </c>
      <c r="JL432" s="5">
        <v>973.50400000000002</v>
      </c>
      <c r="JM432" s="5">
        <v>973.50400000000002</v>
      </c>
      <c r="JN432" s="5">
        <v>973.50400000000002</v>
      </c>
      <c r="JO432" s="5">
        <v>973.50400000000002</v>
      </c>
      <c r="JP432" s="5">
        <v>973.50400000000002</v>
      </c>
      <c r="JQ432" s="5">
        <v>973.50400000000002</v>
      </c>
      <c r="JR432" s="5">
        <v>973.50400000000002</v>
      </c>
      <c r="JS432" s="5">
        <v>973.50400000000002</v>
      </c>
      <c r="JT432" s="5">
        <v>973.50400000000002</v>
      </c>
      <c r="JU432" s="5">
        <v>1031.9142400000001</v>
      </c>
      <c r="JV432" s="5">
        <v>1031.9142400000001</v>
      </c>
      <c r="JW432" s="5">
        <v>1031.9142400000001</v>
      </c>
      <c r="JX432" s="5">
        <v>1031.9142400000001</v>
      </c>
      <c r="JY432" s="5">
        <v>1031.9142400000001</v>
      </c>
      <c r="JZ432" s="5">
        <v>1031.9142400000001</v>
      </c>
      <c r="KA432" s="5">
        <v>1031.9142400000001</v>
      </c>
      <c r="KB432" s="5">
        <v>1031.9142400000001</v>
      </c>
      <c r="KC432" s="5">
        <v>1031.9142400000001</v>
      </c>
      <c r="KD432" s="5">
        <v>1031.9142400000001</v>
      </c>
      <c r="KE432" s="5">
        <v>1031.9142400000001</v>
      </c>
      <c r="KF432" s="5">
        <v>1031.9142400000001</v>
      </c>
      <c r="KG432" s="5">
        <v>1093.8290944000003</v>
      </c>
      <c r="KH432" s="5">
        <v>1093.8290944000003</v>
      </c>
      <c r="KI432" s="5">
        <v>1093.8290944000003</v>
      </c>
      <c r="KJ432" s="5">
        <v>1093.8290944000003</v>
      </c>
      <c r="KK432" s="5">
        <v>1093.8290944000003</v>
      </c>
      <c r="KL432" s="5">
        <v>1093.8290944000003</v>
      </c>
      <c r="KM432" s="5">
        <v>1093.8290944000003</v>
      </c>
      <c r="KN432" s="5">
        <v>1093.8290944000003</v>
      </c>
      <c r="KO432" s="5">
        <v>1093.8290944000003</v>
      </c>
      <c r="KP432" s="5">
        <v>1093.8290944000003</v>
      </c>
      <c r="KQ432" s="5">
        <v>1093.8290944000003</v>
      </c>
      <c r="KR432" s="5">
        <v>1093.8290944000003</v>
      </c>
      <c r="KS432" s="5">
        <v>1159.4588400640005</v>
      </c>
      <c r="KT432" s="5">
        <v>1159.4588400640005</v>
      </c>
      <c r="KU432" s="5">
        <v>1159.4588400640005</v>
      </c>
      <c r="KV432" s="5">
        <v>1159.4588400640005</v>
      </c>
      <c r="KW432" s="5">
        <v>1159.4588400640005</v>
      </c>
      <c r="KX432" s="5">
        <v>1159.4588400640005</v>
      </c>
      <c r="KY432" s="5">
        <v>1159.4588400640005</v>
      </c>
      <c r="KZ432" s="5">
        <v>1159.4588400640005</v>
      </c>
      <c r="LA432" s="5">
        <v>1159.4588400640005</v>
      </c>
      <c r="LB432" s="5">
        <v>1159.4588400640005</v>
      </c>
      <c r="LC432" s="5">
        <v>1159.4588400640005</v>
      </c>
      <c r="LD432" s="5">
        <v>1159.4588400640005</v>
      </c>
      <c r="LE432" s="5">
        <v>1229.0263704678403</v>
      </c>
      <c r="LF432" s="5">
        <v>1229.0263704678403</v>
      </c>
      <c r="LG432" s="5">
        <v>1229.0263704678403</v>
      </c>
      <c r="LH432" s="5">
        <v>1229.0263704678403</v>
      </c>
      <c r="LI432" s="5">
        <v>1229.0263704678403</v>
      </c>
      <c r="LJ432" s="5">
        <v>1229.0263704678403</v>
      </c>
      <c r="LK432" s="5">
        <v>1229.0263704678403</v>
      </c>
      <c r="LL432" s="5">
        <v>1229.0263704678403</v>
      </c>
      <c r="LM432" s="5">
        <v>1229.0263704678403</v>
      </c>
      <c r="LN432" s="5">
        <v>1229.0263704678403</v>
      </c>
      <c r="LO432" s="5">
        <v>1229.0263704678403</v>
      </c>
      <c r="LP432" s="5">
        <v>1229.0263704678403</v>
      </c>
      <c r="LQ432" s="5"/>
      <c r="LT432" s="5">
        <v>851.2</v>
      </c>
      <c r="LU432" s="5">
        <v>851.2</v>
      </c>
      <c r="LV432" s="5">
        <v>972.8</v>
      </c>
      <c r="LW432" s="5">
        <v>972.8</v>
      </c>
      <c r="LX432" s="5">
        <v>972.8</v>
      </c>
      <c r="LY432" s="5">
        <v>972.8</v>
      </c>
      <c r="LZ432" s="5">
        <v>972.8</v>
      </c>
      <c r="MA432" s="5">
        <v>972.8</v>
      </c>
      <c r="MB432" s="5">
        <v>972.8</v>
      </c>
      <c r="MC432" s="5">
        <v>972.8</v>
      </c>
      <c r="MD432" s="5">
        <v>972.8</v>
      </c>
      <c r="ME432" s="5">
        <v>972.8</v>
      </c>
      <c r="MF432" s="5">
        <v>1031.1679999999999</v>
      </c>
      <c r="MG432" s="5">
        <v>1031.1679999999999</v>
      </c>
      <c r="MH432" s="5">
        <v>1031.1679999999999</v>
      </c>
      <c r="MI432" s="5">
        <v>1031.1679999999999</v>
      </c>
      <c r="MJ432" s="5">
        <v>1031.1679999999999</v>
      </c>
      <c r="MK432" s="5">
        <v>1031.1679999999999</v>
      </c>
      <c r="ML432" s="5">
        <v>1031.1679999999999</v>
      </c>
      <c r="MM432" s="5">
        <v>1031.1679999999999</v>
      </c>
      <c r="MN432" s="5">
        <v>1031.1679999999999</v>
      </c>
      <c r="MO432" s="5">
        <v>1031.1679999999999</v>
      </c>
      <c r="MP432" s="5">
        <v>1031.1679999999999</v>
      </c>
      <c r="MQ432" s="5">
        <v>1031.1679999999999</v>
      </c>
      <c r="MR432" s="5">
        <v>1093.03808</v>
      </c>
      <c r="MS432" s="5">
        <v>1093.03808</v>
      </c>
      <c r="MT432" s="5">
        <v>1093.03808</v>
      </c>
      <c r="MU432" s="5">
        <v>1093.03808</v>
      </c>
      <c r="MV432" s="5">
        <v>1093.03808</v>
      </c>
      <c r="MW432" s="5">
        <v>1093.03808</v>
      </c>
      <c r="MX432" s="5">
        <v>1093.03808</v>
      </c>
      <c r="MY432" s="5">
        <v>1093.03808</v>
      </c>
      <c r="MZ432" s="5">
        <v>1093.03808</v>
      </c>
      <c r="NA432" s="5">
        <v>1093.03808</v>
      </c>
      <c r="NB432" s="5">
        <v>1093.03808</v>
      </c>
      <c r="NC432" s="5">
        <v>1093.03808</v>
      </c>
      <c r="ND432" s="5">
        <v>1158.6203648000003</v>
      </c>
      <c r="NE432" s="5">
        <v>1158.6203648000003</v>
      </c>
      <c r="NF432" s="5">
        <v>1158.6203648000003</v>
      </c>
      <c r="NG432" s="5">
        <v>1158.6203648000003</v>
      </c>
      <c r="NH432" s="5">
        <v>1158.6203648000003</v>
      </c>
      <c r="NI432" s="5">
        <v>1158.6203648000003</v>
      </c>
      <c r="NJ432" s="5">
        <v>1158.6203648000003</v>
      </c>
      <c r="NK432" s="5">
        <v>1158.6203648000003</v>
      </c>
      <c r="NL432" s="5">
        <v>1158.6203648000003</v>
      </c>
      <c r="NM432" s="5">
        <v>1158.6203648000003</v>
      </c>
      <c r="NN432" s="5">
        <v>1158.6203648000003</v>
      </c>
      <c r="NO432" s="5">
        <v>1158.6203648000003</v>
      </c>
      <c r="NP432" s="5">
        <v>1228.1375866880005</v>
      </c>
      <c r="NQ432" s="5">
        <v>1228.1375866880005</v>
      </c>
      <c r="NR432" s="5">
        <v>1228.1375866880005</v>
      </c>
      <c r="NS432" s="5">
        <v>1228.1375866880005</v>
      </c>
      <c r="NT432" s="5">
        <v>1228.1375866880005</v>
      </c>
      <c r="NU432" s="5">
        <v>1228.1375866880005</v>
      </c>
      <c r="NV432" s="5">
        <v>1228.1375866880005</v>
      </c>
      <c r="NW432" s="5">
        <v>1228.1375866880005</v>
      </c>
      <c r="NX432" s="5">
        <v>1228.1375866880005</v>
      </c>
      <c r="NY432" s="5">
        <v>1228.1375866880005</v>
      </c>
      <c r="NZ432" s="5">
        <v>1228.1375866880005</v>
      </c>
      <c r="OA432" s="5">
        <v>1228.1375866880005</v>
      </c>
      <c r="OB432" s="5">
        <v>1301.8258418892804</v>
      </c>
      <c r="OC432" s="5">
        <v>1301.8258418892804</v>
      </c>
      <c r="OD432" s="5">
        <v>1301.8258418892804</v>
      </c>
      <c r="OE432" s="5">
        <v>1301.8258418892804</v>
      </c>
      <c r="OF432" s="5">
        <v>1301.8258418892804</v>
      </c>
      <c r="OG432" s="5">
        <v>1301.8258418892804</v>
      </c>
      <c r="OH432" s="5">
        <v>1301.8258418892804</v>
      </c>
      <c r="OI432" s="5">
        <v>1301.8258418892804</v>
      </c>
      <c r="OJ432" s="5">
        <v>1301.8258418892804</v>
      </c>
      <c r="OK432" s="5">
        <v>1301.8258418892804</v>
      </c>
      <c r="OL432" s="5">
        <v>1301.8258418892804</v>
      </c>
      <c r="OM432" s="5">
        <v>1301.8258418892804</v>
      </c>
      <c r="ON432" s="5"/>
      <c r="OQ432" s="59">
        <v>0</v>
      </c>
      <c r="OR432" s="59">
        <v>0</v>
      </c>
      <c r="OS432" s="59">
        <v>0</v>
      </c>
      <c r="OT432" s="59">
        <v>0</v>
      </c>
      <c r="OU432" s="59">
        <v>0</v>
      </c>
      <c r="OV432" s="59">
        <v>0</v>
      </c>
      <c r="OW432" s="59">
        <v>0</v>
      </c>
      <c r="OX432" s="59">
        <v>0</v>
      </c>
      <c r="OY432" s="59">
        <v>0</v>
      </c>
      <c r="OZ432" s="59">
        <v>0</v>
      </c>
      <c r="PA432" s="59">
        <v>0</v>
      </c>
      <c r="PB432" s="59">
        <v>0</v>
      </c>
      <c r="PC432" s="59">
        <v>148.24907499999972</v>
      </c>
      <c r="PD432" s="59">
        <v>148.24907499999972</v>
      </c>
      <c r="PE432" s="59">
        <v>148.24907499999972</v>
      </c>
      <c r="PF432" s="59">
        <v>148.24907499999972</v>
      </c>
      <c r="PG432" s="59">
        <v>148.24907499999972</v>
      </c>
      <c r="PH432" s="59">
        <v>148.24907499999972</v>
      </c>
      <c r="PI432" s="59">
        <v>148.24907499999972</v>
      </c>
      <c r="PJ432" s="59">
        <v>148.24907499999972</v>
      </c>
      <c r="PK432" s="59">
        <v>148.24907499999972</v>
      </c>
      <c r="PL432" s="59">
        <v>148.24907499999972</v>
      </c>
      <c r="PM432" s="59">
        <v>148.24907499999972</v>
      </c>
      <c r="PN432" s="59">
        <v>148.24907499999972</v>
      </c>
      <c r="PO432" s="59">
        <v>435.4870269999999</v>
      </c>
      <c r="PP432" s="59">
        <v>435.4870269999999</v>
      </c>
      <c r="PQ432" s="59">
        <v>435.4870269999999</v>
      </c>
      <c r="PR432" s="59">
        <v>435.4870269999999</v>
      </c>
      <c r="PS432" s="59">
        <v>435.4870269999999</v>
      </c>
      <c r="PT432" s="59">
        <v>435.4870269999999</v>
      </c>
      <c r="PU432" s="59">
        <v>435.4870269999999</v>
      </c>
      <c r="PV432" s="59">
        <v>435.4870269999999</v>
      </c>
      <c r="PW432" s="59">
        <v>435.4870269999999</v>
      </c>
      <c r="PX432" s="59">
        <v>435.4870269999999</v>
      </c>
      <c r="PY432" s="59">
        <v>435.4870269999999</v>
      </c>
      <c r="PZ432" s="59">
        <v>435.4870269999999</v>
      </c>
      <c r="QA432" s="59">
        <v>739.95925612000144</v>
      </c>
      <c r="QB432" s="59">
        <v>739.95925612000144</v>
      </c>
      <c r="QC432" s="59">
        <v>739.95925612000144</v>
      </c>
      <c r="QD432" s="59">
        <v>739.95925612000144</v>
      </c>
      <c r="QE432" s="59">
        <v>739.95925612000144</v>
      </c>
      <c r="QF432" s="59">
        <v>739.95925612000144</v>
      </c>
      <c r="QG432" s="59">
        <v>739.95925612000144</v>
      </c>
      <c r="QH432" s="59">
        <v>739.95925612000144</v>
      </c>
      <c r="QI432" s="59">
        <v>739.95925612000144</v>
      </c>
      <c r="QJ432" s="59">
        <v>739.95925612000144</v>
      </c>
      <c r="QK432" s="59">
        <v>739.95925612000144</v>
      </c>
      <c r="QL432" s="59">
        <v>739.95925612000144</v>
      </c>
      <c r="QM432" s="59">
        <v>1062.6998189872013</v>
      </c>
      <c r="QN432" s="59">
        <v>1062.6998189872013</v>
      </c>
      <c r="QO432" s="59">
        <v>1062.6998189872013</v>
      </c>
      <c r="QP432" s="59">
        <v>1062.6998189872013</v>
      </c>
      <c r="QQ432" s="59">
        <v>1062.6998189872013</v>
      </c>
      <c r="QR432" s="59">
        <v>1062.6998189872013</v>
      </c>
      <c r="QS432" s="59">
        <v>1062.6998189872013</v>
      </c>
      <c r="QT432" s="59">
        <v>1062.6998189872013</v>
      </c>
      <c r="QU432" s="59">
        <v>1062.6998189872013</v>
      </c>
      <c r="QV432" s="59">
        <v>1062.6998189872013</v>
      </c>
      <c r="QW432" s="59">
        <v>1062.6998189872013</v>
      </c>
      <c r="QX432" s="59">
        <v>1062.6998189872013</v>
      </c>
      <c r="QY432" s="59">
        <v>1404.8048156264331</v>
      </c>
      <c r="QZ432" s="59">
        <v>1404.8048156264331</v>
      </c>
      <c r="RA432" s="59">
        <v>1404.8048156264331</v>
      </c>
      <c r="RB432" s="59">
        <v>1404.8048156264331</v>
      </c>
      <c r="RC432" s="59">
        <v>1404.8048156264331</v>
      </c>
      <c r="RD432" s="59">
        <v>1404.8048156264331</v>
      </c>
      <c r="RE432" s="59">
        <v>1404.8048156264331</v>
      </c>
      <c r="RF432" s="59">
        <v>1404.8048156264331</v>
      </c>
      <c r="RG432" s="59">
        <v>1404.8048156264331</v>
      </c>
      <c r="RH432" s="59">
        <v>1404.8048156264331</v>
      </c>
      <c r="RI432" s="59">
        <v>1404.8048156264331</v>
      </c>
      <c r="RJ432" s="59">
        <v>1404.8048156264331</v>
      </c>
      <c r="RK432" s="59"/>
      <c r="RN432" s="59">
        <v>1654.8000000000002</v>
      </c>
      <c r="RO432" s="59">
        <v>1654.8000000000002</v>
      </c>
      <c r="RP432" s="59">
        <v>1891.1999999999998</v>
      </c>
      <c r="RQ432" s="59">
        <v>1891.1999999999998</v>
      </c>
      <c r="RR432" s="59">
        <v>1891.1999999999998</v>
      </c>
      <c r="RS432" s="59">
        <v>1891.1999999999998</v>
      </c>
      <c r="RT432" s="59">
        <v>1891.1999999999998</v>
      </c>
      <c r="RU432" s="59">
        <v>1891.1999999999998</v>
      </c>
      <c r="RV432" s="59">
        <v>1891.1999999999998</v>
      </c>
      <c r="RW432" s="59">
        <v>1891.1999999999998</v>
      </c>
      <c r="RX432" s="59">
        <v>1891.1999999999998</v>
      </c>
      <c r="RY432" s="59">
        <v>1891.1999999999998</v>
      </c>
      <c r="RZ432" s="59">
        <v>2152.9210749999997</v>
      </c>
      <c r="SA432" s="59">
        <v>2152.9210749999997</v>
      </c>
      <c r="SB432" s="59">
        <v>2152.9210749999997</v>
      </c>
      <c r="SC432" s="59">
        <v>2152.9210749999997</v>
      </c>
      <c r="SD432" s="59">
        <v>2152.9210749999997</v>
      </c>
      <c r="SE432" s="59">
        <v>2152.9210749999997</v>
      </c>
      <c r="SF432" s="59">
        <v>2152.9210749999997</v>
      </c>
      <c r="SG432" s="59">
        <v>2152.9210749999997</v>
      </c>
      <c r="SH432" s="59">
        <v>2152.9210749999997</v>
      </c>
      <c r="SI432" s="59">
        <v>2152.9210749999997</v>
      </c>
      <c r="SJ432" s="59">
        <v>2152.9210749999997</v>
      </c>
      <c r="SK432" s="59">
        <v>2152.9210749999997</v>
      </c>
      <c r="SL432" s="59">
        <v>2560.4393470000005</v>
      </c>
      <c r="SM432" s="59">
        <v>2560.4393470000005</v>
      </c>
      <c r="SN432" s="59">
        <v>2560.4393470000005</v>
      </c>
      <c r="SO432" s="59">
        <v>2560.4393470000005</v>
      </c>
      <c r="SP432" s="59">
        <v>2560.4393470000005</v>
      </c>
      <c r="SQ432" s="59">
        <v>2560.4393470000005</v>
      </c>
      <c r="SR432" s="59">
        <v>2560.4393470000005</v>
      </c>
      <c r="SS432" s="59">
        <v>2560.4393470000005</v>
      </c>
      <c r="ST432" s="59">
        <v>2560.4393470000005</v>
      </c>
      <c r="SU432" s="59">
        <v>2560.4393470000005</v>
      </c>
      <c r="SV432" s="59">
        <v>2560.4393470000005</v>
      </c>
      <c r="SW432" s="59">
        <v>2560.4393470000005</v>
      </c>
      <c r="SX432" s="59">
        <v>2992.4087153200021</v>
      </c>
      <c r="SY432" s="59">
        <v>2992.4087153200021</v>
      </c>
      <c r="SZ432" s="59">
        <v>2992.4087153200021</v>
      </c>
      <c r="TA432" s="59">
        <v>2992.4087153200021</v>
      </c>
      <c r="TB432" s="59">
        <v>2992.4087153200021</v>
      </c>
      <c r="TC432" s="59">
        <v>2992.4087153200021</v>
      </c>
      <c r="TD432" s="59">
        <v>2992.4087153200021</v>
      </c>
      <c r="TE432" s="59">
        <v>2992.4087153200021</v>
      </c>
      <c r="TF432" s="59">
        <v>2992.4087153200021</v>
      </c>
      <c r="TG432" s="59">
        <v>2992.4087153200021</v>
      </c>
      <c r="TH432" s="59">
        <v>2992.4087153200021</v>
      </c>
      <c r="TI432" s="59">
        <v>2992.4087153200021</v>
      </c>
      <c r="TJ432" s="59">
        <v>3450.2962457392023</v>
      </c>
      <c r="TK432" s="59">
        <v>3450.2962457392023</v>
      </c>
      <c r="TL432" s="59">
        <v>3450.2962457392023</v>
      </c>
      <c r="TM432" s="59">
        <v>3450.2962457392023</v>
      </c>
      <c r="TN432" s="59">
        <v>3450.2962457392023</v>
      </c>
      <c r="TO432" s="59">
        <v>3450.2962457392023</v>
      </c>
      <c r="TP432" s="59">
        <v>3450.2962457392023</v>
      </c>
      <c r="TQ432" s="59">
        <v>3450.2962457392023</v>
      </c>
      <c r="TR432" s="59">
        <v>3450.2962457392023</v>
      </c>
      <c r="TS432" s="59">
        <v>3450.2962457392023</v>
      </c>
      <c r="TT432" s="59">
        <v>3450.2962457392023</v>
      </c>
      <c r="TU432" s="59">
        <v>3450.2962457392023</v>
      </c>
      <c r="TV432" s="59">
        <v>3935.6570279835537</v>
      </c>
      <c r="TW432" s="59">
        <v>3935.6570279835537</v>
      </c>
      <c r="TX432" s="59">
        <v>3935.6570279835537</v>
      </c>
      <c r="TY432" s="59">
        <v>3935.6570279835537</v>
      </c>
      <c r="TZ432" s="59">
        <v>3935.6570279835537</v>
      </c>
      <c r="UA432" s="59">
        <v>3935.6570279835537</v>
      </c>
      <c r="UB432" s="59">
        <v>3935.6570279835537</v>
      </c>
      <c r="UC432" s="59">
        <v>3935.6570279835537</v>
      </c>
      <c r="UD432" s="59">
        <v>3935.6570279835537</v>
      </c>
      <c r="UE432" s="59">
        <v>3935.6570279835537</v>
      </c>
      <c r="UF432" s="59">
        <v>3935.6570279835537</v>
      </c>
      <c r="UG432" s="59">
        <v>3935.6570279835537</v>
      </c>
      <c r="UH432" s="59"/>
      <c r="UK432" s="59">
        <v>10791.199999999997</v>
      </c>
      <c r="UL432" s="59">
        <v>11682.048000000003</v>
      </c>
      <c r="UM432" s="59">
        <v>12382.970880000001</v>
      </c>
      <c r="UN432" s="59">
        <v>13125.949132800002</v>
      </c>
      <c r="UO432" s="59">
        <v>13913.506080768006</v>
      </c>
      <c r="UP432" s="59">
        <v>14748.316445614082</v>
      </c>
      <c r="UQ432" s="59"/>
      <c r="UT432" s="59">
        <v>11430.399999999998</v>
      </c>
      <c r="UU432" s="59">
        <v>12374.015999999998</v>
      </c>
      <c r="UV432" s="59">
        <v>13116.456960000001</v>
      </c>
      <c r="UW432" s="59">
        <v>13903.444377600006</v>
      </c>
      <c r="UX432" s="59">
        <v>14737.651040256007</v>
      </c>
      <c r="UY432" s="59">
        <v>15621.910102671363</v>
      </c>
      <c r="UZ432" s="59"/>
      <c r="VC432" s="59">
        <v>0</v>
      </c>
      <c r="VD432" s="59">
        <v>1778.9888999999966</v>
      </c>
      <c r="VE432" s="59">
        <v>5225.8443240000006</v>
      </c>
      <c r="VF432" s="59">
        <v>8879.5110734400168</v>
      </c>
      <c r="VG432" s="59">
        <v>12752.397827846415</v>
      </c>
      <c r="VH432" s="59">
        <v>16857.657787517201</v>
      </c>
      <c r="VI432" s="59"/>
      <c r="VL432" s="59">
        <v>22221.599999999995</v>
      </c>
      <c r="VM432" s="59">
        <v>25835.052899999995</v>
      </c>
      <c r="VN432" s="59">
        <v>30725.272164000005</v>
      </c>
      <c r="VO432" s="59">
        <v>35908.904583840027</v>
      </c>
      <c r="VP432" s="59">
        <v>41403.554948870427</v>
      </c>
      <c r="VQ432" s="59">
        <v>47227.88433580265</v>
      </c>
      <c r="VR432" s="59"/>
      <c r="VU432" s="59">
        <v>376000</v>
      </c>
      <c r="VV432" s="59">
        <v>407040</v>
      </c>
      <c r="VW432" s="59">
        <v>431462.40000000008</v>
      </c>
      <c r="VX432" s="59">
        <v>457350.14400000003</v>
      </c>
      <c r="VY432" s="59">
        <v>484791.15264000004</v>
      </c>
      <c r="VZ432" s="59">
        <v>513878.62179840013</v>
      </c>
      <c r="WA432" s="59"/>
      <c r="WD432" s="59">
        <v>31333.333333333332</v>
      </c>
      <c r="WE432" s="59">
        <v>33920</v>
      </c>
      <c r="WF432" s="59">
        <v>35955.200000000004</v>
      </c>
      <c r="WG432" s="59">
        <v>38112.512000000002</v>
      </c>
      <c r="WH432" s="59">
        <v>40399.262720000006</v>
      </c>
      <c r="WI432" s="59">
        <v>42823.218483200013</v>
      </c>
      <c r="WJ432" s="59"/>
      <c r="WM432" s="59">
        <v>1314.8692124772697</v>
      </c>
      <c r="WN432" s="59">
        <v>1423.4158623583719</v>
      </c>
      <c r="WO432" s="59">
        <v>1508.8208140998745</v>
      </c>
      <c r="WP432" s="59">
        <v>1599.3500629458667</v>
      </c>
      <c r="WQ432" s="59">
        <v>1695.311066722619</v>
      </c>
      <c r="WR432" s="59">
        <v>1797.0297307259764</v>
      </c>
      <c r="WS432" s="59"/>
      <c r="WV432" s="74">
        <v>99.533333333333331</v>
      </c>
      <c r="WW432" s="74">
        <v>111.53333333333333</v>
      </c>
      <c r="WX432" s="74">
        <v>123.53333333333333</v>
      </c>
      <c r="WY432" s="74">
        <v>135.53333333333333</v>
      </c>
      <c r="WZ432" s="74">
        <v>147.53333333333333</v>
      </c>
      <c r="XA432" s="74">
        <v>159.53333333333333</v>
      </c>
      <c r="XB432" s="74"/>
      <c r="XE432" s="80">
        <v>8</v>
      </c>
      <c r="XF432" s="80">
        <v>9</v>
      </c>
      <c r="XG432" s="80">
        <v>10</v>
      </c>
      <c r="XH432" s="80">
        <v>11</v>
      </c>
      <c r="XI432" s="80">
        <v>12</v>
      </c>
      <c r="XJ432" s="80">
        <v>13</v>
      </c>
      <c r="XK432" s="80"/>
      <c r="XL432" s="75"/>
      <c r="XM432" s="75"/>
      <c r="XN432" s="80">
        <v>3</v>
      </c>
      <c r="XO432" s="80">
        <v>3</v>
      </c>
      <c r="XP432" s="80">
        <v>3</v>
      </c>
      <c r="XQ432" s="80">
        <v>3</v>
      </c>
      <c r="XR432" s="80">
        <v>3</v>
      </c>
      <c r="XS432" s="80">
        <v>3</v>
      </c>
      <c r="XT432" s="80"/>
      <c r="XW432" s="80">
        <v>15</v>
      </c>
      <c r="XX432" s="80">
        <v>15</v>
      </c>
      <c r="XY432" s="80">
        <v>15</v>
      </c>
      <c r="XZ432" s="80">
        <v>15</v>
      </c>
      <c r="YA432" s="80">
        <v>15</v>
      </c>
      <c r="YB432" s="80">
        <v>15</v>
      </c>
      <c r="YC432" s="80"/>
      <c r="YF432" s="5">
        <v>8000.9791579241883</v>
      </c>
      <c r="YG432" s="5">
        <v>8661.4855224506937</v>
      </c>
      <c r="YH432" s="5">
        <v>9181.1746537977378</v>
      </c>
      <c r="YI432" s="5">
        <v>9732.0451330256001</v>
      </c>
      <c r="YJ432" s="5">
        <v>10315.967841007139</v>
      </c>
      <c r="YK432" s="5">
        <v>10934.92591146757</v>
      </c>
      <c r="YL432" s="5"/>
      <c r="YO432" s="5">
        <v>78892.152748636174</v>
      </c>
      <c r="YP432" s="5">
        <v>85404.951741502315</v>
      </c>
      <c r="YQ432" s="5">
        <v>90529.248845992464</v>
      </c>
      <c r="YR432" s="5">
        <v>95961.003776752012</v>
      </c>
      <c r="YS432" s="5">
        <v>101718.66400335715</v>
      </c>
      <c r="YT432" s="5">
        <v>107821.78384355859</v>
      </c>
      <c r="YU432" s="5"/>
      <c r="YX432" s="5">
        <v>53957.320138511757</v>
      </c>
      <c r="YY432" s="5">
        <v>84643.558709066478</v>
      </c>
      <c r="YZ432" s="5">
        <v>90529.248845992464</v>
      </c>
      <c r="ZA432" s="5">
        <v>95961.003776752012</v>
      </c>
      <c r="ZB432" s="5">
        <v>101718.66400335715</v>
      </c>
      <c r="ZC432" s="5">
        <v>107821.78384355859</v>
      </c>
      <c r="ZD432" s="5"/>
      <c r="ZG432" s="5">
        <v>1314.8692124772697</v>
      </c>
      <c r="ZH432" s="5">
        <v>1423.4158623583719</v>
      </c>
      <c r="ZI432" s="5">
        <v>1508.8208140998745</v>
      </c>
      <c r="ZJ432" s="5">
        <v>1599.3500629458667</v>
      </c>
      <c r="ZK432" s="5">
        <v>1695.311066722619</v>
      </c>
      <c r="ZL432" s="5">
        <v>1797.0297307259764</v>
      </c>
      <c r="ZM432" s="5"/>
      <c r="ZP432" s="60">
        <v>36816.337949363551</v>
      </c>
      <c r="ZQ432" s="60">
        <v>39855.644146034414</v>
      </c>
      <c r="ZR432" s="60">
        <v>42246.982794796488</v>
      </c>
      <c r="ZS432" s="60">
        <v>44781.801762484269</v>
      </c>
      <c r="ZT432" s="60">
        <v>47468.709868233331</v>
      </c>
      <c r="ZU432" s="60">
        <v>50316.832460327336</v>
      </c>
      <c r="ZV432" s="60"/>
      <c r="ZY432" s="60">
        <v>1314.8692124772697</v>
      </c>
      <c r="ZZ432" s="60">
        <v>1423.4158623583719</v>
      </c>
      <c r="AAA432" s="60">
        <v>1508.8208140998745</v>
      </c>
      <c r="AAB432" s="60">
        <v>1599.3500629458667</v>
      </c>
      <c r="AAC432" s="60">
        <v>1695.311066722619</v>
      </c>
      <c r="AAD432" s="60">
        <v>1797.0297307259764</v>
      </c>
      <c r="AAE432" s="60"/>
      <c r="AAH432" s="60">
        <v>249825.15037068122</v>
      </c>
      <c r="AAI432" s="60">
        <v>303187.57868233317</v>
      </c>
      <c r="AAJ432" s="60">
        <v>356081.71212757035</v>
      </c>
      <c r="AAK432" s="60">
        <v>414231.66630297952</v>
      </c>
      <c r="AAL432" s="60">
        <v>478077.72081577859</v>
      </c>
      <c r="AAM432" s="60">
        <v>548094.06787142274</v>
      </c>
      <c r="AAN432" s="60"/>
      <c r="AAQ432" s="5">
        <v>286641.48832004477</v>
      </c>
      <c r="AAR432" s="5">
        <v>343043.22282836761</v>
      </c>
      <c r="AAS432" s="5">
        <v>398328.69492236682</v>
      </c>
      <c r="AAT432" s="5">
        <v>459013.46806546376</v>
      </c>
      <c r="AAU432" s="5">
        <v>525546.4306840119</v>
      </c>
      <c r="AAV432" s="5">
        <v>598410.90033175005</v>
      </c>
    </row>
    <row r="433" spans="2:724" ht="15" customHeight="1">
      <c r="B433" s="228">
        <v>160</v>
      </c>
      <c r="C433" s="228">
        <v>358607</v>
      </c>
      <c r="D433" s="229" t="s">
        <v>568</v>
      </c>
      <c r="E433" s="73" t="b">
        <v>0</v>
      </c>
      <c r="F433" s="230">
        <v>40575</v>
      </c>
      <c r="G433" s="231" t="s">
        <v>426</v>
      </c>
      <c r="H433" s="57" t="s">
        <v>243</v>
      </c>
      <c r="I433" s="57" t="s">
        <v>198</v>
      </c>
      <c r="J433" s="229" t="s">
        <v>250</v>
      </c>
      <c r="K433" s="232">
        <v>0</v>
      </c>
      <c r="L433" s="232">
        <v>0</v>
      </c>
      <c r="M433" s="73" t="b">
        <v>1</v>
      </c>
      <c r="N433" s="73" t="b">
        <v>1</v>
      </c>
      <c r="O433" s="73" t="b">
        <v>1</v>
      </c>
      <c r="P433" s="27">
        <v>41671</v>
      </c>
      <c r="Q433" s="27" t="s">
        <v>426</v>
      </c>
      <c r="R433" s="69">
        <v>0</v>
      </c>
      <c r="S433" s="69">
        <v>0.06</v>
      </c>
      <c r="T433" s="69">
        <v>0.06</v>
      </c>
      <c r="U433" s="69">
        <v>0.06</v>
      </c>
      <c r="V433" s="69">
        <v>0.06</v>
      </c>
      <c r="W433" s="69">
        <v>0.06</v>
      </c>
      <c r="Z433" s="232">
        <v>8464</v>
      </c>
      <c r="AA433" s="232">
        <v>8464</v>
      </c>
      <c r="AB433" s="232">
        <v>9000</v>
      </c>
      <c r="AC433" s="232">
        <v>9000</v>
      </c>
      <c r="AD433" s="232">
        <v>9000</v>
      </c>
      <c r="AE433" s="232">
        <v>9905</v>
      </c>
      <c r="AF433" s="232">
        <v>9905</v>
      </c>
      <c r="AG433" s="232">
        <v>9905</v>
      </c>
      <c r="AH433" s="232">
        <v>9905</v>
      </c>
      <c r="AI433" s="232">
        <v>9905</v>
      </c>
      <c r="AJ433" s="232">
        <v>9905</v>
      </c>
      <c r="AK433" s="232">
        <v>9905</v>
      </c>
      <c r="AL433" s="5">
        <v>10499.300000000001</v>
      </c>
      <c r="AM433" s="5">
        <v>10499.300000000001</v>
      </c>
      <c r="AN433" s="5">
        <v>10499.300000000001</v>
      </c>
      <c r="AO433" s="5">
        <v>10499.300000000001</v>
      </c>
      <c r="AP433" s="5">
        <v>10499.300000000001</v>
      </c>
      <c r="AQ433" s="5">
        <v>10499.300000000001</v>
      </c>
      <c r="AR433" s="5">
        <v>10499.300000000001</v>
      </c>
      <c r="AS433" s="5">
        <v>10499.300000000001</v>
      </c>
      <c r="AT433" s="5">
        <v>10499.300000000001</v>
      </c>
      <c r="AU433" s="5">
        <v>10499.300000000001</v>
      </c>
      <c r="AV433" s="5">
        <v>10499.300000000001</v>
      </c>
      <c r="AW433" s="5">
        <v>10499.300000000001</v>
      </c>
      <c r="AX433" s="5">
        <v>11129.258000000002</v>
      </c>
      <c r="AY433" s="5">
        <v>11129.258000000002</v>
      </c>
      <c r="AZ433" s="5">
        <v>11129.258000000002</v>
      </c>
      <c r="BA433" s="5">
        <v>11129.258000000002</v>
      </c>
      <c r="BB433" s="5">
        <v>11129.258000000002</v>
      </c>
      <c r="BC433" s="5">
        <v>11129.258000000002</v>
      </c>
      <c r="BD433" s="5">
        <v>11129.258000000002</v>
      </c>
      <c r="BE433" s="5">
        <v>11129.258000000002</v>
      </c>
      <c r="BF433" s="5">
        <v>11129.258000000002</v>
      </c>
      <c r="BG433" s="5">
        <v>11129.258000000002</v>
      </c>
      <c r="BH433" s="5">
        <v>11129.258000000002</v>
      </c>
      <c r="BI433" s="5">
        <v>11129.258000000002</v>
      </c>
      <c r="BJ433" s="5">
        <v>11797.013480000001</v>
      </c>
      <c r="BK433" s="5">
        <v>11797.013480000001</v>
      </c>
      <c r="BL433" s="5">
        <v>11797.013480000001</v>
      </c>
      <c r="BM433" s="5">
        <v>11797.013480000001</v>
      </c>
      <c r="BN433" s="5">
        <v>11797.013480000001</v>
      </c>
      <c r="BO433" s="5">
        <v>11797.013480000001</v>
      </c>
      <c r="BP433" s="5">
        <v>11797.013480000001</v>
      </c>
      <c r="BQ433" s="5">
        <v>11797.013480000001</v>
      </c>
      <c r="BR433" s="5">
        <v>11797.013480000001</v>
      </c>
      <c r="BS433" s="5">
        <v>11797.013480000001</v>
      </c>
      <c r="BT433" s="5">
        <v>11797.013480000001</v>
      </c>
      <c r="BU433" s="5">
        <v>11797.013480000001</v>
      </c>
      <c r="BV433" s="5">
        <v>12504.834288800002</v>
      </c>
      <c r="BW433" s="5">
        <v>12504.834288800002</v>
      </c>
      <c r="BX433" s="5">
        <v>12504.834288800002</v>
      </c>
      <c r="BY433" s="5">
        <v>12504.834288800002</v>
      </c>
      <c r="BZ433" s="5">
        <v>12504.834288800002</v>
      </c>
      <c r="CA433" s="5">
        <v>12504.834288800002</v>
      </c>
      <c r="CB433" s="5">
        <v>12504.834288800002</v>
      </c>
      <c r="CC433" s="5">
        <v>12504.834288800002</v>
      </c>
      <c r="CD433" s="5">
        <v>12504.834288800002</v>
      </c>
      <c r="CE433" s="5">
        <v>12504.834288800002</v>
      </c>
      <c r="CF433" s="5">
        <v>12504.834288800002</v>
      </c>
      <c r="CG433" s="5">
        <v>12504.834288800002</v>
      </c>
      <c r="CH433" s="5">
        <v>13255.124346128003</v>
      </c>
      <c r="CI433" s="5">
        <v>13255.124346128003</v>
      </c>
      <c r="CJ433" s="5">
        <v>13255.124346128003</v>
      </c>
      <c r="CK433" s="5">
        <v>13255.124346128003</v>
      </c>
      <c r="CL433" s="5">
        <v>13255.124346128003</v>
      </c>
      <c r="CM433" s="5">
        <v>13255.124346128003</v>
      </c>
      <c r="CN433" s="5">
        <v>13255.124346128003</v>
      </c>
      <c r="CO433" s="5">
        <v>13255.124346128003</v>
      </c>
      <c r="CP433" s="5">
        <v>13255.124346128003</v>
      </c>
      <c r="CQ433" s="5">
        <v>13255.124346128003</v>
      </c>
      <c r="CR433" s="5">
        <v>13255.124346128003</v>
      </c>
      <c r="CS433" s="5">
        <v>13255.124346128003</v>
      </c>
      <c r="CU433" s="69">
        <v>0</v>
      </c>
      <c r="CV433" s="69">
        <v>0</v>
      </c>
      <c r="CW433" s="69">
        <v>0</v>
      </c>
      <c r="CX433" s="69">
        <v>0</v>
      </c>
      <c r="CY433" s="69">
        <v>0</v>
      </c>
      <c r="CZ433" s="69">
        <v>0</v>
      </c>
      <c r="DC433" s="5">
        <v>0</v>
      </c>
      <c r="DD433" s="5">
        <v>0</v>
      </c>
      <c r="DE433" s="5">
        <v>0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0</v>
      </c>
      <c r="DQ433" s="5">
        <v>0</v>
      </c>
      <c r="DR433" s="5">
        <v>0</v>
      </c>
      <c r="DS433" s="5">
        <v>0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/>
      <c r="FZ433" s="5">
        <v>8464</v>
      </c>
      <c r="GA433" s="5">
        <v>8464</v>
      </c>
      <c r="GB433" s="5">
        <v>9000</v>
      </c>
      <c r="GC433" s="5">
        <v>9000</v>
      </c>
      <c r="GD433" s="5">
        <v>9000</v>
      </c>
      <c r="GE433" s="5">
        <v>9905</v>
      </c>
      <c r="GF433" s="5">
        <v>9905</v>
      </c>
      <c r="GG433" s="5">
        <v>9905</v>
      </c>
      <c r="GH433" s="5">
        <v>9905</v>
      </c>
      <c r="GI433" s="5">
        <v>9905</v>
      </c>
      <c r="GJ433" s="5">
        <v>9905</v>
      </c>
      <c r="GK433" s="5">
        <v>9905</v>
      </c>
      <c r="GL433" s="5">
        <v>10499.300000000001</v>
      </c>
      <c r="GM433" s="5">
        <v>10499.300000000001</v>
      </c>
      <c r="GN433" s="5">
        <v>10499.300000000001</v>
      </c>
      <c r="GO433" s="5">
        <v>10499.300000000001</v>
      </c>
      <c r="GP433" s="5">
        <v>10499.300000000001</v>
      </c>
      <c r="GQ433" s="5">
        <v>10499.300000000001</v>
      </c>
      <c r="GR433" s="5">
        <v>10499.300000000001</v>
      </c>
      <c r="GS433" s="5">
        <v>10499.300000000001</v>
      </c>
      <c r="GT433" s="5">
        <v>10499.300000000001</v>
      </c>
      <c r="GU433" s="5">
        <v>10499.300000000001</v>
      </c>
      <c r="GV433" s="5">
        <v>10499.300000000001</v>
      </c>
      <c r="GW433" s="5">
        <v>10499.300000000001</v>
      </c>
      <c r="GX433" s="5">
        <v>11129.258000000002</v>
      </c>
      <c r="GY433" s="5">
        <v>11129.258000000002</v>
      </c>
      <c r="GZ433" s="5">
        <v>11129.258000000002</v>
      </c>
      <c r="HA433" s="5">
        <v>11129.258000000002</v>
      </c>
      <c r="HB433" s="5">
        <v>11129.258000000002</v>
      </c>
      <c r="HC433" s="5">
        <v>11129.258000000002</v>
      </c>
      <c r="HD433" s="5">
        <v>11129.258000000002</v>
      </c>
      <c r="HE433" s="5">
        <v>11129.258000000002</v>
      </c>
      <c r="HF433" s="5">
        <v>11129.258000000002</v>
      </c>
      <c r="HG433" s="5">
        <v>11129.258000000002</v>
      </c>
      <c r="HH433" s="5">
        <v>11129.258000000002</v>
      </c>
      <c r="HI433" s="5">
        <v>11129.258000000002</v>
      </c>
      <c r="HJ433" s="5">
        <v>11797.013480000001</v>
      </c>
      <c r="HK433" s="5">
        <v>11797.013480000001</v>
      </c>
      <c r="HL433" s="5">
        <v>11797.013480000001</v>
      </c>
      <c r="HM433" s="5">
        <v>11797.013480000001</v>
      </c>
      <c r="HN433" s="5">
        <v>11797.013480000001</v>
      </c>
      <c r="HO433" s="5">
        <v>11797.013480000001</v>
      </c>
      <c r="HP433" s="5">
        <v>11797.013480000001</v>
      </c>
      <c r="HQ433" s="5">
        <v>11797.013480000001</v>
      </c>
      <c r="HR433" s="5">
        <v>11797.013480000001</v>
      </c>
      <c r="HS433" s="5">
        <v>11797.013480000001</v>
      </c>
      <c r="HT433" s="5">
        <v>11797.013480000001</v>
      </c>
      <c r="HU433" s="5">
        <v>11797.013480000001</v>
      </c>
      <c r="HV433" s="5">
        <v>12504.834288800002</v>
      </c>
      <c r="HW433" s="5">
        <v>12504.834288800002</v>
      </c>
      <c r="HX433" s="5">
        <v>12504.834288800002</v>
      </c>
      <c r="HY433" s="5">
        <v>12504.834288800002</v>
      </c>
      <c r="HZ433" s="5">
        <v>12504.834288800002</v>
      </c>
      <c r="IA433" s="5">
        <v>12504.834288800002</v>
      </c>
      <c r="IB433" s="5">
        <v>12504.834288800002</v>
      </c>
      <c r="IC433" s="5">
        <v>12504.834288800002</v>
      </c>
      <c r="ID433" s="5">
        <v>12504.834288800002</v>
      </c>
      <c r="IE433" s="5">
        <v>12504.834288800002</v>
      </c>
      <c r="IF433" s="5">
        <v>12504.834288800002</v>
      </c>
      <c r="IG433" s="5">
        <v>12504.834288800002</v>
      </c>
      <c r="IH433" s="5">
        <v>13255.124346128003</v>
      </c>
      <c r="II433" s="5">
        <v>13255.124346128003</v>
      </c>
      <c r="IJ433" s="5">
        <v>13255.124346128003</v>
      </c>
      <c r="IK433" s="5">
        <v>13255.124346128003</v>
      </c>
      <c r="IL433" s="5">
        <v>13255.124346128003</v>
      </c>
      <c r="IM433" s="5">
        <v>13255.124346128003</v>
      </c>
      <c r="IN433" s="5">
        <v>13255.124346128003</v>
      </c>
      <c r="IO433" s="5">
        <v>13255.124346128003</v>
      </c>
      <c r="IP433" s="5">
        <v>13255.124346128003</v>
      </c>
      <c r="IQ433" s="5">
        <v>13255.124346128003</v>
      </c>
      <c r="IR433" s="5">
        <v>13255.124346128003</v>
      </c>
      <c r="IS433" s="5">
        <v>13255.124346128003</v>
      </c>
      <c r="IT433" s="5"/>
      <c r="IW433" s="5">
        <v>242.91679999999999</v>
      </c>
      <c r="IX433" s="5">
        <v>242.91679999999999</v>
      </c>
      <c r="IY433" s="5">
        <v>258.3</v>
      </c>
      <c r="IZ433" s="5">
        <v>258.3</v>
      </c>
      <c r="JA433" s="5">
        <v>258.3</v>
      </c>
      <c r="JB433" s="5">
        <v>284.27350000000001</v>
      </c>
      <c r="JC433" s="5">
        <v>284.27350000000001</v>
      </c>
      <c r="JD433" s="5">
        <v>284.27350000000001</v>
      </c>
      <c r="JE433" s="5">
        <v>284.27350000000001</v>
      </c>
      <c r="JF433" s="5">
        <v>284.27350000000001</v>
      </c>
      <c r="JG433" s="5">
        <v>284.27350000000001</v>
      </c>
      <c r="JH433" s="5">
        <v>284.27350000000001</v>
      </c>
      <c r="JI433" s="5">
        <v>301.32991000000004</v>
      </c>
      <c r="JJ433" s="5">
        <v>301.32991000000004</v>
      </c>
      <c r="JK433" s="5">
        <v>301.32991000000004</v>
      </c>
      <c r="JL433" s="5">
        <v>301.32991000000004</v>
      </c>
      <c r="JM433" s="5">
        <v>301.32991000000004</v>
      </c>
      <c r="JN433" s="5">
        <v>301.32991000000004</v>
      </c>
      <c r="JO433" s="5">
        <v>301.32991000000004</v>
      </c>
      <c r="JP433" s="5">
        <v>301.32991000000004</v>
      </c>
      <c r="JQ433" s="5">
        <v>301.32991000000004</v>
      </c>
      <c r="JR433" s="5">
        <v>301.32991000000004</v>
      </c>
      <c r="JS433" s="5">
        <v>301.32991000000004</v>
      </c>
      <c r="JT433" s="5">
        <v>301.32991000000004</v>
      </c>
      <c r="JU433" s="5">
        <v>319.40970460000005</v>
      </c>
      <c r="JV433" s="5">
        <v>319.40970460000005</v>
      </c>
      <c r="JW433" s="5">
        <v>319.40970460000005</v>
      </c>
      <c r="JX433" s="5">
        <v>319.40970460000005</v>
      </c>
      <c r="JY433" s="5">
        <v>319.40970460000005</v>
      </c>
      <c r="JZ433" s="5">
        <v>319.40970460000005</v>
      </c>
      <c r="KA433" s="5">
        <v>319.40970460000005</v>
      </c>
      <c r="KB433" s="5">
        <v>319.40970460000005</v>
      </c>
      <c r="KC433" s="5">
        <v>319.40970460000005</v>
      </c>
      <c r="KD433" s="5">
        <v>319.40970460000005</v>
      </c>
      <c r="KE433" s="5">
        <v>319.40970460000005</v>
      </c>
      <c r="KF433" s="5">
        <v>319.40970460000005</v>
      </c>
      <c r="KG433" s="5">
        <v>338.57428687600003</v>
      </c>
      <c r="KH433" s="5">
        <v>338.57428687600003</v>
      </c>
      <c r="KI433" s="5">
        <v>338.57428687600003</v>
      </c>
      <c r="KJ433" s="5">
        <v>338.57428687600003</v>
      </c>
      <c r="KK433" s="5">
        <v>338.57428687600003</v>
      </c>
      <c r="KL433" s="5">
        <v>338.57428687600003</v>
      </c>
      <c r="KM433" s="5">
        <v>338.57428687600003</v>
      </c>
      <c r="KN433" s="5">
        <v>338.57428687600003</v>
      </c>
      <c r="KO433" s="5">
        <v>338.57428687600003</v>
      </c>
      <c r="KP433" s="5">
        <v>338.57428687600003</v>
      </c>
      <c r="KQ433" s="5">
        <v>338.57428687600003</v>
      </c>
      <c r="KR433" s="5">
        <v>338.57428687600003</v>
      </c>
      <c r="KS433" s="5">
        <v>358.88874408856009</v>
      </c>
      <c r="KT433" s="5">
        <v>358.88874408856009</v>
      </c>
      <c r="KU433" s="5">
        <v>358.88874408856009</v>
      </c>
      <c r="KV433" s="5">
        <v>358.88874408856009</v>
      </c>
      <c r="KW433" s="5">
        <v>358.88874408856009</v>
      </c>
      <c r="KX433" s="5">
        <v>358.88874408856009</v>
      </c>
      <c r="KY433" s="5">
        <v>358.88874408856009</v>
      </c>
      <c r="KZ433" s="5">
        <v>358.88874408856009</v>
      </c>
      <c r="LA433" s="5">
        <v>358.88874408856009</v>
      </c>
      <c r="LB433" s="5">
        <v>358.88874408856009</v>
      </c>
      <c r="LC433" s="5">
        <v>358.88874408856009</v>
      </c>
      <c r="LD433" s="5">
        <v>358.88874408856009</v>
      </c>
      <c r="LE433" s="5">
        <v>380.42206873387369</v>
      </c>
      <c r="LF433" s="5">
        <v>380.42206873387369</v>
      </c>
      <c r="LG433" s="5">
        <v>380.42206873387369</v>
      </c>
      <c r="LH433" s="5">
        <v>380.42206873387369</v>
      </c>
      <c r="LI433" s="5">
        <v>380.42206873387369</v>
      </c>
      <c r="LJ433" s="5">
        <v>380.42206873387369</v>
      </c>
      <c r="LK433" s="5">
        <v>380.42206873387369</v>
      </c>
      <c r="LL433" s="5">
        <v>380.42206873387369</v>
      </c>
      <c r="LM433" s="5">
        <v>380.42206873387369</v>
      </c>
      <c r="LN433" s="5">
        <v>380.42206873387369</v>
      </c>
      <c r="LO433" s="5">
        <v>380.42206873387369</v>
      </c>
      <c r="LP433" s="5">
        <v>380.42206873387369</v>
      </c>
      <c r="LQ433" s="5"/>
      <c r="LT433" s="5">
        <v>257.30560000000003</v>
      </c>
      <c r="LU433" s="5">
        <v>257.30560000000003</v>
      </c>
      <c r="LV433" s="5">
        <v>273.60000000000002</v>
      </c>
      <c r="LW433" s="5">
        <v>273.60000000000002</v>
      </c>
      <c r="LX433" s="5">
        <v>273.60000000000002</v>
      </c>
      <c r="LY433" s="5">
        <v>301.11200000000002</v>
      </c>
      <c r="LZ433" s="5">
        <v>301.11200000000002</v>
      </c>
      <c r="MA433" s="5">
        <v>301.11200000000002</v>
      </c>
      <c r="MB433" s="5">
        <v>301.11200000000002</v>
      </c>
      <c r="MC433" s="5">
        <v>301.11200000000002</v>
      </c>
      <c r="MD433" s="5">
        <v>301.11200000000002</v>
      </c>
      <c r="ME433" s="5">
        <v>301.11200000000002</v>
      </c>
      <c r="MF433" s="5">
        <v>319.17872000000006</v>
      </c>
      <c r="MG433" s="5">
        <v>319.17872000000006</v>
      </c>
      <c r="MH433" s="5">
        <v>319.17872000000006</v>
      </c>
      <c r="MI433" s="5">
        <v>319.17872000000006</v>
      </c>
      <c r="MJ433" s="5">
        <v>319.17872000000006</v>
      </c>
      <c r="MK433" s="5">
        <v>319.17872000000006</v>
      </c>
      <c r="ML433" s="5">
        <v>319.17872000000006</v>
      </c>
      <c r="MM433" s="5">
        <v>319.17872000000006</v>
      </c>
      <c r="MN433" s="5">
        <v>319.17872000000006</v>
      </c>
      <c r="MO433" s="5">
        <v>319.17872000000006</v>
      </c>
      <c r="MP433" s="5">
        <v>319.17872000000006</v>
      </c>
      <c r="MQ433" s="5">
        <v>319.17872000000006</v>
      </c>
      <c r="MR433" s="5">
        <v>338.32944320000007</v>
      </c>
      <c r="MS433" s="5">
        <v>338.32944320000007</v>
      </c>
      <c r="MT433" s="5">
        <v>338.32944320000007</v>
      </c>
      <c r="MU433" s="5">
        <v>338.32944320000007</v>
      </c>
      <c r="MV433" s="5">
        <v>338.32944320000007</v>
      </c>
      <c r="MW433" s="5">
        <v>338.32944320000007</v>
      </c>
      <c r="MX433" s="5">
        <v>338.32944320000007</v>
      </c>
      <c r="MY433" s="5">
        <v>338.32944320000007</v>
      </c>
      <c r="MZ433" s="5">
        <v>338.32944320000007</v>
      </c>
      <c r="NA433" s="5">
        <v>338.32944320000007</v>
      </c>
      <c r="NB433" s="5">
        <v>338.32944320000007</v>
      </c>
      <c r="NC433" s="5">
        <v>338.32944320000007</v>
      </c>
      <c r="ND433" s="5">
        <v>358.62920979200004</v>
      </c>
      <c r="NE433" s="5">
        <v>358.62920979200004</v>
      </c>
      <c r="NF433" s="5">
        <v>358.62920979200004</v>
      </c>
      <c r="NG433" s="5">
        <v>358.62920979200004</v>
      </c>
      <c r="NH433" s="5">
        <v>358.62920979200004</v>
      </c>
      <c r="NI433" s="5">
        <v>358.62920979200004</v>
      </c>
      <c r="NJ433" s="5">
        <v>358.62920979200004</v>
      </c>
      <c r="NK433" s="5">
        <v>358.62920979200004</v>
      </c>
      <c r="NL433" s="5">
        <v>358.62920979200004</v>
      </c>
      <c r="NM433" s="5">
        <v>358.62920979200004</v>
      </c>
      <c r="NN433" s="5">
        <v>358.62920979200004</v>
      </c>
      <c r="NO433" s="5">
        <v>358.62920979200004</v>
      </c>
      <c r="NP433" s="5">
        <v>380.14696237952006</v>
      </c>
      <c r="NQ433" s="5">
        <v>380.14696237952006</v>
      </c>
      <c r="NR433" s="5">
        <v>380.14696237952006</v>
      </c>
      <c r="NS433" s="5">
        <v>380.14696237952006</v>
      </c>
      <c r="NT433" s="5">
        <v>380.14696237952006</v>
      </c>
      <c r="NU433" s="5">
        <v>380.14696237952006</v>
      </c>
      <c r="NV433" s="5">
        <v>380.14696237952006</v>
      </c>
      <c r="NW433" s="5">
        <v>380.14696237952006</v>
      </c>
      <c r="NX433" s="5">
        <v>380.14696237952006</v>
      </c>
      <c r="NY433" s="5">
        <v>380.14696237952006</v>
      </c>
      <c r="NZ433" s="5">
        <v>380.14696237952006</v>
      </c>
      <c r="OA433" s="5">
        <v>380.14696237952006</v>
      </c>
      <c r="OB433" s="5">
        <v>402.95578012229129</v>
      </c>
      <c r="OC433" s="5">
        <v>402.95578012229129</v>
      </c>
      <c r="OD433" s="5">
        <v>402.95578012229129</v>
      </c>
      <c r="OE433" s="5">
        <v>402.95578012229129</v>
      </c>
      <c r="OF433" s="5">
        <v>402.95578012229129</v>
      </c>
      <c r="OG433" s="5">
        <v>402.95578012229129</v>
      </c>
      <c r="OH433" s="5">
        <v>402.95578012229129</v>
      </c>
      <c r="OI433" s="5">
        <v>402.95578012229129</v>
      </c>
      <c r="OJ433" s="5">
        <v>402.95578012229129</v>
      </c>
      <c r="OK433" s="5">
        <v>402.95578012229129</v>
      </c>
      <c r="OL433" s="5">
        <v>402.95578012229129</v>
      </c>
      <c r="OM433" s="5">
        <v>402.95578012229129</v>
      </c>
      <c r="ON433" s="5"/>
      <c r="OQ433" s="59">
        <v>0</v>
      </c>
      <c r="OR433" s="59">
        <v>0</v>
      </c>
      <c r="OS433" s="59">
        <v>0</v>
      </c>
      <c r="OT433" s="59">
        <v>0</v>
      </c>
      <c r="OU433" s="59">
        <v>0</v>
      </c>
      <c r="OV433" s="59">
        <v>0</v>
      </c>
      <c r="OW433" s="59">
        <v>0</v>
      </c>
      <c r="OX433" s="59">
        <v>0</v>
      </c>
      <c r="OY433" s="59">
        <v>0</v>
      </c>
      <c r="OZ433" s="59">
        <v>0</v>
      </c>
      <c r="PA433" s="59">
        <v>0</v>
      </c>
      <c r="PB433" s="59">
        <v>0</v>
      </c>
      <c r="PC433" s="59">
        <v>0</v>
      </c>
      <c r="PD433" s="59">
        <v>0</v>
      </c>
      <c r="PE433" s="59">
        <v>0</v>
      </c>
      <c r="PF433" s="59">
        <v>0</v>
      </c>
      <c r="PG433" s="59">
        <v>0</v>
      </c>
      <c r="PH433" s="59">
        <v>0</v>
      </c>
      <c r="PI433" s="59">
        <v>0</v>
      </c>
      <c r="PJ433" s="59">
        <v>0</v>
      </c>
      <c r="PK433" s="59">
        <v>0</v>
      </c>
      <c r="PL433" s="59">
        <v>0</v>
      </c>
      <c r="PM433" s="59">
        <v>0</v>
      </c>
      <c r="PN433" s="59">
        <v>0</v>
      </c>
      <c r="PO433" s="59">
        <v>0</v>
      </c>
      <c r="PP433" s="59">
        <v>0</v>
      </c>
      <c r="PQ433" s="59">
        <v>0</v>
      </c>
      <c r="PR433" s="59">
        <v>0</v>
      </c>
      <c r="PS433" s="59">
        <v>0</v>
      </c>
      <c r="PT433" s="59">
        <v>0</v>
      </c>
      <c r="PU433" s="59">
        <v>0</v>
      </c>
      <c r="PV433" s="59">
        <v>0</v>
      </c>
      <c r="PW433" s="59">
        <v>0</v>
      </c>
      <c r="PX433" s="59">
        <v>0</v>
      </c>
      <c r="PY433" s="59">
        <v>0</v>
      </c>
      <c r="PZ433" s="59">
        <v>0</v>
      </c>
      <c r="QA433" s="59">
        <v>0</v>
      </c>
      <c r="QB433" s="59">
        <v>0</v>
      </c>
      <c r="QC433" s="59">
        <v>0</v>
      </c>
      <c r="QD433" s="59">
        <v>0</v>
      </c>
      <c r="QE433" s="59">
        <v>0</v>
      </c>
      <c r="QF433" s="59">
        <v>0</v>
      </c>
      <c r="QG433" s="59">
        <v>0</v>
      </c>
      <c r="QH433" s="59">
        <v>0</v>
      </c>
      <c r="QI433" s="59">
        <v>0</v>
      </c>
      <c r="QJ433" s="59">
        <v>0</v>
      </c>
      <c r="QK433" s="59">
        <v>0</v>
      </c>
      <c r="QL433" s="59">
        <v>0</v>
      </c>
      <c r="QM433" s="59">
        <v>0</v>
      </c>
      <c r="QN433" s="59">
        <v>0</v>
      </c>
      <c r="QO433" s="59">
        <v>0</v>
      </c>
      <c r="QP433" s="59">
        <v>0</v>
      </c>
      <c r="QQ433" s="59">
        <v>0</v>
      </c>
      <c r="QR433" s="59">
        <v>0</v>
      </c>
      <c r="QS433" s="59">
        <v>0</v>
      </c>
      <c r="QT433" s="59">
        <v>0</v>
      </c>
      <c r="QU433" s="59">
        <v>0</v>
      </c>
      <c r="QV433" s="59">
        <v>0</v>
      </c>
      <c r="QW433" s="59">
        <v>0</v>
      </c>
      <c r="QX433" s="59">
        <v>0</v>
      </c>
      <c r="QY433" s="59">
        <v>0</v>
      </c>
      <c r="QZ433" s="59">
        <v>0</v>
      </c>
      <c r="RA433" s="59">
        <v>0</v>
      </c>
      <c r="RB433" s="59">
        <v>0</v>
      </c>
      <c r="RC433" s="59">
        <v>0</v>
      </c>
      <c r="RD433" s="59">
        <v>0</v>
      </c>
      <c r="RE433" s="59">
        <v>0</v>
      </c>
      <c r="RF433" s="59">
        <v>0</v>
      </c>
      <c r="RG433" s="59">
        <v>0</v>
      </c>
      <c r="RH433" s="59">
        <v>0</v>
      </c>
      <c r="RI433" s="59">
        <v>0</v>
      </c>
      <c r="RJ433" s="59">
        <v>0</v>
      </c>
      <c r="RK433" s="59"/>
      <c r="RN433" s="59">
        <v>500.22239999999999</v>
      </c>
      <c r="RO433" s="59">
        <v>500.22239999999999</v>
      </c>
      <c r="RP433" s="59">
        <v>531.90000000000009</v>
      </c>
      <c r="RQ433" s="59">
        <v>531.90000000000009</v>
      </c>
      <c r="RR433" s="59">
        <v>531.90000000000009</v>
      </c>
      <c r="RS433" s="59">
        <v>585.38550000000009</v>
      </c>
      <c r="RT433" s="59">
        <v>585.38550000000009</v>
      </c>
      <c r="RU433" s="59">
        <v>585.38550000000009</v>
      </c>
      <c r="RV433" s="59">
        <v>585.38550000000009</v>
      </c>
      <c r="RW433" s="59">
        <v>585.38550000000009</v>
      </c>
      <c r="RX433" s="59">
        <v>585.38550000000009</v>
      </c>
      <c r="RY433" s="59">
        <v>585.38550000000009</v>
      </c>
      <c r="RZ433" s="59">
        <v>620.50863000000004</v>
      </c>
      <c r="SA433" s="59">
        <v>620.50863000000004</v>
      </c>
      <c r="SB433" s="59">
        <v>620.50863000000004</v>
      </c>
      <c r="SC433" s="59">
        <v>620.50863000000004</v>
      </c>
      <c r="SD433" s="59">
        <v>620.50863000000004</v>
      </c>
      <c r="SE433" s="59">
        <v>620.50863000000004</v>
      </c>
      <c r="SF433" s="59">
        <v>620.50863000000004</v>
      </c>
      <c r="SG433" s="59">
        <v>620.50863000000004</v>
      </c>
      <c r="SH433" s="59">
        <v>620.50863000000004</v>
      </c>
      <c r="SI433" s="59">
        <v>620.50863000000004</v>
      </c>
      <c r="SJ433" s="59">
        <v>620.50863000000004</v>
      </c>
      <c r="SK433" s="59">
        <v>620.50863000000004</v>
      </c>
      <c r="SL433" s="59">
        <v>657.73914780000018</v>
      </c>
      <c r="SM433" s="59">
        <v>657.73914780000018</v>
      </c>
      <c r="SN433" s="59">
        <v>657.73914780000018</v>
      </c>
      <c r="SO433" s="59">
        <v>657.73914780000018</v>
      </c>
      <c r="SP433" s="59">
        <v>657.73914780000018</v>
      </c>
      <c r="SQ433" s="59">
        <v>657.73914780000018</v>
      </c>
      <c r="SR433" s="59">
        <v>657.73914780000018</v>
      </c>
      <c r="SS433" s="59">
        <v>657.73914780000018</v>
      </c>
      <c r="ST433" s="59">
        <v>657.73914780000018</v>
      </c>
      <c r="SU433" s="59">
        <v>657.73914780000018</v>
      </c>
      <c r="SV433" s="59">
        <v>657.73914780000018</v>
      </c>
      <c r="SW433" s="59">
        <v>657.73914780000018</v>
      </c>
      <c r="SX433" s="59">
        <v>697.20349666800007</v>
      </c>
      <c r="SY433" s="59">
        <v>697.20349666800007</v>
      </c>
      <c r="SZ433" s="59">
        <v>697.20349666800007</v>
      </c>
      <c r="TA433" s="59">
        <v>697.20349666800007</v>
      </c>
      <c r="TB433" s="59">
        <v>697.20349666800007</v>
      </c>
      <c r="TC433" s="59">
        <v>697.20349666800007</v>
      </c>
      <c r="TD433" s="59">
        <v>697.20349666800007</v>
      </c>
      <c r="TE433" s="59">
        <v>697.20349666800007</v>
      </c>
      <c r="TF433" s="59">
        <v>697.20349666800007</v>
      </c>
      <c r="TG433" s="59">
        <v>697.20349666800007</v>
      </c>
      <c r="TH433" s="59">
        <v>697.20349666800007</v>
      </c>
      <c r="TI433" s="59">
        <v>697.20349666800007</v>
      </c>
      <c r="TJ433" s="59">
        <v>739.03570646808021</v>
      </c>
      <c r="TK433" s="59">
        <v>739.03570646808021</v>
      </c>
      <c r="TL433" s="59">
        <v>739.03570646808021</v>
      </c>
      <c r="TM433" s="59">
        <v>739.03570646808021</v>
      </c>
      <c r="TN433" s="59">
        <v>739.03570646808021</v>
      </c>
      <c r="TO433" s="59">
        <v>739.03570646808021</v>
      </c>
      <c r="TP433" s="59">
        <v>739.03570646808021</v>
      </c>
      <c r="TQ433" s="59">
        <v>739.03570646808021</v>
      </c>
      <c r="TR433" s="59">
        <v>739.03570646808021</v>
      </c>
      <c r="TS433" s="59">
        <v>739.03570646808021</v>
      </c>
      <c r="TT433" s="59">
        <v>739.03570646808021</v>
      </c>
      <c r="TU433" s="59">
        <v>739.03570646808021</v>
      </c>
      <c r="TV433" s="59">
        <v>783.37784885616497</v>
      </c>
      <c r="TW433" s="59">
        <v>783.37784885616497</v>
      </c>
      <c r="TX433" s="59">
        <v>783.37784885616497</v>
      </c>
      <c r="TY433" s="59">
        <v>783.37784885616497</v>
      </c>
      <c r="TZ433" s="59">
        <v>783.37784885616497</v>
      </c>
      <c r="UA433" s="59">
        <v>783.37784885616497</v>
      </c>
      <c r="UB433" s="59">
        <v>783.37784885616497</v>
      </c>
      <c r="UC433" s="59">
        <v>783.37784885616497</v>
      </c>
      <c r="UD433" s="59">
        <v>783.37784885616497</v>
      </c>
      <c r="UE433" s="59">
        <v>783.37784885616497</v>
      </c>
      <c r="UF433" s="59">
        <v>783.37784885616497</v>
      </c>
      <c r="UG433" s="59">
        <v>783.37784885616497</v>
      </c>
      <c r="UH433" s="59"/>
      <c r="UK433" s="59">
        <v>3250.6481000000013</v>
      </c>
      <c r="UL433" s="59">
        <v>3615.9589199999996</v>
      </c>
      <c r="UM433" s="59">
        <v>3832.9164552000016</v>
      </c>
      <c r="UN433" s="59">
        <v>4062.8914425119997</v>
      </c>
      <c r="UO433" s="59">
        <v>4306.6649290627211</v>
      </c>
      <c r="UP433" s="59">
        <v>4565.0648248064854</v>
      </c>
      <c r="UQ433" s="59"/>
      <c r="UT433" s="59">
        <v>3443.1952000000006</v>
      </c>
      <c r="UU433" s="59">
        <v>3830.14464</v>
      </c>
      <c r="UV433" s="59">
        <v>4059.9533184000015</v>
      </c>
      <c r="UW433" s="59">
        <v>4303.5505175040007</v>
      </c>
      <c r="UX433" s="59">
        <v>4561.7635485542405</v>
      </c>
      <c r="UY433" s="59">
        <v>4835.4693614674952</v>
      </c>
      <c r="UZ433" s="59"/>
      <c r="VC433" s="59">
        <v>0</v>
      </c>
      <c r="VD433" s="59">
        <v>0</v>
      </c>
      <c r="VE433" s="59">
        <v>0</v>
      </c>
      <c r="VF433" s="59">
        <v>0</v>
      </c>
      <c r="VG433" s="59">
        <v>0</v>
      </c>
      <c r="VH433" s="59">
        <v>0</v>
      </c>
      <c r="VI433" s="59"/>
      <c r="VL433" s="59">
        <v>6693.8433000000023</v>
      </c>
      <c r="VM433" s="59">
        <v>7446.1035599999996</v>
      </c>
      <c r="VN433" s="59">
        <v>7892.8697736000031</v>
      </c>
      <c r="VO433" s="59">
        <v>8366.4419600159999</v>
      </c>
      <c r="VP433" s="59">
        <v>8868.4284776169625</v>
      </c>
      <c r="VQ433" s="59">
        <v>9400.5341862739806</v>
      </c>
      <c r="VR433" s="59"/>
      <c r="VU433" s="59">
        <v>113263</v>
      </c>
      <c r="VV433" s="59">
        <v>125991.60000000002</v>
      </c>
      <c r="VW433" s="59">
        <v>133551.09600000002</v>
      </c>
      <c r="VX433" s="59">
        <v>141564.16175999999</v>
      </c>
      <c r="VY433" s="59">
        <v>150058.01146560002</v>
      </c>
      <c r="VZ433" s="59">
        <v>159061.49215353598</v>
      </c>
      <c r="WA433" s="59"/>
      <c r="WD433" s="59">
        <v>9438.5833333333339</v>
      </c>
      <c r="WE433" s="59">
        <v>10499.300000000001</v>
      </c>
      <c r="WF433" s="59">
        <v>11129.258000000002</v>
      </c>
      <c r="WG433" s="59">
        <v>11797.01348</v>
      </c>
      <c r="WH433" s="59">
        <v>12504.834288800002</v>
      </c>
      <c r="WI433" s="59">
        <v>13255.124346127997</v>
      </c>
      <c r="WJ433" s="59"/>
      <c r="WM433" s="59">
        <v>396.0798713106729</v>
      </c>
      <c r="WN433" s="59">
        <v>440.59169114561485</v>
      </c>
      <c r="WO433" s="59">
        <v>467.02719261435175</v>
      </c>
      <c r="WP433" s="59">
        <v>495.0488241712128</v>
      </c>
      <c r="WQ433" s="59">
        <v>524.7517536214857</v>
      </c>
      <c r="WR433" s="59">
        <v>556.23685883877454</v>
      </c>
      <c r="WS433" s="59"/>
      <c r="WV433" s="74">
        <v>47</v>
      </c>
      <c r="WW433" s="74">
        <v>59</v>
      </c>
      <c r="WX433" s="74">
        <v>71</v>
      </c>
      <c r="WY433" s="74">
        <v>83</v>
      </c>
      <c r="WZ433" s="74">
        <v>95</v>
      </c>
      <c r="XA433" s="74">
        <v>107</v>
      </c>
      <c r="XB433" s="74"/>
      <c r="XE433" s="80">
        <v>3</v>
      </c>
      <c r="XF433" s="80">
        <v>4</v>
      </c>
      <c r="XG433" s="80">
        <v>5</v>
      </c>
      <c r="XH433" s="80">
        <v>6</v>
      </c>
      <c r="XI433" s="80">
        <v>7</v>
      </c>
      <c r="XJ433" s="80">
        <v>8</v>
      </c>
      <c r="XK433" s="80"/>
      <c r="XL433" s="75"/>
      <c r="XM433" s="75"/>
      <c r="XN433" s="80">
        <v>11</v>
      </c>
      <c r="XO433" s="80">
        <v>11</v>
      </c>
      <c r="XP433" s="80">
        <v>11</v>
      </c>
      <c r="XQ433" s="80">
        <v>11</v>
      </c>
      <c r="XR433" s="80">
        <v>11</v>
      </c>
      <c r="XS433" s="80">
        <v>11</v>
      </c>
      <c r="XT433" s="80"/>
      <c r="XW433" s="80">
        <v>0</v>
      </c>
      <c r="XX433" s="80">
        <v>0</v>
      </c>
      <c r="XY433" s="80">
        <v>0</v>
      </c>
      <c r="XZ433" s="80">
        <v>0</v>
      </c>
      <c r="YA433" s="80">
        <v>0</v>
      </c>
      <c r="YB433" s="80">
        <v>0</v>
      </c>
      <c r="YC433" s="80"/>
      <c r="YF433" s="5">
        <v>825.82653168275374</v>
      </c>
      <c r="YG433" s="5">
        <v>918.63367603860752</v>
      </c>
      <c r="YH433" s="5">
        <v>2841.86046705833</v>
      </c>
      <c r="YI433" s="5">
        <v>3012.3720950818306</v>
      </c>
      <c r="YJ433" s="5">
        <v>3193.114420786741</v>
      </c>
      <c r="YK433" s="5">
        <v>3384.7012860339428</v>
      </c>
      <c r="YL433" s="5"/>
      <c r="YO433" s="5">
        <v>23764.792278640372</v>
      </c>
      <c r="YP433" s="5">
        <v>26435.501468736889</v>
      </c>
      <c r="YQ433" s="5">
        <v>28021.631556861106</v>
      </c>
      <c r="YR433" s="5">
        <v>29702.929450272768</v>
      </c>
      <c r="YS433" s="5">
        <v>31485.105217289143</v>
      </c>
      <c r="YT433" s="5">
        <v>33374.211530326473</v>
      </c>
      <c r="YU433" s="5"/>
      <c r="YX433" s="5">
        <v>16253.638167149622</v>
      </c>
      <c r="YY433" s="5">
        <v>26199.826531665734</v>
      </c>
      <c r="YZ433" s="5">
        <v>28021.631556861106</v>
      </c>
      <c r="ZA433" s="5">
        <v>29702.929450272768</v>
      </c>
      <c r="ZB433" s="5">
        <v>31485.105217289143</v>
      </c>
      <c r="ZC433" s="5">
        <v>33374.211530326473</v>
      </c>
      <c r="ZD433" s="5"/>
      <c r="ZG433" s="5">
        <v>396.0798713106729</v>
      </c>
      <c r="ZH433" s="5">
        <v>440.59169114561485</v>
      </c>
      <c r="ZI433" s="5">
        <v>467.02719261435175</v>
      </c>
      <c r="ZJ433" s="5">
        <v>495.0488241712128</v>
      </c>
      <c r="ZK433" s="5">
        <v>524.7517536214857</v>
      </c>
      <c r="ZL433" s="5">
        <v>556.23685883877454</v>
      </c>
      <c r="ZM433" s="5"/>
      <c r="ZP433" s="60">
        <v>11090.236396698841</v>
      </c>
      <c r="ZQ433" s="60">
        <v>12336.567352077216</v>
      </c>
      <c r="ZR433" s="60">
        <v>13076.761393201848</v>
      </c>
      <c r="ZS433" s="60">
        <v>13861.367076793958</v>
      </c>
      <c r="ZT433" s="60">
        <v>14693.049101401601</v>
      </c>
      <c r="ZU433" s="60">
        <v>15574.632047485688</v>
      </c>
      <c r="ZV433" s="60"/>
      <c r="ZY433" s="60">
        <v>396.0798713106729</v>
      </c>
      <c r="ZZ433" s="60">
        <v>440.59169114561485</v>
      </c>
      <c r="AAA433" s="60">
        <v>467.02719261435175</v>
      </c>
      <c r="AAB433" s="60">
        <v>495.0488241712128</v>
      </c>
      <c r="AAC433" s="60">
        <v>524.7517536214857</v>
      </c>
      <c r="AAD433" s="60">
        <v>556.23685883877454</v>
      </c>
      <c r="AAE433" s="60"/>
      <c r="AAH433" s="60">
        <v>30102.070219611138</v>
      </c>
      <c r="AAI433" s="60">
        <v>42737.394041124637</v>
      </c>
      <c r="AAJ433" s="60">
        <v>55109.208728493511</v>
      </c>
      <c r="AAK433" s="60">
        <v>68811.78655979858</v>
      </c>
      <c r="AAL433" s="60">
        <v>83960.28057943772</v>
      </c>
      <c r="AAM433" s="60">
        <v>100678.87144981819</v>
      </c>
      <c r="AAN433" s="60"/>
      <c r="AAQ433" s="5">
        <v>41192.306616309979</v>
      </c>
      <c r="AAR433" s="5">
        <v>55073.961393201855</v>
      </c>
      <c r="AAS433" s="5">
        <v>68185.970121695354</v>
      </c>
      <c r="AAT433" s="5">
        <v>82673.153636592542</v>
      </c>
      <c r="AAU433" s="5">
        <v>98653.329680839321</v>
      </c>
      <c r="AAV433" s="5">
        <v>116253.50349730389</v>
      </c>
    </row>
    <row r="434" spans="2:724" ht="15" customHeight="1">
      <c r="B434" s="228">
        <v>161</v>
      </c>
      <c r="C434" s="228">
        <v>383123</v>
      </c>
      <c r="D434" s="229" t="s">
        <v>569</v>
      </c>
      <c r="E434" s="73" t="b">
        <v>0</v>
      </c>
      <c r="F434" s="230">
        <v>38975</v>
      </c>
      <c r="G434" s="231" t="s">
        <v>426</v>
      </c>
      <c r="H434" s="57" t="s">
        <v>243</v>
      </c>
      <c r="I434" s="57" t="s">
        <v>198</v>
      </c>
      <c r="J434" s="229" t="s">
        <v>251</v>
      </c>
      <c r="K434" s="232">
        <v>0</v>
      </c>
      <c r="L434" s="232">
        <v>0</v>
      </c>
      <c r="M434" s="73" t="b">
        <v>1</v>
      </c>
      <c r="N434" s="73" t="b">
        <v>1</v>
      </c>
      <c r="O434" s="73" t="b">
        <v>1</v>
      </c>
      <c r="P434" s="27">
        <v>40071</v>
      </c>
      <c r="Q434" s="27" t="s">
        <v>426</v>
      </c>
      <c r="R434" s="69">
        <v>0</v>
      </c>
      <c r="S434" s="69">
        <v>0.06</v>
      </c>
      <c r="T434" s="69">
        <v>0.06</v>
      </c>
      <c r="U434" s="69">
        <v>0.06</v>
      </c>
      <c r="V434" s="69">
        <v>0.06</v>
      </c>
      <c r="W434" s="69">
        <v>0.06</v>
      </c>
      <c r="Z434" s="232">
        <v>9500</v>
      </c>
      <c r="AA434" s="232">
        <v>9500</v>
      </c>
      <c r="AB434" s="232">
        <v>10000</v>
      </c>
      <c r="AC434" s="232">
        <v>10000</v>
      </c>
      <c r="AD434" s="232">
        <v>10000</v>
      </c>
      <c r="AE434" s="232">
        <v>10000</v>
      </c>
      <c r="AF434" s="232">
        <v>10000</v>
      </c>
      <c r="AG434" s="232">
        <v>10000</v>
      </c>
      <c r="AH434" s="232">
        <v>10000</v>
      </c>
      <c r="AI434" s="232">
        <v>10000</v>
      </c>
      <c r="AJ434" s="232">
        <v>10000</v>
      </c>
      <c r="AK434" s="232">
        <v>10000</v>
      </c>
      <c r="AL434" s="5">
        <v>10600</v>
      </c>
      <c r="AM434" s="5">
        <v>10600</v>
      </c>
      <c r="AN434" s="5">
        <v>10600</v>
      </c>
      <c r="AO434" s="5">
        <v>10600</v>
      </c>
      <c r="AP434" s="5">
        <v>10600</v>
      </c>
      <c r="AQ434" s="5">
        <v>10600</v>
      </c>
      <c r="AR434" s="5">
        <v>10600</v>
      </c>
      <c r="AS434" s="5">
        <v>10600</v>
      </c>
      <c r="AT434" s="5">
        <v>10600</v>
      </c>
      <c r="AU434" s="5">
        <v>10600</v>
      </c>
      <c r="AV434" s="5">
        <v>10600</v>
      </c>
      <c r="AW434" s="5">
        <v>10600</v>
      </c>
      <c r="AX434" s="5">
        <v>11236</v>
      </c>
      <c r="AY434" s="5">
        <v>11236</v>
      </c>
      <c r="AZ434" s="5">
        <v>11236</v>
      </c>
      <c r="BA434" s="5">
        <v>11236</v>
      </c>
      <c r="BB434" s="5">
        <v>11236</v>
      </c>
      <c r="BC434" s="5">
        <v>11236</v>
      </c>
      <c r="BD434" s="5">
        <v>11236</v>
      </c>
      <c r="BE434" s="5">
        <v>11236</v>
      </c>
      <c r="BF434" s="5">
        <v>11236</v>
      </c>
      <c r="BG434" s="5">
        <v>11236</v>
      </c>
      <c r="BH434" s="5">
        <v>11236</v>
      </c>
      <c r="BI434" s="5">
        <v>11236</v>
      </c>
      <c r="BJ434" s="5">
        <v>11910.16</v>
      </c>
      <c r="BK434" s="5">
        <v>11910.16</v>
      </c>
      <c r="BL434" s="5">
        <v>11910.16</v>
      </c>
      <c r="BM434" s="5">
        <v>11910.16</v>
      </c>
      <c r="BN434" s="5">
        <v>11910.16</v>
      </c>
      <c r="BO434" s="5">
        <v>11910.16</v>
      </c>
      <c r="BP434" s="5">
        <v>11910.16</v>
      </c>
      <c r="BQ434" s="5">
        <v>11910.16</v>
      </c>
      <c r="BR434" s="5">
        <v>11910.16</v>
      </c>
      <c r="BS434" s="5">
        <v>11910.16</v>
      </c>
      <c r="BT434" s="5">
        <v>11910.16</v>
      </c>
      <c r="BU434" s="5">
        <v>11910.16</v>
      </c>
      <c r="BV434" s="5">
        <v>12624.7696</v>
      </c>
      <c r="BW434" s="5">
        <v>12624.7696</v>
      </c>
      <c r="BX434" s="5">
        <v>12624.7696</v>
      </c>
      <c r="BY434" s="5">
        <v>12624.7696</v>
      </c>
      <c r="BZ434" s="5">
        <v>12624.7696</v>
      </c>
      <c r="CA434" s="5">
        <v>12624.7696</v>
      </c>
      <c r="CB434" s="5">
        <v>12624.7696</v>
      </c>
      <c r="CC434" s="5">
        <v>12624.7696</v>
      </c>
      <c r="CD434" s="5">
        <v>12624.7696</v>
      </c>
      <c r="CE434" s="5">
        <v>12624.7696</v>
      </c>
      <c r="CF434" s="5">
        <v>12624.7696</v>
      </c>
      <c r="CG434" s="5">
        <v>12624.7696</v>
      </c>
      <c r="CH434" s="5">
        <v>13382.255776</v>
      </c>
      <c r="CI434" s="5">
        <v>13382.255776</v>
      </c>
      <c r="CJ434" s="5">
        <v>13382.255776</v>
      </c>
      <c r="CK434" s="5">
        <v>13382.255776</v>
      </c>
      <c r="CL434" s="5">
        <v>13382.255776</v>
      </c>
      <c r="CM434" s="5">
        <v>13382.255776</v>
      </c>
      <c r="CN434" s="5">
        <v>13382.255776</v>
      </c>
      <c r="CO434" s="5">
        <v>13382.255776</v>
      </c>
      <c r="CP434" s="5">
        <v>13382.255776</v>
      </c>
      <c r="CQ434" s="5">
        <v>13382.255776</v>
      </c>
      <c r="CR434" s="5">
        <v>13382.255776</v>
      </c>
      <c r="CS434" s="5">
        <v>13382.255776</v>
      </c>
      <c r="CU434" s="69">
        <v>0</v>
      </c>
      <c r="CV434" s="69">
        <v>0</v>
      </c>
      <c r="CW434" s="69">
        <v>0</v>
      </c>
      <c r="CX434" s="69">
        <v>0</v>
      </c>
      <c r="CY434" s="69">
        <v>0</v>
      </c>
      <c r="CZ434" s="69">
        <v>0</v>
      </c>
      <c r="DC434" s="5">
        <v>0</v>
      </c>
      <c r="DD434" s="5">
        <v>0</v>
      </c>
      <c r="DE434" s="5">
        <v>0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0</v>
      </c>
      <c r="EV434" s="5">
        <v>0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0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/>
      <c r="FZ434" s="5">
        <v>9500</v>
      </c>
      <c r="GA434" s="5">
        <v>9500</v>
      </c>
      <c r="GB434" s="5">
        <v>10000</v>
      </c>
      <c r="GC434" s="5">
        <v>10000</v>
      </c>
      <c r="GD434" s="5">
        <v>10000</v>
      </c>
      <c r="GE434" s="5">
        <v>10000</v>
      </c>
      <c r="GF434" s="5">
        <v>10000</v>
      </c>
      <c r="GG434" s="5">
        <v>10000</v>
      </c>
      <c r="GH434" s="5">
        <v>10000</v>
      </c>
      <c r="GI434" s="5">
        <v>10000</v>
      </c>
      <c r="GJ434" s="5">
        <v>10000</v>
      </c>
      <c r="GK434" s="5">
        <v>10000</v>
      </c>
      <c r="GL434" s="5">
        <v>10600</v>
      </c>
      <c r="GM434" s="5">
        <v>10600</v>
      </c>
      <c r="GN434" s="5">
        <v>10600</v>
      </c>
      <c r="GO434" s="5">
        <v>10600</v>
      </c>
      <c r="GP434" s="5">
        <v>10600</v>
      </c>
      <c r="GQ434" s="5">
        <v>10600</v>
      </c>
      <c r="GR434" s="5">
        <v>10600</v>
      </c>
      <c r="GS434" s="5">
        <v>10600</v>
      </c>
      <c r="GT434" s="5">
        <v>10600</v>
      </c>
      <c r="GU434" s="5">
        <v>10600</v>
      </c>
      <c r="GV434" s="5">
        <v>10600</v>
      </c>
      <c r="GW434" s="5">
        <v>10600</v>
      </c>
      <c r="GX434" s="5">
        <v>11236</v>
      </c>
      <c r="GY434" s="5">
        <v>11236</v>
      </c>
      <c r="GZ434" s="5">
        <v>11236</v>
      </c>
      <c r="HA434" s="5">
        <v>11236</v>
      </c>
      <c r="HB434" s="5">
        <v>11236</v>
      </c>
      <c r="HC434" s="5">
        <v>11236</v>
      </c>
      <c r="HD434" s="5">
        <v>11236</v>
      </c>
      <c r="HE434" s="5">
        <v>11236</v>
      </c>
      <c r="HF434" s="5">
        <v>11236</v>
      </c>
      <c r="HG434" s="5">
        <v>11236</v>
      </c>
      <c r="HH434" s="5">
        <v>11236</v>
      </c>
      <c r="HI434" s="5">
        <v>11236</v>
      </c>
      <c r="HJ434" s="5">
        <v>11910.16</v>
      </c>
      <c r="HK434" s="5">
        <v>11910.16</v>
      </c>
      <c r="HL434" s="5">
        <v>11910.16</v>
      </c>
      <c r="HM434" s="5">
        <v>11910.16</v>
      </c>
      <c r="HN434" s="5">
        <v>11910.16</v>
      </c>
      <c r="HO434" s="5">
        <v>11910.16</v>
      </c>
      <c r="HP434" s="5">
        <v>11910.16</v>
      </c>
      <c r="HQ434" s="5">
        <v>11910.16</v>
      </c>
      <c r="HR434" s="5">
        <v>11910.16</v>
      </c>
      <c r="HS434" s="5">
        <v>11910.16</v>
      </c>
      <c r="HT434" s="5">
        <v>11910.16</v>
      </c>
      <c r="HU434" s="5">
        <v>11910.16</v>
      </c>
      <c r="HV434" s="5">
        <v>12624.7696</v>
      </c>
      <c r="HW434" s="5">
        <v>12624.7696</v>
      </c>
      <c r="HX434" s="5">
        <v>12624.7696</v>
      </c>
      <c r="HY434" s="5">
        <v>12624.7696</v>
      </c>
      <c r="HZ434" s="5">
        <v>12624.7696</v>
      </c>
      <c r="IA434" s="5">
        <v>12624.7696</v>
      </c>
      <c r="IB434" s="5">
        <v>12624.7696</v>
      </c>
      <c r="IC434" s="5">
        <v>12624.7696</v>
      </c>
      <c r="ID434" s="5">
        <v>12624.7696</v>
      </c>
      <c r="IE434" s="5">
        <v>12624.7696</v>
      </c>
      <c r="IF434" s="5">
        <v>12624.7696</v>
      </c>
      <c r="IG434" s="5">
        <v>12624.7696</v>
      </c>
      <c r="IH434" s="5">
        <v>13382.255776</v>
      </c>
      <c r="II434" s="5">
        <v>13382.255776</v>
      </c>
      <c r="IJ434" s="5">
        <v>13382.255776</v>
      </c>
      <c r="IK434" s="5">
        <v>13382.255776</v>
      </c>
      <c r="IL434" s="5">
        <v>13382.255776</v>
      </c>
      <c r="IM434" s="5">
        <v>13382.255776</v>
      </c>
      <c r="IN434" s="5">
        <v>13382.255776</v>
      </c>
      <c r="IO434" s="5">
        <v>13382.255776</v>
      </c>
      <c r="IP434" s="5">
        <v>13382.255776</v>
      </c>
      <c r="IQ434" s="5">
        <v>13382.255776</v>
      </c>
      <c r="IR434" s="5">
        <v>13382.255776</v>
      </c>
      <c r="IS434" s="5">
        <v>13382.255776</v>
      </c>
      <c r="IT434" s="5"/>
      <c r="IW434" s="5">
        <v>272.64999999999998</v>
      </c>
      <c r="IX434" s="5">
        <v>272.64999999999998</v>
      </c>
      <c r="IY434" s="5">
        <v>287</v>
      </c>
      <c r="IZ434" s="5">
        <v>287</v>
      </c>
      <c r="JA434" s="5">
        <v>287</v>
      </c>
      <c r="JB434" s="5">
        <v>287</v>
      </c>
      <c r="JC434" s="5">
        <v>287</v>
      </c>
      <c r="JD434" s="5">
        <v>287</v>
      </c>
      <c r="JE434" s="5">
        <v>287</v>
      </c>
      <c r="JF434" s="5">
        <v>287</v>
      </c>
      <c r="JG434" s="5">
        <v>287</v>
      </c>
      <c r="JH434" s="5">
        <v>287</v>
      </c>
      <c r="JI434" s="5">
        <v>304.21999999999997</v>
      </c>
      <c r="JJ434" s="5">
        <v>304.21999999999997</v>
      </c>
      <c r="JK434" s="5">
        <v>304.21999999999997</v>
      </c>
      <c r="JL434" s="5">
        <v>304.21999999999997</v>
      </c>
      <c r="JM434" s="5">
        <v>304.21999999999997</v>
      </c>
      <c r="JN434" s="5">
        <v>304.21999999999997</v>
      </c>
      <c r="JO434" s="5">
        <v>304.21999999999997</v>
      </c>
      <c r="JP434" s="5">
        <v>304.21999999999997</v>
      </c>
      <c r="JQ434" s="5">
        <v>304.21999999999997</v>
      </c>
      <c r="JR434" s="5">
        <v>304.21999999999997</v>
      </c>
      <c r="JS434" s="5">
        <v>304.21999999999997</v>
      </c>
      <c r="JT434" s="5">
        <v>304.21999999999997</v>
      </c>
      <c r="JU434" s="5">
        <v>322.47320000000002</v>
      </c>
      <c r="JV434" s="5">
        <v>322.47320000000002</v>
      </c>
      <c r="JW434" s="5">
        <v>322.47320000000002</v>
      </c>
      <c r="JX434" s="5">
        <v>322.47320000000002</v>
      </c>
      <c r="JY434" s="5">
        <v>322.47320000000002</v>
      </c>
      <c r="JZ434" s="5">
        <v>322.47320000000002</v>
      </c>
      <c r="KA434" s="5">
        <v>322.47320000000002</v>
      </c>
      <c r="KB434" s="5">
        <v>322.47320000000002</v>
      </c>
      <c r="KC434" s="5">
        <v>322.47320000000002</v>
      </c>
      <c r="KD434" s="5">
        <v>322.47320000000002</v>
      </c>
      <c r="KE434" s="5">
        <v>322.47320000000002</v>
      </c>
      <c r="KF434" s="5">
        <v>322.47320000000002</v>
      </c>
      <c r="KG434" s="5">
        <v>341.82159200000001</v>
      </c>
      <c r="KH434" s="5">
        <v>341.82159200000001</v>
      </c>
      <c r="KI434" s="5">
        <v>341.82159200000001</v>
      </c>
      <c r="KJ434" s="5">
        <v>341.82159200000001</v>
      </c>
      <c r="KK434" s="5">
        <v>341.82159200000001</v>
      </c>
      <c r="KL434" s="5">
        <v>341.82159200000001</v>
      </c>
      <c r="KM434" s="5">
        <v>341.82159200000001</v>
      </c>
      <c r="KN434" s="5">
        <v>341.82159200000001</v>
      </c>
      <c r="KO434" s="5">
        <v>341.82159200000001</v>
      </c>
      <c r="KP434" s="5">
        <v>341.82159200000001</v>
      </c>
      <c r="KQ434" s="5">
        <v>341.82159200000001</v>
      </c>
      <c r="KR434" s="5">
        <v>341.82159200000001</v>
      </c>
      <c r="KS434" s="5">
        <v>362.33088751999998</v>
      </c>
      <c r="KT434" s="5">
        <v>362.33088751999998</v>
      </c>
      <c r="KU434" s="5">
        <v>362.33088751999998</v>
      </c>
      <c r="KV434" s="5">
        <v>362.33088751999998</v>
      </c>
      <c r="KW434" s="5">
        <v>362.33088751999998</v>
      </c>
      <c r="KX434" s="5">
        <v>362.33088751999998</v>
      </c>
      <c r="KY434" s="5">
        <v>362.33088751999998</v>
      </c>
      <c r="KZ434" s="5">
        <v>362.33088751999998</v>
      </c>
      <c r="LA434" s="5">
        <v>362.33088751999998</v>
      </c>
      <c r="LB434" s="5">
        <v>362.33088751999998</v>
      </c>
      <c r="LC434" s="5">
        <v>362.33088751999998</v>
      </c>
      <c r="LD434" s="5">
        <v>362.33088751999998</v>
      </c>
      <c r="LE434" s="5">
        <v>384.07074077120001</v>
      </c>
      <c r="LF434" s="5">
        <v>384.07074077120001</v>
      </c>
      <c r="LG434" s="5">
        <v>384.07074077120001</v>
      </c>
      <c r="LH434" s="5">
        <v>384.07074077120001</v>
      </c>
      <c r="LI434" s="5">
        <v>384.07074077120001</v>
      </c>
      <c r="LJ434" s="5">
        <v>384.07074077120001</v>
      </c>
      <c r="LK434" s="5">
        <v>384.07074077120001</v>
      </c>
      <c r="LL434" s="5">
        <v>384.07074077120001</v>
      </c>
      <c r="LM434" s="5">
        <v>384.07074077120001</v>
      </c>
      <c r="LN434" s="5">
        <v>384.07074077120001</v>
      </c>
      <c r="LO434" s="5">
        <v>384.07074077120001</v>
      </c>
      <c r="LP434" s="5">
        <v>384.07074077120001</v>
      </c>
      <c r="LQ434" s="5"/>
      <c r="LT434" s="5">
        <v>288.8</v>
      </c>
      <c r="LU434" s="5">
        <v>288.8</v>
      </c>
      <c r="LV434" s="5">
        <v>304</v>
      </c>
      <c r="LW434" s="5">
        <v>304</v>
      </c>
      <c r="LX434" s="5">
        <v>304</v>
      </c>
      <c r="LY434" s="5">
        <v>304</v>
      </c>
      <c r="LZ434" s="5">
        <v>304</v>
      </c>
      <c r="MA434" s="5">
        <v>304</v>
      </c>
      <c r="MB434" s="5">
        <v>304</v>
      </c>
      <c r="MC434" s="5">
        <v>304</v>
      </c>
      <c r="MD434" s="5">
        <v>304</v>
      </c>
      <c r="ME434" s="5">
        <v>304</v>
      </c>
      <c r="MF434" s="5">
        <v>322.24</v>
      </c>
      <c r="MG434" s="5">
        <v>322.24</v>
      </c>
      <c r="MH434" s="5">
        <v>322.24</v>
      </c>
      <c r="MI434" s="5">
        <v>322.24</v>
      </c>
      <c r="MJ434" s="5">
        <v>322.24</v>
      </c>
      <c r="MK434" s="5">
        <v>322.24</v>
      </c>
      <c r="ML434" s="5">
        <v>322.24</v>
      </c>
      <c r="MM434" s="5">
        <v>322.24</v>
      </c>
      <c r="MN434" s="5">
        <v>322.24</v>
      </c>
      <c r="MO434" s="5">
        <v>322.24</v>
      </c>
      <c r="MP434" s="5">
        <v>322.24</v>
      </c>
      <c r="MQ434" s="5">
        <v>322.24</v>
      </c>
      <c r="MR434" s="5">
        <v>341.57440000000003</v>
      </c>
      <c r="MS434" s="5">
        <v>341.57440000000003</v>
      </c>
      <c r="MT434" s="5">
        <v>341.57440000000003</v>
      </c>
      <c r="MU434" s="5">
        <v>341.57440000000003</v>
      </c>
      <c r="MV434" s="5">
        <v>341.57440000000003</v>
      </c>
      <c r="MW434" s="5">
        <v>341.57440000000003</v>
      </c>
      <c r="MX434" s="5">
        <v>341.57440000000003</v>
      </c>
      <c r="MY434" s="5">
        <v>341.57440000000003</v>
      </c>
      <c r="MZ434" s="5">
        <v>341.57440000000003</v>
      </c>
      <c r="NA434" s="5">
        <v>341.57440000000003</v>
      </c>
      <c r="NB434" s="5">
        <v>341.57440000000003</v>
      </c>
      <c r="NC434" s="5">
        <v>341.57440000000003</v>
      </c>
      <c r="ND434" s="5">
        <v>362.06886400000002</v>
      </c>
      <c r="NE434" s="5">
        <v>362.06886400000002</v>
      </c>
      <c r="NF434" s="5">
        <v>362.06886400000002</v>
      </c>
      <c r="NG434" s="5">
        <v>362.06886400000002</v>
      </c>
      <c r="NH434" s="5">
        <v>362.06886400000002</v>
      </c>
      <c r="NI434" s="5">
        <v>362.06886400000002</v>
      </c>
      <c r="NJ434" s="5">
        <v>362.06886400000002</v>
      </c>
      <c r="NK434" s="5">
        <v>362.06886400000002</v>
      </c>
      <c r="NL434" s="5">
        <v>362.06886400000002</v>
      </c>
      <c r="NM434" s="5">
        <v>362.06886400000002</v>
      </c>
      <c r="NN434" s="5">
        <v>362.06886400000002</v>
      </c>
      <c r="NO434" s="5">
        <v>362.06886400000002</v>
      </c>
      <c r="NP434" s="5">
        <v>383.79299584</v>
      </c>
      <c r="NQ434" s="5">
        <v>383.79299584</v>
      </c>
      <c r="NR434" s="5">
        <v>383.79299584</v>
      </c>
      <c r="NS434" s="5">
        <v>383.79299584</v>
      </c>
      <c r="NT434" s="5">
        <v>383.79299584</v>
      </c>
      <c r="NU434" s="5">
        <v>383.79299584</v>
      </c>
      <c r="NV434" s="5">
        <v>383.79299584</v>
      </c>
      <c r="NW434" s="5">
        <v>383.79299584</v>
      </c>
      <c r="NX434" s="5">
        <v>383.79299584</v>
      </c>
      <c r="NY434" s="5">
        <v>383.79299584</v>
      </c>
      <c r="NZ434" s="5">
        <v>383.79299584</v>
      </c>
      <c r="OA434" s="5">
        <v>383.79299584</v>
      </c>
      <c r="OB434" s="5">
        <v>406.82057559039998</v>
      </c>
      <c r="OC434" s="5">
        <v>406.82057559039998</v>
      </c>
      <c r="OD434" s="5">
        <v>406.82057559039998</v>
      </c>
      <c r="OE434" s="5">
        <v>406.82057559039998</v>
      </c>
      <c r="OF434" s="5">
        <v>406.82057559039998</v>
      </c>
      <c r="OG434" s="5">
        <v>406.82057559039998</v>
      </c>
      <c r="OH434" s="5">
        <v>406.82057559039998</v>
      </c>
      <c r="OI434" s="5">
        <v>406.82057559039998</v>
      </c>
      <c r="OJ434" s="5">
        <v>406.82057559039998</v>
      </c>
      <c r="OK434" s="5">
        <v>406.82057559039998</v>
      </c>
      <c r="OL434" s="5">
        <v>406.82057559039998</v>
      </c>
      <c r="OM434" s="5">
        <v>406.82057559039998</v>
      </c>
      <c r="ON434" s="5"/>
      <c r="OQ434" s="59">
        <v>0</v>
      </c>
      <c r="OR434" s="59">
        <v>0</v>
      </c>
      <c r="OS434" s="59">
        <v>0</v>
      </c>
      <c r="OT434" s="59">
        <v>0</v>
      </c>
      <c r="OU434" s="59">
        <v>0</v>
      </c>
      <c r="OV434" s="59">
        <v>0</v>
      </c>
      <c r="OW434" s="59">
        <v>0</v>
      </c>
      <c r="OX434" s="59">
        <v>0</v>
      </c>
      <c r="OY434" s="59">
        <v>0</v>
      </c>
      <c r="OZ434" s="59">
        <v>0</v>
      </c>
      <c r="PA434" s="59">
        <v>0</v>
      </c>
      <c r="PB434" s="59">
        <v>0</v>
      </c>
      <c r="PC434" s="59">
        <v>0</v>
      </c>
      <c r="PD434" s="59">
        <v>0</v>
      </c>
      <c r="PE434" s="59">
        <v>0</v>
      </c>
      <c r="PF434" s="59">
        <v>0</v>
      </c>
      <c r="PG434" s="59">
        <v>0</v>
      </c>
      <c r="PH434" s="59">
        <v>0</v>
      </c>
      <c r="PI434" s="59">
        <v>0</v>
      </c>
      <c r="PJ434" s="59">
        <v>0</v>
      </c>
      <c r="PK434" s="59">
        <v>0</v>
      </c>
      <c r="PL434" s="59">
        <v>0</v>
      </c>
      <c r="PM434" s="59">
        <v>0</v>
      </c>
      <c r="PN434" s="59">
        <v>0</v>
      </c>
      <c r="PO434" s="59">
        <v>0</v>
      </c>
      <c r="PP434" s="59">
        <v>0</v>
      </c>
      <c r="PQ434" s="59">
        <v>0</v>
      </c>
      <c r="PR434" s="59">
        <v>0</v>
      </c>
      <c r="PS434" s="59">
        <v>0</v>
      </c>
      <c r="PT434" s="59">
        <v>0</v>
      </c>
      <c r="PU434" s="59">
        <v>0</v>
      </c>
      <c r="PV434" s="59">
        <v>0</v>
      </c>
      <c r="PW434" s="59">
        <v>0</v>
      </c>
      <c r="PX434" s="59">
        <v>0</v>
      </c>
      <c r="PY434" s="59">
        <v>0</v>
      </c>
      <c r="PZ434" s="59">
        <v>0</v>
      </c>
      <c r="QA434" s="59">
        <v>0</v>
      </c>
      <c r="QB434" s="59">
        <v>0</v>
      </c>
      <c r="QC434" s="59">
        <v>0</v>
      </c>
      <c r="QD434" s="59">
        <v>0</v>
      </c>
      <c r="QE434" s="59">
        <v>0</v>
      </c>
      <c r="QF434" s="59">
        <v>0</v>
      </c>
      <c r="QG434" s="59">
        <v>0</v>
      </c>
      <c r="QH434" s="59">
        <v>0</v>
      </c>
      <c r="QI434" s="59">
        <v>0</v>
      </c>
      <c r="QJ434" s="59">
        <v>0</v>
      </c>
      <c r="QK434" s="59">
        <v>0</v>
      </c>
      <c r="QL434" s="59">
        <v>0</v>
      </c>
      <c r="QM434" s="59">
        <v>0</v>
      </c>
      <c r="QN434" s="59">
        <v>0</v>
      </c>
      <c r="QO434" s="59">
        <v>0</v>
      </c>
      <c r="QP434" s="59">
        <v>0</v>
      </c>
      <c r="QQ434" s="59">
        <v>0</v>
      </c>
      <c r="QR434" s="59">
        <v>0</v>
      </c>
      <c r="QS434" s="59">
        <v>0</v>
      </c>
      <c r="QT434" s="59">
        <v>0</v>
      </c>
      <c r="QU434" s="59">
        <v>0</v>
      </c>
      <c r="QV434" s="59">
        <v>0</v>
      </c>
      <c r="QW434" s="59">
        <v>0</v>
      </c>
      <c r="QX434" s="59">
        <v>0</v>
      </c>
      <c r="QY434" s="59">
        <v>0</v>
      </c>
      <c r="QZ434" s="59">
        <v>0</v>
      </c>
      <c r="RA434" s="59">
        <v>0</v>
      </c>
      <c r="RB434" s="59">
        <v>0</v>
      </c>
      <c r="RC434" s="59">
        <v>0</v>
      </c>
      <c r="RD434" s="59">
        <v>0</v>
      </c>
      <c r="RE434" s="59">
        <v>0</v>
      </c>
      <c r="RF434" s="59">
        <v>0</v>
      </c>
      <c r="RG434" s="59">
        <v>0</v>
      </c>
      <c r="RH434" s="59">
        <v>0</v>
      </c>
      <c r="RI434" s="59">
        <v>0</v>
      </c>
      <c r="RJ434" s="59">
        <v>0</v>
      </c>
      <c r="RK434" s="59"/>
      <c r="RN434" s="59">
        <v>561.45000000000005</v>
      </c>
      <c r="RO434" s="59">
        <v>561.45000000000005</v>
      </c>
      <c r="RP434" s="59">
        <v>591</v>
      </c>
      <c r="RQ434" s="59">
        <v>591</v>
      </c>
      <c r="RR434" s="59">
        <v>591</v>
      </c>
      <c r="RS434" s="59">
        <v>591</v>
      </c>
      <c r="RT434" s="59">
        <v>591</v>
      </c>
      <c r="RU434" s="59">
        <v>591</v>
      </c>
      <c r="RV434" s="59">
        <v>591</v>
      </c>
      <c r="RW434" s="59">
        <v>591</v>
      </c>
      <c r="RX434" s="59">
        <v>591</v>
      </c>
      <c r="RY434" s="59">
        <v>591</v>
      </c>
      <c r="RZ434" s="59">
        <v>626.46</v>
      </c>
      <c r="SA434" s="59">
        <v>626.46</v>
      </c>
      <c r="SB434" s="59">
        <v>626.46</v>
      </c>
      <c r="SC434" s="59">
        <v>626.46</v>
      </c>
      <c r="SD434" s="59">
        <v>626.46</v>
      </c>
      <c r="SE434" s="59">
        <v>626.46</v>
      </c>
      <c r="SF434" s="59">
        <v>626.46</v>
      </c>
      <c r="SG434" s="59">
        <v>626.46</v>
      </c>
      <c r="SH434" s="59">
        <v>626.46</v>
      </c>
      <c r="SI434" s="59">
        <v>626.46</v>
      </c>
      <c r="SJ434" s="59">
        <v>626.46</v>
      </c>
      <c r="SK434" s="59">
        <v>626.46</v>
      </c>
      <c r="SL434" s="59">
        <v>664.0476000000001</v>
      </c>
      <c r="SM434" s="59">
        <v>664.0476000000001</v>
      </c>
      <c r="SN434" s="59">
        <v>664.0476000000001</v>
      </c>
      <c r="SO434" s="59">
        <v>664.0476000000001</v>
      </c>
      <c r="SP434" s="59">
        <v>664.0476000000001</v>
      </c>
      <c r="SQ434" s="59">
        <v>664.0476000000001</v>
      </c>
      <c r="SR434" s="59">
        <v>664.0476000000001</v>
      </c>
      <c r="SS434" s="59">
        <v>664.0476000000001</v>
      </c>
      <c r="ST434" s="59">
        <v>664.0476000000001</v>
      </c>
      <c r="SU434" s="59">
        <v>664.0476000000001</v>
      </c>
      <c r="SV434" s="59">
        <v>664.0476000000001</v>
      </c>
      <c r="SW434" s="59">
        <v>664.0476000000001</v>
      </c>
      <c r="SX434" s="59">
        <v>703.89045600000009</v>
      </c>
      <c r="SY434" s="59">
        <v>703.89045600000009</v>
      </c>
      <c r="SZ434" s="59">
        <v>703.89045600000009</v>
      </c>
      <c r="TA434" s="59">
        <v>703.89045600000009</v>
      </c>
      <c r="TB434" s="59">
        <v>703.89045600000009</v>
      </c>
      <c r="TC434" s="59">
        <v>703.89045600000009</v>
      </c>
      <c r="TD434" s="59">
        <v>703.89045600000009</v>
      </c>
      <c r="TE434" s="59">
        <v>703.89045600000009</v>
      </c>
      <c r="TF434" s="59">
        <v>703.89045600000009</v>
      </c>
      <c r="TG434" s="59">
        <v>703.89045600000009</v>
      </c>
      <c r="TH434" s="59">
        <v>703.89045600000009</v>
      </c>
      <c r="TI434" s="59">
        <v>703.89045600000009</v>
      </c>
      <c r="TJ434" s="59">
        <v>746.12388336000004</v>
      </c>
      <c r="TK434" s="59">
        <v>746.12388336000004</v>
      </c>
      <c r="TL434" s="59">
        <v>746.12388336000004</v>
      </c>
      <c r="TM434" s="59">
        <v>746.12388336000004</v>
      </c>
      <c r="TN434" s="59">
        <v>746.12388336000004</v>
      </c>
      <c r="TO434" s="59">
        <v>746.12388336000004</v>
      </c>
      <c r="TP434" s="59">
        <v>746.12388336000004</v>
      </c>
      <c r="TQ434" s="59">
        <v>746.12388336000004</v>
      </c>
      <c r="TR434" s="59">
        <v>746.12388336000004</v>
      </c>
      <c r="TS434" s="59">
        <v>746.12388336000004</v>
      </c>
      <c r="TT434" s="59">
        <v>746.12388336000004</v>
      </c>
      <c r="TU434" s="59">
        <v>746.12388336000004</v>
      </c>
      <c r="TV434" s="59">
        <v>790.89131636160005</v>
      </c>
      <c r="TW434" s="59">
        <v>790.89131636160005</v>
      </c>
      <c r="TX434" s="59">
        <v>790.89131636160005</v>
      </c>
      <c r="TY434" s="59">
        <v>790.89131636160005</v>
      </c>
      <c r="TZ434" s="59">
        <v>790.89131636160005</v>
      </c>
      <c r="UA434" s="59">
        <v>790.89131636160005</v>
      </c>
      <c r="UB434" s="59">
        <v>790.89131636160005</v>
      </c>
      <c r="UC434" s="59">
        <v>790.89131636160005</v>
      </c>
      <c r="UD434" s="59">
        <v>790.89131636160005</v>
      </c>
      <c r="UE434" s="59">
        <v>790.89131636160005</v>
      </c>
      <c r="UF434" s="59">
        <v>790.89131636160005</v>
      </c>
      <c r="UG434" s="59">
        <v>790.89131636160005</v>
      </c>
      <c r="UH434" s="59"/>
      <c r="UK434" s="59">
        <v>3415.3</v>
      </c>
      <c r="UL434" s="59">
        <v>3650.639999999999</v>
      </c>
      <c r="UM434" s="59">
        <v>3869.6783999999993</v>
      </c>
      <c r="UN434" s="59">
        <v>4101.859104000001</v>
      </c>
      <c r="UO434" s="59">
        <v>4347.9706502399995</v>
      </c>
      <c r="UP434" s="59">
        <v>4608.8488892543992</v>
      </c>
      <c r="UQ434" s="59"/>
      <c r="UT434" s="59">
        <v>3617.6</v>
      </c>
      <c r="UU434" s="59">
        <v>3866.8799999999992</v>
      </c>
      <c r="UV434" s="59">
        <v>4098.8928000000005</v>
      </c>
      <c r="UW434" s="59">
        <v>4344.8263679999991</v>
      </c>
      <c r="UX434" s="59">
        <v>4605.51595008</v>
      </c>
      <c r="UY434" s="59">
        <v>4881.8469070847996</v>
      </c>
      <c r="UZ434" s="59"/>
      <c r="VC434" s="59">
        <v>0</v>
      </c>
      <c r="VD434" s="59">
        <v>0</v>
      </c>
      <c r="VE434" s="59">
        <v>0</v>
      </c>
      <c r="VF434" s="59">
        <v>0</v>
      </c>
      <c r="VG434" s="59">
        <v>0</v>
      </c>
      <c r="VH434" s="59">
        <v>0</v>
      </c>
      <c r="VI434" s="59"/>
      <c r="VL434" s="59">
        <v>7032.9</v>
      </c>
      <c r="VM434" s="59">
        <v>7517.5199999999986</v>
      </c>
      <c r="VN434" s="59">
        <v>7968.5712000000003</v>
      </c>
      <c r="VO434" s="59">
        <v>8446.685472000001</v>
      </c>
      <c r="VP434" s="59">
        <v>8953.4866003200004</v>
      </c>
      <c r="VQ434" s="59">
        <v>9490.6957963391978</v>
      </c>
      <c r="VR434" s="59"/>
      <c r="VU434" s="59">
        <v>119000</v>
      </c>
      <c r="VV434" s="59">
        <v>127200</v>
      </c>
      <c r="VW434" s="59">
        <v>134832</v>
      </c>
      <c r="VX434" s="59">
        <v>142921.92000000001</v>
      </c>
      <c r="VY434" s="59">
        <v>151497.2352</v>
      </c>
      <c r="VZ434" s="59">
        <v>160587.06931200004</v>
      </c>
      <c r="WA434" s="59"/>
      <c r="WD434" s="59">
        <v>9916.6666666666661</v>
      </c>
      <c r="WE434" s="59">
        <v>10600</v>
      </c>
      <c r="WF434" s="59">
        <v>11236</v>
      </c>
      <c r="WG434" s="59">
        <v>11910.160000000002</v>
      </c>
      <c r="WH434" s="59">
        <v>12624.7696</v>
      </c>
      <c r="WI434" s="59">
        <v>13382.255776000004</v>
      </c>
      <c r="WJ434" s="59"/>
      <c r="WM434" s="59">
        <v>416.14211777871031</v>
      </c>
      <c r="WN434" s="59">
        <v>444.8174569869912</v>
      </c>
      <c r="WO434" s="59">
        <v>471.50650440621069</v>
      </c>
      <c r="WP434" s="59">
        <v>499.79689467058341</v>
      </c>
      <c r="WQ434" s="59">
        <v>529.78470835081828</v>
      </c>
      <c r="WR434" s="59">
        <v>561.5717908518676</v>
      </c>
      <c r="WS434" s="59"/>
      <c r="WV434" s="74">
        <v>99.533333333333331</v>
      </c>
      <c r="WW434" s="74">
        <v>111.53333333333333</v>
      </c>
      <c r="WX434" s="74">
        <v>123.53333333333333</v>
      </c>
      <c r="WY434" s="74">
        <v>135.53333333333333</v>
      </c>
      <c r="WZ434" s="74">
        <v>147.53333333333333</v>
      </c>
      <c r="XA434" s="74">
        <v>159.53333333333333</v>
      </c>
      <c r="XB434" s="74"/>
      <c r="XE434" s="80">
        <v>8</v>
      </c>
      <c r="XF434" s="80">
        <v>9</v>
      </c>
      <c r="XG434" s="80">
        <v>10</v>
      </c>
      <c r="XH434" s="80">
        <v>11</v>
      </c>
      <c r="XI434" s="80">
        <v>12</v>
      </c>
      <c r="XJ434" s="80">
        <v>13</v>
      </c>
      <c r="XK434" s="80"/>
      <c r="XL434" s="75"/>
      <c r="XM434" s="75"/>
      <c r="XN434" s="80">
        <v>3</v>
      </c>
      <c r="XO434" s="80">
        <v>3</v>
      </c>
      <c r="XP434" s="80">
        <v>3</v>
      </c>
      <c r="XQ434" s="80">
        <v>3</v>
      </c>
      <c r="XR434" s="80">
        <v>3</v>
      </c>
      <c r="XS434" s="80">
        <v>3</v>
      </c>
      <c r="XT434" s="80"/>
      <c r="XW434" s="80">
        <v>15</v>
      </c>
      <c r="XX434" s="80">
        <v>15</v>
      </c>
      <c r="XY434" s="80">
        <v>15</v>
      </c>
      <c r="XZ434" s="80">
        <v>15</v>
      </c>
      <c r="YA434" s="80">
        <v>15</v>
      </c>
      <c r="YB434" s="80">
        <v>15</v>
      </c>
      <c r="YC434" s="80"/>
      <c r="YF434" s="5">
        <v>2532.2247866834523</v>
      </c>
      <c r="YG434" s="5">
        <v>2706.7142257658415</v>
      </c>
      <c r="YH434" s="5">
        <v>2869.1170793117926</v>
      </c>
      <c r="YI434" s="5">
        <v>3041.2641040705012</v>
      </c>
      <c r="YJ434" s="5">
        <v>3223.7399503147299</v>
      </c>
      <c r="YK434" s="5">
        <v>3417.1643473336144</v>
      </c>
      <c r="YL434" s="5"/>
      <c r="YO434" s="5">
        <v>24968.527066722618</v>
      </c>
      <c r="YP434" s="5">
        <v>26689.047419219471</v>
      </c>
      <c r="YQ434" s="5">
        <v>28290.390264372643</v>
      </c>
      <c r="YR434" s="5">
        <v>29987.813680235005</v>
      </c>
      <c r="YS434" s="5">
        <v>31787.082501049095</v>
      </c>
      <c r="YT434" s="5">
        <v>33694.307451112058</v>
      </c>
      <c r="YU434" s="5"/>
      <c r="YX434" s="5">
        <v>17076.917809794944</v>
      </c>
      <c r="YY434" s="5">
        <v>26451.112096583271</v>
      </c>
      <c r="YZ434" s="5">
        <v>28290.390264372643</v>
      </c>
      <c r="ZA434" s="5">
        <v>29987.813680235005</v>
      </c>
      <c r="ZB434" s="5">
        <v>31787.082501049095</v>
      </c>
      <c r="ZC434" s="5">
        <v>33694.307451112058</v>
      </c>
      <c r="ZD434" s="5"/>
      <c r="ZG434" s="5">
        <v>416.14211777871031</v>
      </c>
      <c r="ZH434" s="5">
        <v>444.8174569869912</v>
      </c>
      <c r="ZI434" s="5">
        <v>471.50650440621069</v>
      </c>
      <c r="ZJ434" s="5">
        <v>499.79689467058341</v>
      </c>
      <c r="ZK434" s="5">
        <v>529.78470835081828</v>
      </c>
      <c r="ZL434" s="5">
        <v>561.5717908518676</v>
      </c>
      <c r="ZM434" s="5"/>
      <c r="ZP434" s="60">
        <v>11651.979297803889</v>
      </c>
      <c r="ZQ434" s="60">
        <v>12454.888795635754</v>
      </c>
      <c r="ZR434" s="60">
        <v>13202.182123373899</v>
      </c>
      <c r="ZS434" s="60">
        <v>13994.313050776336</v>
      </c>
      <c r="ZT434" s="60">
        <v>14833.971833822912</v>
      </c>
      <c r="ZU434" s="60">
        <v>15724.010143852292</v>
      </c>
      <c r="ZV434" s="60"/>
      <c r="ZY434" s="60">
        <v>416.14211777871031</v>
      </c>
      <c r="ZZ434" s="60">
        <v>444.8174569869912</v>
      </c>
      <c r="AAA434" s="60">
        <v>471.50650440621069</v>
      </c>
      <c r="AAB434" s="60">
        <v>499.79689467058341</v>
      </c>
      <c r="AAC434" s="60">
        <v>529.78470835081828</v>
      </c>
      <c r="AAD434" s="60">
        <v>561.5717908518676</v>
      </c>
      <c r="AAE434" s="60"/>
      <c r="AAH434" s="60">
        <v>79067.002377954952</v>
      </c>
      <c r="AAI434" s="60">
        <v>94746.11833822912</v>
      </c>
      <c r="AAJ434" s="60">
        <v>111275.53503986573</v>
      </c>
      <c r="AAK434" s="60">
        <v>129447.3957196811</v>
      </c>
      <c r="AAL434" s="60">
        <v>149399.28775493076</v>
      </c>
      <c r="AAM434" s="60">
        <v>171279.39620981962</v>
      </c>
      <c r="AAN434" s="60"/>
      <c r="AAQ434" s="5">
        <v>90718.981675758841</v>
      </c>
      <c r="AAR434" s="5">
        <v>107201.00713386487</v>
      </c>
      <c r="AAS434" s="5">
        <v>124477.71716323963</v>
      </c>
      <c r="AAT434" s="5">
        <v>143441.70877045742</v>
      </c>
      <c r="AAU434" s="5">
        <v>164233.25958875366</v>
      </c>
      <c r="AAV434" s="5">
        <v>187003.40635367192</v>
      </c>
    </row>
    <row r="435" spans="2:724" ht="15" customHeight="1">
      <c r="B435" s="228">
        <v>162</v>
      </c>
      <c r="C435" s="228">
        <v>727405</v>
      </c>
      <c r="D435" s="229" t="s">
        <v>570</v>
      </c>
      <c r="E435" s="73" t="b">
        <v>0</v>
      </c>
      <c r="F435" s="230">
        <v>40914</v>
      </c>
      <c r="G435" s="231" t="s">
        <v>426</v>
      </c>
      <c r="H435" s="57" t="s">
        <v>243</v>
      </c>
      <c r="I435" s="57" t="s">
        <v>200</v>
      </c>
      <c r="J435" s="229" t="s">
        <v>252</v>
      </c>
      <c r="K435" s="232">
        <v>0</v>
      </c>
      <c r="L435" s="232">
        <v>0</v>
      </c>
      <c r="M435" s="73" t="b">
        <v>1</v>
      </c>
      <c r="N435" s="73" t="b">
        <v>1</v>
      </c>
      <c r="O435" s="73" t="b">
        <v>1</v>
      </c>
      <c r="P435" s="27">
        <v>42010</v>
      </c>
      <c r="Q435" s="27" t="s">
        <v>426</v>
      </c>
      <c r="R435" s="69">
        <v>0</v>
      </c>
      <c r="S435" s="69">
        <v>0.06</v>
      </c>
      <c r="T435" s="69">
        <v>0.06</v>
      </c>
      <c r="U435" s="69">
        <v>0.06</v>
      </c>
      <c r="V435" s="69">
        <v>0.06</v>
      </c>
      <c r="W435" s="69">
        <v>0.06</v>
      </c>
      <c r="Z435" s="232">
        <v>9000</v>
      </c>
      <c r="AA435" s="232">
        <v>9000</v>
      </c>
      <c r="AB435" s="232">
        <v>9000</v>
      </c>
      <c r="AC435" s="232">
        <v>9000</v>
      </c>
      <c r="AD435" s="232">
        <v>9000</v>
      </c>
      <c r="AE435" s="232">
        <v>9905</v>
      </c>
      <c r="AF435" s="232">
        <v>9905</v>
      </c>
      <c r="AG435" s="232">
        <v>9905</v>
      </c>
      <c r="AH435" s="232">
        <v>9905</v>
      </c>
      <c r="AI435" s="232">
        <v>9905</v>
      </c>
      <c r="AJ435" s="232">
        <v>9905</v>
      </c>
      <c r="AK435" s="232">
        <v>9905</v>
      </c>
      <c r="AL435" s="5">
        <v>10499.300000000001</v>
      </c>
      <c r="AM435" s="5">
        <v>10499.300000000001</v>
      </c>
      <c r="AN435" s="5">
        <v>10499.300000000001</v>
      </c>
      <c r="AO435" s="5">
        <v>10499.300000000001</v>
      </c>
      <c r="AP435" s="5">
        <v>10499.300000000001</v>
      </c>
      <c r="AQ435" s="5">
        <v>10499.300000000001</v>
      </c>
      <c r="AR435" s="5">
        <v>10499.300000000001</v>
      </c>
      <c r="AS435" s="5">
        <v>10499.300000000001</v>
      </c>
      <c r="AT435" s="5">
        <v>10499.300000000001</v>
      </c>
      <c r="AU435" s="5">
        <v>10499.300000000001</v>
      </c>
      <c r="AV435" s="5">
        <v>10499.300000000001</v>
      </c>
      <c r="AW435" s="5">
        <v>10499.300000000001</v>
      </c>
      <c r="AX435" s="5">
        <v>11129.258000000002</v>
      </c>
      <c r="AY435" s="5">
        <v>11129.258000000002</v>
      </c>
      <c r="AZ435" s="5">
        <v>11129.258000000002</v>
      </c>
      <c r="BA435" s="5">
        <v>11129.258000000002</v>
      </c>
      <c r="BB435" s="5">
        <v>11129.258000000002</v>
      </c>
      <c r="BC435" s="5">
        <v>11129.258000000002</v>
      </c>
      <c r="BD435" s="5">
        <v>11129.258000000002</v>
      </c>
      <c r="BE435" s="5">
        <v>11129.258000000002</v>
      </c>
      <c r="BF435" s="5">
        <v>11129.258000000002</v>
      </c>
      <c r="BG435" s="5">
        <v>11129.258000000002</v>
      </c>
      <c r="BH435" s="5">
        <v>11129.258000000002</v>
      </c>
      <c r="BI435" s="5">
        <v>11129.258000000002</v>
      </c>
      <c r="BJ435" s="5">
        <v>11797.013480000001</v>
      </c>
      <c r="BK435" s="5">
        <v>11797.013480000001</v>
      </c>
      <c r="BL435" s="5">
        <v>11797.013480000001</v>
      </c>
      <c r="BM435" s="5">
        <v>11797.013480000001</v>
      </c>
      <c r="BN435" s="5">
        <v>11797.013480000001</v>
      </c>
      <c r="BO435" s="5">
        <v>11797.013480000001</v>
      </c>
      <c r="BP435" s="5">
        <v>11797.013480000001</v>
      </c>
      <c r="BQ435" s="5">
        <v>11797.013480000001</v>
      </c>
      <c r="BR435" s="5">
        <v>11797.013480000001</v>
      </c>
      <c r="BS435" s="5">
        <v>11797.013480000001</v>
      </c>
      <c r="BT435" s="5">
        <v>11797.013480000001</v>
      </c>
      <c r="BU435" s="5">
        <v>11797.013480000001</v>
      </c>
      <c r="BV435" s="5">
        <v>12504.834288800002</v>
      </c>
      <c r="BW435" s="5">
        <v>12504.834288800002</v>
      </c>
      <c r="BX435" s="5">
        <v>12504.834288800002</v>
      </c>
      <c r="BY435" s="5">
        <v>12504.834288800002</v>
      </c>
      <c r="BZ435" s="5">
        <v>12504.834288800002</v>
      </c>
      <c r="CA435" s="5">
        <v>12504.834288800002</v>
      </c>
      <c r="CB435" s="5">
        <v>12504.834288800002</v>
      </c>
      <c r="CC435" s="5">
        <v>12504.834288800002</v>
      </c>
      <c r="CD435" s="5">
        <v>12504.834288800002</v>
      </c>
      <c r="CE435" s="5">
        <v>12504.834288800002</v>
      </c>
      <c r="CF435" s="5">
        <v>12504.834288800002</v>
      </c>
      <c r="CG435" s="5">
        <v>12504.834288800002</v>
      </c>
      <c r="CH435" s="5">
        <v>13255.124346128003</v>
      </c>
      <c r="CI435" s="5">
        <v>13255.124346128003</v>
      </c>
      <c r="CJ435" s="5">
        <v>13255.124346128003</v>
      </c>
      <c r="CK435" s="5">
        <v>13255.124346128003</v>
      </c>
      <c r="CL435" s="5">
        <v>13255.124346128003</v>
      </c>
      <c r="CM435" s="5">
        <v>13255.124346128003</v>
      </c>
      <c r="CN435" s="5">
        <v>13255.124346128003</v>
      </c>
      <c r="CO435" s="5">
        <v>13255.124346128003</v>
      </c>
      <c r="CP435" s="5">
        <v>13255.124346128003</v>
      </c>
      <c r="CQ435" s="5">
        <v>13255.124346128003</v>
      </c>
      <c r="CR435" s="5">
        <v>13255.124346128003</v>
      </c>
      <c r="CS435" s="5">
        <v>13255.124346128003</v>
      </c>
      <c r="CU435" s="69">
        <v>0</v>
      </c>
      <c r="CV435" s="69">
        <v>0</v>
      </c>
      <c r="CW435" s="69">
        <v>0</v>
      </c>
      <c r="CX435" s="69">
        <v>0</v>
      </c>
      <c r="CY435" s="69">
        <v>0</v>
      </c>
      <c r="CZ435" s="69">
        <v>0</v>
      </c>
      <c r="DC435" s="5">
        <v>0</v>
      </c>
      <c r="DD435" s="5">
        <v>0</v>
      </c>
      <c r="DE435" s="5">
        <v>0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0</v>
      </c>
      <c r="EK435" s="5">
        <v>0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0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/>
      <c r="FZ435" s="5">
        <v>9000</v>
      </c>
      <c r="GA435" s="5">
        <v>9000</v>
      </c>
      <c r="GB435" s="5">
        <v>9000</v>
      </c>
      <c r="GC435" s="5">
        <v>9000</v>
      </c>
      <c r="GD435" s="5">
        <v>9000</v>
      </c>
      <c r="GE435" s="5">
        <v>9905</v>
      </c>
      <c r="GF435" s="5">
        <v>9905</v>
      </c>
      <c r="GG435" s="5">
        <v>9905</v>
      </c>
      <c r="GH435" s="5">
        <v>9905</v>
      </c>
      <c r="GI435" s="5">
        <v>9905</v>
      </c>
      <c r="GJ435" s="5">
        <v>9905</v>
      </c>
      <c r="GK435" s="5">
        <v>9905</v>
      </c>
      <c r="GL435" s="5">
        <v>10499.300000000001</v>
      </c>
      <c r="GM435" s="5">
        <v>10499.300000000001</v>
      </c>
      <c r="GN435" s="5">
        <v>10499.300000000001</v>
      </c>
      <c r="GO435" s="5">
        <v>10499.300000000001</v>
      </c>
      <c r="GP435" s="5">
        <v>10499.300000000001</v>
      </c>
      <c r="GQ435" s="5">
        <v>10499.300000000001</v>
      </c>
      <c r="GR435" s="5">
        <v>10499.300000000001</v>
      </c>
      <c r="GS435" s="5">
        <v>10499.300000000001</v>
      </c>
      <c r="GT435" s="5">
        <v>10499.300000000001</v>
      </c>
      <c r="GU435" s="5">
        <v>10499.300000000001</v>
      </c>
      <c r="GV435" s="5">
        <v>10499.300000000001</v>
      </c>
      <c r="GW435" s="5">
        <v>10499.300000000001</v>
      </c>
      <c r="GX435" s="5">
        <v>11129.258000000002</v>
      </c>
      <c r="GY435" s="5">
        <v>11129.258000000002</v>
      </c>
      <c r="GZ435" s="5">
        <v>11129.258000000002</v>
      </c>
      <c r="HA435" s="5">
        <v>11129.258000000002</v>
      </c>
      <c r="HB435" s="5">
        <v>11129.258000000002</v>
      </c>
      <c r="HC435" s="5">
        <v>11129.258000000002</v>
      </c>
      <c r="HD435" s="5">
        <v>11129.258000000002</v>
      </c>
      <c r="HE435" s="5">
        <v>11129.258000000002</v>
      </c>
      <c r="HF435" s="5">
        <v>11129.258000000002</v>
      </c>
      <c r="HG435" s="5">
        <v>11129.258000000002</v>
      </c>
      <c r="HH435" s="5">
        <v>11129.258000000002</v>
      </c>
      <c r="HI435" s="5">
        <v>11129.258000000002</v>
      </c>
      <c r="HJ435" s="5">
        <v>11797.013480000001</v>
      </c>
      <c r="HK435" s="5">
        <v>11797.013480000001</v>
      </c>
      <c r="HL435" s="5">
        <v>11797.013480000001</v>
      </c>
      <c r="HM435" s="5">
        <v>11797.013480000001</v>
      </c>
      <c r="HN435" s="5">
        <v>11797.013480000001</v>
      </c>
      <c r="HO435" s="5">
        <v>11797.013480000001</v>
      </c>
      <c r="HP435" s="5">
        <v>11797.013480000001</v>
      </c>
      <c r="HQ435" s="5">
        <v>11797.013480000001</v>
      </c>
      <c r="HR435" s="5">
        <v>11797.013480000001</v>
      </c>
      <c r="HS435" s="5">
        <v>11797.013480000001</v>
      </c>
      <c r="HT435" s="5">
        <v>11797.013480000001</v>
      </c>
      <c r="HU435" s="5">
        <v>11797.013480000001</v>
      </c>
      <c r="HV435" s="5">
        <v>12504.834288800002</v>
      </c>
      <c r="HW435" s="5">
        <v>12504.834288800002</v>
      </c>
      <c r="HX435" s="5">
        <v>12504.834288800002</v>
      </c>
      <c r="HY435" s="5">
        <v>12504.834288800002</v>
      </c>
      <c r="HZ435" s="5">
        <v>12504.834288800002</v>
      </c>
      <c r="IA435" s="5">
        <v>12504.834288800002</v>
      </c>
      <c r="IB435" s="5">
        <v>12504.834288800002</v>
      </c>
      <c r="IC435" s="5">
        <v>12504.834288800002</v>
      </c>
      <c r="ID435" s="5">
        <v>12504.834288800002</v>
      </c>
      <c r="IE435" s="5">
        <v>12504.834288800002</v>
      </c>
      <c r="IF435" s="5">
        <v>12504.834288800002</v>
      </c>
      <c r="IG435" s="5">
        <v>12504.834288800002</v>
      </c>
      <c r="IH435" s="5">
        <v>13255.124346128003</v>
      </c>
      <c r="II435" s="5">
        <v>13255.124346128003</v>
      </c>
      <c r="IJ435" s="5">
        <v>13255.124346128003</v>
      </c>
      <c r="IK435" s="5">
        <v>13255.124346128003</v>
      </c>
      <c r="IL435" s="5">
        <v>13255.124346128003</v>
      </c>
      <c r="IM435" s="5">
        <v>13255.124346128003</v>
      </c>
      <c r="IN435" s="5">
        <v>13255.124346128003</v>
      </c>
      <c r="IO435" s="5">
        <v>13255.124346128003</v>
      </c>
      <c r="IP435" s="5">
        <v>13255.124346128003</v>
      </c>
      <c r="IQ435" s="5">
        <v>13255.124346128003</v>
      </c>
      <c r="IR435" s="5">
        <v>13255.124346128003</v>
      </c>
      <c r="IS435" s="5">
        <v>13255.124346128003</v>
      </c>
      <c r="IT435" s="5"/>
      <c r="IW435" s="5">
        <v>258.3</v>
      </c>
      <c r="IX435" s="5">
        <v>258.3</v>
      </c>
      <c r="IY435" s="5">
        <v>258.3</v>
      </c>
      <c r="IZ435" s="5">
        <v>258.3</v>
      </c>
      <c r="JA435" s="5">
        <v>258.3</v>
      </c>
      <c r="JB435" s="5">
        <v>284.27350000000001</v>
      </c>
      <c r="JC435" s="5">
        <v>284.27350000000001</v>
      </c>
      <c r="JD435" s="5">
        <v>284.27350000000001</v>
      </c>
      <c r="JE435" s="5">
        <v>284.27350000000001</v>
      </c>
      <c r="JF435" s="5">
        <v>284.27350000000001</v>
      </c>
      <c r="JG435" s="5">
        <v>284.27350000000001</v>
      </c>
      <c r="JH435" s="5">
        <v>284.27350000000001</v>
      </c>
      <c r="JI435" s="5">
        <v>301.32991000000004</v>
      </c>
      <c r="JJ435" s="5">
        <v>301.32991000000004</v>
      </c>
      <c r="JK435" s="5">
        <v>301.32991000000004</v>
      </c>
      <c r="JL435" s="5">
        <v>301.32991000000004</v>
      </c>
      <c r="JM435" s="5">
        <v>301.32991000000004</v>
      </c>
      <c r="JN435" s="5">
        <v>301.32991000000004</v>
      </c>
      <c r="JO435" s="5">
        <v>301.32991000000004</v>
      </c>
      <c r="JP435" s="5">
        <v>301.32991000000004</v>
      </c>
      <c r="JQ435" s="5">
        <v>301.32991000000004</v>
      </c>
      <c r="JR435" s="5">
        <v>301.32991000000004</v>
      </c>
      <c r="JS435" s="5">
        <v>301.32991000000004</v>
      </c>
      <c r="JT435" s="5">
        <v>301.32991000000004</v>
      </c>
      <c r="JU435" s="5">
        <v>319.40970460000005</v>
      </c>
      <c r="JV435" s="5">
        <v>319.40970460000005</v>
      </c>
      <c r="JW435" s="5">
        <v>319.40970460000005</v>
      </c>
      <c r="JX435" s="5">
        <v>319.40970460000005</v>
      </c>
      <c r="JY435" s="5">
        <v>319.40970460000005</v>
      </c>
      <c r="JZ435" s="5">
        <v>319.40970460000005</v>
      </c>
      <c r="KA435" s="5">
        <v>319.40970460000005</v>
      </c>
      <c r="KB435" s="5">
        <v>319.40970460000005</v>
      </c>
      <c r="KC435" s="5">
        <v>319.40970460000005</v>
      </c>
      <c r="KD435" s="5">
        <v>319.40970460000005</v>
      </c>
      <c r="KE435" s="5">
        <v>319.40970460000005</v>
      </c>
      <c r="KF435" s="5">
        <v>319.40970460000005</v>
      </c>
      <c r="KG435" s="5">
        <v>338.57428687600003</v>
      </c>
      <c r="KH435" s="5">
        <v>338.57428687600003</v>
      </c>
      <c r="KI435" s="5">
        <v>338.57428687600003</v>
      </c>
      <c r="KJ435" s="5">
        <v>338.57428687600003</v>
      </c>
      <c r="KK435" s="5">
        <v>338.57428687600003</v>
      </c>
      <c r="KL435" s="5">
        <v>338.57428687600003</v>
      </c>
      <c r="KM435" s="5">
        <v>338.57428687600003</v>
      </c>
      <c r="KN435" s="5">
        <v>338.57428687600003</v>
      </c>
      <c r="KO435" s="5">
        <v>338.57428687600003</v>
      </c>
      <c r="KP435" s="5">
        <v>338.57428687600003</v>
      </c>
      <c r="KQ435" s="5">
        <v>338.57428687600003</v>
      </c>
      <c r="KR435" s="5">
        <v>338.57428687600003</v>
      </c>
      <c r="KS435" s="5">
        <v>358.88874408856009</v>
      </c>
      <c r="KT435" s="5">
        <v>358.88874408856009</v>
      </c>
      <c r="KU435" s="5">
        <v>358.88874408856009</v>
      </c>
      <c r="KV435" s="5">
        <v>358.88874408856009</v>
      </c>
      <c r="KW435" s="5">
        <v>358.88874408856009</v>
      </c>
      <c r="KX435" s="5">
        <v>358.88874408856009</v>
      </c>
      <c r="KY435" s="5">
        <v>358.88874408856009</v>
      </c>
      <c r="KZ435" s="5">
        <v>358.88874408856009</v>
      </c>
      <c r="LA435" s="5">
        <v>358.88874408856009</v>
      </c>
      <c r="LB435" s="5">
        <v>358.88874408856009</v>
      </c>
      <c r="LC435" s="5">
        <v>358.88874408856009</v>
      </c>
      <c r="LD435" s="5">
        <v>358.88874408856009</v>
      </c>
      <c r="LE435" s="5">
        <v>380.42206873387369</v>
      </c>
      <c r="LF435" s="5">
        <v>380.42206873387369</v>
      </c>
      <c r="LG435" s="5">
        <v>380.42206873387369</v>
      </c>
      <c r="LH435" s="5">
        <v>380.42206873387369</v>
      </c>
      <c r="LI435" s="5">
        <v>380.42206873387369</v>
      </c>
      <c r="LJ435" s="5">
        <v>380.42206873387369</v>
      </c>
      <c r="LK435" s="5">
        <v>380.42206873387369</v>
      </c>
      <c r="LL435" s="5">
        <v>380.42206873387369</v>
      </c>
      <c r="LM435" s="5">
        <v>380.42206873387369</v>
      </c>
      <c r="LN435" s="5">
        <v>380.42206873387369</v>
      </c>
      <c r="LO435" s="5">
        <v>380.42206873387369</v>
      </c>
      <c r="LP435" s="5">
        <v>380.42206873387369</v>
      </c>
      <c r="LQ435" s="5"/>
      <c r="LT435" s="5">
        <v>273.60000000000002</v>
      </c>
      <c r="LU435" s="5">
        <v>273.60000000000002</v>
      </c>
      <c r="LV435" s="5">
        <v>273.60000000000002</v>
      </c>
      <c r="LW435" s="5">
        <v>273.60000000000002</v>
      </c>
      <c r="LX435" s="5">
        <v>273.60000000000002</v>
      </c>
      <c r="LY435" s="5">
        <v>301.11200000000002</v>
      </c>
      <c r="LZ435" s="5">
        <v>301.11200000000002</v>
      </c>
      <c r="MA435" s="5">
        <v>301.11200000000002</v>
      </c>
      <c r="MB435" s="5">
        <v>301.11200000000002</v>
      </c>
      <c r="MC435" s="5">
        <v>301.11200000000002</v>
      </c>
      <c r="MD435" s="5">
        <v>301.11200000000002</v>
      </c>
      <c r="ME435" s="5">
        <v>301.11200000000002</v>
      </c>
      <c r="MF435" s="5">
        <v>319.17872000000006</v>
      </c>
      <c r="MG435" s="5">
        <v>319.17872000000006</v>
      </c>
      <c r="MH435" s="5">
        <v>319.17872000000006</v>
      </c>
      <c r="MI435" s="5">
        <v>319.17872000000006</v>
      </c>
      <c r="MJ435" s="5">
        <v>319.17872000000006</v>
      </c>
      <c r="MK435" s="5">
        <v>319.17872000000006</v>
      </c>
      <c r="ML435" s="5">
        <v>319.17872000000006</v>
      </c>
      <c r="MM435" s="5">
        <v>319.17872000000006</v>
      </c>
      <c r="MN435" s="5">
        <v>319.17872000000006</v>
      </c>
      <c r="MO435" s="5">
        <v>319.17872000000006</v>
      </c>
      <c r="MP435" s="5">
        <v>319.17872000000006</v>
      </c>
      <c r="MQ435" s="5">
        <v>319.17872000000006</v>
      </c>
      <c r="MR435" s="5">
        <v>338.32944320000007</v>
      </c>
      <c r="MS435" s="5">
        <v>338.32944320000007</v>
      </c>
      <c r="MT435" s="5">
        <v>338.32944320000007</v>
      </c>
      <c r="MU435" s="5">
        <v>338.32944320000007</v>
      </c>
      <c r="MV435" s="5">
        <v>338.32944320000007</v>
      </c>
      <c r="MW435" s="5">
        <v>338.32944320000007</v>
      </c>
      <c r="MX435" s="5">
        <v>338.32944320000007</v>
      </c>
      <c r="MY435" s="5">
        <v>338.32944320000007</v>
      </c>
      <c r="MZ435" s="5">
        <v>338.32944320000007</v>
      </c>
      <c r="NA435" s="5">
        <v>338.32944320000007</v>
      </c>
      <c r="NB435" s="5">
        <v>338.32944320000007</v>
      </c>
      <c r="NC435" s="5">
        <v>338.32944320000007</v>
      </c>
      <c r="ND435" s="5">
        <v>358.62920979200004</v>
      </c>
      <c r="NE435" s="5">
        <v>358.62920979200004</v>
      </c>
      <c r="NF435" s="5">
        <v>358.62920979200004</v>
      </c>
      <c r="NG435" s="5">
        <v>358.62920979200004</v>
      </c>
      <c r="NH435" s="5">
        <v>358.62920979200004</v>
      </c>
      <c r="NI435" s="5">
        <v>358.62920979200004</v>
      </c>
      <c r="NJ435" s="5">
        <v>358.62920979200004</v>
      </c>
      <c r="NK435" s="5">
        <v>358.62920979200004</v>
      </c>
      <c r="NL435" s="5">
        <v>358.62920979200004</v>
      </c>
      <c r="NM435" s="5">
        <v>358.62920979200004</v>
      </c>
      <c r="NN435" s="5">
        <v>358.62920979200004</v>
      </c>
      <c r="NO435" s="5">
        <v>358.62920979200004</v>
      </c>
      <c r="NP435" s="5">
        <v>380.14696237952006</v>
      </c>
      <c r="NQ435" s="5">
        <v>380.14696237952006</v>
      </c>
      <c r="NR435" s="5">
        <v>380.14696237952006</v>
      </c>
      <c r="NS435" s="5">
        <v>380.14696237952006</v>
      </c>
      <c r="NT435" s="5">
        <v>380.14696237952006</v>
      </c>
      <c r="NU435" s="5">
        <v>380.14696237952006</v>
      </c>
      <c r="NV435" s="5">
        <v>380.14696237952006</v>
      </c>
      <c r="NW435" s="5">
        <v>380.14696237952006</v>
      </c>
      <c r="NX435" s="5">
        <v>380.14696237952006</v>
      </c>
      <c r="NY435" s="5">
        <v>380.14696237952006</v>
      </c>
      <c r="NZ435" s="5">
        <v>380.14696237952006</v>
      </c>
      <c r="OA435" s="5">
        <v>380.14696237952006</v>
      </c>
      <c r="OB435" s="5">
        <v>402.95578012229129</v>
      </c>
      <c r="OC435" s="5">
        <v>402.95578012229129</v>
      </c>
      <c r="OD435" s="5">
        <v>402.95578012229129</v>
      </c>
      <c r="OE435" s="5">
        <v>402.95578012229129</v>
      </c>
      <c r="OF435" s="5">
        <v>402.95578012229129</v>
      </c>
      <c r="OG435" s="5">
        <v>402.95578012229129</v>
      </c>
      <c r="OH435" s="5">
        <v>402.95578012229129</v>
      </c>
      <c r="OI435" s="5">
        <v>402.95578012229129</v>
      </c>
      <c r="OJ435" s="5">
        <v>402.95578012229129</v>
      </c>
      <c r="OK435" s="5">
        <v>402.95578012229129</v>
      </c>
      <c r="OL435" s="5">
        <v>402.95578012229129</v>
      </c>
      <c r="OM435" s="5">
        <v>402.95578012229129</v>
      </c>
      <c r="ON435" s="5"/>
      <c r="OQ435" s="59">
        <v>0</v>
      </c>
      <c r="OR435" s="59">
        <v>0</v>
      </c>
      <c r="OS435" s="59">
        <v>0</v>
      </c>
      <c r="OT435" s="59">
        <v>0</v>
      </c>
      <c r="OU435" s="59">
        <v>0</v>
      </c>
      <c r="OV435" s="59">
        <v>0</v>
      </c>
      <c r="OW435" s="59">
        <v>0</v>
      </c>
      <c r="OX435" s="59">
        <v>0</v>
      </c>
      <c r="OY435" s="59">
        <v>0</v>
      </c>
      <c r="OZ435" s="59">
        <v>0</v>
      </c>
      <c r="PA435" s="59">
        <v>0</v>
      </c>
      <c r="PB435" s="59">
        <v>0</v>
      </c>
      <c r="PC435" s="59">
        <v>0</v>
      </c>
      <c r="PD435" s="59">
        <v>0</v>
      </c>
      <c r="PE435" s="59">
        <v>0</v>
      </c>
      <c r="PF435" s="59">
        <v>0</v>
      </c>
      <c r="PG435" s="59">
        <v>0</v>
      </c>
      <c r="PH435" s="59">
        <v>0</v>
      </c>
      <c r="PI435" s="59">
        <v>0</v>
      </c>
      <c r="PJ435" s="59">
        <v>0</v>
      </c>
      <c r="PK435" s="59">
        <v>0</v>
      </c>
      <c r="PL435" s="59">
        <v>0</v>
      </c>
      <c r="PM435" s="59">
        <v>0</v>
      </c>
      <c r="PN435" s="59">
        <v>0</v>
      </c>
      <c r="PO435" s="59">
        <v>0</v>
      </c>
      <c r="PP435" s="59">
        <v>0</v>
      </c>
      <c r="PQ435" s="59">
        <v>0</v>
      </c>
      <c r="PR435" s="59">
        <v>0</v>
      </c>
      <c r="PS435" s="59">
        <v>0</v>
      </c>
      <c r="PT435" s="59">
        <v>0</v>
      </c>
      <c r="PU435" s="59">
        <v>0</v>
      </c>
      <c r="PV435" s="59">
        <v>0</v>
      </c>
      <c r="PW435" s="59">
        <v>0</v>
      </c>
      <c r="PX435" s="59">
        <v>0</v>
      </c>
      <c r="PY435" s="59">
        <v>0</v>
      </c>
      <c r="PZ435" s="59">
        <v>0</v>
      </c>
      <c r="QA435" s="59">
        <v>0</v>
      </c>
      <c r="QB435" s="59">
        <v>0</v>
      </c>
      <c r="QC435" s="59">
        <v>0</v>
      </c>
      <c r="QD435" s="59">
        <v>0</v>
      </c>
      <c r="QE435" s="59">
        <v>0</v>
      </c>
      <c r="QF435" s="59">
        <v>0</v>
      </c>
      <c r="QG435" s="59">
        <v>0</v>
      </c>
      <c r="QH435" s="59">
        <v>0</v>
      </c>
      <c r="QI435" s="59">
        <v>0</v>
      </c>
      <c r="QJ435" s="59">
        <v>0</v>
      </c>
      <c r="QK435" s="59">
        <v>0</v>
      </c>
      <c r="QL435" s="59">
        <v>0</v>
      </c>
      <c r="QM435" s="59">
        <v>0</v>
      </c>
      <c r="QN435" s="59">
        <v>0</v>
      </c>
      <c r="QO435" s="59">
        <v>0</v>
      </c>
      <c r="QP435" s="59">
        <v>0</v>
      </c>
      <c r="QQ435" s="59">
        <v>0</v>
      </c>
      <c r="QR435" s="59">
        <v>0</v>
      </c>
      <c r="QS435" s="59">
        <v>0</v>
      </c>
      <c r="QT435" s="59">
        <v>0</v>
      </c>
      <c r="QU435" s="59">
        <v>0</v>
      </c>
      <c r="QV435" s="59">
        <v>0</v>
      </c>
      <c r="QW435" s="59">
        <v>0</v>
      </c>
      <c r="QX435" s="59">
        <v>0</v>
      </c>
      <c r="QY435" s="59">
        <v>0</v>
      </c>
      <c r="QZ435" s="59">
        <v>0</v>
      </c>
      <c r="RA435" s="59">
        <v>0</v>
      </c>
      <c r="RB435" s="59">
        <v>0</v>
      </c>
      <c r="RC435" s="59">
        <v>0</v>
      </c>
      <c r="RD435" s="59">
        <v>0</v>
      </c>
      <c r="RE435" s="59">
        <v>0</v>
      </c>
      <c r="RF435" s="59">
        <v>0</v>
      </c>
      <c r="RG435" s="59">
        <v>0</v>
      </c>
      <c r="RH435" s="59">
        <v>0</v>
      </c>
      <c r="RI435" s="59">
        <v>0</v>
      </c>
      <c r="RJ435" s="59">
        <v>0</v>
      </c>
      <c r="RK435" s="59"/>
      <c r="RN435" s="59">
        <v>531.90000000000009</v>
      </c>
      <c r="RO435" s="59">
        <v>531.90000000000009</v>
      </c>
      <c r="RP435" s="59">
        <v>531.90000000000009</v>
      </c>
      <c r="RQ435" s="59">
        <v>531.90000000000009</v>
      </c>
      <c r="RR435" s="59">
        <v>531.90000000000009</v>
      </c>
      <c r="RS435" s="59">
        <v>585.38550000000009</v>
      </c>
      <c r="RT435" s="59">
        <v>585.38550000000009</v>
      </c>
      <c r="RU435" s="59">
        <v>585.38550000000009</v>
      </c>
      <c r="RV435" s="59">
        <v>585.38550000000009</v>
      </c>
      <c r="RW435" s="59">
        <v>585.38550000000009</v>
      </c>
      <c r="RX435" s="59">
        <v>585.38550000000009</v>
      </c>
      <c r="RY435" s="59">
        <v>585.38550000000009</v>
      </c>
      <c r="RZ435" s="59">
        <v>620.50863000000004</v>
      </c>
      <c r="SA435" s="59">
        <v>620.50863000000004</v>
      </c>
      <c r="SB435" s="59">
        <v>620.50863000000004</v>
      </c>
      <c r="SC435" s="59">
        <v>620.50863000000004</v>
      </c>
      <c r="SD435" s="59">
        <v>620.50863000000004</v>
      </c>
      <c r="SE435" s="59">
        <v>620.50863000000004</v>
      </c>
      <c r="SF435" s="59">
        <v>620.50863000000004</v>
      </c>
      <c r="SG435" s="59">
        <v>620.50863000000004</v>
      </c>
      <c r="SH435" s="59">
        <v>620.50863000000004</v>
      </c>
      <c r="SI435" s="59">
        <v>620.50863000000004</v>
      </c>
      <c r="SJ435" s="59">
        <v>620.50863000000004</v>
      </c>
      <c r="SK435" s="59">
        <v>620.50863000000004</v>
      </c>
      <c r="SL435" s="59">
        <v>657.73914780000018</v>
      </c>
      <c r="SM435" s="59">
        <v>657.73914780000018</v>
      </c>
      <c r="SN435" s="59">
        <v>657.73914780000018</v>
      </c>
      <c r="SO435" s="59">
        <v>657.73914780000018</v>
      </c>
      <c r="SP435" s="59">
        <v>657.73914780000018</v>
      </c>
      <c r="SQ435" s="59">
        <v>657.73914780000018</v>
      </c>
      <c r="SR435" s="59">
        <v>657.73914780000018</v>
      </c>
      <c r="SS435" s="59">
        <v>657.73914780000018</v>
      </c>
      <c r="ST435" s="59">
        <v>657.73914780000018</v>
      </c>
      <c r="SU435" s="59">
        <v>657.73914780000018</v>
      </c>
      <c r="SV435" s="59">
        <v>657.73914780000018</v>
      </c>
      <c r="SW435" s="59">
        <v>657.73914780000018</v>
      </c>
      <c r="SX435" s="59">
        <v>697.20349666800007</v>
      </c>
      <c r="SY435" s="59">
        <v>697.20349666800007</v>
      </c>
      <c r="SZ435" s="59">
        <v>697.20349666800007</v>
      </c>
      <c r="TA435" s="59">
        <v>697.20349666800007</v>
      </c>
      <c r="TB435" s="59">
        <v>697.20349666800007</v>
      </c>
      <c r="TC435" s="59">
        <v>697.20349666800007</v>
      </c>
      <c r="TD435" s="59">
        <v>697.20349666800007</v>
      </c>
      <c r="TE435" s="59">
        <v>697.20349666800007</v>
      </c>
      <c r="TF435" s="59">
        <v>697.20349666800007</v>
      </c>
      <c r="TG435" s="59">
        <v>697.20349666800007</v>
      </c>
      <c r="TH435" s="59">
        <v>697.20349666800007</v>
      </c>
      <c r="TI435" s="59">
        <v>697.20349666800007</v>
      </c>
      <c r="TJ435" s="59">
        <v>739.03570646808021</v>
      </c>
      <c r="TK435" s="59">
        <v>739.03570646808021</v>
      </c>
      <c r="TL435" s="59">
        <v>739.03570646808021</v>
      </c>
      <c r="TM435" s="59">
        <v>739.03570646808021</v>
      </c>
      <c r="TN435" s="59">
        <v>739.03570646808021</v>
      </c>
      <c r="TO435" s="59">
        <v>739.03570646808021</v>
      </c>
      <c r="TP435" s="59">
        <v>739.03570646808021</v>
      </c>
      <c r="TQ435" s="59">
        <v>739.03570646808021</v>
      </c>
      <c r="TR435" s="59">
        <v>739.03570646808021</v>
      </c>
      <c r="TS435" s="59">
        <v>739.03570646808021</v>
      </c>
      <c r="TT435" s="59">
        <v>739.03570646808021</v>
      </c>
      <c r="TU435" s="59">
        <v>739.03570646808021</v>
      </c>
      <c r="TV435" s="59">
        <v>783.37784885616497</v>
      </c>
      <c r="TW435" s="59">
        <v>783.37784885616497</v>
      </c>
      <c r="TX435" s="59">
        <v>783.37784885616497</v>
      </c>
      <c r="TY435" s="59">
        <v>783.37784885616497</v>
      </c>
      <c r="TZ435" s="59">
        <v>783.37784885616497</v>
      </c>
      <c r="UA435" s="59">
        <v>783.37784885616497</v>
      </c>
      <c r="UB435" s="59">
        <v>783.37784885616497</v>
      </c>
      <c r="UC435" s="59">
        <v>783.37784885616497</v>
      </c>
      <c r="UD435" s="59">
        <v>783.37784885616497</v>
      </c>
      <c r="UE435" s="59">
        <v>783.37784885616497</v>
      </c>
      <c r="UF435" s="59">
        <v>783.37784885616497</v>
      </c>
      <c r="UG435" s="59">
        <v>783.37784885616497</v>
      </c>
      <c r="UH435" s="59"/>
      <c r="UK435" s="59">
        <v>3281.4145000000008</v>
      </c>
      <c r="UL435" s="59">
        <v>3615.9589199999996</v>
      </c>
      <c r="UM435" s="59">
        <v>3832.9164552000016</v>
      </c>
      <c r="UN435" s="59">
        <v>4062.8914425119997</v>
      </c>
      <c r="UO435" s="59">
        <v>4306.6649290627211</v>
      </c>
      <c r="UP435" s="59">
        <v>4565.0648248064854</v>
      </c>
      <c r="UQ435" s="59"/>
      <c r="UT435" s="59">
        <v>3475.7840000000006</v>
      </c>
      <c r="UU435" s="59">
        <v>3830.14464</v>
      </c>
      <c r="UV435" s="59">
        <v>4059.9533184000015</v>
      </c>
      <c r="UW435" s="59">
        <v>4303.5505175040007</v>
      </c>
      <c r="UX435" s="59">
        <v>4561.7635485542405</v>
      </c>
      <c r="UY435" s="59">
        <v>4835.4693614674952</v>
      </c>
      <c r="UZ435" s="59"/>
      <c r="VC435" s="59">
        <v>0</v>
      </c>
      <c r="VD435" s="59">
        <v>0</v>
      </c>
      <c r="VE435" s="59">
        <v>0</v>
      </c>
      <c r="VF435" s="59">
        <v>0</v>
      </c>
      <c r="VG435" s="59">
        <v>0</v>
      </c>
      <c r="VH435" s="59">
        <v>0</v>
      </c>
      <c r="VI435" s="59"/>
      <c r="VL435" s="59">
        <v>6757.1985000000013</v>
      </c>
      <c r="VM435" s="59">
        <v>7446.1035599999996</v>
      </c>
      <c r="VN435" s="59">
        <v>7892.8697736000031</v>
      </c>
      <c r="VO435" s="59">
        <v>8366.4419600159999</v>
      </c>
      <c r="VP435" s="59">
        <v>8868.4284776169625</v>
      </c>
      <c r="VQ435" s="59">
        <v>9400.5341862739806</v>
      </c>
      <c r="VR435" s="59"/>
      <c r="VU435" s="59">
        <v>114335</v>
      </c>
      <c r="VV435" s="59">
        <v>125991.60000000002</v>
      </c>
      <c r="VW435" s="59">
        <v>133551.09600000002</v>
      </c>
      <c r="VX435" s="59">
        <v>141564.16175999999</v>
      </c>
      <c r="VY435" s="59">
        <v>150058.01146560002</v>
      </c>
      <c r="VZ435" s="59">
        <v>159061.49215353598</v>
      </c>
      <c r="WA435" s="59"/>
      <c r="WD435" s="59">
        <v>9527.9166666666661</v>
      </c>
      <c r="WE435" s="59">
        <v>10499.300000000001</v>
      </c>
      <c r="WF435" s="59">
        <v>11129.258000000002</v>
      </c>
      <c r="WG435" s="59">
        <v>11797.01348</v>
      </c>
      <c r="WH435" s="59">
        <v>12504.834288800002</v>
      </c>
      <c r="WI435" s="59">
        <v>13255.124346127997</v>
      </c>
      <c r="WJ435" s="59"/>
      <c r="WM435" s="59">
        <v>399.82864736326758</v>
      </c>
      <c r="WN435" s="59">
        <v>440.59169114561485</v>
      </c>
      <c r="WO435" s="59">
        <v>467.02719261435175</v>
      </c>
      <c r="WP435" s="59">
        <v>495.0488241712128</v>
      </c>
      <c r="WQ435" s="59">
        <v>524.7517536214857</v>
      </c>
      <c r="WR435" s="59">
        <v>556.23685883877454</v>
      </c>
      <c r="WS435" s="59"/>
      <c r="WV435" s="74">
        <v>35.833333333333336</v>
      </c>
      <c r="WW435" s="74">
        <v>47.833333333333336</v>
      </c>
      <c r="WX435" s="74">
        <v>59.833333333333336</v>
      </c>
      <c r="WY435" s="74">
        <v>71.833333333333329</v>
      </c>
      <c r="WZ435" s="74">
        <v>83.833333333333329</v>
      </c>
      <c r="XA435" s="74">
        <v>95.833333333333329</v>
      </c>
      <c r="XB435" s="74"/>
      <c r="XE435" s="80">
        <v>2</v>
      </c>
      <c r="XF435" s="80">
        <v>3</v>
      </c>
      <c r="XG435" s="80">
        <v>4</v>
      </c>
      <c r="XH435" s="80">
        <v>5</v>
      </c>
      <c r="XI435" s="80">
        <v>6</v>
      </c>
      <c r="XJ435" s="80">
        <v>7</v>
      </c>
      <c r="XK435" s="80"/>
      <c r="XL435" s="75"/>
      <c r="XM435" s="75"/>
      <c r="XN435" s="80">
        <v>11</v>
      </c>
      <c r="XO435" s="80">
        <v>11</v>
      </c>
      <c r="XP435" s="80">
        <v>11</v>
      </c>
      <c r="XQ435" s="80">
        <v>11</v>
      </c>
      <c r="XR435" s="80">
        <v>11</v>
      </c>
      <c r="XS435" s="80">
        <v>11</v>
      </c>
      <c r="XT435" s="80"/>
      <c r="XW435" s="80">
        <v>25</v>
      </c>
      <c r="XX435" s="80">
        <v>25</v>
      </c>
      <c r="XY435" s="80">
        <v>25</v>
      </c>
      <c r="XZ435" s="80">
        <v>24</v>
      </c>
      <c r="YA435" s="80">
        <v>24</v>
      </c>
      <c r="YB435" s="80">
        <v>24</v>
      </c>
      <c r="YC435" s="80"/>
      <c r="YF435" s="5">
        <v>833.64272975241329</v>
      </c>
      <c r="YG435" s="5">
        <v>918.63367603860752</v>
      </c>
      <c r="YH435" s="5">
        <v>973.75169660092342</v>
      </c>
      <c r="YI435" s="5">
        <v>3012.3720950818306</v>
      </c>
      <c r="YJ435" s="5">
        <v>3193.114420786741</v>
      </c>
      <c r="YK435" s="5">
        <v>3384.7012860339428</v>
      </c>
      <c r="YL435" s="5"/>
      <c r="YO435" s="5">
        <v>17992.289131347043</v>
      </c>
      <c r="YP435" s="5">
        <v>26435.501468736889</v>
      </c>
      <c r="YQ435" s="5">
        <v>28021.631556861106</v>
      </c>
      <c r="YR435" s="5">
        <v>29702.929450272768</v>
      </c>
      <c r="YS435" s="5">
        <v>31485.105217289143</v>
      </c>
      <c r="YT435" s="5">
        <v>33374.211530326473</v>
      </c>
      <c r="YU435" s="5"/>
      <c r="YX435" s="5">
        <v>12305.605448211585</v>
      </c>
      <c r="YY435" s="5">
        <v>26199.826531665734</v>
      </c>
      <c r="YZ435" s="5">
        <v>28021.631556861106</v>
      </c>
      <c r="ZA435" s="5">
        <v>29702.929450272768</v>
      </c>
      <c r="ZB435" s="5">
        <v>31485.105217289143</v>
      </c>
      <c r="ZC435" s="5">
        <v>33374.211530326473</v>
      </c>
      <c r="ZD435" s="5"/>
      <c r="ZG435" s="5">
        <v>399.82864736326758</v>
      </c>
      <c r="ZH435" s="5">
        <v>440.59169114561485</v>
      </c>
      <c r="ZI435" s="5">
        <v>467.02719261435175</v>
      </c>
      <c r="ZJ435" s="5">
        <v>495.0488241712128</v>
      </c>
      <c r="ZK435" s="5">
        <v>524.7517536214857</v>
      </c>
      <c r="ZL435" s="5">
        <v>556.23685883877454</v>
      </c>
      <c r="ZM435" s="5"/>
      <c r="ZP435" s="60">
        <v>11195.202126171493</v>
      </c>
      <c r="ZQ435" s="60">
        <v>12336.567352077216</v>
      </c>
      <c r="ZR435" s="60">
        <v>13076.761393201848</v>
      </c>
      <c r="ZS435" s="60">
        <v>13861.367076793958</v>
      </c>
      <c r="ZT435" s="60">
        <v>14693.049101401601</v>
      </c>
      <c r="ZU435" s="60">
        <v>15574.632047485688</v>
      </c>
      <c r="ZV435" s="60"/>
      <c r="ZY435" s="60">
        <v>399.82864736326758</v>
      </c>
      <c r="ZZ435" s="60">
        <v>440.59169114561485</v>
      </c>
      <c r="AAA435" s="60">
        <v>467.02719261435175</v>
      </c>
      <c r="AAB435" s="60">
        <v>495.0488241712128</v>
      </c>
      <c r="AAC435" s="60">
        <v>524.7517536214857</v>
      </c>
      <c r="AAD435" s="60">
        <v>556.23685883877454</v>
      </c>
      <c r="AAE435" s="60"/>
      <c r="AAH435" s="60">
        <v>21990.57560497972</v>
      </c>
      <c r="AAI435" s="60">
        <v>33484.968527066725</v>
      </c>
      <c r="AAJ435" s="60">
        <v>45301.637683592118</v>
      </c>
      <c r="AAK435" s="60">
        <v>63366.249493915238</v>
      </c>
      <c r="AAL435" s="60">
        <v>79237.514796844349</v>
      </c>
      <c r="AAM435" s="60">
        <v>96785.213437946775</v>
      </c>
      <c r="AAN435" s="60"/>
      <c r="AAQ435" s="5">
        <v>33185.777731151211</v>
      </c>
      <c r="AAR435" s="5">
        <v>45821.535879143943</v>
      </c>
      <c r="AAS435" s="5">
        <v>58378.399076793969</v>
      </c>
      <c r="AAT435" s="5">
        <v>77227.6165707092</v>
      </c>
      <c r="AAU435" s="5">
        <v>93930.56389824595</v>
      </c>
      <c r="AAV435" s="5">
        <v>112359.84548543247</v>
      </c>
    </row>
    <row r="436" spans="2:724" ht="15" customHeight="1">
      <c r="B436" s="228">
        <v>163</v>
      </c>
      <c r="C436" s="228">
        <v>751554</v>
      </c>
      <c r="D436" s="229" t="s">
        <v>571</v>
      </c>
      <c r="E436" s="73" t="b">
        <v>0</v>
      </c>
      <c r="F436" s="230">
        <v>41699</v>
      </c>
      <c r="G436" s="231" t="s">
        <v>426</v>
      </c>
      <c r="H436" s="57" t="s">
        <v>243</v>
      </c>
      <c r="I436" s="57" t="s">
        <v>199</v>
      </c>
      <c r="J436" s="229" t="s">
        <v>223</v>
      </c>
      <c r="K436" s="232">
        <v>8464</v>
      </c>
      <c r="L436" s="232">
        <v>0</v>
      </c>
      <c r="M436" s="73" t="b">
        <v>1</v>
      </c>
      <c r="N436" s="73" t="b">
        <v>1</v>
      </c>
      <c r="O436" s="73" t="b">
        <v>1</v>
      </c>
      <c r="P436" s="27">
        <v>42795</v>
      </c>
      <c r="Q436" s="27" t="s">
        <v>426</v>
      </c>
      <c r="R436" s="69">
        <v>0</v>
      </c>
      <c r="S436" s="69">
        <v>0.06</v>
      </c>
      <c r="T436" s="69">
        <v>0.06</v>
      </c>
      <c r="U436" s="69">
        <v>0.06</v>
      </c>
      <c r="V436" s="69">
        <v>0.06</v>
      </c>
      <c r="W436" s="69">
        <v>0.06</v>
      </c>
      <c r="Z436" s="232">
        <v>0</v>
      </c>
      <c r="AA436" s="232">
        <v>0</v>
      </c>
      <c r="AB436" s="232">
        <v>8464</v>
      </c>
      <c r="AC436" s="232">
        <v>8464</v>
      </c>
      <c r="AD436" s="232">
        <v>8464</v>
      </c>
      <c r="AE436" s="232">
        <v>9905</v>
      </c>
      <c r="AF436" s="232">
        <v>9905</v>
      </c>
      <c r="AG436" s="232">
        <v>9905</v>
      </c>
      <c r="AH436" s="232">
        <v>9905</v>
      </c>
      <c r="AI436" s="232">
        <v>9905</v>
      </c>
      <c r="AJ436" s="232">
        <v>9905</v>
      </c>
      <c r="AK436" s="232">
        <v>9905</v>
      </c>
      <c r="AL436" s="5">
        <v>10499.300000000001</v>
      </c>
      <c r="AM436" s="5">
        <v>10499.300000000001</v>
      </c>
      <c r="AN436" s="5">
        <v>10499.300000000001</v>
      </c>
      <c r="AO436" s="5">
        <v>10499.300000000001</v>
      </c>
      <c r="AP436" s="5">
        <v>10499.300000000001</v>
      </c>
      <c r="AQ436" s="5">
        <v>10499.300000000001</v>
      </c>
      <c r="AR436" s="5">
        <v>10499.300000000001</v>
      </c>
      <c r="AS436" s="5">
        <v>10499.300000000001</v>
      </c>
      <c r="AT436" s="5">
        <v>10499.300000000001</v>
      </c>
      <c r="AU436" s="5">
        <v>10499.300000000001</v>
      </c>
      <c r="AV436" s="5">
        <v>10499.300000000001</v>
      </c>
      <c r="AW436" s="5">
        <v>10499.300000000001</v>
      </c>
      <c r="AX436" s="5">
        <v>11129.258000000002</v>
      </c>
      <c r="AY436" s="5">
        <v>11129.258000000002</v>
      </c>
      <c r="AZ436" s="5">
        <v>11129.258000000002</v>
      </c>
      <c r="BA436" s="5">
        <v>11129.258000000002</v>
      </c>
      <c r="BB436" s="5">
        <v>11129.258000000002</v>
      </c>
      <c r="BC436" s="5">
        <v>11129.258000000002</v>
      </c>
      <c r="BD436" s="5">
        <v>11129.258000000002</v>
      </c>
      <c r="BE436" s="5">
        <v>11129.258000000002</v>
      </c>
      <c r="BF436" s="5">
        <v>11129.258000000002</v>
      </c>
      <c r="BG436" s="5">
        <v>11129.258000000002</v>
      </c>
      <c r="BH436" s="5">
        <v>11129.258000000002</v>
      </c>
      <c r="BI436" s="5">
        <v>11129.258000000002</v>
      </c>
      <c r="BJ436" s="5">
        <v>11797.013480000001</v>
      </c>
      <c r="BK436" s="5">
        <v>11797.013480000001</v>
      </c>
      <c r="BL436" s="5">
        <v>11797.013480000001</v>
      </c>
      <c r="BM436" s="5">
        <v>11797.013480000001</v>
      </c>
      <c r="BN436" s="5">
        <v>11797.013480000001</v>
      </c>
      <c r="BO436" s="5">
        <v>11797.013480000001</v>
      </c>
      <c r="BP436" s="5">
        <v>11797.013480000001</v>
      </c>
      <c r="BQ436" s="5">
        <v>11797.013480000001</v>
      </c>
      <c r="BR436" s="5">
        <v>11797.013480000001</v>
      </c>
      <c r="BS436" s="5">
        <v>11797.013480000001</v>
      </c>
      <c r="BT436" s="5">
        <v>11797.013480000001</v>
      </c>
      <c r="BU436" s="5">
        <v>11797.013480000001</v>
      </c>
      <c r="BV436" s="5">
        <v>12504.834288800002</v>
      </c>
      <c r="BW436" s="5">
        <v>12504.834288800002</v>
      </c>
      <c r="BX436" s="5">
        <v>12504.834288800002</v>
      </c>
      <c r="BY436" s="5">
        <v>12504.834288800002</v>
      </c>
      <c r="BZ436" s="5">
        <v>12504.834288800002</v>
      </c>
      <c r="CA436" s="5">
        <v>12504.834288800002</v>
      </c>
      <c r="CB436" s="5">
        <v>12504.834288800002</v>
      </c>
      <c r="CC436" s="5">
        <v>12504.834288800002</v>
      </c>
      <c r="CD436" s="5">
        <v>12504.834288800002</v>
      </c>
      <c r="CE436" s="5">
        <v>12504.834288800002</v>
      </c>
      <c r="CF436" s="5">
        <v>12504.834288800002</v>
      </c>
      <c r="CG436" s="5">
        <v>12504.834288800002</v>
      </c>
      <c r="CH436" s="5">
        <v>13255.124346128003</v>
      </c>
      <c r="CI436" s="5">
        <v>13255.124346128003</v>
      </c>
      <c r="CJ436" s="5">
        <v>13255.124346128003</v>
      </c>
      <c r="CK436" s="5">
        <v>13255.124346128003</v>
      </c>
      <c r="CL436" s="5">
        <v>13255.124346128003</v>
      </c>
      <c r="CM436" s="5">
        <v>13255.124346128003</v>
      </c>
      <c r="CN436" s="5">
        <v>13255.124346128003</v>
      </c>
      <c r="CO436" s="5">
        <v>13255.124346128003</v>
      </c>
      <c r="CP436" s="5">
        <v>13255.124346128003</v>
      </c>
      <c r="CQ436" s="5">
        <v>13255.124346128003</v>
      </c>
      <c r="CR436" s="5">
        <v>13255.124346128003</v>
      </c>
      <c r="CS436" s="5">
        <v>13255.124346128003</v>
      </c>
      <c r="CU436" s="69">
        <v>0</v>
      </c>
      <c r="CV436" s="69">
        <v>0</v>
      </c>
      <c r="CW436" s="69">
        <v>0</v>
      </c>
      <c r="CX436" s="69">
        <v>0</v>
      </c>
      <c r="CY436" s="69">
        <v>0</v>
      </c>
      <c r="CZ436" s="69">
        <v>0</v>
      </c>
      <c r="DC436" s="5">
        <v>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/>
      <c r="FZ436" s="5">
        <v>0</v>
      </c>
      <c r="GA436" s="5">
        <v>0</v>
      </c>
      <c r="GB436" s="5">
        <v>8464</v>
      </c>
      <c r="GC436" s="5">
        <v>8464</v>
      </c>
      <c r="GD436" s="5">
        <v>8464</v>
      </c>
      <c r="GE436" s="5">
        <v>9905</v>
      </c>
      <c r="GF436" s="5">
        <v>9905</v>
      </c>
      <c r="GG436" s="5">
        <v>9905</v>
      </c>
      <c r="GH436" s="5">
        <v>9905</v>
      </c>
      <c r="GI436" s="5">
        <v>9905</v>
      </c>
      <c r="GJ436" s="5">
        <v>9905</v>
      </c>
      <c r="GK436" s="5">
        <v>9905</v>
      </c>
      <c r="GL436" s="5">
        <v>10499.300000000001</v>
      </c>
      <c r="GM436" s="5">
        <v>10499.300000000001</v>
      </c>
      <c r="GN436" s="5">
        <v>10499.300000000001</v>
      </c>
      <c r="GO436" s="5">
        <v>10499.300000000001</v>
      </c>
      <c r="GP436" s="5">
        <v>10499.300000000001</v>
      </c>
      <c r="GQ436" s="5">
        <v>10499.300000000001</v>
      </c>
      <c r="GR436" s="5">
        <v>10499.300000000001</v>
      </c>
      <c r="GS436" s="5">
        <v>10499.300000000001</v>
      </c>
      <c r="GT436" s="5">
        <v>10499.300000000001</v>
      </c>
      <c r="GU436" s="5">
        <v>10499.300000000001</v>
      </c>
      <c r="GV436" s="5">
        <v>10499.300000000001</v>
      </c>
      <c r="GW436" s="5">
        <v>10499.300000000001</v>
      </c>
      <c r="GX436" s="5">
        <v>11129.258000000002</v>
      </c>
      <c r="GY436" s="5">
        <v>11129.258000000002</v>
      </c>
      <c r="GZ436" s="5">
        <v>11129.258000000002</v>
      </c>
      <c r="HA436" s="5">
        <v>11129.258000000002</v>
      </c>
      <c r="HB436" s="5">
        <v>11129.258000000002</v>
      </c>
      <c r="HC436" s="5">
        <v>11129.258000000002</v>
      </c>
      <c r="HD436" s="5">
        <v>11129.258000000002</v>
      </c>
      <c r="HE436" s="5">
        <v>11129.258000000002</v>
      </c>
      <c r="HF436" s="5">
        <v>11129.258000000002</v>
      </c>
      <c r="HG436" s="5">
        <v>11129.258000000002</v>
      </c>
      <c r="HH436" s="5">
        <v>11129.258000000002</v>
      </c>
      <c r="HI436" s="5">
        <v>11129.258000000002</v>
      </c>
      <c r="HJ436" s="5">
        <v>11797.013480000001</v>
      </c>
      <c r="HK436" s="5">
        <v>11797.013480000001</v>
      </c>
      <c r="HL436" s="5">
        <v>11797.013480000001</v>
      </c>
      <c r="HM436" s="5">
        <v>11797.013480000001</v>
      </c>
      <c r="HN436" s="5">
        <v>11797.013480000001</v>
      </c>
      <c r="HO436" s="5">
        <v>11797.013480000001</v>
      </c>
      <c r="HP436" s="5">
        <v>11797.013480000001</v>
      </c>
      <c r="HQ436" s="5">
        <v>11797.013480000001</v>
      </c>
      <c r="HR436" s="5">
        <v>11797.013480000001</v>
      </c>
      <c r="HS436" s="5">
        <v>11797.013480000001</v>
      </c>
      <c r="HT436" s="5">
        <v>11797.013480000001</v>
      </c>
      <c r="HU436" s="5">
        <v>11797.013480000001</v>
      </c>
      <c r="HV436" s="5">
        <v>12504.834288800002</v>
      </c>
      <c r="HW436" s="5">
        <v>12504.834288800002</v>
      </c>
      <c r="HX436" s="5">
        <v>12504.834288800002</v>
      </c>
      <c r="HY436" s="5">
        <v>12504.834288800002</v>
      </c>
      <c r="HZ436" s="5">
        <v>12504.834288800002</v>
      </c>
      <c r="IA436" s="5">
        <v>12504.834288800002</v>
      </c>
      <c r="IB436" s="5">
        <v>12504.834288800002</v>
      </c>
      <c r="IC436" s="5">
        <v>12504.834288800002</v>
      </c>
      <c r="ID436" s="5">
        <v>12504.834288800002</v>
      </c>
      <c r="IE436" s="5">
        <v>12504.834288800002</v>
      </c>
      <c r="IF436" s="5">
        <v>12504.834288800002</v>
      </c>
      <c r="IG436" s="5">
        <v>12504.834288800002</v>
      </c>
      <c r="IH436" s="5">
        <v>13255.124346128003</v>
      </c>
      <c r="II436" s="5">
        <v>13255.124346128003</v>
      </c>
      <c r="IJ436" s="5">
        <v>13255.124346128003</v>
      </c>
      <c r="IK436" s="5">
        <v>13255.124346128003</v>
      </c>
      <c r="IL436" s="5">
        <v>13255.124346128003</v>
      </c>
      <c r="IM436" s="5">
        <v>13255.124346128003</v>
      </c>
      <c r="IN436" s="5">
        <v>13255.124346128003</v>
      </c>
      <c r="IO436" s="5">
        <v>13255.124346128003</v>
      </c>
      <c r="IP436" s="5">
        <v>13255.124346128003</v>
      </c>
      <c r="IQ436" s="5">
        <v>13255.124346128003</v>
      </c>
      <c r="IR436" s="5">
        <v>13255.124346128003</v>
      </c>
      <c r="IS436" s="5">
        <v>13255.124346128003</v>
      </c>
      <c r="IT436" s="5"/>
      <c r="IW436" s="5">
        <v>0</v>
      </c>
      <c r="IX436" s="5">
        <v>0</v>
      </c>
      <c r="IY436" s="5">
        <v>242.91679999999999</v>
      </c>
      <c r="IZ436" s="5">
        <v>242.91679999999999</v>
      </c>
      <c r="JA436" s="5">
        <v>242.91679999999999</v>
      </c>
      <c r="JB436" s="5">
        <v>284.27350000000001</v>
      </c>
      <c r="JC436" s="5">
        <v>284.27350000000001</v>
      </c>
      <c r="JD436" s="5">
        <v>284.27350000000001</v>
      </c>
      <c r="JE436" s="5">
        <v>284.27350000000001</v>
      </c>
      <c r="JF436" s="5">
        <v>284.27350000000001</v>
      </c>
      <c r="JG436" s="5">
        <v>284.27350000000001</v>
      </c>
      <c r="JH436" s="5">
        <v>284.27350000000001</v>
      </c>
      <c r="JI436" s="5">
        <v>301.32991000000004</v>
      </c>
      <c r="JJ436" s="5">
        <v>301.32991000000004</v>
      </c>
      <c r="JK436" s="5">
        <v>301.32991000000004</v>
      </c>
      <c r="JL436" s="5">
        <v>301.32991000000004</v>
      </c>
      <c r="JM436" s="5">
        <v>301.32991000000004</v>
      </c>
      <c r="JN436" s="5">
        <v>301.32991000000004</v>
      </c>
      <c r="JO436" s="5">
        <v>301.32991000000004</v>
      </c>
      <c r="JP436" s="5">
        <v>301.32991000000004</v>
      </c>
      <c r="JQ436" s="5">
        <v>301.32991000000004</v>
      </c>
      <c r="JR436" s="5">
        <v>301.32991000000004</v>
      </c>
      <c r="JS436" s="5">
        <v>301.32991000000004</v>
      </c>
      <c r="JT436" s="5">
        <v>301.32991000000004</v>
      </c>
      <c r="JU436" s="5">
        <v>319.40970460000005</v>
      </c>
      <c r="JV436" s="5">
        <v>319.40970460000005</v>
      </c>
      <c r="JW436" s="5">
        <v>319.40970460000005</v>
      </c>
      <c r="JX436" s="5">
        <v>319.40970460000005</v>
      </c>
      <c r="JY436" s="5">
        <v>319.40970460000005</v>
      </c>
      <c r="JZ436" s="5">
        <v>319.40970460000005</v>
      </c>
      <c r="KA436" s="5">
        <v>319.40970460000005</v>
      </c>
      <c r="KB436" s="5">
        <v>319.40970460000005</v>
      </c>
      <c r="KC436" s="5">
        <v>319.40970460000005</v>
      </c>
      <c r="KD436" s="5">
        <v>319.40970460000005</v>
      </c>
      <c r="KE436" s="5">
        <v>319.40970460000005</v>
      </c>
      <c r="KF436" s="5">
        <v>319.40970460000005</v>
      </c>
      <c r="KG436" s="5">
        <v>338.57428687600003</v>
      </c>
      <c r="KH436" s="5">
        <v>338.57428687600003</v>
      </c>
      <c r="KI436" s="5">
        <v>338.57428687600003</v>
      </c>
      <c r="KJ436" s="5">
        <v>338.57428687600003</v>
      </c>
      <c r="KK436" s="5">
        <v>338.57428687600003</v>
      </c>
      <c r="KL436" s="5">
        <v>338.57428687600003</v>
      </c>
      <c r="KM436" s="5">
        <v>338.57428687600003</v>
      </c>
      <c r="KN436" s="5">
        <v>338.57428687600003</v>
      </c>
      <c r="KO436" s="5">
        <v>338.57428687600003</v>
      </c>
      <c r="KP436" s="5">
        <v>338.57428687600003</v>
      </c>
      <c r="KQ436" s="5">
        <v>338.57428687600003</v>
      </c>
      <c r="KR436" s="5">
        <v>338.57428687600003</v>
      </c>
      <c r="KS436" s="5">
        <v>358.88874408856009</v>
      </c>
      <c r="KT436" s="5">
        <v>358.88874408856009</v>
      </c>
      <c r="KU436" s="5">
        <v>358.88874408856009</v>
      </c>
      <c r="KV436" s="5">
        <v>358.88874408856009</v>
      </c>
      <c r="KW436" s="5">
        <v>358.88874408856009</v>
      </c>
      <c r="KX436" s="5">
        <v>358.88874408856009</v>
      </c>
      <c r="KY436" s="5">
        <v>358.88874408856009</v>
      </c>
      <c r="KZ436" s="5">
        <v>358.88874408856009</v>
      </c>
      <c r="LA436" s="5">
        <v>358.88874408856009</v>
      </c>
      <c r="LB436" s="5">
        <v>358.88874408856009</v>
      </c>
      <c r="LC436" s="5">
        <v>358.88874408856009</v>
      </c>
      <c r="LD436" s="5">
        <v>358.88874408856009</v>
      </c>
      <c r="LE436" s="5">
        <v>380.42206873387369</v>
      </c>
      <c r="LF436" s="5">
        <v>380.42206873387369</v>
      </c>
      <c r="LG436" s="5">
        <v>380.42206873387369</v>
      </c>
      <c r="LH436" s="5">
        <v>380.42206873387369</v>
      </c>
      <c r="LI436" s="5">
        <v>380.42206873387369</v>
      </c>
      <c r="LJ436" s="5">
        <v>380.42206873387369</v>
      </c>
      <c r="LK436" s="5">
        <v>380.42206873387369</v>
      </c>
      <c r="LL436" s="5">
        <v>380.42206873387369</v>
      </c>
      <c r="LM436" s="5">
        <v>380.42206873387369</v>
      </c>
      <c r="LN436" s="5">
        <v>380.42206873387369</v>
      </c>
      <c r="LO436" s="5">
        <v>380.42206873387369</v>
      </c>
      <c r="LP436" s="5">
        <v>380.42206873387369</v>
      </c>
      <c r="LQ436" s="5"/>
      <c r="LT436" s="5">
        <v>0</v>
      </c>
      <c r="LU436" s="5">
        <v>0</v>
      </c>
      <c r="LV436" s="5">
        <v>257.30560000000003</v>
      </c>
      <c r="LW436" s="5">
        <v>257.30560000000003</v>
      </c>
      <c r="LX436" s="5">
        <v>257.30560000000003</v>
      </c>
      <c r="LY436" s="5">
        <v>301.11200000000002</v>
      </c>
      <c r="LZ436" s="5">
        <v>301.11200000000002</v>
      </c>
      <c r="MA436" s="5">
        <v>301.11200000000002</v>
      </c>
      <c r="MB436" s="5">
        <v>301.11200000000002</v>
      </c>
      <c r="MC436" s="5">
        <v>301.11200000000002</v>
      </c>
      <c r="MD436" s="5">
        <v>301.11200000000002</v>
      </c>
      <c r="ME436" s="5">
        <v>301.11200000000002</v>
      </c>
      <c r="MF436" s="5">
        <v>319.17872000000006</v>
      </c>
      <c r="MG436" s="5">
        <v>319.17872000000006</v>
      </c>
      <c r="MH436" s="5">
        <v>319.17872000000006</v>
      </c>
      <c r="MI436" s="5">
        <v>319.17872000000006</v>
      </c>
      <c r="MJ436" s="5">
        <v>319.17872000000006</v>
      </c>
      <c r="MK436" s="5">
        <v>319.17872000000006</v>
      </c>
      <c r="ML436" s="5">
        <v>319.17872000000006</v>
      </c>
      <c r="MM436" s="5">
        <v>319.17872000000006</v>
      </c>
      <c r="MN436" s="5">
        <v>319.17872000000006</v>
      </c>
      <c r="MO436" s="5">
        <v>319.17872000000006</v>
      </c>
      <c r="MP436" s="5">
        <v>319.17872000000006</v>
      </c>
      <c r="MQ436" s="5">
        <v>319.17872000000006</v>
      </c>
      <c r="MR436" s="5">
        <v>338.32944320000007</v>
      </c>
      <c r="MS436" s="5">
        <v>338.32944320000007</v>
      </c>
      <c r="MT436" s="5">
        <v>338.32944320000007</v>
      </c>
      <c r="MU436" s="5">
        <v>338.32944320000007</v>
      </c>
      <c r="MV436" s="5">
        <v>338.32944320000007</v>
      </c>
      <c r="MW436" s="5">
        <v>338.32944320000007</v>
      </c>
      <c r="MX436" s="5">
        <v>338.32944320000007</v>
      </c>
      <c r="MY436" s="5">
        <v>338.32944320000007</v>
      </c>
      <c r="MZ436" s="5">
        <v>338.32944320000007</v>
      </c>
      <c r="NA436" s="5">
        <v>338.32944320000007</v>
      </c>
      <c r="NB436" s="5">
        <v>338.32944320000007</v>
      </c>
      <c r="NC436" s="5">
        <v>338.32944320000007</v>
      </c>
      <c r="ND436" s="5">
        <v>358.62920979200004</v>
      </c>
      <c r="NE436" s="5">
        <v>358.62920979200004</v>
      </c>
      <c r="NF436" s="5">
        <v>358.62920979200004</v>
      </c>
      <c r="NG436" s="5">
        <v>358.62920979200004</v>
      </c>
      <c r="NH436" s="5">
        <v>358.62920979200004</v>
      </c>
      <c r="NI436" s="5">
        <v>358.62920979200004</v>
      </c>
      <c r="NJ436" s="5">
        <v>358.62920979200004</v>
      </c>
      <c r="NK436" s="5">
        <v>358.62920979200004</v>
      </c>
      <c r="NL436" s="5">
        <v>358.62920979200004</v>
      </c>
      <c r="NM436" s="5">
        <v>358.62920979200004</v>
      </c>
      <c r="NN436" s="5">
        <v>358.62920979200004</v>
      </c>
      <c r="NO436" s="5">
        <v>358.62920979200004</v>
      </c>
      <c r="NP436" s="5">
        <v>380.14696237952006</v>
      </c>
      <c r="NQ436" s="5">
        <v>380.14696237952006</v>
      </c>
      <c r="NR436" s="5">
        <v>380.14696237952006</v>
      </c>
      <c r="NS436" s="5">
        <v>380.14696237952006</v>
      </c>
      <c r="NT436" s="5">
        <v>380.14696237952006</v>
      </c>
      <c r="NU436" s="5">
        <v>380.14696237952006</v>
      </c>
      <c r="NV436" s="5">
        <v>380.14696237952006</v>
      </c>
      <c r="NW436" s="5">
        <v>380.14696237952006</v>
      </c>
      <c r="NX436" s="5">
        <v>380.14696237952006</v>
      </c>
      <c r="NY436" s="5">
        <v>380.14696237952006</v>
      </c>
      <c r="NZ436" s="5">
        <v>380.14696237952006</v>
      </c>
      <c r="OA436" s="5">
        <v>380.14696237952006</v>
      </c>
      <c r="OB436" s="5">
        <v>402.95578012229129</v>
      </c>
      <c r="OC436" s="5">
        <v>402.95578012229129</v>
      </c>
      <c r="OD436" s="5">
        <v>402.95578012229129</v>
      </c>
      <c r="OE436" s="5">
        <v>402.95578012229129</v>
      </c>
      <c r="OF436" s="5">
        <v>402.95578012229129</v>
      </c>
      <c r="OG436" s="5">
        <v>402.95578012229129</v>
      </c>
      <c r="OH436" s="5">
        <v>402.95578012229129</v>
      </c>
      <c r="OI436" s="5">
        <v>402.95578012229129</v>
      </c>
      <c r="OJ436" s="5">
        <v>402.95578012229129</v>
      </c>
      <c r="OK436" s="5">
        <v>402.95578012229129</v>
      </c>
      <c r="OL436" s="5">
        <v>402.95578012229129</v>
      </c>
      <c r="OM436" s="5">
        <v>402.95578012229129</v>
      </c>
      <c r="ON436" s="5"/>
      <c r="OQ436" s="59">
        <v>0</v>
      </c>
      <c r="OR436" s="59">
        <v>0</v>
      </c>
      <c r="OS436" s="59">
        <v>0</v>
      </c>
      <c r="OT436" s="59">
        <v>0</v>
      </c>
      <c r="OU436" s="59">
        <v>0</v>
      </c>
      <c r="OV436" s="59">
        <v>0</v>
      </c>
      <c r="OW436" s="59">
        <v>0</v>
      </c>
      <c r="OX436" s="59">
        <v>0</v>
      </c>
      <c r="OY436" s="59">
        <v>0</v>
      </c>
      <c r="OZ436" s="59">
        <v>0</v>
      </c>
      <c r="PA436" s="59">
        <v>0</v>
      </c>
      <c r="PB436" s="59">
        <v>0</v>
      </c>
      <c r="PC436" s="59">
        <v>0</v>
      </c>
      <c r="PD436" s="59">
        <v>0</v>
      </c>
      <c r="PE436" s="59">
        <v>0</v>
      </c>
      <c r="PF436" s="59">
        <v>0</v>
      </c>
      <c r="PG436" s="59">
        <v>0</v>
      </c>
      <c r="PH436" s="59">
        <v>0</v>
      </c>
      <c r="PI436" s="59">
        <v>0</v>
      </c>
      <c r="PJ436" s="59">
        <v>0</v>
      </c>
      <c r="PK436" s="59">
        <v>0</v>
      </c>
      <c r="PL436" s="59">
        <v>0</v>
      </c>
      <c r="PM436" s="59">
        <v>0</v>
      </c>
      <c r="PN436" s="59">
        <v>0</v>
      </c>
      <c r="PO436" s="59">
        <v>0</v>
      </c>
      <c r="PP436" s="59">
        <v>0</v>
      </c>
      <c r="PQ436" s="59">
        <v>0</v>
      </c>
      <c r="PR436" s="59">
        <v>0</v>
      </c>
      <c r="PS436" s="59">
        <v>0</v>
      </c>
      <c r="PT436" s="59">
        <v>0</v>
      </c>
      <c r="PU436" s="59">
        <v>0</v>
      </c>
      <c r="PV436" s="59">
        <v>0</v>
      </c>
      <c r="PW436" s="59">
        <v>0</v>
      </c>
      <c r="PX436" s="59">
        <v>0</v>
      </c>
      <c r="PY436" s="59">
        <v>0</v>
      </c>
      <c r="PZ436" s="59">
        <v>0</v>
      </c>
      <c r="QA436" s="59">
        <v>0</v>
      </c>
      <c r="QB436" s="59">
        <v>0</v>
      </c>
      <c r="QC436" s="59">
        <v>0</v>
      </c>
      <c r="QD436" s="59">
        <v>0</v>
      </c>
      <c r="QE436" s="59">
        <v>0</v>
      </c>
      <c r="QF436" s="59">
        <v>0</v>
      </c>
      <c r="QG436" s="59">
        <v>0</v>
      </c>
      <c r="QH436" s="59">
        <v>0</v>
      </c>
      <c r="QI436" s="59">
        <v>0</v>
      </c>
      <c r="QJ436" s="59">
        <v>0</v>
      </c>
      <c r="QK436" s="59">
        <v>0</v>
      </c>
      <c r="QL436" s="59">
        <v>0</v>
      </c>
      <c r="QM436" s="59">
        <v>0</v>
      </c>
      <c r="QN436" s="59">
        <v>0</v>
      </c>
      <c r="QO436" s="59">
        <v>0</v>
      </c>
      <c r="QP436" s="59">
        <v>0</v>
      </c>
      <c r="QQ436" s="59">
        <v>0</v>
      </c>
      <c r="QR436" s="59">
        <v>0</v>
      </c>
      <c r="QS436" s="59">
        <v>0</v>
      </c>
      <c r="QT436" s="59">
        <v>0</v>
      </c>
      <c r="QU436" s="59">
        <v>0</v>
      </c>
      <c r="QV436" s="59">
        <v>0</v>
      </c>
      <c r="QW436" s="59">
        <v>0</v>
      </c>
      <c r="QX436" s="59">
        <v>0</v>
      </c>
      <c r="QY436" s="59">
        <v>0</v>
      </c>
      <c r="QZ436" s="59">
        <v>0</v>
      </c>
      <c r="RA436" s="59">
        <v>0</v>
      </c>
      <c r="RB436" s="59">
        <v>0</v>
      </c>
      <c r="RC436" s="59">
        <v>0</v>
      </c>
      <c r="RD436" s="59">
        <v>0</v>
      </c>
      <c r="RE436" s="59">
        <v>0</v>
      </c>
      <c r="RF436" s="59">
        <v>0</v>
      </c>
      <c r="RG436" s="59">
        <v>0</v>
      </c>
      <c r="RH436" s="59">
        <v>0</v>
      </c>
      <c r="RI436" s="59">
        <v>0</v>
      </c>
      <c r="RJ436" s="59">
        <v>0</v>
      </c>
      <c r="RK436" s="59"/>
      <c r="RN436" s="59">
        <v>0</v>
      </c>
      <c r="RO436" s="59">
        <v>0</v>
      </c>
      <c r="RP436" s="59">
        <v>500.22239999999999</v>
      </c>
      <c r="RQ436" s="59">
        <v>500.22239999999999</v>
      </c>
      <c r="RR436" s="59">
        <v>500.22239999999999</v>
      </c>
      <c r="RS436" s="59">
        <v>585.38550000000009</v>
      </c>
      <c r="RT436" s="59">
        <v>585.38550000000009</v>
      </c>
      <c r="RU436" s="59">
        <v>585.38550000000009</v>
      </c>
      <c r="RV436" s="59">
        <v>585.38550000000009</v>
      </c>
      <c r="RW436" s="59">
        <v>585.38550000000009</v>
      </c>
      <c r="RX436" s="59">
        <v>585.38550000000009</v>
      </c>
      <c r="RY436" s="59">
        <v>585.38550000000009</v>
      </c>
      <c r="RZ436" s="59">
        <v>620.50863000000004</v>
      </c>
      <c r="SA436" s="59">
        <v>620.50863000000004</v>
      </c>
      <c r="SB436" s="59">
        <v>620.50863000000004</v>
      </c>
      <c r="SC436" s="59">
        <v>620.50863000000004</v>
      </c>
      <c r="SD436" s="59">
        <v>620.50863000000004</v>
      </c>
      <c r="SE436" s="59">
        <v>620.50863000000004</v>
      </c>
      <c r="SF436" s="59">
        <v>620.50863000000004</v>
      </c>
      <c r="SG436" s="59">
        <v>620.50863000000004</v>
      </c>
      <c r="SH436" s="59">
        <v>620.50863000000004</v>
      </c>
      <c r="SI436" s="59">
        <v>620.50863000000004</v>
      </c>
      <c r="SJ436" s="59">
        <v>620.50863000000004</v>
      </c>
      <c r="SK436" s="59">
        <v>620.50863000000004</v>
      </c>
      <c r="SL436" s="59">
        <v>657.73914780000018</v>
      </c>
      <c r="SM436" s="59">
        <v>657.73914780000018</v>
      </c>
      <c r="SN436" s="59">
        <v>657.73914780000018</v>
      </c>
      <c r="SO436" s="59">
        <v>657.73914780000018</v>
      </c>
      <c r="SP436" s="59">
        <v>657.73914780000018</v>
      </c>
      <c r="SQ436" s="59">
        <v>657.73914780000018</v>
      </c>
      <c r="SR436" s="59">
        <v>657.73914780000018</v>
      </c>
      <c r="SS436" s="59">
        <v>657.73914780000018</v>
      </c>
      <c r="ST436" s="59">
        <v>657.73914780000018</v>
      </c>
      <c r="SU436" s="59">
        <v>657.73914780000018</v>
      </c>
      <c r="SV436" s="59">
        <v>657.73914780000018</v>
      </c>
      <c r="SW436" s="59">
        <v>657.73914780000018</v>
      </c>
      <c r="SX436" s="59">
        <v>697.20349666800007</v>
      </c>
      <c r="SY436" s="59">
        <v>697.20349666800007</v>
      </c>
      <c r="SZ436" s="59">
        <v>697.20349666800007</v>
      </c>
      <c r="TA436" s="59">
        <v>697.20349666800007</v>
      </c>
      <c r="TB436" s="59">
        <v>697.20349666800007</v>
      </c>
      <c r="TC436" s="59">
        <v>697.20349666800007</v>
      </c>
      <c r="TD436" s="59">
        <v>697.20349666800007</v>
      </c>
      <c r="TE436" s="59">
        <v>697.20349666800007</v>
      </c>
      <c r="TF436" s="59">
        <v>697.20349666800007</v>
      </c>
      <c r="TG436" s="59">
        <v>697.20349666800007</v>
      </c>
      <c r="TH436" s="59">
        <v>697.20349666800007</v>
      </c>
      <c r="TI436" s="59">
        <v>697.20349666800007</v>
      </c>
      <c r="TJ436" s="59">
        <v>739.03570646808021</v>
      </c>
      <c r="TK436" s="59">
        <v>739.03570646808021</v>
      </c>
      <c r="TL436" s="59">
        <v>739.03570646808021</v>
      </c>
      <c r="TM436" s="59">
        <v>739.03570646808021</v>
      </c>
      <c r="TN436" s="59">
        <v>739.03570646808021</v>
      </c>
      <c r="TO436" s="59">
        <v>739.03570646808021</v>
      </c>
      <c r="TP436" s="59">
        <v>739.03570646808021</v>
      </c>
      <c r="TQ436" s="59">
        <v>739.03570646808021</v>
      </c>
      <c r="TR436" s="59">
        <v>739.03570646808021</v>
      </c>
      <c r="TS436" s="59">
        <v>739.03570646808021</v>
      </c>
      <c r="TT436" s="59">
        <v>739.03570646808021</v>
      </c>
      <c r="TU436" s="59">
        <v>739.03570646808021</v>
      </c>
      <c r="TV436" s="59">
        <v>783.37784885616497</v>
      </c>
      <c r="TW436" s="59">
        <v>783.37784885616497</v>
      </c>
      <c r="TX436" s="59">
        <v>783.37784885616497</v>
      </c>
      <c r="TY436" s="59">
        <v>783.37784885616497</v>
      </c>
      <c r="TZ436" s="59">
        <v>783.37784885616497</v>
      </c>
      <c r="UA436" s="59">
        <v>783.37784885616497</v>
      </c>
      <c r="UB436" s="59">
        <v>783.37784885616497</v>
      </c>
      <c r="UC436" s="59">
        <v>783.37784885616497</v>
      </c>
      <c r="UD436" s="59">
        <v>783.37784885616497</v>
      </c>
      <c r="UE436" s="59">
        <v>783.37784885616497</v>
      </c>
      <c r="UF436" s="59">
        <v>783.37784885616497</v>
      </c>
      <c r="UG436" s="59">
        <v>783.37784885616497</v>
      </c>
      <c r="UH436" s="59"/>
      <c r="UK436" s="59">
        <v>2718.6649000000007</v>
      </c>
      <c r="UL436" s="59">
        <v>3615.9589199999996</v>
      </c>
      <c r="UM436" s="59">
        <v>3832.9164552000016</v>
      </c>
      <c r="UN436" s="59">
        <v>4062.8914425119997</v>
      </c>
      <c r="UO436" s="59">
        <v>4306.6649290627211</v>
      </c>
      <c r="UP436" s="59">
        <v>4565.0648248064854</v>
      </c>
      <c r="UQ436" s="59"/>
      <c r="UT436" s="59">
        <v>2879.7008000000005</v>
      </c>
      <c r="UU436" s="59">
        <v>3830.14464</v>
      </c>
      <c r="UV436" s="59">
        <v>4059.9533184000015</v>
      </c>
      <c r="UW436" s="59">
        <v>4303.5505175040007</v>
      </c>
      <c r="UX436" s="59">
        <v>4561.7635485542405</v>
      </c>
      <c r="UY436" s="59">
        <v>4835.4693614674952</v>
      </c>
      <c r="UZ436" s="59"/>
      <c r="VC436" s="59">
        <v>0</v>
      </c>
      <c r="VD436" s="59">
        <v>0</v>
      </c>
      <c r="VE436" s="59">
        <v>0</v>
      </c>
      <c r="VF436" s="59">
        <v>0</v>
      </c>
      <c r="VG436" s="59">
        <v>0</v>
      </c>
      <c r="VH436" s="59">
        <v>0</v>
      </c>
      <c r="VI436" s="59"/>
      <c r="VL436" s="59">
        <v>5598.3657000000012</v>
      </c>
      <c r="VM436" s="59">
        <v>7446.1035599999996</v>
      </c>
      <c r="VN436" s="59">
        <v>7892.8697736000031</v>
      </c>
      <c r="VO436" s="59">
        <v>8366.4419600159999</v>
      </c>
      <c r="VP436" s="59">
        <v>8868.4284776169625</v>
      </c>
      <c r="VQ436" s="59">
        <v>9400.5341862739806</v>
      </c>
      <c r="VR436" s="59"/>
      <c r="VU436" s="59">
        <v>94727</v>
      </c>
      <c r="VV436" s="59">
        <v>125991.60000000002</v>
      </c>
      <c r="VW436" s="59">
        <v>133551.09600000002</v>
      </c>
      <c r="VX436" s="59">
        <v>141564.16175999999</v>
      </c>
      <c r="VY436" s="59">
        <v>150058.01146560002</v>
      </c>
      <c r="VZ436" s="59">
        <v>159061.49215353598</v>
      </c>
      <c r="WA436" s="59"/>
      <c r="WD436" s="59">
        <v>7893.916666666667</v>
      </c>
      <c r="WE436" s="59">
        <v>10499.300000000001</v>
      </c>
      <c r="WF436" s="59">
        <v>11129.258000000002</v>
      </c>
      <c r="WG436" s="59">
        <v>11797.01348</v>
      </c>
      <c r="WH436" s="59">
        <v>12504.834288800002</v>
      </c>
      <c r="WI436" s="59">
        <v>13255.124346127997</v>
      </c>
      <c r="WJ436" s="59"/>
      <c r="WM436" s="59">
        <v>331.25961672961256</v>
      </c>
      <c r="WN436" s="59">
        <v>440.59169114561485</v>
      </c>
      <c r="WO436" s="59">
        <v>467.02719261435175</v>
      </c>
      <c r="WP436" s="59">
        <v>495.0488241712128</v>
      </c>
      <c r="WQ436" s="59">
        <v>524.7517536214857</v>
      </c>
      <c r="WR436" s="59">
        <v>556.23685883877454</v>
      </c>
      <c r="WS436" s="59"/>
      <c r="WV436" s="74">
        <v>10</v>
      </c>
      <c r="WW436" s="74">
        <v>22</v>
      </c>
      <c r="WX436" s="74">
        <v>34</v>
      </c>
      <c r="WY436" s="74">
        <v>46</v>
      </c>
      <c r="WZ436" s="74">
        <v>58</v>
      </c>
      <c r="XA436" s="74">
        <v>70</v>
      </c>
      <c r="XB436" s="74"/>
      <c r="XE436" s="80">
        <v>0</v>
      </c>
      <c r="XF436" s="80">
        <v>1</v>
      </c>
      <c r="XG436" s="80">
        <v>2</v>
      </c>
      <c r="XH436" s="80">
        <v>3</v>
      </c>
      <c r="XI436" s="80">
        <v>4</v>
      </c>
      <c r="XJ436" s="80">
        <v>5</v>
      </c>
      <c r="XK436" s="80"/>
      <c r="XL436" s="75"/>
      <c r="XM436" s="75"/>
      <c r="XN436" s="80">
        <v>10</v>
      </c>
      <c r="XO436" s="80">
        <v>10</v>
      </c>
      <c r="XP436" s="80">
        <v>10</v>
      </c>
      <c r="XQ436" s="80">
        <v>10</v>
      </c>
      <c r="XR436" s="80">
        <v>10</v>
      </c>
      <c r="XS436" s="80">
        <v>10</v>
      </c>
      <c r="XT436" s="80"/>
      <c r="XW436" s="80">
        <v>0</v>
      </c>
      <c r="XX436" s="80">
        <v>0</v>
      </c>
      <c r="XY436" s="80">
        <v>0</v>
      </c>
      <c r="XZ436" s="80">
        <v>0</v>
      </c>
      <c r="YA436" s="80">
        <v>0</v>
      </c>
      <c r="YB436" s="80">
        <v>0</v>
      </c>
      <c r="YC436" s="80"/>
      <c r="YF436" s="5">
        <v>690.6763008812427</v>
      </c>
      <c r="YG436" s="5">
        <v>918.63367603860752</v>
      </c>
      <c r="YH436" s="5">
        <v>973.75169660092342</v>
      </c>
      <c r="YI436" s="5">
        <v>1032.1767983969794</v>
      </c>
      <c r="YJ436" s="5">
        <v>1094.1074063007991</v>
      </c>
      <c r="YK436" s="5">
        <v>3384.7012860339428</v>
      </c>
      <c r="YL436" s="5"/>
      <c r="YO436" s="5">
        <v>14906.682752832565</v>
      </c>
      <c r="YP436" s="5">
        <v>19826.626101552669</v>
      </c>
      <c r="YQ436" s="5">
        <v>21016.223667645827</v>
      </c>
      <c r="YR436" s="5">
        <v>29702.929450272768</v>
      </c>
      <c r="YS436" s="5">
        <v>31485.105217289143</v>
      </c>
      <c r="YT436" s="5">
        <v>33374.211530326473</v>
      </c>
      <c r="YU436" s="5"/>
      <c r="YX436" s="5">
        <v>10195.242815347347</v>
      </c>
      <c r="YY436" s="5">
        <v>19649.869898749301</v>
      </c>
      <c r="YZ436" s="5">
        <v>21016.223667645827</v>
      </c>
      <c r="ZA436" s="5">
        <v>29702.929450272768</v>
      </c>
      <c r="ZB436" s="5">
        <v>31485.105217289143</v>
      </c>
      <c r="ZC436" s="5">
        <v>33374.211530326473</v>
      </c>
      <c r="ZD436" s="5"/>
      <c r="ZG436" s="5">
        <v>331.25961672961256</v>
      </c>
      <c r="ZH436" s="5">
        <v>440.59169114561485</v>
      </c>
      <c r="ZI436" s="5">
        <v>467.02719261435175</v>
      </c>
      <c r="ZJ436" s="5">
        <v>495.0488241712128</v>
      </c>
      <c r="ZK436" s="5">
        <v>524.7517536214857</v>
      </c>
      <c r="ZL436" s="5">
        <v>556.23685883877454</v>
      </c>
      <c r="ZM436" s="5"/>
      <c r="ZP436" s="60">
        <v>4637.6346342145762</v>
      </c>
      <c r="ZQ436" s="60">
        <v>12336.567352077216</v>
      </c>
      <c r="ZR436" s="60">
        <v>13076.761393201848</v>
      </c>
      <c r="ZS436" s="60">
        <v>13861.367076793958</v>
      </c>
      <c r="ZT436" s="60">
        <v>14693.049101401601</v>
      </c>
      <c r="ZU436" s="60">
        <v>15574.632047485688</v>
      </c>
      <c r="ZV436" s="60"/>
      <c r="ZY436" s="60">
        <v>331.25961672961256</v>
      </c>
      <c r="ZZ436" s="60">
        <v>440.59169114561485</v>
      </c>
      <c r="AAA436" s="60">
        <v>467.02719261435175</v>
      </c>
      <c r="AAB436" s="60">
        <v>495.0488241712128</v>
      </c>
      <c r="AAC436" s="60">
        <v>524.7517536214857</v>
      </c>
      <c r="AAD436" s="60">
        <v>556.23685883877454</v>
      </c>
      <c r="AAE436" s="60"/>
      <c r="AAH436" s="60">
        <v>4306.3750174849629</v>
      </c>
      <c r="AAI436" s="60">
        <v>14980.117498950905</v>
      </c>
      <c r="AAJ436" s="60">
        <v>25686.495593789346</v>
      </c>
      <c r="AAK436" s="60">
        <v>37623.710637012176</v>
      </c>
      <c r="AAL436" s="60">
        <v>50900.920101284115</v>
      </c>
      <c r="AAM436" s="60">
        <v>65635.949342975393</v>
      </c>
      <c r="AAN436" s="60"/>
      <c r="AAQ436" s="5">
        <v>8944.00965169954</v>
      </c>
      <c r="AAR436" s="5">
        <v>27316.68485102812</v>
      </c>
      <c r="AAS436" s="5">
        <v>38763.256986991197</v>
      </c>
      <c r="AAT436" s="5">
        <v>51485.077713806138</v>
      </c>
      <c r="AAU436" s="5">
        <v>65593.969202685723</v>
      </c>
      <c r="AAV436" s="5">
        <v>81210.581390461084</v>
      </c>
    </row>
    <row r="437" spans="2:724" ht="15" customHeight="1">
      <c r="B437" s="228">
        <v>164</v>
      </c>
      <c r="C437" s="228">
        <v>759870</v>
      </c>
      <c r="D437" s="229" t="s">
        <v>572</v>
      </c>
      <c r="E437" s="73" t="b">
        <v>0</v>
      </c>
      <c r="F437" s="230">
        <v>41699</v>
      </c>
      <c r="G437" s="231" t="s">
        <v>426</v>
      </c>
      <c r="H437" s="57" t="s">
        <v>243</v>
      </c>
      <c r="I437" s="57" t="s">
        <v>199</v>
      </c>
      <c r="J437" s="229" t="s">
        <v>226</v>
      </c>
      <c r="K437" s="232">
        <v>9500</v>
      </c>
      <c r="L437" s="232">
        <v>0</v>
      </c>
      <c r="M437" s="73" t="b">
        <v>1</v>
      </c>
      <c r="N437" s="73" t="b">
        <v>1</v>
      </c>
      <c r="O437" s="73" t="b">
        <v>1</v>
      </c>
      <c r="P437" s="27">
        <v>42795</v>
      </c>
      <c r="Q437" s="27" t="s">
        <v>426</v>
      </c>
      <c r="R437" s="69">
        <v>0</v>
      </c>
      <c r="S437" s="69">
        <v>0.06</v>
      </c>
      <c r="T437" s="69">
        <v>0.06</v>
      </c>
      <c r="U437" s="69">
        <v>0.06</v>
      </c>
      <c r="V437" s="69">
        <v>0.06</v>
      </c>
      <c r="W437" s="69">
        <v>0.06</v>
      </c>
      <c r="Z437" s="232">
        <v>0</v>
      </c>
      <c r="AA437" s="232">
        <v>0</v>
      </c>
      <c r="AB437" s="232">
        <v>8464</v>
      </c>
      <c r="AC437" s="232">
        <v>8464</v>
      </c>
      <c r="AD437" s="232">
        <v>8464</v>
      </c>
      <c r="AE437" s="232">
        <v>9905</v>
      </c>
      <c r="AF437" s="232">
        <v>9905</v>
      </c>
      <c r="AG437" s="232">
        <v>9905</v>
      </c>
      <c r="AH437" s="232">
        <v>9905</v>
      </c>
      <c r="AI437" s="232">
        <v>9905</v>
      </c>
      <c r="AJ437" s="232">
        <v>9905</v>
      </c>
      <c r="AK437" s="232">
        <v>9905</v>
      </c>
      <c r="AL437" s="5">
        <v>10499.300000000001</v>
      </c>
      <c r="AM437" s="5">
        <v>10499.300000000001</v>
      </c>
      <c r="AN437" s="5">
        <v>10499.300000000001</v>
      </c>
      <c r="AO437" s="5">
        <v>10499.300000000001</v>
      </c>
      <c r="AP437" s="5">
        <v>10499.300000000001</v>
      </c>
      <c r="AQ437" s="5">
        <v>10499.300000000001</v>
      </c>
      <c r="AR437" s="5">
        <v>10499.300000000001</v>
      </c>
      <c r="AS437" s="5">
        <v>10499.300000000001</v>
      </c>
      <c r="AT437" s="5">
        <v>10499.300000000001</v>
      </c>
      <c r="AU437" s="5">
        <v>10499.300000000001</v>
      </c>
      <c r="AV437" s="5">
        <v>10499.300000000001</v>
      </c>
      <c r="AW437" s="5">
        <v>10499.300000000001</v>
      </c>
      <c r="AX437" s="5">
        <v>11129.258000000002</v>
      </c>
      <c r="AY437" s="5">
        <v>11129.258000000002</v>
      </c>
      <c r="AZ437" s="5">
        <v>11129.258000000002</v>
      </c>
      <c r="BA437" s="5">
        <v>11129.258000000002</v>
      </c>
      <c r="BB437" s="5">
        <v>11129.258000000002</v>
      </c>
      <c r="BC437" s="5">
        <v>11129.258000000002</v>
      </c>
      <c r="BD437" s="5">
        <v>11129.258000000002</v>
      </c>
      <c r="BE437" s="5">
        <v>11129.258000000002</v>
      </c>
      <c r="BF437" s="5">
        <v>11129.258000000002</v>
      </c>
      <c r="BG437" s="5">
        <v>11129.258000000002</v>
      </c>
      <c r="BH437" s="5">
        <v>11129.258000000002</v>
      </c>
      <c r="BI437" s="5">
        <v>11129.258000000002</v>
      </c>
      <c r="BJ437" s="5">
        <v>11797.013480000001</v>
      </c>
      <c r="BK437" s="5">
        <v>11797.013480000001</v>
      </c>
      <c r="BL437" s="5">
        <v>11797.013480000001</v>
      </c>
      <c r="BM437" s="5">
        <v>11797.013480000001</v>
      </c>
      <c r="BN437" s="5">
        <v>11797.013480000001</v>
      </c>
      <c r="BO437" s="5">
        <v>11797.013480000001</v>
      </c>
      <c r="BP437" s="5">
        <v>11797.013480000001</v>
      </c>
      <c r="BQ437" s="5">
        <v>11797.013480000001</v>
      </c>
      <c r="BR437" s="5">
        <v>11797.013480000001</v>
      </c>
      <c r="BS437" s="5">
        <v>11797.013480000001</v>
      </c>
      <c r="BT437" s="5">
        <v>11797.013480000001</v>
      </c>
      <c r="BU437" s="5">
        <v>11797.013480000001</v>
      </c>
      <c r="BV437" s="5">
        <v>12504.834288800002</v>
      </c>
      <c r="BW437" s="5">
        <v>12504.834288800002</v>
      </c>
      <c r="BX437" s="5">
        <v>12504.834288800002</v>
      </c>
      <c r="BY437" s="5">
        <v>12504.834288800002</v>
      </c>
      <c r="BZ437" s="5">
        <v>12504.834288800002</v>
      </c>
      <c r="CA437" s="5">
        <v>12504.834288800002</v>
      </c>
      <c r="CB437" s="5">
        <v>12504.834288800002</v>
      </c>
      <c r="CC437" s="5">
        <v>12504.834288800002</v>
      </c>
      <c r="CD437" s="5">
        <v>12504.834288800002</v>
      </c>
      <c r="CE437" s="5">
        <v>12504.834288800002</v>
      </c>
      <c r="CF437" s="5">
        <v>12504.834288800002</v>
      </c>
      <c r="CG437" s="5">
        <v>12504.834288800002</v>
      </c>
      <c r="CH437" s="5">
        <v>13255.124346128003</v>
      </c>
      <c r="CI437" s="5">
        <v>13255.124346128003</v>
      </c>
      <c r="CJ437" s="5">
        <v>13255.124346128003</v>
      </c>
      <c r="CK437" s="5">
        <v>13255.124346128003</v>
      </c>
      <c r="CL437" s="5">
        <v>13255.124346128003</v>
      </c>
      <c r="CM437" s="5">
        <v>13255.124346128003</v>
      </c>
      <c r="CN437" s="5">
        <v>13255.124346128003</v>
      </c>
      <c r="CO437" s="5">
        <v>13255.124346128003</v>
      </c>
      <c r="CP437" s="5">
        <v>13255.124346128003</v>
      </c>
      <c r="CQ437" s="5">
        <v>13255.124346128003</v>
      </c>
      <c r="CR437" s="5">
        <v>13255.124346128003</v>
      </c>
      <c r="CS437" s="5">
        <v>13255.124346128003</v>
      </c>
      <c r="CU437" s="69">
        <v>0</v>
      </c>
      <c r="CV437" s="69">
        <v>0</v>
      </c>
      <c r="CW437" s="69">
        <v>0</v>
      </c>
      <c r="CX437" s="69">
        <v>0</v>
      </c>
      <c r="CY437" s="69">
        <v>0</v>
      </c>
      <c r="CZ437" s="69">
        <v>0</v>
      </c>
      <c r="DC437" s="5">
        <v>0</v>
      </c>
      <c r="DD437" s="5">
        <v>0</v>
      </c>
      <c r="DE437" s="5">
        <v>0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0</v>
      </c>
      <c r="EK437" s="5">
        <v>0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0</v>
      </c>
      <c r="FH437" s="5">
        <v>0</v>
      </c>
      <c r="FI437" s="5">
        <v>0</v>
      </c>
      <c r="FJ437" s="5">
        <v>0</v>
      </c>
      <c r="FK437" s="5">
        <v>0</v>
      </c>
      <c r="FL437" s="5">
        <v>0</v>
      </c>
      <c r="FM437" s="5">
        <v>0</v>
      </c>
      <c r="FN437" s="5">
        <v>0</v>
      </c>
      <c r="FO437" s="5">
        <v>0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/>
      <c r="FZ437" s="5">
        <v>0</v>
      </c>
      <c r="GA437" s="5">
        <v>0</v>
      </c>
      <c r="GB437" s="5">
        <v>8464</v>
      </c>
      <c r="GC437" s="5">
        <v>8464</v>
      </c>
      <c r="GD437" s="5">
        <v>8464</v>
      </c>
      <c r="GE437" s="5">
        <v>9905</v>
      </c>
      <c r="GF437" s="5">
        <v>9905</v>
      </c>
      <c r="GG437" s="5">
        <v>9905</v>
      </c>
      <c r="GH437" s="5">
        <v>9905</v>
      </c>
      <c r="GI437" s="5">
        <v>9905</v>
      </c>
      <c r="GJ437" s="5">
        <v>9905</v>
      </c>
      <c r="GK437" s="5">
        <v>9905</v>
      </c>
      <c r="GL437" s="5">
        <v>10499.300000000001</v>
      </c>
      <c r="GM437" s="5">
        <v>10499.300000000001</v>
      </c>
      <c r="GN437" s="5">
        <v>10499.300000000001</v>
      </c>
      <c r="GO437" s="5">
        <v>10499.300000000001</v>
      </c>
      <c r="GP437" s="5">
        <v>10499.300000000001</v>
      </c>
      <c r="GQ437" s="5">
        <v>10499.300000000001</v>
      </c>
      <c r="GR437" s="5">
        <v>10499.300000000001</v>
      </c>
      <c r="GS437" s="5">
        <v>10499.300000000001</v>
      </c>
      <c r="GT437" s="5">
        <v>10499.300000000001</v>
      </c>
      <c r="GU437" s="5">
        <v>10499.300000000001</v>
      </c>
      <c r="GV437" s="5">
        <v>10499.300000000001</v>
      </c>
      <c r="GW437" s="5">
        <v>10499.300000000001</v>
      </c>
      <c r="GX437" s="5">
        <v>11129.258000000002</v>
      </c>
      <c r="GY437" s="5">
        <v>11129.258000000002</v>
      </c>
      <c r="GZ437" s="5">
        <v>11129.258000000002</v>
      </c>
      <c r="HA437" s="5">
        <v>11129.258000000002</v>
      </c>
      <c r="HB437" s="5">
        <v>11129.258000000002</v>
      </c>
      <c r="HC437" s="5">
        <v>11129.258000000002</v>
      </c>
      <c r="HD437" s="5">
        <v>11129.258000000002</v>
      </c>
      <c r="HE437" s="5">
        <v>11129.258000000002</v>
      </c>
      <c r="HF437" s="5">
        <v>11129.258000000002</v>
      </c>
      <c r="HG437" s="5">
        <v>11129.258000000002</v>
      </c>
      <c r="HH437" s="5">
        <v>11129.258000000002</v>
      </c>
      <c r="HI437" s="5">
        <v>11129.258000000002</v>
      </c>
      <c r="HJ437" s="5">
        <v>11797.013480000001</v>
      </c>
      <c r="HK437" s="5">
        <v>11797.013480000001</v>
      </c>
      <c r="HL437" s="5">
        <v>11797.013480000001</v>
      </c>
      <c r="HM437" s="5">
        <v>11797.013480000001</v>
      </c>
      <c r="HN437" s="5">
        <v>11797.013480000001</v>
      </c>
      <c r="HO437" s="5">
        <v>11797.013480000001</v>
      </c>
      <c r="HP437" s="5">
        <v>11797.013480000001</v>
      </c>
      <c r="HQ437" s="5">
        <v>11797.013480000001</v>
      </c>
      <c r="HR437" s="5">
        <v>11797.013480000001</v>
      </c>
      <c r="HS437" s="5">
        <v>11797.013480000001</v>
      </c>
      <c r="HT437" s="5">
        <v>11797.013480000001</v>
      </c>
      <c r="HU437" s="5">
        <v>11797.013480000001</v>
      </c>
      <c r="HV437" s="5">
        <v>12504.834288800002</v>
      </c>
      <c r="HW437" s="5">
        <v>12504.834288800002</v>
      </c>
      <c r="HX437" s="5">
        <v>12504.834288800002</v>
      </c>
      <c r="HY437" s="5">
        <v>12504.834288800002</v>
      </c>
      <c r="HZ437" s="5">
        <v>12504.834288800002</v>
      </c>
      <c r="IA437" s="5">
        <v>12504.834288800002</v>
      </c>
      <c r="IB437" s="5">
        <v>12504.834288800002</v>
      </c>
      <c r="IC437" s="5">
        <v>12504.834288800002</v>
      </c>
      <c r="ID437" s="5">
        <v>12504.834288800002</v>
      </c>
      <c r="IE437" s="5">
        <v>12504.834288800002</v>
      </c>
      <c r="IF437" s="5">
        <v>12504.834288800002</v>
      </c>
      <c r="IG437" s="5">
        <v>12504.834288800002</v>
      </c>
      <c r="IH437" s="5">
        <v>13255.124346128003</v>
      </c>
      <c r="II437" s="5">
        <v>13255.124346128003</v>
      </c>
      <c r="IJ437" s="5">
        <v>13255.124346128003</v>
      </c>
      <c r="IK437" s="5">
        <v>13255.124346128003</v>
      </c>
      <c r="IL437" s="5">
        <v>13255.124346128003</v>
      </c>
      <c r="IM437" s="5">
        <v>13255.124346128003</v>
      </c>
      <c r="IN437" s="5">
        <v>13255.124346128003</v>
      </c>
      <c r="IO437" s="5">
        <v>13255.124346128003</v>
      </c>
      <c r="IP437" s="5">
        <v>13255.124346128003</v>
      </c>
      <c r="IQ437" s="5">
        <v>13255.124346128003</v>
      </c>
      <c r="IR437" s="5">
        <v>13255.124346128003</v>
      </c>
      <c r="IS437" s="5">
        <v>13255.124346128003</v>
      </c>
      <c r="IT437" s="5"/>
      <c r="IW437" s="5">
        <v>0</v>
      </c>
      <c r="IX437" s="5">
        <v>0</v>
      </c>
      <c r="IY437" s="5">
        <v>242.91679999999999</v>
      </c>
      <c r="IZ437" s="5">
        <v>242.91679999999999</v>
      </c>
      <c r="JA437" s="5">
        <v>242.91679999999999</v>
      </c>
      <c r="JB437" s="5">
        <v>284.27350000000001</v>
      </c>
      <c r="JC437" s="5">
        <v>284.27350000000001</v>
      </c>
      <c r="JD437" s="5">
        <v>284.27350000000001</v>
      </c>
      <c r="JE437" s="5">
        <v>284.27350000000001</v>
      </c>
      <c r="JF437" s="5">
        <v>284.27350000000001</v>
      </c>
      <c r="JG437" s="5">
        <v>284.27350000000001</v>
      </c>
      <c r="JH437" s="5">
        <v>284.27350000000001</v>
      </c>
      <c r="JI437" s="5">
        <v>301.32991000000004</v>
      </c>
      <c r="JJ437" s="5">
        <v>301.32991000000004</v>
      </c>
      <c r="JK437" s="5">
        <v>301.32991000000004</v>
      </c>
      <c r="JL437" s="5">
        <v>301.32991000000004</v>
      </c>
      <c r="JM437" s="5">
        <v>301.32991000000004</v>
      </c>
      <c r="JN437" s="5">
        <v>301.32991000000004</v>
      </c>
      <c r="JO437" s="5">
        <v>301.32991000000004</v>
      </c>
      <c r="JP437" s="5">
        <v>301.32991000000004</v>
      </c>
      <c r="JQ437" s="5">
        <v>301.32991000000004</v>
      </c>
      <c r="JR437" s="5">
        <v>301.32991000000004</v>
      </c>
      <c r="JS437" s="5">
        <v>301.32991000000004</v>
      </c>
      <c r="JT437" s="5">
        <v>301.32991000000004</v>
      </c>
      <c r="JU437" s="5">
        <v>319.40970460000005</v>
      </c>
      <c r="JV437" s="5">
        <v>319.40970460000005</v>
      </c>
      <c r="JW437" s="5">
        <v>319.40970460000005</v>
      </c>
      <c r="JX437" s="5">
        <v>319.40970460000005</v>
      </c>
      <c r="JY437" s="5">
        <v>319.40970460000005</v>
      </c>
      <c r="JZ437" s="5">
        <v>319.40970460000005</v>
      </c>
      <c r="KA437" s="5">
        <v>319.40970460000005</v>
      </c>
      <c r="KB437" s="5">
        <v>319.40970460000005</v>
      </c>
      <c r="KC437" s="5">
        <v>319.40970460000005</v>
      </c>
      <c r="KD437" s="5">
        <v>319.40970460000005</v>
      </c>
      <c r="KE437" s="5">
        <v>319.40970460000005</v>
      </c>
      <c r="KF437" s="5">
        <v>319.40970460000005</v>
      </c>
      <c r="KG437" s="5">
        <v>338.57428687600003</v>
      </c>
      <c r="KH437" s="5">
        <v>338.57428687600003</v>
      </c>
      <c r="KI437" s="5">
        <v>338.57428687600003</v>
      </c>
      <c r="KJ437" s="5">
        <v>338.57428687600003</v>
      </c>
      <c r="KK437" s="5">
        <v>338.57428687600003</v>
      </c>
      <c r="KL437" s="5">
        <v>338.57428687600003</v>
      </c>
      <c r="KM437" s="5">
        <v>338.57428687600003</v>
      </c>
      <c r="KN437" s="5">
        <v>338.57428687600003</v>
      </c>
      <c r="KO437" s="5">
        <v>338.57428687600003</v>
      </c>
      <c r="KP437" s="5">
        <v>338.57428687600003</v>
      </c>
      <c r="KQ437" s="5">
        <v>338.57428687600003</v>
      </c>
      <c r="KR437" s="5">
        <v>338.57428687600003</v>
      </c>
      <c r="KS437" s="5">
        <v>358.88874408856009</v>
      </c>
      <c r="KT437" s="5">
        <v>358.88874408856009</v>
      </c>
      <c r="KU437" s="5">
        <v>358.88874408856009</v>
      </c>
      <c r="KV437" s="5">
        <v>358.88874408856009</v>
      </c>
      <c r="KW437" s="5">
        <v>358.88874408856009</v>
      </c>
      <c r="KX437" s="5">
        <v>358.88874408856009</v>
      </c>
      <c r="KY437" s="5">
        <v>358.88874408856009</v>
      </c>
      <c r="KZ437" s="5">
        <v>358.88874408856009</v>
      </c>
      <c r="LA437" s="5">
        <v>358.88874408856009</v>
      </c>
      <c r="LB437" s="5">
        <v>358.88874408856009</v>
      </c>
      <c r="LC437" s="5">
        <v>358.88874408856009</v>
      </c>
      <c r="LD437" s="5">
        <v>358.88874408856009</v>
      </c>
      <c r="LE437" s="5">
        <v>380.42206873387369</v>
      </c>
      <c r="LF437" s="5">
        <v>380.42206873387369</v>
      </c>
      <c r="LG437" s="5">
        <v>380.42206873387369</v>
      </c>
      <c r="LH437" s="5">
        <v>380.42206873387369</v>
      </c>
      <c r="LI437" s="5">
        <v>380.42206873387369</v>
      </c>
      <c r="LJ437" s="5">
        <v>380.42206873387369</v>
      </c>
      <c r="LK437" s="5">
        <v>380.42206873387369</v>
      </c>
      <c r="LL437" s="5">
        <v>380.42206873387369</v>
      </c>
      <c r="LM437" s="5">
        <v>380.42206873387369</v>
      </c>
      <c r="LN437" s="5">
        <v>380.42206873387369</v>
      </c>
      <c r="LO437" s="5">
        <v>380.42206873387369</v>
      </c>
      <c r="LP437" s="5">
        <v>380.42206873387369</v>
      </c>
      <c r="LQ437" s="5"/>
      <c r="LT437" s="5">
        <v>0</v>
      </c>
      <c r="LU437" s="5">
        <v>0</v>
      </c>
      <c r="LV437" s="5">
        <v>257.30560000000003</v>
      </c>
      <c r="LW437" s="5">
        <v>257.30560000000003</v>
      </c>
      <c r="LX437" s="5">
        <v>257.30560000000003</v>
      </c>
      <c r="LY437" s="5">
        <v>301.11200000000002</v>
      </c>
      <c r="LZ437" s="5">
        <v>301.11200000000002</v>
      </c>
      <c r="MA437" s="5">
        <v>301.11200000000002</v>
      </c>
      <c r="MB437" s="5">
        <v>301.11200000000002</v>
      </c>
      <c r="MC437" s="5">
        <v>301.11200000000002</v>
      </c>
      <c r="MD437" s="5">
        <v>301.11200000000002</v>
      </c>
      <c r="ME437" s="5">
        <v>301.11200000000002</v>
      </c>
      <c r="MF437" s="5">
        <v>319.17872000000006</v>
      </c>
      <c r="MG437" s="5">
        <v>319.17872000000006</v>
      </c>
      <c r="MH437" s="5">
        <v>319.17872000000006</v>
      </c>
      <c r="MI437" s="5">
        <v>319.17872000000006</v>
      </c>
      <c r="MJ437" s="5">
        <v>319.17872000000006</v>
      </c>
      <c r="MK437" s="5">
        <v>319.17872000000006</v>
      </c>
      <c r="ML437" s="5">
        <v>319.17872000000006</v>
      </c>
      <c r="MM437" s="5">
        <v>319.17872000000006</v>
      </c>
      <c r="MN437" s="5">
        <v>319.17872000000006</v>
      </c>
      <c r="MO437" s="5">
        <v>319.17872000000006</v>
      </c>
      <c r="MP437" s="5">
        <v>319.17872000000006</v>
      </c>
      <c r="MQ437" s="5">
        <v>319.17872000000006</v>
      </c>
      <c r="MR437" s="5">
        <v>338.32944320000007</v>
      </c>
      <c r="MS437" s="5">
        <v>338.32944320000007</v>
      </c>
      <c r="MT437" s="5">
        <v>338.32944320000007</v>
      </c>
      <c r="MU437" s="5">
        <v>338.32944320000007</v>
      </c>
      <c r="MV437" s="5">
        <v>338.32944320000007</v>
      </c>
      <c r="MW437" s="5">
        <v>338.32944320000007</v>
      </c>
      <c r="MX437" s="5">
        <v>338.32944320000007</v>
      </c>
      <c r="MY437" s="5">
        <v>338.32944320000007</v>
      </c>
      <c r="MZ437" s="5">
        <v>338.32944320000007</v>
      </c>
      <c r="NA437" s="5">
        <v>338.32944320000007</v>
      </c>
      <c r="NB437" s="5">
        <v>338.32944320000007</v>
      </c>
      <c r="NC437" s="5">
        <v>338.32944320000007</v>
      </c>
      <c r="ND437" s="5">
        <v>358.62920979200004</v>
      </c>
      <c r="NE437" s="5">
        <v>358.62920979200004</v>
      </c>
      <c r="NF437" s="5">
        <v>358.62920979200004</v>
      </c>
      <c r="NG437" s="5">
        <v>358.62920979200004</v>
      </c>
      <c r="NH437" s="5">
        <v>358.62920979200004</v>
      </c>
      <c r="NI437" s="5">
        <v>358.62920979200004</v>
      </c>
      <c r="NJ437" s="5">
        <v>358.62920979200004</v>
      </c>
      <c r="NK437" s="5">
        <v>358.62920979200004</v>
      </c>
      <c r="NL437" s="5">
        <v>358.62920979200004</v>
      </c>
      <c r="NM437" s="5">
        <v>358.62920979200004</v>
      </c>
      <c r="NN437" s="5">
        <v>358.62920979200004</v>
      </c>
      <c r="NO437" s="5">
        <v>358.62920979200004</v>
      </c>
      <c r="NP437" s="5">
        <v>380.14696237952006</v>
      </c>
      <c r="NQ437" s="5">
        <v>380.14696237952006</v>
      </c>
      <c r="NR437" s="5">
        <v>380.14696237952006</v>
      </c>
      <c r="NS437" s="5">
        <v>380.14696237952006</v>
      </c>
      <c r="NT437" s="5">
        <v>380.14696237952006</v>
      </c>
      <c r="NU437" s="5">
        <v>380.14696237952006</v>
      </c>
      <c r="NV437" s="5">
        <v>380.14696237952006</v>
      </c>
      <c r="NW437" s="5">
        <v>380.14696237952006</v>
      </c>
      <c r="NX437" s="5">
        <v>380.14696237952006</v>
      </c>
      <c r="NY437" s="5">
        <v>380.14696237952006</v>
      </c>
      <c r="NZ437" s="5">
        <v>380.14696237952006</v>
      </c>
      <c r="OA437" s="5">
        <v>380.14696237952006</v>
      </c>
      <c r="OB437" s="5">
        <v>402.95578012229129</v>
      </c>
      <c r="OC437" s="5">
        <v>402.95578012229129</v>
      </c>
      <c r="OD437" s="5">
        <v>402.95578012229129</v>
      </c>
      <c r="OE437" s="5">
        <v>402.95578012229129</v>
      </c>
      <c r="OF437" s="5">
        <v>402.95578012229129</v>
      </c>
      <c r="OG437" s="5">
        <v>402.95578012229129</v>
      </c>
      <c r="OH437" s="5">
        <v>402.95578012229129</v>
      </c>
      <c r="OI437" s="5">
        <v>402.95578012229129</v>
      </c>
      <c r="OJ437" s="5">
        <v>402.95578012229129</v>
      </c>
      <c r="OK437" s="5">
        <v>402.95578012229129</v>
      </c>
      <c r="OL437" s="5">
        <v>402.95578012229129</v>
      </c>
      <c r="OM437" s="5">
        <v>402.95578012229129</v>
      </c>
      <c r="ON437" s="5"/>
      <c r="OQ437" s="59">
        <v>0</v>
      </c>
      <c r="OR437" s="59">
        <v>0</v>
      </c>
      <c r="OS437" s="59">
        <v>0</v>
      </c>
      <c r="OT437" s="59">
        <v>0</v>
      </c>
      <c r="OU437" s="59">
        <v>0</v>
      </c>
      <c r="OV437" s="59">
        <v>0</v>
      </c>
      <c r="OW437" s="59">
        <v>0</v>
      </c>
      <c r="OX437" s="59">
        <v>0</v>
      </c>
      <c r="OY437" s="59">
        <v>0</v>
      </c>
      <c r="OZ437" s="59">
        <v>0</v>
      </c>
      <c r="PA437" s="59">
        <v>0</v>
      </c>
      <c r="PB437" s="59">
        <v>0</v>
      </c>
      <c r="PC437" s="59">
        <v>0</v>
      </c>
      <c r="PD437" s="59">
        <v>0</v>
      </c>
      <c r="PE437" s="59">
        <v>0</v>
      </c>
      <c r="PF437" s="59">
        <v>0</v>
      </c>
      <c r="PG437" s="59">
        <v>0</v>
      </c>
      <c r="PH437" s="59">
        <v>0</v>
      </c>
      <c r="PI437" s="59">
        <v>0</v>
      </c>
      <c r="PJ437" s="59">
        <v>0</v>
      </c>
      <c r="PK437" s="59">
        <v>0</v>
      </c>
      <c r="PL437" s="59">
        <v>0</v>
      </c>
      <c r="PM437" s="59">
        <v>0</v>
      </c>
      <c r="PN437" s="59">
        <v>0</v>
      </c>
      <c r="PO437" s="59">
        <v>0</v>
      </c>
      <c r="PP437" s="59">
        <v>0</v>
      </c>
      <c r="PQ437" s="59">
        <v>0</v>
      </c>
      <c r="PR437" s="59">
        <v>0</v>
      </c>
      <c r="PS437" s="59">
        <v>0</v>
      </c>
      <c r="PT437" s="59">
        <v>0</v>
      </c>
      <c r="PU437" s="59">
        <v>0</v>
      </c>
      <c r="PV437" s="59">
        <v>0</v>
      </c>
      <c r="PW437" s="59">
        <v>0</v>
      </c>
      <c r="PX437" s="59">
        <v>0</v>
      </c>
      <c r="PY437" s="59">
        <v>0</v>
      </c>
      <c r="PZ437" s="59">
        <v>0</v>
      </c>
      <c r="QA437" s="59">
        <v>0</v>
      </c>
      <c r="QB437" s="59">
        <v>0</v>
      </c>
      <c r="QC437" s="59">
        <v>0</v>
      </c>
      <c r="QD437" s="59">
        <v>0</v>
      </c>
      <c r="QE437" s="59">
        <v>0</v>
      </c>
      <c r="QF437" s="59">
        <v>0</v>
      </c>
      <c r="QG437" s="59">
        <v>0</v>
      </c>
      <c r="QH437" s="59">
        <v>0</v>
      </c>
      <c r="QI437" s="59">
        <v>0</v>
      </c>
      <c r="QJ437" s="59">
        <v>0</v>
      </c>
      <c r="QK437" s="59">
        <v>0</v>
      </c>
      <c r="QL437" s="59">
        <v>0</v>
      </c>
      <c r="QM437" s="59">
        <v>0</v>
      </c>
      <c r="QN437" s="59">
        <v>0</v>
      </c>
      <c r="QO437" s="59">
        <v>0</v>
      </c>
      <c r="QP437" s="59">
        <v>0</v>
      </c>
      <c r="QQ437" s="59">
        <v>0</v>
      </c>
      <c r="QR437" s="59">
        <v>0</v>
      </c>
      <c r="QS437" s="59">
        <v>0</v>
      </c>
      <c r="QT437" s="59">
        <v>0</v>
      </c>
      <c r="QU437" s="59">
        <v>0</v>
      </c>
      <c r="QV437" s="59">
        <v>0</v>
      </c>
      <c r="QW437" s="59">
        <v>0</v>
      </c>
      <c r="QX437" s="59">
        <v>0</v>
      </c>
      <c r="QY437" s="59">
        <v>0</v>
      </c>
      <c r="QZ437" s="59">
        <v>0</v>
      </c>
      <c r="RA437" s="59">
        <v>0</v>
      </c>
      <c r="RB437" s="59">
        <v>0</v>
      </c>
      <c r="RC437" s="59">
        <v>0</v>
      </c>
      <c r="RD437" s="59">
        <v>0</v>
      </c>
      <c r="RE437" s="59">
        <v>0</v>
      </c>
      <c r="RF437" s="59">
        <v>0</v>
      </c>
      <c r="RG437" s="59">
        <v>0</v>
      </c>
      <c r="RH437" s="59">
        <v>0</v>
      </c>
      <c r="RI437" s="59">
        <v>0</v>
      </c>
      <c r="RJ437" s="59">
        <v>0</v>
      </c>
      <c r="RK437" s="59"/>
      <c r="RN437" s="59">
        <v>0</v>
      </c>
      <c r="RO437" s="59">
        <v>0</v>
      </c>
      <c r="RP437" s="59">
        <v>500.22239999999999</v>
      </c>
      <c r="RQ437" s="59">
        <v>500.22239999999999</v>
      </c>
      <c r="RR437" s="59">
        <v>500.22239999999999</v>
      </c>
      <c r="RS437" s="59">
        <v>585.38550000000009</v>
      </c>
      <c r="RT437" s="59">
        <v>585.38550000000009</v>
      </c>
      <c r="RU437" s="59">
        <v>585.38550000000009</v>
      </c>
      <c r="RV437" s="59">
        <v>585.38550000000009</v>
      </c>
      <c r="RW437" s="59">
        <v>585.38550000000009</v>
      </c>
      <c r="RX437" s="59">
        <v>585.38550000000009</v>
      </c>
      <c r="RY437" s="59">
        <v>585.38550000000009</v>
      </c>
      <c r="RZ437" s="59">
        <v>620.50863000000004</v>
      </c>
      <c r="SA437" s="59">
        <v>620.50863000000004</v>
      </c>
      <c r="SB437" s="59">
        <v>620.50863000000004</v>
      </c>
      <c r="SC437" s="59">
        <v>620.50863000000004</v>
      </c>
      <c r="SD437" s="59">
        <v>620.50863000000004</v>
      </c>
      <c r="SE437" s="59">
        <v>620.50863000000004</v>
      </c>
      <c r="SF437" s="59">
        <v>620.50863000000004</v>
      </c>
      <c r="SG437" s="59">
        <v>620.50863000000004</v>
      </c>
      <c r="SH437" s="59">
        <v>620.50863000000004</v>
      </c>
      <c r="SI437" s="59">
        <v>620.50863000000004</v>
      </c>
      <c r="SJ437" s="59">
        <v>620.50863000000004</v>
      </c>
      <c r="SK437" s="59">
        <v>620.50863000000004</v>
      </c>
      <c r="SL437" s="59">
        <v>657.73914780000018</v>
      </c>
      <c r="SM437" s="59">
        <v>657.73914780000018</v>
      </c>
      <c r="SN437" s="59">
        <v>657.73914780000018</v>
      </c>
      <c r="SO437" s="59">
        <v>657.73914780000018</v>
      </c>
      <c r="SP437" s="59">
        <v>657.73914780000018</v>
      </c>
      <c r="SQ437" s="59">
        <v>657.73914780000018</v>
      </c>
      <c r="SR437" s="59">
        <v>657.73914780000018</v>
      </c>
      <c r="SS437" s="59">
        <v>657.73914780000018</v>
      </c>
      <c r="ST437" s="59">
        <v>657.73914780000018</v>
      </c>
      <c r="SU437" s="59">
        <v>657.73914780000018</v>
      </c>
      <c r="SV437" s="59">
        <v>657.73914780000018</v>
      </c>
      <c r="SW437" s="59">
        <v>657.73914780000018</v>
      </c>
      <c r="SX437" s="59">
        <v>697.20349666800007</v>
      </c>
      <c r="SY437" s="59">
        <v>697.20349666800007</v>
      </c>
      <c r="SZ437" s="59">
        <v>697.20349666800007</v>
      </c>
      <c r="TA437" s="59">
        <v>697.20349666800007</v>
      </c>
      <c r="TB437" s="59">
        <v>697.20349666800007</v>
      </c>
      <c r="TC437" s="59">
        <v>697.20349666800007</v>
      </c>
      <c r="TD437" s="59">
        <v>697.20349666800007</v>
      </c>
      <c r="TE437" s="59">
        <v>697.20349666800007</v>
      </c>
      <c r="TF437" s="59">
        <v>697.20349666800007</v>
      </c>
      <c r="TG437" s="59">
        <v>697.20349666800007</v>
      </c>
      <c r="TH437" s="59">
        <v>697.20349666800007</v>
      </c>
      <c r="TI437" s="59">
        <v>697.20349666800007</v>
      </c>
      <c r="TJ437" s="59">
        <v>739.03570646808021</v>
      </c>
      <c r="TK437" s="59">
        <v>739.03570646808021</v>
      </c>
      <c r="TL437" s="59">
        <v>739.03570646808021</v>
      </c>
      <c r="TM437" s="59">
        <v>739.03570646808021</v>
      </c>
      <c r="TN437" s="59">
        <v>739.03570646808021</v>
      </c>
      <c r="TO437" s="59">
        <v>739.03570646808021</v>
      </c>
      <c r="TP437" s="59">
        <v>739.03570646808021</v>
      </c>
      <c r="TQ437" s="59">
        <v>739.03570646808021</v>
      </c>
      <c r="TR437" s="59">
        <v>739.03570646808021</v>
      </c>
      <c r="TS437" s="59">
        <v>739.03570646808021</v>
      </c>
      <c r="TT437" s="59">
        <v>739.03570646808021</v>
      </c>
      <c r="TU437" s="59">
        <v>739.03570646808021</v>
      </c>
      <c r="TV437" s="59">
        <v>783.37784885616497</v>
      </c>
      <c r="TW437" s="59">
        <v>783.37784885616497</v>
      </c>
      <c r="TX437" s="59">
        <v>783.37784885616497</v>
      </c>
      <c r="TY437" s="59">
        <v>783.37784885616497</v>
      </c>
      <c r="TZ437" s="59">
        <v>783.37784885616497</v>
      </c>
      <c r="UA437" s="59">
        <v>783.37784885616497</v>
      </c>
      <c r="UB437" s="59">
        <v>783.37784885616497</v>
      </c>
      <c r="UC437" s="59">
        <v>783.37784885616497</v>
      </c>
      <c r="UD437" s="59">
        <v>783.37784885616497</v>
      </c>
      <c r="UE437" s="59">
        <v>783.37784885616497</v>
      </c>
      <c r="UF437" s="59">
        <v>783.37784885616497</v>
      </c>
      <c r="UG437" s="59">
        <v>783.37784885616497</v>
      </c>
      <c r="UH437" s="59"/>
      <c r="UK437" s="59">
        <v>2718.6649000000007</v>
      </c>
      <c r="UL437" s="59">
        <v>3615.9589199999996</v>
      </c>
      <c r="UM437" s="59">
        <v>3832.9164552000016</v>
      </c>
      <c r="UN437" s="59">
        <v>4062.8914425119997</v>
      </c>
      <c r="UO437" s="59">
        <v>4306.6649290627211</v>
      </c>
      <c r="UP437" s="59">
        <v>4565.0648248064854</v>
      </c>
      <c r="UQ437" s="59"/>
      <c r="UT437" s="59">
        <v>2879.7008000000005</v>
      </c>
      <c r="UU437" s="59">
        <v>3830.14464</v>
      </c>
      <c r="UV437" s="59">
        <v>4059.9533184000015</v>
      </c>
      <c r="UW437" s="59">
        <v>4303.5505175040007</v>
      </c>
      <c r="UX437" s="59">
        <v>4561.7635485542405</v>
      </c>
      <c r="UY437" s="59">
        <v>4835.4693614674952</v>
      </c>
      <c r="UZ437" s="59"/>
      <c r="VC437" s="59">
        <v>0</v>
      </c>
      <c r="VD437" s="59">
        <v>0</v>
      </c>
      <c r="VE437" s="59">
        <v>0</v>
      </c>
      <c r="VF437" s="59">
        <v>0</v>
      </c>
      <c r="VG437" s="59">
        <v>0</v>
      </c>
      <c r="VH437" s="59">
        <v>0</v>
      </c>
      <c r="VI437" s="59"/>
      <c r="VL437" s="59">
        <v>5598.3657000000012</v>
      </c>
      <c r="VM437" s="59">
        <v>7446.1035599999996</v>
      </c>
      <c r="VN437" s="59">
        <v>7892.8697736000031</v>
      </c>
      <c r="VO437" s="59">
        <v>8366.4419600159999</v>
      </c>
      <c r="VP437" s="59">
        <v>8868.4284776169625</v>
      </c>
      <c r="VQ437" s="59">
        <v>9400.5341862739806</v>
      </c>
      <c r="VR437" s="59"/>
      <c r="VU437" s="59">
        <v>94727</v>
      </c>
      <c r="VV437" s="59">
        <v>125991.60000000002</v>
      </c>
      <c r="VW437" s="59">
        <v>133551.09600000002</v>
      </c>
      <c r="VX437" s="59">
        <v>141564.16175999999</v>
      </c>
      <c r="VY437" s="59">
        <v>150058.01146560002</v>
      </c>
      <c r="VZ437" s="59">
        <v>159061.49215353598</v>
      </c>
      <c r="WA437" s="59"/>
      <c r="WD437" s="59">
        <v>7893.916666666667</v>
      </c>
      <c r="WE437" s="59">
        <v>10499.300000000001</v>
      </c>
      <c r="WF437" s="59">
        <v>11129.258000000002</v>
      </c>
      <c r="WG437" s="59">
        <v>11797.01348</v>
      </c>
      <c r="WH437" s="59">
        <v>12504.834288800002</v>
      </c>
      <c r="WI437" s="59">
        <v>13255.124346127997</v>
      </c>
      <c r="WJ437" s="59"/>
      <c r="WM437" s="59">
        <v>331.25961672961256</v>
      </c>
      <c r="WN437" s="59">
        <v>440.59169114561485</v>
      </c>
      <c r="WO437" s="59">
        <v>467.02719261435175</v>
      </c>
      <c r="WP437" s="59">
        <v>495.0488241712128</v>
      </c>
      <c r="WQ437" s="59">
        <v>524.7517536214857</v>
      </c>
      <c r="WR437" s="59">
        <v>556.23685883877454</v>
      </c>
      <c r="WS437" s="59"/>
      <c r="WV437" s="74">
        <v>10</v>
      </c>
      <c r="WW437" s="74">
        <v>22</v>
      </c>
      <c r="WX437" s="74">
        <v>34</v>
      </c>
      <c r="WY437" s="74">
        <v>46</v>
      </c>
      <c r="WZ437" s="74">
        <v>58</v>
      </c>
      <c r="XA437" s="74">
        <v>70</v>
      </c>
      <c r="XB437" s="74"/>
      <c r="XE437" s="80">
        <v>0</v>
      </c>
      <c r="XF437" s="80">
        <v>1</v>
      </c>
      <c r="XG437" s="80">
        <v>2</v>
      </c>
      <c r="XH437" s="80">
        <v>3</v>
      </c>
      <c r="XI437" s="80">
        <v>4</v>
      </c>
      <c r="XJ437" s="80">
        <v>5</v>
      </c>
      <c r="XK437" s="80"/>
      <c r="XL437" s="75"/>
      <c r="XM437" s="75"/>
      <c r="XN437" s="80">
        <v>10</v>
      </c>
      <c r="XO437" s="80">
        <v>10</v>
      </c>
      <c r="XP437" s="80">
        <v>10</v>
      </c>
      <c r="XQ437" s="80">
        <v>10</v>
      </c>
      <c r="XR437" s="80">
        <v>10</v>
      </c>
      <c r="XS437" s="80">
        <v>10</v>
      </c>
      <c r="XT437" s="80"/>
      <c r="XW437" s="80">
        <v>0</v>
      </c>
      <c r="XX437" s="80">
        <v>0</v>
      </c>
      <c r="XY437" s="80">
        <v>0</v>
      </c>
      <c r="XZ437" s="80">
        <v>0</v>
      </c>
      <c r="YA437" s="80">
        <v>0</v>
      </c>
      <c r="YB437" s="80">
        <v>0</v>
      </c>
      <c r="YC437" s="80"/>
      <c r="YF437" s="5">
        <v>690.6763008812427</v>
      </c>
      <c r="YG437" s="5">
        <v>918.63367603860752</v>
      </c>
      <c r="YH437" s="5">
        <v>973.75169660092342</v>
      </c>
      <c r="YI437" s="5">
        <v>1032.1767983969794</v>
      </c>
      <c r="YJ437" s="5">
        <v>1094.1074063007991</v>
      </c>
      <c r="YK437" s="5">
        <v>3384.7012860339428</v>
      </c>
      <c r="YL437" s="5"/>
      <c r="YO437" s="5">
        <v>14906.682752832565</v>
      </c>
      <c r="YP437" s="5">
        <v>19826.626101552669</v>
      </c>
      <c r="YQ437" s="5">
        <v>21016.223667645827</v>
      </c>
      <c r="YR437" s="5">
        <v>29702.929450272768</v>
      </c>
      <c r="YS437" s="5">
        <v>31485.105217289143</v>
      </c>
      <c r="YT437" s="5">
        <v>33374.211530326473</v>
      </c>
      <c r="YU437" s="5"/>
      <c r="YX437" s="5">
        <v>10195.242815347347</v>
      </c>
      <c r="YY437" s="5">
        <v>19649.869898749301</v>
      </c>
      <c r="YZ437" s="5">
        <v>21016.223667645827</v>
      </c>
      <c r="ZA437" s="5">
        <v>29702.929450272768</v>
      </c>
      <c r="ZB437" s="5">
        <v>31485.105217289143</v>
      </c>
      <c r="ZC437" s="5">
        <v>33374.211530326473</v>
      </c>
      <c r="ZD437" s="5"/>
      <c r="ZG437" s="5">
        <v>331.25961672961256</v>
      </c>
      <c r="ZH437" s="5">
        <v>440.59169114561485</v>
      </c>
      <c r="ZI437" s="5">
        <v>467.02719261435175</v>
      </c>
      <c r="ZJ437" s="5">
        <v>495.0488241712128</v>
      </c>
      <c r="ZK437" s="5">
        <v>524.7517536214857</v>
      </c>
      <c r="ZL437" s="5">
        <v>556.23685883877454</v>
      </c>
      <c r="ZM437" s="5"/>
      <c r="ZP437" s="60">
        <v>4637.6346342145762</v>
      </c>
      <c r="ZQ437" s="60">
        <v>12336.567352077216</v>
      </c>
      <c r="ZR437" s="60">
        <v>13076.761393201848</v>
      </c>
      <c r="ZS437" s="60">
        <v>13861.367076793958</v>
      </c>
      <c r="ZT437" s="60">
        <v>14693.049101401601</v>
      </c>
      <c r="ZU437" s="60">
        <v>15574.632047485688</v>
      </c>
      <c r="ZV437" s="60"/>
      <c r="ZY437" s="60">
        <v>331.25961672961256</v>
      </c>
      <c r="ZZ437" s="60">
        <v>440.59169114561485</v>
      </c>
      <c r="AAA437" s="60">
        <v>467.02719261435175</v>
      </c>
      <c r="AAB437" s="60">
        <v>495.0488241712128</v>
      </c>
      <c r="AAC437" s="60">
        <v>524.7517536214857</v>
      </c>
      <c r="AAD437" s="60">
        <v>556.23685883877454</v>
      </c>
      <c r="AAE437" s="60"/>
      <c r="AAH437" s="60">
        <v>4306.3750174849629</v>
      </c>
      <c r="AAI437" s="60">
        <v>14980.117498950905</v>
      </c>
      <c r="AAJ437" s="60">
        <v>25686.495593789346</v>
      </c>
      <c r="AAK437" s="60">
        <v>37623.710637012176</v>
      </c>
      <c r="AAL437" s="60">
        <v>50900.920101284115</v>
      </c>
      <c r="AAM437" s="60">
        <v>65635.949342975393</v>
      </c>
      <c r="AAN437" s="60"/>
      <c r="AAQ437" s="5">
        <v>8944.00965169954</v>
      </c>
      <c r="AAR437" s="5">
        <v>27316.68485102812</v>
      </c>
      <c r="AAS437" s="5">
        <v>38763.256986991197</v>
      </c>
      <c r="AAT437" s="5">
        <v>51485.077713806138</v>
      </c>
      <c r="AAU437" s="5">
        <v>65593.969202685723</v>
      </c>
      <c r="AAV437" s="5">
        <v>81210.581390461084</v>
      </c>
    </row>
    <row r="438" spans="2:724" ht="15" customHeight="1">
      <c r="B438" s="228">
        <v>165</v>
      </c>
      <c r="C438" s="228">
        <v>777036</v>
      </c>
      <c r="D438" s="229" t="s">
        <v>573</v>
      </c>
      <c r="E438" s="73" t="b">
        <v>0</v>
      </c>
      <c r="F438" s="230">
        <v>38975</v>
      </c>
      <c r="G438" s="231" t="s">
        <v>426</v>
      </c>
      <c r="H438" s="57" t="s">
        <v>243</v>
      </c>
      <c r="I438" s="57" t="s">
        <v>200</v>
      </c>
      <c r="J438" s="229" t="s">
        <v>253</v>
      </c>
      <c r="K438" s="232">
        <v>9000</v>
      </c>
      <c r="L438" s="232">
        <v>0</v>
      </c>
      <c r="M438" s="73" t="b">
        <v>1</v>
      </c>
      <c r="N438" s="73" t="b">
        <v>1</v>
      </c>
      <c r="O438" s="73" t="b">
        <v>1</v>
      </c>
      <c r="P438" s="27">
        <v>40071</v>
      </c>
      <c r="Q438" s="27" t="s">
        <v>426</v>
      </c>
      <c r="R438" s="69">
        <v>0</v>
      </c>
      <c r="S438" s="69">
        <v>0.06</v>
      </c>
      <c r="T438" s="69">
        <v>0.06</v>
      </c>
      <c r="U438" s="69">
        <v>0.06</v>
      </c>
      <c r="V438" s="69">
        <v>0.06</v>
      </c>
      <c r="W438" s="69">
        <v>0.06</v>
      </c>
      <c r="Z438" s="232">
        <v>13000</v>
      </c>
      <c r="AA438" s="232">
        <v>13000</v>
      </c>
      <c r="AB438" s="232">
        <v>13650</v>
      </c>
      <c r="AC438" s="232">
        <v>13650</v>
      </c>
      <c r="AD438" s="232">
        <v>13650</v>
      </c>
      <c r="AE438" s="232">
        <v>13650</v>
      </c>
      <c r="AF438" s="232">
        <v>13650</v>
      </c>
      <c r="AG438" s="232">
        <v>13650</v>
      </c>
      <c r="AH438" s="232">
        <v>13650</v>
      </c>
      <c r="AI438" s="232">
        <v>13650</v>
      </c>
      <c r="AJ438" s="232">
        <v>13650</v>
      </c>
      <c r="AK438" s="232">
        <v>13650</v>
      </c>
      <c r="AL438" s="5">
        <v>14469</v>
      </c>
      <c r="AM438" s="5">
        <v>14469</v>
      </c>
      <c r="AN438" s="5">
        <v>14469</v>
      </c>
      <c r="AO438" s="5">
        <v>14469</v>
      </c>
      <c r="AP438" s="5">
        <v>14469</v>
      </c>
      <c r="AQ438" s="5">
        <v>14469</v>
      </c>
      <c r="AR438" s="5">
        <v>14469</v>
      </c>
      <c r="AS438" s="5">
        <v>14469</v>
      </c>
      <c r="AT438" s="5">
        <v>14469</v>
      </c>
      <c r="AU438" s="5">
        <v>14469</v>
      </c>
      <c r="AV438" s="5">
        <v>14469</v>
      </c>
      <c r="AW438" s="5">
        <v>14469</v>
      </c>
      <c r="AX438" s="5">
        <v>15337.140000000001</v>
      </c>
      <c r="AY438" s="5">
        <v>15337.140000000001</v>
      </c>
      <c r="AZ438" s="5">
        <v>15337.140000000001</v>
      </c>
      <c r="BA438" s="5">
        <v>15337.140000000001</v>
      </c>
      <c r="BB438" s="5">
        <v>15337.140000000001</v>
      </c>
      <c r="BC438" s="5">
        <v>15337.140000000001</v>
      </c>
      <c r="BD438" s="5">
        <v>15337.140000000001</v>
      </c>
      <c r="BE438" s="5">
        <v>15337.140000000001</v>
      </c>
      <c r="BF438" s="5">
        <v>15337.140000000001</v>
      </c>
      <c r="BG438" s="5">
        <v>15337.140000000001</v>
      </c>
      <c r="BH438" s="5">
        <v>15337.140000000001</v>
      </c>
      <c r="BI438" s="5">
        <v>15337.140000000001</v>
      </c>
      <c r="BJ438" s="5">
        <v>16257.368400000003</v>
      </c>
      <c r="BK438" s="5">
        <v>16257.368400000003</v>
      </c>
      <c r="BL438" s="5">
        <v>16257.368400000003</v>
      </c>
      <c r="BM438" s="5">
        <v>16257.368400000003</v>
      </c>
      <c r="BN438" s="5">
        <v>16257.368400000003</v>
      </c>
      <c r="BO438" s="5">
        <v>16257.368400000003</v>
      </c>
      <c r="BP438" s="5">
        <v>16257.368400000003</v>
      </c>
      <c r="BQ438" s="5">
        <v>16257.368400000003</v>
      </c>
      <c r="BR438" s="5">
        <v>16257.368400000003</v>
      </c>
      <c r="BS438" s="5">
        <v>16257.368400000003</v>
      </c>
      <c r="BT438" s="5">
        <v>16257.368400000003</v>
      </c>
      <c r="BU438" s="5">
        <v>16257.368400000003</v>
      </c>
      <c r="BV438" s="5">
        <v>17232.810504000005</v>
      </c>
      <c r="BW438" s="5">
        <v>17232.810504000005</v>
      </c>
      <c r="BX438" s="5">
        <v>17232.810504000005</v>
      </c>
      <c r="BY438" s="5">
        <v>17232.810504000005</v>
      </c>
      <c r="BZ438" s="5">
        <v>17232.810504000005</v>
      </c>
      <c r="CA438" s="5">
        <v>17232.810504000005</v>
      </c>
      <c r="CB438" s="5">
        <v>17232.810504000005</v>
      </c>
      <c r="CC438" s="5">
        <v>17232.810504000005</v>
      </c>
      <c r="CD438" s="5">
        <v>17232.810504000005</v>
      </c>
      <c r="CE438" s="5">
        <v>17232.810504000005</v>
      </c>
      <c r="CF438" s="5">
        <v>17232.810504000005</v>
      </c>
      <c r="CG438" s="5">
        <v>17232.810504000005</v>
      </c>
      <c r="CH438" s="5">
        <v>18266.779134240005</v>
      </c>
      <c r="CI438" s="5">
        <v>18266.779134240005</v>
      </c>
      <c r="CJ438" s="5">
        <v>18266.779134240005</v>
      </c>
      <c r="CK438" s="5">
        <v>18266.779134240005</v>
      </c>
      <c r="CL438" s="5">
        <v>18266.779134240005</v>
      </c>
      <c r="CM438" s="5">
        <v>18266.779134240005</v>
      </c>
      <c r="CN438" s="5">
        <v>18266.779134240005</v>
      </c>
      <c r="CO438" s="5">
        <v>18266.779134240005</v>
      </c>
      <c r="CP438" s="5">
        <v>18266.779134240005</v>
      </c>
      <c r="CQ438" s="5">
        <v>18266.779134240005</v>
      </c>
      <c r="CR438" s="5">
        <v>18266.779134240005</v>
      </c>
      <c r="CS438" s="5">
        <v>18266.779134240005</v>
      </c>
      <c r="CU438" s="69">
        <v>0</v>
      </c>
      <c r="CV438" s="69">
        <v>0</v>
      </c>
      <c r="CW438" s="69">
        <v>0</v>
      </c>
      <c r="CX438" s="69">
        <v>0</v>
      </c>
      <c r="CY438" s="69">
        <v>0</v>
      </c>
      <c r="CZ438" s="69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0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/>
      <c r="FZ438" s="5">
        <v>13000</v>
      </c>
      <c r="GA438" s="5">
        <v>13000</v>
      </c>
      <c r="GB438" s="5">
        <v>13650</v>
      </c>
      <c r="GC438" s="5">
        <v>13650</v>
      </c>
      <c r="GD438" s="5">
        <v>13650</v>
      </c>
      <c r="GE438" s="5">
        <v>13650</v>
      </c>
      <c r="GF438" s="5">
        <v>13650</v>
      </c>
      <c r="GG438" s="5">
        <v>13650</v>
      </c>
      <c r="GH438" s="5">
        <v>13650</v>
      </c>
      <c r="GI438" s="5">
        <v>13650</v>
      </c>
      <c r="GJ438" s="5">
        <v>13650</v>
      </c>
      <c r="GK438" s="5">
        <v>13650</v>
      </c>
      <c r="GL438" s="5">
        <v>14469</v>
      </c>
      <c r="GM438" s="5">
        <v>14469</v>
      </c>
      <c r="GN438" s="5">
        <v>14469</v>
      </c>
      <c r="GO438" s="5">
        <v>14469</v>
      </c>
      <c r="GP438" s="5">
        <v>14469</v>
      </c>
      <c r="GQ438" s="5">
        <v>14469</v>
      </c>
      <c r="GR438" s="5">
        <v>14469</v>
      </c>
      <c r="GS438" s="5">
        <v>14469</v>
      </c>
      <c r="GT438" s="5">
        <v>14469</v>
      </c>
      <c r="GU438" s="5">
        <v>14469</v>
      </c>
      <c r="GV438" s="5">
        <v>14469</v>
      </c>
      <c r="GW438" s="5">
        <v>14469</v>
      </c>
      <c r="GX438" s="5">
        <v>15337.140000000001</v>
      </c>
      <c r="GY438" s="5">
        <v>15337.140000000001</v>
      </c>
      <c r="GZ438" s="5">
        <v>15337.140000000001</v>
      </c>
      <c r="HA438" s="5">
        <v>15337.140000000001</v>
      </c>
      <c r="HB438" s="5">
        <v>15337.140000000001</v>
      </c>
      <c r="HC438" s="5">
        <v>15337.140000000001</v>
      </c>
      <c r="HD438" s="5">
        <v>15337.140000000001</v>
      </c>
      <c r="HE438" s="5">
        <v>15337.140000000001</v>
      </c>
      <c r="HF438" s="5">
        <v>15337.140000000001</v>
      </c>
      <c r="HG438" s="5">
        <v>15337.140000000001</v>
      </c>
      <c r="HH438" s="5">
        <v>15337.140000000001</v>
      </c>
      <c r="HI438" s="5">
        <v>15337.140000000001</v>
      </c>
      <c r="HJ438" s="5">
        <v>16257.368400000003</v>
      </c>
      <c r="HK438" s="5">
        <v>16257.368400000003</v>
      </c>
      <c r="HL438" s="5">
        <v>16257.368400000003</v>
      </c>
      <c r="HM438" s="5">
        <v>16257.368400000003</v>
      </c>
      <c r="HN438" s="5">
        <v>16257.368400000003</v>
      </c>
      <c r="HO438" s="5">
        <v>16257.368400000003</v>
      </c>
      <c r="HP438" s="5">
        <v>16257.368400000003</v>
      </c>
      <c r="HQ438" s="5">
        <v>16257.368400000003</v>
      </c>
      <c r="HR438" s="5">
        <v>16257.368400000003</v>
      </c>
      <c r="HS438" s="5">
        <v>16257.368400000003</v>
      </c>
      <c r="HT438" s="5">
        <v>16257.368400000003</v>
      </c>
      <c r="HU438" s="5">
        <v>16257.368400000003</v>
      </c>
      <c r="HV438" s="5">
        <v>17232.810504000005</v>
      </c>
      <c r="HW438" s="5">
        <v>17232.810504000005</v>
      </c>
      <c r="HX438" s="5">
        <v>17232.810504000005</v>
      </c>
      <c r="HY438" s="5">
        <v>17232.810504000005</v>
      </c>
      <c r="HZ438" s="5">
        <v>17232.810504000005</v>
      </c>
      <c r="IA438" s="5">
        <v>17232.810504000005</v>
      </c>
      <c r="IB438" s="5">
        <v>17232.810504000005</v>
      </c>
      <c r="IC438" s="5">
        <v>17232.810504000005</v>
      </c>
      <c r="ID438" s="5">
        <v>17232.810504000005</v>
      </c>
      <c r="IE438" s="5">
        <v>17232.810504000005</v>
      </c>
      <c r="IF438" s="5">
        <v>17232.810504000005</v>
      </c>
      <c r="IG438" s="5">
        <v>17232.810504000005</v>
      </c>
      <c r="IH438" s="5">
        <v>18266.779134240005</v>
      </c>
      <c r="II438" s="5">
        <v>18266.779134240005</v>
      </c>
      <c r="IJ438" s="5">
        <v>18266.779134240005</v>
      </c>
      <c r="IK438" s="5">
        <v>18266.779134240005</v>
      </c>
      <c r="IL438" s="5">
        <v>18266.779134240005</v>
      </c>
      <c r="IM438" s="5">
        <v>18266.779134240005</v>
      </c>
      <c r="IN438" s="5">
        <v>18266.779134240005</v>
      </c>
      <c r="IO438" s="5">
        <v>18266.779134240005</v>
      </c>
      <c r="IP438" s="5">
        <v>18266.779134240005</v>
      </c>
      <c r="IQ438" s="5">
        <v>18266.779134240005</v>
      </c>
      <c r="IR438" s="5">
        <v>18266.779134240005</v>
      </c>
      <c r="IS438" s="5">
        <v>18266.779134240005</v>
      </c>
      <c r="IT438" s="5"/>
      <c r="IW438" s="5">
        <v>373.1</v>
      </c>
      <c r="IX438" s="5">
        <v>373.1</v>
      </c>
      <c r="IY438" s="5">
        <v>391.755</v>
      </c>
      <c r="IZ438" s="5">
        <v>391.755</v>
      </c>
      <c r="JA438" s="5">
        <v>391.755</v>
      </c>
      <c r="JB438" s="5">
        <v>391.755</v>
      </c>
      <c r="JC438" s="5">
        <v>391.755</v>
      </c>
      <c r="JD438" s="5">
        <v>391.755</v>
      </c>
      <c r="JE438" s="5">
        <v>391.755</v>
      </c>
      <c r="JF438" s="5">
        <v>391.755</v>
      </c>
      <c r="JG438" s="5">
        <v>391.755</v>
      </c>
      <c r="JH438" s="5">
        <v>391.755</v>
      </c>
      <c r="JI438" s="5">
        <v>415.26029999999997</v>
      </c>
      <c r="JJ438" s="5">
        <v>415.26029999999997</v>
      </c>
      <c r="JK438" s="5">
        <v>415.26029999999997</v>
      </c>
      <c r="JL438" s="5">
        <v>415.26029999999997</v>
      </c>
      <c r="JM438" s="5">
        <v>415.26029999999997</v>
      </c>
      <c r="JN438" s="5">
        <v>415.26029999999997</v>
      </c>
      <c r="JO438" s="5">
        <v>415.26029999999997</v>
      </c>
      <c r="JP438" s="5">
        <v>415.26029999999997</v>
      </c>
      <c r="JQ438" s="5">
        <v>415.26029999999997</v>
      </c>
      <c r="JR438" s="5">
        <v>415.26029999999997</v>
      </c>
      <c r="JS438" s="5">
        <v>415.26029999999997</v>
      </c>
      <c r="JT438" s="5">
        <v>415.26029999999997</v>
      </c>
      <c r="JU438" s="5">
        <v>440.17591800000002</v>
      </c>
      <c r="JV438" s="5">
        <v>440.17591800000002</v>
      </c>
      <c r="JW438" s="5">
        <v>440.17591800000002</v>
      </c>
      <c r="JX438" s="5">
        <v>440.17591800000002</v>
      </c>
      <c r="JY438" s="5">
        <v>440.17591800000002</v>
      </c>
      <c r="JZ438" s="5">
        <v>440.17591800000002</v>
      </c>
      <c r="KA438" s="5">
        <v>440.17591800000002</v>
      </c>
      <c r="KB438" s="5">
        <v>440.17591800000002</v>
      </c>
      <c r="KC438" s="5">
        <v>440.17591800000002</v>
      </c>
      <c r="KD438" s="5">
        <v>440.17591800000002</v>
      </c>
      <c r="KE438" s="5">
        <v>440.17591800000002</v>
      </c>
      <c r="KF438" s="5">
        <v>440.17591800000002</v>
      </c>
      <c r="KG438" s="5">
        <v>466.58647308000008</v>
      </c>
      <c r="KH438" s="5">
        <v>466.58647308000008</v>
      </c>
      <c r="KI438" s="5">
        <v>466.58647308000008</v>
      </c>
      <c r="KJ438" s="5">
        <v>466.58647308000008</v>
      </c>
      <c r="KK438" s="5">
        <v>466.58647308000008</v>
      </c>
      <c r="KL438" s="5">
        <v>466.58647308000008</v>
      </c>
      <c r="KM438" s="5">
        <v>466.58647308000008</v>
      </c>
      <c r="KN438" s="5">
        <v>466.58647308000008</v>
      </c>
      <c r="KO438" s="5">
        <v>466.58647308000008</v>
      </c>
      <c r="KP438" s="5">
        <v>466.58647308000008</v>
      </c>
      <c r="KQ438" s="5">
        <v>466.58647308000008</v>
      </c>
      <c r="KR438" s="5">
        <v>466.58647308000008</v>
      </c>
      <c r="KS438" s="5">
        <v>494.58166146480011</v>
      </c>
      <c r="KT438" s="5">
        <v>494.58166146480011</v>
      </c>
      <c r="KU438" s="5">
        <v>494.58166146480011</v>
      </c>
      <c r="KV438" s="5">
        <v>494.58166146480011</v>
      </c>
      <c r="KW438" s="5">
        <v>494.58166146480011</v>
      </c>
      <c r="KX438" s="5">
        <v>494.58166146480011</v>
      </c>
      <c r="KY438" s="5">
        <v>494.58166146480011</v>
      </c>
      <c r="KZ438" s="5">
        <v>494.58166146480011</v>
      </c>
      <c r="LA438" s="5">
        <v>494.58166146480011</v>
      </c>
      <c r="LB438" s="5">
        <v>494.58166146480011</v>
      </c>
      <c r="LC438" s="5">
        <v>494.58166146480011</v>
      </c>
      <c r="LD438" s="5">
        <v>494.58166146480011</v>
      </c>
      <c r="LE438" s="5">
        <v>524.25656115268816</v>
      </c>
      <c r="LF438" s="5">
        <v>524.25656115268816</v>
      </c>
      <c r="LG438" s="5">
        <v>524.25656115268816</v>
      </c>
      <c r="LH438" s="5">
        <v>524.25656115268816</v>
      </c>
      <c r="LI438" s="5">
        <v>524.25656115268816</v>
      </c>
      <c r="LJ438" s="5">
        <v>524.25656115268816</v>
      </c>
      <c r="LK438" s="5">
        <v>524.25656115268816</v>
      </c>
      <c r="LL438" s="5">
        <v>524.25656115268816</v>
      </c>
      <c r="LM438" s="5">
        <v>524.25656115268816</v>
      </c>
      <c r="LN438" s="5">
        <v>524.25656115268816</v>
      </c>
      <c r="LO438" s="5">
        <v>524.25656115268816</v>
      </c>
      <c r="LP438" s="5">
        <v>524.25656115268816</v>
      </c>
      <c r="LQ438" s="5"/>
      <c r="LT438" s="5">
        <v>395.2</v>
      </c>
      <c r="LU438" s="5">
        <v>395.2</v>
      </c>
      <c r="LV438" s="5">
        <v>414.96</v>
      </c>
      <c r="LW438" s="5">
        <v>414.96</v>
      </c>
      <c r="LX438" s="5">
        <v>414.96</v>
      </c>
      <c r="LY438" s="5">
        <v>414.96</v>
      </c>
      <c r="LZ438" s="5">
        <v>414.96</v>
      </c>
      <c r="MA438" s="5">
        <v>414.96</v>
      </c>
      <c r="MB438" s="5">
        <v>414.96</v>
      </c>
      <c r="MC438" s="5">
        <v>414.96</v>
      </c>
      <c r="MD438" s="5">
        <v>414.96</v>
      </c>
      <c r="ME438" s="5">
        <v>414.96</v>
      </c>
      <c r="MF438" s="5">
        <v>439.85759999999999</v>
      </c>
      <c r="MG438" s="5">
        <v>439.85759999999999</v>
      </c>
      <c r="MH438" s="5">
        <v>439.85759999999999</v>
      </c>
      <c r="MI438" s="5">
        <v>439.85759999999999</v>
      </c>
      <c r="MJ438" s="5">
        <v>439.85759999999999</v>
      </c>
      <c r="MK438" s="5">
        <v>439.85759999999999</v>
      </c>
      <c r="ML438" s="5">
        <v>439.85759999999999</v>
      </c>
      <c r="MM438" s="5">
        <v>439.85759999999999</v>
      </c>
      <c r="MN438" s="5">
        <v>439.85759999999999</v>
      </c>
      <c r="MO438" s="5">
        <v>439.85759999999999</v>
      </c>
      <c r="MP438" s="5">
        <v>439.85759999999999</v>
      </c>
      <c r="MQ438" s="5">
        <v>439.85759999999999</v>
      </c>
      <c r="MR438" s="5">
        <v>466.24905600000005</v>
      </c>
      <c r="MS438" s="5">
        <v>466.24905600000005</v>
      </c>
      <c r="MT438" s="5">
        <v>466.24905600000005</v>
      </c>
      <c r="MU438" s="5">
        <v>466.24905600000005</v>
      </c>
      <c r="MV438" s="5">
        <v>466.24905600000005</v>
      </c>
      <c r="MW438" s="5">
        <v>466.24905600000005</v>
      </c>
      <c r="MX438" s="5">
        <v>466.24905600000005</v>
      </c>
      <c r="MY438" s="5">
        <v>466.24905600000005</v>
      </c>
      <c r="MZ438" s="5">
        <v>466.24905600000005</v>
      </c>
      <c r="NA438" s="5">
        <v>466.24905600000005</v>
      </c>
      <c r="NB438" s="5">
        <v>466.24905600000005</v>
      </c>
      <c r="NC438" s="5">
        <v>466.24905600000005</v>
      </c>
      <c r="ND438" s="5">
        <v>494.22399936000011</v>
      </c>
      <c r="NE438" s="5">
        <v>494.22399936000011</v>
      </c>
      <c r="NF438" s="5">
        <v>494.22399936000011</v>
      </c>
      <c r="NG438" s="5">
        <v>494.22399936000011</v>
      </c>
      <c r="NH438" s="5">
        <v>494.22399936000011</v>
      </c>
      <c r="NI438" s="5">
        <v>494.22399936000011</v>
      </c>
      <c r="NJ438" s="5">
        <v>494.22399936000011</v>
      </c>
      <c r="NK438" s="5">
        <v>494.22399936000011</v>
      </c>
      <c r="NL438" s="5">
        <v>494.22399936000011</v>
      </c>
      <c r="NM438" s="5">
        <v>494.22399936000011</v>
      </c>
      <c r="NN438" s="5">
        <v>494.22399936000011</v>
      </c>
      <c r="NO438" s="5">
        <v>494.22399936000011</v>
      </c>
      <c r="NP438" s="5">
        <v>523.87743932160015</v>
      </c>
      <c r="NQ438" s="5">
        <v>523.87743932160015</v>
      </c>
      <c r="NR438" s="5">
        <v>523.87743932160015</v>
      </c>
      <c r="NS438" s="5">
        <v>523.87743932160015</v>
      </c>
      <c r="NT438" s="5">
        <v>523.87743932160015</v>
      </c>
      <c r="NU438" s="5">
        <v>523.87743932160015</v>
      </c>
      <c r="NV438" s="5">
        <v>523.87743932160015</v>
      </c>
      <c r="NW438" s="5">
        <v>523.87743932160015</v>
      </c>
      <c r="NX438" s="5">
        <v>523.87743932160015</v>
      </c>
      <c r="NY438" s="5">
        <v>523.87743932160015</v>
      </c>
      <c r="NZ438" s="5">
        <v>523.87743932160015</v>
      </c>
      <c r="OA438" s="5">
        <v>523.87743932160015</v>
      </c>
      <c r="OB438" s="5">
        <v>555.31008568089612</v>
      </c>
      <c r="OC438" s="5">
        <v>555.31008568089612</v>
      </c>
      <c r="OD438" s="5">
        <v>555.31008568089612</v>
      </c>
      <c r="OE438" s="5">
        <v>555.31008568089612</v>
      </c>
      <c r="OF438" s="5">
        <v>555.31008568089612</v>
      </c>
      <c r="OG438" s="5">
        <v>555.31008568089612</v>
      </c>
      <c r="OH438" s="5">
        <v>555.31008568089612</v>
      </c>
      <c r="OI438" s="5">
        <v>555.31008568089612</v>
      </c>
      <c r="OJ438" s="5">
        <v>555.31008568089612</v>
      </c>
      <c r="OK438" s="5">
        <v>555.31008568089612</v>
      </c>
      <c r="OL438" s="5">
        <v>555.31008568089612</v>
      </c>
      <c r="OM438" s="5">
        <v>555.31008568089612</v>
      </c>
      <c r="ON438" s="5"/>
      <c r="OQ438" s="59">
        <v>0</v>
      </c>
      <c r="OR438" s="59">
        <v>0</v>
      </c>
      <c r="OS438" s="59">
        <v>0</v>
      </c>
      <c r="OT438" s="59">
        <v>0</v>
      </c>
      <c r="OU438" s="59">
        <v>0</v>
      </c>
      <c r="OV438" s="59">
        <v>0</v>
      </c>
      <c r="OW438" s="59">
        <v>0</v>
      </c>
      <c r="OX438" s="59">
        <v>0</v>
      </c>
      <c r="OY438" s="59">
        <v>0</v>
      </c>
      <c r="OZ438" s="59">
        <v>0</v>
      </c>
      <c r="PA438" s="59">
        <v>0</v>
      </c>
      <c r="PB438" s="59">
        <v>0</v>
      </c>
      <c r="PC438" s="59">
        <v>0</v>
      </c>
      <c r="PD438" s="59">
        <v>0</v>
      </c>
      <c r="PE438" s="59">
        <v>0</v>
      </c>
      <c r="PF438" s="59">
        <v>0</v>
      </c>
      <c r="PG438" s="59">
        <v>0</v>
      </c>
      <c r="PH438" s="59">
        <v>0</v>
      </c>
      <c r="PI438" s="59">
        <v>0</v>
      </c>
      <c r="PJ438" s="59">
        <v>0</v>
      </c>
      <c r="PK438" s="59">
        <v>0</v>
      </c>
      <c r="PL438" s="59">
        <v>0</v>
      </c>
      <c r="PM438" s="59">
        <v>0</v>
      </c>
      <c r="PN438" s="59">
        <v>0</v>
      </c>
      <c r="PO438" s="59">
        <v>0</v>
      </c>
      <c r="PP438" s="59">
        <v>0</v>
      </c>
      <c r="PQ438" s="59">
        <v>0</v>
      </c>
      <c r="PR438" s="59">
        <v>0</v>
      </c>
      <c r="PS438" s="59">
        <v>0</v>
      </c>
      <c r="PT438" s="59">
        <v>0</v>
      </c>
      <c r="PU438" s="59">
        <v>0</v>
      </c>
      <c r="PV438" s="59">
        <v>0</v>
      </c>
      <c r="PW438" s="59">
        <v>0</v>
      </c>
      <c r="PX438" s="59">
        <v>0</v>
      </c>
      <c r="PY438" s="59">
        <v>0</v>
      </c>
      <c r="PZ438" s="59">
        <v>0</v>
      </c>
      <c r="QA438" s="59">
        <v>0</v>
      </c>
      <c r="QB438" s="59">
        <v>0</v>
      </c>
      <c r="QC438" s="59">
        <v>0</v>
      </c>
      <c r="QD438" s="59">
        <v>0</v>
      </c>
      <c r="QE438" s="59">
        <v>0</v>
      </c>
      <c r="QF438" s="59">
        <v>0</v>
      </c>
      <c r="QG438" s="59">
        <v>0</v>
      </c>
      <c r="QH438" s="59">
        <v>0</v>
      </c>
      <c r="QI438" s="59">
        <v>0</v>
      </c>
      <c r="QJ438" s="59">
        <v>0</v>
      </c>
      <c r="QK438" s="59">
        <v>0</v>
      </c>
      <c r="QL438" s="59">
        <v>0</v>
      </c>
      <c r="QM438" s="59">
        <v>0</v>
      </c>
      <c r="QN438" s="59">
        <v>0</v>
      </c>
      <c r="QO438" s="59">
        <v>0</v>
      </c>
      <c r="QP438" s="59">
        <v>0</v>
      </c>
      <c r="QQ438" s="59">
        <v>0</v>
      </c>
      <c r="QR438" s="59">
        <v>0</v>
      </c>
      <c r="QS438" s="59">
        <v>0</v>
      </c>
      <c r="QT438" s="59">
        <v>0</v>
      </c>
      <c r="QU438" s="59">
        <v>0</v>
      </c>
      <c r="QV438" s="59">
        <v>0</v>
      </c>
      <c r="QW438" s="59">
        <v>0</v>
      </c>
      <c r="QX438" s="59">
        <v>0</v>
      </c>
      <c r="QY438" s="59">
        <v>0</v>
      </c>
      <c r="QZ438" s="59">
        <v>0</v>
      </c>
      <c r="RA438" s="59">
        <v>0</v>
      </c>
      <c r="RB438" s="59">
        <v>0</v>
      </c>
      <c r="RC438" s="59">
        <v>0</v>
      </c>
      <c r="RD438" s="59">
        <v>0</v>
      </c>
      <c r="RE438" s="59">
        <v>0</v>
      </c>
      <c r="RF438" s="59">
        <v>0</v>
      </c>
      <c r="RG438" s="59">
        <v>0</v>
      </c>
      <c r="RH438" s="59">
        <v>0</v>
      </c>
      <c r="RI438" s="59">
        <v>0</v>
      </c>
      <c r="RJ438" s="59">
        <v>0</v>
      </c>
      <c r="RK438" s="59"/>
      <c r="RN438" s="59">
        <v>768.3</v>
      </c>
      <c r="RO438" s="59">
        <v>768.3</v>
      </c>
      <c r="RP438" s="59">
        <v>806.71499999999992</v>
      </c>
      <c r="RQ438" s="59">
        <v>806.71499999999992</v>
      </c>
      <c r="RR438" s="59">
        <v>806.71499999999992</v>
      </c>
      <c r="RS438" s="59">
        <v>806.71499999999992</v>
      </c>
      <c r="RT438" s="59">
        <v>806.71499999999992</v>
      </c>
      <c r="RU438" s="59">
        <v>806.71499999999992</v>
      </c>
      <c r="RV438" s="59">
        <v>806.71499999999992</v>
      </c>
      <c r="RW438" s="59">
        <v>806.71499999999992</v>
      </c>
      <c r="RX438" s="59">
        <v>806.71499999999992</v>
      </c>
      <c r="RY438" s="59">
        <v>806.71499999999992</v>
      </c>
      <c r="RZ438" s="59">
        <v>855.11789999999996</v>
      </c>
      <c r="SA438" s="59">
        <v>855.11789999999996</v>
      </c>
      <c r="SB438" s="59">
        <v>855.11789999999996</v>
      </c>
      <c r="SC438" s="59">
        <v>855.11789999999996</v>
      </c>
      <c r="SD438" s="59">
        <v>855.11789999999996</v>
      </c>
      <c r="SE438" s="59">
        <v>855.11789999999996</v>
      </c>
      <c r="SF438" s="59">
        <v>855.11789999999996</v>
      </c>
      <c r="SG438" s="59">
        <v>855.11789999999996</v>
      </c>
      <c r="SH438" s="59">
        <v>855.11789999999996</v>
      </c>
      <c r="SI438" s="59">
        <v>855.11789999999996</v>
      </c>
      <c r="SJ438" s="59">
        <v>855.11789999999996</v>
      </c>
      <c r="SK438" s="59">
        <v>855.11789999999996</v>
      </c>
      <c r="SL438" s="59">
        <v>906.42497400000002</v>
      </c>
      <c r="SM438" s="59">
        <v>906.42497400000002</v>
      </c>
      <c r="SN438" s="59">
        <v>906.42497400000002</v>
      </c>
      <c r="SO438" s="59">
        <v>906.42497400000002</v>
      </c>
      <c r="SP438" s="59">
        <v>906.42497400000002</v>
      </c>
      <c r="SQ438" s="59">
        <v>906.42497400000002</v>
      </c>
      <c r="SR438" s="59">
        <v>906.42497400000002</v>
      </c>
      <c r="SS438" s="59">
        <v>906.42497400000002</v>
      </c>
      <c r="ST438" s="59">
        <v>906.42497400000002</v>
      </c>
      <c r="SU438" s="59">
        <v>906.42497400000002</v>
      </c>
      <c r="SV438" s="59">
        <v>906.42497400000002</v>
      </c>
      <c r="SW438" s="59">
        <v>906.42497400000002</v>
      </c>
      <c r="SX438" s="59">
        <v>960.81047244000024</v>
      </c>
      <c r="SY438" s="59">
        <v>960.81047244000024</v>
      </c>
      <c r="SZ438" s="59">
        <v>960.81047244000024</v>
      </c>
      <c r="TA438" s="59">
        <v>960.81047244000024</v>
      </c>
      <c r="TB438" s="59">
        <v>960.81047244000024</v>
      </c>
      <c r="TC438" s="59">
        <v>960.81047244000024</v>
      </c>
      <c r="TD438" s="59">
        <v>960.81047244000024</v>
      </c>
      <c r="TE438" s="59">
        <v>960.81047244000024</v>
      </c>
      <c r="TF438" s="59">
        <v>960.81047244000024</v>
      </c>
      <c r="TG438" s="59">
        <v>960.81047244000024</v>
      </c>
      <c r="TH438" s="59">
        <v>960.81047244000024</v>
      </c>
      <c r="TI438" s="59">
        <v>960.81047244000024</v>
      </c>
      <c r="TJ438" s="59">
        <v>1018.4591007864003</v>
      </c>
      <c r="TK438" s="59">
        <v>1018.4591007864003</v>
      </c>
      <c r="TL438" s="59">
        <v>1018.4591007864003</v>
      </c>
      <c r="TM438" s="59">
        <v>1018.4591007864003</v>
      </c>
      <c r="TN438" s="59">
        <v>1018.4591007864003</v>
      </c>
      <c r="TO438" s="59">
        <v>1018.4591007864003</v>
      </c>
      <c r="TP438" s="59">
        <v>1018.4591007864003</v>
      </c>
      <c r="TQ438" s="59">
        <v>1018.4591007864003</v>
      </c>
      <c r="TR438" s="59">
        <v>1018.4591007864003</v>
      </c>
      <c r="TS438" s="59">
        <v>1018.4591007864003</v>
      </c>
      <c r="TT438" s="59">
        <v>1018.4591007864003</v>
      </c>
      <c r="TU438" s="59">
        <v>1018.4591007864003</v>
      </c>
      <c r="TV438" s="59">
        <v>1079.5666468335844</v>
      </c>
      <c r="TW438" s="59">
        <v>1079.5666468335844</v>
      </c>
      <c r="TX438" s="59">
        <v>1079.5666468335844</v>
      </c>
      <c r="TY438" s="59">
        <v>1079.5666468335844</v>
      </c>
      <c r="TZ438" s="59">
        <v>1079.5666468335844</v>
      </c>
      <c r="UA438" s="59">
        <v>1079.5666468335844</v>
      </c>
      <c r="UB438" s="59">
        <v>1079.5666468335844</v>
      </c>
      <c r="UC438" s="59">
        <v>1079.5666468335844</v>
      </c>
      <c r="UD438" s="59">
        <v>1079.5666468335844</v>
      </c>
      <c r="UE438" s="59">
        <v>1079.5666468335844</v>
      </c>
      <c r="UF438" s="59">
        <v>1079.5666468335844</v>
      </c>
      <c r="UG438" s="59">
        <v>1079.5666468335844</v>
      </c>
      <c r="UH438" s="59"/>
      <c r="UK438" s="59">
        <v>4663.7500000000009</v>
      </c>
      <c r="UL438" s="59">
        <v>4983.1235999999999</v>
      </c>
      <c r="UM438" s="59">
        <v>5282.1110159999998</v>
      </c>
      <c r="UN438" s="59">
        <v>5599.0376769600016</v>
      </c>
      <c r="UO438" s="59">
        <v>5934.979937577601</v>
      </c>
      <c r="UP438" s="59">
        <v>6291.0787338322561</v>
      </c>
      <c r="UQ438" s="59"/>
      <c r="UT438" s="59">
        <v>4940</v>
      </c>
      <c r="UU438" s="59">
        <v>5278.2911999999997</v>
      </c>
      <c r="UV438" s="59">
        <v>5594.9886719999995</v>
      </c>
      <c r="UW438" s="59">
        <v>5930.6879923199995</v>
      </c>
      <c r="UX438" s="59">
        <v>6286.5292718592</v>
      </c>
      <c r="UY438" s="59">
        <v>6663.721028170753</v>
      </c>
      <c r="UZ438" s="59"/>
      <c r="VC438" s="59">
        <v>0</v>
      </c>
      <c r="VD438" s="59">
        <v>0</v>
      </c>
      <c r="VE438" s="59">
        <v>0</v>
      </c>
      <c r="VF438" s="59">
        <v>0</v>
      </c>
      <c r="VG438" s="59">
        <v>0</v>
      </c>
      <c r="VH438" s="59">
        <v>0</v>
      </c>
      <c r="VI438" s="59"/>
      <c r="VL438" s="59">
        <v>9603.75</v>
      </c>
      <c r="VM438" s="59">
        <v>10261.414799999999</v>
      </c>
      <c r="VN438" s="59">
        <v>10877.099687999998</v>
      </c>
      <c r="VO438" s="59">
        <v>11529.72566928</v>
      </c>
      <c r="VP438" s="59">
        <v>12221.509209436801</v>
      </c>
      <c r="VQ438" s="59">
        <v>12954.799762003009</v>
      </c>
      <c r="VR438" s="59"/>
      <c r="VU438" s="59">
        <v>162500</v>
      </c>
      <c r="VV438" s="59">
        <v>173628</v>
      </c>
      <c r="VW438" s="59">
        <v>184045.68000000005</v>
      </c>
      <c r="VX438" s="59">
        <v>195088.42080000005</v>
      </c>
      <c r="VY438" s="59">
        <v>206793.72604800001</v>
      </c>
      <c r="VZ438" s="59">
        <v>219201.34961088005</v>
      </c>
      <c r="WA438" s="59"/>
      <c r="WD438" s="59">
        <v>13541.666666666666</v>
      </c>
      <c r="WE438" s="59">
        <v>14469</v>
      </c>
      <c r="WF438" s="59">
        <v>15337.140000000005</v>
      </c>
      <c r="WG438" s="59">
        <v>16257.368400000005</v>
      </c>
      <c r="WH438" s="59">
        <v>17232.810504000001</v>
      </c>
      <c r="WI438" s="59">
        <v>18266.779134240005</v>
      </c>
      <c r="WJ438" s="59"/>
      <c r="WM438" s="59">
        <v>568.26129528605406</v>
      </c>
      <c r="WN438" s="59">
        <v>607.17582878724306</v>
      </c>
      <c r="WO438" s="59">
        <v>643.6063785144778</v>
      </c>
      <c r="WP438" s="59">
        <v>682.2227612253464</v>
      </c>
      <c r="WQ438" s="59">
        <v>723.15612689886711</v>
      </c>
      <c r="WR438" s="59">
        <v>766.54549451279922</v>
      </c>
      <c r="WS438" s="59"/>
      <c r="WV438" s="74">
        <v>99.533333333333331</v>
      </c>
      <c r="WW438" s="74">
        <v>111.53333333333333</v>
      </c>
      <c r="WX438" s="74">
        <v>123.53333333333333</v>
      </c>
      <c r="WY438" s="74">
        <v>135.53333333333333</v>
      </c>
      <c r="WZ438" s="74">
        <v>147.53333333333333</v>
      </c>
      <c r="XA438" s="74">
        <v>159.53333333333333</v>
      </c>
      <c r="XB438" s="74"/>
      <c r="XE438" s="80">
        <v>8</v>
      </c>
      <c r="XF438" s="80">
        <v>9</v>
      </c>
      <c r="XG438" s="80">
        <v>10</v>
      </c>
      <c r="XH438" s="80">
        <v>11</v>
      </c>
      <c r="XI438" s="80">
        <v>12</v>
      </c>
      <c r="XJ438" s="80">
        <v>13</v>
      </c>
      <c r="XK438" s="80"/>
      <c r="XL438" s="75"/>
      <c r="XM438" s="75"/>
      <c r="XN438" s="80">
        <v>3</v>
      </c>
      <c r="XO438" s="80">
        <v>3</v>
      </c>
      <c r="XP438" s="80">
        <v>3</v>
      </c>
      <c r="XQ438" s="80">
        <v>3</v>
      </c>
      <c r="XR438" s="80">
        <v>3</v>
      </c>
      <c r="XS438" s="80">
        <v>3</v>
      </c>
      <c r="XT438" s="80"/>
      <c r="XW438" s="80">
        <v>15</v>
      </c>
      <c r="XX438" s="80">
        <v>15</v>
      </c>
      <c r="XY438" s="80">
        <v>15</v>
      </c>
      <c r="XZ438" s="80">
        <v>15</v>
      </c>
      <c r="YA438" s="80">
        <v>15</v>
      </c>
      <c r="YB438" s="80">
        <v>15</v>
      </c>
      <c r="YC438" s="80"/>
      <c r="YF438" s="5">
        <v>3457.869981815641</v>
      </c>
      <c r="YG438" s="5">
        <v>3694.664918170376</v>
      </c>
      <c r="YH438" s="5">
        <v>3916.3448132605981</v>
      </c>
      <c r="YI438" s="5">
        <v>4151.3255020562328</v>
      </c>
      <c r="YJ438" s="5">
        <v>4400.4050321796076</v>
      </c>
      <c r="YK438" s="5">
        <v>4664.4293341103839</v>
      </c>
      <c r="YL438" s="5"/>
      <c r="YO438" s="5">
        <v>34095.677717163242</v>
      </c>
      <c r="YP438" s="5">
        <v>36430.549727234582</v>
      </c>
      <c r="YQ438" s="5">
        <v>38616.382710868667</v>
      </c>
      <c r="YR438" s="5">
        <v>40933.365673520784</v>
      </c>
      <c r="YS438" s="5">
        <v>43389.367613932031</v>
      </c>
      <c r="YT438" s="5">
        <v>45992.729670767956</v>
      </c>
      <c r="YU438" s="5"/>
      <c r="YX438" s="5">
        <v>23319.320538585533</v>
      </c>
      <c r="YY438" s="5">
        <v>36105.768011836168</v>
      </c>
      <c r="YZ438" s="5">
        <v>38616.382710868667</v>
      </c>
      <c r="ZA438" s="5">
        <v>40933.365673520784</v>
      </c>
      <c r="ZB438" s="5">
        <v>43389.367613932031</v>
      </c>
      <c r="ZC438" s="5">
        <v>45992.729670767956</v>
      </c>
      <c r="ZD438" s="5"/>
      <c r="ZG438" s="5">
        <v>568.26129528605406</v>
      </c>
      <c r="ZH438" s="5">
        <v>607.17582878724306</v>
      </c>
      <c r="ZI438" s="5">
        <v>643.6063785144778</v>
      </c>
      <c r="ZJ438" s="5">
        <v>682.2227612253464</v>
      </c>
      <c r="ZK438" s="5">
        <v>723.15612689886711</v>
      </c>
      <c r="ZL438" s="5">
        <v>766.54549451279922</v>
      </c>
      <c r="ZM438" s="5"/>
      <c r="ZP438" s="60">
        <v>15911.316268009514</v>
      </c>
      <c r="ZQ438" s="60">
        <v>17000.923206042804</v>
      </c>
      <c r="ZR438" s="60">
        <v>18020.978598405378</v>
      </c>
      <c r="ZS438" s="60">
        <v>19102.237314309699</v>
      </c>
      <c r="ZT438" s="60">
        <v>20248.371553168279</v>
      </c>
      <c r="ZU438" s="60">
        <v>21463.273846358377</v>
      </c>
      <c r="ZV438" s="60"/>
      <c r="ZY438" s="60">
        <v>568.26129528605406</v>
      </c>
      <c r="ZZ438" s="60">
        <v>607.17582878724306</v>
      </c>
      <c r="AAA438" s="60">
        <v>643.6063785144778</v>
      </c>
      <c r="AAB438" s="60">
        <v>682.2227612253464</v>
      </c>
      <c r="AAC438" s="60">
        <v>723.15612689886711</v>
      </c>
      <c r="AAD438" s="60">
        <v>766.54549451279922</v>
      </c>
      <c r="AAE438" s="60"/>
      <c r="AAH438" s="60">
        <v>107969.64610435026</v>
      </c>
      <c r="AAI438" s="60">
        <v>129328.45153168277</v>
      </c>
      <c r="AAJ438" s="60">
        <v>151891.10532941678</v>
      </c>
      <c r="AAK438" s="60">
        <v>176695.69515736474</v>
      </c>
      <c r="AAL438" s="60">
        <v>203930.02778548055</v>
      </c>
      <c r="AAM438" s="60">
        <v>233796.37582640376</v>
      </c>
      <c r="AAN438" s="60"/>
      <c r="AAQ438" s="5">
        <v>123880.96237235978</v>
      </c>
      <c r="AAR438" s="5">
        <v>146329.37473772559</v>
      </c>
      <c r="AAS438" s="5">
        <v>169912.08392782215</v>
      </c>
      <c r="AAT438" s="5">
        <v>195797.93247167443</v>
      </c>
      <c r="AAU438" s="5">
        <v>224178.39933864883</v>
      </c>
      <c r="AAV438" s="5">
        <v>255259.64967276214</v>
      </c>
    </row>
    <row r="439" spans="2:724" ht="15" customHeight="1">
      <c r="B439" s="228">
        <v>166</v>
      </c>
      <c r="C439" s="228">
        <v>803073</v>
      </c>
      <c r="D439" s="229" t="s">
        <v>574</v>
      </c>
      <c r="E439" s="73" t="b">
        <v>0</v>
      </c>
      <c r="F439" s="230">
        <v>41629</v>
      </c>
      <c r="G439" s="231" t="s">
        <v>426</v>
      </c>
      <c r="H439" s="57" t="s">
        <v>243</v>
      </c>
      <c r="I439" s="57" t="s">
        <v>198</v>
      </c>
      <c r="J439" s="229" t="s">
        <v>244</v>
      </c>
      <c r="K439" s="232">
        <v>0</v>
      </c>
      <c r="L439" s="232">
        <v>0</v>
      </c>
      <c r="M439" s="73" t="b">
        <v>1</v>
      </c>
      <c r="N439" s="73" t="b">
        <v>1</v>
      </c>
      <c r="O439" s="73" t="b">
        <v>1</v>
      </c>
      <c r="P439" s="27">
        <v>42725</v>
      </c>
      <c r="Q439" s="27" t="s">
        <v>426</v>
      </c>
      <c r="R439" s="69">
        <v>0</v>
      </c>
      <c r="S439" s="69">
        <v>0.06</v>
      </c>
      <c r="T439" s="69">
        <v>0.06</v>
      </c>
      <c r="U439" s="69">
        <v>0.06</v>
      </c>
      <c r="V439" s="69">
        <v>0.06</v>
      </c>
      <c r="W439" s="69">
        <v>0.06</v>
      </c>
      <c r="Z439" s="232">
        <v>8364</v>
      </c>
      <c r="AA439" s="232">
        <v>8464</v>
      </c>
      <c r="AB439" s="232">
        <v>8464</v>
      </c>
      <c r="AC439" s="232">
        <v>8464</v>
      </c>
      <c r="AD439" s="232">
        <v>7899.74</v>
      </c>
      <c r="AE439" s="232">
        <v>9905</v>
      </c>
      <c r="AF439" s="232">
        <v>9905</v>
      </c>
      <c r="AG439" s="232">
        <v>9905</v>
      </c>
      <c r="AH439" s="232">
        <v>9905</v>
      </c>
      <c r="AI439" s="232">
        <v>9905</v>
      </c>
      <c r="AJ439" s="232">
        <v>9905</v>
      </c>
      <c r="AK439" s="232">
        <v>9905</v>
      </c>
      <c r="AL439" s="5">
        <v>10499.300000000001</v>
      </c>
      <c r="AM439" s="5">
        <v>10499.300000000001</v>
      </c>
      <c r="AN439" s="5">
        <v>10499.300000000001</v>
      </c>
      <c r="AO439" s="5">
        <v>10499.300000000001</v>
      </c>
      <c r="AP439" s="5">
        <v>10499.300000000001</v>
      </c>
      <c r="AQ439" s="5">
        <v>10499.300000000001</v>
      </c>
      <c r="AR439" s="5">
        <v>10499.300000000001</v>
      </c>
      <c r="AS439" s="5">
        <v>10499.300000000001</v>
      </c>
      <c r="AT439" s="5">
        <v>10499.300000000001</v>
      </c>
      <c r="AU439" s="5">
        <v>10499.300000000001</v>
      </c>
      <c r="AV439" s="5">
        <v>10499.300000000001</v>
      </c>
      <c r="AW439" s="5">
        <v>10499.300000000001</v>
      </c>
      <c r="AX439" s="5">
        <v>11129.258000000002</v>
      </c>
      <c r="AY439" s="5">
        <v>11129.258000000002</v>
      </c>
      <c r="AZ439" s="5">
        <v>11129.258000000002</v>
      </c>
      <c r="BA439" s="5">
        <v>11129.258000000002</v>
      </c>
      <c r="BB439" s="5">
        <v>11129.258000000002</v>
      </c>
      <c r="BC439" s="5">
        <v>11129.258000000002</v>
      </c>
      <c r="BD439" s="5">
        <v>11129.258000000002</v>
      </c>
      <c r="BE439" s="5">
        <v>11129.258000000002</v>
      </c>
      <c r="BF439" s="5">
        <v>11129.258000000002</v>
      </c>
      <c r="BG439" s="5">
        <v>11129.258000000002</v>
      </c>
      <c r="BH439" s="5">
        <v>11129.258000000002</v>
      </c>
      <c r="BI439" s="5">
        <v>11129.258000000002</v>
      </c>
      <c r="BJ439" s="5">
        <v>11797.013480000001</v>
      </c>
      <c r="BK439" s="5">
        <v>11797.013480000001</v>
      </c>
      <c r="BL439" s="5">
        <v>11797.013480000001</v>
      </c>
      <c r="BM439" s="5">
        <v>11797.013480000001</v>
      </c>
      <c r="BN439" s="5">
        <v>11797.013480000001</v>
      </c>
      <c r="BO439" s="5">
        <v>11797.013480000001</v>
      </c>
      <c r="BP439" s="5">
        <v>11797.013480000001</v>
      </c>
      <c r="BQ439" s="5">
        <v>11797.013480000001</v>
      </c>
      <c r="BR439" s="5">
        <v>11797.013480000001</v>
      </c>
      <c r="BS439" s="5">
        <v>11797.013480000001</v>
      </c>
      <c r="BT439" s="5">
        <v>11797.013480000001</v>
      </c>
      <c r="BU439" s="5">
        <v>11797.013480000001</v>
      </c>
      <c r="BV439" s="5">
        <v>12504.834288800002</v>
      </c>
      <c r="BW439" s="5">
        <v>12504.834288800002</v>
      </c>
      <c r="BX439" s="5">
        <v>12504.834288800002</v>
      </c>
      <c r="BY439" s="5">
        <v>12504.834288800002</v>
      </c>
      <c r="BZ439" s="5">
        <v>12504.834288800002</v>
      </c>
      <c r="CA439" s="5">
        <v>12504.834288800002</v>
      </c>
      <c r="CB439" s="5">
        <v>12504.834288800002</v>
      </c>
      <c r="CC439" s="5">
        <v>12504.834288800002</v>
      </c>
      <c r="CD439" s="5">
        <v>12504.834288800002</v>
      </c>
      <c r="CE439" s="5">
        <v>12504.834288800002</v>
      </c>
      <c r="CF439" s="5">
        <v>12504.834288800002</v>
      </c>
      <c r="CG439" s="5">
        <v>12504.834288800002</v>
      </c>
      <c r="CH439" s="5">
        <v>13255.124346128003</v>
      </c>
      <c r="CI439" s="5">
        <v>13255.124346128003</v>
      </c>
      <c r="CJ439" s="5">
        <v>13255.124346128003</v>
      </c>
      <c r="CK439" s="5">
        <v>13255.124346128003</v>
      </c>
      <c r="CL439" s="5">
        <v>13255.124346128003</v>
      </c>
      <c r="CM439" s="5">
        <v>13255.124346128003</v>
      </c>
      <c r="CN439" s="5">
        <v>13255.124346128003</v>
      </c>
      <c r="CO439" s="5">
        <v>13255.124346128003</v>
      </c>
      <c r="CP439" s="5">
        <v>13255.124346128003</v>
      </c>
      <c r="CQ439" s="5">
        <v>13255.124346128003</v>
      </c>
      <c r="CR439" s="5">
        <v>13255.124346128003</v>
      </c>
      <c r="CS439" s="5">
        <v>13255.124346128003</v>
      </c>
      <c r="CU439" s="69">
        <v>0</v>
      </c>
      <c r="CV439" s="69">
        <v>0</v>
      </c>
      <c r="CW439" s="69">
        <v>0</v>
      </c>
      <c r="CX439" s="69">
        <v>0</v>
      </c>
      <c r="CY439" s="69">
        <v>0</v>
      </c>
      <c r="CZ439" s="69">
        <v>0</v>
      </c>
      <c r="DC439" s="5">
        <v>0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/>
      <c r="FZ439" s="5">
        <v>8364</v>
      </c>
      <c r="GA439" s="5">
        <v>8464</v>
      </c>
      <c r="GB439" s="5">
        <v>8464</v>
      </c>
      <c r="GC439" s="5">
        <v>8464</v>
      </c>
      <c r="GD439" s="5">
        <v>7899.74</v>
      </c>
      <c r="GE439" s="5">
        <v>9905</v>
      </c>
      <c r="GF439" s="5">
        <v>9905</v>
      </c>
      <c r="GG439" s="5">
        <v>9905</v>
      </c>
      <c r="GH439" s="5">
        <v>9905</v>
      </c>
      <c r="GI439" s="5">
        <v>9905</v>
      </c>
      <c r="GJ439" s="5">
        <v>9905</v>
      </c>
      <c r="GK439" s="5">
        <v>9905</v>
      </c>
      <c r="GL439" s="5">
        <v>10499.300000000001</v>
      </c>
      <c r="GM439" s="5">
        <v>10499.300000000001</v>
      </c>
      <c r="GN439" s="5">
        <v>10499.300000000001</v>
      </c>
      <c r="GO439" s="5">
        <v>10499.300000000001</v>
      </c>
      <c r="GP439" s="5">
        <v>10499.300000000001</v>
      </c>
      <c r="GQ439" s="5">
        <v>10499.300000000001</v>
      </c>
      <c r="GR439" s="5">
        <v>10499.300000000001</v>
      </c>
      <c r="GS439" s="5">
        <v>10499.300000000001</v>
      </c>
      <c r="GT439" s="5">
        <v>10499.300000000001</v>
      </c>
      <c r="GU439" s="5">
        <v>10499.300000000001</v>
      </c>
      <c r="GV439" s="5">
        <v>10499.300000000001</v>
      </c>
      <c r="GW439" s="5">
        <v>10499.300000000001</v>
      </c>
      <c r="GX439" s="5">
        <v>11129.258000000002</v>
      </c>
      <c r="GY439" s="5">
        <v>11129.258000000002</v>
      </c>
      <c r="GZ439" s="5">
        <v>11129.258000000002</v>
      </c>
      <c r="HA439" s="5">
        <v>11129.258000000002</v>
      </c>
      <c r="HB439" s="5">
        <v>11129.258000000002</v>
      </c>
      <c r="HC439" s="5">
        <v>11129.258000000002</v>
      </c>
      <c r="HD439" s="5">
        <v>11129.258000000002</v>
      </c>
      <c r="HE439" s="5">
        <v>11129.258000000002</v>
      </c>
      <c r="HF439" s="5">
        <v>11129.258000000002</v>
      </c>
      <c r="HG439" s="5">
        <v>11129.258000000002</v>
      </c>
      <c r="HH439" s="5">
        <v>11129.258000000002</v>
      </c>
      <c r="HI439" s="5">
        <v>11129.258000000002</v>
      </c>
      <c r="HJ439" s="5">
        <v>11797.013480000001</v>
      </c>
      <c r="HK439" s="5">
        <v>11797.013480000001</v>
      </c>
      <c r="HL439" s="5">
        <v>11797.013480000001</v>
      </c>
      <c r="HM439" s="5">
        <v>11797.013480000001</v>
      </c>
      <c r="HN439" s="5">
        <v>11797.013480000001</v>
      </c>
      <c r="HO439" s="5">
        <v>11797.013480000001</v>
      </c>
      <c r="HP439" s="5">
        <v>11797.013480000001</v>
      </c>
      <c r="HQ439" s="5">
        <v>11797.013480000001</v>
      </c>
      <c r="HR439" s="5">
        <v>11797.013480000001</v>
      </c>
      <c r="HS439" s="5">
        <v>11797.013480000001</v>
      </c>
      <c r="HT439" s="5">
        <v>11797.013480000001</v>
      </c>
      <c r="HU439" s="5">
        <v>11797.013480000001</v>
      </c>
      <c r="HV439" s="5">
        <v>12504.834288800002</v>
      </c>
      <c r="HW439" s="5">
        <v>12504.834288800002</v>
      </c>
      <c r="HX439" s="5">
        <v>12504.834288800002</v>
      </c>
      <c r="HY439" s="5">
        <v>12504.834288800002</v>
      </c>
      <c r="HZ439" s="5">
        <v>12504.834288800002</v>
      </c>
      <c r="IA439" s="5">
        <v>12504.834288800002</v>
      </c>
      <c r="IB439" s="5">
        <v>12504.834288800002</v>
      </c>
      <c r="IC439" s="5">
        <v>12504.834288800002</v>
      </c>
      <c r="ID439" s="5">
        <v>12504.834288800002</v>
      </c>
      <c r="IE439" s="5">
        <v>12504.834288800002</v>
      </c>
      <c r="IF439" s="5">
        <v>12504.834288800002</v>
      </c>
      <c r="IG439" s="5">
        <v>12504.834288800002</v>
      </c>
      <c r="IH439" s="5">
        <v>13255.124346128003</v>
      </c>
      <c r="II439" s="5">
        <v>13255.124346128003</v>
      </c>
      <c r="IJ439" s="5">
        <v>13255.124346128003</v>
      </c>
      <c r="IK439" s="5">
        <v>13255.124346128003</v>
      </c>
      <c r="IL439" s="5">
        <v>13255.124346128003</v>
      </c>
      <c r="IM439" s="5">
        <v>13255.124346128003</v>
      </c>
      <c r="IN439" s="5">
        <v>13255.124346128003</v>
      </c>
      <c r="IO439" s="5">
        <v>13255.124346128003</v>
      </c>
      <c r="IP439" s="5">
        <v>13255.124346128003</v>
      </c>
      <c r="IQ439" s="5">
        <v>13255.124346128003</v>
      </c>
      <c r="IR439" s="5">
        <v>13255.124346128003</v>
      </c>
      <c r="IS439" s="5">
        <v>13255.124346128003</v>
      </c>
      <c r="IT439" s="5"/>
      <c r="IW439" s="5">
        <v>240.04679999999999</v>
      </c>
      <c r="IX439" s="5">
        <v>242.91679999999999</v>
      </c>
      <c r="IY439" s="5">
        <v>242.91679999999999</v>
      </c>
      <c r="IZ439" s="5">
        <v>242.91679999999999</v>
      </c>
      <c r="JA439" s="5">
        <v>226.72253799999999</v>
      </c>
      <c r="JB439" s="5">
        <v>284.27350000000001</v>
      </c>
      <c r="JC439" s="5">
        <v>284.27350000000001</v>
      </c>
      <c r="JD439" s="5">
        <v>284.27350000000001</v>
      </c>
      <c r="JE439" s="5">
        <v>284.27350000000001</v>
      </c>
      <c r="JF439" s="5">
        <v>284.27350000000001</v>
      </c>
      <c r="JG439" s="5">
        <v>284.27350000000001</v>
      </c>
      <c r="JH439" s="5">
        <v>284.27350000000001</v>
      </c>
      <c r="JI439" s="5">
        <v>301.32991000000004</v>
      </c>
      <c r="JJ439" s="5">
        <v>301.32991000000004</v>
      </c>
      <c r="JK439" s="5">
        <v>301.32991000000004</v>
      </c>
      <c r="JL439" s="5">
        <v>301.32991000000004</v>
      </c>
      <c r="JM439" s="5">
        <v>301.32991000000004</v>
      </c>
      <c r="JN439" s="5">
        <v>301.32991000000004</v>
      </c>
      <c r="JO439" s="5">
        <v>301.32991000000004</v>
      </c>
      <c r="JP439" s="5">
        <v>301.32991000000004</v>
      </c>
      <c r="JQ439" s="5">
        <v>301.32991000000004</v>
      </c>
      <c r="JR439" s="5">
        <v>301.32991000000004</v>
      </c>
      <c r="JS439" s="5">
        <v>301.32991000000004</v>
      </c>
      <c r="JT439" s="5">
        <v>301.32991000000004</v>
      </c>
      <c r="JU439" s="5">
        <v>319.40970460000005</v>
      </c>
      <c r="JV439" s="5">
        <v>319.40970460000005</v>
      </c>
      <c r="JW439" s="5">
        <v>319.40970460000005</v>
      </c>
      <c r="JX439" s="5">
        <v>319.40970460000005</v>
      </c>
      <c r="JY439" s="5">
        <v>319.40970460000005</v>
      </c>
      <c r="JZ439" s="5">
        <v>319.40970460000005</v>
      </c>
      <c r="KA439" s="5">
        <v>319.40970460000005</v>
      </c>
      <c r="KB439" s="5">
        <v>319.40970460000005</v>
      </c>
      <c r="KC439" s="5">
        <v>319.40970460000005</v>
      </c>
      <c r="KD439" s="5">
        <v>319.40970460000005</v>
      </c>
      <c r="KE439" s="5">
        <v>319.40970460000005</v>
      </c>
      <c r="KF439" s="5">
        <v>319.40970460000005</v>
      </c>
      <c r="KG439" s="5">
        <v>338.57428687600003</v>
      </c>
      <c r="KH439" s="5">
        <v>338.57428687600003</v>
      </c>
      <c r="KI439" s="5">
        <v>338.57428687600003</v>
      </c>
      <c r="KJ439" s="5">
        <v>338.57428687600003</v>
      </c>
      <c r="KK439" s="5">
        <v>338.57428687600003</v>
      </c>
      <c r="KL439" s="5">
        <v>338.57428687600003</v>
      </c>
      <c r="KM439" s="5">
        <v>338.57428687600003</v>
      </c>
      <c r="KN439" s="5">
        <v>338.57428687600003</v>
      </c>
      <c r="KO439" s="5">
        <v>338.57428687600003</v>
      </c>
      <c r="KP439" s="5">
        <v>338.57428687600003</v>
      </c>
      <c r="KQ439" s="5">
        <v>338.57428687600003</v>
      </c>
      <c r="KR439" s="5">
        <v>338.57428687600003</v>
      </c>
      <c r="KS439" s="5">
        <v>358.88874408856009</v>
      </c>
      <c r="KT439" s="5">
        <v>358.88874408856009</v>
      </c>
      <c r="KU439" s="5">
        <v>358.88874408856009</v>
      </c>
      <c r="KV439" s="5">
        <v>358.88874408856009</v>
      </c>
      <c r="KW439" s="5">
        <v>358.88874408856009</v>
      </c>
      <c r="KX439" s="5">
        <v>358.88874408856009</v>
      </c>
      <c r="KY439" s="5">
        <v>358.88874408856009</v>
      </c>
      <c r="KZ439" s="5">
        <v>358.88874408856009</v>
      </c>
      <c r="LA439" s="5">
        <v>358.88874408856009</v>
      </c>
      <c r="LB439" s="5">
        <v>358.88874408856009</v>
      </c>
      <c r="LC439" s="5">
        <v>358.88874408856009</v>
      </c>
      <c r="LD439" s="5">
        <v>358.88874408856009</v>
      </c>
      <c r="LE439" s="5">
        <v>380.42206873387369</v>
      </c>
      <c r="LF439" s="5">
        <v>380.42206873387369</v>
      </c>
      <c r="LG439" s="5">
        <v>380.42206873387369</v>
      </c>
      <c r="LH439" s="5">
        <v>380.42206873387369</v>
      </c>
      <c r="LI439" s="5">
        <v>380.42206873387369</v>
      </c>
      <c r="LJ439" s="5">
        <v>380.42206873387369</v>
      </c>
      <c r="LK439" s="5">
        <v>380.42206873387369</v>
      </c>
      <c r="LL439" s="5">
        <v>380.42206873387369</v>
      </c>
      <c r="LM439" s="5">
        <v>380.42206873387369</v>
      </c>
      <c r="LN439" s="5">
        <v>380.42206873387369</v>
      </c>
      <c r="LO439" s="5">
        <v>380.42206873387369</v>
      </c>
      <c r="LP439" s="5">
        <v>380.42206873387369</v>
      </c>
      <c r="LQ439" s="5"/>
      <c r="LT439" s="5">
        <v>254.26560000000001</v>
      </c>
      <c r="LU439" s="5">
        <v>257.30560000000003</v>
      </c>
      <c r="LV439" s="5">
        <v>257.30560000000003</v>
      </c>
      <c r="LW439" s="5">
        <v>257.30560000000003</v>
      </c>
      <c r="LX439" s="5">
        <v>240.152096</v>
      </c>
      <c r="LY439" s="5">
        <v>301.11200000000002</v>
      </c>
      <c r="LZ439" s="5">
        <v>301.11200000000002</v>
      </c>
      <c r="MA439" s="5">
        <v>301.11200000000002</v>
      </c>
      <c r="MB439" s="5">
        <v>301.11200000000002</v>
      </c>
      <c r="MC439" s="5">
        <v>301.11200000000002</v>
      </c>
      <c r="MD439" s="5">
        <v>301.11200000000002</v>
      </c>
      <c r="ME439" s="5">
        <v>301.11200000000002</v>
      </c>
      <c r="MF439" s="5">
        <v>319.17872000000006</v>
      </c>
      <c r="MG439" s="5">
        <v>319.17872000000006</v>
      </c>
      <c r="MH439" s="5">
        <v>319.17872000000006</v>
      </c>
      <c r="MI439" s="5">
        <v>319.17872000000006</v>
      </c>
      <c r="MJ439" s="5">
        <v>319.17872000000006</v>
      </c>
      <c r="MK439" s="5">
        <v>319.17872000000006</v>
      </c>
      <c r="ML439" s="5">
        <v>319.17872000000006</v>
      </c>
      <c r="MM439" s="5">
        <v>319.17872000000006</v>
      </c>
      <c r="MN439" s="5">
        <v>319.17872000000006</v>
      </c>
      <c r="MO439" s="5">
        <v>319.17872000000006</v>
      </c>
      <c r="MP439" s="5">
        <v>319.17872000000006</v>
      </c>
      <c r="MQ439" s="5">
        <v>319.17872000000006</v>
      </c>
      <c r="MR439" s="5">
        <v>338.32944320000007</v>
      </c>
      <c r="MS439" s="5">
        <v>338.32944320000007</v>
      </c>
      <c r="MT439" s="5">
        <v>338.32944320000007</v>
      </c>
      <c r="MU439" s="5">
        <v>338.32944320000007</v>
      </c>
      <c r="MV439" s="5">
        <v>338.32944320000007</v>
      </c>
      <c r="MW439" s="5">
        <v>338.32944320000007</v>
      </c>
      <c r="MX439" s="5">
        <v>338.32944320000007</v>
      </c>
      <c r="MY439" s="5">
        <v>338.32944320000007</v>
      </c>
      <c r="MZ439" s="5">
        <v>338.32944320000007</v>
      </c>
      <c r="NA439" s="5">
        <v>338.32944320000007</v>
      </c>
      <c r="NB439" s="5">
        <v>338.32944320000007</v>
      </c>
      <c r="NC439" s="5">
        <v>338.32944320000007</v>
      </c>
      <c r="ND439" s="5">
        <v>358.62920979200004</v>
      </c>
      <c r="NE439" s="5">
        <v>358.62920979200004</v>
      </c>
      <c r="NF439" s="5">
        <v>358.62920979200004</v>
      </c>
      <c r="NG439" s="5">
        <v>358.62920979200004</v>
      </c>
      <c r="NH439" s="5">
        <v>358.62920979200004</v>
      </c>
      <c r="NI439" s="5">
        <v>358.62920979200004</v>
      </c>
      <c r="NJ439" s="5">
        <v>358.62920979200004</v>
      </c>
      <c r="NK439" s="5">
        <v>358.62920979200004</v>
      </c>
      <c r="NL439" s="5">
        <v>358.62920979200004</v>
      </c>
      <c r="NM439" s="5">
        <v>358.62920979200004</v>
      </c>
      <c r="NN439" s="5">
        <v>358.62920979200004</v>
      </c>
      <c r="NO439" s="5">
        <v>358.62920979200004</v>
      </c>
      <c r="NP439" s="5">
        <v>380.14696237952006</v>
      </c>
      <c r="NQ439" s="5">
        <v>380.14696237952006</v>
      </c>
      <c r="NR439" s="5">
        <v>380.14696237952006</v>
      </c>
      <c r="NS439" s="5">
        <v>380.14696237952006</v>
      </c>
      <c r="NT439" s="5">
        <v>380.14696237952006</v>
      </c>
      <c r="NU439" s="5">
        <v>380.14696237952006</v>
      </c>
      <c r="NV439" s="5">
        <v>380.14696237952006</v>
      </c>
      <c r="NW439" s="5">
        <v>380.14696237952006</v>
      </c>
      <c r="NX439" s="5">
        <v>380.14696237952006</v>
      </c>
      <c r="NY439" s="5">
        <v>380.14696237952006</v>
      </c>
      <c r="NZ439" s="5">
        <v>380.14696237952006</v>
      </c>
      <c r="OA439" s="5">
        <v>380.14696237952006</v>
      </c>
      <c r="OB439" s="5">
        <v>402.95578012229129</v>
      </c>
      <c r="OC439" s="5">
        <v>402.95578012229129</v>
      </c>
      <c r="OD439" s="5">
        <v>402.95578012229129</v>
      </c>
      <c r="OE439" s="5">
        <v>402.95578012229129</v>
      </c>
      <c r="OF439" s="5">
        <v>402.95578012229129</v>
      </c>
      <c r="OG439" s="5">
        <v>402.95578012229129</v>
      </c>
      <c r="OH439" s="5">
        <v>402.95578012229129</v>
      </c>
      <c r="OI439" s="5">
        <v>402.95578012229129</v>
      </c>
      <c r="OJ439" s="5">
        <v>402.95578012229129</v>
      </c>
      <c r="OK439" s="5">
        <v>402.95578012229129</v>
      </c>
      <c r="OL439" s="5">
        <v>402.95578012229129</v>
      </c>
      <c r="OM439" s="5">
        <v>402.95578012229129</v>
      </c>
      <c r="ON439" s="5"/>
      <c r="OQ439" s="59">
        <v>0</v>
      </c>
      <c r="OR439" s="59">
        <v>0</v>
      </c>
      <c r="OS439" s="59">
        <v>0</v>
      </c>
      <c r="OT439" s="59">
        <v>0</v>
      </c>
      <c r="OU439" s="59">
        <v>0</v>
      </c>
      <c r="OV439" s="59">
        <v>0</v>
      </c>
      <c r="OW439" s="59">
        <v>0</v>
      </c>
      <c r="OX439" s="59">
        <v>0</v>
      </c>
      <c r="OY439" s="59">
        <v>0</v>
      </c>
      <c r="OZ439" s="59">
        <v>0</v>
      </c>
      <c r="PA439" s="59">
        <v>0</v>
      </c>
      <c r="PB439" s="59">
        <v>0</v>
      </c>
      <c r="PC439" s="59">
        <v>0</v>
      </c>
      <c r="PD439" s="59">
        <v>0</v>
      </c>
      <c r="PE439" s="59">
        <v>0</v>
      </c>
      <c r="PF439" s="59">
        <v>0</v>
      </c>
      <c r="PG439" s="59">
        <v>0</v>
      </c>
      <c r="PH439" s="59">
        <v>0</v>
      </c>
      <c r="PI439" s="59">
        <v>0</v>
      </c>
      <c r="PJ439" s="59">
        <v>0</v>
      </c>
      <c r="PK439" s="59">
        <v>0</v>
      </c>
      <c r="PL439" s="59">
        <v>0</v>
      </c>
      <c r="PM439" s="59">
        <v>0</v>
      </c>
      <c r="PN439" s="59">
        <v>0</v>
      </c>
      <c r="PO439" s="59">
        <v>0</v>
      </c>
      <c r="PP439" s="59">
        <v>0</v>
      </c>
      <c r="PQ439" s="59">
        <v>0</v>
      </c>
      <c r="PR439" s="59">
        <v>0</v>
      </c>
      <c r="PS439" s="59">
        <v>0</v>
      </c>
      <c r="PT439" s="59">
        <v>0</v>
      </c>
      <c r="PU439" s="59">
        <v>0</v>
      </c>
      <c r="PV439" s="59">
        <v>0</v>
      </c>
      <c r="PW439" s="59">
        <v>0</v>
      </c>
      <c r="PX439" s="59">
        <v>0</v>
      </c>
      <c r="PY439" s="59">
        <v>0</v>
      </c>
      <c r="PZ439" s="59">
        <v>0</v>
      </c>
      <c r="QA439" s="59">
        <v>0</v>
      </c>
      <c r="QB439" s="59">
        <v>0</v>
      </c>
      <c r="QC439" s="59">
        <v>0</v>
      </c>
      <c r="QD439" s="59">
        <v>0</v>
      </c>
      <c r="QE439" s="59">
        <v>0</v>
      </c>
      <c r="QF439" s="59">
        <v>0</v>
      </c>
      <c r="QG439" s="59">
        <v>0</v>
      </c>
      <c r="QH439" s="59">
        <v>0</v>
      </c>
      <c r="QI439" s="59">
        <v>0</v>
      </c>
      <c r="QJ439" s="59">
        <v>0</v>
      </c>
      <c r="QK439" s="59">
        <v>0</v>
      </c>
      <c r="QL439" s="59">
        <v>0</v>
      </c>
      <c r="QM439" s="59">
        <v>0</v>
      </c>
      <c r="QN439" s="59">
        <v>0</v>
      </c>
      <c r="QO439" s="59">
        <v>0</v>
      </c>
      <c r="QP439" s="59">
        <v>0</v>
      </c>
      <c r="QQ439" s="59">
        <v>0</v>
      </c>
      <c r="QR439" s="59">
        <v>0</v>
      </c>
      <c r="QS439" s="59">
        <v>0</v>
      </c>
      <c r="QT439" s="59">
        <v>0</v>
      </c>
      <c r="QU439" s="59">
        <v>0</v>
      </c>
      <c r="QV439" s="59">
        <v>0</v>
      </c>
      <c r="QW439" s="59">
        <v>0</v>
      </c>
      <c r="QX439" s="59">
        <v>0</v>
      </c>
      <c r="QY439" s="59">
        <v>0</v>
      </c>
      <c r="QZ439" s="59">
        <v>0</v>
      </c>
      <c r="RA439" s="59">
        <v>0</v>
      </c>
      <c r="RB439" s="59">
        <v>0</v>
      </c>
      <c r="RC439" s="59">
        <v>0</v>
      </c>
      <c r="RD439" s="59">
        <v>0</v>
      </c>
      <c r="RE439" s="59">
        <v>0</v>
      </c>
      <c r="RF439" s="59">
        <v>0</v>
      </c>
      <c r="RG439" s="59">
        <v>0</v>
      </c>
      <c r="RH439" s="59">
        <v>0</v>
      </c>
      <c r="RI439" s="59">
        <v>0</v>
      </c>
      <c r="RJ439" s="59">
        <v>0</v>
      </c>
      <c r="RK439" s="59"/>
      <c r="RN439" s="59">
        <v>494.31240000000003</v>
      </c>
      <c r="RO439" s="59">
        <v>500.22239999999999</v>
      </c>
      <c r="RP439" s="59">
        <v>500.22239999999999</v>
      </c>
      <c r="RQ439" s="59">
        <v>500.22239999999999</v>
      </c>
      <c r="RR439" s="59">
        <v>466.87463400000001</v>
      </c>
      <c r="RS439" s="59">
        <v>585.38550000000009</v>
      </c>
      <c r="RT439" s="59">
        <v>585.38550000000009</v>
      </c>
      <c r="RU439" s="59">
        <v>585.38550000000009</v>
      </c>
      <c r="RV439" s="59">
        <v>585.38550000000009</v>
      </c>
      <c r="RW439" s="59">
        <v>585.38550000000009</v>
      </c>
      <c r="RX439" s="59">
        <v>585.38550000000009</v>
      </c>
      <c r="RY439" s="59">
        <v>585.38550000000009</v>
      </c>
      <c r="RZ439" s="59">
        <v>620.50863000000004</v>
      </c>
      <c r="SA439" s="59">
        <v>620.50863000000004</v>
      </c>
      <c r="SB439" s="59">
        <v>620.50863000000004</v>
      </c>
      <c r="SC439" s="59">
        <v>620.50863000000004</v>
      </c>
      <c r="SD439" s="59">
        <v>620.50863000000004</v>
      </c>
      <c r="SE439" s="59">
        <v>620.50863000000004</v>
      </c>
      <c r="SF439" s="59">
        <v>620.50863000000004</v>
      </c>
      <c r="SG439" s="59">
        <v>620.50863000000004</v>
      </c>
      <c r="SH439" s="59">
        <v>620.50863000000004</v>
      </c>
      <c r="SI439" s="59">
        <v>620.50863000000004</v>
      </c>
      <c r="SJ439" s="59">
        <v>620.50863000000004</v>
      </c>
      <c r="SK439" s="59">
        <v>620.50863000000004</v>
      </c>
      <c r="SL439" s="59">
        <v>657.73914780000018</v>
      </c>
      <c r="SM439" s="59">
        <v>657.73914780000018</v>
      </c>
      <c r="SN439" s="59">
        <v>657.73914780000018</v>
      </c>
      <c r="SO439" s="59">
        <v>657.73914780000018</v>
      </c>
      <c r="SP439" s="59">
        <v>657.73914780000018</v>
      </c>
      <c r="SQ439" s="59">
        <v>657.73914780000018</v>
      </c>
      <c r="SR439" s="59">
        <v>657.73914780000018</v>
      </c>
      <c r="SS439" s="59">
        <v>657.73914780000018</v>
      </c>
      <c r="ST439" s="59">
        <v>657.73914780000018</v>
      </c>
      <c r="SU439" s="59">
        <v>657.73914780000018</v>
      </c>
      <c r="SV439" s="59">
        <v>657.73914780000018</v>
      </c>
      <c r="SW439" s="59">
        <v>657.73914780000018</v>
      </c>
      <c r="SX439" s="59">
        <v>697.20349666800007</v>
      </c>
      <c r="SY439" s="59">
        <v>697.20349666800007</v>
      </c>
      <c r="SZ439" s="59">
        <v>697.20349666800007</v>
      </c>
      <c r="TA439" s="59">
        <v>697.20349666800007</v>
      </c>
      <c r="TB439" s="59">
        <v>697.20349666800007</v>
      </c>
      <c r="TC439" s="59">
        <v>697.20349666800007</v>
      </c>
      <c r="TD439" s="59">
        <v>697.20349666800007</v>
      </c>
      <c r="TE439" s="59">
        <v>697.20349666800007</v>
      </c>
      <c r="TF439" s="59">
        <v>697.20349666800007</v>
      </c>
      <c r="TG439" s="59">
        <v>697.20349666800007</v>
      </c>
      <c r="TH439" s="59">
        <v>697.20349666800007</v>
      </c>
      <c r="TI439" s="59">
        <v>697.20349666800007</v>
      </c>
      <c r="TJ439" s="59">
        <v>739.03570646808021</v>
      </c>
      <c r="TK439" s="59">
        <v>739.03570646808021</v>
      </c>
      <c r="TL439" s="59">
        <v>739.03570646808021</v>
      </c>
      <c r="TM439" s="59">
        <v>739.03570646808021</v>
      </c>
      <c r="TN439" s="59">
        <v>739.03570646808021</v>
      </c>
      <c r="TO439" s="59">
        <v>739.03570646808021</v>
      </c>
      <c r="TP439" s="59">
        <v>739.03570646808021</v>
      </c>
      <c r="TQ439" s="59">
        <v>739.03570646808021</v>
      </c>
      <c r="TR439" s="59">
        <v>739.03570646808021</v>
      </c>
      <c r="TS439" s="59">
        <v>739.03570646808021</v>
      </c>
      <c r="TT439" s="59">
        <v>739.03570646808021</v>
      </c>
      <c r="TU439" s="59">
        <v>739.03570646808021</v>
      </c>
      <c r="TV439" s="59">
        <v>783.37784885616497</v>
      </c>
      <c r="TW439" s="59">
        <v>783.37784885616497</v>
      </c>
      <c r="TX439" s="59">
        <v>783.37784885616497</v>
      </c>
      <c r="TY439" s="59">
        <v>783.37784885616497</v>
      </c>
      <c r="TZ439" s="59">
        <v>783.37784885616497</v>
      </c>
      <c r="UA439" s="59">
        <v>783.37784885616497</v>
      </c>
      <c r="UB439" s="59">
        <v>783.37784885616497</v>
      </c>
      <c r="UC439" s="59">
        <v>783.37784885616497</v>
      </c>
      <c r="UD439" s="59">
        <v>783.37784885616497</v>
      </c>
      <c r="UE439" s="59">
        <v>783.37784885616497</v>
      </c>
      <c r="UF439" s="59">
        <v>783.37784885616497</v>
      </c>
      <c r="UG439" s="59">
        <v>783.37784885616497</v>
      </c>
      <c r="UH439" s="59"/>
      <c r="UK439" s="59">
        <v>3185.4342380000007</v>
      </c>
      <c r="UL439" s="59">
        <v>3615.9589199999996</v>
      </c>
      <c r="UM439" s="59">
        <v>3832.9164552000016</v>
      </c>
      <c r="UN439" s="59">
        <v>4062.8914425119997</v>
      </c>
      <c r="UO439" s="59">
        <v>4306.6649290627211</v>
      </c>
      <c r="UP439" s="59">
        <v>4565.0648248064854</v>
      </c>
      <c r="UQ439" s="59"/>
      <c r="UT439" s="59">
        <v>3374.1184960000005</v>
      </c>
      <c r="UU439" s="59">
        <v>3830.14464</v>
      </c>
      <c r="UV439" s="59">
        <v>4059.9533184000015</v>
      </c>
      <c r="UW439" s="59">
        <v>4303.5505175040007</v>
      </c>
      <c r="UX439" s="59">
        <v>4561.7635485542405</v>
      </c>
      <c r="UY439" s="59">
        <v>4835.4693614674952</v>
      </c>
      <c r="UZ439" s="59"/>
      <c r="VC439" s="59">
        <v>0</v>
      </c>
      <c r="VD439" s="59">
        <v>0</v>
      </c>
      <c r="VE439" s="59">
        <v>0</v>
      </c>
      <c r="VF439" s="59">
        <v>0</v>
      </c>
      <c r="VG439" s="59">
        <v>0</v>
      </c>
      <c r="VH439" s="59">
        <v>0</v>
      </c>
      <c r="VI439" s="59"/>
      <c r="VL439" s="59">
        <v>6559.5527340000008</v>
      </c>
      <c r="VM439" s="59">
        <v>7446.1035599999996</v>
      </c>
      <c r="VN439" s="59">
        <v>7892.8697736000031</v>
      </c>
      <c r="VO439" s="59">
        <v>8366.4419600159999</v>
      </c>
      <c r="VP439" s="59">
        <v>8868.4284776169625</v>
      </c>
      <c r="VQ439" s="59">
        <v>9400.5341862739806</v>
      </c>
      <c r="VR439" s="59"/>
      <c r="VU439" s="59">
        <v>110990.73999999999</v>
      </c>
      <c r="VV439" s="59">
        <v>125991.60000000002</v>
      </c>
      <c r="VW439" s="59">
        <v>133551.09600000002</v>
      </c>
      <c r="VX439" s="59">
        <v>141564.16175999999</v>
      </c>
      <c r="VY439" s="59">
        <v>150058.01146560002</v>
      </c>
      <c r="VZ439" s="59">
        <v>159061.49215353598</v>
      </c>
      <c r="WA439" s="59"/>
      <c r="WD439" s="59">
        <v>9249.2283333333326</v>
      </c>
      <c r="WE439" s="59">
        <v>10499.300000000001</v>
      </c>
      <c r="WF439" s="59">
        <v>11129.258000000002</v>
      </c>
      <c r="WG439" s="59">
        <v>11797.01348</v>
      </c>
      <c r="WH439" s="59">
        <v>12504.834288800002</v>
      </c>
      <c r="WI439" s="59">
        <v>13255.124346127997</v>
      </c>
      <c r="WJ439" s="59"/>
      <c r="WM439" s="59">
        <v>388.13379493635472</v>
      </c>
      <c r="WN439" s="59">
        <v>440.59169114561485</v>
      </c>
      <c r="WO439" s="59">
        <v>467.02719261435175</v>
      </c>
      <c r="WP439" s="59">
        <v>495.0488241712128</v>
      </c>
      <c r="WQ439" s="59">
        <v>524.7517536214857</v>
      </c>
      <c r="WR439" s="59">
        <v>556.23685883877454</v>
      </c>
      <c r="WS439" s="59"/>
      <c r="WV439" s="74">
        <v>12.333333333333334</v>
      </c>
      <c r="WW439" s="74">
        <v>24.333333333333332</v>
      </c>
      <c r="WX439" s="74">
        <v>36.333333333333336</v>
      </c>
      <c r="WY439" s="74">
        <v>48.333333333333336</v>
      </c>
      <c r="WZ439" s="74">
        <v>60.333333333333336</v>
      </c>
      <c r="XA439" s="74">
        <v>72.333333333333329</v>
      </c>
      <c r="XB439" s="74"/>
      <c r="XE439" s="80">
        <v>1</v>
      </c>
      <c r="XF439" s="80">
        <v>2</v>
      </c>
      <c r="XG439" s="80">
        <v>3</v>
      </c>
      <c r="XH439" s="80">
        <v>4</v>
      </c>
      <c r="XI439" s="80">
        <v>5</v>
      </c>
      <c r="XJ439" s="80">
        <v>6</v>
      </c>
      <c r="XK439" s="80"/>
      <c r="XL439" s="75"/>
      <c r="XM439" s="75"/>
      <c r="XN439" s="80">
        <v>0</v>
      </c>
      <c r="XO439" s="80">
        <v>0</v>
      </c>
      <c r="XP439" s="80">
        <v>0</v>
      </c>
      <c r="XQ439" s="80">
        <v>0</v>
      </c>
      <c r="XR439" s="80">
        <v>0</v>
      </c>
      <c r="XS439" s="80">
        <v>0</v>
      </c>
      <c r="XT439" s="80"/>
      <c r="XW439" s="80">
        <v>10</v>
      </c>
      <c r="XX439" s="80">
        <v>9</v>
      </c>
      <c r="XY439" s="80">
        <v>10</v>
      </c>
      <c r="XZ439" s="80">
        <v>9</v>
      </c>
      <c r="YA439" s="80">
        <v>9</v>
      </c>
      <c r="YB439" s="80">
        <v>9</v>
      </c>
      <c r="YC439" s="80"/>
      <c r="YF439" s="5">
        <v>809.25896244229989</v>
      </c>
      <c r="YG439" s="5">
        <v>918.63367603860752</v>
      </c>
      <c r="YH439" s="5">
        <v>973.75169660092342</v>
      </c>
      <c r="YI439" s="5">
        <v>1032.1767983969794</v>
      </c>
      <c r="YJ439" s="5">
        <v>3193.114420786741</v>
      </c>
      <c r="YK439" s="5">
        <v>3384.7012860339428</v>
      </c>
      <c r="YL439" s="5"/>
      <c r="YO439" s="5">
        <v>17466.020772135962</v>
      </c>
      <c r="YP439" s="5">
        <v>19826.626101552669</v>
      </c>
      <c r="YQ439" s="5">
        <v>28021.631556861106</v>
      </c>
      <c r="YR439" s="5">
        <v>29702.929450272768</v>
      </c>
      <c r="YS439" s="5">
        <v>31485.105217289143</v>
      </c>
      <c r="YT439" s="5">
        <v>33374.211530326473</v>
      </c>
      <c r="YU439" s="5"/>
      <c r="YX439" s="5">
        <v>11945.670659422185</v>
      </c>
      <c r="YY439" s="5">
        <v>19649.869898749301</v>
      </c>
      <c r="YZ439" s="5">
        <v>28021.631556861106</v>
      </c>
      <c r="ZA439" s="5">
        <v>29702.929450272768</v>
      </c>
      <c r="ZB439" s="5">
        <v>31485.105217289143</v>
      </c>
      <c r="ZC439" s="5">
        <v>33374.211530326473</v>
      </c>
      <c r="ZD439" s="5"/>
      <c r="ZG439" s="5">
        <v>388.13379493635472</v>
      </c>
      <c r="ZH439" s="5">
        <v>440.59169114561485</v>
      </c>
      <c r="ZI439" s="5">
        <v>467.02719261435175</v>
      </c>
      <c r="ZJ439" s="5">
        <v>495.0488241712128</v>
      </c>
      <c r="ZK439" s="5">
        <v>524.7517536214857</v>
      </c>
      <c r="ZL439" s="5">
        <v>556.23685883877454</v>
      </c>
      <c r="ZM439" s="5"/>
      <c r="ZP439" s="60">
        <v>10867.746258217932</v>
      </c>
      <c r="ZQ439" s="60">
        <v>12336.567352077216</v>
      </c>
      <c r="ZR439" s="60">
        <v>13076.761393201848</v>
      </c>
      <c r="ZS439" s="60">
        <v>13861.367076793958</v>
      </c>
      <c r="ZT439" s="60">
        <v>14693.049101401601</v>
      </c>
      <c r="ZU439" s="60">
        <v>15574.632047485688</v>
      </c>
      <c r="ZV439" s="60"/>
      <c r="ZY439" s="60">
        <v>388.13379493635472</v>
      </c>
      <c r="ZZ439" s="60">
        <v>440.59169114561485</v>
      </c>
      <c r="AAA439" s="60">
        <v>467.02719261435175</v>
      </c>
      <c r="AAB439" s="60">
        <v>495.0488241712128</v>
      </c>
      <c r="AAC439" s="60">
        <v>524.7517536214857</v>
      </c>
      <c r="AAD439" s="60">
        <v>556.23685883877454</v>
      </c>
      <c r="AAE439" s="60"/>
      <c r="AAH439" s="60">
        <v>8150.8096936634493</v>
      </c>
      <c r="AAI439" s="60">
        <v>18504.851028115823</v>
      </c>
      <c r="AAJ439" s="60">
        <v>29422.713134704161</v>
      </c>
      <c r="AAK439" s="60">
        <v>41584.101230381872</v>
      </c>
      <c r="AAL439" s="60">
        <v>60346.451666470857</v>
      </c>
      <c r="AAM439" s="60">
        <v>76760.686519750889</v>
      </c>
      <c r="AAN439" s="60"/>
      <c r="AAQ439" s="5">
        <v>19018.555951881382</v>
      </c>
      <c r="AAR439" s="5">
        <v>30841.418380193041</v>
      </c>
      <c r="AAS439" s="5">
        <v>42499.474527906008</v>
      </c>
      <c r="AAT439" s="5">
        <v>55445.468307175834</v>
      </c>
      <c r="AAU439" s="5">
        <v>75039.500767872465</v>
      </c>
      <c r="AAV439" s="5">
        <v>92335.31856723658</v>
      </c>
    </row>
    <row r="440" spans="2:724" ht="15" customHeight="1">
      <c r="B440" s="228">
        <v>167</v>
      </c>
      <c r="C440" s="228">
        <v>847331</v>
      </c>
      <c r="D440" s="229" t="s">
        <v>575</v>
      </c>
      <c r="E440" s="73" t="b">
        <v>0</v>
      </c>
      <c r="F440" s="230">
        <v>40265</v>
      </c>
      <c r="G440" s="231" t="s">
        <v>426</v>
      </c>
      <c r="H440" s="57" t="s">
        <v>243</v>
      </c>
      <c r="I440" s="57" t="s">
        <v>198</v>
      </c>
      <c r="J440" s="229" t="s">
        <v>248</v>
      </c>
      <c r="K440" s="232">
        <v>13000</v>
      </c>
      <c r="L440" s="232">
        <v>0</v>
      </c>
      <c r="M440" s="73" t="b">
        <v>1</v>
      </c>
      <c r="N440" s="73" t="b">
        <v>1</v>
      </c>
      <c r="O440" s="73" t="b">
        <v>1</v>
      </c>
      <c r="P440" s="27">
        <v>41361</v>
      </c>
      <c r="Q440" s="27" t="s">
        <v>426</v>
      </c>
      <c r="R440" s="69">
        <v>0</v>
      </c>
      <c r="S440" s="69">
        <v>0.06</v>
      </c>
      <c r="T440" s="69">
        <v>0.06</v>
      </c>
      <c r="U440" s="69">
        <v>0.06</v>
      </c>
      <c r="V440" s="69">
        <v>0.06</v>
      </c>
      <c r="W440" s="69">
        <v>0.06</v>
      </c>
      <c r="Z440" s="232">
        <v>10000</v>
      </c>
      <c r="AA440" s="232">
        <v>1000</v>
      </c>
      <c r="AB440" s="232">
        <v>11500</v>
      </c>
      <c r="AC440" s="232">
        <v>11500</v>
      </c>
      <c r="AD440" s="232">
        <v>11500</v>
      </c>
      <c r="AE440" s="232">
        <v>11500</v>
      </c>
      <c r="AF440" s="232">
        <v>11500</v>
      </c>
      <c r="AG440" s="232">
        <v>11500</v>
      </c>
      <c r="AH440" s="232">
        <v>11500</v>
      </c>
      <c r="AI440" s="232">
        <v>11500</v>
      </c>
      <c r="AJ440" s="232">
        <v>11500</v>
      </c>
      <c r="AK440" s="232">
        <v>11500</v>
      </c>
      <c r="AL440" s="5">
        <v>12190</v>
      </c>
      <c r="AM440" s="5">
        <v>12190</v>
      </c>
      <c r="AN440" s="5">
        <v>12190</v>
      </c>
      <c r="AO440" s="5">
        <v>12190</v>
      </c>
      <c r="AP440" s="5">
        <v>12190</v>
      </c>
      <c r="AQ440" s="5">
        <v>12190</v>
      </c>
      <c r="AR440" s="5">
        <v>12190</v>
      </c>
      <c r="AS440" s="5">
        <v>12190</v>
      </c>
      <c r="AT440" s="5">
        <v>12190</v>
      </c>
      <c r="AU440" s="5">
        <v>12190</v>
      </c>
      <c r="AV440" s="5">
        <v>12190</v>
      </c>
      <c r="AW440" s="5">
        <v>12190</v>
      </c>
      <c r="AX440" s="5">
        <v>12921.400000000001</v>
      </c>
      <c r="AY440" s="5">
        <v>12921.400000000001</v>
      </c>
      <c r="AZ440" s="5">
        <v>12921.400000000001</v>
      </c>
      <c r="BA440" s="5">
        <v>12921.400000000001</v>
      </c>
      <c r="BB440" s="5">
        <v>12921.400000000001</v>
      </c>
      <c r="BC440" s="5">
        <v>12921.400000000001</v>
      </c>
      <c r="BD440" s="5">
        <v>12921.400000000001</v>
      </c>
      <c r="BE440" s="5">
        <v>12921.400000000001</v>
      </c>
      <c r="BF440" s="5">
        <v>12921.400000000001</v>
      </c>
      <c r="BG440" s="5">
        <v>12921.400000000001</v>
      </c>
      <c r="BH440" s="5">
        <v>12921.400000000001</v>
      </c>
      <c r="BI440" s="5">
        <v>12921.400000000001</v>
      </c>
      <c r="BJ440" s="5">
        <v>13696.684000000003</v>
      </c>
      <c r="BK440" s="5">
        <v>13696.684000000003</v>
      </c>
      <c r="BL440" s="5">
        <v>13696.684000000003</v>
      </c>
      <c r="BM440" s="5">
        <v>13696.684000000003</v>
      </c>
      <c r="BN440" s="5">
        <v>13696.684000000003</v>
      </c>
      <c r="BO440" s="5">
        <v>13696.684000000003</v>
      </c>
      <c r="BP440" s="5">
        <v>13696.684000000003</v>
      </c>
      <c r="BQ440" s="5">
        <v>13696.684000000003</v>
      </c>
      <c r="BR440" s="5">
        <v>13696.684000000003</v>
      </c>
      <c r="BS440" s="5">
        <v>13696.684000000003</v>
      </c>
      <c r="BT440" s="5">
        <v>13696.684000000003</v>
      </c>
      <c r="BU440" s="5">
        <v>13696.684000000003</v>
      </c>
      <c r="BV440" s="5">
        <v>14518.485040000003</v>
      </c>
      <c r="BW440" s="5">
        <v>14518.485040000003</v>
      </c>
      <c r="BX440" s="5">
        <v>14518.485040000003</v>
      </c>
      <c r="BY440" s="5">
        <v>14518.485040000003</v>
      </c>
      <c r="BZ440" s="5">
        <v>14518.485040000003</v>
      </c>
      <c r="CA440" s="5">
        <v>14518.485040000003</v>
      </c>
      <c r="CB440" s="5">
        <v>14518.485040000003</v>
      </c>
      <c r="CC440" s="5">
        <v>14518.485040000003</v>
      </c>
      <c r="CD440" s="5">
        <v>14518.485040000003</v>
      </c>
      <c r="CE440" s="5">
        <v>14518.485040000003</v>
      </c>
      <c r="CF440" s="5">
        <v>14518.485040000003</v>
      </c>
      <c r="CG440" s="5">
        <v>14518.485040000003</v>
      </c>
      <c r="CH440" s="5">
        <v>15389.594142400005</v>
      </c>
      <c r="CI440" s="5">
        <v>15389.594142400005</v>
      </c>
      <c r="CJ440" s="5">
        <v>15389.594142400005</v>
      </c>
      <c r="CK440" s="5">
        <v>15389.594142400005</v>
      </c>
      <c r="CL440" s="5">
        <v>15389.594142400005</v>
      </c>
      <c r="CM440" s="5">
        <v>15389.594142400005</v>
      </c>
      <c r="CN440" s="5">
        <v>15389.594142400005</v>
      </c>
      <c r="CO440" s="5">
        <v>15389.594142400005</v>
      </c>
      <c r="CP440" s="5">
        <v>15389.594142400005</v>
      </c>
      <c r="CQ440" s="5">
        <v>15389.594142400005</v>
      </c>
      <c r="CR440" s="5">
        <v>15389.594142400005</v>
      </c>
      <c r="CS440" s="5">
        <v>15389.594142400005</v>
      </c>
      <c r="CU440" s="69">
        <v>0</v>
      </c>
      <c r="CV440" s="69">
        <v>0</v>
      </c>
      <c r="CW440" s="69">
        <v>0</v>
      </c>
      <c r="CX440" s="69">
        <v>0</v>
      </c>
      <c r="CY440" s="69">
        <v>0</v>
      </c>
      <c r="CZ440" s="69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/>
      <c r="FZ440" s="5">
        <v>10000</v>
      </c>
      <c r="GA440" s="5">
        <v>1000</v>
      </c>
      <c r="GB440" s="5">
        <v>11500</v>
      </c>
      <c r="GC440" s="5">
        <v>11500</v>
      </c>
      <c r="GD440" s="5">
        <v>11500</v>
      </c>
      <c r="GE440" s="5">
        <v>11500</v>
      </c>
      <c r="GF440" s="5">
        <v>11500</v>
      </c>
      <c r="GG440" s="5">
        <v>11500</v>
      </c>
      <c r="GH440" s="5">
        <v>11500</v>
      </c>
      <c r="GI440" s="5">
        <v>11500</v>
      </c>
      <c r="GJ440" s="5">
        <v>11500</v>
      </c>
      <c r="GK440" s="5">
        <v>11500</v>
      </c>
      <c r="GL440" s="5">
        <v>12190</v>
      </c>
      <c r="GM440" s="5">
        <v>12190</v>
      </c>
      <c r="GN440" s="5">
        <v>12190</v>
      </c>
      <c r="GO440" s="5">
        <v>12190</v>
      </c>
      <c r="GP440" s="5">
        <v>12190</v>
      </c>
      <c r="GQ440" s="5">
        <v>12190</v>
      </c>
      <c r="GR440" s="5">
        <v>12190</v>
      </c>
      <c r="GS440" s="5">
        <v>12190</v>
      </c>
      <c r="GT440" s="5">
        <v>12190</v>
      </c>
      <c r="GU440" s="5">
        <v>12190</v>
      </c>
      <c r="GV440" s="5">
        <v>12190</v>
      </c>
      <c r="GW440" s="5">
        <v>12190</v>
      </c>
      <c r="GX440" s="5">
        <v>12921.400000000001</v>
      </c>
      <c r="GY440" s="5">
        <v>12921.400000000001</v>
      </c>
      <c r="GZ440" s="5">
        <v>12921.400000000001</v>
      </c>
      <c r="HA440" s="5">
        <v>12921.400000000001</v>
      </c>
      <c r="HB440" s="5">
        <v>12921.400000000001</v>
      </c>
      <c r="HC440" s="5">
        <v>12921.400000000001</v>
      </c>
      <c r="HD440" s="5">
        <v>12921.400000000001</v>
      </c>
      <c r="HE440" s="5">
        <v>12921.400000000001</v>
      </c>
      <c r="HF440" s="5">
        <v>12921.400000000001</v>
      </c>
      <c r="HG440" s="5">
        <v>12921.400000000001</v>
      </c>
      <c r="HH440" s="5">
        <v>12921.400000000001</v>
      </c>
      <c r="HI440" s="5">
        <v>12921.400000000001</v>
      </c>
      <c r="HJ440" s="5">
        <v>13696.684000000003</v>
      </c>
      <c r="HK440" s="5">
        <v>13696.684000000003</v>
      </c>
      <c r="HL440" s="5">
        <v>13696.684000000003</v>
      </c>
      <c r="HM440" s="5">
        <v>13696.684000000003</v>
      </c>
      <c r="HN440" s="5">
        <v>13696.684000000003</v>
      </c>
      <c r="HO440" s="5">
        <v>13696.684000000003</v>
      </c>
      <c r="HP440" s="5">
        <v>13696.684000000003</v>
      </c>
      <c r="HQ440" s="5">
        <v>13696.684000000003</v>
      </c>
      <c r="HR440" s="5">
        <v>13696.684000000003</v>
      </c>
      <c r="HS440" s="5">
        <v>13696.684000000003</v>
      </c>
      <c r="HT440" s="5">
        <v>13696.684000000003</v>
      </c>
      <c r="HU440" s="5">
        <v>13696.684000000003</v>
      </c>
      <c r="HV440" s="5">
        <v>14518.485040000003</v>
      </c>
      <c r="HW440" s="5">
        <v>14518.485040000003</v>
      </c>
      <c r="HX440" s="5">
        <v>14518.485040000003</v>
      </c>
      <c r="HY440" s="5">
        <v>14518.485040000003</v>
      </c>
      <c r="HZ440" s="5">
        <v>14518.485040000003</v>
      </c>
      <c r="IA440" s="5">
        <v>14518.485040000003</v>
      </c>
      <c r="IB440" s="5">
        <v>14518.485040000003</v>
      </c>
      <c r="IC440" s="5">
        <v>14518.485040000003</v>
      </c>
      <c r="ID440" s="5">
        <v>14518.485040000003</v>
      </c>
      <c r="IE440" s="5">
        <v>14518.485040000003</v>
      </c>
      <c r="IF440" s="5">
        <v>14518.485040000003</v>
      </c>
      <c r="IG440" s="5">
        <v>14518.485040000003</v>
      </c>
      <c r="IH440" s="5">
        <v>15389.594142400005</v>
      </c>
      <c r="II440" s="5">
        <v>15389.594142400005</v>
      </c>
      <c r="IJ440" s="5">
        <v>15389.594142400005</v>
      </c>
      <c r="IK440" s="5">
        <v>15389.594142400005</v>
      </c>
      <c r="IL440" s="5">
        <v>15389.594142400005</v>
      </c>
      <c r="IM440" s="5">
        <v>15389.594142400005</v>
      </c>
      <c r="IN440" s="5">
        <v>15389.594142400005</v>
      </c>
      <c r="IO440" s="5">
        <v>15389.594142400005</v>
      </c>
      <c r="IP440" s="5">
        <v>15389.594142400005</v>
      </c>
      <c r="IQ440" s="5">
        <v>15389.594142400005</v>
      </c>
      <c r="IR440" s="5">
        <v>15389.594142400005</v>
      </c>
      <c r="IS440" s="5">
        <v>15389.594142400005</v>
      </c>
      <c r="IT440" s="5"/>
      <c r="IW440" s="5">
        <v>287</v>
      </c>
      <c r="IX440" s="5">
        <v>28.7</v>
      </c>
      <c r="IY440" s="5">
        <v>330.05</v>
      </c>
      <c r="IZ440" s="5">
        <v>330.05</v>
      </c>
      <c r="JA440" s="5">
        <v>330.05</v>
      </c>
      <c r="JB440" s="5">
        <v>330.05</v>
      </c>
      <c r="JC440" s="5">
        <v>330.05</v>
      </c>
      <c r="JD440" s="5">
        <v>330.05</v>
      </c>
      <c r="JE440" s="5">
        <v>330.05</v>
      </c>
      <c r="JF440" s="5">
        <v>330.05</v>
      </c>
      <c r="JG440" s="5">
        <v>330.05</v>
      </c>
      <c r="JH440" s="5">
        <v>330.05</v>
      </c>
      <c r="JI440" s="5">
        <v>349.85300000000001</v>
      </c>
      <c r="JJ440" s="5">
        <v>349.85300000000001</v>
      </c>
      <c r="JK440" s="5">
        <v>349.85300000000001</v>
      </c>
      <c r="JL440" s="5">
        <v>349.85300000000001</v>
      </c>
      <c r="JM440" s="5">
        <v>349.85300000000001</v>
      </c>
      <c r="JN440" s="5">
        <v>349.85300000000001</v>
      </c>
      <c r="JO440" s="5">
        <v>349.85300000000001</v>
      </c>
      <c r="JP440" s="5">
        <v>349.85300000000001</v>
      </c>
      <c r="JQ440" s="5">
        <v>349.85300000000001</v>
      </c>
      <c r="JR440" s="5">
        <v>349.85300000000001</v>
      </c>
      <c r="JS440" s="5">
        <v>349.85300000000001</v>
      </c>
      <c r="JT440" s="5">
        <v>349.85300000000001</v>
      </c>
      <c r="JU440" s="5">
        <v>370.84418000000005</v>
      </c>
      <c r="JV440" s="5">
        <v>370.84418000000005</v>
      </c>
      <c r="JW440" s="5">
        <v>370.84418000000005</v>
      </c>
      <c r="JX440" s="5">
        <v>370.84418000000005</v>
      </c>
      <c r="JY440" s="5">
        <v>370.84418000000005</v>
      </c>
      <c r="JZ440" s="5">
        <v>370.84418000000005</v>
      </c>
      <c r="KA440" s="5">
        <v>370.84418000000005</v>
      </c>
      <c r="KB440" s="5">
        <v>370.84418000000005</v>
      </c>
      <c r="KC440" s="5">
        <v>370.84418000000005</v>
      </c>
      <c r="KD440" s="5">
        <v>370.84418000000005</v>
      </c>
      <c r="KE440" s="5">
        <v>370.84418000000005</v>
      </c>
      <c r="KF440" s="5">
        <v>370.84418000000005</v>
      </c>
      <c r="KG440" s="5">
        <v>393.09483080000007</v>
      </c>
      <c r="KH440" s="5">
        <v>393.09483080000007</v>
      </c>
      <c r="KI440" s="5">
        <v>393.09483080000007</v>
      </c>
      <c r="KJ440" s="5">
        <v>393.09483080000007</v>
      </c>
      <c r="KK440" s="5">
        <v>393.09483080000007</v>
      </c>
      <c r="KL440" s="5">
        <v>393.09483080000007</v>
      </c>
      <c r="KM440" s="5">
        <v>393.09483080000007</v>
      </c>
      <c r="KN440" s="5">
        <v>393.09483080000007</v>
      </c>
      <c r="KO440" s="5">
        <v>393.09483080000007</v>
      </c>
      <c r="KP440" s="5">
        <v>393.09483080000007</v>
      </c>
      <c r="KQ440" s="5">
        <v>393.09483080000007</v>
      </c>
      <c r="KR440" s="5">
        <v>393.09483080000007</v>
      </c>
      <c r="KS440" s="5">
        <v>416.68052064800008</v>
      </c>
      <c r="KT440" s="5">
        <v>416.68052064800008</v>
      </c>
      <c r="KU440" s="5">
        <v>416.68052064800008</v>
      </c>
      <c r="KV440" s="5">
        <v>416.68052064800008</v>
      </c>
      <c r="KW440" s="5">
        <v>416.68052064800008</v>
      </c>
      <c r="KX440" s="5">
        <v>416.68052064800008</v>
      </c>
      <c r="KY440" s="5">
        <v>416.68052064800008</v>
      </c>
      <c r="KZ440" s="5">
        <v>416.68052064800008</v>
      </c>
      <c r="LA440" s="5">
        <v>416.68052064800008</v>
      </c>
      <c r="LB440" s="5">
        <v>416.68052064800008</v>
      </c>
      <c r="LC440" s="5">
        <v>416.68052064800008</v>
      </c>
      <c r="LD440" s="5">
        <v>416.68052064800008</v>
      </c>
      <c r="LE440" s="5">
        <v>441.68135188688012</v>
      </c>
      <c r="LF440" s="5">
        <v>441.68135188688012</v>
      </c>
      <c r="LG440" s="5">
        <v>441.68135188688012</v>
      </c>
      <c r="LH440" s="5">
        <v>441.68135188688012</v>
      </c>
      <c r="LI440" s="5">
        <v>441.68135188688012</v>
      </c>
      <c r="LJ440" s="5">
        <v>441.68135188688012</v>
      </c>
      <c r="LK440" s="5">
        <v>441.68135188688012</v>
      </c>
      <c r="LL440" s="5">
        <v>441.68135188688012</v>
      </c>
      <c r="LM440" s="5">
        <v>441.68135188688012</v>
      </c>
      <c r="LN440" s="5">
        <v>441.68135188688012</v>
      </c>
      <c r="LO440" s="5">
        <v>441.68135188688012</v>
      </c>
      <c r="LP440" s="5">
        <v>441.68135188688012</v>
      </c>
      <c r="LQ440" s="5"/>
      <c r="LT440" s="5">
        <v>304</v>
      </c>
      <c r="LU440" s="5">
        <v>30.4</v>
      </c>
      <c r="LV440" s="5">
        <v>349.6</v>
      </c>
      <c r="LW440" s="5">
        <v>349.6</v>
      </c>
      <c r="LX440" s="5">
        <v>349.6</v>
      </c>
      <c r="LY440" s="5">
        <v>349.6</v>
      </c>
      <c r="LZ440" s="5">
        <v>349.6</v>
      </c>
      <c r="MA440" s="5">
        <v>349.6</v>
      </c>
      <c r="MB440" s="5">
        <v>349.6</v>
      </c>
      <c r="MC440" s="5">
        <v>349.6</v>
      </c>
      <c r="MD440" s="5">
        <v>349.6</v>
      </c>
      <c r="ME440" s="5">
        <v>349.6</v>
      </c>
      <c r="MF440" s="5">
        <v>370.57600000000002</v>
      </c>
      <c r="MG440" s="5">
        <v>370.57600000000002</v>
      </c>
      <c r="MH440" s="5">
        <v>370.57600000000002</v>
      </c>
      <c r="MI440" s="5">
        <v>370.57600000000002</v>
      </c>
      <c r="MJ440" s="5">
        <v>370.57600000000002</v>
      </c>
      <c r="MK440" s="5">
        <v>370.57600000000002</v>
      </c>
      <c r="ML440" s="5">
        <v>370.57600000000002</v>
      </c>
      <c r="MM440" s="5">
        <v>370.57600000000002</v>
      </c>
      <c r="MN440" s="5">
        <v>370.57600000000002</v>
      </c>
      <c r="MO440" s="5">
        <v>370.57600000000002</v>
      </c>
      <c r="MP440" s="5">
        <v>370.57600000000002</v>
      </c>
      <c r="MQ440" s="5">
        <v>370.57600000000002</v>
      </c>
      <c r="MR440" s="5">
        <v>392.81056000000007</v>
      </c>
      <c r="MS440" s="5">
        <v>392.81056000000007</v>
      </c>
      <c r="MT440" s="5">
        <v>392.81056000000007</v>
      </c>
      <c r="MU440" s="5">
        <v>392.81056000000007</v>
      </c>
      <c r="MV440" s="5">
        <v>392.81056000000007</v>
      </c>
      <c r="MW440" s="5">
        <v>392.81056000000007</v>
      </c>
      <c r="MX440" s="5">
        <v>392.81056000000007</v>
      </c>
      <c r="MY440" s="5">
        <v>392.81056000000007</v>
      </c>
      <c r="MZ440" s="5">
        <v>392.81056000000007</v>
      </c>
      <c r="NA440" s="5">
        <v>392.81056000000007</v>
      </c>
      <c r="NB440" s="5">
        <v>392.81056000000007</v>
      </c>
      <c r="NC440" s="5">
        <v>392.81056000000007</v>
      </c>
      <c r="ND440" s="5">
        <v>416.37919360000006</v>
      </c>
      <c r="NE440" s="5">
        <v>416.37919360000006</v>
      </c>
      <c r="NF440" s="5">
        <v>416.37919360000006</v>
      </c>
      <c r="NG440" s="5">
        <v>416.37919360000006</v>
      </c>
      <c r="NH440" s="5">
        <v>416.37919360000006</v>
      </c>
      <c r="NI440" s="5">
        <v>416.37919360000006</v>
      </c>
      <c r="NJ440" s="5">
        <v>416.37919360000006</v>
      </c>
      <c r="NK440" s="5">
        <v>416.37919360000006</v>
      </c>
      <c r="NL440" s="5">
        <v>416.37919360000006</v>
      </c>
      <c r="NM440" s="5">
        <v>416.37919360000006</v>
      </c>
      <c r="NN440" s="5">
        <v>416.37919360000006</v>
      </c>
      <c r="NO440" s="5">
        <v>416.37919360000006</v>
      </c>
      <c r="NP440" s="5">
        <v>441.36194521600009</v>
      </c>
      <c r="NQ440" s="5">
        <v>441.36194521600009</v>
      </c>
      <c r="NR440" s="5">
        <v>441.36194521600009</v>
      </c>
      <c r="NS440" s="5">
        <v>441.36194521600009</v>
      </c>
      <c r="NT440" s="5">
        <v>441.36194521600009</v>
      </c>
      <c r="NU440" s="5">
        <v>441.36194521600009</v>
      </c>
      <c r="NV440" s="5">
        <v>441.36194521600009</v>
      </c>
      <c r="NW440" s="5">
        <v>441.36194521600009</v>
      </c>
      <c r="NX440" s="5">
        <v>441.36194521600009</v>
      </c>
      <c r="NY440" s="5">
        <v>441.36194521600009</v>
      </c>
      <c r="NZ440" s="5">
        <v>441.36194521600009</v>
      </c>
      <c r="OA440" s="5">
        <v>441.36194521600009</v>
      </c>
      <c r="OB440" s="5">
        <v>467.84366192896016</v>
      </c>
      <c r="OC440" s="5">
        <v>467.84366192896016</v>
      </c>
      <c r="OD440" s="5">
        <v>467.84366192896016</v>
      </c>
      <c r="OE440" s="5">
        <v>467.84366192896016</v>
      </c>
      <c r="OF440" s="5">
        <v>467.84366192896016</v>
      </c>
      <c r="OG440" s="5">
        <v>467.84366192896016</v>
      </c>
      <c r="OH440" s="5">
        <v>467.84366192896016</v>
      </c>
      <c r="OI440" s="5">
        <v>467.84366192896016</v>
      </c>
      <c r="OJ440" s="5">
        <v>467.84366192896016</v>
      </c>
      <c r="OK440" s="5">
        <v>467.84366192896016</v>
      </c>
      <c r="OL440" s="5">
        <v>467.84366192896016</v>
      </c>
      <c r="OM440" s="5">
        <v>467.84366192896016</v>
      </c>
      <c r="ON440" s="5"/>
      <c r="OQ440" s="59">
        <v>0</v>
      </c>
      <c r="OR440" s="59">
        <v>0</v>
      </c>
      <c r="OS440" s="59">
        <v>0</v>
      </c>
      <c r="OT440" s="59">
        <v>0</v>
      </c>
      <c r="OU440" s="59">
        <v>0</v>
      </c>
      <c r="OV440" s="59">
        <v>0</v>
      </c>
      <c r="OW440" s="59">
        <v>0</v>
      </c>
      <c r="OX440" s="59">
        <v>0</v>
      </c>
      <c r="OY440" s="59">
        <v>0</v>
      </c>
      <c r="OZ440" s="59">
        <v>0</v>
      </c>
      <c r="PA440" s="59">
        <v>0</v>
      </c>
      <c r="PB440" s="59">
        <v>0</v>
      </c>
      <c r="PC440" s="59">
        <v>0</v>
      </c>
      <c r="PD440" s="59">
        <v>0</v>
      </c>
      <c r="PE440" s="59">
        <v>0</v>
      </c>
      <c r="PF440" s="59">
        <v>0</v>
      </c>
      <c r="PG440" s="59">
        <v>0</v>
      </c>
      <c r="PH440" s="59">
        <v>0</v>
      </c>
      <c r="PI440" s="59">
        <v>0</v>
      </c>
      <c r="PJ440" s="59">
        <v>0</v>
      </c>
      <c r="PK440" s="59">
        <v>0</v>
      </c>
      <c r="PL440" s="59">
        <v>0</v>
      </c>
      <c r="PM440" s="59">
        <v>0</v>
      </c>
      <c r="PN440" s="59">
        <v>0</v>
      </c>
      <c r="PO440" s="59">
        <v>0</v>
      </c>
      <c r="PP440" s="59">
        <v>0</v>
      </c>
      <c r="PQ440" s="59">
        <v>0</v>
      </c>
      <c r="PR440" s="59">
        <v>0</v>
      </c>
      <c r="PS440" s="59">
        <v>0</v>
      </c>
      <c r="PT440" s="59">
        <v>0</v>
      </c>
      <c r="PU440" s="59">
        <v>0</v>
      </c>
      <c r="PV440" s="59">
        <v>0</v>
      </c>
      <c r="PW440" s="59">
        <v>0</v>
      </c>
      <c r="PX440" s="59">
        <v>0</v>
      </c>
      <c r="PY440" s="59">
        <v>0</v>
      </c>
      <c r="PZ440" s="59">
        <v>0</v>
      </c>
      <c r="QA440" s="59">
        <v>0</v>
      </c>
      <c r="QB440" s="59">
        <v>0</v>
      </c>
      <c r="QC440" s="59">
        <v>0</v>
      </c>
      <c r="QD440" s="59">
        <v>0</v>
      </c>
      <c r="QE440" s="59">
        <v>0</v>
      </c>
      <c r="QF440" s="59">
        <v>0</v>
      </c>
      <c r="QG440" s="59">
        <v>0</v>
      </c>
      <c r="QH440" s="59">
        <v>0</v>
      </c>
      <c r="QI440" s="59">
        <v>0</v>
      </c>
      <c r="QJ440" s="59">
        <v>0</v>
      </c>
      <c r="QK440" s="59">
        <v>0</v>
      </c>
      <c r="QL440" s="59">
        <v>0</v>
      </c>
      <c r="QM440" s="59">
        <v>0</v>
      </c>
      <c r="QN440" s="59">
        <v>0</v>
      </c>
      <c r="QO440" s="59">
        <v>0</v>
      </c>
      <c r="QP440" s="59">
        <v>0</v>
      </c>
      <c r="QQ440" s="59">
        <v>0</v>
      </c>
      <c r="QR440" s="59">
        <v>0</v>
      </c>
      <c r="QS440" s="59">
        <v>0</v>
      </c>
      <c r="QT440" s="59">
        <v>0</v>
      </c>
      <c r="QU440" s="59">
        <v>0</v>
      </c>
      <c r="QV440" s="59">
        <v>0</v>
      </c>
      <c r="QW440" s="59">
        <v>0</v>
      </c>
      <c r="QX440" s="59">
        <v>0</v>
      </c>
      <c r="QY440" s="59">
        <v>0</v>
      </c>
      <c r="QZ440" s="59">
        <v>0</v>
      </c>
      <c r="RA440" s="59">
        <v>0</v>
      </c>
      <c r="RB440" s="59">
        <v>0</v>
      </c>
      <c r="RC440" s="59">
        <v>0</v>
      </c>
      <c r="RD440" s="59">
        <v>0</v>
      </c>
      <c r="RE440" s="59">
        <v>0</v>
      </c>
      <c r="RF440" s="59">
        <v>0</v>
      </c>
      <c r="RG440" s="59">
        <v>0</v>
      </c>
      <c r="RH440" s="59">
        <v>0</v>
      </c>
      <c r="RI440" s="59">
        <v>0</v>
      </c>
      <c r="RJ440" s="59">
        <v>0</v>
      </c>
      <c r="RK440" s="59"/>
      <c r="RN440" s="59">
        <v>591</v>
      </c>
      <c r="RO440" s="59">
        <v>59.099999999999994</v>
      </c>
      <c r="RP440" s="59">
        <v>679.65000000000009</v>
      </c>
      <c r="RQ440" s="59">
        <v>679.65000000000009</v>
      </c>
      <c r="RR440" s="59">
        <v>679.65000000000009</v>
      </c>
      <c r="RS440" s="59">
        <v>679.65000000000009</v>
      </c>
      <c r="RT440" s="59">
        <v>679.65000000000009</v>
      </c>
      <c r="RU440" s="59">
        <v>679.65000000000009</v>
      </c>
      <c r="RV440" s="59">
        <v>679.65000000000009</v>
      </c>
      <c r="RW440" s="59">
        <v>679.65000000000009</v>
      </c>
      <c r="RX440" s="59">
        <v>679.65000000000009</v>
      </c>
      <c r="RY440" s="59">
        <v>679.65000000000009</v>
      </c>
      <c r="RZ440" s="59">
        <v>720.42900000000009</v>
      </c>
      <c r="SA440" s="59">
        <v>720.42900000000009</v>
      </c>
      <c r="SB440" s="59">
        <v>720.42900000000009</v>
      </c>
      <c r="SC440" s="59">
        <v>720.42900000000009</v>
      </c>
      <c r="SD440" s="59">
        <v>720.42900000000009</v>
      </c>
      <c r="SE440" s="59">
        <v>720.42900000000009</v>
      </c>
      <c r="SF440" s="59">
        <v>720.42900000000009</v>
      </c>
      <c r="SG440" s="59">
        <v>720.42900000000009</v>
      </c>
      <c r="SH440" s="59">
        <v>720.42900000000009</v>
      </c>
      <c r="SI440" s="59">
        <v>720.42900000000009</v>
      </c>
      <c r="SJ440" s="59">
        <v>720.42900000000009</v>
      </c>
      <c r="SK440" s="59">
        <v>720.42900000000009</v>
      </c>
      <c r="SL440" s="59">
        <v>763.65474000000017</v>
      </c>
      <c r="SM440" s="59">
        <v>763.65474000000017</v>
      </c>
      <c r="SN440" s="59">
        <v>763.65474000000017</v>
      </c>
      <c r="SO440" s="59">
        <v>763.65474000000017</v>
      </c>
      <c r="SP440" s="59">
        <v>763.65474000000017</v>
      </c>
      <c r="SQ440" s="59">
        <v>763.65474000000017</v>
      </c>
      <c r="SR440" s="59">
        <v>763.65474000000017</v>
      </c>
      <c r="SS440" s="59">
        <v>763.65474000000017</v>
      </c>
      <c r="ST440" s="59">
        <v>763.65474000000017</v>
      </c>
      <c r="SU440" s="59">
        <v>763.65474000000017</v>
      </c>
      <c r="SV440" s="59">
        <v>763.65474000000017</v>
      </c>
      <c r="SW440" s="59">
        <v>763.65474000000017</v>
      </c>
      <c r="SX440" s="59">
        <v>809.47402440000019</v>
      </c>
      <c r="SY440" s="59">
        <v>809.47402440000019</v>
      </c>
      <c r="SZ440" s="59">
        <v>809.47402440000019</v>
      </c>
      <c r="TA440" s="59">
        <v>809.47402440000019</v>
      </c>
      <c r="TB440" s="59">
        <v>809.47402440000019</v>
      </c>
      <c r="TC440" s="59">
        <v>809.47402440000019</v>
      </c>
      <c r="TD440" s="59">
        <v>809.47402440000019</v>
      </c>
      <c r="TE440" s="59">
        <v>809.47402440000019</v>
      </c>
      <c r="TF440" s="59">
        <v>809.47402440000019</v>
      </c>
      <c r="TG440" s="59">
        <v>809.47402440000019</v>
      </c>
      <c r="TH440" s="59">
        <v>809.47402440000019</v>
      </c>
      <c r="TI440" s="59">
        <v>809.47402440000019</v>
      </c>
      <c r="TJ440" s="59">
        <v>858.04246586400018</v>
      </c>
      <c r="TK440" s="59">
        <v>858.04246586400018</v>
      </c>
      <c r="TL440" s="59">
        <v>858.04246586400018</v>
      </c>
      <c r="TM440" s="59">
        <v>858.04246586400018</v>
      </c>
      <c r="TN440" s="59">
        <v>858.04246586400018</v>
      </c>
      <c r="TO440" s="59">
        <v>858.04246586400018</v>
      </c>
      <c r="TP440" s="59">
        <v>858.04246586400018</v>
      </c>
      <c r="TQ440" s="59">
        <v>858.04246586400018</v>
      </c>
      <c r="TR440" s="59">
        <v>858.04246586400018</v>
      </c>
      <c r="TS440" s="59">
        <v>858.04246586400018</v>
      </c>
      <c r="TT440" s="59">
        <v>858.04246586400018</v>
      </c>
      <c r="TU440" s="59">
        <v>858.04246586400018</v>
      </c>
      <c r="TV440" s="59">
        <v>909.52501381584034</v>
      </c>
      <c r="TW440" s="59">
        <v>909.52501381584034</v>
      </c>
      <c r="TX440" s="59">
        <v>909.52501381584034</v>
      </c>
      <c r="TY440" s="59">
        <v>909.52501381584034</v>
      </c>
      <c r="TZ440" s="59">
        <v>909.52501381584034</v>
      </c>
      <c r="UA440" s="59">
        <v>909.52501381584034</v>
      </c>
      <c r="UB440" s="59">
        <v>909.52501381584034</v>
      </c>
      <c r="UC440" s="59">
        <v>909.52501381584034</v>
      </c>
      <c r="UD440" s="59">
        <v>909.52501381584034</v>
      </c>
      <c r="UE440" s="59">
        <v>909.52501381584034</v>
      </c>
      <c r="UF440" s="59">
        <v>909.52501381584034</v>
      </c>
      <c r="UG440" s="59">
        <v>909.52501381584034</v>
      </c>
      <c r="UH440" s="59"/>
      <c r="UK440" s="59">
        <v>3616.2000000000007</v>
      </c>
      <c r="UL440" s="59">
        <v>4198.2359999999999</v>
      </c>
      <c r="UM440" s="59">
        <v>4450.1301600000006</v>
      </c>
      <c r="UN440" s="59">
        <v>4717.1379696000013</v>
      </c>
      <c r="UO440" s="59">
        <v>5000.1662477760028</v>
      </c>
      <c r="UP440" s="59">
        <v>5300.1762226425626</v>
      </c>
      <c r="UQ440" s="59"/>
      <c r="UT440" s="59">
        <v>3830.3999999999992</v>
      </c>
      <c r="UU440" s="59">
        <v>4446.9120000000003</v>
      </c>
      <c r="UV440" s="59">
        <v>4713.7267199999997</v>
      </c>
      <c r="UW440" s="59">
        <v>4996.550323200001</v>
      </c>
      <c r="UX440" s="59">
        <v>5296.3433425920011</v>
      </c>
      <c r="UY440" s="59">
        <v>5614.1239431475224</v>
      </c>
      <c r="UZ440" s="59"/>
      <c r="VC440" s="59">
        <v>0</v>
      </c>
      <c r="VD440" s="59">
        <v>0</v>
      </c>
      <c r="VE440" s="59">
        <v>0</v>
      </c>
      <c r="VF440" s="59">
        <v>0</v>
      </c>
      <c r="VG440" s="59">
        <v>0</v>
      </c>
      <c r="VH440" s="59">
        <v>0</v>
      </c>
      <c r="VI440" s="59"/>
      <c r="VL440" s="59">
        <v>7446.6</v>
      </c>
      <c r="VM440" s="59">
        <v>8645.148000000001</v>
      </c>
      <c r="VN440" s="59">
        <v>9163.8568799999994</v>
      </c>
      <c r="VO440" s="59">
        <v>9713.6882928000014</v>
      </c>
      <c r="VP440" s="59">
        <v>10296.509590368005</v>
      </c>
      <c r="VQ440" s="59">
        <v>10914.300165790086</v>
      </c>
      <c r="VR440" s="59"/>
      <c r="VU440" s="59">
        <v>126000</v>
      </c>
      <c r="VV440" s="59">
        <v>146280</v>
      </c>
      <c r="VW440" s="59">
        <v>155056.79999999999</v>
      </c>
      <c r="VX440" s="59">
        <v>164360.20800000007</v>
      </c>
      <c r="VY440" s="59">
        <v>174221.82048000002</v>
      </c>
      <c r="VZ440" s="59">
        <v>184675.12970880012</v>
      </c>
      <c r="WA440" s="59"/>
      <c r="WD440" s="59">
        <v>10500</v>
      </c>
      <c r="WE440" s="59">
        <v>12190</v>
      </c>
      <c r="WF440" s="59">
        <v>12921.4</v>
      </c>
      <c r="WG440" s="59">
        <v>13696.684000000007</v>
      </c>
      <c r="WH440" s="59">
        <v>14518.485040000001</v>
      </c>
      <c r="WI440" s="59">
        <v>15389.59414240001</v>
      </c>
      <c r="WJ440" s="59"/>
      <c r="WM440" s="59">
        <v>440.62106588334035</v>
      </c>
      <c r="WN440" s="59">
        <v>511.54007553503988</v>
      </c>
      <c r="WO440" s="59">
        <v>542.23248006714232</v>
      </c>
      <c r="WP440" s="59">
        <v>574.76642887117112</v>
      </c>
      <c r="WQ440" s="59">
        <v>609.25241460344114</v>
      </c>
      <c r="WR440" s="59">
        <v>645.80755947964803</v>
      </c>
      <c r="WS440" s="59"/>
      <c r="WV440" s="74">
        <v>57.1</v>
      </c>
      <c r="WW440" s="74">
        <v>69.099999999999994</v>
      </c>
      <c r="WX440" s="74">
        <v>81.099999999999994</v>
      </c>
      <c r="WY440" s="74">
        <v>93.1</v>
      </c>
      <c r="WZ440" s="74">
        <v>105.1</v>
      </c>
      <c r="XA440" s="74">
        <v>117.1</v>
      </c>
      <c r="XB440" s="74"/>
      <c r="XE440" s="80">
        <v>4</v>
      </c>
      <c r="XF440" s="80">
        <v>5</v>
      </c>
      <c r="XG440" s="80">
        <v>6</v>
      </c>
      <c r="XH440" s="80">
        <v>7</v>
      </c>
      <c r="XI440" s="80">
        <v>8</v>
      </c>
      <c r="XJ440" s="80">
        <v>9</v>
      </c>
      <c r="XK440" s="80"/>
      <c r="XL440" s="75"/>
      <c r="XM440" s="75"/>
      <c r="XN440" s="80">
        <v>9</v>
      </c>
      <c r="XO440" s="80">
        <v>9</v>
      </c>
      <c r="XP440" s="80">
        <v>9</v>
      </c>
      <c r="XQ440" s="80">
        <v>9</v>
      </c>
      <c r="XR440" s="80">
        <v>9</v>
      </c>
      <c r="XS440" s="80">
        <v>9</v>
      </c>
      <c r="XT440" s="80"/>
      <c r="XW440" s="80">
        <v>3</v>
      </c>
      <c r="XX440" s="80">
        <v>2</v>
      </c>
      <c r="XY440" s="80">
        <v>2</v>
      </c>
      <c r="XZ440" s="80">
        <v>2</v>
      </c>
      <c r="YA440" s="80">
        <v>2</v>
      </c>
      <c r="YB440" s="80">
        <v>2</v>
      </c>
      <c r="YC440" s="80"/>
      <c r="YF440" s="5">
        <v>918.69492236676524</v>
      </c>
      <c r="YG440" s="5">
        <v>3112.7213596307174</v>
      </c>
      <c r="YH440" s="5">
        <v>3299.4846412085617</v>
      </c>
      <c r="YI440" s="5">
        <v>3497.453719681077</v>
      </c>
      <c r="YJ440" s="5">
        <v>3707.3009428619398</v>
      </c>
      <c r="YK440" s="5">
        <v>3929.73899943366</v>
      </c>
      <c r="YL440" s="5"/>
      <c r="YO440" s="5">
        <v>26437.26395300042</v>
      </c>
      <c r="YP440" s="5">
        <v>30692.404532102391</v>
      </c>
      <c r="YQ440" s="5">
        <v>32533.94880402854</v>
      </c>
      <c r="YR440" s="5">
        <v>34485.985732270266</v>
      </c>
      <c r="YS440" s="5">
        <v>36555.144876206468</v>
      </c>
      <c r="YT440" s="5">
        <v>38748.453568778881</v>
      </c>
      <c r="YU440" s="5"/>
      <c r="YX440" s="5">
        <v>18081.442386841703</v>
      </c>
      <c r="YY440" s="5">
        <v>30418.778911070764</v>
      </c>
      <c r="YZ440" s="5">
        <v>32533.94880402854</v>
      </c>
      <c r="ZA440" s="5">
        <v>34485.985732270266</v>
      </c>
      <c r="ZB440" s="5">
        <v>36555.144876206468</v>
      </c>
      <c r="ZC440" s="5">
        <v>38748.453568778881</v>
      </c>
      <c r="ZD440" s="5"/>
      <c r="ZG440" s="5">
        <v>440.62106588334035</v>
      </c>
      <c r="ZH440" s="5">
        <v>511.54007553503988</v>
      </c>
      <c r="ZI440" s="5">
        <v>542.23248006714232</v>
      </c>
      <c r="ZJ440" s="5">
        <v>574.76642887117112</v>
      </c>
      <c r="ZK440" s="5">
        <v>609.25241460344114</v>
      </c>
      <c r="ZL440" s="5">
        <v>645.80755947964803</v>
      </c>
      <c r="ZM440" s="5"/>
      <c r="ZP440" s="60">
        <v>12337.38984473353</v>
      </c>
      <c r="ZQ440" s="60">
        <v>14323.122114981117</v>
      </c>
      <c r="ZR440" s="60">
        <v>15182.509441879985</v>
      </c>
      <c r="ZS440" s="60">
        <v>16093.460008392791</v>
      </c>
      <c r="ZT440" s="60">
        <v>17059.067608896352</v>
      </c>
      <c r="ZU440" s="60">
        <v>18082.611665430144</v>
      </c>
      <c r="ZV440" s="60"/>
      <c r="ZY440" s="60">
        <v>440.62106588334035</v>
      </c>
      <c r="ZZ440" s="60">
        <v>511.54007553503988</v>
      </c>
      <c r="AAA440" s="60">
        <v>542.23248006714232</v>
      </c>
      <c r="AAB440" s="60">
        <v>574.76642887117112</v>
      </c>
      <c r="AAC440" s="60">
        <v>609.25241460344114</v>
      </c>
      <c r="AAD440" s="60">
        <v>645.80755947964803</v>
      </c>
      <c r="AAE440" s="60"/>
      <c r="AAH440" s="60">
        <v>42740.243390684016</v>
      </c>
      <c r="AAI440" s="60">
        <v>65477.129668485104</v>
      </c>
      <c r="AAJ440" s="60">
        <v>81877.104490138488</v>
      </c>
      <c r="AAK440" s="60">
        <v>100009.35862358377</v>
      </c>
      <c r="AAL440" s="60">
        <v>120022.7256768779</v>
      </c>
      <c r="AAM440" s="60">
        <v>142077.66308552257</v>
      </c>
      <c r="AAN440" s="60"/>
      <c r="AAQ440" s="5">
        <v>55077.633235417547</v>
      </c>
      <c r="AAR440" s="5">
        <v>79800.251783466229</v>
      </c>
      <c r="AAS440" s="5">
        <v>97059.613932018474</v>
      </c>
      <c r="AAT440" s="5">
        <v>116102.81863197657</v>
      </c>
      <c r="AAU440" s="5">
        <v>137081.79328577424</v>
      </c>
      <c r="AAV440" s="5">
        <v>160160.27475095273</v>
      </c>
    </row>
    <row r="441" spans="2:724" ht="15" customHeight="1">
      <c r="B441" s="228">
        <v>168</v>
      </c>
      <c r="C441" s="228">
        <v>896031</v>
      </c>
      <c r="D441" s="229" t="s">
        <v>576</v>
      </c>
      <c r="E441" s="73" t="b">
        <v>0</v>
      </c>
      <c r="F441" s="230">
        <v>39906</v>
      </c>
      <c r="G441" s="231" t="s">
        <v>426</v>
      </c>
      <c r="H441" s="57" t="s">
        <v>243</v>
      </c>
      <c r="I441" s="57" t="s">
        <v>198</v>
      </c>
      <c r="J441" s="229" t="s">
        <v>250</v>
      </c>
      <c r="K441" s="232">
        <v>10000</v>
      </c>
      <c r="L441" s="232">
        <v>0</v>
      </c>
      <c r="M441" s="73" t="b">
        <v>1</v>
      </c>
      <c r="N441" s="73" t="b">
        <v>1</v>
      </c>
      <c r="O441" s="73" t="b">
        <v>1</v>
      </c>
      <c r="P441" s="27">
        <v>41002</v>
      </c>
      <c r="Q441" s="27" t="s">
        <v>426</v>
      </c>
      <c r="R441" s="69">
        <v>0</v>
      </c>
      <c r="S441" s="69">
        <v>0.06</v>
      </c>
      <c r="T441" s="69">
        <v>0.06</v>
      </c>
      <c r="U441" s="69">
        <v>0.06</v>
      </c>
      <c r="V441" s="69">
        <v>0.06</v>
      </c>
      <c r="W441" s="69">
        <v>0.06</v>
      </c>
      <c r="Z441" s="232">
        <v>8464</v>
      </c>
      <c r="AA441" s="232">
        <v>8464</v>
      </c>
      <c r="AB441" s="232">
        <v>9000</v>
      </c>
      <c r="AC441" s="232">
        <v>9000</v>
      </c>
      <c r="AD441" s="232">
        <v>9000</v>
      </c>
      <c r="AE441" s="232">
        <v>9905</v>
      </c>
      <c r="AF441" s="232">
        <v>9905</v>
      </c>
      <c r="AG441" s="232">
        <v>9905</v>
      </c>
      <c r="AH441" s="232">
        <v>9905</v>
      </c>
      <c r="AI441" s="232">
        <v>9905</v>
      </c>
      <c r="AJ441" s="232">
        <v>9905</v>
      </c>
      <c r="AK441" s="232">
        <v>9905</v>
      </c>
      <c r="AL441" s="5">
        <v>10499.300000000001</v>
      </c>
      <c r="AM441" s="5">
        <v>10499.300000000001</v>
      </c>
      <c r="AN441" s="5">
        <v>10499.300000000001</v>
      </c>
      <c r="AO441" s="5">
        <v>10499.300000000001</v>
      </c>
      <c r="AP441" s="5">
        <v>10499.300000000001</v>
      </c>
      <c r="AQ441" s="5">
        <v>10499.300000000001</v>
      </c>
      <c r="AR441" s="5">
        <v>10499.300000000001</v>
      </c>
      <c r="AS441" s="5">
        <v>10499.300000000001</v>
      </c>
      <c r="AT441" s="5">
        <v>10499.300000000001</v>
      </c>
      <c r="AU441" s="5">
        <v>10499.300000000001</v>
      </c>
      <c r="AV441" s="5">
        <v>10499.300000000001</v>
      </c>
      <c r="AW441" s="5">
        <v>10499.300000000001</v>
      </c>
      <c r="AX441" s="5">
        <v>11129.258000000002</v>
      </c>
      <c r="AY441" s="5">
        <v>11129.258000000002</v>
      </c>
      <c r="AZ441" s="5">
        <v>11129.258000000002</v>
      </c>
      <c r="BA441" s="5">
        <v>11129.258000000002</v>
      </c>
      <c r="BB441" s="5">
        <v>11129.258000000002</v>
      </c>
      <c r="BC441" s="5">
        <v>11129.258000000002</v>
      </c>
      <c r="BD441" s="5">
        <v>11129.258000000002</v>
      </c>
      <c r="BE441" s="5">
        <v>11129.258000000002</v>
      </c>
      <c r="BF441" s="5">
        <v>11129.258000000002</v>
      </c>
      <c r="BG441" s="5">
        <v>11129.258000000002</v>
      </c>
      <c r="BH441" s="5">
        <v>11129.258000000002</v>
      </c>
      <c r="BI441" s="5">
        <v>11129.258000000002</v>
      </c>
      <c r="BJ441" s="5">
        <v>11797.013480000001</v>
      </c>
      <c r="BK441" s="5">
        <v>11797.013480000001</v>
      </c>
      <c r="BL441" s="5">
        <v>11797.013480000001</v>
      </c>
      <c r="BM441" s="5">
        <v>11797.013480000001</v>
      </c>
      <c r="BN441" s="5">
        <v>11797.013480000001</v>
      </c>
      <c r="BO441" s="5">
        <v>11797.013480000001</v>
      </c>
      <c r="BP441" s="5">
        <v>11797.013480000001</v>
      </c>
      <c r="BQ441" s="5">
        <v>11797.013480000001</v>
      </c>
      <c r="BR441" s="5">
        <v>11797.013480000001</v>
      </c>
      <c r="BS441" s="5">
        <v>11797.013480000001</v>
      </c>
      <c r="BT441" s="5">
        <v>11797.013480000001</v>
      </c>
      <c r="BU441" s="5">
        <v>11797.013480000001</v>
      </c>
      <c r="BV441" s="5">
        <v>12504.834288800002</v>
      </c>
      <c r="BW441" s="5">
        <v>12504.834288800002</v>
      </c>
      <c r="BX441" s="5">
        <v>12504.834288800002</v>
      </c>
      <c r="BY441" s="5">
        <v>12504.834288800002</v>
      </c>
      <c r="BZ441" s="5">
        <v>12504.834288800002</v>
      </c>
      <c r="CA441" s="5">
        <v>12504.834288800002</v>
      </c>
      <c r="CB441" s="5">
        <v>12504.834288800002</v>
      </c>
      <c r="CC441" s="5">
        <v>12504.834288800002</v>
      </c>
      <c r="CD441" s="5">
        <v>12504.834288800002</v>
      </c>
      <c r="CE441" s="5">
        <v>12504.834288800002</v>
      </c>
      <c r="CF441" s="5">
        <v>12504.834288800002</v>
      </c>
      <c r="CG441" s="5">
        <v>12504.834288800002</v>
      </c>
      <c r="CH441" s="5">
        <v>13255.124346128003</v>
      </c>
      <c r="CI441" s="5">
        <v>13255.124346128003</v>
      </c>
      <c r="CJ441" s="5">
        <v>13255.124346128003</v>
      </c>
      <c r="CK441" s="5">
        <v>13255.124346128003</v>
      </c>
      <c r="CL441" s="5">
        <v>13255.124346128003</v>
      </c>
      <c r="CM441" s="5">
        <v>13255.124346128003</v>
      </c>
      <c r="CN441" s="5">
        <v>13255.124346128003</v>
      </c>
      <c r="CO441" s="5">
        <v>13255.124346128003</v>
      </c>
      <c r="CP441" s="5">
        <v>13255.124346128003</v>
      </c>
      <c r="CQ441" s="5">
        <v>13255.124346128003</v>
      </c>
      <c r="CR441" s="5">
        <v>13255.124346128003</v>
      </c>
      <c r="CS441" s="5">
        <v>13255.124346128003</v>
      </c>
      <c r="CU441" s="69">
        <v>0</v>
      </c>
      <c r="CV441" s="69">
        <v>0</v>
      </c>
      <c r="CW441" s="69">
        <v>0</v>
      </c>
      <c r="CX441" s="69">
        <v>0</v>
      </c>
      <c r="CY441" s="69">
        <v>0</v>
      </c>
      <c r="CZ441" s="69">
        <v>0</v>
      </c>
      <c r="DC441" s="5">
        <v>0</v>
      </c>
      <c r="DD441" s="5">
        <v>0</v>
      </c>
      <c r="DE441" s="5">
        <v>0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0</v>
      </c>
      <c r="DO441" s="5">
        <v>0</v>
      </c>
      <c r="DP441" s="5">
        <v>0</v>
      </c>
      <c r="DQ441" s="5">
        <v>0</v>
      </c>
      <c r="DR441" s="5">
        <v>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0</v>
      </c>
      <c r="EI441" s="5">
        <v>0</v>
      </c>
      <c r="EJ441" s="5">
        <v>0</v>
      </c>
      <c r="EK441" s="5">
        <v>0</v>
      </c>
      <c r="EL441" s="5">
        <v>0</v>
      </c>
      <c r="EM441" s="5">
        <v>0</v>
      </c>
      <c r="EN441" s="5">
        <v>0</v>
      </c>
      <c r="EO441" s="5">
        <v>0</v>
      </c>
      <c r="EP441" s="5">
        <v>0</v>
      </c>
      <c r="EQ441" s="5">
        <v>0</v>
      </c>
      <c r="ER441" s="5">
        <v>0</v>
      </c>
      <c r="ES441" s="5">
        <v>0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/>
      <c r="FZ441" s="5">
        <v>8464</v>
      </c>
      <c r="GA441" s="5">
        <v>8464</v>
      </c>
      <c r="GB441" s="5">
        <v>9000</v>
      </c>
      <c r="GC441" s="5">
        <v>9000</v>
      </c>
      <c r="GD441" s="5">
        <v>9000</v>
      </c>
      <c r="GE441" s="5">
        <v>9905</v>
      </c>
      <c r="GF441" s="5">
        <v>9905</v>
      </c>
      <c r="GG441" s="5">
        <v>9905</v>
      </c>
      <c r="GH441" s="5">
        <v>9905</v>
      </c>
      <c r="GI441" s="5">
        <v>9905</v>
      </c>
      <c r="GJ441" s="5">
        <v>9905</v>
      </c>
      <c r="GK441" s="5">
        <v>9905</v>
      </c>
      <c r="GL441" s="5">
        <v>10499.300000000001</v>
      </c>
      <c r="GM441" s="5">
        <v>10499.300000000001</v>
      </c>
      <c r="GN441" s="5">
        <v>10499.300000000001</v>
      </c>
      <c r="GO441" s="5">
        <v>10499.300000000001</v>
      </c>
      <c r="GP441" s="5">
        <v>10499.300000000001</v>
      </c>
      <c r="GQ441" s="5">
        <v>10499.300000000001</v>
      </c>
      <c r="GR441" s="5">
        <v>10499.300000000001</v>
      </c>
      <c r="GS441" s="5">
        <v>10499.300000000001</v>
      </c>
      <c r="GT441" s="5">
        <v>10499.300000000001</v>
      </c>
      <c r="GU441" s="5">
        <v>10499.300000000001</v>
      </c>
      <c r="GV441" s="5">
        <v>10499.300000000001</v>
      </c>
      <c r="GW441" s="5">
        <v>10499.300000000001</v>
      </c>
      <c r="GX441" s="5">
        <v>11129.258000000002</v>
      </c>
      <c r="GY441" s="5">
        <v>11129.258000000002</v>
      </c>
      <c r="GZ441" s="5">
        <v>11129.258000000002</v>
      </c>
      <c r="HA441" s="5">
        <v>11129.258000000002</v>
      </c>
      <c r="HB441" s="5">
        <v>11129.258000000002</v>
      </c>
      <c r="HC441" s="5">
        <v>11129.258000000002</v>
      </c>
      <c r="HD441" s="5">
        <v>11129.258000000002</v>
      </c>
      <c r="HE441" s="5">
        <v>11129.258000000002</v>
      </c>
      <c r="HF441" s="5">
        <v>11129.258000000002</v>
      </c>
      <c r="HG441" s="5">
        <v>11129.258000000002</v>
      </c>
      <c r="HH441" s="5">
        <v>11129.258000000002</v>
      </c>
      <c r="HI441" s="5">
        <v>11129.258000000002</v>
      </c>
      <c r="HJ441" s="5">
        <v>11797.013480000001</v>
      </c>
      <c r="HK441" s="5">
        <v>11797.013480000001</v>
      </c>
      <c r="HL441" s="5">
        <v>11797.013480000001</v>
      </c>
      <c r="HM441" s="5">
        <v>11797.013480000001</v>
      </c>
      <c r="HN441" s="5">
        <v>11797.013480000001</v>
      </c>
      <c r="HO441" s="5">
        <v>11797.013480000001</v>
      </c>
      <c r="HP441" s="5">
        <v>11797.013480000001</v>
      </c>
      <c r="HQ441" s="5">
        <v>11797.013480000001</v>
      </c>
      <c r="HR441" s="5">
        <v>11797.013480000001</v>
      </c>
      <c r="HS441" s="5">
        <v>11797.013480000001</v>
      </c>
      <c r="HT441" s="5">
        <v>11797.013480000001</v>
      </c>
      <c r="HU441" s="5">
        <v>11797.013480000001</v>
      </c>
      <c r="HV441" s="5">
        <v>12504.834288800002</v>
      </c>
      <c r="HW441" s="5">
        <v>12504.834288800002</v>
      </c>
      <c r="HX441" s="5">
        <v>12504.834288800002</v>
      </c>
      <c r="HY441" s="5">
        <v>12504.834288800002</v>
      </c>
      <c r="HZ441" s="5">
        <v>12504.834288800002</v>
      </c>
      <c r="IA441" s="5">
        <v>12504.834288800002</v>
      </c>
      <c r="IB441" s="5">
        <v>12504.834288800002</v>
      </c>
      <c r="IC441" s="5">
        <v>12504.834288800002</v>
      </c>
      <c r="ID441" s="5">
        <v>12504.834288800002</v>
      </c>
      <c r="IE441" s="5">
        <v>12504.834288800002</v>
      </c>
      <c r="IF441" s="5">
        <v>12504.834288800002</v>
      </c>
      <c r="IG441" s="5">
        <v>12504.834288800002</v>
      </c>
      <c r="IH441" s="5">
        <v>13255.124346128003</v>
      </c>
      <c r="II441" s="5">
        <v>13255.124346128003</v>
      </c>
      <c r="IJ441" s="5">
        <v>13255.124346128003</v>
      </c>
      <c r="IK441" s="5">
        <v>13255.124346128003</v>
      </c>
      <c r="IL441" s="5">
        <v>13255.124346128003</v>
      </c>
      <c r="IM441" s="5">
        <v>13255.124346128003</v>
      </c>
      <c r="IN441" s="5">
        <v>13255.124346128003</v>
      </c>
      <c r="IO441" s="5">
        <v>13255.124346128003</v>
      </c>
      <c r="IP441" s="5">
        <v>13255.124346128003</v>
      </c>
      <c r="IQ441" s="5">
        <v>13255.124346128003</v>
      </c>
      <c r="IR441" s="5">
        <v>13255.124346128003</v>
      </c>
      <c r="IS441" s="5">
        <v>13255.124346128003</v>
      </c>
      <c r="IT441" s="5"/>
      <c r="IW441" s="5">
        <v>242.91679999999999</v>
      </c>
      <c r="IX441" s="5">
        <v>242.91679999999999</v>
      </c>
      <c r="IY441" s="5">
        <v>258.3</v>
      </c>
      <c r="IZ441" s="5">
        <v>258.3</v>
      </c>
      <c r="JA441" s="5">
        <v>258.3</v>
      </c>
      <c r="JB441" s="5">
        <v>284.27350000000001</v>
      </c>
      <c r="JC441" s="5">
        <v>284.27350000000001</v>
      </c>
      <c r="JD441" s="5">
        <v>284.27350000000001</v>
      </c>
      <c r="JE441" s="5">
        <v>284.27350000000001</v>
      </c>
      <c r="JF441" s="5">
        <v>284.27350000000001</v>
      </c>
      <c r="JG441" s="5">
        <v>284.27350000000001</v>
      </c>
      <c r="JH441" s="5">
        <v>284.27350000000001</v>
      </c>
      <c r="JI441" s="5">
        <v>301.32991000000004</v>
      </c>
      <c r="JJ441" s="5">
        <v>301.32991000000004</v>
      </c>
      <c r="JK441" s="5">
        <v>301.32991000000004</v>
      </c>
      <c r="JL441" s="5">
        <v>301.32991000000004</v>
      </c>
      <c r="JM441" s="5">
        <v>301.32991000000004</v>
      </c>
      <c r="JN441" s="5">
        <v>301.32991000000004</v>
      </c>
      <c r="JO441" s="5">
        <v>301.32991000000004</v>
      </c>
      <c r="JP441" s="5">
        <v>301.32991000000004</v>
      </c>
      <c r="JQ441" s="5">
        <v>301.32991000000004</v>
      </c>
      <c r="JR441" s="5">
        <v>301.32991000000004</v>
      </c>
      <c r="JS441" s="5">
        <v>301.32991000000004</v>
      </c>
      <c r="JT441" s="5">
        <v>301.32991000000004</v>
      </c>
      <c r="JU441" s="5">
        <v>319.40970460000005</v>
      </c>
      <c r="JV441" s="5">
        <v>319.40970460000005</v>
      </c>
      <c r="JW441" s="5">
        <v>319.40970460000005</v>
      </c>
      <c r="JX441" s="5">
        <v>319.40970460000005</v>
      </c>
      <c r="JY441" s="5">
        <v>319.40970460000005</v>
      </c>
      <c r="JZ441" s="5">
        <v>319.40970460000005</v>
      </c>
      <c r="KA441" s="5">
        <v>319.40970460000005</v>
      </c>
      <c r="KB441" s="5">
        <v>319.40970460000005</v>
      </c>
      <c r="KC441" s="5">
        <v>319.40970460000005</v>
      </c>
      <c r="KD441" s="5">
        <v>319.40970460000005</v>
      </c>
      <c r="KE441" s="5">
        <v>319.40970460000005</v>
      </c>
      <c r="KF441" s="5">
        <v>319.40970460000005</v>
      </c>
      <c r="KG441" s="5">
        <v>338.57428687600003</v>
      </c>
      <c r="KH441" s="5">
        <v>338.57428687600003</v>
      </c>
      <c r="KI441" s="5">
        <v>338.57428687600003</v>
      </c>
      <c r="KJ441" s="5">
        <v>338.57428687600003</v>
      </c>
      <c r="KK441" s="5">
        <v>338.57428687600003</v>
      </c>
      <c r="KL441" s="5">
        <v>338.57428687600003</v>
      </c>
      <c r="KM441" s="5">
        <v>338.57428687600003</v>
      </c>
      <c r="KN441" s="5">
        <v>338.57428687600003</v>
      </c>
      <c r="KO441" s="5">
        <v>338.57428687600003</v>
      </c>
      <c r="KP441" s="5">
        <v>338.57428687600003</v>
      </c>
      <c r="KQ441" s="5">
        <v>338.57428687600003</v>
      </c>
      <c r="KR441" s="5">
        <v>338.57428687600003</v>
      </c>
      <c r="KS441" s="5">
        <v>358.88874408856009</v>
      </c>
      <c r="KT441" s="5">
        <v>358.88874408856009</v>
      </c>
      <c r="KU441" s="5">
        <v>358.88874408856009</v>
      </c>
      <c r="KV441" s="5">
        <v>358.88874408856009</v>
      </c>
      <c r="KW441" s="5">
        <v>358.88874408856009</v>
      </c>
      <c r="KX441" s="5">
        <v>358.88874408856009</v>
      </c>
      <c r="KY441" s="5">
        <v>358.88874408856009</v>
      </c>
      <c r="KZ441" s="5">
        <v>358.88874408856009</v>
      </c>
      <c r="LA441" s="5">
        <v>358.88874408856009</v>
      </c>
      <c r="LB441" s="5">
        <v>358.88874408856009</v>
      </c>
      <c r="LC441" s="5">
        <v>358.88874408856009</v>
      </c>
      <c r="LD441" s="5">
        <v>358.88874408856009</v>
      </c>
      <c r="LE441" s="5">
        <v>380.42206873387369</v>
      </c>
      <c r="LF441" s="5">
        <v>380.42206873387369</v>
      </c>
      <c r="LG441" s="5">
        <v>380.42206873387369</v>
      </c>
      <c r="LH441" s="5">
        <v>380.42206873387369</v>
      </c>
      <c r="LI441" s="5">
        <v>380.42206873387369</v>
      </c>
      <c r="LJ441" s="5">
        <v>380.42206873387369</v>
      </c>
      <c r="LK441" s="5">
        <v>380.42206873387369</v>
      </c>
      <c r="LL441" s="5">
        <v>380.42206873387369</v>
      </c>
      <c r="LM441" s="5">
        <v>380.42206873387369</v>
      </c>
      <c r="LN441" s="5">
        <v>380.42206873387369</v>
      </c>
      <c r="LO441" s="5">
        <v>380.42206873387369</v>
      </c>
      <c r="LP441" s="5">
        <v>380.42206873387369</v>
      </c>
      <c r="LQ441" s="5"/>
      <c r="LT441" s="5">
        <v>257.30560000000003</v>
      </c>
      <c r="LU441" s="5">
        <v>257.30560000000003</v>
      </c>
      <c r="LV441" s="5">
        <v>273.60000000000002</v>
      </c>
      <c r="LW441" s="5">
        <v>273.60000000000002</v>
      </c>
      <c r="LX441" s="5">
        <v>273.60000000000002</v>
      </c>
      <c r="LY441" s="5">
        <v>301.11200000000002</v>
      </c>
      <c r="LZ441" s="5">
        <v>301.11200000000002</v>
      </c>
      <c r="MA441" s="5">
        <v>301.11200000000002</v>
      </c>
      <c r="MB441" s="5">
        <v>301.11200000000002</v>
      </c>
      <c r="MC441" s="5">
        <v>301.11200000000002</v>
      </c>
      <c r="MD441" s="5">
        <v>301.11200000000002</v>
      </c>
      <c r="ME441" s="5">
        <v>301.11200000000002</v>
      </c>
      <c r="MF441" s="5">
        <v>319.17872000000006</v>
      </c>
      <c r="MG441" s="5">
        <v>319.17872000000006</v>
      </c>
      <c r="MH441" s="5">
        <v>319.17872000000006</v>
      </c>
      <c r="MI441" s="5">
        <v>319.17872000000006</v>
      </c>
      <c r="MJ441" s="5">
        <v>319.17872000000006</v>
      </c>
      <c r="MK441" s="5">
        <v>319.17872000000006</v>
      </c>
      <c r="ML441" s="5">
        <v>319.17872000000006</v>
      </c>
      <c r="MM441" s="5">
        <v>319.17872000000006</v>
      </c>
      <c r="MN441" s="5">
        <v>319.17872000000006</v>
      </c>
      <c r="MO441" s="5">
        <v>319.17872000000006</v>
      </c>
      <c r="MP441" s="5">
        <v>319.17872000000006</v>
      </c>
      <c r="MQ441" s="5">
        <v>319.17872000000006</v>
      </c>
      <c r="MR441" s="5">
        <v>338.32944320000007</v>
      </c>
      <c r="MS441" s="5">
        <v>338.32944320000007</v>
      </c>
      <c r="MT441" s="5">
        <v>338.32944320000007</v>
      </c>
      <c r="MU441" s="5">
        <v>338.32944320000007</v>
      </c>
      <c r="MV441" s="5">
        <v>338.32944320000007</v>
      </c>
      <c r="MW441" s="5">
        <v>338.32944320000007</v>
      </c>
      <c r="MX441" s="5">
        <v>338.32944320000007</v>
      </c>
      <c r="MY441" s="5">
        <v>338.32944320000007</v>
      </c>
      <c r="MZ441" s="5">
        <v>338.32944320000007</v>
      </c>
      <c r="NA441" s="5">
        <v>338.32944320000007</v>
      </c>
      <c r="NB441" s="5">
        <v>338.32944320000007</v>
      </c>
      <c r="NC441" s="5">
        <v>338.32944320000007</v>
      </c>
      <c r="ND441" s="5">
        <v>358.62920979200004</v>
      </c>
      <c r="NE441" s="5">
        <v>358.62920979200004</v>
      </c>
      <c r="NF441" s="5">
        <v>358.62920979200004</v>
      </c>
      <c r="NG441" s="5">
        <v>358.62920979200004</v>
      </c>
      <c r="NH441" s="5">
        <v>358.62920979200004</v>
      </c>
      <c r="NI441" s="5">
        <v>358.62920979200004</v>
      </c>
      <c r="NJ441" s="5">
        <v>358.62920979200004</v>
      </c>
      <c r="NK441" s="5">
        <v>358.62920979200004</v>
      </c>
      <c r="NL441" s="5">
        <v>358.62920979200004</v>
      </c>
      <c r="NM441" s="5">
        <v>358.62920979200004</v>
      </c>
      <c r="NN441" s="5">
        <v>358.62920979200004</v>
      </c>
      <c r="NO441" s="5">
        <v>358.62920979200004</v>
      </c>
      <c r="NP441" s="5">
        <v>380.14696237952006</v>
      </c>
      <c r="NQ441" s="5">
        <v>380.14696237952006</v>
      </c>
      <c r="NR441" s="5">
        <v>380.14696237952006</v>
      </c>
      <c r="NS441" s="5">
        <v>380.14696237952006</v>
      </c>
      <c r="NT441" s="5">
        <v>380.14696237952006</v>
      </c>
      <c r="NU441" s="5">
        <v>380.14696237952006</v>
      </c>
      <c r="NV441" s="5">
        <v>380.14696237952006</v>
      </c>
      <c r="NW441" s="5">
        <v>380.14696237952006</v>
      </c>
      <c r="NX441" s="5">
        <v>380.14696237952006</v>
      </c>
      <c r="NY441" s="5">
        <v>380.14696237952006</v>
      </c>
      <c r="NZ441" s="5">
        <v>380.14696237952006</v>
      </c>
      <c r="OA441" s="5">
        <v>380.14696237952006</v>
      </c>
      <c r="OB441" s="5">
        <v>402.95578012229129</v>
      </c>
      <c r="OC441" s="5">
        <v>402.95578012229129</v>
      </c>
      <c r="OD441" s="5">
        <v>402.95578012229129</v>
      </c>
      <c r="OE441" s="5">
        <v>402.95578012229129</v>
      </c>
      <c r="OF441" s="5">
        <v>402.95578012229129</v>
      </c>
      <c r="OG441" s="5">
        <v>402.95578012229129</v>
      </c>
      <c r="OH441" s="5">
        <v>402.95578012229129</v>
      </c>
      <c r="OI441" s="5">
        <v>402.95578012229129</v>
      </c>
      <c r="OJ441" s="5">
        <v>402.95578012229129</v>
      </c>
      <c r="OK441" s="5">
        <v>402.95578012229129</v>
      </c>
      <c r="OL441" s="5">
        <v>402.95578012229129</v>
      </c>
      <c r="OM441" s="5">
        <v>402.95578012229129</v>
      </c>
      <c r="ON441" s="5"/>
      <c r="OQ441" s="59">
        <v>0</v>
      </c>
      <c r="OR441" s="59">
        <v>0</v>
      </c>
      <c r="OS441" s="59">
        <v>0</v>
      </c>
      <c r="OT441" s="59">
        <v>0</v>
      </c>
      <c r="OU441" s="59">
        <v>0</v>
      </c>
      <c r="OV441" s="59">
        <v>0</v>
      </c>
      <c r="OW441" s="59">
        <v>0</v>
      </c>
      <c r="OX441" s="59">
        <v>0</v>
      </c>
      <c r="OY441" s="59">
        <v>0</v>
      </c>
      <c r="OZ441" s="59">
        <v>0</v>
      </c>
      <c r="PA441" s="59">
        <v>0</v>
      </c>
      <c r="PB441" s="59">
        <v>0</v>
      </c>
      <c r="PC441" s="59">
        <v>0</v>
      </c>
      <c r="PD441" s="59">
        <v>0</v>
      </c>
      <c r="PE441" s="59">
        <v>0</v>
      </c>
      <c r="PF441" s="59">
        <v>0</v>
      </c>
      <c r="PG441" s="59">
        <v>0</v>
      </c>
      <c r="PH441" s="59">
        <v>0</v>
      </c>
      <c r="PI441" s="59">
        <v>0</v>
      </c>
      <c r="PJ441" s="59">
        <v>0</v>
      </c>
      <c r="PK441" s="59">
        <v>0</v>
      </c>
      <c r="PL441" s="59">
        <v>0</v>
      </c>
      <c r="PM441" s="59">
        <v>0</v>
      </c>
      <c r="PN441" s="59">
        <v>0</v>
      </c>
      <c r="PO441" s="59">
        <v>0</v>
      </c>
      <c r="PP441" s="59">
        <v>0</v>
      </c>
      <c r="PQ441" s="59">
        <v>0</v>
      </c>
      <c r="PR441" s="59">
        <v>0</v>
      </c>
      <c r="PS441" s="59">
        <v>0</v>
      </c>
      <c r="PT441" s="59">
        <v>0</v>
      </c>
      <c r="PU441" s="59">
        <v>0</v>
      </c>
      <c r="PV441" s="59">
        <v>0</v>
      </c>
      <c r="PW441" s="59">
        <v>0</v>
      </c>
      <c r="PX441" s="59">
        <v>0</v>
      </c>
      <c r="PY441" s="59">
        <v>0</v>
      </c>
      <c r="PZ441" s="59">
        <v>0</v>
      </c>
      <c r="QA441" s="59">
        <v>0</v>
      </c>
      <c r="QB441" s="59">
        <v>0</v>
      </c>
      <c r="QC441" s="59">
        <v>0</v>
      </c>
      <c r="QD441" s="59">
        <v>0</v>
      </c>
      <c r="QE441" s="59">
        <v>0</v>
      </c>
      <c r="QF441" s="59">
        <v>0</v>
      </c>
      <c r="QG441" s="59">
        <v>0</v>
      </c>
      <c r="QH441" s="59">
        <v>0</v>
      </c>
      <c r="QI441" s="59">
        <v>0</v>
      </c>
      <c r="QJ441" s="59">
        <v>0</v>
      </c>
      <c r="QK441" s="59">
        <v>0</v>
      </c>
      <c r="QL441" s="59">
        <v>0</v>
      </c>
      <c r="QM441" s="59">
        <v>0</v>
      </c>
      <c r="QN441" s="59">
        <v>0</v>
      </c>
      <c r="QO441" s="59">
        <v>0</v>
      </c>
      <c r="QP441" s="59">
        <v>0</v>
      </c>
      <c r="QQ441" s="59">
        <v>0</v>
      </c>
      <c r="QR441" s="59">
        <v>0</v>
      </c>
      <c r="QS441" s="59">
        <v>0</v>
      </c>
      <c r="QT441" s="59">
        <v>0</v>
      </c>
      <c r="QU441" s="59">
        <v>0</v>
      </c>
      <c r="QV441" s="59">
        <v>0</v>
      </c>
      <c r="QW441" s="59">
        <v>0</v>
      </c>
      <c r="QX441" s="59">
        <v>0</v>
      </c>
      <c r="QY441" s="59">
        <v>0</v>
      </c>
      <c r="QZ441" s="59">
        <v>0</v>
      </c>
      <c r="RA441" s="59">
        <v>0</v>
      </c>
      <c r="RB441" s="59">
        <v>0</v>
      </c>
      <c r="RC441" s="59">
        <v>0</v>
      </c>
      <c r="RD441" s="59">
        <v>0</v>
      </c>
      <c r="RE441" s="59">
        <v>0</v>
      </c>
      <c r="RF441" s="59">
        <v>0</v>
      </c>
      <c r="RG441" s="59">
        <v>0</v>
      </c>
      <c r="RH441" s="59">
        <v>0</v>
      </c>
      <c r="RI441" s="59">
        <v>0</v>
      </c>
      <c r="RJ441" s="59">
        <v>0</v>
      </c>
      <c r="RK441" s="59"/>
      <c r="RN441" s="59">
        <v>500.22239999999999</v>
      </c>
      <c r="RO441" s="59">
        <v>500.22239999999999</v>
      </c>
      <c r="RP441" s="59">
        <v>531.90000000000009</v>
      </c>
      <c r="RQ441" s="59">
        <v>531.90000000000009</v>
      </c>
      <c r="RR441" s="59">
        <v>531.90000000000009</v>
      </c>
      <c r="RS441" s="59">
        <v>585.38550000000009</v>
      </c>
      <c r="RT441" s="59">
        <v>585.38550000000009</v>
      </c>
      <c r="RU441" s="59">
        <v>585.38550000000009</v>
      </c>
      <c r="RV441" s="59">
        <v>585.38550000000009</v>
      </c>
      <c r="RW441" s="59">
        <v>585.38550000000009</v>
      </c>
      <c r="RX441" s="59">
        <v>585.38550000000009</v>
      </c>
      <c r="RY441" s="59">
        <v>585.38550000000009</v>
      </c>
      <c r="RZ441" s="59">
        <v>620.50863000000004</v>
      </c>
      <c r="SA441" s="59">
        <v>620.50863000000004</v>
      </c>
      <c r="SB441" s="59">
        <v>620.50863000000004</v>
      </c>
      <c r="SC441" s="59">
        <v>620.50863000000004</v>
      </c>
      <c r="SD441" s="59">
        <v>620.50863000000004</v>
      </c>
      <c r="SE441" s="59">
        <v>620.50863000000004</v>
      </c>
      <c r="SF441" s="59">
        <v>620.50863000000004</v>
      </c>
      <c r="SG441" s="59">
        <v>620.50863000000004</v>
      </c>
      <c r="SH441" s="59">
        <v>620.50863000000004</v>
      </c>
      <c r="SI441" s="59">
        <v>620.50863000000004</v>
      </c>
      <c r="SJ441" s="59">
        <v>620.50863000000004</v>
      </c>
      <c r="SK441" s="59">
        <v>620.50863000000004</v>
      </c>
      <c r="SL441" s="59">
        <v>657.73914780000018</v>
      </c>
      <c r="SM441" s="59">
        <v>657.73914780000018</v>
      </c>
      <c r="SN441" s="59">
        <v>657.73914780000018</v>
      </c>
      <c r="SO441" s="59">
        <v>657.73914780000018</v>
      </c>
      <c r="SP441" s="59">
        <v>657.73914780000018</v>
      </c>
      <c r="SQ441" s="59">
        <v>657.73914780000018</v>
      </c>
      <c r="SR441" s="59">
        <v>657.73914780000018</v>
      </c>
      <c r="SS441" s="59">
        <v>657.73914780000018</v>
      </c>
      <c r="ST441" s="59">
        <v>657.73914780000018</v>
      </c>
      <c r="SU441" s="59">
        <v>657.73914780000018</v>
      </c>
      <c r="SV441" s="59">
        <v>657.73914780000018</v>
      </c>
      <c r="SW441" s="59">
        <v>657.73914780000018</v>
      </c>
      <c r="SX441" s="59">
        <v>697.20349666800007</v>
      </c>
      <c r="SY441" s="59">
        <v>697.20349666800007</v>
      </c>
      <c r="SZ441" s="59">
        <v>697.20349666800007</v>
      </c>
      <c r="TA441" s="59">
        <v>697.20349666800007</v>
      </c>
      <c r="TB441" s="59">
        <v>697.20349666800007</v>
      </c>
      <c r="TC441" s="59">
        <v>697.20349666800007</v>
      </c>
      <c r="TD441" s="59">
        <v>697.20349666800007</v>
      </c>
      <c r="TE441" s="59">
        <v>697.20349666800007</v>
      </c>
      <c r="TF441" s="59">
        <v>697.20349666800007</v>
      </c>
      <c r="TG441" s="59">
        <v>697.20349666800007</v>
      </c>
      <c r="TH441" s="59">
        <v>697.20349666800007</v>
      </c>
      <c r="TI441" s="59">
        <v>697.20349666800007</v>
      </c>
      <c r="TJ441" s="59">
        <v>739.03570646808021</v>
      </c>
      <c r="TK441" s="59">
        <v>739.03570646808021</v>
      </c>
      <c r="TL441" s="59">
        <v>739.03570646808021</v>
      </c>
      <c r="TM441" s="59">
        <v>739.03570646808021</v>
      </c>
      <c r="TN441" s="59">
        <v>739.03570646808021</v>
      </c>
      <c r="TO441" s="59">
        <v>739.03570646808021</v>
      </c>
      <c r="TP441" s="59">
        <v>739.03570646808021</v>
      </c>
      <c r="TQ441" s="59">
        <v>739.03570646808021</v>
      </c>
      <c r="TR441" s="59">
        <v>739.03570646808021</v>
      </c>
      <c r="TS441" s="59">
        <v>739.03570646808021</v>
      </c>
      <c r="TT441" s="59">
        <v>739.03570646808021</v>
      </c>
      <c r="TU441" s="59">
        <v>739.03570646808021</v>
      </c>
      <c r="TV441" s="59">
        <v>783.37784885616497</v>
      </c>
      <c r="TW441" s="59">
        <v>783.37784885616497</v>
      </c>
      <c r="TX441" s="59">
        <v>783.37784885616497</v>
      </c>
      <c r="TY441" s="59">
        <v>783.37784885616497</v>
      </c>
      <c r="TZ441" s="59">
        <v>783.37784885616497</v>
      </c>
      <c r="UA441" s="59">
        <v>783.37784885616497</v>
      </c>
      <c r="UB441" s="59">
        <v>783.37784885616497</v>
      </c>
      <c r="UC441" s="59">
        <v>783.37784885616497</v>
      </c>
      <c r="UD441" s="59">
        <v>783.37784885616497</v>
      </c>
      <c r="UE441" s="59">
        <v>783.37784885616497</v>
      </c>
      <c r="UF441" s="59">
        <v>783.37784885616497</v>
      </c>
      <c r="UG441" s="59">
        <v>783.37784885616497</v>
      </c>
      <c r="UH441" s="59"/>
      <c r="UK441" s="59">
        <v>3250.6481000000013</v>
      </c>
      <c r="UL441" s="59">
        <v>3615.9589199999996</v>
      </c>
      <c r="UM441" s="59">
        <v>3832.9164552000016</v>
      </c>
      <c r="UN441" s="59">
        <v>4062.8914425119997</v>
      </c>
      <c r="UO441" s="59">
        <v>4306.6649290627211</v>
      </c>
      <c r="UP441" s="59">
        <v>4565.0648248064854</v>
      </c>
      <c r="UQ441" s="59"/>
      <c r="UT441" s="59">
        <v>3443.1952000000006</v>
      </c>
      <c r="UU441" s="59">
        <v>3830.14464</v>
      </c>
      <c r="UV441" s="59">
        <v>4059.9533184000015</v>
      </c>
      <c r="UW441" s="59">
        <v>4303.5505175040007</v>
      </c>
      <c r="UX441" s="59">
        <v>4561.7635485542405</v>
      </c>
      <c r="UY441" s="59">
        <v>4835.4693614674952</v>
      </c>
      <c r="UZ441" s="59"/>
      <c r="VC441" s="59">
        <v>0</v>
      </c>
      <c r="VD441" s="59">
        <v>0</v>
      </c>
      <c r="VE441" s="59">
        <v>0</v>
      </c>
      <c r="VF441" s="59">
        <v>0</v>
      </c>
      <c r="VG441" s="59">
        <v>0</v>
      </c>
      <c r="VH441" s="59">
        <v>0</v>
      </c>
      <c r="VI441" s="59"/>
      <c r="VL441" s="59">
        <v>6693.8433000000023</v>
      </c>
      <c r="VM441" s="59">
        <v>7446.1035599999996</v>
      </c>
      <c r="VN441" s="59">
        <v>7892.8697736000031</v>
      </c>
      <c r="VO441" s="59">
        <v>8366.4419600159999</v>
      </c>
      <c r="VP441" s="59">
        <v>8868.4284776169625</v>
      </c>
      <c r="VQ441" s="59">
        <v>9400.5341862739806</v>
      </c>
      <c r="VR441" s="59"/>
      <c r="VU441" s="59">
        <v>113263</v>
      </c>
      <c r="VV441" s="59">
        <v>125991.60000000002</v>
      </c>
      <c r="VW441" s="59">
        <v>133551.09600000002</v>
      </c>
      <c r="VX441" s="59">
        <v>141564.16175999999</v>
      </c>
      <c r="VY441" s="59">
        <v>150058.01146560002</v>
      </c>
      <c r="VZ441" s="59">
        <v>159061.49215353598</v>
      </c>
      <c r="WA441" s="59"/>
      <c r="WD441" s="59">
        <v>9438.5833333333339</v>
      </c>
      <c r="WE441" s="59">
        <v>10499.300000000001</v>
      </c>
      <c r="WF441" s="59">
        <v>11129.258000000002</v>
      </c>
      <c r="WG441" s="59">
        <v>11797.01348</v>
      </c>
      <c r="WH441" s="59">
        <v>12504.834288800002</v>
      </c>
      <c r="WI441" s="59">
        <v>13255.124346127997</v>
      </c>
      <c r="WJ441" s="59"/>
      <c r="WM441" s="59">
        <v>396.0798713106729</v>
      </c>
      <c r="WN441" s="59">
        <v>440.59169114561485</v>
      </c>
      <c r="WO441" s="59">
        <v>467.02719261435175</v>
      </c>
      <c r="WP441" s="59">
        <v>495.0488241712128</v>
      </c>
      <c r="WQ441" s="59">
        <v>524.7517536214857</v>
      </c>
      <c r="WR441" s="59">
        <v>556.23685883877454</v>
      </c>
      <c r="WS441" s="59"/>
      <c r="WV441" s="74">
        <v>68.933333333333337</v>
      </c>
      <c r="WW441" s="74">
        <v>80.933333333333337</v>
      </c>
      <c r="WX441" s="74">
        <v>92.933333333333337</v>
      </c>
      <c r="WY441" s="74">
        <v>104.93333333333334</v>
      </c>
      <c r="WZ441" s="74">
        <v>116.93333333333334</v>
      </c>
      <c r="XA441" s="74">
        <v>128.93333333333334</v>
      </c>
      <c r="XB441" s="74"/>
      <c r="XE441" s="80">
        <v>5</v>
      </c>
      <c r="XF441" s="80">
        <v>6</v>
      </c>
      <c r="XG441" s="80">
        <v>7</v>
      </c>
      <c r="XH441" s="80">
        <v>8</v>
      </c>
      <c r="XI441" s="80">
        <v>9</v>
      </c>
      <c r="XJ441" s="80">
        <v>10</v>
      </c>
      <c r="XK441" s="80"/>
      <c r="XL441" s="75"/>
      <c r="XM441" s="75"/>
      <c r="XN441" s="80">
        <v>8</v>
      </c>
      <c r="XO441" s="80">
        <v>8</v>
      </c>
      <c r="XP441" s="80">
        <v>8</v>
      </c>
      <c r="XQ441" s="80">
        <v>8</v>
      </c>
      <c r="XR441" s="80">
        <v>8</v>
      </c>
      <c r="XS441" s="80">
        <v>8</v>
      </c>
      <c r="XT441" s="80"/>
      <c r="XW441" s="80">
        <v>28</v>
      </c>
      <c r="XX441" s="80">
        <v>28</v>
      </c>
      <c r="XY441" s="80">
        <v>28</v>
      </c>
      <c r="XZ441" s="80">
        <v>28</v>
      </c>
      <c r="YA441" s="80">
        <v>28</v>
      </c>
      <c r="YB441" s="80">
        <v>28</v>
      </c>
      <c r="YC441" s="80"/>
      <c r="YF441" s="5">
        <v>2410.1460169254451</v>
      </c>
      <c r="YG441" s="5">
        <v>2681.0004406210664</v>
      </c>
      <c r="YH441" s="5">
        <v>2841.86046705833</v>
      </c>
      <c r="YI441" s="5">
        <v>3012.3720950818306</v>
      </c>
      <c r="YJ441" s="5">
        <v>3193.114420786741</v>
      </c>
      <c r="YK441" s="5">
        <v>3384.7012860339428</v>
      </c>
      <c r="YL441" s="5"/>
      <c r="YO441" s="5">
        <v>23764.792278640372</v>
      </c>
      <c r="YP441" s="5">
        <v>26435.501468736889</v>
      </c>
      <c r="YQ441" s="5">
        <v>28021.631556861106</v>
      </c>
      <c r="YR441" s="5">
        <v>29702.929450272768</v>
      </c>
      <c r="YS441" s="5">
        <v>31485.105217289143</v>
      </c>
      <c r="YT441" s="5">
        <v>33374.211530326473</v>
      </c>
      <c r="YU441" s="5"/>
      <c r="YX441" s="5">
        <v>16253.638167149622</v>
      </c>
      <c r="YY441" s="5">
        <v>26199.826531665734</v>
      </c>
      <c r="YZ441" s="5">
        <v>28021.631556861106</v>
      </c>
      <c r="ZA441" s="5">
        <v>29702.929450272768</v>
      </c>
      <c r="ZB441" s="5">
        <v>31485.105217289143</v>
      </c>
      <c r="ZC441" s="5">
        <v>33374.211530326473</v>
      </c>
      <c r="ZD441" s="5"/>
      <c r="ZG441" s="5">
        <v>396.0798713106729</v>
      </c>
      <c r="ZH441" s="5">
        <v>440.59169114561485</v>
      </c>
      <c r="ZI441" s="5">
        <v>467.02719261435175</v>
      </c>
      <c r="ZJ441" s="5">
        <v>495.0488241712128</v>
      </c>
      <c r="ZK441" s="5">
        <v>524.7517536214857</v>
      </c>
      <c r="ZL441" s="5">
        <v>556.23685883877454</v>
      </c>
      <c r="ZM441" s="5"/>
      <c r="ZP441" s="60">
        <v>11090.236396698841</v>
      </c>
      <c r="ZQ441" s="60">
        <v>12336.567352077216</v>
      </c>
      <c r="ZR441" s="60">
        <v>13076.761393201848</v>
      </c>
      <c r="ZS441" s="60">
        <v>13861.367076793958</v>
      </c>
      <c r="ZT441" s="60">
        <v>14693.049101401601</v>
      </c>
      <c r="ZU441" s="60">
        <v>15574.632047485688</v>
      </c>
      <c r="ZV441" s="60"/>
      <c r="ZY441" s="60">
        <v>396.0798713106729</v>
      </c>
      <c r="ZZ441" s="60">
        <v>440.59169114561485</v>
      </c>
      <c r="AAA441" s="60">
        <v>467.02719261435175</v>
      </c>
      <c r="AAB441" s="60">
        <v>495.0488241712128</v>
      </c>
      <c r="AAC441" s="60">
        <v>524.7517536214857</v>
      </c>
      <c r="AAD441" s="60">
        <v>556.23685883877454</v>
      </c>
      <c r="AAE441" s="60"/>
      <c r="AAH441" s="60">
        <v>50698.223527766131</v>
      </c>
      <c r="AAI441" s="60">
        <v>66529.34536298785</v>
      </c>
      <c r="AAJ441" s="60">
        <v>81262.731514897197</v>
      </c>
      <c r="AAK441" s="60">
        <v>97524.618361728935</v>
      </c>
      <c r="AAL441" s="60">
        <v>115445.38579672686</v>
      </c>
      <c r="AAM441" s="60">
        <v>135165.55669782221</v>
      </c>
      <c r="AAN441" s="60"/>
      <c r="AAQ441" s="5">
        <v>61788.459924464973</v>
      </c>
      <c r="AAR441" s="5">
        <v>78865.91271506506</v>
      </c>
      <c r="AAS441" s="5">
        <v>94339.492908099041</v>
      </c>
      <c r="AAT441" s="5">
        <v>111385.9854385229</v>
      </c>
      <c r="AAU441" s="5">
        <v>130138.43489812846</v>
      </c>
      <c r="AAV441" s="5">
        <v>150740.18874530788</v>
      </c>
    </row>
    <row r="442" spans="2:724" ht="15" customHeight="1">
      <c r="B442" s="228">
        <v>169</v>
      </c>
      <c r="C442" s="228">
        <v>896237</v>
      </c>
      <c r="D442" s="229" t="s">
        <v>577</v>
      </c>
      <c r="E442" s="73" t="b">
        <v>0</v>
      </c>
      <c r="F442" s="230">
        <v>38975</v>
      </c>
      <c r="G442" s="231" t="s">
        <v>426</v>
      </c>
      <c r="H442" s="57" t="s">
        <v>243</v>
      </c>
      <c r="I442" s="57" t="s">
        <v>200</v>
      </c>
      <c r="J442" s="229" t="s">
        <v>254</v>
      </c>
      <c r="K442" s="232">
        <v>8464</v>
      </c>
      <c r="L442" s="232">
        <v>0</v>
      </c>
      <c r="M442" s="73" t="b">
        <v>1</v>
      </c>
      <c r="N442" s="73" t="b">
        <v>1</v>
      </c>
      <c r="O442" s="73" t="b">
        <v>1</v>
      </c>
      <c r="P442" s="27">
        <v>40071</v>
      </c>
      <c r="Q442" s="27" t="s">
        <v>426</v>
      </c>
      <c r="R442" s="69">
        <v>0</v>
      </c>
      <c r="S442" s="69">
        <v>0.06</v>
      </c>
      <c r="T442" s="69">
        <v>0.06</v>
      </c>
      <c r="U442" s="69">
        <v>0.06</v>
      </c>
      <c r="V442" s="69">
        <v>0.06</v>
      </c>
      <c r="W442" s="69">
        <v>0.06</v>
      </c>
      <c r="Z442" s="232">
        <v>10500</v>
      </c>
      <c r="AA442" s="232">
        <v>10500</v>
      </c>
      <c r="AB442" s="232">
        <v>11000</v>
      </c>
      <c r="AC442" s="232">
        <v>11000</v>
      </c>
      <c r="AD442" s="232">
        <v>11000</v>
      </c>
      <c r="AE442" s="232">
        <v>11000</v>
      </c>
      <c r="AF442" s="232">
        <v>11000</v>
      </c>
      <c r="AG442" s="232">
        <v>11000</v>
      </c>
      <c r="AH442" s="232">
        <v>11000</v>
      </c>
      <c r="AI442" s="232">
        <v>11000</v>
      </c>
      <c r="AJ442" s="232">
        <v>11000</v>
      </c>
      <c r="AK442" s="232">
        <v>11000</v>
      </c>
      <c r="AL442" s="5">
        <v>11660</v>
      </c>
      <c r="AM442" s="5">
        <v>11660</v>
      </c>
      <c r="AN442" s="5">
        <v>11660</v>
      </c>
      <c r="AO442" s="5">
        <v>11660</v>
      </c>
      <c r="AP442" s="5">
        <v>11660</v>
      </c>
      <c r="AQ442" s="5">
        <v>11660</v>
      </c>
      <c r="AR442" s="5">
        <v>11660</v>
      </c>
      <c r="AS442" s="5">
        <v>11660</v>
      </c>
      <c r="AT442" s="5">
        <v>11660</v>
      </c>
      <c r="AU442" s="5">
        <v>11660</v>
      </c>
      <c r="AV442" s="5">
        <v>11660</v>
      </c>
      <c r="AW442" s="5">
        <v>11660</v>
      </c>
      <c r="AX442" s="5">
        <v>12359.6</v>
      </c>
      <c r="AY442" s="5">
        <v>12359.6</v>
      </c>
      <c r="AZ442" s="5">
        <v>12359.6</v>
      </c>
      <c r="BA442" s="5">
        <v>12359.6</v>
      </c>
      <c r="BB442" s="5">
        <v>12359.6</v>
      </c>
      <c r="BC442" s="5">
        <v>12359.6</v>
      </c>
      <c r="BD442" s="5">
        <v>12359.6</v>
      </c>
      <c r="BE442" s="5">
        <v>12359.6</v>
      </c>
      <c r="BF442" s="5">
        <v>12359.6</v>
      </c>
      <c r="BG442" s="5">
        <v>12359.6</v>
      </c>
      <c r="BH442" s="5">
        <v>12359.6</v>
      </c>
      <c r="BI442" s="5">
        <v>12359.6</v>
      </c>
      <c r="BJ442" s="5">
        <v>13101.176000000001</v>
      </c>
      <c r="BK442" s="5">
        <v>13101.176000000001</v>
      </c>
      <c r="BL442" s="5">
        <v>13101.176000000001</v>
      </c>
      <c r="BM442" s="5">
        <v>13101.176000000001</v>
      </c>
      <c r="BN442" s="5">
        <v>13101.176000000001</v>
      </c>
      <c r="BO442" s="5">
        <v>13101.176000000001</v>
      </c>
      <c r="BP442" s="5">
        <v>13101.176000000001</v>
      </c>
      <c r="BQ442" s="5">
        <v>13101.176000000001</v>
      </c>
      <c r="BR442" s="5">
        <v>13101.176000000001</v>
      </c>
      <c r="BS442" s="5">
        <v>13101.176000000001</v>
      </c>
      <c r="BT442" s="5">
        <v>13101.176000000001</v>
      </c>
      <c r="BU442" s="5">
        <v>13101.176000000001</v>
      </c>
      <c r="BV442" s="5">
        <v>13887.246560000001</v>
      </c>
      <c r="BW442" s="5">
        <v>13887.246560000001</v>
      </c>
      <c r="BX442" s="5">
        <v>13887.246560000001</v>
      </c>
      <c r="BY442" s="5">
        <v>13887.246560000001</v>
      </c>
      <c r="BZ442" s="5">
        <v>13887.246560000001</v>
      </c>
      <c r="CA442" s="5">
        <v>13887.246560000001</v>
      </c>
      <c r="CB442" s="5">
        <v>13887.246560000001</v>
      </c>
      <c r="CC442" s="5">
        <v>13887.246560000001</v>
      </c>
      <c r="CD442" s="5">
        <v>13887.246560000001</v>
      </c>
      <c r="CE442" s="5">
        <v>13887.246560000001</v>
      </c>
      <c r="CF442" s="5">
        <v>13887.246560000001</v>
      </c>
      <c r="CG442" s="5">
        <v>13887.246560000001</v>
      </c>
      <c r="CH442" s="5">
        <v>14720.481353600002</v>
      </c>
      <c r="CI442" s="5">
        <v>14720.481353600002</v>
      </c>
      <c r="CJ442" s="5">
        <v>14720.481353600002</v>
      </c>
      <c r="CK442" s="5">
        <v>14720.481353600002</v>
      </c>
      <c r="CL442" s="5">
        <v>14720.481353600002</v>
      </c>
      <c r="CM442" s="5">
        <v>14720.481353600002</v>
      </c>
      <c r="CN442" s="5">
        <v>14720.481353600002</v>
      </c>
      <c r="CO442" s="5">
        <v>14720.481353600002</v>
      </c>
      <c r="CP442" s="5">
        <v>14720.481353600002</v>
      </c>
      <c r="CQ442" s="5">
        <v>14720.481353600002</v>
      </c>
      <c r="CR442" s="5">
        <v>14720.481353600002</v>
      </c>
      <c r="CS442" s="5">
        <v>14720.481353600002</v>
      </c>
      <c r="CU442" s="69">
        <v>0</v>
      </c>
      <c r="CV442" s="69">
        <v>0</v>
      </c>
      <c r="CW442" s="69">
        <v>0</v>
      </c>
      <c r="CX442" s="69">
        <v>0</v>
      </c>
      <c r="CY442" s="69">
        <v>0</v>
      </c>
      <c r="CZ442" s="69">
        <v>0</v>
      </c>
      <c r="DC442" s="5">
        <v>0</v>
      </c>
      <c r="DD442" s="5">
        <v>0</v>
      </c>
      <c r="DE442" s="5">
        <v>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0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/>
      <c r="FZ442" s="5">
        <v>10500</v>
      </c>
      <c r="GA442" s="5">
        <v>10500</v>
      </c>
      <c r="GB442" s="5">
        <v>11000</v>
      </c>
      <c r="GC442" s="5">
        <v>11000</v>
      </c>
      <c r="GD442" s="5">
        <v>11000</v>
      </c>
      <c r="GE442" s="5">
        <v>11000</v>
      </c>
      <c r="GF442" s="5">
        <v>11000</v>
      </c>
      <c r="GG442" s="5">
        <v>11000</v>
      </c>
      <c r="GH442" s="5">
        <v>11000</v>
      </c>
      <c r="GI442" s="5">
        <v>11000</v>
      </c>
      <c r="GJ442" s="5">
        <v>11000</v>
      </c>
      <c r="GK442" s="5">
        <v>11000</v>
      </c>
      <c r="GL442" s="5">
        <v>11660</v>
      </c>
      <c r="GM442" s="5">
        <v>11660</v>
      </c>
      <c r="GN442" s="5">
        <v>11660</v>
      </c>
      <c r="GO442" s="5">
        <v>11660</v>
      </c>
      <c r="GP442" s="5">
        <v>11660</v>
      </c>
      <c r="GQ442" s="5">
        <v>11660</v>
      </c>
      <c r="GR442" s="5">
        <v>11660</v>
      </c>
      <c r="GS442" s="5">
        <v>11660</v>
      </c>
      <c r="GT442" s="5">
        <v>11660</v>
      </c>
      <c r="GU442" s="5">
        <v>11660</v>
      </c>
      <c r="GV442" s="5">
        <v>11660</v>
      </c>
      <c r="GW442" s="5">
        <v>11660</v>
      </c>
      <c r="GX442" s="5">
        <v>12359.6</v>
      </c>
      <c r="GY442" s="5">
        <v>12359.6</v>
      </c>
      <c r="GZ442" s="5">
        <v>12359.6</v>
      </c>
      <c r="HA442" s="5">
        <v>12359.6</v>
      </c>
      <c r="HB442" s="5">
        <v>12359.6</v>
      </c>
      <c r="HC442" s="5">
        <v>12359.6</v>
      </c>
      <c r="HD442" s="5">
        <v>12359.6</v>
      </c>
      <c r="HE442" s="5">
        <v>12359.6</v>
      </c>
      <c r="HF442" s="5">
        <v>12359.6</v>
      </c>
      <c r="HG442" s="5">
        <v>12359.6</v>
      </c>
      <c r="HH442" s="5">
        <v>12359.6</v>
      </c>
      <c r="HI442" s="5">
        <v>12359.6</v>
      </c>
      <c r="HJ442" s="5">
        <v>13101.176000000001</v>
      </c>
      <c r="HK442" s="5">
        <v>13101.176000000001</v>
      </c>
      <c r="HL442" s="5">
        <v>13101.176000000001</v>
      </c>
      <c r="HM442" s="5">
        <v>13101.176000000001</v>
      </c>
      <c r="HN442" s="5">
        <v>13101.176000000001</v>
      </c>
      <c r="HO442" s="5">
        <v>13101.176000000001</v>
      </c>
      <c r="HP442" s="5">
        <v>13101.176000000001</v>
      </c>
      <c r="HQ442" s="5">
        <v>13101.176000000001</v>
      </c>
      <c r="HR442" s="5">
        <v>13101.176000000001</v>
      </c>
      <c r="HS442" s="5">
        <v>13101.176000000001</v>
      </c>
      <c r="HT442" s="5">
        <v>13101.176000000001</v>
      </c>
      <c r="HU442" s="5">
        <v>13101.176000000001</v>
      </c>
      <c r="HV442" s="5">
        <v>13887.246560000001</v>
      </c>
      <c r="HW442" s="5">
        <v>13887.246560000001</v>
      </c>
      <c r="HX442" s="5">
        <v>13887.246560000001</v>
      </c>
      <c r="HY442" s="5">
        <v>13887.246560000001</v>
      </c>
      <c r="HZ442" s="5">
        <v>13887.246560000001</v>
      </c>
      <c r="IA442" s="5">
        <v>13887.246560000001</v>
      </c>
      <c r="IB442" s="5">
        <v>13887.246560000001</v>
      </c>
      <c r="IC442" s="5">
        <v>13887.246560000001</v>
      </c>
      <c r="ID442" s="5">
        <v>13887.246560000001</v>
      </c>
      <c r="IE442" s="5">
        <v>13887.246560000001</v>
      </c>
      <c r="IF442" s="5">
        <v>13887.246560000001</v>
      </c>
      <c r="IG442" s="5">
        <v>13887.246560000001</v>
      </c>
      <c r="IH442" s="5">
        <v>14720.481353600002</v>
      </c>
      <c r="II442" s="5">
        <v>14720.481353600002</v>
      </c>
      <c r="IJ442" s="5">
        <v>14720.481353600002</v>
      </c>
      <c r="IK442" s="5">
        <v>14720.481353600002</v>
      </c>
      <c r="IL442" s="5">
        <v>14720.481353600002</v>
      </c>
      <c r="IM442" s="5">
        <v>14720.481353600002</v>
      </c>
      <c r="IN442" s="5">
        <v>14720.481353600002</v>
      </c>
      <c r="IO442" s="5">
        <v>14720.481353600002</v>
      </c>
      <c r="IP442" s="5">
        <v>14720.481353600002</v>
      </c>
      <c r="IQ442" s="5">
        <v>14720.481353600002</v>
      </c>
      <c r="IR442" s="5">
        <v>14720.481353600002</v>
      </c>
      <c r="IS442" s="5">
        <v>14720.481353600002</v>
      </c>
      <c r="IT442" s="5"/>
      <c r="IW442" s="5">
        <v>301.35000000000002</v>
      </c>
      <c r="IX442" s="5">
        <v>301.35000000000002</v>
      </c>
      <c r="IY442" s="5">
        <v>315.7</v>
      </c>
      <c r="IZ442" s="5">
        <v>315.7</v>
      </c>
      <c r="JA442" s="5">
        <v>315.7</v>
      </c>
      <c r="JB442" s="5">
        <v>315.7</v>
      </c>
      <c r="JC442" s="5">
        <v>315.7</v>
      </c>
      <c r="JD442" s="5">
        <v>315.7</v>
      </c>
      <c r="JE442" s="5">
        <v>315.7</v>
      </c>
      <c r="JF442" s="5">
        <v>315.7</v>
      </c>
      <c r="JG442" s="5">
        <v>315.7</v>
      </c>
      <c r="JH442" s="5">
        <v>315.7</v>
      </c>
      <c r="JI442" s="5">
        <v>334.642</v>
      </c>
      <c r="JJ442" s="5">
        <v>334.642</v>
      </c>
      <c r="JK442" s="5">
        <v>334.642</v>
      </c>
      <c r="JL442" s="5">
        <v>334.642</v>
      </c>
      <c r="JM442" s="5">
        <v>334.642</v>
      </c>
      <c r="JN442" s="5">
        <v>334.642</v>
      </c>
      <c r="JO442" s="5">
        <v>334.642</v>
      </c>
      <c r="JP442" s="5">
        <v>334.642</v>
      </c>
      <c r="JQ442" s="5">
        <v>334.642</v>
      </c>
      <c r="JR442" s="5">
        <v>334.642</v>
      </c>
      <c r="JS442" s="5">
        <v>334.642</v>
      </c>
      <c r="JT442" s="5">
        <v>334.642</v>
      </c>
      <c r="JU442" s="5">
        <v>354.72052000000002</v>
      </c>
      <c r="JV442" s="5">
        <v>354.72052000000002</v>
      </c>
      <c r="JW442" s="5">
        <v>354.72052000000002</v>
      </c>
      <c r="JX442" s="5">
        <v>354.72052000000002</v>
      </c>
      <c r="JY442" s="5">
        <v>354.72052000000002</v>
      </c>
      <c r="JZ442" s="5">
        <v>354.72052000000002</v>
      </c>
      <c r="KA442" s="5">
        <v>354.72052000000002</v>
      </c>
      <c r="KB442" s="5">
        <v>354.72052000000002</v>
      </c>
      <c r="KC442" s="5">
        <v>354.72052000000002</v>
      </c>
      <c r="KD442" s="5">
        <v>354.72052000000002</v>
      </c>
      <c r="KE442" s="5">
        <v>354.72052000000002</v>
      </c>
      <c r="KF442" s="5">
        <v>354.72052000000002</v>
      </c>
      <c r="KG442" s="5">
        <v>376.00375120000001</v>
      </c>
      <c r="KH442" s="5">
        <v>376.00375120000001</v>
      </c>
      <c r="KI442" s="5">
        <v>376.00375120000001</v>
      </c>
      <c r="KJ442" s="5">
        <v>376.00375120000001</v>
      </c>
      <c r="KK442" s="5">
        <v>376.00375120000001</v>
      </c>
      <c r="KL442" s="5">
        <v>376.00375120000001</v>
      </c>
      <c r="KM442" s="5">
        <v>376.00375120000001</v>
      </c>
      <c r="KN442" s="5">
        <v>376.00375120000001</v>
      </c>
      <c r="KO442" s="5">
        <v>376.00375120000001</v>
      </c>
      <c r="KP442" s="5">
        <v>376.00375120000001</v>
      </c>
      <c r="KQ442" s="5">
        <v>376.00375120000001</v>
      </c>
      <c r="KR442" s="5">
        <v>376.00375120000001</v>
      </c>
      <c r="KS442" s="5">
        <v>398.56397627200005</v>
      </c>
      <c r="KT442" s="5">
        <v>398.56397627200005</v>
      </c>
      <c r="KU442" s="5">
        <v>398.56397627200005</v>
      </c>
      <c r="KV442" s="5">
        <v>398.56397627200005</v>
      </c>
      <c r="KW442" s="5">
        <v>398.56397627200005</v>
      </c>
      <c r="KX442" s="5">
        <v>398.56397627200005</v>
      </c>
      <c r="KY442" s="5">
        <v>398.56397627200005</v>
      </c>
      <c r="KZ442" s="5">
        <v>398.56397627200005</v>
      </c>
      <c r="LA442" s="5">
        <v>398.56397627200005</v>
      </c>
      <c r="LB442" s="5">
        <v>398.56397627200005</v>
      </c>
      <c r="LC442" s="5">
        <v>398.56397627200005</v>
      </c>
      <c r="LD442" s="5">
        <v>398.56397627200005</v>
      </c>
      <c r="LE442" s="5">
        <v>422.47781484832007</v>
      </c>
      <c r="LF442" s="5">
        <v>422.47781484832007</v>
      </c>
      <c r="LG442" s="5">
        <v>422.47781484832007</v>
      </c>
      <c r="LH442" s="5">
        <v>422.47781484832007</v>
      </c>
      <c r="LI442" s="5">
        <v>422.47781484832007</v>
      </c>
      <c r="LJ442" s="5">
        <v>422.47781484832007</v>
      </c>
      <c r="LK442" s="5">
        <v>422.47781484832007</v>
      </c>
      <c r="LL442" s="5">
        <v>422.47781484832007</v>
      </c>
      <c r="LM442" s="5">
        <v>422.47781484832007</v>
      </c>
      <c r="LN442" s="5">
        <v>422.47781484832007</v>
      </c>
      <c r="LO442" s="5">
        <v>422.47781484832007</v>
      </c>
      <c r="LP442" s="5">
        <v>422.47781484832007</v>
      </c>
      <c r="LQ442" s="5"/>
      <c r="LT442" s="5">
        <v>319.2</v>
      </c>
      <c r="LU442" s="5">
        <v>319.2</v>
      </c>
      <c r="LV442" s="5">
        <v>334.4</v>
      </c>
      <c r="LW442" s="5">
        <v>334.4</v>
      </c>
      <c r="LX442" s="5">
        <v>334.4</v>
      </c>
      <c r="LY442" s="5">
        <v>334.4</v>
      </c>
      <c r="LZ442" s="5">
        <v>334.4</v>
      </c>
      <c r="MA442" s="5">
        <v>334.4</v>
      </c>
      <c r="MB442" s="5">
        <v>334.4</v>
      </c>
      <c r="MC442" s="5">
        <v>334.4</v>
      </c>
      <c r="MD442" s="5">
        <v>334.4</v>
      </c>
      <c r="ME442" s="5">
        <v>334.4</v>
      </c>
      <c r="MF442" s="5">
        <v>354.464</v>
      </c>
      <c r="MG442" s="5">
        <v>354.464</v>
      </c>
      <c r="MH442" s="5">
        <v>354.464</v>
      </c>
      <c r="MI442" s="5">
        <v>354.464</v>
      </c>
      <c r="MJ442" s="5">
        <v>354.464</v>
      </c>
      <c r="MK442" s="5">
        <v>354.464</v>
      </c>
      <c r="ML442" s="5">
        <v>354.464</v>
      </c>
      <c r="MM442" s="5">
        <v>354.464</v>
      </c>
      <c r="MN442" s="5">
        <v>354.464</v>
      </c>
      <c r="MO442" s="5">
        <v>354.464</v>
      </c>
      <c r="MP442" s="5">
        <v>354.464</v>
      </c>
      <c r="MQ442" s="5">
        <v>354.464</v>
      </c>
      <c r="MR442" s="5">
        <v>375.73184000000003</v>
      </c>
      <c r="MS442" s="5">
        <v>375.73184000000003</v>
      </c>
      <c r="MT442" s="5">
        <v>375.73184000000003</v>
      </c>
      <c r="MU442" s="5">
        <v>375.73184000000003</v>
      </c>
      <c r="MV442" s="5">
        <v>375.73184000000003</v>
      </c>
      <c r="MW442" s="5">
        <v>375.73184000000003</v>
      </c>
      <c r="MX442" s="5">
        <v>375.73184000000003</v>
      </c>
      <c r="MY442" s="5">
        <v>375.73184000000003</v>
      </c>
      <c r="MZ442" s="5">
        <v>375.73184000000003</v>
      </c>
      <c r="NA442" s="5">
        <v>375.73184000000003</v>
      </c>
      <c r="NB442" s="5">
        <v>375.73184000000003</v>
      </c>
      <c r="NC442" s="5">
        <v>375.73184000000003</v>
      </c>
      <c r="ND442" s="5">
        <v>398.27575040000005</v>
      </c>
      <c r="NE442" s="5">
        <v>398.27575040000005</v>
      </c>
      <c r="NF442" s="5">
        <v>398.27575040000005</v>
      </c>
      <c r="NG442" s="5">
        <v>398.27575040000005</v>
      </c>
      <c r="NH442" s="5">
        <v>398.27575040000005</v>
      </c>
      <c r="NI442" s="5">
        <v>398.27575040000005</v>
      </c>
      <c r="NJ442" s="5">
        <v>398.27575040000005</v>
      </c>
      <c r="NK442" s="5">
        <v>398.27575040000005</v>
      </c>
      <c r="NL442" s="5">
        <v>398.27575040000005</v>
      </c>
      <c r="NM442" s="5">
        <v>398.27575040000005</v>
      </c>
      <c r="NN442" s="5">
        <v>398.27575040000005</v>
      </c>
      <c r="NO442" s="5">
        <v>398.27575040000005</v>
      </c>
      <c r="NP442" s="5">
        <v>422.17229542400003</v>
      </c>
      <c r="NQ442" s="5">
        <v>422.17229542400003</v>
      </c>
      <c r="NR442" s="5">
        <v>422.17229542400003</v>
      </c>
      <c r="NS442" s="5">
        <v>422.17229542400003</v>
      </c>
      <c r="NT442" s="5">
        <v>422.17229542400003</v>
      </c>
      <c r="NU442" s="5">
        <v>422.17229542400003</v>
      </c>
      <c r="NV442" s="5">
        <v>422.17229542400003</v>
      </c>
      <c r="NW442" s="5">
        <v>422.17229542400003</v>
      </c>
      <c r="NX442" s="5">
        <v>422.17229542400003</v>
      </c>
      <c r="NY442" s="5">
        <v>422.17229542400003</v>
      </c>
      <c r="NZ442" s="5">
        <v>422.17229542400003</v>
      </c>
      <c r="OA442" s="5">
        <v>422.17229542400003</v>
      </c>
      <c r="OB442" s="5">
        <v>447.50263314944004</v>
      </c>
      <c r="OC442" s="5">
        <v>447.50263314944004</v>
      </c>
      <c r="OD442" s="5">
        <v>447.50263314944004</v>
      </c>
      <c r="OE442" s="5">
        <v>447.50263314944004</v>
      </c>
      <c r="OF442" s="5">
        <v>447.50263314944004</v>
      </c>
      <c r="OG442" s="5">
        <v>447.50263314944004</v>
      </c>
      <c r="OH442" s="5">
        <v>447.50263314944004</v>
      </c>
      <c r="OI442" s="5">
        <v>447.50263314944004</v>
      </c>
      <c r="OJ442" s="5">
        <v>447.50263314944004</v>
      </c>
      <c r="OK442" s="5">
        <v>447.50263314944004</v>
      </c>
      <c r="OL442" s="5">
        <v>447.50263314944004</v>
      </c>
      <c r="OM442" s="5">
        <v>447.50263314944004</v>
      </c>
      <c r="ON442" s="5"/>
      <c r="OQ442" s="59">
        <v>0</v>
      </c>
      <c r="OR442" s="59">
        <v>0</v>
      </c>
      <c r="OS442" s="59">
        <v>0</v>
      </c>
      <c r="OT442" s="59">
        <v>0</v>
      </c>
      <c r="OU442" s="59">
        <v>0</v>
      </c>
      <c r="OV442" s="59">
        <v>0</v>
      </c>
      <c r="OW442" s="59">
        <v>0</v>
      </c>
      <c r="OX442" s="59">
        <v>0</v>
      </c>
      <c r="OY442" s="59">
        <v>0</v>
      </c>
      <c r="OZ442" s="59">
        <v>0</v>
      </c>
      <c r="PA442" s="59">
        <v>0</v>
      </c>
      <c r="PB442" s="59">
        <v>0</v>
      </c>
      <c r="PC442" s="59">
        <v>0</v>
      </c>
      <c r="PD442" s="59">
        <v>0</v>
      </c>
      <c r="PE442" s="59">
        <v>0</v>
      </c>
      <c r="PF442" s="59">
        <v>0</v>
      </c>
      <c r="PG442" s="59">
        <v>0</v>
      </c>
      <c r="PH442" s="59">
        <v>0</v>
      </c>
      <c r="PI442" s="59">
        <v>0</v>
      </c>
      <c r="PJ442" s="59">
        <v>0</v>
      </c>
      <c r="PK442" s="59">
        <v>0</v>
      </c>
      <c r="PL442" s="59">
        <v>0</v>
      </c>
      <c r="PM442" s="59">
        <v>0</v>
      </c>
      <c r="PN442" s="59">
        <v>0</v>
      </c>
      <c r="PO442" s="59">
        <v>0</v>
      </c>
      <c r="PP442" s="59">
        <v>0</v>
      </c>
      <c r="PQ442" s="59">
        <v>0</v>
      </c>
      <c r="PR442" s="59">
        <v>0</v>
      </c>
      <c r="PS442" s="59">
        <v>0</v>
      </c>
      <c r="PT442" s="59">
        <v>0</v>
      </c>
      <c r="PU442" s="59">
        <v>0</v>
      </c>
      <c r="PV442" s="59">
        <v>0</v>
      </c>
      <c r="PW442" s="59">
        <v>0</v>
      </c>
      <c r="PX442" s="59">
        <v>0</v>
      </c>
      <c r="PY442" s="59">
        <v>0</v>
      </c>
      <c r="PZ442" s="59">
        <v>0</v>
      </c>
      <c r="QA442" s="59">
        <v>0</v>
      </c>
      <c r="QB442" s="59">
        <v>0</v>
      </c>
      <c r="QC442" s="59">
        <v>0</v>
      </c>
      <c r="QD442" s="59">
        <v>0</v>
      </c>
      <c r="QE442" s="59">
        <v>0</v>
      </c>
      <c r="QF442" s="59">
        <v>0</v>
      </c>
      <c r="QG442" s="59">
        <v>0</v>
      </c>
      <c r="QH442" s="59">
        <v>0</v>
      </c>
      <c r="QI442" s="59">
        <v>0</v>
      </c>
      <c r="QJ442" s="59">
        <v>0</v>
      </c>
      <c r="QK442" s="59">
        <v>0</v>
      </c>
      <c r="QL442" s="59">
        <v>0</v>
      </c>
      <c r="QM442" s="59">
        <v>0</v>
      </c>
      <c r="QN442" s="59">
        <v>0</v>
      </c>
      <c r="QO442" s="59">
        <v>0</v>
      </c>
      <c r="QP442" s="59">
        <v>0</v>
      </c>
      <c r="QQ442" s="59">
        <v>0</v>
      </c>
      <c r="QR442" s="59">
        <v>0</v>
      </c>
      <c r="QS442" s="59">
        <v>0</v>
      </c>
      <c r="QT442" s="59">
        <v>0</v>
      </c>
      <c r="QU442" s="59">
        <v>0</v>
      </c>
      <c r="QV442" s="59">
        <v>0</v>
      </c>
      <c r="QW442" s="59">
        <v>0</v>
      </c>
      <c r="QX442" s="59">
        <v>0</v>
      </c>
      <c r="QY442" s="59">
        <v>0</v>
      </c>
      <c r="QZ442" s="59">
        <v>0</v>
      </c>
      <c r="RA442" s="59">
        <v>0</v>
      </c>
      <c r="RB442" s="59">
        <v>0</v>
      </c>
      <c r="RC442" s="59">
        <v>0</v>
      </c>
      <c r="RD442" s="59">
        <v>0</v>
      </c>
      <c r="RE442" s="59">
        <v>0</v>
      </c>
      <c r="RF442" s="59">
        <v>0</v>
      </c>
      <c r="RG442" s="59">
        <v>0</v>
      </c>
      <c r="RH442" s="59">
        <v>0</v>
      </c>
      <c r="RI442" s="59">
        <v>0</v>
      </c>
      <c r="RJ442" s="59">
        <v>0</v>
      </c>
      <c r="RK442" s="59"/>
      <c r="RN442" s="59">
        <v>620.54999999999995</v>
      </c>
      <c r="RO442" s="59">
        <v>620.54999999999995</v>
      </c>
      <c r="RP442" s="59">
        <v>650.09999999999991</v>
      </c>
      <c r="RQ442" s="59">
        <v>650.09999999999991</v>
      </c>
      <c r="RR442" s="59">
        <v>650.09999999999991</v>
      </c>
      <c r="RS442" s="59">
        <v>650.09999999999991</v>
      </c>
      <c r="RT442" s="59">
        <v>650.09999999999991</v>
      </c>
      <c r="RU442" s="59">
        <v>650.09999999999991</v>
      </c>
      <c r="RV442" s="59">
        <v>650.09999999999991</v>
      </c>
      <c r="RW442" s="59">
        <v>650.09999999999991</v>
      </c>
      <c r="RX442" s="59">
        <v>650.09999999999991</v>
      </c>
      <c r="RY442" s="59">
        <v>650.09999999999991</v>
      </c>
      <c r="RZ442" s="59">
        <v>689.10599999999999</v>
      </c>
      <c r="SA442" s="59">
        <v>689.10599999999999</v>
      </c>
      <c r="SB442" s="59">
        <v>689.10599999999999</v>
      </c>
      <c r="SC442" s="59">
        <v>689.10599999999999</v>
      </c>
      <c r="SD442" s="59">
        <v>689.10599999999999</v>
      </c>
      <c r="SE442" s="59">
        <v>689.10599999999999</v>
      </c>
      <c r="SF442" s="59">
        <v>689.10599999999999</v>
      </c>
      <c r="SG442" s="59">
        <v>689.10599999999999</v>
      </c>
      <c r="SH442" s="59">
        <v>689.10599999999999</v>
      </c>
      <c r="SI442" s="59">
        <v>689.10599999999999</v>
      </c>
      <c r="SJ442" s="59">
        <v>689.10599999999999</v>
      </c>
      <c r="SK442" s="59">
        <v>689.10599999999999</v>
      </c>
      <c r="SL442" s="59">
        <v>730.45236</v>
      </c>
      <c r="SM442" s="59">
        <v>730.45236</v>
      </c>
      <c r="SN442" s="59">
        <v>730.45236</v>
      </c>
      <c r="SO442" s="59">
        <v>730.45236</v>
      </c>
      <c r="SP442" s="59">
        <v>730.45236</v>
      </c>
      <c r="SQ442" s="59">
        <v>730.45236</v>
      </c>
      <c r="SR442" s="59">
        <v>730.45236</v>
      </c>
      <c r="SS442" s="59">
        <v>730.45236</v>
      </c>
      <c r="ST442" s="59">
        <v>730.45236</v>
      </c>
      <c r="SU442" s="59">
        <v>730.45236</v>
      </c>
      <c r="SV442" s="59">
        <v>730.45236</v>
      </c>
      <c r="SW442" s="59">
        <v>730.45236</v>
      </c>
      <c r="SX442" s="59">
        <v>774.2795016</v>
      </c>
      <c r="SY442" s="59">
        <v>774.2795016</v>
      </c>
      <c r="SZ442" s="59">
        <v>774.2795016</v>
      </c>
      <c r="TA442" s="59">
        <v>774.2795016</v>
      </c>
      <c r="TB442" s="59">
        <v>774.2795016</v>
      </c>
      <c r="TC442" s="59">
        <v>774.2795016</v>
      </c>
      <c r="TD442" s="59">
        <v>774.2795016</v>
      </c>
      <c r="TE442" s="59">
        <v>774.2795016</v>
      </c>
      <c r="TF442" s="59">
        <v>774.2795016</v>
      </c>
      <c r="TG442" s="59">
        <v>774.2795016</v>
      </c>
      <c r="TH442" s="59">
        <v>774.2795016</v>
      </c>
      <c r="TI442" s="59">
        <v>774.2795016</v>
      </c>
      <c r="TJ442" s="59">
        <v>820.73627169600013</v>
      </c>
      <c r="TK442" s="59">
        <v>820.73627169600013</v>
      </c>
      <c r="TL442" s="59">
        <v>820.73627169600013</v>
      </c>
      <c r="TM442" s="59">
        <v>820.73627169600013</v>
      </c>
      <c r="TN442" s="59">
        <v>820.73627169600013</v>
      </c>
      <c r="TO442" s="59">
        <v>820.73627169600013</v>
      </c>
      <c r="TP442" s="59">
        <v>820.73627169600013</v>
      </c>
      <c r="TQ442" s="59">
        <v>820.73627169600013</v>
      </c>
      <c r="TR442" s="59">
        <v>820.73627169600013</v>
      </c>
      <c r="TS442" s="59">
        <v>820.73627169600013</v>
      </c>
      <c r="TT442" s="59">
        <v>820.73627169600013</v>
      </c>
      <c r="TU442" s="59">
        <v>820.73627169600013</v>
      </c>
      <c r="TV442" s="59">
        <v>869.98044799776017</v>
      </c>
      <c r="TW442" s="59">
        <v>869.98044799776017</v>
      </c>
      <c r="TX442" s="59">
        <v>869.98044799776017</v>
      </c>
      <c r="TY442" s="59">
        <v>869.98044799776017</v>
      </c>
      <c r="TZ442" s="59">
        <v>869.98044799776017</v>
      </c>
      <c r="UA442" s="59">
        <v>869.98044799776017</v>
      </c>
      <c r="UB442" s="59">
        <v>869.98044799776017</v>
      </c>
      <c r="UC442" s="59">
        <v>869.98044799776017</v>
      </c>
      <c r="UD442" s="59">
        <v>869.98044799776017</v>
      </c>
      <c r="UE442" s="59">
        <v>869.98044799776017</v>
      </c>
      <c r="UF442" s="59">
        <v>869.98044799776017</v>
      </c>
      <c r="UG442" s="59">
        <v>869.98044799776017</v>
      </c>
      <c r="UH442" s="59"/>
      <c r="UK442" s="59">
        <v>3759.6999999999994</v>
      </c>
      <c r="UL442" s="59">
        <v>4015.7039999999993</v>
      </c>
      <c r="UM442" s="59">
        <v>4256.6462399999991</v>
      </c>
      <c r="UN442" s="59">
        <v>4512.0450143999997</v>
      </c>
      <c r="UO442" s="59">
        <v>4782.7677152640017</v>
      </c>
      <c r="UP442" s="59">
        <v>5069.7337781798406</v>
      </c>
      <c r="UQ442" s="59"/>
      <c r="UT442" s="59">
        <v>3982.4000000000005</v>
      </c>
      <c r="UU442" s="59">
        <v>4253.5680000000002</v>
      </c>
      <c r="UV442" s="59">
        <v>4508.78208</v>
      </c>
      <c r="UW442" s="59">
        <v>4779.3090048000004</v>
      </c>
      <c r="UX442" s="59">
        <v>5066.0675450880008</v>
      </c>
      <c r="UY442" s="59">
        <v>5370.0315977932805</v>
      </c>
      <c r="UZ442" s="59"/>
      <c r="VC442" s="59">
        <v>0</v>
      </c>
      <c r="VD442" s="59">
        <v>0</v>
      </c>
      <c r="VE442" s="59">
        <v>0</v>
      </c>
      <c r="VF442" s="59">
        <v>0</v>
      </c>
      <c r="VG442" s="59">
        <v>0</v>
      </c>
      <c r="VH442" s="59">
        <v>0</v>
      </c>
      <c r="VI442" s="59"/>
      <c r="VL442" s="59">
        <v>7742.1</v>
      </c>
      <c r="VM442" s="59">
        <v>8269.271999999999</v>
      </c>
      <c r="VN442" s="59">
        <v>8765.4283199999991</v>
      </c>
      <c r="VO442" s="59">
        <v>9291.3540192</v>
      </c>
      <c r="VP442" s="59">
        <v>9848.8352603520034</v>
      </c>
      <c r="VQ442" s="59">
        <v>10439.765375973122</v>
      </c>
      <c r="VR442" s="59"/>
      <c r="VU442" s="59">
        <v>131000</v>
      </c>
      <c r="VV442" s="59">
        <v>139920</v>
      </c>
      <c r="VW442" s="59">
        <v>148315.20000000004</v>
      </c>
      <c r="VX442" s="59">
        <v>157214.11200000005</v>
      </c>
      <c r="VY442" s="59">
        <v>166646.95872000002</v>
      </c>
      <c r="VZ442" s="59">
        <v>176645.77624320006</v>
      </c>
      <c r="WA442" s="59"/>
      <c r="WD442" s="59">
        <v>10916.666666666666</v>
      </c>
      <c r="WE442" s="59">
        <v>11660</v>
      </c>
      <c r="WF442" s="59">
        <v>12359.600000000004</v>
      </c>
      <c r="WG442" s="59">
        <v>13101.176000000005</v>
      </c>
      <c r="WH442" s="59">
        <v>13887.246560000001</v>
      </c>
      <c r="WI442" s="59">
        <v>14720.481353600006</v>
      </c>
      <c r="WJ442" s="59"/>
      <c r="WM442" s="59">
        <v>458.10602881521891</v>
      </c>
      <c r="WN442" s="59">
        <v>489.29920268569032</v>
      </c>
      <c r="WO442" s="59">
        <v>518.65715484683199</v>
      </c>
      <c r="WP442" s="59">
        <v>549.77658413764186</v>
      </c>
      <c r="WQ442" s="59">
        <v>582.76317918590019</v>
      </c>
      <c r="WR442" s="59">
        <v>617.72896993705444</v>
      </c>
      <c r="WS442" s="59"/>
      <c r="WV442" s="74">
        <v>99.533333333333331</v>
      </c>
      <c r="WW442" s="74">
        <v>111.53333333333333</v>
      </c>
      <c r="WX442" s="74">
        <v>123.53333333333333</v>
      </c>
      <c r="WY442" s="74">
        <v>135.53333333333333</v>
      </c>
      <c r="WZ442" s="74">
        <v>147.53333333333333</v>
      </c>
      <c r="XA442" s="74">
        <v>159.53333333333333</v>
      </c>
      <c r="XB442" s="74"/>
      <c r="XE442" s="80">
        <v>8</v>
      </c>
      <c r="XF442" s="80">
        <v>9</v>
      </c>
      <c r="XG442" s="80">
        <v>10</v>
      </c>
      <c r="XH442" s="80">
        <v>11</v>
      </c>
      <c r="XI442" s="80">
        <v>12</v>
      </c>
      <c r="XJ442" s="80">
        <v>13</v>
      </c>
      <c r="XK442" s="80"/>
      <c r="XL442" s="75"/>
      <c r="XM442" s="75"/>
      <c r="XN442" s="80">
        <v>3</v>
      </c>
      <c r="XO442" s="80">
        <v>3</v>
      </c>
      <c r="XP442" s="80">
        <v>3</v>
      </c>
      <c r="XQ442" s="80">
        <v>3</v>
      </c>
      <c r="XR442" s="80">
        <v>3</v>
      </c>
      <c r="XS442" s="80">
        <v>3</v>
      </c>
      <c r="XT442" s="80"/>
      <c r="XW442" s="80">
        <v>15</v>
      </c>
      <c r="XX442" s="80">
        <v>15</v>
      </c>
      <c r="XY442" s="80">
        <v>15</v>
      </c>
      <c r="XZ442" s="80">
        <v>15</v>
      </c>
      <c r="YA442" s="80">
        <v>15</v>
      </c>
      <c r="YB442" s="80">
        <v>15</v>
      </c>
      <c r="YC442" s="80"/>
      <c r="YF442" s="5">
        <v>2787.5751853406064</v>
      </c>
      <c r="YG442" s="5">
        <v>2977.3856483424261</v>
      </c>
      <c r="YH442" s="5">
        <v>3156.0287872429735</v>
      </c>
      <c r="YI442" s="5">
        <v>3345.3905144775517</v>
      </c>
      <c r="YJ442" s="5">
        <v>3546.1139453462029</v>
      </c>
      <c r="YK442" s="5">
        <v>3758.8807820669763</v>
      </c>
      <c r="YL442" s="5"/>
      <c r="YO442" s="5">
        <v>27486.361728913136</v>
      </c>
      <c r="YP442" s="5">
        <v>29357.95216114142</v>
      </c>
      <c r="YQ442" s="5">
        <v>31119.42929080992</v>
      </c>
      <c r="YR442" s="5">
        <v>32986.59504825851</v>
      </c>
      <c r="YS442" s="5">
        <v>34965.790751154011</v>
      </c>
      <c r="YT442" s="5">
        <v>37063.738196223268</v>
      </c>
      <c r="YU442" s="5"/>
      <c r="YX442" s="5">
        <v>18798.959941875106</v>
      </c>
      <c r="YY442" s="5">
        <v>29096.223306241602</v>
      </c>
      <c r="YZ442" s="5">
        <v>31119.42929080992</v>
      </c>
      <c r="ZA442" s="5">
        <v>32986.59504825851</v>
      </c>
      <c r="ZB442" s="5">
        <v>34965.790751154011</v>
      </c>
      <c r="ZC442" s="5">
        <v>37063.738196223268</v>
      </c>
      <c r="ZD442" s="5"/>
      <c r="ZG442" s="5">
        <v>458.10602881521891</v>
      </c>
      <c r="ZH442" s="5">
        <v>489.29920268569032</v>
      </c>
      <c r="ZI442" s="5">
        <v>518.65715484683199</v>
      </c>
      <c r="ZJ442" s="5">
        <v>549.77658413764186</v>
      </c>
      <c r="ZK442" s="5">
        <v>582.76317918590019</v>
      </c>
      <c r="ZL442" s="5">
        <v>617.72896993705444</v>
      </c>
      <c r="ZM442" s="5"/>
      <c r="ZP442" s="60">
        <v>12826.968806826129</v>
      </c>
      <c r="ZQ442" s="60">
        <v>13700.377675199328</v>
      </c>
      <c r="ZR442" s="60">
        <v>14522.400335711296</v>
      </c>
      <c r="ZS442" s="60">
        <v>15393.744355853973</v>
      </c>
      <c r="ZT442" s="60">
        <v>16317.369017205205</v>
      </c>
      <c r="ZU442" s="60">
        <v>17296.411158237526</v>
      </c>
      <c r="ZV442" s="60"/>
      <c r="ZY442" s="60">
        <v>458.10602881521891</v>
      </c>
      <c r="ZZ442" s="60">
        <v>489.29920268569032</v>
      </c>
      <c r="AAA442" s="60">
        <v>518.65715484683199</v>
      </c>
      <c r="AAB442" s="60">
        <v>549.77658413764186</v>
      </c>
      <c r="AAC442" s="60">
        <v>582.76317918590019</v>
      </c>
      <c r="AAD442" s="60">
        <v>617.72896993705444</v>
      </c>
      <c r="AAE442" s="60"/>
      <c r="AAH442" s="60">
        <v>87040.1454748916</v>
      </c>
      <c r="AAI442" s="60">
        <v>104220.73017205203</v>
      </c>
      <c r="AAJ442" s="60">
        <v>122403.08854385235</v>
      </c>
      <c r="AAK442" s="60">
        <v>142392.13529164926</v>
      </c>
      <c r="AAL442" s="60">
        <v>164339.21653042387</v>
      </c>
      <c r="AAM442" s="60">
        <v>188407.3358308016</v>
      </c>
      <c r="AAN442" s="60"/>
      <c r="AAQ442" s="5">
        <v>99867.114281717732</v>
      </c>
      <c r="AAR442" s="5">
        <v>117921.10784725136</v>
      </c>
      <c r="AAS442" s="5">
        <v>136925.48887956364</v>
      </c>
      <c r="AAT442" s="5">
        <v>157785.87964750323</v>
      </c>
      <c r="AAU442" s="5">
        <v>180656.58554762907</v>
      </c>
      <c r="AAV442" s="5">
        <v>205703.74698903912</v>
      </c>
    </row>
    <row r="443" spans="2:724" ht="15" customHeight="1">
      <c r="B443" s="228">
        <v>170</v>
      </c>
      <c r="C443" s="228">
        <v>957124</v>
      </c>
      <c r="D443" s="229" t="s">
        <v>578</v>
      </c>
      <c r="E443" s="73" t="b">
        <v>0</v>
      </c>
      <c r="F443" s="230">
        <v>41733</v>
      </c>
      <c r="G443" s="231" t="s">
        <v>426</v>
      </c>
      <c r="H443" s="57" t="s">
        <v>243</v>
      </c>
      <c r="I443" s="57" t="s">
        <v>198</v>
      </c>
      <c r="J443" s="229" t="s">
        <v>244</v>
      </c>
      <c r="K443" s="232">
        <v>10500</v>
      </c>
      <c r="L443" s="232">
        <v>0</v>
      </c>
      <c r="M443" s="73" t="b">
        <v>1</v>
      </c>
      <c r="N443" s="73" t="b">
        <v>1</v>
      </c>
      <c r="O443" s="73" t="b">
        <v>1</v>
      </c>
      <c r="P443" s="27">
        <v>42829</v>
      </c>
      <c r="Q443" s="27" t="s">
        <v>426</v>
      </c>
      <c r="R443" s="69">
        <v>0</v>
      </c>
      <c r="S443" s="69">
        <v>0.06</v>
      </c>
      <c r="T443" s="69">
        <v>0.06</v>
      </c>
      <c r="U443" s="69">
        <v>0.06</v>
      </c>
      <c r="V443" s="69">
        <v>0.06</v>
      </c>
      <c r="W443" s="69">
        <v>0.06</v>
      </c>
      <c r="Z443" s="232">
        <v>0</v>
      </c>
      <c r="AA443" s="232">
        <v>0</v>
      </c>
      <c r="AB443" s="232">
        <v>0</v>
      </c>
      <c r="AC443" s="232">
        <v>7617.56</v>
      </c>
      <c r="AD443" s="232">
        <v>8464</v>
      </c>
      <c r="AE443" s="232">
        <v>9905</v>
      </c>
      <c r="AF443" s="232">
        <v>9905</v>
      </c>
      <c r="AG443" s="232">
        <v>9905</v>
      </c>
      <c r="AH443" s="232">
        <v>9905</v>
      </c>
      <c r="AI443" s="232">
        <v>9905</v>
      </c>
      <c r="AJ443" s="232">
        <v>9905</v>
      </c>
      <c r="AK443" s="232">
        <v>9905</v>
      </c>
      <c r="AL443" s="5">
        <v>10499.300000000001</v>
      </c>
      <c r="AM443" s="5">
        <v>10499.300000000001</v>
      </c>
      <c r="AN443" s="5">
        <v>10499.300000000001</v>
      </c>
      <c r="AO443" s="5">
        <v>10499.300000000001</v>
      </c>
      <c r="AP443" s="5">
        <v>10499.300000000001</v>
      </c>
      <c r="AQ443" s="5">
        <v>10499.300000000001</v>
      </c>
      <c r="AR443" s="5">
        <v>10499.300000000001</v>
      </c>
      <c r="AS443" s="5">
        <v>10499.300000000001</v>
      </c>
      <c r="AT443" s="5">
        <v>10499.300000000001</v>
      </c>
      <c r="AU443" s="5">
        <v>10499.300000000001</v>
      </c>
      <c r="AV443" s="5">
        <v>10499.300000000001</v>
      </c>
      <c r="AW443" s="5">
        <v>10499.300000000001</v>
      </c>
      <c r="AX443" s="5">
        <v>11129.258000000002</v>
      </c>
      <c r="AY443" s="5">
        <v>11129.258000000002</v>
      </c>
      <c r="AZ443" s="5">
        <v>11129.258000000002</v>
      </c>
      <c r="BA443" s="5">
        <v>11129.258000000002</v>
      </c>
      <c r="BB443" s="5">
        <v>11129.258000000002</v>
      </c>
      <c r="BC443" s="5">
        <v>11129.258000000002</v>
      </c>
      <c r="BD443" s="5">
        <v>11129.258000000002</v>
      </c>
      <c r="BE443" s="5">
        <v>11129.258000000002</v>
      </c>
      <c r="BF443" s="5">
        <v>11129.258000000002</v>
      </c>
      <c r="BG443" s="5">
        <v>11129.258000000002</v>
      </c>
      <c r="BH443" s="5">
        <v>11129.258000000002</v>
      </c>
      <c r="BI443" s="5">
        <v>11129.258000000002</v>
      </c>
      <c r="BJ443" s="5">
        <v>11797.013480000001</v>
      </c>
      <c r="BK443" s="5">
        <v>11797.013480000001</v>
      </c>
      <c r="BL443" s="5">
        <v>11797.013480000001</v>
      </c>
      <c r="BM443" s="5">
        <v>11797.013480000001</v>
      </c>
      <c r="BN443" s="5">
        <v>11797.013480000001</v>
      </c>
      <c r="BO443" s="5">
        <v>11797.013480000001</v>
      </c>
      <c r="BP443" s="5">
        <v>11797.013480000001</v>
      </c>
      <c r="BQ443" s="5">
        <v>11797.013480000001</v>
      </c>
      <c r="BR443" s="5">
        <v>11797.013480000001</v>
      </c>
      <c r="BS443" s="5">
        <v>11797.013480000001</v>
      </c>
      <c r="BT443" s="5">
        <v>11797.013480000001</v>
      </c>
      <c r="BU443" s="5">
        <v>11797.013480000001</v>
      </c>
      <c r="BV443" s="5">
        <v>12504.834288800002</v>
      </c>
      <c r="BW443" s="5">
        <v>12504.834288800002</v>
      </c>
      <c r="BX443" s="5">
        <v>12504.834288800002</v>
      </c>
      <c r="BY443" s="5">
        <v>12504.834288800002</v>
      </c>
      <c r="BZ443" s="5">
        <v>12504.834288800002</v>
      </c>
      <c r="CA443" s="5">
        <v>12504.834288800002</v>
      </c>
      <c r="CB443" s="5">
        <v>12504.834288800002</v>
      </c>
      <c r="CC443" s="5">
        <v>12504.834288800002</v>
      </c>
      <c r="CD443" s="5">
        <v>12504.834288800002</v>
      </c>
      <c r="CE443" s="5">
        <v>12504.834288800002</v>
      </c>
      <c r="CF443" s="5">
        <v>12504.834288800002</v>
      </c>
      <c r="CG443" s="5">
        <v>12504.834288800002</v>
      </c>
      <c r="CH443" s="5">
        <v>13255.124346128003</v>
      </c>
      <c r="CI443" s="5">
        <v>13255.124346128003</v>
      </c>
      <c r="CJ443" s="5">
        <v>13255.124346128003</v>
      </c>
      <c r="CK443" s="5">
        <v>13255.124346128003</v>
      </c>
      <c r="CL443" s="5">
        <v>13255.124346128003</v>
      </c>
      <c r="CM443" s="5">
        <v>13255.124346128003</v>
      </c>
      <c r="CN443" s="5">
        <v>13255.124346128003</v>
      </c>
      <c r="CO443" s="5">
        <v>13255.124346128003</v>
      </c>
      <c r="CP443" s="5">
        <v>13255.124346128003</v>
      </c>
      <c r="CQ443" s="5">
        <v>13255.124346128003</v>
      </c>
      <c r="CR443" s="5">
        <v>13255.124346128003</v>
      </c>
      <c r="CS443" s="5">
        <v>13255.124346128003</v>
      </c>
      <c r="CU443" s="69">
        <v>0</v>
      </c>
      <c r="CV443" s="69">
        <v>0</v>
      </c>
      <c r="CW443" s="69">
        <v>0</v>
      </c>
      <c r="CX443" s="69">
        <v>0</v>
      </c>
      <c r="CY443" s="69">
        <v>0</v>
      </c>
      <c r="CZ443" s="69">
        <v>0</v>
      </c>
      <c r="DC443" s="5">
        <v>0</v>
      </c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0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/>
      <c r="FZ443" s="5">
        <v>0</v>
      </c>
      <c r="GA443" s="5">
        <v>0</v>
      </c>
      <c r="GB443" s="5">
        <v>0</v>
      </c>
      <c r="GC443" s="5">
        <v>7617.56</v>
      </c>
      <c r="GD443" s="5">
        <v>8464</v>
      </c>
      <c r="GE443" s="5">
        <v>9905</v>
      </c>
      <c r="GF443" s="5">
        <v>9905</v>
      </c>
      <c r="GG443" s="5">
        <v>9905</v>
      </c>
      <c r="GH443" s="5">
        <v>9905</v>
      </c>
      <c r="GI443" s="5">
        <v>9905</v>
      </c>
      <c r="GJ443" s="5">
        <v>9905</v>
      </c>
      <c r="GK443" s="5">
        <v>9905</v>
      </c>
      <c r="GL443" s="5">
        <v>10499.300000000001</v>
      </c>
      <c r="GM443" s="5">
        <v>10499.300000000001</v>
      </c>
      <c r="GN443" s="5">
        <v>10499.300000000001</v>
      </c>
      <c r="GO443" s="5">
        <v>10499.300000000001</v>
      </c>
      <c r="GP443" s="5">
        <v>10499.300000000001</v>
      </c>
      <c r="GQ443" s="5">
        <v>10499.300000000001</v>
      </c>
      <c r="GR443" s="5">
        <v>10499.300000000001</v>
      </c>
      <c r="GS443" s="5">
        <v>10499.300000000001</v>
      </c>
      <c r="GT443" s="5">
        <v>10499.300000000001</v>
      </c>
      <c r="GU443" s="5">
        <v>10499.300000000001</v>
      </c>
      <c r="GV443" s="5">
        <v>10499.300000000001</v>
      </c>
      <c r="GW443" s="5">
        <v>10499.300000000001</v>
      </c>
      <c r="GX443" s="5">
        <v>11129.258000000002</v>
      </c>
      <c r="GY443" s="5">
        <v>11129.258000000002</v>
      </c>
      <c r="GZ443" s="5">
        <v>11129.258000000002</v>
      </c>
      <c r="HA443" s="5">
        <v>11129.258000000002</v>
      </c>
      <c r="HB443" s="5">
        <v>11129.258000000002</v>
      </c>
      <c r="HC443" s="5">
        <v>11129.258000000002</v>
      </c>
      <c r="HD443" s="5">
        <v>11129.258000000002</v>
      </c>
      <c r="HE443" s="5">
        <v>11129.258000000002</v>
      </c>
      <c r="HF443" s="5">
        <v>11129.258000000002</v>
      </c>
      <c r="HG443" s="5">
        <v>11129.258000000002</v>
      </c>
      <c r="HH443" s="5">
        <v>11129.258000000002</v>
      </c>
      <c r="HI443" s="5">
        <v>11129.258000000002</v>
      </c>
      <c r="HJ443" s="5">
        <v>11797.013480000001</v>
      </c>
      <c r="HK443" s="5">
        <v>11797.013480000001</v>
      </c>
      <c r="HL443" s="5">
        <v>11797.013480000001</v>
      </c>
      <c r="HM443" s="5">
        <v>11797.013480000001</v>
      </c>
      <c r="HN443" s="5">
        <v>11797.013480000001</v>
      </c>
      <c r="HO443" s="5">
        <v>11797.013480000001</v>
      </c>
      <c r="HP443" s="5">
        <v>11797.013480000001</v>
      </c>
      <c r="HQ443" s="5">
        <v>11797.013480000001</v>
      </c>
      <c r="HR443" s="5">
        <v>11797.013480000001</v>
      </c>
      <c r="HS443" s="5">
        <v>11797.013480000001</v>
      </c>
      <c r="HT443" s="5">
        <v>11797.013480000001</v>
      </c>
      <c r="HU443" s="5">
        <v>11797.013480000001</v>
      </c>
      <c r="HV443" s="5">
        <v>12504.834288800002</v>
      </c>
      <c r="HW443" s="5">
        <v>12504.834288800002</v>
      </c>
      <c r="HX443" s="5">
        <v>12504.834288800002</v>
      </c>
      <c r="HY443" s="5">
        <v>12504.834288800002</v>
      </c>
      <c r="HZ443" s="5">
        <v>12504.834288800002</v>
      </c>
      <c r="IA443" s="5">
        <v>12504.834288800002</v>
      </c>
      <c r="IB443" s="5">
        <v>12504.834288800002</v>
      </c>
      <c r="IC443" s="5">
        <v>12504.834288800002</v>
      </c>
      <c r="ID443" s="5">
        <v>12504.834288800002</v>
      </c>
      <c r="IE443" s="5">
        <v>12504.834288800002</v>
      </c>
      <c r="IF443" s="5">
        <v>12504.834288800002</v>
      </c>
      <c r="IG443" s="5">
        <v>12504.834288800002</v>
      </c>
      <c r="IH443" s="5">
        <v>13255.124346128003</v>
      </c>
      <c r="II443" s="5">
        <v>13255.124346128003</v>
      </c>
      <c r="IJ443" s="5">
        <v>13255.124346128003</v>
      </c>
      <c r="IK443" s="5">
        <v>13255.124346128003</v>
      </c>
      <c r="IL443" s="5">
        <v>13255.124346128003</v>
      </c>
      <c r="IM443" s="5">
        <v>13255.124346128003</v>
      </c>
      <c r="IN443" s="5">
        <v>13255.124346128003</v>
      </c>
      <c r="IO443" s="5">
        <v>13255.124346128003</v>
      </c>
      <c r="IP443" s="5">
        <v>13255.124346128003</v>
      </c>
      <c r="IQ443" s="5">
        <v>13255.124346128003</v>
      </c>
      <c r="IR443" s="5">
        <v>13255.124346128003</v>
      </c>
      <c r="IS443" s="5">
        <v>13255.124346128003</v>
      </c>
      <c r="IT443" s="5"/>
      <c r="IW443" s="5">
        <v>0</v>
      </c>
      <c r="IX443" s="5">
        <v>0</v>
      </c>
      <c r="IY443" s="5">
        <v>0</v>
      </c>
      <c r="IZ443" s="5">
        <v>218.62397200000001</v>
      </c>
      <c r="JA443" s="5">
        <v>242.91679999999999</v>
      </c>
      <c r="JB443" s="5">
        <v>284.27350000000001</v>
      </c>
      <c r="JC443" s="5">
        <v>284.27350000000001</v>
      </c>
      <c r="JD443" s="5">
        <v>284.27350000000001</v>
      </c>
      <c r="JE443" s="5">
        <v>284.27350000000001</v>
      </c>
      <c r="JF443" s="5">
        <v>284.27350000000001</v>
      </c>
      <c r="JG443" s="5">
        <v>284.27350000000001</v>
      </c>
      <c r="JH443" s="5">
        <v>284.27350000000001</v>
      </c>
      <c r="JI443" s="5">
        <v>301.32991000000004</v>
      </c>
      <c r="JJ443" s="5">
        <v>301.32991000000004</v>
      </c>
      <c r="JK443" s="5">
        <v>301.32991000000004</v>
      </c>
      <c r="JL443" s="5">
        <v>301.32991000000004</v>
      </c>
      <c r="JM443" s="5">
        <v>301.32991000000004</v>
      </c>
      <c r="JN443" s="5">
        <v>301.32991000000004</v>
      </c>
      <c r="JO443" s="5">
        <v>301.32991000000004</v>
      </c>
      <c r="JP443" s="5">
        <v>301.32991000000004</v>
      </c>
      <c r="JQ443" s="5">
        <v>301.32991000000004</v>
      </c>
      <c r="JR443" s="5">
        <v>301.32991000000004</v>
      </c>
      <c r="JS443" s="5">
        <v>301.32991000000004</v>
      </c>
      <c r="JT443" s="5">
        <v>301.32991000000004</v>
      </c>
      <c r="JU443" s="5">
        <v>319.40970460000005</v>
      </c>
      <c r="JV443" s="5">
        <v>319.40970460000005</v>
      </c>
      <c r="JW443" s="5">
        <v>319.40970460000005</v>
      </c>
      <c r="JX443" s="5">
        <v>319.40970460000005</v>
      </c>
      <c r="JY443" s="5">
        <v>319.40970460000005</v>
      </c>
      <c r="JZ443" s="5">
        <v>319.40970460000005</v>
      </c>
      <c r="KA443" s="5">
        <v>319.40970460000005</v>
      </c>
      <c r="KB443" s="5">
        <v>319.40970460000005</v>
      </c>
      <c r="KC443" s="5">
        <v>319.40970460000005</v>
      </c>
      <c r="KD443" s="5">
        <v>319.40970460000005</v>
      </c>
      <c r="KE443" s="5">
        <v>319.40970460000005</v>
      </c>
      <c r="KF443" s="5">
        <v>319.40970460000005</v>
      </c>
      <c r="KG443" s="5">
        <v>338.57428687600003</v>
      </c>
      <c r="KH443" s="5">
        <v>338.57428687600003</v>
      </c>
      <c r="KI443" s="5">
        <v>338.57428687600003</v>
      </c>
      <c r="KJ443" s="5">
        <v>338.57428687600003</v>
      </c>
      <c r="KK443" s="5">
        <v>338.57428687600003</v>
      </c>
      <c r="KL443" s="5">
        <v>338.57428687600003</v>
      </c>
      <c r="KM443" s="5">
        <v>338.57428687600003</v>
      </c>
      <c r="KN443" s="5">
        <v>338.57428687600003</v>
      </c>
      <c r="KO443" s="5">
        <v>338.57428687600003</v>
      </c>
      <c r="KP443" s="5">
        <v>338.57428687600003</v>
      </c>
      <c r="KQ443" s="5">
        <v>338.57428687600003</v>
      </c>
      <c r="KR443" s="5">
        <v>338.57428687600003</v>
      </c>
      <c r="KS443" s="5">
        <v>358.88874408856009</v>
      </c>
      <c r="KT443" s="5">
        <v>358.88874408856009</v>
      </c>
      <c r="KU443" s="5">
        <v>358.88874408856009</v>
      </c>
      <c r="KV443" s="5">
        <v>358.88874408856009</v>
      </c>
      <c r="KW443" s="5">
        <v>358.88874408856009</v>
      </c>
      <c r="KX443" s="5">
        <v>358.88874408856009</v>
      </c>
      <c r="KY443" s="5">
        <v>358.88874408856009</v>
      </c>
      <c r="KZ443" s="5">
        <v>358.88874408856009</v>
      </c>
      <c r="LA443" s="5">
        <v>358.88874408856009</v>
      </c>
      <c r="LB443" s="5">
        <v>358.88874408856009</v>
      </c>
      <c r="LC443" s="5">
        <v>358.88874408856009</v>
      </c>
      <c r="LD443" s="5">
        <v>358.88874408856009</v>
      </c>
      <c r="LE443" s="5">
        <v>380.42206873387369</v>
      </c>
      <c r="LF443" s="5">
        <v>380.42206873387369</v>
      </c>
      <c r="LG443" s="5">
        <v>380.42206873387369</v>
      </c>
      <c r="LH443" s="5">
        <v>380.42206873387369</v>
      </c>
      <c r="LI443" s="5">
        <v>380.42206873387369</v>
      </c>
      <c r="LJ443" s="5">
        <v>380.42206873387369</v>
      </c>
      <c r="LK443" s="5">
        <v>380.42206873387369</v>
      </c>
      <c r="LL443" s="5">
        <v>380.42206873387369</v>
      </c>
      <c r="LM443" s="5">
        <v>380.42206873387369</v>
      </c>
      <c r="LN443" s="5">
        <v>380.42206873387369</v>
      </c>
      <c r="LO443" s="5">
        <v>380.42206873387369</v>
      </c>
      <c r="LP443" s="5">
        <v>380.42206873387369</v>
      </c>
      <c r="LQ443" s="5"/>
      <c r="LT443" s="5">
        <v>0</v>
      </c>
      <c r="LU443" s="5">
        <v>0</v>
      </c>
      <c r="LV443" s="5">
        <v>0</v>
      </c>
      <c r="LW443" s="5">
        <v>231.573824</v>
      </c>
      <c r="LX443" s="5">
        <v>257.30560000000003</v>
      </c>
      <c r="LY443" s="5">
        <v>301.11200000000002</v>
      </c>
      <c r="LZ443" s="5">
        <v>301.11200000000002</v>
      </c>
      <c r="MA443" s="5">
        <v>301.11200000000002</v>
      </c>
      <c r="MB443" s="5">
        <v>301.11200000000002</v>
      </c>
      <c r="MC443" s="5">
        <v>301.11200000000002</v>
      </c>
      <c r="MD443" s="5">
        <v>301.11200000000002</v>
      </c>
      <c r="ME443" s="5">
        <v>301.11200000000002</v>
      </c>
      <c r="MF443" s="5">
        <v>319.17872000000006</v>
      </c>
      <c r="MG443" s="5">
        <v>319.17872000000006</v>
      </c>
      <c r="MH443" s="5">
        <v>319.17872000000006</v>
      </c>
      <c r="MI443" s="5">
        <v>319.17872000000006</v>
      </c>
      <c r="MJ443" s="5">
        <v>319.17872000000006</v>
      </c>
      <c r="MK443" s="5">
        <v>319.17872000000006</v>
      </c>
      <c r="ML443" s="5">
        <v>319.17872000000006</v>
      </c>
      <c r="MM443" s="5">
        <v>319.17872000000006</v>
      </c>
      <c r="MN443" s="5">
        <v>319.17872000000006</v>
      </c>
      <c r="MO443" s="5">
        <v>319.17872000000006</v>
      </c>
      <c r="MP443" s="5">
        <v>319.17872000000006</v>
      </c>
      <c r="MQ443" s="5">
        <v>319.17872000000006</v>
      </c>
      <c r="MR443" s="5">
        <v>338.32944320000007</v>
      </c>
      <c r="MS443" s="5">
        <v>338.32944320000007</v>
      </c>
      <c r="MT443" s="5">
        <v>338.32944320000007</v>
      </c>
      <c r="MU443" s="5">
        <v>338.32944320000007</v>
      </c>
      <c r="MV443" s="5">
        <v>338.32944320000007</v>
      </c>
      <c r="MW443" s="5">
        <v>338.32944320000007</v>
      </c>
      <c r="MX443" s="5">
        <v>338.32944320000007</v>
      </c>
      <c r="MY443" s="5">
        <v>338.32944320000007</v>
      </c>
      <c r="MZ443" s="5">
        <v>338.32944320000007</v>
      </c>
      <c r="NA443" s="5">
        <v>338.32944320000007</v>
      </c>
      <c r="NB443" s="5">
        <v>338.32944320000007</v>
      </c>
      <c r="NC443" s="5">
        <v>338.32944320000007</v>
      </c>
      <c r="ND443" s="5">
        <v>358.62920979200004</v>
      </c>
      <c r="NE443" s="5">
        <v>358.62920979200004</v>
      </c>
      <c r="NF443" s="5">
        <v>358.62920979200004</v>
      </c>
      <c r="NG443" s="5">
        <v>358.62920979200004</v>
      </c>
      <c r="NH443" s="5">
        <v>358.62920979200004</v>
      </c>
      <c r="NI443" s="5">
        <v>358.62920979200004</v>
      </c>
      <c r="NJ443" s="5">
        <v>358.62920979200004</v>
      </c>
      <c r="NK443" s="5">
        <v>358.62920979200004</v>
      </c>
      <c r="NL443" s="5">
        <v>358.62920979200004</v>
      </c>
      <c r="NM443" s="5">
        <v>358.62920979200004</v>
      </c>
      <c r="NN443" s="5">
        <v>358.62920979200004</v>
      </c>
      <c r="NO443" s="5">
        <v>358.62920979200004</v>
      </c>
      <c r="NP443" s="5">
        <v>380.14696237952006</v>
      </c>
      <c r="NQ443" s="5">
        <v>380.14696237952006</v>
      </c>
      <c r="NR443" s="5">
        <v>380.14696237952006</v>
      </c>
      <c r="NS443" s="5">
        <v>380.14696237952006</v>
      </c>
      <c r="NT443" s="5">
        <v>380.14696237952006</v>
      </c>
      <c r="NU443" s="5">
        <v>380.14696237952006</v>
      </c>
      <c r="NV443" s="5">
        <v>380.14696237952006</v>
      </c>
      <c r="NW443" s="5">
        <v>380.14696237952006</v>
      </c>
      <c r="NX443" s="5">
        <v>380.14696237952006</v>
      </c>
      <c r="NY443" s="5">
        <v>380.14696237952006</v>
      </c>
      <c r="NZ443" s="5">
        <v>380.14696237952006</v>
      </c>
      <c r="OA443" s="5">
        <v>380.14696237952006</v>
      </c>
      <c r="OB443" s="5">
        <v>402.95578012229129</v>
      </c>
      <c r="OC443" s="5">
        <v>402.95578012229129</v>
      </c>
      <c r="OD443" s="5">
        <v>402.95578012229129</v>
      </c>
      <c r="OE443" s="5">
        <v>402.95578012229129</v>
      </c>
      <c r="OF443" s="5">
        <v>402.95578012229129</v>
      </c>
      <c r="OG443" s="5">
        <v>402.95578012229129</v>
      </c>
      <c r="OH443" s="5">
        <v>402.95578012229129</v>
      </c>
      <c r="OI443" s="5">
        <v>402.95578012229129</v>
      </c>
      <c r="OJ443" s="5">
        <v>402.95578012229129</v>
      </c>
      <c r="OK443" s="5">
        <v>402.95578012229129</v>
      </c>
      <c r="OL443" s="5">
        <v>402.95578012229129</v>
      </c>
      <c r="OM443" s="5">
        <v>402.95578012229129</v>
      </c>
      <c r="ON443" s="5"/>
      <c r="OQ443" s="59">
        <v>0</v>
      </c>
      <c r="OR443" s="59">
        <v>0</v>
      </c>
      <c r="OS443" s="59">
        <v>0</v>
      </c>
      <c r="OT443" s="59">
        <v>0</v>
      </c>
      <c r="OU443" s="59">
        <v>0</v>
      </c>
      <c r="OV443" s="59">
        <v>0</v>
      </c>
      <c r="OW443" s="59">
        <v>0</v>
      </c>
      <c r="OX443" s="59">
        <v>0</v>
      </c>
      <c r="OY443" s="59">
        <v>0</v>
      </c>
      <c r="OZ443" s="59">
        <v>0</v>
      </c>
      <c r="PA443" s="59">
        <v>0</v>
      </c>
      <c r="PB443" s="59">
        <v>0</v>
      </c>
      <c r="PC443" s="59">
        <v>0</v>
      </c>
      <c r="PD443" s="59">
        <v>0</v>
      </c>
      <c r="PE443" s="59">
        <v>0</v>
      </c>
      <c r="PF443" s="59">
        <v>0</v>
      </c>
      <c r="PG443" s="59">
        <v>0</v>
      </c>
      <c r="PH443" s="59">
        <v>0</v>
      </c>
      <c r="PI443" s="59">
        <v>0</v>
      </c>
      <c r="PJ443" s="59">
        <v>0</v>
      </c>
      <c r="PK443" s="59">
        <v>0</v>
      </c>
      <c r="PL443" s="59">
        <v>0</v>
      </c>
      <c r="PM443" s="59">
        <v>0</v>
      </c>
      <c r="PN443" s="59">
        <v>0</v>
      </c>
      <c r="PO443" s="59">
        <v>0</v>
      </c>
      <c r="PP443" s="59">
        <v>0</v>
      </c>
      <c r="PQ443" s="59">
        <v>0</v>
      </c>
      <c r="PR443" s="59">
        <v>0</v>
      </c>
      <c r="PS443" s="59">
        <v>0</v>
      </c>
      <c r="PT443" s="59">
        <v>0</v>
      </c>
      <c r="PU443" s="59">
        <v>0</v>
      </c>
      <c r="PV443" s="59">
        <v>0</v>
      </c>
      <c r="PW443" s="59">
        <v>0</v>
      </c>
      <c r="PX443" s="59">
        <v>0</v>
      </c>
      <c r="PY443" s="59">
        <v>0</v>
      </c>
      <c r="PZ443" s="59">
        <v>0</v>
      </c>
      <c r="QA443" s="59">
        <v>0</v>
      </c>
      <c r="QB443" s="59">
        <v>0</v>
      </c>
      <c r="QC443" s="59">
        <v>0</v>
      </c>
      <c r="QD443" s="59">
        <v>0</v>
      </c>
      <c r="QE443" s="59">
        <v>0</v>
      </c>
      <c r="QF443" s="59">
        <v>0</v>
      </c>
      <c r="QG443" s="59">
        <v>0</v>
      </c>
      <c r="QH443" s="59">
        <v>0</v>
      </c>
      <c r="QI443" s="59">
        <v>0</v>
      </c>
      <c r="QJ443" s="59">
        <v>0</v>
      </c>
      <c r="QK443" s="59">
        <v>0</v>
      </c>
      <c r="QL443" s="59">
        <v>0</v>
      </c>
      <c r="QM443" s="59">
        <v>0</v>
      </c>
      <c r="QN443" s="59">
        <v>0</v>
      </c>
      <c r="QO443" s="59">
        <v>0</v>
      </c>
      <c r="QP443" s="59">
        <v>0</v>
      </c>
      <c r="QQ443" s="59">
        <v>0</v>
      </c>
      <c r="QR443" s="59">
        <v>0</v>
      </c>
      <c r="QS443" s="59">
        <v>0</v>
      </c>
      <c r="QT443" s="59">
        <v>0</v>
      </c>
      <c r="QU443" s="59">
        <v>0</v>
      </c>
      <c r="QV443" s="59">
        <v>0</v>
      </c>
      <c r="QW443" s="59">
        <v>0</v>
      </c>
      <c r="QX443" s="59">
        <v>0</v>
      </c>
      <c r="QY443" s="59">
        <v>0</v>
      </c>
      <c r="QZ443" s="59">
        <v>0</v>
      </c>
      <c r="RA443" s="59">
        <v>0</v>
      </c>
      <c r="RB443" s="59">
        <v>0</v>
      </c>
      <c r="RC443" s="59">
        <v>0</v>
      </c>
      <c r="RD443" s="59">
        <v>0</v>
      </c>
      <c r="RE443" s="59">
        <v>0</v>
      </c>
      <c r="RF443" s="59">
        <v>0</v>
      </c>
      <c r="RG443" s="59">
        <v>0</v>
      </c>
      <c r="RH443" s="59">
        <v>0</v>
      </c>
      <c r="RI443" s="59">
        <v>0</v>
      </c>
      <c r="RJ443" s="59">
        <v>0</v>
      </c>
      <c r="RK443" s="59"/>
      <c r="RN443" s="59">
        <v>0</v>
      </c>
      <c r="RO443" s="59">
        <v>0</v>
      </c>
      <c r="RP443" s="59">
        <v>0</v>
      </c>
      <c r="RQ443" s="59">
        <v>450.19779600000004</v>
      </c>
      <c r="RR443" s="59">
        <v>500.22239999999999</v>
      </c>
      <c r="RS443" s="59">
        <v>585.38550000000009</v>
      </c>
      <c r="RT443" s="59">
        <v>585.38550000000009</v>
      </c>
      <c r="RU443" s="59">
        <v>585.38550000000009</v>
      </c>
      <c r="RV443" s="59">
        <v>585.38550000000009</v>
      </c>
      <c r="RW443" s="59">
        <v>585.38550000000009</v>
      </c>
      <c r="RX443" s="59">
        <v>585.38550000000009</v>
      </c>
      <c r="RY443" s="59">
        <v>585.38550000000009</v>
      </c>
      <c r="RZ443" s="59">
        <v>620.50863000000004</v>
      </c>
      <c r="SA443" s="59">
        <v>620.50863000000004</v>
      </c>
      <c r="SB443" s="59">
        <v>620.50863000000004</v>
      </c>
      <c r="SC443" s="59">
        <v>620.50863000000004</v>
      </c>
      <c r="SD443" s="59">
        <v>620.50863000000004</v>
      </c>
      <c r="SE443" s="59">
        <v>620.50863000000004</v>
      </c>
      <c r="SF443" s="59">
        <v>620.50863000000004</v>
      </c>
      <c r="SG443" s="59">
        <v>620.50863000000004</v>
      </c>
      <c r="SH443" s="59">
        <v>620.50863000000004</v>
      </c>
      <c r="SI443" s="59">
        <v>620.50863000000004</v>
      </c>
      <c r="SJ443" s="59">
        <v>620.50863000000004</v>
      </c>
      <c r="SK443" s="59">
        <v>620.50863000000004</v>
      </c>
      <c r="SL443" s="59">
        <v>657.73914780000018</v>
      </c>
      <c r="SM443" s="59">
        <v>657.73914780000018</v>
      </c>
      <c r="SN443" s="59">
        <v>657.73914780000018</v>
      </c>
      <c r="SO443" s="59">
        <v>657.73914780000018</v>
      </c>
      <c r="SP443" s="59">
        <v>657.73914780000018</v>
      </c>
      <c r="SQ443" s="59">
        <v>657.73914780000018</v>
      </c>
      <c r="SR443" s="59">
        <v>657.73914780000018</v>
      </c>
      <c r="SS443" s="59">
        <v>657.73914780000018</v>
      </c>
      <c r="ST443" s="59">
        <v>657.73914780000018</v>
      </c>
      <c r="SU443" s="59">
        <v>657.73914780000018</v>
      </c>
      <c r="SV443" s="59">
        <v>657.73914780000018</v>
      </c>
      <c r="SW443" s="59">
        <v>657.73914780000018</v>
      </c>
      <c r="SX443" s="59">
        <v>697.20349666800007</v>
      </c>
      <c r="SY443" s="59">
        <v>697.20349666800007</v>
      </c>
      <c r="SZ443" s="59">
        <v>697.20349666800007</v>
      </c>
      <c r="TA443" s="59">
        <v>697.20349666800007</v>
      </c>
      <c r="TB443" s="59">
        <v>697.20349666800007</v>
      </c>
      <c r="TC443" s="59">
        <v>697.20349666800007</v>
      </c>
      <c r="TD443" s="59">
        <v>697.20349666800007</v>
      </c>
      <c r="TE443" s="59">
        <v>697.20349666800007</v>
      </c>
      <c r="TF443" s="59">
        <v>697.20349666800007</v>
      </c>
      <c r="TG443" s="59">
        <v>697.20349666800007</v>
      </c>
      <c r="TH443" s="59">
        <v>697.20349666800007</v>
      </c>
      <c r="TI443" s="59">
        <v>697.20349666800007</v>
      </c>
      <c r="TJ443" s="59">
        <v>739.03570646808021</v>
      </c>
      <c r="TK443" s="59">
        <v>739.03570646808021</v>
      </c>
      <c r="TL443" s="59">
        <v>739.03570646808021</v>
      </c>
      <c r="TM443" s="59">
        <v>739.03570646808021</v>
      </c>
      <c r="TN443" s="59">
        <v>739.03570646808021</v>
      </c>
      <c r="TO443" s="59">
        <v>739.03570646808021</v>
      </c>
      <c r="TP443" s="59">
        <v>739.03570646808021</v>
      </c>
      <c r="TQ443" s="59">
        <v>739.03570646808021</v>
      </c>
      <c r="TR443" s="59">
        <v>739.03570646808021</v>
      </c>
      <c r="TS443" s="59">
        <v>739.03570646808021</v>
      </c>
      <c r="TT443" s="59">
        <v>739.03570646808021</v>
      </c>
      <c r="TU443" s="59">
        <v>739.03570646808021</v>
      </c>
      <c r="TV443" s="59">
        <v>783.37784885616497</v>
      </c>
      <c r="TW443" s="59">
        <v>783.37784885616497</v>
      </c>
      <c r="TX443" s="59">
        <v>783.37784885616497</v>
      </c>
      <c r="TY443" s="59">
        <v>783.37784885616497</v>
      </c>
      <c r="TZ443" s="59">
        <v>783.37784885616497</v>
      </c>
      <c r="UA443" s="59">
        <v>783.37784885616497</v>
      </c>
      <c r="UB443" s="59">
        <v>783.37784885616497</v>
      </c>
      <c r="UC443" s="59">
        <v>783.37784885616497</v>
      </c>
      <c r="UD443" s="59">
        <v>783.37784885616497</v>
      </c>
      <c r="UE443" s="59">
        <v>783.37784885616497</v>
      </c>
      <c r="UF443" s="59">
        <v>783.37784885616497</v>
      </c>
      <c r="UG443" s="59">
        <v>783.37784885616497</v>
      </c>
      <c r="UH443" s="59"/>
      <c r="UK443" s="59">
        <v>2451.4552720000002</v>
      </c>
      <c r="UL443" s="59">
        <v>3615.9589199999996</v>
      </c>
      <c r="UM443" s="59">
        <v>3832.9164552000016</v>
      </c>
      <c r="UN443" s="59">
        <v>4062.8914425119997</v>
      </c>
      <c r="UO443" s="59">
        <v>4306.6649290627211</v>
      </c>
      <c r="UP443" s="59">
        <v>4565.0648248064854</v>
      </c>
      <c r="UQ443" s="59"/>
      <c r="UT443" s="59">
        <v>2596.6634240000003</v>
      </c>
      <c r="UU443" s="59">
        <v>3830.14464</v>
      </c>
      <c r="UV443" s="59">
        <v>4059.9533184000015</v>
      </c>
      <c r="UW443" s="59">
        <v>4303.5505175040007</v>
      </c>
      <c r="UX443" s="59">
        <v>4561.7635485542405</v>
      </c>
      <c r="UY443" s="59">
        <v>4835.4693614674952</v>
      </c>
      <c r="UZ443" s="59"/>
      <c r="VC443" s="59">
        <v>0</v>
      </c>
      <c r="VD443" s="59">
        <v>0</v>
      </c>
      <c r="VE443" s="59">
        <v>0</v>
      </c>
      <c r="VF443" s="59">
        <v>0</v>
      </c>
      <c r="VG443" s="59">
        <v>0</v>
      </c>
      <c r="VH443" s="59">
        <v>0</v>
      </c>
      <c r="VI443" s="59"/>
      <c r="VL443" s="59">
        <v>5048.1186960000005</v>
      </c>
      <c r="VM443" s="59">
        <v>7446.1035599999996</v>
      </c>
      <c r="VN443" s="59">
        <v>7892.8697736000031</v>
      </c>
      <c r="VO443" s="59">
        <v>8366.4419600159999</v>
      </c>
      <c r="VP443" s="59">
        <v>8868.4284776169625</v>
      </c>
      <c r="VQ443" s="59">
        <v>9400.5341862739806</v>
      </c>
      <c r="VR443" s="59"/>
      <c r="VU443" s="59">
        <v>85416.56</v>
      </c>
      <c r="VV443" s="59">
        <v>125991.60000000002</v>
      </c>
      <c r="VW443" s="59">
        <v>133551.09600000002</v>
      </c>
      <c r="VX443" s="59">
        <v>141564.16175999999</v>
      </c>
      <c r="VY443" s="59">
        <v>150058.01146560002</v>
      </c>
      <c r="VZ443" s="59">
        <v>159061.49215353598</v>
      </c>
      <c r="WA443" s="59"/>
      <c r="WD443" s="59">
        <v>7118.0466666666662</v>
      </c>
      <c r="WE443" s="59">
        <v>10499.300000000001</v>
      </c>
      <c r="WF443" s="59">
        <v>11129.258000000002</v>
      </c>
      <c r="WG443" s="59">
        <v>11797.01348</v>
      </c>
      <c r="WH443" s="59">
        <v>12504.834288800002</v>
      </c>
      <c r="WI443" s="59">
        <v>13255.124346127997</v>
      </c>
      <c r="WJ443" s="59"/>
      <c r="WM443" s="59">
        <v>298.70107707371659</v>
      </c>
      <c r="WN443" s="59">
        <v>440.59169114561485</v>
      </c>
      <c r="WO443" s="59">
        <v>467.02719261435175</v>
      </c>
      <c r="WP443" s="59">
        <v>495.0488241712128</v>
      </c>
      <c r="WQ443" s="59">
        <v>524.7517536214857</v>
      </c>
      <c r="WR443" s="59">
        <v>556.23685883877454</v>
      </c>
      <c r="WS443" s="59"/>
      <c r="WV443" s="74">
        <v>8.9</v>
      </c>
      <c r="WW443" s="74">
        <v>20.9</v>
      </c>
      <c r="WX443" s="74">
        <v>32.9</v>
      </c>
      <c r="WY443" s="74">
        <v>44.9</v>
      </c>
      <c r="WZ443" s="74">
        <v>56.9</v>
      </c>
      <c r="XA443" s="74">
        <v>68.900000000000006</v>
      </c>
      <c r="XB443" s="74"/>
      <c r="XE443" s="80">
        <v>0</v>
      </c>
      <c r="XF443" s="80">
        <v>1</v>
      </c>
      <c r="XG443" s="80">
        <v>2</v>
      </c>
      <c r="XH443" s="80">
        <v>3</v>
      </c>
      <c r="XI443" s="80">
        <v>4</v>
      </c>
      <c r="XJ443" s="80">
        <v>5</v>
      </c>
      <c r="XK443" s="80"/>
      <c r="XL443" s="75"/>
      <c r="XM443" s="75"/>
      <c r="XN443" s="80">
        <v>8</v>
      </c>
      <c r="XO443" s="80">
        <v>8</v>
      </c>
      <c r="XP443" s="80">
        <v>8</v>
      </c>
      <c r="XQ443" s="80">
        <v>8</v>
      </c>
      <c r="XR443" s="80">
        <v>8</v>
      </c>
      <c r="XS443" s="80">
        <v>8</v>
      </c>
      <c r="XT443" s="80"/>
      <c r="XW443" s="80">
        <v>27</v>
      </c>
      <c r="XX443" s="80">
        <v>27</v>
      </c>
      <c r="XY443" s="80">
        <v>27</v>
      </c>
      <c r="XZ443" s="80">
        <v>27</v>
      </c>
      <c r="YA443" s="80">
        <v>26</v>
      </c>
      <c r="YB443" s="80">
        <v>27</v>
      </c>
      <c r="YC443" s="80"/>
      <c r="YF443" s="5">
        <v>622.79174569869929</v>
      </c>
      <c r="YG443" s="5">
        <v>918.63367603860752</v>
      </c>
      <c r="YH443" s="5">
        <v>973.75169660092342</v>
      </c>
      <c r="YI443" s="5">
        <v>1032.1767983969794</v>
      </c>
      <c r="YJ443" s="5">
        <v>1094.1074063007991</v>
      </c>
      <c r="YK443" s="5">
        <v>3384.7012860339428</v>
      </c>
      <c r="YL443" s="5"/>
      <c r="YO443" s="5">
        <v>13441.548468317247</v>
      </c>
      <c r="YP443" s="5">
        <v>19826.626101552669</v>
      </c>
      <c r="YQ443" s="5">
        <v>21016.223667645827</v>
      </c>
      <c r="YR443" s="5">
        <v>29702.929450272768</v>
      </c>
      <c r="YS443" s="5">
        <v>31485.105217289143</v>
      </c>
      <c r="YT443" s="5">
        <v>33374.211530326473</v>
      </c>
      <c r="YU443" s="5"/>
      <c r="YX443" s="5">
        <v>9193.1821935845692</v>
      </c>
      <c r="YY443" s="5">
        <v>19649.869898749301</v>
      </c>
      <c r="YZ443" s="5">
        <v>21016.223667645827</v>
      </c>
      <c r="ZA443" s="5">
        <v>29702.929450272768</v>
      </c>
      <c r="ZB443" s="5">
        <v>31485.105217289143</v>
      </c>
      <c r="ZC443" s="5">
        <v>33374.211530326473</v>
      </c>
      <c r="ZD443" s="5"/>
      <c r="ZG443" s="5">
        <v>298.70107707371659</v>
      </c>
      <c r="ZH443" s="5">
        <v>440.59169114561485</v>
      </c>
      <c r="ZI443" s="5">
        <v>467.02719261435175</v>
      </c>
      <c r="ZJ443" s="5">
        <v>495.0488241712128</v>
      </c>
      <c r="ZK443" s="5">
        <v>524.7517536214857</v>
      </c>
      <c r="ZL443" s="5">
        <v>556.23685883877454</v>
      </c>
      <c r="ZM443" s="5"/>
      <c r="ZP443" s="60">
        <v>4181.8150790320324</v>
      </c>
      <c r="ZQ443" s="60">
        <v>12336.567352077216</v>
      </c>
      <c r="ZR443" s="60">
        <v>13076.761393201848</v>
      </c>
      <c r="ZS443" s="60">
        <v>13861.367076793958</v>
      </c>
      <c r="ZT443" s="60">
        <v>14693.049101401601</v>
      </c>
      <c r="ZU443" s="60">
        <v>15574.632047485688</v>
      </c>
      <c r="ZV443" s="60"/>
      <c r="ZY443" s="60">
        <v>298.70107707371659</v>
      </c>
      <c r="ZZ443" s="60">
        <v>440.59169114561485</v>
      </c>
      <c r="AAA443" s="60">
        <v>467.02719261435175</v>
      </c>
      <c r="AAB443" s="60">
        <v>495.0488241712128</v>
      </c>
      <c r="AAC443" s="60">
        <v>524.7517536214857</v>
      </c>
      <c r="AAD443" s="60">
        <v>556.23685883877454</v>
      </c>
      <c r="AAE443" s="60"/>
      <c r="AAH443" s="60">
        <v>3883.1140019583158</v>
      </c>
      <c r="AAI443" s="60">
        <v>14980.117498950905</v>
      </c>
      <c r="AAJ443" s="60">
        <v>25686.495593789346</v>
      </c>
      <c r="AAK443" s="60">
        <v>37623.710637012176</v>
      </c>
      <c r="AAL443" s="60">
        <v>50900.920101284115</v>
      </c>
      <c r="AAM443" s="60">
        <v>71198.317931363141</v>
      </c>
      <c r="AAN443" s="60"/>
      <c r="AAQ443" s="5">
        <v>8064.9290809903487</v>
      </c>
      <c r="AAR443" s="5">
        <v>27316.68485102812</v>
      </c>
      <c r="AAS443" s="5">
        <v>38763.256986991197</v>
      </c>
      <c r="AAT443" s="5">
        <v>51485.077713806138</v>
      </c>
      <c r="AAU443" s="5">
        <v>65593.969202685723</v>
      </c>
      <c r="AAV443" s="5">
        <v>86772.949978848832</v>
      </c>
    </row>
    <row r="444" spans="2:724" ht="15" customHeight="1">
      <c r="B444" s="228">
        <v>171</v>
      </c>
      <c r="C444" s="228">
        <v>158155</v>
      </c>
      <c r="D444" s="229" t="s">
        <v>579</v>
      </c>
      <c r="E444" s="73" t="b">
        <v>0</v>
      </c>
      <c r="F444" s="230">
        <v>41600</v>
      </c>
      <c r="G444" s="231" t="s">
        <v>426</v>
      </c>
      <c r="H444" s="57" t="s">
        <v>255</v>
      </c>
      <c r="I444" s="57" t="s">
        <v>197</v>
      </c>
      <c r="J444" s="229" t="s">
        <v>256</v>
      </c>
      <c r="K444" s="232">
        <v>33000</v>
      </c>
      <c r="L444" s="232">
        <v>0</v>
      </c>
      <c r="M444" s="73" t="b">
        <v>1</v>
      </c>
      <c r="N444" s="73" t="b">
        <v>1</v>
      </c>
      <c r="O444" s="73" t="b">
        <v>1</v>
      </c>
      <c r="P444" s="27">
        <v>42696</v>
      </c>
      <c r="Q444" s="27" t="s">
        <v>426</v>
      </c>
      <c r="R444" s="69">
        <v>0</v>
      </c>
      <c r="S444" s="69">
        <v>0.06</v>
      </c>
      <c r="T444" s="69">
        <v>0.06</v>
      </c>
      <c r="U444" s="69">
        <v>0.06</v>
      </c>
      <c r="V444" s="69">
        <v>0.06</v>
      </c>
      <c r="W444" s="69">
        <v>0.06</v>
      </c>
      <c r="Z444" s="232">
        <v>12000</v>
      </c>
      <c r="AA444" s="232">
        <v>12000</v>
      </c>
      <c r="AB444" s="232">
        <v>13500</v>
      </c>
      <c r="AC444" s="232">
        <v>13500</v>
      </c>
      <c r="AD444" s="232">
        <v>15500</v>
      </c>
      <c r="AE444" s="232">
        <v>17500</v>
      </c>
      <c r="AF444" s="232">
        <v>17500</v>
      </c>
      <c r="AG444" s="232">
        <v>17500</v>
      </c>
      <c r="AH444" s="232">
        <v>17500</v>
      </c>
      <c r="AI444" s="232">
        <v>17500</v>
      </c>
      <c r="AJ444" s="232">
        <v>17500</v>
      </c>
      <c r="AK444" s="232">
        <v>17500</v>
      </c>
      <c r="AL444" s="5">
        <v>18550</v>
      </c>
      <c r="AM444" s="5">
        <v>18550</v>
      </c>
      <c r="AN444" s="5">
        <v>18550</v>
      </c>
      <c r="AO444" s="5">
        <v>18550</v>
      </c>
      <c r="AP444" s="5">
        <v>18550</v>
      </c>
      <c r="AQ444" s="5">
        <v>18550</v>
      </c>
      <c r="AR444" s="5">
        <v>18550</v>
      </c>
      <c r="AS444" s="5">
        <v>18550</v>
      </c>
      <c r="AT444" s="5">
        <v>18550</v>
      </c>
      <c r="AU444" s="5">
        <v>18550</v>
      </c>
      <c r="AV444" s="5">
        <v>18550</v>
      </c>
      <c r="AW444" s="5">
        <v>18550</v>
      </c>
      <c r="AX444" s="5">
        <v>19663</v>
      </c>
      <c r="AY444" s="5">
        <v>19663</v>
      </c>
      <c r="AZ444" s="5">
        <v>19663</v>
      </c>
      <c r="BA444" s="5">
        <v>19663</v>
      </c>
      <c r="BB444" s="5">
        <v>19663</v>
      </c>
      <c r="BC444" s="5">
        <v>19663</v>
      </c>
      <c r="BD444" s="5">
        <v>19663</v>
      </c>
      <c r="BE444" s="5">
        <v>19663</v>
      </c>
      <c r="BF444" s="5">
        <v>19663</v>
      </c>
      <c r="BG444" s="5">
        <v>19663</v>
      </c>
      <c r="BH444" s="5">
        <v>19663</v>
      </c>
      <c r="BI444" s="5">
        <v>19663</v>
      </c>
      <c r="BJ444" s="5">
        <v>20842.780000000002</v>
      </c>
      <c r="BK444" s="5">
        <v>20842.780000000002</v>
      </c>
      <c r="BL444" s="5">
        <v>20842.780000000002</v>
      </c>
      <c r="BM444" s="5">
        <v>20842.780000000002</v>
      </c>
      <c r="BN444" s="5">
        <v>20842.780000000002</v>
      </c>
      <c r="BO444" s="5">
        <v>20842.780000000002</v>
      </c>
      <c r="BP444" s="5">
        <v>20842.780000000002</v>
      </c>
      <c r="BQ444" s="5">
        <v>20842.780000000002</v>
      </c>
      <c r="BR444" s="5">
        <v>20842.780000000002</v>
      </c>
      <c r="BS444" s="5">
        <v>20842.780000000002</v>
      </c>
      <c r="BT444" s="5">
        <v>20842.780000000002</v>
      </c>
      <c r="BU444" s="5">
        <v>20842.780000000002</v>
      </c>
      <c r="BV444" s="5">
        <v>22093.346800000003</v>
      </c>
      <c r="BW444" s="5">
        <v>22093.346800000003</v>
      </c>
      <c r="BX444" s="5">
        <v>22093.346800000003</v>
      </c>
      <c r="BY444" s="5">
        <v>22093.346800000003</v>
      </c>
      <c r="BZ444" s="5">
        <v>22093.346800000003</v>
      </c>
      <c r="CA444" s="5">
        <v>22093.346800000003</v>
      </c>
      <c r="CB444" s="5">
        <v>22093.346800000003</v>
      </c>
      <c r="CC444" s="5">
        <v>22093.346800000003</v>
      </c>
      <c r="CD444" s="5">
        <v>22093.346800000003</v>
      </c>
      <c r="CE444" s="5">
        <v>22093.346800000003</v>
      </c>
      <c r="CF444" s="5">
        <v>22093.346800000003</v>
      </c>
      <c r="CG444" s="5">
        <v>22093.346800000003</v>
      </c>
      <c r="CH444" s="5">
        <v>23418.947608000006</v>
      </c>
      <c r="CI444" s="5">
        <v>23418.947608000006</v>
      </c>
      <c r="CJ444" s="5">
        <v>23418.947608000006</v>
      </c>
      <c r="CK444" s="5">
        <v>23418.947608000006</v>
      </c>
      <c r="CL444" s="5">
        <v>23418.947608000006</v>
      </c>
      <c r="CM444" s="5">
        <v>23418.947608000006</v>
      </c>
      <c r="CN444" s="5">
        <v>23418.947608000006</v>
      </c>
      <c r="CO444" s="5">
        <v>23418.947608000006</v>
      </c>
      <c r="CP444" s="5">
        <v>23418.947608000006</v>
      </c>
      <c r="CQ444" s="5">
        <v>23418.947608000006</v>
      </c>
      <c r="CR444" s="5">
        <v>23418.947608000006</v>
      </c>
      <c r="CS444" s="5">
        <v>23418.947608000006</v>
      </c>
      <c r="CU444" s="69">
        <v>0</v>
      </c>
      <c r="CV444" s="69">
        <v>0</v>
      </c>
      <c r="CW444" s="69">
        <v>0</v>
      </c>
      <c r="CX444" s="69">
        <v>0</v>
      </c>
      <c r="CY444" s="69">
        <v>0</v>
      </c>
      <c r="CZ444" s="69">
        <v>0</v>
      </c>
      <c r="DC444" s="5">
        <v>0</v>
      </c>
      <c r="DD444" s="5">
        <v>0</v>
      </c>
      <c r="DE444" s="5">
        <v>0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0</v>
      </c>
      <c r="DO444" s="5">
        <v>0</v>
      </c>
      <c r="DP444" s="5">
        <v>0</v>
      </c>
      <c r="DQ444" s="5">
        <v>0</v>
      </c>
      <c r="DR444" s="5">
        <v>0</v>
      </c>
      <c r="DS444" s="5">
        <v>0</v>
      </c>
      <c r="DT444" s="5">
        <v>0</v>
      </c>
      <c r="DU444" s="5">
        <v>0</v>
      </c>
      <c r="DV444" s="5">
        <v>0</v>
      </c>
      <c r="DW444" s="5">
        <v>0</v>
      </c>
      <c r="DX444" s="5">
        <v>0</v>
      </c>
      <c r="DY444" s="5">
        <v>0</v>
      </c>
      <c r="DZ444" s="5">
        <v>0</v>
      </c>
      <c r="EA444" s="5">
        <v>0</v>
      </c>
      <c r="EB444" s="5">
        <v>0</v>
      </c>
      <c r="EC444" s="5">
        <v>0</v>
      </c>
      <c r="ED444" s="5">
        <v>0</v>
      </c>
      <c r="EE444" s="5">
        <v>0</v>
      </c>
      <c r="EF444" s="5">
        <v>0</v>
      </c>
      <c r="EG444" s="5">
        <v>0</v>
      </c>
      <c r="EH444" s="5">
        <v>0</v>
      </c>
      <c r="EI444" s="5">
        <v>0</v>
      </c>
      <c r="EJ444" s="5">
        <v>0</v>
      </c>
      <c r="EK444" s="5">
        <v>0</v>
      </c>
      <c r="EL444" s="5">
        <v>0</v>
      </c>
      <c r="EM444" s="5">
        <v>0</v>
      </c>
      <c r="EN444" s="5">
        <v>0</v>
      </c>
      <c r="EO444" s="5">
        <v>0</v>
      </c>
      <c r="EP444" s="5">
        <v>0</v>
      </c>
      <c r="EQ444" s="5">
        <v>0</v>
      </c>
      <c r="ER444" s="5">
        <v>0</v>
      </c>
      <c r="ES444" s="5">
        <v>0</v>
      </c>
      <c r="ET444" s="5">
        <v>0</v>
      </c>
      <c r="EU444" s="5">
        <v>0</v>
      </c>
      <c r="EV444" s="5">
        <v>0</v>
      </c>
      <c r="EW444" s="5">
        <v>0</v>
      </c>
      <c r="EX444" s="5">
        <v>0</v>
      </c>
      <c r="EY444" s="5">
        <v>0</v>
      </c>
      <c r="EZ444" s="5">
        <v>0</v>
      </c>
      <c r="FA444" s="5">
        <v>0</v>
      </c>
      <c r="FB444" s="5">
        <v>0</v>
      </c>
      <c r="FC444" s="5">
        <v>0</v>
      </c>
      <c r="FD444" s="5">
        <v>0</v>
      </c>
      <c r="FE444" s="5">
        <v>0</v>
      </c>
      <c r="FF444" s="5">
        <v>0</v>
      </c>
      <c r="FG444" s="5">
        <v>0</v>
      </c>
      <c r="FH444" s="5">
        <v>0</v>
      </c>
      <c r="FI444" s="5">
        <v>0</v>
      </c>
      <c r="FJ444" s="5">
        <v>0</v>
      </c>
      <c r="FK444" s="5">
        <v>0</v>
      </c>
      <c r="FL444" s="5">
        <v>0</v>
      </c>
      <c r="FM444" s="5">
        <v>0</v>
      </c>
      <c r="FN444" s="5">
        <v>0</v>
      </c>
      <c r="FO444" s="5">
        <v>0</v>
      </c>
      <c r="FP444" s="5">
        <v>0</v>
      </c>
      <c r="FQ444" s="5">
        <v>0</v>
      </c>
      <c r="FR444" s="5">
        <v>0</v>
      </c>
      <c r="FS444" s="5">
        <v>0</v>
      </c>
      <c r="FT444" s="5">
        <v>0</v>
      </c>
      <c r="FU444" s="5">
        <v>0</v>
      </c>
      <c r="FV444" s="5">
        <v>0</v>
      </c>
      <c r="FW444" s="5"/>
      <c r="FZ444" s="5">
        <v>12000</v>
      </c>
      <c r="GA444" s="5">
        <v>12000</v>
      </c>
      <c r="GB444" s="5">
        <v>13500</v>
      </c>
      <c r="GC444" s="5">
        <v>13500</v>
      </c>
      <c r="GD444" s="5">
        <v>15500</v>
      </c>
      <c r="GE444" s="5">
        <v>17500</v>
      </c>
      <c r="GF444" s="5">
        <v>17500</v>
      </c>
      <c r="GG444" s="5">
        <v>17500</v>
      </c>
      <c r="GH444" s="5">
        <v>17500</v>
      </c>
      <c r="GI444" s="5">
        <v>17500</v>
      </c>
      <c r="GJ444" s="5">
        <v>17500</v>
      </c>
      <c r="GK444" s="5">
        <v>17500</v>
      </c>
      <c r="GL444" s="5">
        <v>18550</v>
      </c>
      <c r="GM444" s="5">
        <v>18550</v>
      </c>
      <c r="GN444" s="5">
        <v>18550</v>
      </c>
      <c r="GO444" s="5">
        <v>18550</v>
      </c>
      <c r="GP444" s="5">
        <v>18550</v>
      </c>
      <c r="GQ444" s="5">
        <v>18550</v>
      </c>
      <c r="GR444" s="5">
        <v>18550</v>
      </c>
      <c r="GS444" s="5">
        <v>18550</v>
      </c>
      <c r="GT444" s="5">
        <v>18550</v>
      </c>
      <c r="GU444" s="5">
        <v>18550</v>
      </c>
      <c r="GV444" s="5">
        <v>18550</v>
      </c>
      <c r="GW444" s="5">
        <v>18550</v>
      </c>
      <c r="GX444" s="5">
        <v>19663</v>
      </c>
      <c r="GY444" s="5">
        <v>19663</v>
      </c>
      <c r="GZ444" s="5">
        <v>19663</v>
      </c>
      <c r="HA444" s="5">
        <v>19663</v>
      </c>
      <c r="HB444" s="5">
        <v>19663</v>
      </c>
      <c r="HC444" s="5">
        <v>19663</v>
      </c>
      <c r="HD444" s="5">
        <v>19663</v>
      </c>
      <c r="HE444" s="5">
        <v>19663</v>
      </c>
      <c r="HF444" s="5">
        <v>19663</v>
      </c>
      <c r="HG444" s="5">
        <v>19663</v>
      </c>
      <c r="HH444" s="5">
        <v>19663</v>
      </c>
      <c r="HI444" s="5">
        <v>19663</v>
      </c>
      <c r="HJ444" s="5">
        <v>20842.780000000002</v>
      </c>
      <c r="HK444" s="5">
        <v>20842.780000000002</v>
      </c>
      <c r="HL444" s="5">
        <v>20842.780000000002</v>
      </c>
      <c r="HM444" s="5">
        <v>20842.780000000002</v>
      </c>
      <c r="HN444" s="5">
        <v>20842.780000000002</v>
      </c>
      <c r="HO444" s="5">
        <v>20842.780000000002</v>
      </c>
      <c r="HP444" s="5">
        <v>20842.780000000002</v>
      </c>
      <c r="HQ444" s="5">
        <v>20842.780000000002</v>
      </c>
      <c r="HR444" s="5">
        <v>20842.780000000002</v>
      </c>
      <c r="HS444" s="5">
        <v>20842.780000000002</v>
      </c>
      <c r="HT444" s="5">
        <v>20842.780000000002</v>
      </c>
      <c r="HU444" s="5">
        <v>20842.780000000002</v>
      </c>
      <c r="HV444" s="5">
        <v>22093.346800000003</v>
      </c>
      <c r="HW444" s="5">
        <v>22093.346800000003</v>
      </c>
      <c r="HX444" s="5">
        <v>22093.346800000003</v>
      </c>
      <c r="HY444" s="5">
        <v>22093.346800000003</v>
      </c>
      <c r="HZ444" s="5">
        <v>22093.346800000003</v>
      </c>
      <c r="IA444" s="5">
        <v>22093.346800000003</v>
      </c>
      <c r="IB444" s="5">
        <v>22093.346800000003</v>
      </c>
      <c r="IC444" s="5">
        <v>22093.346800000003</v>
      </c>
      <c r="ID444" s="5">
        <v>22093.346800000003</v>
      </c>
      <c r="IE444" s="5">
        <v>22093.346800000003</v>
      </c>
      <c r="IF444" s="5">
        <v>22093.346800000003</v>
      </c>
      <c r="IG444" s="5">
        <v>22093.346800000003</v>
      </c>
      <c r="IH444" s="5">
        <v>23418.947608000006</v>
      </c>
      <c r="II444" s="5">
        <v>23418.947608000006</v>
      </c>
      <c r="IJ444" s="5">
        <v>23418.947608000006</v>
      </c>
      <c r="IK444" s="5">
        <v>23418.947608000006</v>
      </c>
      <c r="IL444" s="5">
        <v>23418.947608000006</v>
      </c>
      <c r="IM444" s="5">
        <v>23418.947608000006</v>
      </c>
      <c r="IN444" s="5">
        <v>23418.947608000006</v>
      </c>
      <c r="IO444" s="5">
        <v>23418.947608000006</v>
      </c>
      <c r="IP444" s="5">
        <v>23418.947608000006</v>
      </c>
      <c r="IQ444" s="5">
        <v>23418.947608000006</v>
      </c>
      <c r="IR444" s="5">
        <v>23418.947608000006</v>
      </c>
      <c r="IS444" s="5">
        <v>23418.947608000006</v>
      </c>
      <c r="IT444" s="5"/>
      <c r="IW444" s="5">
        <v>344.4</v>
      </c>
      <c r="IX444" s="5">
        <v>344.4</v>
      </c>
      <c r="IY444" s="5">
        <v>387.45</v>
      </c>
      <c r="IZ444" s="5">
        <v>387.45</v>
      </c>
      <c r="JA444" s="5">
        <v>444.85</v>
      </c>
      <c r="JB444" s="5">
        <v>502.25</v>
      </c>
      <c r="JC444" s="5">
        <v>502.25</v>
      </c>
      <c r="JD444" s="5">
        <v>502.25</v>
      </c>
      <c r="JE444" s="5">
        <v>502.25</v>
      </c>
      <c r="JF444" s="5">
        <v>502.25</v>
      </c>
      <c r="JG444" s="5">
        <v>502.25</v>
      </c>
      <c r="JH444" s="5">
        <v>502.25</v>
      </c>
      <c r="JI444" s="5">
        <v>532.38499999999999</v>
      </c>
      <c r="JJ444" s="5">
        <v>532.38499999999999</v>
      </c>
      <c r="JK444" s="5">
        <v>532.38499999999999</v>
      </c>
      <c r="JL444" s="5">
        <v>532.38499999999999</v>
      </c>
      <c r="JM444" s="5">
        <v>532.38499999999999</v>
      </c>
      <c r="JN444" s="5">
        <v>532.38499999999999</v>
      </c>
      <c r="JO444" s="5">
        <v>532.38499999999999</v>
      </c>
      <c r="JP444" s="5">
        <v>532.38499999999999</v>
      </c>
      <c r="JQ444" s="5">
        <v>532.38499999999999</v>
      </c>
      <c r="JR444" s="5">
        <v>532.38499999999999</v>
      </c>
      <c r="JS444" s="5">
        <v>532.38499999999999</v>
      </c>
      <c r="JT444" s="5">
        <v>532.38499999999999</v>
      </c>
      <c r="JU444" s="5">
        <v>564.32809999999995</v>
      </c>
      <c r="JV444" s="5">
        <v>564.32809999999995</v>
      </c>
      <c r="JW444" s="5">
        <v>564.32809999999995</v>
      </c>
      <c r="JX444" s="5">
        <v>564.32809999999995</v>
      </c>
      <c r="JY444" s="5">
        <v>564.32809999999995</v>
      </c>
      <c r="JZ444" s="5">
        <v>564.32809999999995</v>
      </c>
      <c r="KA444" s="5">
        <v>564.32809999999995</v>
      </c>
      <c r="KB444" s="5">
        <v>564.32809999999995</v>
      </c>
      <c r="KC444" s="5">
        <v>564.32809999999995</v>
      </c>
      <c r="KD444" s="5">
        <v>564.32809999999995</v>
      </c>
      <c r="KE444" s="5">
        <v>564.32809999999995</v>
      </c>
      <c r="KF444" s="5">
        <v>564.32809999999995</v>
      </c>
      <c r="KG444" s="5">
        <v>598.18778600000007</v>
      </c>
      <c r="KH444" s="5">
        <v>598.18778600000007</v>
      </c>
      <c r="KI444" s="5">
        <v>598.18778600000007</v>
      </c>
      <c r="KJ444" s="5">
        <v>598.18778600000007</v>
      </c>
      <c r="KK444" s="5">
        <v>598.18778600000007</v>
      </c>
      <c r="KL444" s="5">
        <v>598.18778600000007</v>
      </c>
      <c r="KM444" s="5">
        <v>598.18778600000007</v>
      </c>
      <c r="KN444" s="5">
        <v>598.18778600000007</v>
      </c>
      <c r="KO444" s="5">
        <v>598.18778600000007</v>
      </c>
      <c r="KP444" s="5">
        <v>598.18778600000007</v>
      </c>
      <c r="KQ444" s="5">
        <v>598.18778600000007</v>
      </c>
      <c r="KR444" s="5">
        <v>598.18778600000007</v>
      </c>
      <c r="KS444" s="5">
        <v>634.07905316000006</v>
      </c>
      <c r="KT444" s="5">
        <v>634.07905316000006</v>
      </c>
      <c r="KU444" s="5">
        <v>634.07905316000006</v>
      </c>
      <c r="KV444" s="5">
        <v>634.07905316000006</v>
      </c>
      <c r="KW444" s="5">
        <v>634.07905316000006</v>
      </c>
      <c r="KX444" s="5">
        <v>634.07905316000006</v>
      </c>
      <c r="KY444" s="5">
        <v>634.07905316000006</v>
      </c>
      <c r="KZ444" s="5">
        <v>634.07905316000006</v>
      </c>
      <c r="LA444" s="5">
        <v>634.07905316000006</v>
      </c>
      <c r="LB444" s="5">
        <v>634.07905316000006</v>
      </c>
      <c r="LC444" s="5">
        <v>634.07905316000006</v>
      </c>
      <c r="LD444" s="5">
        <v>634.07905316000006</v>
      </c>
      <c r="LE444" s="5">
        <v>672.12379634960018</v>
      </c>
      <c r="LF444" s="5">
        <v>672.12379634960018</v>
      </c>
      <c r="LG444" s="5">
        <v>672.12379634960018</v>
      </c>
      <c r="LH444" s="5">
        <v>672.12379634960018</v>
      </c>
      <c r="LI444" s="5">
        <v>672.12379634960018</v>
      </c>
      <c r="LJ444" s="5">
        <v>672.12379634960018</v>
      </c>
      <c r="LK444" s="5">
        <v>672.12379634960018</v>
      </c>
      <c r="LL444" s="5">
        <v>672.12379634960018</v>
      </c>
      <c r="LM444" s="5">
        <v>672.12379634960018</v>
      </c>
      <c r="LN444" s="5">
        <v>672.12379634960018</v>
      </c>
      <c r="LO444" s="5">
        <v>672.12379634960018</v>
      </c>
      <c r="LP444" s="5">
        <v>672.12379634960018</v>
      </c>
      <c r="LQ444" s="5"/>
      <c r="LT444" s="5">
        <v>364.8</v>
      </c>
      <c r="LU444" s="5">
        <v>364.8</v>
      </c>
      <c r="LV444" s="5">
        <v>410.4</v>
      </c>
      <c r="LW444" s="5">
        <v>410.4</v>
      </c>
      <c r="LX444" s="5">
        <v>471.2</v>
      </c>
      <c r="LY444" s="5">
        <v>532</v>
      </c>
      <c r="LZ444" s="5">
        <v>532</v>
      </c>
      <c r="MA444" s="5">
        <v>532</v>
      </c>
      <c r="MB444" s="5">
        <v>532</v>
      </c>
      <c r="MC444" s="5">
        <v>532</v>
      </c>
      <c r="MD444" s="5">
        <v>532</v>
      </c>
      <c r="ME444" s="5">
        <v>532</v>
      </c>
      <c r="MF444" s="5">
        <v>563.91999999999996</v>
      </c>
      <c r="MG444" s="5">
        <v>563.91999999999996</v>
      </c>
      <c r="MH444" s="5">
        <v>563.91999999999996</v>
      </c>
      <c r="MI444" s="5">
        <v>563.91999999999996</v>
      </c>
      <c r="MJ444" s="5">
        <v>563.91999999999996</v>
      </c>
      <c r="MK444" s="5">
        <v>563.91999999999996</v>
      </c>
      <c r="ML444" s="5">
        <v>563.91999999999996</v>
      </c>
      <c r="MM444" s="5">
        <v>563.91999999999996</v>
      </c>
      <c r="MN444" s="5">
        <v>563.91999999999996</v>
      </c>
      <c r="MO444" s="5">
        <v>563.91999999999996</v>
      </c>
      <c r="MP444" s="5">
        <v>563.91999999999996</v>
      </c>
      <c r="MQ444" s="5">
        <v>563.91999999999996</v>
      </c>
      <c r="MR444" s="5">
        <v>597.75519999999995</v>
      </c>
      <c r="MS444" s="5">
        <v>597.75519999999995</v>
      </c>
      <c r="MT444" s="5">
        <v>597.75519999999995</v>
      </c>
      <c r="MU444" s="5">
        <v>597.75519999999995</v>
      </c>
      <c r="MV444" s="5">
        <v>597.75519999999995</v>
      </c>
      <c r="MW444" s="5">
        <v>597.75519999999995</v>
      </c>
      <c r="MX444" s="5">
        <v>597.75519999999995</v>
      </c>
      <c r="MY444" s="5">
        <v>597.75519999999995</v>
      </c>
      <c r="MZ444" s="5">
        <v>597.75519999999995</v>
      </c>
      <c r="NA444" s="5">
        <v>597.75519999999995</v>
      </c>
      <c r="NB444" s="5">
        <v>597.75519999999995</v>
      </c>
      <c r="NC444" s="5">
        <v>597.75519999999995</v>
      </c>
      <c r="ND444" s="5">
        <v>633.62051200000008</v>
      </c>
      <c r="NE444" s="5">
        <v>633.62051200000008</v>
      </c>
      <c r="NF444" s="5">
        <v>633.62051200000008</v>
      </c>
      <c r="NG444" s="5">
        <v>633.62051200000008</v>
      </c>
      <c r="NH444" s="5">
        <v>633.62051200000008</v>
      </c>
      <c r="NI444" s="5">
        <v>633.62051200000008</v>
      </c>
      <c r="NJ444" s="5">
        <v>633.62051200000008</v>
      </c>
      <c r="NK444" s="5">
        <v>633.62051200000008</v>
      </c>
      <c r="NL444" s="5">
        <v>633.62051200000008</v>
      </c>
      <c r="NM444" s="5">
        <v>633.62051200000008</v>
      </c>
      <c r="NN444" s="5">
        <v>633.62051200000008</v>
      </c>
      <c r="NO444" s="5">
        <v>633.62051200000008</v>
      </c>
      <c r="NP444" s="5">
        <v>671.63774272000012</v>
      </c>
      <c r="NQ444" s="5">
        <v>671.63774272000012</v>
      </c>
      <c r="NR444" s="5">
        <v>671.63774272000012</v>
      </c>
      <c r="NS444" s="5">
        <v>671.63774272000012</v>
      </c>
      <c r="NT444" s="5">
        <v>671.63774272000012</v>
      </c>
      <c r="NU444" s="5">
        <v>671.63774272000012</v>
      </c>
      <c r="NV444" s="5">
        <v>671.63774272000012</v>
      </c>
      <c r="NW444" s="5">
        <v>671.63774272000012</v>
      </c>
      <c r="NX444" s="5">
        <v>671.63774272000012</v>
      </c>
      <c r="NY444" s="5">
        <v>671.63774272000012</v>
      </c>
      <c r="NZ444" s="5">
        <v>671.63774272000012</v>
      </c>
      <c r="OA444" s="5">
        <v>671.63774272000012</v>
      </c>
      <c r="OB444" s="5">
        <v>711.93600728320018</v>
      </c>
      <c r="OC444" s="5">
        <v>711.93600728320018</v>
      </c>
      <c r="OD444" s="5">
        <v>711.93600728320018</v>
      </c>
      <c r="OE444" s="5">
        <v>711.93600728320018</v>
      </c>
      <c r="OF444" s="5">
        <v>711.93600728320018</v>
      </c>
      <c r="OG444" s="5">
        <v>711.93600728320018</v>
      </c>
      <c r="OH444" s="5">
        <v>711.93600728320018</v>
      </c>
      <c r="OI444" s="5">
        <v>711.93600728320018</v>
      </c>
      <c r="OJ444" s="5">
        <v>711.93600728320018</v>
      </c>
      <c r="OK444" s="5">
        <v>711.93600728320018</v>
      </c>
      <c r="OL444" s="5">
        <v>711.93600728320018</v>
      </c>
      <c r="OM444" s="5">
        <v>711.93600728320018</v>
      </c>
      <c r="ON444" s="5"/>
      <c r="OQ444" s="59">
        <v>0</v>
      </c>
      <c r="OR444" s="59">
        <v>0</v>
      </c>
      <c r="OS444" s="59">
        <v>0</v>
      </c>
      <c r="OT444" s="59">
        <v>0</v>
      </c>
      <c r="OU444" s="59">
        <v>0</v>
      </c>
      <c r="OV444" s="59">
        <v>0</v>
      </c>
      <c r="OW444" s="59">
        <v>0</v>
      </c>
      <c r="OX444" s="59">
        <v>0</v>
      </c>
      <c r="OY444" s="59">
        <v>0</v>
      </c>
      <c r="OZ444" s="59">
        <v>0</v>
      </c>
      <c r="PA444" s="59">
        <v>0</v>
      </c>
      <c r="PB444" s="59">
        <v>0</v>
      </c>
      <c r="PC444" s="59">
        <v>0</v>
      </c>
      <c r="PD444" s="59">
        <v>0</v>
      </c>
      <c r="PE444" s="59">
        <v>0</v>
      </c>
      <c r="PF444" s="59">
        <v>0</v>
      </c>
      <c r="PG444" s="59">
        <v>0</v>
      </c>
      <c r="PH444" s="59">
        <v>0</v>
      </c>
      <c r="PI444" s="59">
        <v>0</v>
      </c>
      <c r="PJ444" s="59">
        <v>0</v>
      </c>
      <c r="PK444" s="59">
        <v>0</v>
      </c>
      <c r="PL444" s="59">
        <v>0</v>
      </c>
      <c r="PM444" s="59">
        <v>0</v>
      </c>
      <c r="PN444" s="59">
        <v>0</v>
      </c>
      <c r="PO444" s="59">
        <v>0</v>
      </c>
      <c r="PP444" s="59">
        <v>0</v>
      </c>
      <c r="PQ444" s="59">
        <v>0</v>
      </c>
      <c r="PR444" s="59">
        <v>0</v>
      </c>
      <c r="PS444" s="59">
        <v>0</v>
      </c>
      <c r="PT444" s="59">
        <v>0</v>
      </c>
      <c r="PU444" s="59">
        <v>0</v>
      </c>
      <c r="PV444" s="59">
        <v>0</v>
      </c>
      <c r="PW444" s="59">
        <v>0</v>
      </c>
      <c r="PX444" s="59">
        <v>0</v>
      </c>
      <c r="PY444" s="59">
        <v>0</v>
      </c>
      <c r="PZ444" s="59">
        <v>0</v>
      </c>
      <c r="QA444" s="59">
        <v>0</v>
      </c>
      <c r="QB444" s="59">
        <v>0</v>
      </c>
      <c r="QC444" s="59">
        <v>0</v>
      </c>
      <c r="QD444" s="59">
        <v>0</v>
      </c>
      <c r="QE444" s="59">
        <v>0</v>
      </c>
      <c r="QF444" s="59">
        <v>0</v>
      </c>
      <c r="QG444" s="59">
        <v>0</v>
      </c>
      <c r="QH444" s="59">
        <v>0</v>
      </c>
      <c r="QI444" s="59">
        <v>0</v>
      </c>
      <c r="QJ444" s="59">
        <v>0</v>
      </c>
      <c r="QK444" s="59">
        <v>0</v>
      </c>
      <c r="QL444" s="59">
        <v>0</v>
      </c>
      <c r="QM444" s="59">
        <v>0</v>
      </c>
      <c r="QN444" s="59">
        <v>0</v>
      </c>
      <c r="QO444" s="59">
        <v>0</v>
      </c>
      <c r="QP444" s="59">
        <v>0</v>
      </c>
      <c r="QQ444" s="59">
        <v>0</v>
      </c>
      <c r="QR444" s="59">
        <v>0</v>
      </c>
      <c r="QS444" s="59">
        <v>0</v>
      </c>
      <c r="QT444" s="59">
        <v>0</v>
      </c>
      <c r="QU444" s="59">
        <v>0</v>
      </c>
      <c r="QV444" s="59">
        <v>0</v>
      </c>
      <c r="QW444" s="59">
        <v>0</v>
      </c>
      <c r="QX444" s="59">
        <v>0</v>
      </c>
      <c r="QY444" s="59">
        <v>0</v>
      </c>
      <c r="QZ444" s="59">
        <v>0</v>
      </c>
      <c r="RA444" s="59">
        <v>0</v>
      </c>
      <c r="RB444" s="59">
        <v>0</v>
      </c>
      <c r="RC444" s="59">
        <v>0</v>
      </c>
      <c r="RD444" s="59">
        <v>0</v>
      </c>
      <c r="RE444" s="59">
        <v>0</v>
      </c>
      <c r="RF444" s="59">
        <v>0</v>
      </c>
      <c r="RG444" s="59">
        <v>0</v>
      </c>
      <c r="RH444" s="59">
        <v>0</v>
      </c>
      <c r="RI444" s="59">
        <v>0</v>
      </c>
      <c r="RJ444" s="59">
        <v>0</v>
      </c>
      <c r="RK444" s="59"/>
      <c r="RN444" s="59">
        <v>709.2</v>
      </c>
      <c r="RO444" s="59">
        <v>709.2</v>
      </c>
      <c r="RP444" s="59">
        <v>797.84999999999991</v>
      </c>
      <c r="RQ444" s="59">
        <v>797.84999999999991</v>
      </c>
      <c r="RR444" s="59">
        <v>916.05</v>
      </c>
      <c r="RS444" s="59">
        <v>1034.25</v>
      </c>
      <c r="RT444" s="59">
        <v>1034.25</v>
      </c>
      <c r="RU444" s="59">
        <v>1034.25</v>
      </c>
      <c r="RV444" s="59">
        <v>1034.25</v>
      </c>
      <c r="RW444" s="59">
        <v>1034.25</v>
      </c>
      <c r="RX444" s="59">
        <v>1034.25</v>
      </c>
      <c r="RY444" s="59">
        <v>1034.25</v>
      </c>
      <c r="RZ444" s="59">
        <v>1096.3049999999998</v>
      </c>
      <c r="SA444" s="59">
        <v>1096.3049999999998</v>
      </c>
      <c r="SB444" s="59">
        <v>1096.3049999999998</v>
      </c>
      <c r="SC444" s="59">
        <v>1096.3049999999998</v>
      </c>
      <c r="SD444" s="59">
        <v>1096.3049999999998</v>
      </c>
      <c r="SE444" s="59">
        <v>1096.3049999999998</v>
      </c>
      <c r="SF444" s="59">
        <v>1096.3049999999998</v>
      </c>
      <c r="SG444" s="59">
        <v>1096.3049999999998</v>
      </c>
      <c r="SH444" s="59">
        <v>1096.3049999999998</v>
      </c>
      <c r="SI444" s="59">
        <v>1096.3049999999998</v>
      </c>
      <c r="SJ444" s="59">
        <v>1096.3049999999998</v>
      </c>
      <c r="SK444" s="59">
        <v>1096.3049999999998</v>
      </c>
      <c r="SL444" s="59">
        <v>1162.0832999999998</v>
      </c>
      <c r="SM444" s="59">
        <v>1162.0832999999998</v>
      </c>
      <c r="SN444" s="59">
        <v>1162.0832999999998</v>
      </c>
      <c r="SO444" s="59">
        <v>1162.0832999999998</v>
      </c>
      <c r="SP444" s="59">
        <v>1162.0832999999998</v>
      </c>
      <c r="SQ444" s="59">
        <v>1162.0832999999998</v>
      </c>
      <c r="SR444" s="59">
        <v>1162.0832999999998</v>
      </c>
      <c r="SS444" s="59">
        <v>1162.0832999999998</v>
      </c>
      <c r="ST444" s="59">
        <v>1162.0832999999998</v>
      </c>
      <c r="SU444" s="59">
        <v>1162.0832999999998</v>
      </c>
      <c r="SV444" s="59">
        <v>1162.0832999999998</v>
      </c>
      <c r="SW444" s="59">
        <v>1162.0832999999998</v>
      </c>
      <c r="SX444" s="59">
        <v>1231.8082980000001</v>
      </c>
      <c r="SY444" s="59">
        <v>1231.8082980000001</v>
      </c>
      <c r="SZ444" s="59">
        <v>1231.8082980000001</v>
      </c>
      <c r="TA444" s="59">
        <v>1231.8082980000001</v>
      </c>
      <c r="TB444" s="59">
        <v>1231.8082980000001</v>
      </c>
      <c r="TC444" s="59">
        <v>1231.8082980000001</v>
      </c>
      <c r="TD444" s="59">
        <v>1231.8082980000001</v>
      </c>
      <c r="TE444" s="59">
        <v>1231.8082980000001</v>
      </c>
      <c r="TF444" s="59">
        <v>1231.8082980000001</v>
      </c>
      <c r="TG444" s="59">
        <v>1231.8082980000001</v>
      </c>
      <c r="TH444" s="59">
        <v>1231.8082980000001</v>
      </c>
      <c r="TI444" s="59">
        <v>1231.8082980000001</v>
      </c>
      <c r="TJ444" s="59">
        <v>1305.7167958800001</v>
      </c>
      <c r="TK444" s="59">
        <v>1305.7167958800001</v>
      </c>
      <c r="TL444" s="59">
        <v>1305.7167958800001</v>
      </c>
      <c r="TM444" s="59">
        <v>1305.7167958800001</v>
      </c>
      <c r="TN444" s="59">
        <v>1305.7167958800001</v>
      </c>
      <c r="TO444" s="59">
        <v>1305.7167958800001</v>
      </c>
      <c r="TP444" s="59">
        <v>1305.7167958800001</v>
      </c>
      <c r="TQ444" s="59">
        <v>1305.7167958800001</v>
      </c>
      <c r="TR444" s="59">
        <v>1305.7167958800001</v>
      </c>
      <c r="TS444" s="59">
        <v>1305.7167958800001</v>
      </c>
      <c r="TT444" s="59">
        <v>1305.7167958800001</v>
      </c>
      <c r="TU444" s="59">
        <v>1305.7167958800001</v>
      </c>
      <c r="TV444" s="59">
        <v>1384.0598036328004</v>
      </c>
      <c r="TW444" s="59">
        <v>1384.0598036328004</v>
      </c>
      <c r="TX444" s="59">
        <v>1384.0598036328004</v>
      </c>
      <c r="TY444" s="59">
        <v>1384.0598036328004</v>
      </c>
      <c r="TZ444" s="59">
        <v>1384.0598036328004</v>
      </c>
      <c r="UA444" s="59">
        <v>1384.0598036328004</v>
      </c>
      <c r="UB444" s="59">
        <v>1384.0598036328004</v>
      </c>
      <c r="UC444" s="59">
        <v>1384.0598036328004</v>
      </c>
      <c r="UD444" s="59">
        <v>1384.0598036328004</v>
      </c>
      <c r="UE444" s="59">
        <v>1384.0598036328004</v>
      </c>
      <c r="UF444" s="59">
        <v>1384.0598036328004</v>
      </c>
      <c r="UG444" s="59">
        <v>1384.0598036328004</v>
      </c>
      <c r="UH444" s="59"/>
      <c r="UK444" s="59">
        <v>5424.3</v>
      </c>
      <c r="UL444" s="59">
        <v>6388.6200000000017</v>
      </c>
      <c r="UM444" s="59">
        <v>6771.9371999999976</v>
      </c>
      <c r="UN444" s="59">
        <v>7178.2534320000022</v>
      </c>
      <c r="UO444" s="59">
        <v>7608.9486379199989</v>
      </c>
      <c r="UP444" s="59">
        <v>8065.4855561952036</v>
      </c>
      <c r="UQ444" s="59"/>
      <c r="UT444" s="59">
        <v>5745.6</v>
      </c>
      <c r="UU444" s="59">
        <v>6767.04</v>
      </c>
      <c r="UV444" s="59">
        <v>7173.062399999998</v>
      </c>
      <c r="UW444" s="59">
        <v>7603.4461440000023</v>
      </c>
      <c r="UX444" s="59">
        <v>8059.6529126400028</v>
      </c>
      <c r="UY444" s="59">
        <v>8543.2320873984045</v>
      </c>
      <c r="UZ444" s="59"/>
      <c r="VC444" s="59">
        <v>0</v>
      </c>
      <c r="VD444" s="59">
        <v>0</v>
      </c>
      <c r="VE444" s="59">
        <v>0</v>
      </c>
      <c r="VF444" s="59">
        <v>0</v>
      </c>
      <c r="VG444" s="59">
        <v>0</v>
      </c>
      <c r="VH444" s="59">
        <v>0</v>
      </c>
      <c r="VI444" s="59"/>
      <c r="VL444" s="59">
        <v>11169.900000000001</v>
      </c>
      <c r="VM444" s="59">
        <v>13155.660000000002</v>
      </c>
      <c r="VN444" s="59">
        <v>13944.999599999996</v>
      </c>
      <c r="VO444" s="59">
        <v>14781.699576000005</v>
      </c>
      <c r="VP444" s="59">
        <v>15668.601550560001</v>
      </c>
      <c r="VQ444" s="59">
        <v>16608.717643593609</v>
      </c>
      <c r="VR444" s="59"/>
      <c r="VU444" s="59">
        <v>189000</v>
      </c>
      <c r="VV444" s="59">
        <v>222600</v>
      </c>
      <c r="VW444" s="59">
        <v>235956</v>
      </c>
      <c r="VX444" s="59">
        <v>250113.36000000002</v>
      </c>
      <c r="VY444" s="59">
        <v>265120.16160000005</v>
      </c>
      <c r="VZ444" s="59">
        <v>281027.37129600014</v>
      </c>
      <c r="WA444" s="59"/>
      <c r="WD444" s="59">
        <v>15750</v>
      </c>
      <c r="WE444" s="59">
        <v>18550</v>
      </c>
      <c r="WF444" s="59">
        <v>19663</v>
      </c>
      <c r="WG444" s="59">
        <v>20842.780000000002</v>
      </c>
      <c r="WH444" s="59">
        <v>22093.346800000003</v>
      </c>
      <c r="WI444" s="59">
        <v>23418.947608000013</v>
      </c>
      <c r="WJ444" s="59"/>
      <c r="WM444" s="59">
        <v>660.9315988250105</v>
      </c>
      <c r="WN444" s="59">
        <v>778.43054972723462</v>
      </c>
      <c r="WO444" s="59">
        <v>825.1363827108687</v>
      </c>
      <c r="WP444" s="59">
        <v>874.6445656735209</v>
      </c>
      <c r="WQ444" s="59">
        <v>927.12323961393224</v>
      </c>
      <c r="WR444" s="59">
        <v>982.75063399076851</v>
      </c>
      <c r="WS444" s="59"/>
      <c r="WV444" s="74">
        <v>13.3</v>
      </c>
      <c r="WW444" s="74">
        <v>25.3</v>
      </c>
      <c r="WX444" s="74">
        <v>37.299999999999997</v>
      </c>
      <c r="WY444" s="74">
        <v>49.3</v>
      </c>
      <c r="WZ444" s="74">
        <v>61.3</v>
      </c>
      <c r="XA444" s="74">
        <v>73.3</v>
      </c>
      <c r="XB444" s="74"/>
      <c r="XE444" s="80">
        <v>1</v>
      </c>
      <c r="XF444" s="80">
        <v>2</v>
      </c>
      <c r="XG444" s="80">
        <v>3</v>
      </c>
      <c r="XH444" s="80">
        <v>4</v>
      </c>
      <c r="XI444" s="80">
        <v>5</v>
      </c>
      <c r="XJ444" s="80">
        <v>6</v>
      </c>
      <c r="XK444" s="80"/>
      <c r="XL444" s="75"/>
      <c r="XM444" s="75"/>
      <c r="XN444" s="80">
        <v>1</v>
      </c>
      <c r="XO444" s="80">
        <v>1</v>
      </c>
      <c r="XP444" s="80">
        <v>1</v>
      </c>
      <c r="XQ444" s="80">
        <v>1</v>
      </c>
      <c r="XR444" s="80">
        <v>1</v>
      </c>
      <c r="XS444" s="80">
        <v>1</v>
      </c>
      <c r="XT444" s="80"/>
      <c r="XW444" s="80">
        <v>9</v>
      </c>
      <c r="XX444" s="80">
        <v>9</v>
      </c>
      <c r="XY444" s="80">
        <v>8</v>
      </c>
      <c r="XZ444" s="80">
        <v>9</v>
      </c>
      <c r="YA444" s="80">
        <v>9</v>
      </c>
      <c r="YB444" s="80">
        <v>9</v>
      </c>
      <c r="YC444" s="80"/>
      <c r="YF444" s="5">
        <v>1378.042383550146</v>
      </c>
      <c r="YG444" s="5">
        <v>1623.0276961812851</v>
      </c>
      <c r="YH444" s="5">
        <v>1720.4093579521614</v>
      </c>
      <c r="YI444" s="5">
        <v>1823.6339194292905</v>
      </c>
      <c r="YJ444" s="5">
        <v>5641.5449130507786</v>
      </c>
      <c r="YK444" s="5">
        <v>5980.0376078338249</v>
      </c>
      <c r="YL444" s="5"/>
      <c r="YO444" s="5">
        <v>29741.921947125473</v>
      </c>
      <c r="YP444" s="5">
        <v>35029.374737725557</v>
      </c>
      <c r="YQ444" s="5">
        <v>49508.182962652121</v>
      </c>
      <c r="YR444" s="5">
        <v>52478.673940411252</v>
      </c>
      <c r="YS444" s="5">
        <v>55627.394376835931</v>
      </c>
      <c r="YT444" s="5">
        <v>58965.03803944611</v>
      </c>
      <c r="YU444" s="5"/>
      <c r="YX444" s="5">
        <v>20341.622685196919</v>
      </c>
      <c r="YY444" s="5">
        <v>34717.084626765543</v>
      </c>
      <c r="YZ444" s="5">
        <v>49508.182962652121</v>
      </c>
      <c r="ZA444" s="5">
        <v>52478.673940411252</v>
      </c>
      <c r="ZB444" s="5">
        <v>55627.394376835931</v>
      </c>
      <c r="ZC444" s="5">
        <v>58965.03803944611</v>
      </c>
      <c r="ZD444" s="5"/>
      <c r="ZG444" s="5">
        <v>660.9315988250105</v>
      </c>
      <c r="ZH444" s="5">
        <v>778.43054972723462</v>
      </c>
      <c r="ZI444" s="5">
        <v>825.1363827108687</v>
      </c>
      <c r="ZJ444" s="5">
        <v>874.6445656735209</v>
      </c>
      <c r="ZK444" s="5">
        <v>927.12323961393224</v>
      </c>
      <c r="ZL444" s="5">
        <v>982.75063399076851</v>
      </c>
      <c r="ZM444" s="5"/>
      <c r="ZP444" s="60">
        <v>18506.084767100292</v>
      </c>
      <c r="ZQ444" s="60">
        <v>21796.05539236257</v>
      </c>
      <c r="ZR444" s="60">
        <v>23103.818715904323</v>
      </c>
      <c r="ZS444" s="60">
        <v>24490.047838858583</v>
      </c>
      <c r="ZT444" s="60">
        <v>25959.450709190103</v>
      </c>
      <c r="ZU444" s="60">
        <v>27517.017751741518</v>
      </c>
      <c r="ZV444" s="60"/>
      <c r="ZY444" s="60">
        <v>660.9315988250105</v>
      </c>
      <c r="ZZ444" s="60">
        <v>778.43054972723462</v>
      </c>
      <c r="AAA444" s="60">
        <v>825.1363827108687</v>
      </c>
      <c r="AAB444" s="60">
        <v>874.6445656735209</v>
      </c>
      <c r="AAC444" s="60">
        <v>927.12323961393224</v>
      </c>
      <c r="AAD444" s="60">
        <v>982.75063399076851</v>
      </c>
      <c r="AAE444" s="60"/>
      <c r="AAH444" s="60">
        <v>13879.563575325221</v>
      </c>
      <c r="AAI444" s="60">
        <v>32694.083088543855</v>
      </c>
      <c r="AAJ444" s="60">
        <v>51983.592110784732</v>
      </c>
      <c r="AAK444" s="60">
        <v>73470.143516575758</v>
      </c>
      <c r="AAL444" s="60">
        <v>106619.17255560221</v>
      </c>
      <c r="AAM444" s="60">
        <v>135619.58749072606</v>
      </c>
      <c r="AAN444" s="60"/>
      <c r="AAQ444" s="5">
        <v>32385.648342425513</v>
      </c>
      <c r="AAR444" s="5">
        <v>54490.138480906426</v>
      </c>
      <c r="AAS444" s="5">
        <v>75087.410826689054</v>
      </c>
      <c r="AAT444" s="5">
        <v>97960.191355434334</v>
      </c>
      <c r="AAU444" s="5">
        <v>132578.62326479232</v>
      </c>
      <c r="AAV444" s="5">
        <v>163136.60524246757</v>
      </c>
    </row>
    <row r="445" spans="2:724" ht="15" customHeight="1">
      <c r="B445" s="228">
        <v>172</v>
      </c>
      <c r="C445" s="228">
        <v>516368</v>
      </c>
      <c r="D445" s="229" t="s">
        <v>580</v>
      </c>
      <c r="E445" s="73" t="b">
        <v>0</v>
      </c>
      <c r="F445" s="230">
        <v>41754</v>
      </c>
      <c r="G445" s="231" t="s">
        <v>426</v>
      </c>
      <c r="H445" s="57" t="s">
        <v>255</v>
      </c>
      <c r="I445" s="57" t="s">
        <v>198</v>
      </c>
      <c r="J445" s="229" t="s">
        <v>257</v>
      </c>
      <c r="K445" s="232">
        <v>14000</v>
      </c>
      <c r="L445" s="232">
        <v>0</v>
      </c>
      <c r="M445" s="73" t="b">
        <v>1</v>
      </c>
      <c r="N445" s="73" t="b">
        <v>1</v>
      </c>
      <c r="O445" s="73" t="b">
        <v>1</v>
      </c>
      <c r="P445" s="27">
        <v>42850</v>
      </c>
      <c r="Q445" s="27" t="s">
        <v>426</v>
      </c>
      <c r="R445" s="69">
        <v>0</v>
      </c>
      <c r="S445" s="69">
        <v>0.06</v>
      </c>
      <c r="T445" s="69">
        <v>0.06</v>
      </c>
      <c r="U445" s="69">
        <v>0.06</v>
      </c>
      <c r="V445" s="69">
        <v>0.06</v>
      </c>
      <c r="W445" s="69">
        <v>0.06</v>
      </c>
      <c r="Z445" s="232">
        <v>0</v>
      </c>
      <c r="AA445" s="232">
        <v>0</v>
      </c>
      <c r="AB445" s="232">
        <v>0</v>
      </c>
      <c r="AC445" s="232">
        <v>2400</v>
      </c>
      <c r="AD445" s="232">
        <v>12000</v>
      </c>
      <c r="AE445" s="232">
        <v>12000</v>
      </c>
      <c r="AF445" s="232">
        <v>12000</v>
      </c>
      <c r="AG445" s="232">
        <v>12000</v>
      </c>
      <c r="AH445" s="232">
        <v>12000</v>
      </c>
      <c r="AI445" s="232">
        <v>12000</v>
      </c>
      <c r="AJ445" s="232">
        <v>12000</v>
      </c>
      <c r="AK445" s="232">
        <v>12000</v>
      </c>
      <c r="AL445" s="5">
        <v>12720</v>
      </c>
      <c r="AM445" s="5">
        <v>12720</v>
      </c>
      <c r="AN445" s="5">
        <v>12720</v>
      </c>
      <c r="AO445" s="5">
        <v>12720</v>
      </c>
      <c r="AP445" s="5">
        <v>12720</v>
      </c>
      <c r="AQ445" s="5">
        <v>12720</v>
      </c>
      <c r="AR445" s="5">
        <v>12720</v>
      </c>
      <c r="AS445" s="5">
        <v>12720</v>
      </c>
      <c r="AT445" s="5">
        <v>12720</v>
      </c>
      <c r="AU445" s="5">
        <v>12720</v>
      </c>
      <c r="AV445" s="5">
        <v>12720</v>
      </c>
      <c r="AW445" s="5">
        <v>12720</v>
      </c>
      <c r="AX445" s="5">
        <v>13483.2</v>
      </c>
      <c r="AY445" s="5">
        <v>13483.2</v>
      </c>
      <c r="AZ445" s="5">
        <v>13483.2</v>
      </c>
      <c r="BA445" s="5">
        <v>13483.2</v>
      </c>
      <c r="BB445" s="5">
        <v>13483.2</v>
      </c>
      <c r="BC445" s="5">
        <v>13483.2</v>
      </c>
      <c r="BD445" s="5">
        <v>13483.2</v>
      </c>
      <c r="BE445" s="5">
        <v>13483.2</v>
      </c>
      <c r="BF445" s="5">
        <v>13483.2</v>
      </c>
      <c r="BG445" s="5">
        <v>13483.2</v>
      </c>
      <c r="BH445" s="5">
        <v>13483.2</v>
      </c>
      <c r="BI445" s="5">
        <v>13483.2</v>
      </c>
      <c r="BJ445" s="5">
        <v>14292.192000000001</v>
      </c>
      <c r="BK445" s="5">
        <v>14292.192000000001</v>
      </c>
      <c r="BL445" s="5">
        <v>14292.192000000001</v>
      </c>
      <c r="BM445" s="5">
        <v>14292.192000000001</v>
      </c>
      <c r="BN445" s="5">
        <v>14292.192000000001</v>
      </c>
      <c r="BO445" s="5">
        <v>14292.192000000001</v>
      </c>
      <c r="BP445" s="5">
        <v>14292.192000000001</v>
      </c>
      <c r="BQ445" s="5">
        <v>14292.192000000001</v>
      </c>
      <c r="BR445" s="5">
        <v>14292.192000000001</v>
      </c>
      <c r="BS445" s="5">
        <v>14292.192000000001</v>
      </c>
      <c r="BT445" s="5">
        <v>14292.192000000001</v>
      </c>
      <c r="BU445" s="5">
        <v>14292.192000000001</v>
      </c>
      <c r="BV445" s="5">
        <v>15149.723520000001</v>
      </c>
      <c r="BW445" s="5">
        <v>15149.723520000001</v>
      </c>
      <c r="BX445" s="5">
        <v>15149.723520000001</v>
      </c>
      <c r="BY445" s="5">
        <v>15149.723520000001</v>
      </c>
      <c r="BZ445" s="5">
        <v>15149.723520000001</v>
      </c>
      <c r="CA445" s="5">
        <v>15149.723520000001</v>
      </c>
      <c r="CB445" s="5">
        <v>15149.723520000001</v>
      </c>
      <c r="CC445" s="5">
        <v>15149.723520000001</v>
      </c>
      <c r="CD445" s="5">
        <v>15149.723520000001</v>
      </c>
      <c r="CE445" s="5">
        <v>15149.723520000001</v>
      </c>
      <c r="CF445" s="5">
        <v>15149.723520000001</v>
      </c>
      <c r="CG445" s="5">
        <v>15149.723520000001</v>
      </c>
      <c r="CH445" s="5">
        <v>16058.706931200002</v>
      </c>
      <c r="CI445" s="5">
        <v>16058.706931200002</v>
      </c>
      <c r="CJ445" s="5">
        <v>16058.706931200002</v>
      </c>
      <c r="CK445" s="5">
        <v>16058.706931200002</v>
      </c>
      <c r="CL445" s="5">
        <v>16058.706931200002</v>
      </c>
      <c r="CM445" s="5">
        <v>16058.706931200002</v>
      </c>
      <c r="CN445" s="5">
        <v>16058.706931200002</v>
      </c>
      <c r="CO445" s="5">
        <v>16058.706931200002</v>
      </c>
      <c r="CP445" s="5">
        <v>16058.706931200002</v>
      </c>
      <c r="CQ445" s="5">
        <v>16058.706931200002</v>
      </c>
      <c r="CR445" s="5">
        <v>16058.706931200002</v>
      </c>
      <c r="CS445" s="5">
        <v>16058.706931200002</v>
      </c>
      <c r="CU445" s="69">
        <v>0</v>
      </c>
      <c r="CV445" s="69">
        <v>0</v>
      </c>
      <c r="CW445" s="69">
        <v>0</v>
      </c>
      <c r="CX445" s="69">
        <v>0</v>
      </c>
      <c r="CY445" s="69">
        <v>0</v>
      </c>
      <c r="CZ445" s="69">
        <v>0</v>
      </c>
      <c r="DC445" s="5">
        <v>0</v>
      </c>
      <c r="DD445" s="5">
        <v>0</v>
      </c>
      <c r="DE445" s="5">
        <v>0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</v>
      </c>
      <c r="DP445" s="5">
        <v>0</v>
      </c>
      <c r="DQ445" s="5">
        <v>0</v>
      </c>
      <c r="DR445" s="5">
        <v>0</v>
      </c>
      <c r="DS445" s="5">
        <v>0</v>
      </c>
      <c r="DT445" s="5">
        <v>0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0</v>
      </c>
      <c r="EK445" s="5">
        <v>0</v>
      </c>
      <c r="EL445" s="5">
        <v>0</v>
      </c>
      <c r="EM445" s="5">
        <v>0</v>
      </c>
      <c r="EN445" s="5">
        <v>0</v>
      </c>
      <c r="EO445" s="5">
        <v>0</v>
      </c>
      <c r="EP445" s="5">
        <v>0</v>
      </c>
      <c r="EQ445" s="5">
        <v>0</v>
      </c>
      <c r="ER445" s="5">
        <v>0</v>
      </c>
      <c r="ES445" s="5">
        <v>0</v>
      </c>
      <c r="ET445" s="5">
        <v>0</v>
      </c>
      <c r="EU445" s="5">
        <v>0</v>
      </c>
      <c r="EV445" s="5">
        <v>0</v>
      </c>
      <c r="EW445" s="5">
        <v>0</v>
      </c>
      <c r="EX445" s="5">
        <v>0</v>
      </c>
      <c r="EY445" s="5">
        <v>0</v>
      </c>
      <c r="EZ445" s="5">
        <v>0</v>
      </c>
      <c r="FA445" s="5">
        <v>0</v>
      </c>
      <c r="FB445" s="5">
        <v>0</v>
      </c>
      <c r="FC445" s="5">
        <v>0</v>
      </c>
      <c r="FD445" s="5">
        <v>0</v>
      </c>
      <c r="FE445" s="5">
        <v>0</v>
      </c>
      <c r="FF445" s="5">
        <v>0</v>
      </c>
      <c r="FG445" s="5">
        <v>0</v>
      </c>
      <c r="FH445" s="5">
        <v>0</v>
      </c>
      <c r="FI445" s="5">
        <v>0</v>
      </c>
      <c r="FJ445" s="5">
        <v>0</v>
      </c>
      <c r="FK445" s="5">
        <v>0</v>
      </c>
      <c r="FL445" s="5">
        <v>0</v>
      </c>
      <c r="FM445" s="5">
        <v>0</v>
      </c>
      <c r="FN445" s="5">
        <v>0</v>
      </c>
      <c r="FO445" s="5">
        <v>0</v>
      </c>
      <c r="FP445" s="5">
        <v>0</v>
      </c>
      <c r="FQ445" s="5">
        <v>0</v>
      </c>
      <c r="FR445" s="5">
        <v>0</v>
      </c>
      <c r="FS445" s="5">
        <v>0</v>
      </c>
      <c r="FT445" s="5">
        <v>0</v>
      </c>
      <c r="FU445" s="5">
        <v>0</v>
      </c>
      <c r="FV445" s="5">
        <v>0</v>
      </c>
      <c r="FW445" s="5"/>
      <c r="FZ445" s="5">
        <v>0</v>
      </c>
      <c r="GA445" s="5">
        <v>0</v>
      </c>
      <c r="GB445" s="5">
        <v>0</v>
      </c>
      <c r="GC445" s="5">
        <v>2400</v>
      </c>
      <c r="GD445" s="5">
        <v>12000</v>
      </c>
      <c r="GE445" s="5">
        <v>12000</v>
      </c>
      <c r="GF445" s="5">
        <v>12000</v>
      </c>
      <c r="GG445" s="5">
        <v>12000</v>
      </c>
      <c r="GH445" s="5">
        <v>12000</v>
      </c>
      <c r="GI445" s="5">
        <v>12000</v>
      </c>
      <c r="GJ445" s="5">
        <v>12000</v>
      </c>
      <c r="GK445" s="5">
        <v>12000</v>
      </c>
      <c r="GL445" s="5">
        <v>12720</v>
      </c>
      <c r="GM445" s="5">
        <v>12720</v>
      </c>
      <c r="GN445" s="5">
        <v>12720</v>
      </c>
      <c r="GO445" s="5">
        <v>12720</v>
      </c>
      <c r="GP445" s="5">
        <v>12720</v>
      </c>
      <c r="GQ445" s="5">
        <v>12720</v>
      </c>
      <c r="GR445" s="5">
        <v>12720</v>
      </c>
      <c r="GS445" s="5">
        <v>12720</v>
      </c>
      <c r="GT445" s="5">
        <v>12720</v>
      </c>
      <c r="GU445" s="5">
        <v>12720</v>
      </c>
      <c r="GV445" s="5">
        <v>12720</v>
      </c>
      <c r="GW445" s="5">
        <v>12720</v>
      </c>
      <c r="GX445" s="5">
        <v>13483.2</v>
      </c>
      <c r="GY445" s="5">
        <v>13483.2</v>
      </c>
      <c r="GZ445" s="5">
        <v>13483.2</v>
      </c>
      <c r="HA445" s="5">
        <v>13483.2</v>
      </c>
      <c r="HB445" s="5">
        <v>13483.2</v>
      </c>
      <c r="HC445" s="5">
        <v>13483.2</v>
      </c>
      <c r="HD445" s="5">
        <v>13483.2</v>
      </c>
      <c r="HE445" s="5">
        <v>13483.2</v>
      </c>
      <c r="HF445" s="5">
        <v>13483.2</v>
      </c>
      <c r="HG445" s="5">
        <v>13483.2</v>
      </c>
      <c r="HH445" s="5">
        <v>13483.2</v>
      </c>
      <c r="HI445" s="5">
        <v>13483.2</v>
      </c>
      <c r="HJ445" s="5">
        <v>14292.192000000001</v>
      </c>
      <c r="HK445" s="5">
        <v>14292.192000000001</v>
      </c>
      <c r="HL445" s="5">
        <v>14292.192000000001</v>
      </c>
      <c r="HM445" s="5">
        <v>14292.192000000001</v>
      </c>
      <c r="HN445" s="5">
        <v>14292.192000000001</v>
      </c>
      <c r="HO445" s="5">
        <v>14292.192000000001</v>
      </c>
      <c r="HP445" s="5">
        <v>14292.192000000001</v>
      </c>
      <c r="HQ445" s="5">
        <v>14292.192000000001</v>
      </c>
      <c r="HR445" s="5">
        <v>14292.192000000001</v>
      </c>
      <c r="HS445" s="5">
        <v>14292.192000000001</v>
      </c>
      <c r="HT445" s="5">
        <v>14292.192000000001</v>
      </c>
      <c r="HU445" s="5">
        <v>14292.192000000001</v>
      </c>
      <c r="HV445" s="5">
        <v>15149.723520000001</v>
      </c>
      <c r="HW445" s="5">
        <v>15149.723520000001</v>
      </c>
      <c r="HX445" s="5">
        <v>15149.723520000001</v>
      </c>
      <c r="HY445" s="5">
        <v>15149.723520000001</v>
      </c>
      <c r="HZ445" s="5">
        <v>15149.723520000001</v>
      </c>
      <c r="IA445" s="5">
        <v>15149.723520000001</v>
      </c>
      <c r="IB445" s="5">
        <v>15149.723520000001</v>
      </c>
      <c r="IC445" s="5">
        <v>15149.723520000001</v>
      </c>
      <c r="ID445" s="5">
        <v>15149.723520000001</v>
      </c>
      <c r="IE445" s="5">
        <v>15149.723520000001</v>
      </c>
      <c r="IF445" s="5">
        <v>15149.723520000001</v>
      </c>
      <c r="IG445" s="5">
        <v>15149.723520000001</v>
      </c>
      <c r="IH445" s="5">
        <v>16058.706931200002</v>
      </c>
      <c r="II445" s="5">
        <v>16058.706931200002</v>
      </c>
      <c r="IJ445" s="5">
        <v>16058.706931200002</v>
      </c>
      <c r="IK445" s="5">
        <v>16058.706931200002</v>
      </c>
      <c r="IL445" s="5">
        <v>16058.706931200002</v>
      </c>
      <c r="IM445" s="5">
        <v>16058.706931200002</v>
      </c>
      <c r="IN445" s="5">
        <v>16058.706931200002</v>
      </c>
      <c r="IO445" s="5">
        <v>16058.706931200002</v>
      </c>
      <c r="IP445" s="5">
        <v>16058.706931200002</v>
      </c>
      <c r="IQ445" s="5">
        <v>16058.706931200002</v>
      </c>
      <c r="IR445" s="5">
        <v>16058.706931200002</v>
      </c>
      <c r="IS445" s="5">
        <v>16058.706931200002</v>
      </c>
      <c r="IT445" s="5"/>
      <c r="IW445" s="5">
        <v>0</v>
      </c>
      <c r="IX445" s="5">
        <v>0</v>
      </c>
      <c r="IY445" s="5">
        <v>0</v>
      </c>
      <c r="IZ445" s="5">
        <v>68.88</v>
      </c>
      <c r="JA445" s="5">
        <v>344.4</v>
      </c>
      <c r="JB445" s="5">
        <v>344.4</v>
      </c>
      <c r="JC445" s="5">
        <v>344.4</v>
      </c>
      <c r="JD445" s="5">
        <v>344.4</v>
      </c>
      <c r="JE445" s="5">
        <v>344.4</v>
      </c>
      <c r="JF445" s="5">
        <v>344.4</v>
      </c>
      <c r="JG445" s="5">
        <v>344.4</v>
      </c>
      <c r="JH445" s="5">
        <v>344.4</v>
      </c>
      <c r="JI445" s="5">
        <v>365.06400000000002</v>
      </c>
      <c r="JJ445" s="5">
        <v>365.06400000000002</v>
      </c>
      <c r="JK445" s="5">
        <v>365.06400000000002</v>
      </c>
      <c r="JL445" s="5">
        <v>365.06400000000002</v>
      </c>
      <c r="JM445" s="5">
        <v>365.06400000000002</v>
      </c>
      <c r="JN445" s="5">
        <v>365.06400000000002</v>
      </c>
      <c r="JO445" s="5">
        <v>365.06400000000002</v>
      </c>
      <c r="JP445" s="5">
        <v>365.06400000000002</v>
      </c>
      <c r="JQ445" s="5">
        <v>365.06400000000002</v>
      </c>
      <c r="JR445" s="5">
        <v>365.06400000000002</v>
      </c>
      <c r="JS445" s="5">
        <v>365.06400000000002</v>
      </c>
      <c r="JT445" s="5">
        <v>365.06400000000002</v>
      </c>
      <c r="JU445" s="5">
        <v>386.96784000000002</v>
      </c>
      <c r="JV445" s="5">
        <v>386.96784000000002</v>
      </c>
      <c r="JW445" s="5">
        <v>386.96784000000002</v>
      </c>
      <c r="JX445" s="5">
        <v>386.96784000000002</v>
      </c>
      <c r="JY445" s="5">
        <v>386.96784000000002</v>
      </c>
      <c r="JZ445" s="5">
        <v>386.96784000000002</v>
      </c>
      <c r="KA445" s="5">
        <v>386.96784000000002</v>
      </c>
      <c r="KB445" s="5">
        <v>386.96784000000002</v>
      </c>
      <c r="KC445" s="5">
        <v>386.96784000000002</v>
      </c>
      <c r="KD445" s="5">
        <v>386.96784000000002</v>
      </c>
      <c r="KE445" s="5">
        <v>386.96784000000002</v>
      </c>
      <c r="KF445" s="5">
        <v>386.96784000000002</v>
      </c>
      <c r="KG445" s="5">
        <v>410.18591040000001</v>
      </c>
      <c r="KH445" s="5">
        <v>410.18591040000001</v>
      </c>
      <c r="KI445" s="5">
        <v>410.18591040000001</v>
      </c>
      <c r="KJ445" s="5">
        <v>410.18591040000001</v>
      </c>
      <c r="KK445" s="5">
        <v>410.18591040000001</v>
      </c>
      <c r="KL445" s="5">
        <v>410.18591040000001</v>
      </c>
      <c r="KM445" s="5">
        <v>410.18591040000001</v>
      </c>
      <c r="KN445" s="5">
        <v>410.18591040000001</v>
      </c>
      <c r="KO445" s="5">
        <v>410.18591040000001</v>
      </c>
      <c r="KP445" s="5">
        <v>410.18591040000001</v>
      </c>
      <c r="KQ445" s="5">
        <v>410.18591040000001</v>
      </c>
      <c r="KR445" s="5">
        <v>410.18591040000001</v>
      </c>
      <c r="KS445" s="5">
        <v>434.79706502400006</v>
      </c>
      <c r="KT445" s="5">
        <v>434.79706502400006</v>
      </c>
      <c r="KU445" s="5">
        <v>434.79706502400006</v>
      </c>
      <c r="KV445" s="5">
        <v>434.79706502400006</v>
      </c>
      <c r="KW445" s="5">
        <v>434.79706502400006</v>
      </c>
      <c r="KX445" s="5">
        <v>434.79706502400006</v>
      </c>
      <c r="KY445" s="5">
        <v>434.79706502400006</v>
      </c>
      <c r="KZ445" s="5">
        <v>434.79706502400006</v>
      </c>
      <c r="LA445" s="5">
        <v>434.79706502400006</v>
      </c>
      <c r="LB445" s="5">
        <v>434.79706502400006</v>
      </c>
      <c r="LC445" s="5">
        <v>434.79706502400006</v>
      </c>
      <c r="LD445" s="5">
        <v>434.79706502400006</v>
      </c>
      <c r="LE445" s="5">
        <v>460.88488892544007</v>
      </c>
      <c r="LF445" s="5">
        <v>460.88488892544007</v>
      </c>
      <c r="LG445" s="5">
        <v>460.88488892544007</v>
      </c>
      <c r="LH445" s="5">
        <v>460.88488892544007</v>
      </c>
      <c r="LI445" s="5">
        <v>460.88488892544007</v>
      </c>
      <c r="LJ445" s="5">
        <v>460.88488892544007</v>
      </c>
      <c r="LK445" s="5">
        <v>460.88488892544007</v>
      </c>
      <c r="LL445" s="5">
        <v>460.88488892544007</v>
      </c>
      <c r="LM445" s="5">
        <v>460.88488892544007</v>
      </c>
      <c r="LN445" s="5">
        <v>460.88488892544007</v>
      </c>
      <c r="LO445" s="5">
        <v>460.88488892544007</v>
      </c>
      <c r="LP445" s="5">
        <v>460.88488892544007</v>
      </c>
      <c r="LQ445" s="5"/>
      <c r="LT445" s="5">
        <v>0</v>
      </c>
      <c r="LU445" s="5">
        <v>0</v>
      </c>
      <c r="LV445" s="5">
        <v>0</v>
      </c>
      <c r="LW445" s="5">
        <v>72.959999999999994</v>
      </c>
      <c r="LX445" s="5">
        <v>364.8</v>
      </c>
      <c r="LY445" s="5">
        <v>364.8</v>
      </c>
      <c r="LZ445" s="5">
        <v>364.8</v>
      </c>
      <c r="MA445" s="5">
        <v>364.8</v>
      </c>
      <c r="MB445" s="5">
        <v>364.8</v>
      </c>
      <c r="MC445" s="5">
        <v>364.8</v>
      </c>
      <c r="MD445" s="5">
        <v>364.8</v>
      </c>
      <c r="ME445" s="5">
        <v>364.8</v>
      </c>
      <c r="MF445" s="5">
        <v>386.68799999999999</v>
      </c>
      <c r="MG445" s="5">
        <v>386.68799999999999</v>
      </c>
      <c r="MH445" s="5">
        <v>386.68799999999999</v>
      </c>
      <c r="MI445" s="5">
        <v>386.68799999999999</v>
      </c>
      <c r="MJ445" s="5">
        <v>386.68799999999999</v>
      </c>
      <c r="MK445" s="5">
        <v>386.68799999999999</v>
      </c>
      <c r="ML445" s="5">
        <v>386.68799999999999</v>
      </c>
      <c r="MM445" s="5">
        <v>386.68799999999999</v>
      </c>
      <c r="MN445" s="5">
        <v>386.68799999999999</v>
      </c>
      <c r="MO445" s="5">
        <v>386.68799999999999</v>
      </c>
      <c r="MP445" s="5">
        <v>386.68799999999999</v>
      </c>
      <c r="MQ445" s="5">
        <v>386.68799999999999</v>
      </c>
      <c r="MR445" s="5">
        <v>409.88928000000004</v>
      </c>
      <c r="MS445" s="5">
        <v>409.88928000000004</v>
      </c>
      <c r="MT445" s="5">
        <v>409.88928000000004</v>
      </c>
      <c r="MU445" s="5">
        <v>409.88928000000004</v>
      </c>
      <c r="MV445" s="5">
        <v>409.88928000000004</v>
      </c>
      <c r="MW445" s="5">
        <v>409.88928000000004</v>
      </c>
      <c r="MX445" s="5">
        <v>409.88928000000004</v>
      </c>
      <c r="MY445" s="5">
        <v>409.88928000000004</v>
      </c>
      <c r="MZ445" s="5">
        <v>409.88928000000004</v>
      </c>
      <c r="NA445" s="5">
        <v>409.88928000000004</v>
      </c>
      <c r="NB445" s="5">
        <v>409.88928000000004</v>
      </c>
      <c r="NC445" s="5">
        <v>409.88928000000004</v>
      </c>
      <c r="ND445" s="5">
        <v>434.48263680000002</v>
      </c>
      <c r="NE445" s="5">
        <v>434.48263680000002</v>
      </c>
      <c r="NF445" s="5">
        <v>434.48263680000002</v>
      </c>
      <c r="NG445" s="5">
        <v>434.48263680000002</v>
      </c>
      <c r="NH445" s="5">
        <v>434.48263680000002</v>
      </c>
      <c r="NI445" s="5">
        <v>434.48263680000002</v>
      </c>
      <c r="NJ445" s="5">
        <v>434.48263680000002</v>
      </c>
      <c r="NK445" s="5">
        <v>434.48263680000002</v>
      </c>
      <c r="NL445" s="5">
        <v>434.48263680000002</v>
      </c>
      <c r="NM445" s="5">
        <v>434.48263680000002</v>
      </c>
      <c r="NN445" s="5">
        <v>434.48263680000002</v>
      </c>
      <c r="NO445" s="5">
        <v>434.48263680000002</v>
      </c>
      <c r="NP445" s="5">
        <v>460.55159500800005</v>
      </c>
      <c r="NQ445" s="5">
        <v>460.55159500800005</v>
      </c>
      <c r="NR445" s="5">
        <v>460.55159500800005</v>
      </c>
      <c r="NS445" s="5">
        <v>460.55159500800005</v>
      </c>
      <c r="NT445" s="5">
        <v>460.55159500800005</v>
      </c>
      <c r="NU445" s="5">
        <v>460.55159500800005</v>
      </c>
      <c r="NV445" s="5">
        <v>460.55159500800005</v>
      </c>
      <c r="NW445" s="5">
        <v>460.55159500800005</v>
      </c>
      <c r="NX445" s="5">
        <v>460.55159500800005</v>
      </c>
      <c r="NY445" s="5">
        <v>460.55159500800005</v>
      </c>
      <c r="NZ445" s="5">
        <v>460.55159500800005</v>
      </c>
      <c r="OA445" s="5">
        <v>460.55159500800005</v>
      </c>
      <c r="OB445" s="5">
        <v>488.18469070848005</v>
      </c>
      <c r="OC445" s="5">
        <v>488.18469070848005</v>
      </c>
      <c r="OD445" s="5">
        <v>488.18469070848005</v>
      </c>
      <c r="OE445" s="5">
        <v>488.18469070848005</v>
      </c>
      <c r="OF445" s="5">
        <v>488.18469070848005</v>
      </c>
      <c r="OG445" s="5">
        <v>488.18469070848005</v>
      </c>
      <c r="OH445" s="5">
        <v>488.18469070848005</v>
      </c>
      <c r="OI445" s="5">
        <v>488.18469070848005</v>
      </c>
      <c r="OJ445" s="5">
        <v>488.18469070848005</v>
      </c>
      <c r="OK445" s="5">
        <v>488.18469070848005</v>
      </c>
      <c r="OL445" s="5">
        <v>488.18469070848005</v>
      </c>
      <c r="OM445" s="5">
        <v>488.18469070848005</v>
      </c>
      <c r="ON445" s="5"/>
      <c r="OQ445" s="59">
        <v>0</v>
      </c>
      <c r="OR445" s="59">
        <v>0</v>
      </c>
      <c r="OS445" s="59">
        <v>0</v>
      </c>
      <c r="OT445" s="59">
        <v>0</v>
      </c>
      <c r="OU445" s="59">
        <v>0</v>
      </c>
      <c r="OV445" s="59">
        <v>0</v>
      </c>
      <c r="OW445" s="59">
        <v>0</v>
      </c>
      <c r="OX445" s="59">
        <v>0</v>
      </c>
      <c r="OY445" s="59">
        <v>0</v>
      </c>
      <c r="OZ445" s="59">
        <v>0</v>
      </c>
      <c r="PA445" s="59">
        <v>0</v>
      </c>
      <c r="PB445" s="59">
        <v>0</v>
      </c>
      <c r="PC445" s="59">
        <v>0</v>
      </c>
      <c r="PD445" s="59">
        <v>0</v>
      </c>
      <c r="PE445" s="59">
        <v>0</v>
      </c>
      <c r="PF445" s="59">
        <v>0</v>
      </c>
      <c r="PG445" s="59">
        <v>0</v>
      </c>
      <c r="PH445" s="59">
        <v>0</v>
      </c>
      <c r="PI445" s="59">
        <v>0</v>
      </c>
      <c r="PJ445" s="59">
        <v>0</v>
      </c>
      <c r="PK445" s="59">
        <v>0</v>
      </c>
      <c r="PL445" s="59">
        <v>0</v>
      </c>
      <c r="PM445" s="59">
        <v>0</v>
      </c>
      <c r="PN445" s="59">
        <v>0</v>
      </c>
      <c r="PO445" s="59">
        <v>0</v>
      </c>
      <c r="PP445" s="59">
        <v>0</v>
      </c>
      <c r="PQ445" s="59">
        <v>0</v>
      </c>
      <c r="PR445" s="59">
        <v>0</v>
      </c>
      <c r="PS445" s="59">
        <v>0</v>
      </c>
      <c r="PT445" s="59">
        <v>0</v>
      </c>
      <c r="PU445" s="59">
        <v>0</v>
      </c>
      <c r="PV445" s="59">
        <v>0</v>
      </c>
      <c r="PW445" s="59">
        <v>0</v>
      </c>
      <c r="PX445" s="59">
        <v>0</v>
      </c>
      <c r="PY445" s="59">
        <v>0</v>
      </c>
      <c r="PZ445" s="59">
        <v>0</v>
      </c>
      <c r="QA445" s="59">
        <v>0</v>
      </c>
      <c r="QB445" s="59">
        <v>0</v>
      </c>
      <c r="QC445" s="59">
        <v>0</v>
      </c>
      <c r="QD445" s="59">
        <v>0</v>
      </c>
      <c r="QE445" s="59">
        <v>0</v>
      </c>
      <c r="QF445" s="59">
        <v>0</v>
      </c>
      <c r="QG445" s="59">
        <v>0</v>
      </c>
      <c r="QH445" s="59">
        <v>0</v>
      </c>
      <c r="QI445" s="59">
        <v>0</v>
      </c>
      <c r="QJ445" s="59">
        <v>0</v>
      </c>
      <c r="QK445" s="59">
        <v>0</v>
      </c>
      <c r="QL445" s="59">
        <v>0</v>
      </c>
      <c r="QM445" s="59">
        <v>0</v>
      </c>
      <c r="QN445" s="59">
        <v>0</v>
      </c>
      <c r="QO445" s="59">
        <v>0</v>
      </c>
      <c r="QP445" s="59">
        <v>0</v>
      </c>
      <c r="QQ445" s="59">
        <v>0</v>
      </c>
      <c r="QR445" s="59">
        <v>0</v>
      </c>
      <c r="QS445" s="59">
        <v>0</v>
      </c>
      <c r="QT445" s="59">
        <v>0</v>
      </c>
      <c r="QU445" s="59">
        <v>0</v>
      </c>
      <c r="QV445" s="59">
        <v>0</v>
      </c>
      <c r="QW445" s="59">
        <v>0</v>
      </c>
      <c r="QX445" s="59">
        <v>0</v>
      </c>
      <c r="QY445" s="59">
        <v>0</v>
      </c>
      <c r="QZ445" s="59">
        <v>0</v>
      </c>
      <c r="RA445" s="59">
        <v>0</v>
      </c>
      <c r="RB445" s="59">
        <v>0</v>
      </c>
      <c r="RC445" s="59">
        <v>0</v>
      </c>
      <c r="RD445" s="59">
        <v>0</v>
      </c>
      <c r="RE445" s="59">
        <v>0</v>
      </c>
      <c r="RF445" s="59">
        <v>0</v>
      </c>
      <c r="RG445" s="59">
        <v>0</v>
      </c>
      <c r="RH445" s="59">
        <v>0</v>
      </c>
      <c r="RI445" s="59">
        <v>0</v>
      </c>
      <c r="RJ445" s="59">
        <v>0</v>
      </c>
      <c r="RK445" s="59"/>
      <c r="RN445" s="59">
        <v>0</v>
      </c>
      <c r="RO445" s="59">
        <v>0</v>
      </c>
      <c r="RP445" s="59">
        <v>0</v>
      </c>
      <c r="RQ445" s="59">
        <v>141.83999999999997</v>
      </c>
      <c r="RR445" s="59">
        <v>709.2</v>
      </c>
      <c r="RS445" s="59">
        <v>709.2</v>
      </c>
      <c r="RT445" s="59">
        <v>709.2</v>
      </c>
      <c r="RU445" s="59">
        <v>709.2</v>
      </c>
      <c r="RV445" s="59">
        <v>709.2</v>
      </c>
      <c r="RW445" s="59">
        <v>709.2</v>
      </c>
      <c r="RX445" s="59">
        <v>709.2</v>
      </c>
      <c r="RY445" s="59">
        <v>709.2</v>
      </c>
      <c r="RZ445" s="59">
        <v>751.75199999999995</v>
      </c>
      <c r="SA445" s="59">
        <v>751.75199999999995</v>
      </c>
      <c r="SB445" s="59">
        <v>751.75199999999995</v>
      </c>
      <c r="SC445" s="59">
        <v>751.75199999999995</v>
      </c>
      <c r="SD445" s="59">
        <v>751.75199999999995</v>
      </c>
      <c r="SE445" s="59">
        <v>751.75199999999995</v>
      </c>
      <c r="SF445" s="59">
        <v>751.75199999999995</v>
      </c>
      <c r="SG445" s="59">
        <v>751.75199999999995</v>
      </c>
      <c r="SH445" s="59">
        <v>751.75199999999995</v>
      </c>
      <c r="SI445" s="59">
        <v>751.75199999999995</v>
      </c>
      <c r="SJ445" s="59">
        <v>751.75199999999995</v>
      </c>
      <c r="SK445" s="59">
        <v>751.75199999999995</v>
      </c>
      <c r="SL445" s="59">
        <v>796.85712000000012</v>
      </c>
      <c r="SM445" s="59">
        <v>796.85712000000012</v>
      </c>
      <c r="SN445" s="59">
        <v>796.85712000000012</v>
      </c>
      <c r="SO445" s="59">
        <v>796.85712000000012</v>
      </c>
      <c r="SP445" s="59">
        <v>796.85712000000012</v>
      </c>
      <c r="SQ445" s="59">
        <v>796.85712000000012</v>
      </c>
      <c r="SR445" s="59">
        <v>796.85712000000012</v>
      </c>
      <c r="SS445" s="59">
        <v>796.85712000000012</v>
      </c>
      <c r="ST445" s="59">
        <v>796.85712000000012</v>
      </c>
      <c r="SU445" s="59">
        <v>796.85712000000012</v>
      </c>
      <c r="SV445" s="59">
        <v>796.85712000000012</v>
      </c>
      <c r="SW445" s="59">
        <v>796.85712000000012</v>
      </c>
      <c r="SX445" s="59">
        <v>844.66854720000003</v>
      </c>
      <c r="SY445" s="59">
        <v>844.66854720000003</v>
      </c>
      <c r="SZ445" s="59">
        <v>844.66854720000003</v>
      </c>
      <c r="TA445" s="59">
        <v>844.66854720000003</v>
      </c>
      <c r="TB445" s="59">
        <v>844.66854720000003</v>
      </c>
      <c r="TC445" s="59">
        <v>844.66854720000003</v>
      </c>
      <c r="TD445" s="59">
        <v>844.66854720000003</v>
      </c>
      <c r="TE445" s="59">
        <v>844.66854720000003</v>
      </c>
      <c r="TF445" s="59">
        <v>844.66854720000003</v>
      </c>
      <c r="TG445" s="59">
        <v>844.66854720000003</v>
      </c>
      <c r="TH445" s="59">
        <v>844.66854720000003</v>
      </c>
      <c r="TI445" s="59">
        <v>844.66854720000003</v>
      </c>
      <c r="TJ445" s="59">
        <v>895.34866003200011</v>
      </c>
      <c r="TK445" s="59">
        <v>895.34866003200011</v>
      </c>
      <c r="TL445" s="59">
        <v>895.34866003200011</v>
      </c>
      <c r="TM445" s="59">
        <v>895.34866003200011</v>
      </c>
      <c r="TN445" s="59">
        <v>895.34866003200011</v>
      </c>
      <c r="TO445" s="59">
        <v>895.34866003200011</v>
      </c>
      <c r="TP445" s="59">
        <v>895.34866003200011</v>
      </c>
      <c r="TQ445" s="59">
        <v>895.34866003200011</v>
      </c>
      <c r="TR445" s="59">
        <v>895.34866003200011</v>
      </c>
      <c r="TS445" s="59">
        <v>895.34866003200011</v>
      </c>
      <c r="TT445" s="59">
        <v>895.34866003200011</v>
      </c>
      <c r="TU445" s="59">
        <v>895.34866003200011</v>
      </c>
      <c r="TV445" s="59">
        <v>949.06957963392006</v>
      </c>
      <c r="TW445" s="59">
        <v>949.06957963392006</v>
      </c>
      <c r="TX445" s="59">
        <v>949.06957963392006</v>
      </c>
      <c r="TY445" s="59">
        <v>949.06957963392006</v>
      </c>
      <c r="TZ445" s="59">
        <v>949.06957963392006</v>
      </c>
      <c r="UA445" s="59">
        <v>949.06957963392006</v>
      </c>
      <c r="UB445" s="59">
        <v>949.06957963392006</v>
      </c>
      <c r="UC445" s="59">
        <v>949.06957963392006</v>
      </c>
      <c r="UD445" s="59">
        <v>949.06957963392006</v>
      </c>
      <c r="UE445" s="59">
        <v>949.06957963392006</v>
      </c>
      <c r="UF445" s="59">
        <v>949.06957963392006</v>
      </c>
      <c r="UG445" s="59">
        <v>949.06957963392006</v>
      </c>
      <c r="UH445" s="59"/>
      <c r="UK445" s="59">
        <v>2824.0800000000004</v>
      </c>
      <c r="UL445" s="59">
        <v>4380.7679999999991</v>
      </c>
      <c r="UM445" s="59">
        <v>4643.6140800000012</v>
      </c>
      <c r="UN445" s="59">
        <v>4922.2309248000001</v>
      </c>
      <c r="UO445" s="59">
        <v>5217.5647802880012</v>
      </c>
      <c r="UP445" s="59">
        <v>5530.6186671052819</v>
      </c>
      <c r="UQ445" s="59"/>
      <c r="UT445" s="59">
        <v>2991.36</v>
      </c>
      <c r="UU445" s="59">
        <v>4640.2560000000003</v>
      </c>
      <c r="UV445" s="59">
        <v>4918.6713600000003</v>
      </c>
      <c r="UW445" s="59">
        <v>5213.7916416000007</v>
      </c>
      <c r="UX445" s="59">
        <v>5526.6191400959988</v>
      </c>
      <c r="UY445" s="59">
        <v>5858.2162885017606</v>
      </c>
      <c r="UZ445" s="59"/>
      <c r="VC445" s="59">
        <v>0</v>
      </c>
      <c r="VD445" s="59">
        <v>0</v>
      </c>
      <c r="VE445" s="59">
        <v>0</v>
      </c>
      <c r="VF445" s="59">
        <v>0</v>
      </c>
      <c r="VG445" s="59">
        <v>0</v>
      </c>
      <c r="VH445" s="59">
        <v>0</v>
      </c>
      <c r="VI445" s="59"/>
      <c r="VL445" s="59">
        <v>5815.4400000000005</v>
      </c>
      <c r="VM445" s="59">
        <v>9021.0239999999994</v>
      </c>
      <c r="VN445" s="59">
        <v>9562.2854400000015</v>
      </c>
      <c r="VO445" s="59">
        <v>10136.022566400001</v>
      </c>
      <c r="VP445" s="59">
        <v>10744.183920383999</v>
      </c>
      <c r="VQ445" s="59">
        <v>11388.834955607043</v>
      </c>
      <c r="VR445" s="59"/>
      <c r="VU445" s="59">
        <v>98400</v>
      </c>
      <c r="VV445" s="59">
        <v>152640</v>
      </c>
      <c r="VW445" s="59">
        <v>161798.40000000002</v>
      </c>
      <c r="VX445" s="59">
        <v>171506.304</v>
      </c>
      <c r="VY445" s="59">
        <v>181796.68224000002</v>
      </c>
      <c r="VZ445" s="59">
        <v>192704.48317439997</v>
      </c>
      <c r="WA445" s="59"/>
      <c r="WD445" s="59">
        <v>8200</v>
      </c>
      <c r="WE445" s="59">
        <v>12720</v>
      </c>
      <c r="WF445" s="59">
        <v>13483.200000000003</v>
      </c>
      <c r="WG445" s="59">
        <v>14292.192000000001</v>
      </c>
      <c r="WH445" s="59">
        <v>15149.723520000001</v>
      </c>
      <c r="WI445" s="59">
        <v>16058.706931199997</v>
      </c>
      <c r="WJ445" s="59"/>
      <c r="WM445" s="59">
        <v>344.10407049937055</v>
      </c>
      <c r="WN445" s="59">
        <v>533.78094838438949</v>
      </c>
      <c r="WO445" s="59">
        <v>565.80780528745299</v>
      </c>
      <c r="WP445" s="59">
        <v>599.75627360470003</v>
      </c>
      <c r="WQ445" s="59">
        <v>635.74165002098209</v>
      </c>
      <c r="WR445" s="59">
        <v>673.88614902224083</v>
      </c>
      <c r="WS445" s="59"/>
      <c r="WV445" s="74">
        <v>8.1999999999999993</v>
      </c>
      <c r="WW445" s="74">
        <v>20.2</v>
      </c>
      <c r="WX445" s="74">
        <v>32.200000000000003</v>
      </c>
      <c r="WY445" s="74">
        <v>44.2</v>
      </c>
      <c r="WZ445" s="74">
        <v>56.2</v>
      </c>
      <c r="XA445" s="74">
        <v>68.2</v>
      </c>
      <c r="XB445" s="74"/>
      <c r="XE445" s="80">
        <v>0</v>
      </c>
      <c r="XF445" s="80">
        <v>1</v>
      </c>
      <c r="XG445" s="80">
        <v>2</v>
      </c>
      <c r="XH445" s="80">
        <v>3</v>
      </c>
      <c r="XI445" s="80">
        <v>4</v>
      </c>
      <c r="XJ445" s="80">
        <v>5</v>
      </c>
      <c r="XK445" s="80"/>
      <c r="XL445" s="75"/>
      <c r="XM445" s="75"/>
      <c r="XN445" s="80">
        <v>8</v>
      </c>
      <c r="XO445" s="80">
        <v>8</v>
      </c>
      <c r="XP445" s="80">
        <v>8</v>
      </c>
      <c r="XQ445" s="80">
        <v>8</v>
      </c>
      <c r="XR445" s="80">
        <v>8</v>
      </c>
      <c r="XS445" s="80">
        <v>8</v>
      </c>
      <c r="XT445" s="80"/>
      <c r="XW445" s="80">
        <v>5</v>
      </c>
      <c r="XX445" s="80">
        <v>5</v>
      </c>
      <c r="XY445" s="80">
        <v>6</v>
      </c>
      <c r="XZ445" s="80">
        <v>6</v>
      </c>
      <c r="YA445" s="80">
        <v>6</v>
      </c>
      <c r="YB445" s="80">
        <v>6</v>
      </c>
      <c r="YC445" s="80"/>
      <c r="YF445" s="5">
        <v>717.45698699118748</v>
      </c>
      <c r="YG445" s="5">
        <v>1112.9332773814531</v>
      </c>
      <c r="YH445" s="5">
        <v>1179.7092740243406</v>
      </c>
      <c r="YI445" s="5">
        <v>1250.4918304657995</v>
      </c>
      <c r="YJ445" s="5">
        <v>1325.5213402937488</v>
      </c>
      <c r="YK445" s="5">
        <v>4100.5972168003364</v>
      </c>
      <c r="YL445" s="5"/>
      <c r="YO445" s="5">
        <v>15484.683172471674</v>
      </c>
      <c r="YP445" s="5">
        <v>24020.142677297528</v>
      </c>
      <c r="YQ445" s="5">
        <v>25461.351237935385</v>
      </c>
      <c r="YR445" s="5">
        <v>35985.376416282001</v>
      </c>
      <c r="YS445" s="5">
        <v>38144.499001258926</v>
      </c>
      <c r="YT445" s="5">
        <v>40433.16894133445</v>
      </c>
      <c r="YU445" s="5"/>
      <c r="YX445" s="5">
        <v>10590.559112292998</v>
      </c>
      <c r="YY445" s="5">
        <v>23806.000886924947</v>
      </c>
      <c r="YZ445" s="5">
        <v>25461.351237935385</v>
      </c>
      <c r="ZA445" s="5">
        <v>35985.376416282001</v>
      </c>
      <c r="ZB445" s="5">
        <v>38144.499001258926</v>
      </c>
      <c r="ZC445" s="5">
        <v>40433.16894133445</v>
      </c>
      <c r="ZD445" s="5"/>
      <c r="ZG445" s="5">
        <v>344.10407049937055</v>
      </c>
      <c r="ZH445" s="5">
        <v>533.78094838438949</v>
      </c>
      <c r="ZI445" s="5">
        <v>565.80780528745299</v>
      </c>
      <c r="ZJ445" s="5">
        <v>599.75627360470003</v>
      </c>
      <c r="ZK445" s="5">
        <v>635.74165002098209</v>
      </c>
      <c r="ZL445" s="5">
        <v>673.88614902224083</v>
      </c>
      <c r="ZM445" s="5"/>
      <c r="ZP445" s="60">
        <v>4817.4569869911875</v>
      </c>
      <c r="ZQ445" s="60">
        <v>14945.866554762906</v>
      </c>
      <c r="ZR445" s="60">
        <v>15842.618548048684</v>
      </c>
      <c r="ZS445" s="60">
        <v>16793.1756609316</v>
      </c>
      <c r="ZT445" s="60">
        <v>17800.766200587499</v>
      </c>
      <c r="ZU445" s="60">
        <v>18868.812172622744</v>
      </c>
      <c r="ZV445" s="60"/>
      <c r="ZY445" s="60">
        <v>344.10407049937055</v>
      </c>
      <c r="ZZ445" s="60">
        <v>533.78094838438949</v>
      </c>
      <c r="AAA445" s="60">
        <v>565.80780528745299</v>
      </c>
      <c r="AAB445" s="60">
        <v>599.75627360470003</v>
      </c>
      <c r="AAC445" s="60">
        <v>635.74165002098209</v>
      </c>
      <c r="AAD445" s="60">
        <v>673.88614902224083</v>
      </c>
      <c r="AAE445" s="60"/>
      <c r="AAH445" s="60">
        <v>4473.3529164918173</v>
      </c>
      <c r="AAI445" s="60">
        <v>18148.552245069244</v>
      </c>
      <c r="AAJ445" s="60">
        <v>31119.429290809916</v>
      </c>
      <c r="AAK445" s="60">
        <v>45581.476793957205</v>
      </c>
      <c r="AAL445" s="60">
        <v>61666.940052035265</v>
      </c>
      <c r="AAM445" s="60">
        <v>86257.427074846826</v>
      </c>
      <c r="AAN445" s="60"/>
      <c r="AAQ445" s="5">
        <v>9290.8099034830047</v>
      </c>
      <c r="AAR445" s="5">
        <v>33094.41879983215</v>
      </c>
      <c r="AAS445" s="5">
        <v>46962.047838858598</v>
      </c>
      <c r="AAT445" s="5">
        <v>62374.652454888805</v>
      </c>
      <c r="AAU445" s="5">
        <v>79467.706252622767</v>
      </c>
      <c r="AAV445" s="5">
        <v>105126.23924746957</v>
      </c>
    </row>
    <row r="446" spans="2:724" ht="15" customHeight="1">
      <c r="B446" s="228">
        <v>173</v>
      </c>
      <c r="C446" s="228">
        <v>1</v>
      </c>
      <c r="D446" s="229" t="s">
        <v>481</v>
      </c>
      <c r="E446" s="73" t="b">
        <v>0</v>
      </c>
      <c r="F446" s="230">
        <v>41897</v>
      </c>
      <c r="G446" s="231" t="s">
        <v>426</v>
      </c>
      <c r="H446" s="57" t="s">
        <v>258</v>
      </c>
      <c r="I446" s="57" t="s">
        <v>200</v>
      </c>
      <c r="J446" s="229" t="s">
        <v>259</v>
      </c>
      <c r="K446" s="232">
        <v>9000</v>
      </c>
      <c r="L446" s="232">
        <v>0</v>
      </c>
      <c r="M446" s="73" t="b">
        <v>1</v>
      </c>
      <c r="N446" s="73" t="b">
        <v>1</v>
      </c>
      <c r="O446" s="73" t="b">
        <v>1</v>
      </c>
      <c r="P446" s="27">
        <v>42993</v>
      </c>
      <c r="Q446" s="27" t="s">
        <v>426</v>
      </c>
      <c r="R446" s="69">
        <v>0</v>
      </c>
      <c r="S446" s="69">
        <v>0.06</v>
      </c>
      <c r="T446" s="69">
        <v>0.06</v>
      </c>
      <c r="U446" s="69">
        <v>0.06</v>
      </c>
      <c r="V446" s="69">
        <v>0.06</v>
      </c>
      <c r="W446" s="69">
        <v>0.06</v>
      </c>
      <c r="Z446" s="232">
        <v>0</v>
      </c>
      <c r="AA446" s="232">
        <v>0</v>
      </c>
      <c r="AB446" s="232">
        <v>0</v>
      </c>
      <c r="AC446" s="232">
        <v>0</v>
      </c>
      <c r="AD446" s="232">
        <v>0</v>
      </c>
      <c r="AE446" s="232">
        <v>0</v>
      </c>
      <c r="AF446" s="232">
        <v>0</v>
      </c>
      <c r="AG446" s="232">
        <v>0</v>
      </c>
      <c r="AH446" s="232">
        <v>4952.5</v>
      </c>
      <c r="AI446" s="232">
        <v>9905</v>
      </c>
      <c r="AJ446" s="232">
        <v>9905</v>
      </c>
      <c r="AK446" s="232">
        <v>9905</v>
      </c>
      <c r="AL446" s="5">
        <v>10499.300000000001</v>
      </c>
      <c r="AM446" s="5">
        <v>10499.300000000001</v>
      </c>
      <c r="AN446" s="5">
        <v>10499.300000000001</v>
      </c>
      <c r="AO446" s="5">
        <v>10499.300000000001</v>
      </c>
      <c r="AP446" s="5">
        <v>10499.300000000001</v>
      </c>
      <c r="AQ446" s="5">
        <v>10499.300000000001</v>
      </c>
      <c r="AR446" s="5">
        <v>10499.300000000001</v>
      </c>
      <c r="AS446" s="5">
        <v>10499.300000000001</v>
      </c>
      <c r="AT446" s="5">
        <v>10499.300000000001</v>
      </c>
      <c r="AU446" s="5">
        <v>10499.300000000001</v>
      </c>
      <c r="AV446" s="5">
        <v>10499.300000000001</v>
      </c>
      <c r="AW446" s="5">
        <v>10499.300000000001</v>
      </c>
      <c r="AX446" s="5">
        <v>11129.258000000002</v>
      </c>
      <c r="AY446" s="5">
        <v>11129.258000000002</v>
      </c>
      <c r="AZ446" s="5">
        <v>11129.258000000002</v>
      </c>
      <c r="BA446" s="5">
        <v>11129.258000000002</v>
      </c>
      <c r="BB446" s="5">
        <v>11129.258000000002</v>
      </c>
      <c r="BC446" s="5">
        <v>11129.258000000002</v>
      </c>
      <c r="BD446" s="5">
        <v>11129.258000000002</v>
      </c>
      <c r="BE446" s="5">
        <v>11129.258000000002</v>
      </c>
      <c r="BF446" s="5">
        <v>11129.258000000002</v>
      </c>
      <c r="BG446" s="5">
        <v>11129.258000000002</v>
      </c>
      <c r="BH446" s="5">
        <v>11129.258000000002</v>
      </c>
      <c r="BI446" s="5">
        <v>11129.258000000002</v>
      </c>
      <c r="BJ446" s="5">
        <v>11797.013480000001</v>
      </c>
      <c r="BK446" s="5">
        <v>11797.013480000001</v>
      </c>
      <c r="BL446" s="5">
        <v>11797.013480000001</v>
      </c>
      <c r="BM446" s="5">
        <v>11797.013480000001</v>
      </c>
      <c r="BN446" s="5">
        <v>11797.013480000001</v>
      </c>
      <c r="BO446" s="5">
        <v>11797.013480000001</v>
      </c>
      <c r="BP446" s="5">
        <v>11797.013480000001</v>
      </c>
      <c r="BQ446" s="5">
        <v>11797.013480000001</v>
      </c>
      <c r="BR446" s="5">
        <v>11797.013480000001</v>
      </c>
      <c r="BS446" s="5">
        <v>11797.013480000001</v>
      </c>
      <c r="BT446" s="5">
        <v>11797.013480000001</v>
      </c>
      <c r="BU446" s="5">
        <v>11797.013480000001</v>
      </c>
      <c r="BV446" s="5">
        <v>12504.834288800002</v>
      </c>
      <c r="BW446" s="5">
        <v>12504.834288800002</v>
      </c>
      <c r="BX446" s="5">
        <v>12504.834288800002</v>
      </c>
      <c r="BY446" s="5">
        <v>12504.834288800002</v>
      </c>
      <c r="BZ446" s="5">
        <v>12504.834288800002</v>
      </c>
      <c r="CA446" s="5">
        <v>12504.834288800002</v>
      </c>
      <c r="CB446" s="5">
        <v>12504.834288800002</v>
      </c>
      <c r="CC446" s="5">
        <v>12504.834288800002</v>
      </c>
      <c r="CD446" s="5">
        <v>12504.834288800002</v>
      </c>
      <c r="CE446" s="5">
        <v>12504.834288800002</v>
      </c>
      <c r="CF446" s="5">
        <v>12504.834288800002</v>
      </c>
      <c r="CG446" s="5">
        <v>12504.834288800002</v>
      </c>
      <c r="CH446" s="5">
        <v>13255.124346128003</v>
      </c>
      <c r="CI446" s="5">
        <v>13255.124346128003</v>
      </c>
      <c r="CJ446" s="5">
        <v>13255.124346128003</v>
      </c>
      <c r="CK446" s="5">
        <v>13255.124346128003</v>
      </c>
      <c r="CL446" s="5">
        <v>13255.124346128003</v>
      </c>
      <c r="CM446" s="5">
        <v>13255.124346128003</v>
      </c>
      <c r="CN446" s="5">
        <v>13255.124346128003</v>
      </c>
      <c r="CO446" s="5">
        <v>13255.124346128003</v>
      </c>
      <c r="CP446" s="5">
        <v>13255.124346128003</v>
      </c>
      <c r="CQ446" s="5">
        <v>13255.124346128003</v>
      </c>
      <c r="CR446" s="5">
        <v>13255.124346128003</v>
      </c>
      <c r="CS446" s="5">
        <v>13255.124346128003</v>
      </c>
      <c r="CU446" s="69">
        <v>0</v>
      </c>
      <c r="CV446" s="69">
        <v>0</v>
      </c>
      <c r="CW446" s="69">
        <v>0</v>
      </c>
      <c r="CX446" s="69">
        <v>0</v>
      </c>
      <c r="CY446" s="69">
        <v>0</v>
      </c>
      <c r="CZ446" s="69">
        <v>0</v>
      </c>
      <c r="DC446" s="5">
        <v>0</v>
      </c>
      <c r="DD446" s="5">
        <v>0</v>
      </c>
      <c r="DE446" s="5">
        <v>0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0</v>
      </c>
      <c r="DR446" s="5">
        <v>0</v>
      </c>
      <c r="DS446" s="5">
        <v>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0</v>
      </c>
      <c r="EC446" s="5">
        <v>0</v>
      </c>
      <c r="ED446" s="5">
        <v>0</v>
      </c>
      <c r="EE446" s="5">
        <v>0</v>
      </c>
      <c r="EF446" s="5">
        <v>0</v>
      </c>
      <c r="EG446" s="5">
        <v>0</v>
      </c>
      <c r="EH446" s="5">
        <v>0</v>
      </c>
      <c r="EI446" s="5">
        <v>0</v>
      </c>
      <c r="EJ446" s="5">
        <v>0</v>
      </c>
      <c r="EK446" s="5">
        <v>0</v>
      </c>
      <c r="EL446" s="5">
        <v>0</v>
      </c>
      <c r="EM446" s="5">
        <v>0</v>
      </c>
      <c r="EN446" s="5">
        <v>0</v>
      </c>
      <c r="EO446" s="5">
        <v>0</v>
      </c>
      <c r="EP446" s="5">
        <v>0</v>
      </c>
      <c r="EQ446" s="5">
        <v>0</v>
      </c>
      <c r="ER446" s="5">
        <v>0</v>
      </c>
      <c r="ES446" s="5">
        <v>0</v>
      </c>
      <c r="ET446" s="5">
        <v>0</v>
      </c>
      <c r="EU446" s="5">
        <v>0</v>
      </c>
      <c r="EV446" s="5">
        <v>0</v>
      </c>
      <c r="EW446" s="5">
        <v>0</v>
      </c>
      <c r="EX446" s="5">
        <v>0</v>
      </c>
      <c r="EY446" s="5">
        <v>0</v>
      </c>
      <c r="EZ446" s="5">
        <v>0</v>
      </c>
      <c r="FA446" s="5">
        <v>0</v>
      </c>
      <c r="FB446" s="5">
        <v>0</v>
      </c>
      <c r="FC446" s="5">
        <v>0</v>
      </c>
      <c r="FD446" s="5">
        <v>0</v>
      </c>
      <c r="FE446" s="5">
        <v>0</v>
      </c>
      <c r="FF446" s="5">
        <v>0</v>
      </c>
      <c r="FG446" s="5">
        <v>0</v>
      </c>
      <c r="FH446" s="5">
        <v>0</v>
      </c>
      <c r="FI446" s="5">
        <v>0</v>
      </c>
      <c r="FJ446" s="5">
        <v>0</v>
      </c>
      <c r="FK446" s="5">
        <v>0</v>
      </c>
      <c r="FL446" s="5">
        <v>0</v>
      </c>
      <c r="FM446" s="5">
        <v>0</v>
      </c>
      <c r="FN446" s="5">
        <v>0</v>
      </c>
      <c r="FO446" s="5">
        <v>0</v>
      </c>
      <c r="FP446" s="5">
        <v>0</v>
      </c>
      <c r="FQ446" s="5">
        <v>0</v>
      </c>
      <c r="FR446" s="5">
        <v>0</v>
      </c>
      <c r="FS446" s="5">
        <v>0</v>
      </c>
      <c r="FT446" s="5">
        <v>0</v>
      </c>
      <c r="FU446" s="5">
        <v>0</v>
      </c>
      <c r="FV446" s="5">
        <v>0</v>
      </c>
      <c r="FW446" s="5"/>
      <c r="FZ446" s="5">
        <v>0</v>
      </c>
      <c r="GA446" s="5">
        <v>0</v>
      </c>
      <c r="GB446" s="5">
        <v>0</v>
      </c>
      <c r="GC446" s="5">
        <v>0</v>
      </c>
      <c r="GD446" s="5">
        <v>0</v>
      </c>
      <c r="GE446" s="5">
        <v>0</v>
      </c>
      <c r="GF446" s="5">
        <v>0</v>
      </c>
      <c r="GG446" s="5">
        <v>0</v>
      </c>
      <c r="GH446" s="5">
        <v>4952.5</v>
      </c>
      <c r="GI446" s="5">
        <v>9905</v>
      </c>
      <c r="GJ446" s="5">
        <v>9905</v>
      </c>
      <c r="GK446" s="5">
        <v>9905</v>
      </c>
      <c r="GL446" s="5">
        <v>10499.300000000001</v>
      </c>
      <c r="GM446" s="5">
        <v>10499.300000000001</v>
      </c>
      <c r="GN446" s="5">
        <v>10499.300000000001</v>
      </c>
      <c r="GO446" s="5">
        <v>10499.300000000001</v>
      </c>
      <c r="GP446" s="5">
        <v>10499.300000000001</v>
      </c>
      <c r="GQ446" s="5">
        <v>10499.300000000001</v>
      </c>
      <c r="GR446" s="5">
        <v>10499.300000000001</v>
      </c>
      <c r="GS446" s="5">
        <v>10499.300000000001</v>
      </c>
      <c r="GT446" s="5">
        <v>10499.300000000001</v>
      </c>
      <c r="GU446" s="5">
        <v>10499.300000000001</v>
      </c>
      <c r="GV446" s="5">
        <v>10499.300000000001</v>
      </c>
      <c r="GW446" s="5">
        <v>10499.300000000001</v>
      </c>
      <c r="GX446" s="5">
        <v>11129.258000000002</v>
      </c>
      <c r="GY446" s="5">
        <v>11129.258000000002</v>
      </c>
      <c r="GZ446" s="5">
        <v>11129.258000000002</v>
      </c>
      <c r="HA446" s="5">
        <v>11129.258000000002</v>
      </c>
      <c r="HB446" s="5">
        <v>11129.258000000002</v>
      </c>
      <c r="HC446" s="5">
        <v>11129.258000000002</v>
      </c>
      <c r="HD446" s="5">
        <v>11129.258000000002</v>
      </c>
      <c r="HE446" s="5">
        <v>11129.258000000002</v>
      </c>
      <c r="HF446" s="5">
        <v>11129.258000000002</v>
      </c>
      <c r="HG446" s="5">
        <v>11129.258000000002</v>
      </c>
      <c r="HH446" s="5">
        <v>11129.258000000002</v>
      </c>
      <c r="HI446" s="5">
        <v>11129.258000000002</v>
      </c>
      <c r="HJ446" s="5">
        <v>11797.013480000001</v>
      </c>
      <c r="HK446" s="5">
        <v>11797.013480000001</v>
      </c>
      <c r="HL446" s="5">
        <v>11797.013480000001</v>
      </c>
      <c r="HM446" s="5">
        <v>11797.013480000001</v>
      </c>
      <c r="HN446" s="5">
        <v>11797.013480000001</v>
      </c>
      <c r="HO446" s="5">
        <v>11797.013480000001</v>
      </c>
      <c r="HP446" s="5">
        <v>11797.013480000001</v>
      </c>
      <c r="HQ446" s="5">
        <v>11797.013480000001</v>
      </c>
      <c r="HR446" s="5">
        <v>11797.013480000001</v>
      </c>
      <c r="HS446" s="5">
        <v>11797.013480000001</v>
      </c>
      <c r="HT446" s="5">
        <v>11797.013480000001</v>
      </c>
      <c r="HU446" s="5">
        <v>11797.013480000001</v>
      </c>
      <c r="HV446" s="5">
        <v>12504.834288800002</v>
      </c>
      <c r="HW446" s="5">
        <v>12504.834288800002</v>
      </c>
      <c r="HX446" s="5">
        <v>12504.834288800002</v>
      </c>
      <c r="HY446" s="5">
        <v>12504.834288800002</v>
      </c>
      <c r="HZ446" s="5">
        <v>12504.834288800002</v>
      </c>
      <c r="IA446" s="5">
        <v>12504.834288800002</v>
      </c>
      <c r="IB446" s="5">
        <v>12504.834288800002</v>
      </c>
      <c r="IC446" s="5">
        <v>12504.834288800002</v>
      </c>
      <c r="ID446" s="5">
        <v>12504.834288800002</v>
      </c>
      <c r="IE446" s="5">
        <v>12504.834288800002</v>
      </c>
      <c r="IF446" s="5">
        <v>12504.834288800002</v>
      </c>
      <c r="IG446" s="5">
        <v>12504.834288800002</v>
      </c>
      <c r="IH446" s="5">
        <v>13255.124346128003</v>
      </c>
      <c r="II446" s="5">
        <v>13255.124346128003</v>
      </c>
      <c r="IJ446" s="5">
        <v>13255.124346128003</v>
      </c>
      <c r="IK446" s="5">
        <v>13255.124346128003</v>
      </c>
      <c r="IL446" s="5">
        <v>13255.124346128003</v>
      </c>
      <c r="IM446" s="5">
        <v>13255.124346128003</v>
      </c>
      <c r="IN446" s="5">
        <v>13255.124346128003</v>
      </c>
      <c r="IO446" s="5">
        <v>13255.124346128003</v>
      </c>
      <c r="IP446" s="5">
        <v>13255.124346128003</v>
      </c>
      <c r="IQ446" s="5">
        <v>13255.124346128003</v>
      </c>
      <c r="IR446" s="5">
        <v>13255.124346128003</v>
      </c>
      <c r="IS446" s="5">
        <v>13255.124346128003</v>
      </c>
      <c r="IT446" s="5"/>
      <c r="IW446" s="5">
        <v>0</v>
      </c>
      <c r="IX446" s="5">
        <v>0</v>
      </c>
      <c r="IY446" s="5">
        <v>0</v>
      </c>
      <c r="IZ446" s="5">
        <v>0</v>
      </c>
      <c r="JA446" s="5">
        <v>0</v>
      </c>
      <c r="JB446" s="5">
        <v>0</v>
      </c>
      <c r="JC446" s="5">
        <v>0</v>
      </c>
      <c r="JD446" s="5">
        <v>0</v>
      </c>
      <c r="JE446" s="5">
        <v>142.13675000000001</v>
      </c>
      <c r="JF446" s="5">
        <v>284.27350000000001</v>
      </c>
      <c r="JG446" s="5">
        <v>284.27350000000001</v>
      </c>
      <c r="JH446" s="5">
        <v>284.27350000000001</v>
      </c>
      <c r="JI446" s="5">
        <v>301.32991000000004</v>
      </c>
      <c r="JJ446" s="5">
        <v>301.32991000000004</v>
      </c>
      <c r="JK446" s="5">
        <v>301.32991000000004</v>
      </c>
      <c r="JL446" s="5">
        <v>301.32991000000004</v>
      </c>
      <c r="JM446" s="5">
        <v>301.32991000000004</v>
      </c>
      <c r="JN446" s="5">
        <v>301.32991000000004</v>
      </c>
      <c r="JO446" s="5">
        <v>301.32991000000004</v>
      </c>
      <c r="JP446" s="5">
        <v>301.32991000000004</v>
      </c>
      <c r="JQ446" s="5">
        <v>301.32991000000004</v>
      </c>
      <c r="JR446" s="5">
        <v>301.32991000000004</v>
      </c>
      <c r="JS446" s="5">
        <v>301.32991000000004</v>
      </c>
      <c r="JT446" s="5">
        <v>301.32991000000004</v>
      </c>
      <c r="JU446" s="5">
        <v>319.40970460000005</v>
      </c>
      <c r="JV446" s="5">
        <v>319.40970460000005</v>
      </c>
      <c r="JW446" s="5">
        <v>319.40970460000005</v>
      </c>
      <c r="JX446" s="5">
        <v>319.40970460000005</v>
      </c>
      <c r="JY446" s="5">
        <v>319.40970460000005</v>
      </c>
      <c r="JZ446" s="5">
        <v>319.40970460000005</v>
      </c>
      <c r="KA446" s="5">
        <v>319.40970460000005</v>
      </c>
      <c r="KB446" s="5">
        <v>319.40970460000005</v>
      </c>
      <c r="KC446" s="5">
        <v>319.40970460000005</v>
      </c>
      <c r="KD446" s="5">
        <v>319.40970460000005</v>
      </c>
      <c r="KE446" s="5">
        <v>319.40970460000005</v>
      </c>
      <c r="KF446" s="5">
        <v>319.40970460000005</v>
      </c>
      <c r="KG446" s="5">
        <v>338.57428687600003</v>
      </c>
      <c r="KH446" s="5">
        <v>338.57428687600003</v>
      </c>
      <c r="KI446" s="5">
        <v>338.57428687600003</v>
      </c>
      <c r="KJ446" s="5">
        <v>338.57428687600003</v>
      </c>
      <c r="KK446" s="5">
        <v>338.57428687600003</v>
      </c>
      <c r="KL446" s="5">
        <v>338.57428687600003</v>
      </c>
      <c r="KM446" s="5">
        <v>338.57428687600003</v>
      </c>
      <c r="KN446" s="5">
        <v>338.57428687600003</v>
      </c>
      <c r="KO446" s="5">
        <v>338.57428687600003</v>
      </c>
      <c r="KP446" s="5">
        <v>338.57428687600003</v>
      </c>
      <c r="KQ446" s="5">
        <v>338.57428687600003</v>
      </c>
      <c r="KR446" s="5">
        <v>338.57428687600003</v>
      </c>
      <c r="KS446" s="5">
        <v>358.88874408856009</v>
      </c>
      <c r="KT446" s="5">
        <v>358.88874408856009</v>
      </c>
      <c r="KU446" s="5">
        <v>358.88874408856009</v>
      </c>
      <c r="KV446" s="5">
        <v>358.88874408856009</v>
      </c>
      <c r="KW446" s="5">
        <v>358.88874408856009</v>
      </c>
      <c r="KX446" s="5">
        <v>358.88874408856009</v>
      </c>
      <c r="KY446" s="5">
        <v>358.88874408856009</v>
      </c>
      <c r="KZ446" s="5">
        <v>358.88874408856009</v>
      </c>
      <c r="LA446" s="5">
        <v>358.88874408856009</v>
      </c>
      <c r="LB446" s="5">
        <v>358.88874408856009</v>
      </c>
      <c r="LC446" s="5">
        <v>358.88874408856009</v>
      </c>
      <c r="LD446" s="5">
        <v>358.88874408856009</v>
      </c>
      <c r="LE446" s="5">
        <v>380.42206873387369</v>
      </c>
      <c r="LF446" s="5">
        <v>380.42206873387369</v>
      </c>
      <c r="LG446" s="5">
        <v>380.42206873387369</v>
      </c>
      <c r="LH446" s="5">
        <v>380.42206873387369</v>
      </c>
      <c r="LI446" s="5">
        <v>380.42206873387369</v>
      </c>
      <c r="LJ446" s="5">
        <v>380.42206873387369</v>
      </c>
      <c r="LK446" s="5">
        <v>380.42206873387369</v>
      </c>
      <c r="LL446" s="5">
        <v>380.42206873387369</v>
      </c>
      <c r="LM446" s="5">
        <v>380.42206873387369</v>
      </c>
      <c r="LN446" s="5">
        <v>380.42206873387369</v>
      </c>
      <c r="LO446" s="5">
        <v>380.42206873387369</v>
      </c>
      <c r="LP446" s="5">
        <v>380.42206873387369</v>
      </c>
      <c r="LQ446" s="5"/>
      <c r="LT446" s="5">
        <v>0</v>
      </c>
      <c r="LU446" s="5">
        <v>0</v>
      </c>
      <c r="LV446" s="5">
        <v>0</v>
      </c>
      <c r="LW446" s="5">
        <v>0</v>
      </c>
      <c r="LX446" s="5">
        <v>0</v>
      </c>
      <c r="LY446" s="5">
        <v>0</v>
      </c>
      <c r="LZ446" s="5">
        <v>0</v>
      </c>
      <c r="MA446" s="5">
        <v>0</v>
      </c>
      <c r="MB446" s="5">
        <v>150.55600000000001</v>
      </c>
      <c r="MC446" s="5">
        <v>301.11200000000002</v>
      </c>
      <c r="MD446" s="5">
        <v>301.11200000000002</v>
      </c>
      <c r="ME446" s="5">
        <v>301.11200000000002</v>
      </c>
      <c r="MF446" s="5">
        <v>319.17872000000006</v>
      </c>
      <c r="MG446" s="5">
        <v>319.17872000000006</v>
      </c>
      <c r="MH446" s="5">
        <v>319.17872000000006</v>
      </c>
      <c r="MI446" s="5">
        <v>319.17872000000006</v>
      </c>
      <c r="MJ446" s="5">
        <v>319.17872000000006</v>
      </c>
      <c r="MK446" s="5">
        <v>319.17872000000006</v>
      </c>
      <c r="ML446" s="5">
        <v>319.17872000000006</v>
      </c>
      <c r="MM446" s="5">
        <v>319.17872000000006</v>
      </c>
      <c r="MN446" s="5">
        <v>319.17872000000006</v>
      </c>
      <c r="MO446" s="5">
        <v>319.17872000000006</v>
      </c>
      <c r="MP446" s="5">
        <v>319.17872000000006</v>
      </c>
      <c r="MQ446" s="5">
        <v>319.17872000000006</v>
      </c>
      <c r="MR446" s="5">
        <v>338.32944320000007</v>
      </c>
      <c r="MS446" s="5">
        <v>338.32944320000007</v>
      </c>
      <c r="MT446" s="5">
        <v>338.32944320000007</v>
      </c>
      <c r="MU446" s="5">
        <v>338.32944320000007</v>
      </c>
      <c r="MV446" s="5">
        <v>338.32944320000007</v>
      </c>
      <c r="MW446" s="5">
        <v>338.32944320000007</v>
      </c>
      <c r="MX446" s="5">
        <v>338.32944320000007</v>
      </c>
      <c r="MY446" s="5">
        <v>338.32944320000007</v>
      </c>
      <c r="MZ446" s="5">
        <v>338.32944320000007</v>
      </c>
      <c r="NA446" s="5">
        <v>338.32944320000007</v>
      </c>
      <c r="NB446" s="5">
        <v>338.32944320000007</v>
      </c>
      <c r="NC446" s="5">
        <v>338.32944320000007</v>
      </c>
      <c r="ND446" s="5">
        <v>358.62920979200004</v>
      </c>
      <c r="NE446" s="5">
        <v>358.62920979200004</v>
      </c>
      <c r="NF446" s="5">
        <v>358.62920979200004</v>
      </c>
      <c r="NG446" s="5">
        <v>358.62920979200004</v>
      </c>
      <c r="NH446" s="5">
        <v>358.62920979200004</v>
      </c>
      <c r="NI446" s="5">
        <v>358.62920979200004</v>
      </c>
      <c r="NJ446" s="5">
        <v>358.62920979200004</v>
      </c>
      <c r="NK446" s="5">
        <v>358.62920979200004</v>
      </c>
      <c r="NL446" s="5">
        <v>358.62920979200004</v>
      </c>
      <c r="NM446" s="5">
        <v>358.62920979200004</v>
      </c>
      <c r="NN446" s="5">
        <v>358.62920979200004</v>
      </c>
      <c r="NO446" s="5">
        <v>358.62920979200004</v>
      </c>
      <c r="NP446" s="5">
        <v>380.14696237952006</v>
      </c>
      <c r="NQ446" s="5">
        <v>380.14696237952006</v>
      </c>
      <c r="NR446" s="5">
        <v>380.14696237952006</v>
      </c>
      <c r="NS446" s="5">
        <v>380.14696237952006</v>
      </c>
      <c r="NT446" s="5">
        <v>380.14696237952006</v>
      </c>
      <c r="NU446" s="5">
        <v>380.14696237952006</v>
      </c>
      <c r="NV446" s="5">
        <v>380.14696237952006</v>
      </c>
      <c r="NW446" s="5">
        <v>380.14696237952006</v>
      </c>
      <c r="NX446" s="5">
        <v>380.14696237952006</v>
      </c>
      <c r="NY446" s="5">
        <v>380.14696237952006</v>
      </c>
      <c r="NZ446" s="5">
        <v>380.14696237952006</v>
      </c>
      <c r="OA446" s="5">
        <v>380.14696237952006</v>
      </c>
      <c r="OB446" s="5">
        <v>402.95578012229129</v>
      </c>
      <c r="OC446" s="5">
        <v>402.95578012229129</v>
      </c>
      <c r="OD446" s="5">
        <v>402.95578012229129</v>
      </c>
      <c r="OE446" s="5">
        <v>402.95578012229129</v>
      </c>
      <c r="OF446" s="5">
        <v>402.95578012229129</v>
      </c>
      <c r="OG446" s="5">
        <v>402.95578012229129</v>
      </c>
      <c r="OH446" s="5">
        <v>402.95578012229129</v>
      </c>
      <c r="OI446" s="5">
        <v>402.95578012229129</v>
      </c>
      <c r="OJ446" s="5">
        <v>402.95578012229129</v>
      </c>
      <c r="OK446" s="5">
        <v>402.95578012229129</v>
      </c>
      <c r="OL446" s="5">
        <v>402.95578012229129</v>
      </c>
      <c r="OM446" s="5">
        <v>402.95578012229129</v>
      </c>
      <c r="ON446" s="5"/>
      <c r="OQ446" s="59">
        <v>0</v>
      </c>
      <c r="OR446" s="59">
        <v>0</v>
      </c>
      <c r="OS446" s="59">
        <v>0</v>
      </c>
      <c r="OT446" s="59">
        <v>0</v>
      </c>
      <c r="OU446" s="59">
        <v>0</v>
      </c>
      <c r="OV446" s="59">
        <v>0</v>
      </c>
      <c r="OW446" s="59">
        <v>0</v>
      </c>
      <c r="OX446" s="59">
        <v>0</v>
      </c>
      <c r="OY446" s="59">
        <v>0</v>
      </c>
      <c r="OZ446" s="59">
        <v>0</v>
      </c>
      <c r="PA446" s="59">
        <v>0</v>
      </c>
      <c r="PB446" s="59">
        <v>0</v>
      </c>
      <c r="PC446" s="59">
        <v>0</v>
      </c>
      <c r="PD446" s="59">
        <v>0</v>
      </c>
      <c r="PE446" s="59">
        <v>0</v>
      </c>
      <c r="PF446" s="59">
        <v>0</v>
      </c>
      <c r="PG446" s="59">
        <v>0</v>
      </c>
      <c r="PH446" s="59">
        <v>0</v>
      </c>
      <c r="PI446" s="59">
        <v>0</v>
      </c>
      <c r="PJ446" s="59">
        <v>0</v>
      </c>
      <c r="PK446" s="59">
        <v>0</v>
      </c>
      <c r="PL446" s="59">
        <v>0</v>
      </c>
      <c r="PM446" s="59">
        <v>0</v>
      </c>
      <c r="PN446" s="59">
        <v>0</v>
      </c>
      <c r="PO446" s="59">
        <v>0</v>
      </c>
      <c r="PP446" s="59">
        <v>0</v>
      </c>
      <c r="PQ446" s="59">
        <v>0</v>
      </c>
      <c r="PR446" s="59">
        <v>0</v>
      </c>
      <c r="PS446" s="59">
        <v>0</v>
      </c>
      <c r="PT446" s="59">
        <v>0</v>
      </c>
      <c r="PU446" s="59">
        <v>0</v>
      </c>
      <c r="PV446" s="59">
        <v>0</v>
      </c>
      <c r="PW446" s="59">
        <v>0</v>
      </c>
      <c r="PX446" s="59">
        <v>0</v>
      </c>
      <c r="PY446" s="59">
        <v>0</v>
      </c>
      <c r="PZ446" s="59">
        <v>0</v>
      </c>
      <c r="QA446" s="59">
        <v>0</v>
      </c>
      <c r="QB446" s="59">
        <v>0</v>
      </c>
      <c r="QC446" s="59">
        <v>0</v>
      </c>
      <c r="QD446" s="59">
        <v>0</v>
      </c>
      <c r="QE446" s="59">
        <v>0</v>
      </c>
      <c r="QF446" s="59">
        <v>0</v>
      </c>
      <c r="QG446" s="59">
        <v>0</v>
      </c>
      <c r="QH446" s="59">
        <v>0</v>
      </c>
      <c r="QI446" s="59">
        <v>0</v>
      </c>
      <c r="QJ446" s="59">
        <v>0</v>
      </c>
      <c r="QK446" s="59">
        <v>0</v>
      </c>
      <c r="QL446" s="59">
        <v>0</v>
      </c>
      <c r="QM446" s="59">
        <v>0</v>
      </c>
      <c r="QN446" s="59">
        <v>0</v>
      </c>
      <c r="QO446" s="59">
        <v>0</v>
      </c>
      <c r="QP446" s="59">
        <v>0</v>
      </c>
      <c r="QQ446" s="59">
        <v>0</v>
      </c>
      <c r="QR446" s="59">
        <v>0</v>
      </c>
      <c r="QS446" s="59">
        <v>0</v>
      </c>
      <c r="QT446" s="59">
        <v>0</v>
      </c>
      <c r="QU446" s="59">
        <v>0</v>
      </c>
      <c r="QV446" s="59">
        <v>0</v>
      </c>
      <c r="QW446" s="59">
        <v>0</v>
      </c>
      <c r="QX446" s="59">
        <v>0</v>
      </c>
      <c r="QY446" s="59">
        <v>0</v>
      </c>
      <c r="QZ446" s="59">
        <v>0</v>
      </c>
      <c r="RA446" s="59">
        <v>0</v>
      </c>
      <c r="RB446" s="59">
        <v>0</v>
      </c>
      <c r="RC446" s="59">
        <v>0</v>
      </c>
      <c r="RD446" s="59">
        <v>0</v>
      </c>
      <c r="RE446" s="59">
        <v>0</v>
      </c>
      <c r="RF446" s="59">
        <v>0</v>
      </c>
      <c r="RG446" s="59">
        <v>0</v>
      </c>
      <c r="RH446" s="59">
        <v>0</v>
      </c>
      <c r="RI446" s="59">
        <v>0</v>
      </c>
      <c r="RJ446" s="59">
        <v>0</v>
      </c>
      <c r="RK446" s="59"/>
      <c r="RN446" s="59">
        <v>0</v>
      </c>
      <c r="RO446" s="59">
        <v>0</v>
      </c>
      <c r="RP446" s="59">
        <v>0</v>
      </c>
      <c r="RQ446" s="59">
        <v>0</v>
      </c>
      <c r="RR446" s="59">
        <v>0</v>
      </c>
      <c r="RS446" s="59">
        <v>0</v>
      </c>
      <c r="RT446" s="59">
        <v>0</v>
      </c>
      <c r="RU446" s="59">
        <v>0</v>
      </c>
      <c r="RV446" s="59">
        <v>292.69275000000005</v>
      </c>
      <c r="RW446" s="59">
        <v>585.38550000000009</v>
      </c>
      <c r="RX446" s="59">
        <v>585.38550000000009</v>
      </c>
      <c r="RY446" s="59">
        <v>585.38550000000009</v>
      </c>
      <c r="RZ446" s="59">
        <v>620.50863000000004</v>
      </c>
      <c r="SA446" s="59">
        <v>620.50863000000004</v>
      </c>
      <c r="SB446" s="59">
        <v>620.50863000000004</v>
      </c>
      <c r="SC446" s="59">
        <v>620.50863000000004</v>
      </c>
      <c r="SD446" s="59">
        <v>620.50863000000004</v>
      </c>
      <c r="SE446" s="59">
        <v>620.50863000000004</v>
      </c>
      <c r="SF446" s="59">
        <v>620.50863000000004</v>
      </c>
      <c r="SG446" s="59">
        <v>620.50863000000004</v>
      </c>
      <c r="SH446" s="59">
        <v>620.50863000000004</v>
      </c>
      <c r="SI446" s="59">
        <v>620.50863000000004</v>
      </c>
      <c r="SJ446" s="59">
        <v>620.50863000000004</v>
      </c>
      <c r="SK446" s="59">
        <v>620.50863000000004</v>
      </c>
      <c r="SL446" s="59">
        <v>657.73914780000018</v>
      </c>
      <c r="SM446" s="59">
        <v>657.73914780000018</v>
      </c>
      <c r="SN446" s="59">
        <v>657.73914780000018</v>
      </c>
      <c r="SO446" s="59">
        <v>657.73914780000018</v>
      </c>
      <c r="SP446" s="59">
        <v>657.73914780000018</v>
      </c>
      <c r="SQ446" s="59">
        <v>657.73914780000018</v>
      </c>
      <c r="SR446" s="59">
        <v>657.73914780000018</v>
      </c>
      <c r="SS446" s="59">
        <v>657.73914780000018</v>
      </c>
      <c r="ST446" s="59">
        <v>657.73914780000018</v>
      </c>
      <c r="SU446" s="59">
        <v>657.73914780000018</v>
      </c>
      <c r="SV446" s="59">
        <v>657.73914780000018</v>
      </c>
      <c r="SW446" s="59">
        <v>657.73914780000018</v>
      </c>
      <c r="SX446" s="59">
        <v>697.20349666800007</v>
      </c>
      <c r="SY446" s="59">
        <v>697.20349666800007</v>
      </c>
      <c r="SZ446" s="59">
        <v>697.20349666800007</v>
      </c>
      <c r="TA446" s="59">
        <v>697.20349666800007</v>
      </c>
      <c r="TB446" s="59">
        <v>697.20349666800007</v>
      </c>
      <c r="TC446" s="59">
        <v>697.20349666800007</v>
      </c>
      <c r="TD446" s="59">
        <v>697.20349666800007</v>
      </c>
      <c r="TE446" s="59">
        <v>697.20349666800007</v>
      </c>
      <c r="TF446" s="59">
        <v>697.20349666800007</v>
      </c>
      <c r="TG446" s="59">
        <v>697.20349666800007</v>
      </c>
      <c r="TH446" s="59">
        <v>697.20349666800007</v>
      </c>
      <c r="TI446" s="59">
        <v>697.20349666800007</v>
      </c>
      <c r="TJ446" s="59">
        <v>739.03570646808021</v>
      </c>
      <c r="TK446" s="59">
        <v>739.03570646808021</v>
      </c>
      <c r="TL446" s="59">
        <v>739.03570646808021</v>
      </c>
      <c r="TM446" s="59">
        <v>739.03570646808021</v>
      </c>
      <c r="TN446" s="59">
        <v>739.03570646808021</v>
      </c>
      <c r="TO446" s="59">
        <v>739.03570646808021</v>
      </c>
      <c r="TP446" s="59">
        <v>739.03570646808021</v>
      </c>
      <c r="TQ446" s="59">
        <v>739.03570646808021</v>
      </c>
      <c r="TR446" s="59">
        <v>739.03570646808021</v>
      </c>
      <c r="TS446" s="59">
        <v>739.03570646808021</v>
      </c>
      <c r="TT446" s="59">
        <v>739.03570646808021</v>
      </c>
      <c r="TU446" s="59">
        <v>739.03570646808021</v>
      </c>
      <c r="TV446" s="59">
        <v>783.37784885616497</v>
      </c>
      <c r="TW446" s="59">
        <v>783.37784885616497</v>
      </c>
      <c r="TX446" s="59">
        <v>783.37784885616497</v>
      </c>
      <c r="TY446" s="59">
        <v>783.37784885616497</v>
      </c>
      <c r="TZ446" s="59">
        <v>783.37784885616497</v>
      </c>
      <c r="UA446" s="59">
        <v>783.37784885616497</v>
      </c>
      <c r="UB446" s="59">
        <v>783.37784885616497</v>
      </c>
      <c r="UC446" s="59">
        <v>783.37784885616497</v>
      </c>
      <c r="UD446" s="59">
        <v>783.37784885616497</v>
      </c>
      <c r="UE446" s="59">
        <v>783.37784885616497</v>
      </c>
      <c r="UF446" s="59">
        <v>783.37784885616497</v>
      </c>
      <c r="UG446" s="59">
        <v>783.37784885616497</v>
      </c>
      <c r="UH446" s="59"/>
      <c r="UK446" s="59">
        <v>994.95725000000004</v>
      </c>
      <c r="UL446" s="59">
        <v>3615.9589199999996</v>
      </c>
      <c r="UM446" s="59">
        <v>3832.9164552000016</v>
      </c>
      <c r="UN446" s="59">
        <v>4062.8914425119997</v>
      </c>
      <c r="UO446" s="59">
        <v>4306.6649290627211</v>
      </c>
      <c r="UP446" s="59">
        <v>4565.0648248064854</v>
      </c>
      <c r="UQ446" s="59"/>
      <c r="UT446" s="59">
        <v>1053.8920000000001</v>
      </c>
      <c r="UU446" s="59">
        <v>3830.14464</v>
      </c>
      <c r="UV446" s="59">
        <v>4059.9533184000015</v>
      </c>
      <c r="UW446" s="59">
        <v>4303.5505175040007</v>
      </c>
      <c r="UX446" s="59">
        <v>4561.7635485542405</v>
      </c>
      <c r="UY446" s="59">
        <v>4835.4693614674952</v>
      </c>
      <c r="UZ446" s="59"/>
      <c r="VC446" s="59">
        <v>0</v>
      </c>
      <c r="VD446" s="59">
        <v>0</v>
      </c>
      <c r="VE446" s="59">
        <v>0</v>
      </c>
      <c r="VF446" s="59">
        <v>0</v>
      </c>
      <c r="VG446" s="59">
        <v>0</v>
      </c>
      <c r="VH446" s="59">
        <v>0</v>
      </c>
      <c r="VI446" s="59"/>
      <c r="VL446" s="59">
        <v>2048.8492500000002</v>
      </c>
      <c r="VM446" s="59">
        <v>7446.1035599999996</v>
      </c>
      <c r="VN446" s="59">
        <v>7892.8697736000031</v>
      </c>
      <c r="VO446" s="59">
        <v>8366.4419600159999</v>
      </c>
      <c r="VP446" s="59">
        <v>8868.4284776169625</v>
      </c>
      <c r="VQ446" s="59">
        <v>9400.5341862739806</v>
      </c>
      <c r="VR446" s="59"/>
      <c r="VU446" s="59">
        <v>34667.5</v>
      </c>
      <c r="VV446" s="59">
        <v>125991.60000000002</v>
      </c>
      <c r="VW446" s="59">
        <v>133551.09600000002</v>
      </c>
      <c r="VX446" s="59">
        <v>141564.16175999999</v>
      </c>
      <c r="VY446" s="59">
        <v>150058.01146560002</v>
      </c>
      <c r="VZ446" s="59">
        <v>159061.49215353598</v>
      </c>
      <c r="WA446" s="59"/>
      <c r="WD446" s="59">
        <v>2888.9583333333335</v>
      </c>
      <c r="WE446" s="59">
        <v>10499.300000000001</v>
      </c>
      <c r="WF446" s="59">
        <v>11129.258000000002</v>
      </c>
      <c r="WG446" s="59">
        <v>11797.01348</v>
      </c>
      <c r="WH446" s="59">
        <v>12504.834288800002</v>
      </c>
      <c r="WI446" s="59">
        <v>13255.124346127997</v>
      </c>
      <c r="WJ446" s="59"/>
      <c r="WM446" s="59">
        <v>121.23199048818017</v>
      </c>
      <c r="WN446" s="59">
        <v>440.59169114561485</v>
      </c>
      <c r="WO446" s="59">
        <v>467.02719261435175</v>
      </c>
      <c r="WP446" s="59">
        <v>495.0488241712128</v>
      </c>
      <c r="WQ446" s="59">
        <v>524.7517536214857</v>
      </c>
      <c r="WR446" s="59">
        <v>556.23685883877454</v>
      </c>
      <c r="WS446" s="59"/>
      <c r="WV446" s="74">
        <v>3.5333333333333332</v>
      </c>
      <c r="WW446" s="74">
        <v>15.533333333333333</v>
      </c>
      <c r="WX446" s="74">
        <v>27.533333333333335</v>
      </c>
      <c r="WY446" s="74">
        <v>39.533333333333331</v>
      </c>
      <c r="WZ446" s="74">
        <v>51.533333333333331</v>
      </c>
      <c r="XA446" s="74">
        <v>63.533333333333331</v>
      </c>
      <c r="XB446" s="74"/>
      <c r="XE446" s="80">
        <v>0</v>
      </c>
      <c r="XF446" s="80">
        <v>1</v>
      </c>
      <c r="XG446" s="80">
        <v>2</v>
      </c>
      <c r="XH446" s="80">
        <v>3</v>
      </c>
      <c r="XI446" s="80">
        <v>4</v>
      </c>
      <c r="XJ446" s="80">
        <v>5</v>
      </c>
      <c r="XK446" s="80"/>
      <c r="XL446" s="75"/>
      <c r="XM446" s="75"/>
      <c r="XN446" s="80">
        <v>3</v>
      </c>
      <c r="XO446" s="80">
        <v>3</v>
      </c>
      <c r="XP446" s="80">
        <v>3</v>
      </c>
      <c r="XQ446" s="80">
        <v>3</v>
      </c>
      <c r="XR446" s="80">
        <v>3</v>
      </c>
      <c r="XS446" s="80">
        <v>3</v>
      </c>
      <c r="XT446" s="80"/>
      <c r="XW446" s="80">
        <v>16</v>
      </c>
      <c r="XX446" s="80">
        <v>16</v>
      </c>
      <c r="XY446" s="80">
        <v>16</v>
      </c>
      <c r="XZ446" s="80">
        <v>15</v>
      </c>
      <c r="YA446" s="80">
        <v>15</v>
      </c>
      <c r="YB446" s="80">
        <v>15</v>
      </c>
      <c r="YC446" s="80"/>
      <c r="YF446" s="5">
        <v>252.76870016785574</v>
      </c>
      <c r="YG446" s="5">
        <v>918.63367603860752</v>
      </c>
      <c r="YH446" s="5">
        <v>973.75169660092342</v>
      </c>
      <c r="YI446" s="5">
        <v>1032.1767983969794</v>
      </c>
      <c r="YJ446" s="5">
        <v>1094.1074063007991</v>
      </c>
      <c r="YK446" s="5">
        <v>3384.7012860339428</v>
      </c>
      <c r="YL446" s="5"/>
      <c r="YO446" s="5">
        <v>5455.4395719681079</v>
      </c>
      <c r="YP446" s="5">
        <v>19826.626101552669</v>
      </c>
      <c r="YQ446" s="5">
        <v>21016.223667645827</v>
      </c>
      <c r="YR446" s="5">
        <v>29702.929450272768</v>
      </c>
      <c r="YS446" s="5">
        <v>31485.105217289143</v>
      </c>
      <c r="YT446" s="5">
        <v>33374.211530326473</v>
      </c>
      <c r="YU446" s="5"/>
      <c r="YX446" s="5">
        <v>3731.1809758680647</v>
      </c>
      <c r="YY446" s="5">
        <v>19649.869898749301</v>
      </c>
      <c r="YZ446" s="5">
        <v>21016.223667645827</v>
      </c>
      <c r="ZA446" s="5">
        <v>29702.929450272768</v>
      </c>
      <c r="ZB446" s="5">
        <v>31485.105217289143</v>
      </c>
      <c r="ZC446" s="5">
        <v>33374.211530326473</v>
      </c>
      <c r="ZD446" s="5"/>
      <c r="ZG446" s="5">
        <v>121.23199048818017</v>
      </c>
      <c r="ZH446" s="5">
        <v>440.59169114561485</v>
      </c>
      <c r="ZI446" s="5">
        <v>467.02719261435175</v>
      </c>
      <c r="ZJ446" s="5">
        <v>495.0488241712128</v>
      </c>
      <c r="ZK446" s="5">
        <v>524.7517536214857</v>
      </c>
      <c r="ZL446" s="5">
        <v>556.23685883877454</v>
      </c>
      <c r="ZM446" s="5"/>
      <c r="ZP446" s="60">
        <v>848.62393341726124</v>
      </c>
      <c r="ZQ446" s="60">
        <v>12336.567352077216</v>
      </c>
      <c r="ZR446" s="60">
        <v>13076.761393201848</v>
      </c>
      <c r="ZS446" s="60">
        <v>13861.367076793958</v>
      </c>
      <c r="ZT446" s="60">
        <v>14693.049101401601</v>
      </c>
      <c r="ZU446" s="60">
        <v>15574.632047485688</v>
      </c>
      <c r="ZV446" s="60"/>
      <c r="ZY446" s="60">
        <v>121.23199048818017</v>
      </c>
      <c r="ZZ446" s="60">
        <v>440.59169114561485</v>
      </c>
      <c r="AAA446" s="60">
        <v>467.02719261435175</v>
      </c>
      <c r="AAB446" s="60">
        <v>495.0488241712128</v>
      </c>
      <c r="AAC446" s="60">
        <v>524.7517536214857</v>
      </c>
      <c r="AAD446" s="60">
        <v>556.23685883877454</v>
      </c>
      <c r="AAE446" s="60"/>
      <c r="AAH446" s="60">
        <v>1576.0158763463423</v>
      </c>
      <c r="AAI446" s="60">
        <v>11895.975660931601</v>
      </c>
      <c r="AAJ446" s="60">
        <v>22417.305245488882</v>
      </c>
      <c r="AAK446" s="60">
        <v>34158.368867813682</v>
      </c>
      <c r="AAL446" s="60">
        <v>47227.657825933718</v>
      </c>
      <c r="AAM446" s="60">
        <v>67304.659919491722</v>
      </c>
      <c r="AAN446" s="60"/>
      <c r="AAQ446" s="5">
        <v>2424.6398097636038</v>
      </c>
      <c r="AAR446" s="5">
        <v>24232.543013008817</v>
      </c>
      <c r="AAS446" s="5">
        <v>35494.066638690732</v>
      </c>
      <c r="AAT446" s="5">
        <v>48019.735944607644</v>
      </c>
      <c r="AAU446" s="5">
        <v>61920.706927335319</v>
      </c>
      <c r="AAV446" s="5">
        <v>82879.291966977413</v>
      </c>
    </row>
    <row r="447" spans="2:724" ht="15" customHeight="1">
      <c r="B447" s="228">
        <v>174</v>
      </c>
      <c r="C447" s="228">
        <v>164955</v>
      </c>
      <c r="D447" s="229" t="s">
        <v>581</v>
      </c>
      <c r="E447" s="73" t="b">
        <v>0</v>
      </c>
      <c r="F447" s="230">
        <v>39174</v>
      </c>
      <c r="G447" s="231" t="s">
        <v>426</v>
      </c>
      <c r="H447" s="57" t="s">
        <v>258</v>
      </c>
      <c r="I447" s="57" t="s">
        <v>200</v>
      </c>
      <c r="J447" s="229" t="s">
        <v>259</v>
      </c>
      <c r="K447" s="232">
        <v>8464</v>
      </c>
      <c r="L447" s="232">
        <v>0</v>
      </c>
      <c r="M447" s="73" t="b">
        <v>1</v>
      </c>
      <c r="N447" s="73" t="b">
        <v>1</v>
      </c>
      <c r="O447" s="73" t="b">
        <v>1</v>
      </c>
      <c r="P447" s="27">
        <v>40270</v>
      </c>
      <c r="Q447" s="27" t="s">
        <v>426</v>
      </c>
      <c r="R447" s="69">
        <v>0</v>
      </c>
      <c r="S447" s="69">
        <v>0.06</v>
      </c>
      <c r="T447" s="69">
        <v>0.06</v>
      </c>
      <c r="U447" s="69">
        <v>0.06</v>
      </c>
      <c r="V447" s="69">
        <v>0.06</v>
      </c>
      <c r="W447" s="69">
        <v>0.06</v>
      </c>
      <c r="Z447" s="232">
        <v>8464</v>
      </c>
      <c r="AA447" s="232">
        <v>8464</v>
      </c>
      <c r="AB447" s="232">
        <v>8732</v>
      </c>
      <c r="AC447" s="232">
        <v>9000</v>
      </c>
      <c r="AD447" s="232">
        <v>9000</v>
      </c>
      <c r="AE447" s="232">
        <v>9905</v>
      </c>
      <c r="AF447" s="232">
        <v>9905</v>
      </c>
      <c r="AG447" s="232">
        <v>9905</v>
      </c>
      <c r="AH447" s="232">
        <v>9905</v>
      </c>
      <c r="AI447" s="232">
        <v>9905</v>
      </c>
      <c r="AJ447" s="232">
        <v>9905</v>
      </c>
      <c r="AK447" s="232">
        <v>9905</v>
      </c>
      <c r="AL447" s="5">
        <v>10499.300000000001</v>
      </c>
      <c r="AM447" s="5">
        <v>10499.300000000001</v>
      </c>
      <c r="AN447" s="5">
        <v>10499.300000000001</v>
      </c>
      <c r="AO447" s="5">
        <v>10499.300000000001</v>
      </c>
      <c r="AP447" s="5">
        <v>10499.300000000001</v>
      </c>
      <c r="AQ447" s="5">
        <v>10499.300000000001</v>
      </c>
      <c r="AR447" s="5">
        <v>10499.300000000001</v>
      </c>
      <c r="AS447" s="5">
        <v>10499.300000000001</v>
      </c>
      <c r="AT447" s="5">
        <v>10499.300000000001</v>
      </c>
      <c r="AU447" s="5">
        <v>10499.300000000001</v>
      </c>
      <c r="AV447" s="5">
        <v>10499.300000000001</v>
      </c>
      <c r="AW447" s="5">
        <v>10499.300000000001</v>
      </c>
      <c r="AX447" s="5">
        <v>11129.258000000002</v>
      </c>
      <c r="AY447" s="5">
        <v>11129.258000000002</v>
      </c>
      <c r="AZ447" s="5">
        <v>11129.258000000002</v>
      </c>
      <c r="BA447" s="5">
        <v>11129.258000000002</v>
      </c>
      <c r="BB447" s="5">
        <v>11129.258000000002</v>
      </c>
      <c r="BC447" s="5">
        <v>11129.258000000002</v>
      </c>
      <c r="BD447" s="5">
        <v>11129.258000000002</v>
      </c>
      <c r="BE447" s="5">
        <v>11129.258000000002</v>
      </c>
      <c r="BF447" s="5">
        <v>11129.258000000002</v>
      </c>
      <c r="BG447" s="5">
        <v>11129.258000000002</v>
      </c>
      <c r="BH447" s="5">
        <v>11129.258000000002</v>
      </c>
      <c r="BI447" s="5">
        <v>11129.258000000002</v>
      </c>
      <c r="BJ447" s="5">
        <v>11797.013480000001</v>
      </c>
      <c r="BK447" s="5">
        <v>11797.013480000001</v>
      </c>
      <c r="BL447" s="5">
        <v>11797.013480000001</v>
      </c>
      <c r="BM447" s="5">
        <v>11797.013480000001</v>
      </c>
      <c r="BN447" s="5">
        <v>11797.013480000001</v>
      </c>
      <c r="BO447" s="5">
        <v>11797.013480000001</v>
      </c>
      <c r="BP447" s="5">
        <v>11797.013480000001</v>
      </c>
      <c r="BQ447" s="5">
        <v>11797.013480000001</v>
      </c>
      <c r="BR447" s="5">
        <v>11797.013480000001</v>
      </c>
      <c r="BS447" s="5">
        <v>11797.013480000001</v>
      </c>
      <c r="BT447" s="5">
        <v>11797.013480000001</v>
      </c>
      <c r="BU447" s="5">
        <v>11797.013480000001</v>
      </c>
      <c r="BV447" s="5">
        <v>12504.834288800002</v>
      </c>
      <c r="BW447" s="5">
        <v>12504.834288800002</v>
      </c>
      <c r="BX447" s="5">
        <v>12504.834288800002</v>
      </c>
      <c r="BY447" s="5">
        <v>12504.834288800002</v>
      </c>
      <c r="BZ447" s="5">
        <v>12504.834288800002</v>
      </c>
      <c r="CA447" s="5">
        <v>12504.834288800002</v>
      </c>
      <c r="CB447" s="5">
        <v>12504.834288800002</v>
      </c>
      <c r="CC447" s="5">
        <v>12504.834288800002</v>
      </c>
      <c r="CD447" s="5">
        <v>12504.834288800002</v>
      </c>
      <c r="CE447" s="5">
        <v>12504.834288800002</v>
      </c>
      <c r="CF447" s="5">
        <v>12504.834288800002</v>
      </c>
      <c r="CG447" s="5">
        <v>12504.834288800002</v>
      </c>
      <c r="CH447" s="5">
        <v>13255.124346128003</v>
      </c>
      <c r="CI447" s="5">
        <v>13255.124346128003</v>
      </c>
      <c r="CJ447" s="5">
        <v>13255.124346128003</v>
      </c>
      <c r="CK447" s="5">
        <v>13255.124346128003</v>
      </c>
      <c r="CL447" s="5">
        <v>13255.124346128003</v>
      </c>
      <c r="CM447" s="5">
        <v>13255.124346128003</v>
      </c>
      <c r="CN447" s="5">
        <v>13255.124346128003</v>
      </c>
      <c r="CO447" s="5">
        <v>13255.124346128003</v>
      </c>
      <c r="CP447" s="5">
        <v>13255.124346128003</v>
      </c>
      <c r="CQ447" s="5">
        <v>13255.124346128003</v>
      </c>
      <c r="CR447" s="5">
        <v>13255.124346128003</v>
      </c>
      <c r="CS447" s="5">
        <v>13255.124346128003</v>
      </c>
      <c r="CU447" s="69">
        <v>0</v>
      </c>
      <c r="CV447" s="69">
        <v>0</v>
      </c>
      <c r="CW447" s="69">
        <v>0</v>
      </c>
      <c r="CX447" s="69">
        <v>0</v>
      </c>
      <c r="CY447" s="69">
        <v>0</v>
      </c>
      <c r="CZ447" s="69">
        <v>0</v>
      </c>
      <c r="DC447" s="5">
        <v>0</v>
      </c>
      <c r="DD447" s="5">
        <v>0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0</v>
      </c>
      <c r="DO447" s="5">
        <v>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0</v>
      </c>
      <c r="EI447" s="5">
        <v>0</v>
      </c>
      <c r="EJ447" s="5">
        <v>0</v>
      </c>
      <c r="EK447" s="5">
        <v>0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0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0</v>
      </c>
      <c r="FC447" s="5">
        <v>0</v>
      </c>
      <c r="FD447" s="5">
        <v>0</v>
      </c>
      <c r="FE447" s="5">
        <v>0</v>
      </c>
      <c r="FF447" s="5">
        <v>0</v>
      </c>
      <c r="FG447" s="5">
        <v>0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  <c r="FO447" s="5">
        <v>0</v>
      </c>
      <c r="FP447" s="5">
        <v>0</v>
      </c>
      <c r="FQ447" s="5">
        <v>0</v>
      </c>
      <c r="FR447" s="5">
        <v>0</v>
      </c>
      <c r="FS447" s="5">
        <v>0</v>
      </c>
      <c r="FT447" s="5">
        <v>0</v>
      </c>
      <c r="FU447" s="5">
        <v>0</v>
      </c>
      <c r="FV447" s="5">
        <v>0</v>
      </c>
      <c r="FW447" s="5"/>
      <c r="FZ447" s="5">
        <v>8464</v>
      </c>
      <c r="GA447" s="5">
        <v>8464</v>
      </c>
      <c r="GB447" s="5">
        <v>8732</v>
      </c>
      <c r="GC447" s="5">
        <v>9000</v>
      </c>
      <c r="GD447" s="5">
        <v>9000</v>
      </c>
      <c r="GE447" s="5">
        <v>9905</v>
      </c>
      <c r="GF447" s="5">
        <v>9905</v>
      </c>
      <c r="GG447" s="5">
        <v>9905</v>
      </c>
      <c r="GH447" s="5">
        <v>9905</v>
      </c>
      <c r="GI447" s="5">
        <v>9905</v>
      </c>
      <c r="GJ447" s="5">
        <v>9905</v>
      </c>
      <c r="GK447" s="5">
        <v>9905</v>
      </c>
      <c r="GL447" s="5">
        <v>10499.300000000001</v>
      </c>
      <c r="GM447" s="5">
        <v>10499.300000000001</v>
      </c>
      <c r="GN447" s="5">
        <v>10499.300000000001</v>
      </c>
      <c r="GO447" s="5">
        <v>10499.300000000001</v>
      </c>
      <c r="GP447" s="5">
        <v>10499.300000000001</v>
      </c>
      <c r="GQ447" s="5">
        <v>10499.300000000001</v>
      </c>
      <c r="GR447" s="5">
        <v>10499.300000000001</v>
      </c>
      <c r="GS447" s="5">
        <v>10499.300000000001</v>
      </c>
      <c r="GT447" s="5">
        <v>10499.300000000001</v>
      </c>
      <c r="GU447" s="5">
        <v>10499.300000000001</v>
      </c>
      <c r="GV447" s="5">
        <v>10499.300000000001</v>
      </c>
      <c r="GW447" s="5">
        <v>10499.300000000001</v>
      </c>
      <c r="GX447" s="5">
        <v>11129.258000000002</v>
      </c>
      <c r="GY447" s="5">
        <v>11129.258000000002</v>
      </c>
      <c r="GZ447" s="5">
        <v>11129.258000000002</v>
      </c>
      <c r="HA447" s="5">
        <v>11129.258000000002</v>
      </c>
      <c r="HB447" s="5">
        <v>11129.258000000002</v>
      </c>
      <c r="HC447" s="5">
        <v>11129.258000000002</v>
      </c>
      <c r="HD447" s="5">
        <v>11129.258000000002</v>
      </c>
      <c r="HE447" s="5">
        <v>11129.258000000002</v>
      </c>
      <c r="HF447" s="5">
        <v>11129.258000000002</v>
      </c>
      <c r="HG447" s="5">
        <v>11129.258000000002</v>
      </c>
      <c r="HH447" s="5">
        <v>11129.258000000002</v>
      </c>
      <c r="HI447" s="5">
        <v>11129.258000000002</v>
      </c>
      <c r="HJ447" s="5">
        <v>11797.013480000001</v>
      </c>
      <c r="HK447" s="5">
        <v>11797.013480000001</v>
      </c>
      <c r="HL447" s="5">
        <v>11797.013480000001</v>
      </c>
      <c r="HM447" s="5">
        <v>11797.013480000001</v>
      </c>
      <c r="HN447" s="5">
        <v>11797.013480000001</v>
      </c>
      <c r="HO447" s="5">
        <v>11797.013480000001</v>
      </c>
      <c r="HP447" s="5">
        <v>11797.013480000001</v>
      </c>
      <c r="HQ447" s="5">
        <v>11797.013480000001</v>
      </c>
      <c r="HR447" s="5">
        <v>11797.013480000001</v>
      </c>
      <c r="HS447" s="5">
        <v>11797.013480000001</v>
      </c>
      <c r="HT447" s="5">
        <v>11797.013480000001</v>
      </c>
      <c r="HU447" s="5">
        <v>11797.013480000001</v>
      </c>
      <c r="HV447" s="5">
        <v>12504.834288800002</v>
      </c>
      <c r="HW447" s="5">
        <v>12504.834288800002</v>
      </c>
      <c r="HX447" s="5">
        <v>12504.834288800002</v>
      </c>
      <c r="HY447" s="5">
        <v>12504.834288800002</v>
      </c>
      <c r="HZ447" s="5">
        <v>12504.834288800002</v>
      </c>
      <c r="IA447" s="5">
        <v>12504.834288800002</v>
      </c>
      <c r="IB447" s="5">
        <v>12504.834288800002</v>
      </c>
      <c r="IC447" s="5">
        <v>12504.834288800002</v>
      </c>
      <c r="ID447" s="5">
        <v>12504.834288800002</v>
      </c>
      <c r="IE447" s="5">
        <v>12504.834288800002</v>
      </c>
      <c r="IF447" s="5">
        <v>12504.834288800002</v>
      </c>
      <c r="IG447" s="5">
        <v>12504.834288800002</v>
      </c>
      <c r="IH447" s="5">
        <v>13255.124346128003</v>
      </c>
      <c r="II447" s="5">
        <v>13255.124346128003</v>
      </c>
      <c r="IJ447" s="5">
        <v>13255.124346128003</v>
      </c>
      <c r="IK447" s="5">
        <v>13255.124346128003</v>
      </c>
      <c r="IL447" s="5">
        <v>13255.124346128003</v>
      </c>
      <c r="IM447" s="5">
        <v>13255.124346128003</v>
      </c>
      <c r="IN447" s="5">
        <v>13255.124346128003</v>
      </c>
      <c r="IO447" s="5">
        <v>13255.124346128003</v>
      </c>
      <c r="IP447" s="5">
        <v>13255.124346128003</v>
      </c>
      <c r="IQ447" s="5">
        <v>13255.124346128003</v>
      </c>
      <c r="IR447" s="5">
        <v>13255.124346128003</v>
      </c>
      <c r="IS447" s="5">
        <v>13255.124346128003</v>
      </c>
      <c r="IT447" s="5"/>
      <c r="IW447" s="5">
        <v>242.91679999999999</v>
      </c>
      <c r="IX447" s="5">
        <v>242.91679999999999</v>
      </c>
      <c r="IY447" s="5">
        <v>250.60839999999999</v>
      </c>
      <c r="IZ447" s="5">
        <v>258.3</v>
      </c>
      <c r="JA447" s="5">
        <v>258.3</v>
      </c>
      <c r="JB447" s="5">
        <v>284.27350000000001</v>
      </c>
      <c r="JC447" s="5">
        <v>284.27350000000001</v>
      </c>
      <c r="JD447" s="5">
        <v>284.27350000000001</v>
      </c>
      <c r="JE447" s="5">
        <v>284.27350000000001</v>
      </c>
      <c r="JF447" s="5">
        <v>284.27350000000001</v>
      </c>
      <c r="JG447" s="5">
        <v>284.27350000000001</v>
      </c>
      <c r="JH447" s="5">
        <v>284.27350000000001</v>
      </c>
      <c r="JI447" s="5">
        <v>301.32991000000004</v>
      </c>
      <c r="JJ447" s="5">
        <v>301.32991000000004</v>
      </c>
      <c r="JK447" s="5">
        <v>301.32991000000004</v>
      </c>
      <c r="JL447" s="5">
        <v>301.32991000000004</v>
      </c>
      <c r="JM447" s="5">
        <v>301.32991000000004</v>
      </c>
      <c r="JN447" s="5">
        <v>301.32991000000004</v>
      </c>
      <c r="JO447" s="5">
        <v>301.32991000000004</v>
      </c>
      <c r="JP447" s="5">
        <v>301.32991000000004</v>
      </c>
      <c r="JQ447" s="5">
        <v>301.32991000000004</v>
      </c>
      <c r="JR447" s="5">
        <v>301.32991000000004</v>
      </c>
      <c r="JS447" s="5">
        <v>301.32991000000004</v>
      </c>
      <c r="JT447" s="5">
        <v>301.32991000000004</v>
      </c>
      <c r="JU447" s="5">
        <v>319.40970460000005</v>
      </c>
      <c r="JV447" s="5">
        <v>319.40970460000005</v>
      </c>
      <c r="JW447" s="5">
        <v>319.40970460000005</v>
      </c>
      <c r="JX447" s="5">
        <v>319.40970460000005</v>
      </c>
      <c r="JY447" s="5">
        <v>319.40970460000005</v>
      </c>
      <c r="JZ447" s="5">
        <v>319.40970460000005</v>
      </c>
      <c r="KA447" s="5">
        <v>319.40970460000005</v>
      </c>
      <c r="KB447" s="5">
        <v>319.40970460000005</v>
      </c>
      <c r="KC447" s="5">
        <v>319.40970460000005</v>
      </c>
      <c r="KD447" s="5">
        <v>319.40970460000005</v>
      </c>
      <c r="KE447" s="5">
        <v>319.40970460000005</v>
      </c>
      <c r="KF447" s="5">
        <v>319.40970460000005</v>
      </c>
      <c r="KG447" s="5">
        <v>338.57428687600003</v>
      </c>
      <c r="KH447" s="5">
        <v>338.57428687600003</v>
      </c>
      <c r="KI447" s="5">
        <v>338.57428687600003</v>
      </c>
      <c r="KJ447" s="5">
        <v>338.57428687600003</v>
      </c>
      <c r="KK447" s="5">
        <v>338.57428687600003</v>
      </c>
      <c r="KL447" s="5">
        <v>338.57428687600003</v>
      </c>
      <c r="KM447" s="5">
        <v>338.57428687600003</v>
      </c>
      <c r="KN447" s="5">
        <v>338.57428687600003</v>
      </c>
      <c r="KO447" s="5">
        <v>338.57428687600003</v>
      </c>
      <c r="KP447" s="5">
        <v>338.57428687600003</v>
      </c>
      <c r="KQ447" s="5">
        <v>338.57428687600003</v>
      </c>
      <c r="KR447" s="5">
        <v>338.57428687600003</v>
      </c>
      <c r="KS447" s="5">
        <v>358.88874408856009</v>
      </c>
      <c r="KT447" s="5">
        <v>358.88874408856009</v>
      </c>
      <c r="KU447" s="5">
        <v>358.88874408856009</v>
      </c>
      <c r="KV447" s="5">
        <v>358.88874408856009</v>
      </c>
      <c r="KW447" s="5">
        <v>358.88874408856009</v>
      </c>
      <c r="KX447" s="5">
        <v>358.88874408856009</v>
      </c>
      <c r="KY447" s="5">
        <v>358.88874408856009</v>
      </c>
      <c r="KZ447" s="5">
        <v>358.88874408856009</v>
      </c>
      <c r="LA447" s="5">
        <v>358.88874408856009</v>
      </c>
      <c r="LB447" s="5">
        <v>358.88874408856009</v>
      </c>
      <c r="LC447" s="5">
        <v>358.88874408856009</v>
      </c>
      <c r="LD447" s="5">
        <v>358.88874408856009</v>
      </c>
      <c r="LE447" s="5">
        <v>380.42206873387369</v>
      </c>
      <c r="LF447" s="5">
        <v>380.42206873387369</v>
      </c>
      <c r="LG447" s="5">
        <v>380.42206873387369</v>
      </c>
      <c r="LH447" s="5">
        <v>380.42206873387369</v>
      </c>
      <c r="LI447" s="5">
        <v>380.42206873387369</v>
      </c>
      <c r="LJ447" s="5">
        <v>380.42206873387369</v>
      </c>
      <c r="LK447" s="5">
        <v>380.42206873387369</v>
      </c>
      <c r="LL447" s="5">
        <v>380.42206873387369</v>
      </c>
      <c r="LM447" s="5">
        <v>380.42206873387369</v>
      </c>
      <c r="LN447" s="5">
        <v>380.42206873387369</v>
      </c>
      <c r="LO447" s="5">
        <v>380.42206873387369</v>
      </c>
      <c r="LP447" s="5">
        <v>380.42206873387369</v>
      </c>
      <c r="LQ447" s="5"/>
      <c r="LT447" s="5">
        <v>257.30560000000003</v>
      </c>
      <c r="LU447" s="5">
        <v>257.30560000000003</v>
      </c>
      <c r="LV447" s="5">
        <v>265.45280000000002</v>
      </c>
      <c r="LW447" s="5">
        <v>273.60000000000002</v>
      </c>
      <c r="LX447" s="5">
        <v>273.60000000000002</v>
      </c>
      <c r="LY447" s="5">
        <v>301.11200000000002</v>
      </c>
      <c r="LZ447" s="5">
        <v>301.11200000000002</v>
      </c>
      <c r="MA447" s="5">
        <v>301.11200000000002</v>
      </c>
      <c r="MB447" s="5">
        <v>301.11200000000002</v>
      </c>
      <c r="MC447" s="5">
        <v>301.11200000000002</v>
      </c>
      <c r="MD447" s="5">
        <v>301.11200000000002</v>
      </c>
      <c r="ME447" s="5">
        <v>301.11200000000002</v>
      </c>
      <c r="MF447" s="5">
        <v>319.17872000000006</v>
      </c>
      <c r="MG447" s="5">
        <v>319.17872000000006</v>
      </c>
      <c r="MH447" s="5">
        <v>319.17872000000006</v>
      </c>
      <c r="MI447" s="5">
        <v>319.17872000000006</v>
      </c>
      <c r="MJ447" s="5">
        <v>319.17872000000006</v>
      </c>
      <c r="MK447" s="5">
        <v>319.17872000000006</v>
      </c>
      <c r="ML447" s="5">
        <v>319.17872000000006</v>
      </c>
      <c r="MM447" s="5">
        <v>319.17872000000006</v>
      </c>
      <c r="MN447" s="5">
        <v>319.17872000000006</v>
      </c>
      <c r="MO447" s="5">
        <v>319.17872000000006</v>
      </c>
      <c r="MP447" s="5">
        <v>319.17872000000006</v>
      </c>
      <c r="MQ447" s="5">
        <v>319.17872000000006</v>
      </c>
      <c r="MR447" s="5">
        <v>338.32944320000007</v>
      </c>
      <c r="MS447" s="5">
        <v>338.32944320000007</v>
      </c>
      <c r="MT447" s="5">
        <v>338.32944320000007</v>
      </c>
      <c r="MU447" s="5">
        <v>338.32944320000007</v>
      </c>
      <c r="MV447" s="5">
        <v>338.32944320000007</v>
      </c>
      <c r="MW447" s="5">
        <v>338.32944320000007</v>
      </c>
      <c r="MX447" s="5">
        <v>338.32944320000007</v>
      </c>
      <c r="MY447" s="5">
        <v>338.32944320000007</v>
      </c>
      <c r="MZ447" s="5">
        <v>338.32944320000007</v>
      </c>
      <c r="NA447" s="5">
        <v>338.32944320000007</v>
      </c>
      <c r="NB447" s="5">
        <v>338.32944320000007</v>
      </c>
      <c r="NC447" s="5">
        <v>338.32944320000007</v>
      </c>
      <c r="ND447" s="5">
        <v>358.62920979200004</v>
      </c>
      <c r="NE447" s="5">
        <v>358.62920979200004</v>
      </c>
      <c r="NF447" s="5">
        <v>358.62920979200004</v>
      </c>
      <c r="NG447" s="5">
        <v>358.62920979200004</v>
      </c>
      <c r="NH447" s="5">
        <v>358.62920979200004</v>
      </c>
      <c r="NI447" s="5">
        <v>358.62920979200004</v>
      </c>
      <c r="NJ447" s="5">
        <v>358.62920979200004</v>
      </c>
      <c r="NK447" s="5">
        <v>358.62920979200004</v>
      </c>
      <c r="NL447" s="5">
        <v>358.62920979200004</v>
      </c>
      <c r="NM447" s="5">
        <v>358.62920979200004</v>
      </c>
      <c r="NN447" s="5">
        <v>358.62920979200004</v>
      </c>
      <c r="NO447" s="5">
        <v>358.62920979200004</v>
      </c>
      <c r="NP447" s="5">
        <v>380.14696237952006</v>
      </c>
      <c r="NQ447" s="5">
        <v>380.14696237952006</v>
      </c>
      <c r="NR447" s="5">
        <v>380.14696237952006</v>
      </c>
      <c r="NS447" s="5">
        <v>380.14696237952006</v>
      </c>
      <c r="NT447" s="5">
        <v>380.14696237952006</v>
      </c>
      <c r="NU447" s="5">
        <v>380.14696237952006</v>
      </c>
      <c r="NV447" s="5">
        <v>380.14696237952006</v>
      </c>
      <c r="NW447" s="5">
        <v>380.14696237952006</v>
      </c>
      <c r="NX447" s="5">
        <v>380.14696237952006</v>
      </c>
      <c r="NY447" s="5">
        <v>380.14696237952006</v>
      </c>
      <c r="NZ447" s="5">
        <v>380.14696237952006</v>
      </c>
      <c r="OA447" s="5">
        <v>380.14696237952006</v>
      </c>
      <c r="OB447" s="5">
        <v>402.95578012229129</v>
      </c>
      <c r="OC447" s="5">
        <v>402.95578012229129</v>
      </c>
      <c r="OD447" s="5">
        <v>402.95578012229129</v>
      </c>
      <c r="OE447" s="5">
        <v>402.95578012229129</v>
      </c>
      <c r="OF447" s="5">
        <v>402.95578012229129</v>
      </c>
      <c r="OG447" s="5">
        <v>402.95578012229129</v>
      </c>
      <c r="OH447" s="5">
        <v>402.95578012229129</v>
      </c>
      <c r="OI447" s="5">
        <v>402.95578012229129</v>
      </c>
      <c r="OJ447" s="5">
        <v>402.95578012229129</v>
      </c>
      <c r="OK447" s="5">
        <v>402.95578012229129</v>
      </c>
      <c r="OL447" s="5">
        <v>402.95578012229129</v>
      </c>
      <c r="OM447" s="5">
        <v>402.95578012229129</v>
      </c>
      <c r="ON447" s="5"/>
      <c r="OQ447" s="59">
        <v>0</v>
      </c>
      <c r="OR447" s="59">
        <v>0</v>
      </c>
      <c r="OS447" s="59">
        <v>0</v>
      </c>
      <c r="OT447" s="59">
        <v>0</v>
      </c>
      <c r="OU447" s="59">
        <v>0</v>
      </c>
      <c r="OV447" s="59">
        <v>0</v>
      </c>
      <c r="OW447" s="59">
        <v>0</v>
      </c>
      <c r="OX447" s="59">
        <v>0</v>
      </c>
      <c r="OY447" s="59">
        <v>0</v>
      </c>
      <c r="OZ447" s="59">
        <v>0</v>
      </c>
      <c r="PA447" s="59">
        <v>0</v>
      </c>
      <c r="PB447" s="59">
        <v>0</v>
      </c>
      <c r="PC447" s="59">
        <v>0</v>
      </c>
      <c r="PD447" s="59">
        <v>0</v>
      </c>
      <c r="PE447" s="59">
        <v>0</v>
      </c>
      <c r="PF447" s="59">
        <v>0</v>
      </c>
      <c r="PG447" s="59">
        <v>0</v>
      </c>
      <c r="PH447" s="59">
        <v>0</v>
      </c>
      <c r="PI447" s="59">
        <v>0</v>
      </c>
      <c r="PJ447" s="59">
        <v>0</v>
      </c>
      <c r="PK447" s="59">
        <v>0</v>
      </c>
      <c r="PL447" s="59">
        <v>0</v>
      </c>
      <c r="PM447" s="59">
        <v>0</v>
      </c>
      <c r="PN447" s="59">
        <v>0</v>
      </c>
      <c r="PO447" s="59">
        <v>0</v>
      </c>
      <c r="PP447" s="59">
        <v>0</v>
      </c>
      <c r="PQ447" s="59">
        <v>0</v>
      </c>
      <c r="PR447" s="59">
        <v>0</v>
      </c>
      <c r="PS447" s="59">
        <v>0</v>
      </c>
      <c r="PT447" s="59">
        <v>0</v>
      </c>
      <c r="PU447" s="59">
        <v>0</v>
      </c>
      <c r="PV447" s="59">
        <v>0</v>
      </c>
      <c r="PW447" s="59">
        <v>0</v>
      </c>
      <c r="PX447" s="59">
        <v>0</v>
      </c>
      <c r="PY447" s="59">
        <v>0</v>
      </c>
      <c r="PZ447" s="59">
        <v>0</v>
      </c>
      <c r="QA447" s="59">
        <v>0</v>
      </c>
      <c r="QB447" s="59">
        <v>0</v>
      </c>
      <c r="QC447" s="59">
        <v>0</v>
      </c>
      <c r="QD447" s="59">
        <v>0</v>
      </c>
      <c r="QE447" s="59">
        <v>0</v>
      </c>
      <c r="QF447" s="59">
        <v>0</v>
      </c>
      <c r="QG447" s="59">
        <v>0</v>
      </c>
      <c r="QH447" s="59">
        <v>0</v>
      </c>
      <c r="QI447" s="59">
        <v>0</v>
      </c>
      <c r="QJ447" s="59">
        <v>0</v>
      </c>
      <c r="QK447" s="59">
        <v>0</v>
      </c>
      <c r="QL447" s="59">
        <v>0</v>
      </c>
      <c r="QM447" s="59">
        <v>0</v>
      </c>
      <c r="QN447" s="59">
        <v>0</v>
      </c>
      <c r="QO447" s="59">
        <v>0</v>
      </c>
      <c r="QP447" s="59">
        <v>0</v>
      </c>
      <c r="QQ447" s="59">
        <v>0</v>
      </c>
      <c r="QR447" s="59">
        <v>0</v>
      </c>
      <c r="QS447" s="59">
        <v>0</v>
      </c>
      <c r="QT447" s="59">
        <v>0</v>
      </c>
      <c r="QU447" s="59">
        <v>0</v>
      </c>
      <c r="QV447" s="59">
        <v>0</v>
      </c>
      <c r="QW447" s="59">
        <v>0</v>
      </c>
      <c r="QX447" s="59">
        <v>0</v>
      </c>
      <c r="QY447" s="59">
        <v>0</v>
      </c>
      <c r="QZ447" s="59">
        <v>0</v>
      </c>
      <c r="RA447" s="59">
        <v>0</v>
      </c>
      <c r="RB447" s="59">
        <v>0</v>
      </c>
      <c r="RC447" s="59">
        <v>0</v>
      </c>
      <c r="RD447" s="59">
        <v>0</v>
      </c>
      <c r="RE447" s="59">
        <v>0</v>
      </c>
      <c r="RF447" s="59">
        <v>0</v>
      </c>
      <c r="RG447" s="59">
        <v>0</v>
      </c>
      <c r="RH447" s="59">
        <v>0</v>
      </c>
      <c r="RI447" s="59">
        <v>0</v>
      </c>
      <c r="RJ447" s="59">
        <v>0</v>
      </c>
      <c r="RK447" s="59"/>
      <c r="RN447" s="59">
        <v>500.22239999999999</v>
      </c>
      <c r="RO447" s="59">
        <v>500.22239999999999</v>
      </c>
      <c r="RP447" s="59">
        <v>516.06119999999999</v>
      </c>
      <c r="RQ447" s="59">
        <v>531.90000000000009</v>
      </c>
      <c r="RR447" s="59">
        <v>531.90000000000009</v>
      </c>
      <c r="RS447" s="59">
        <v>585.38550000000009</v>
      </c>
      <c r="RT447" s="59">
        <v>585.38550000000009</v>
      </c>
      <c r="RU447" s="59">
        <v>585.38550000000009</v>
      </c>
      <c r="RV447" s="59">
        <v>585.38550000000009</v>
      </c>
      <c r="RW447" s="59">
        <v>585.38550000000009</v>
      </c>
      <c r="RX447" s="59">
        <v>585.38550000000009</v>
      </c>
      <c r="RY447" s="59">
        <v>585.38550000000009</v>
      </c>
      <c r="RZ447" s="59">
        <v>620.50863000000004</v>
      </c>
      <c r="SA447" s="59">
        <v>620.50863000000004</v>
      </c>
      <c r="SB447" s="59">
        <v>620.50863000000004</v>
      </c>
      <c r="SC447" s="59">
        <v>620.50863000000004</v>
      </c>
      <c r="SD447" s="59">
        <v>620.50863000000004</v>
      </c>
      <c r="SE447" s="59">
        <v>620.50863000000004</v>
      </c>
      <c r="SF447" s="59">
        <v>620.50863000000004</v>
      </c>
      <c r="SG447" s="59">
        <v>620.50863000000004</v>
      </c>
      <c r="SH447" s="59">
        <v>620.50863000000004</v>
      </c>
      <c r="SI447" s="59">
        <v>620.50863000000004</v>
      </c>
      <c r="SJ447" s="59">
        <v>620.50863000000004</v>
      </c>
      <c r="SK447" s="59">
        <v>620.50863000000004</v>
      </c>
      <c r="SL447" s="59">
        <v>657.73914780000018</v>
      </c>
      <c r="SM447" s="59">
        <v>657.73914780000018</v>
      </c>
      <c r="SN447" s="59">
        <v>657.73914780000018</v>
      </c>
      <c r="SO447" s="59">
        <v>657.73914780000018</v>
      </c>
      <c r="SP447" s="59">
        <v>657.73914780000018</v>
      </c>
      <c r="SQ447" s="59">
        <v>657.73914780000018</v>
      </c>
      <c r="SR447" s="59">
        <v>657.73914780000018</v>
      </c>
      <c r="SS447" s="59">
        <v>657.73914780000018</v>
      </c>
      <c r="ST447" s="59">
        <v>657.73914780000018</v>
      </c>
      <c r="SU447" s="59">
        <v>657.73914780000018</v>
      </c>
      <c r="SV447" s="59">
        <v>657.73914780000018</v>
      </c>
      <c r="SW447" s="59">
        <v>657.73914780000018</v>
      </c>
      <c r="SX447" s="59">
        <v>697.20349666800007</v>
      </c>
      <c r="SY447" s="59">
        <v>697.20349666800007</v>
      </c>
      <c r="SZ447" s="59">
        <v>697.20349666800007</v>
      </c>
      <c r="TA447" s="59">
        <v>697.20349666800007</v>
      </c>
      <c r="TB447" s="59">
        <v>697.20349666800007</v>
      </c>
      <c r="TC447" s="59">
        <v>697.20349666800007</v>
      </c>
      <c r="TD447" s="59">
        <v>697.20349666800007</v>
      </c>
      <c r="TE447" s="59">
        <v>697.20349666800007</v>
      </c>
      <c r="TF447" s="59">
        <v>697.20349666800007</v>
      </c>
      <c r="TG447" s="59">
        <v>697.20349666800007</v>
      </c>
      <c r="TH447" s="59">
        <v>697.20349666800007</v>
      </c>
      <c r="TI447" s="59">
        <v>697.20349666800007</v>
      </c>
      <c r="TJ447" s="59">
        <v>739.03570646808021</v>
      </c>
      <c r="TK447" s="59">
        <v>739.03570646808021</v>
      </c>
      <c r="TL447" s="59">
        <v>739.03570646808021</v>
      </c>
      <c r="TM447" s="59">
        <v>739.03570646808021</v>
      </c>
      <c r="TN447" s="59">
        <v>739.03570646808021</v>
      </c>
      <c r="TO447" s="59">
        <v>739.03570646808021</v>
      </c>
      <c r="TP447" s="59">
        <v>739.03570646808021</v>
      </c>
      <c r="TQ447" s="59">
        <v>739.03570646808021</v>
      </c>
      <c r="TR447" s="59">
        <v>739.03570646808021</v>
      </c>
      <c r="TS447" s="59">
        <v>739.03570646808021</v>
      </c>
      <c r="TT447" s="59">
        <v>739.03570646808021</v>
      </c>
      <c r="TU447" s="59">
        <v>739.03570646808021</v>
      </c>
      <c r="TV447" s="59">
        <v>783.37784885616497</v>
      </c>
      <c r="TW447" s="59">
        <v>783.37784885616497</v>
      </c>
      <c r="TX447" s="59">
        <v>783.37784885616497</v>
      </c>
      <c r="TY447" s="59">
        <v>783.37784885616497</v>
      </c>
      <c r="TZ447" s="59">
        <v>783.37784885616497</v>
      </c>
      <c r="UA447" s="59">
        <v>783.37784885616497</v>
      </c>
      <c r="UB447" s="59">
        <v>783.37784885616497</v>
      </c>
      <c r="UC447" s="59">
        <v>783.37784885616497</v>
      </c>
      <c r="UD447" s="59">
        <v>783.37784885616497</v>
      </c>
      <c r="UE447" s="59">
        <v>783.37784885616497</v>
      </c>
      <c r="UF447" s="59">
        <v>783.37784885616497</v>
      </c>
      <c r="UG447" s="59">
        <v>783.37784885616497</v>
      </c>
      <c r="UH447" s="59"/>
      <c r="UK447" s="59">
        <v>3242.9565000000011</v>
      </c>
      <c r="UL447" s="59">
        <v>3615.9589199999996</v>
      </c>
      <c r="UM447" s="59">
        <v>3832.9164552000016</v>
      </c>
      <c r="UN447" s="59">
        <v>4062.8914425119997</v>
      </c>
      <c r="UO447" s="59">
        <v>4306.6649290627211</v>
      </c>
      <c r="UP447" s="59">
        <v>4565.0648248064854</v>
      </c>
      <c r="UQ447" s="59"/>
      <c r="UT447" s="59">
        <v>3435.0480000000007</v>
      </c>
      <c r="UU447" s="59">
        <v>3830.14464</v>
      </c>
      <c r="UV447" s="59">
        <v>4059.9533184000015</v>
      </c>
      <c r="UW447" s="59">
        <v>4303.5505175040007</v>
      </c>
      <c r="UX447" s="59">
        <v>4561.7635485542405</v>
      </c>
      <c r="UY447" s="59">
        <v>4835.4693614674952</v>
      </c>
      <c r="UZ447" s="59"/>
      <c r="VC447" s="59">
        <v>0</v>
      </c>
      <c r="VD447" s="59">
        <v>0</v>
      </c>
      <c r="VE447" s="59">
        <v>0</v>
      </c>
      <c r="VF447" s="59">
        <v>0</v>
      </c>
      <c r="VG447" s="59">
        <v>0</v>
      </c>
      <c r="VH447" s="59">
        <v>0</v>
      </c>
      <c r="VI447" s="59"/>
      <c r="VL447" s="59">
        <v>6678.0045000000018</v>
      </c>
      <c r="VM447" s="59">
        <v>7446.1035599999996</v>
      </c>
      <c r="VN447" s="59">
        <v>7892.8697736000031</v>
      </c>
      <c r="VO447" s="59">
        <v>8366.4419600159999</v>
      </c>
      <c r="VP447" s="59">
        <v>8868.4284776169625</v>
      </c>
      <c r="VQ447" s="59">
        <v>9400.5341862739806</v>
      </c>
      <c r="VR447" s="59"/>
      <c r="VU447" s="59">
        <v>112995</v>
      </c>
      <c r="VV447" s="59">
        <v>125991.60000000002</v>
      </c>
      <c r="VW447" s="59">
        <v>133551.09600000002</v>
      </c>
      <c r="VX447" s="59">
        <v>141564.16175999999</v>
      </c>
      <c r="VY447" s="59">
        <v>150058.01146560002</v>
      </c>
      <c r="VZ447" s="59">
        <v>159061.49215353598</v>
      </c>
      <c r="WA447" s="59"/>
      <c r="WD447" s="59">
        <v>9416.25</v>
      </c>
      <c r="WE447" s="59">
        <v>10499.300000000001</v>
      </c>
      <c r="WF447" s="59">
        <v>11129.258000000002</v>
      </c>
      <c r="WG447" s="59">
        <v>11797.01348</v>
      </c>
      <c r="WH447" s="59">
        <v>12504.834288800002</v>
      </c>
      <c r="WI447" s="59">
        <v>13255.124346127997</v>
      </c>
      <c r="WJ447" s="59"/>
      <c r="WM447" s="59">
        <v>395.14267729752413</v>
      </c>
      <c r="WN447" s="59">
        <v>440.59169114561485</v>
      </c>
      <c r="WO447" s="59">
        <v>467.02719261435175</v>
      </c>
      <c r="WP447" s="59">
        <v>495.0488241712128</v>
      </c>
      <c r="WQ447" s="59">
        <v>524.7517536214857</v>
      </c>
      <c r="WR447" s="59">
        <v>556.23685883877454</v>
      </c>
      <c r="WS447" s="59"/>
      <c r="WV447" s="74">
        <v>92.966666666666669</v>
      </c>
      <c r="WW447" s="74">
        <v>104.96666666666667</v>
      </c>
      <c r="WX447" s="74">
        <v>116.96666666666667</v>
      </c>
      <c r="WY447" s="74">
        <v>128.96666666666667</v>
      </c>
      <c r="WZ447" s="74">
        <v>140.96666666666667</v>
      </c>
      <c r="XA447" s="74">
        <v>152.96666666666667</v>
      </c>
      <c r="XB447" s="74"/>
      <c r="XE447" s="80">
        <v>7</v>
      </c>
      <c r="XF447" s="80">
        <v>8</v>
      </c>
      <c r="XG447" s="80">
        <v>9</v>
      </c>
      <c r="XH447" s="80">
        <v>10</v>
      </c>
      <c r="XI447" s="80">
        <v>11</v>
      </c>
      <c r="XJ447" s="80">
        <v>12</v>
      </c>
      <c r="XK447" s="80"/>
      <c r="XL447" s="75"/>
      <c r="XM447" s="75"/>
      <c r="XN447" s="80">
        <v>8</v>
      </c>
      <c r="XO447" s="80">
        <v>8</v>
      </c>
      <c r="XP447" s="80">
        <v>8</v>
      </c>
      <c r="XQ447" s="80">
        <v>8</v>
      </c>
      <c r="XR447" s="80">
        <v>8</v>
      </c>
      <c r="XS447" s="80">
        <v>8</v>
      </c>
      <c r="XT447" s="80"/>
      <c r="XW447" s="80">
        <v>29</v>
      </c>
      <c r="XX447" s="80">
        <v>28</v>
      </c>
      <c r="XY447" s="80">
        <v>28</v>
      </c>
      <c r="XZ447" s="80">
        <v>28</v>
      </c>
      <c r="YA447" s="80">
        <v>28</v>
      </c>
      <c r="YB447" s="80">
        <v>28</v>
      </c>
      <c r="YC447" s="80"/>
      <c r="YF447" s="5">
        <v>2404.4431913554345</v>
      </c>
      <c r="YG447" s="5">
        <v>2681.0004406210664</v>
      </c>
      <c r="YH447" s="5">
        <v>2841.86046705833</v>
      </c>
      <c r="YI447" s="5">
        <v>3012.3720950818306</v>
      </c>
      <c r="YJ447" s="5">
        <v>3193.114420786741</v>
      </c>
      <c r="YK447" s="5">
        <v>3384.7012860339428</v>
      </c>
      <c r="YL447" s="5"/>
      <c r="YO447" s="5">
        <v>23708.560637851449</v>
      </c>
      <c r="YP447" s="5">
        <v>26435.501468736889</v>
      </c>
      <c r="YQ447" s="5">
        <v>28021.631556861106</v>
      </c>
      <c r="YR447" s="5">
        <v>29702.929450272768</v>
      </c>
      <c r="YS447" s="5">
        <v>31485.105217289143</v>
      </c>
      <c r="YT447" s="5">
        <v>33374.211530326473</v>
      </c>
      <c r="YU447" s="5"/>
      <c r="YX447" s="5">
        <v>16215.179226199831</v>
      </c>
      <c r="YY447" s="5">
        <v>26199.826531665734</v>
      </c>
      <c r="YZ447" s="5">
        <v>28021.631556861106</v>
      </c>
      <c r="ZA447" s="5">
        <v>29702.929450272768</v>
      </c>
      <c r="ZB447" s="5">
        <v>31485.105217289143</v>
      </c>
      <c r="ZC447" s="5">
        <v>33374.211530326473</v>
      </c>
      <c r="ZD447" s="5"/>
      <c r="ZG447" s="5">
        <v>395.14267729752413</v>
      </c>
      <c r="ZH447" s="5">
        <v>440.59169114561485</v>
      </c>
      <c r="ZI447" s="5">
        <v>467.02719261435175</v>
      </c>
      <c r="ZJ447" s="5">
        <v>495.0488241712128</v>
      </c>
      <c r="ZK447" s="5">
        <v>524.7517536214857</v>
      </c>
      <c r="ZL447" s="5">
        <v>556.23685883877454</v>
      </c>
      <c r="ZM447" s="5"/>
      <c r="ZP447" s="60">
        <v>11063.994964330675</v>
      </c>
      <c r="ZQ447" s="60">
        <v>12336.567352077216</v>
      </c>
      <c r="ZR447" s="60">
        <v>13076.761393201848</v>
      </c>
      <c r="ZS447" s="60">
        <v>13861.367076793958</v>
      </c>
      <c r="ZT447" s="60">
        <v>14693.049101401601</v>
      </c>
      <c r="ZU447" s="60">
        <v>15574.632047485688</v>
      </c>
      <c r="ZV447" s="60"/>
      <c r="ZY447" s="60">
        <v>395.14267729752413</v>
      </c>
      <c r="ZZ447" s="60">
        <v>440.59169114561485</v>
      </c>
      <c r="AAA447" s="60">
        <v>467.02719261435175</v>
      </c>
      <c r="AAB447" s="60">
        <v>495.0488241712128</v>
      </c>
      <c r="AAC447" s="60">
        <v>524.7517536214857</v>
      </c>
      <c r="AAD447" s="60">
        <v>556.23685883877454</v>
      </c>
      <c r="AAE447" s="60"/>
      <c r="AAH447" s="60">
        <v>68754.8258497692</v>
      </c>
      <c r="AAI447" s="60">
        <v>86796.563155686134</v>
      </c>
      <c r="AAJ447" s="60">
        <v>102745.98237515739</v>
      </c>
      <c r="AAK447" s="60">
        <v>120296.86427360472</v>
      </c>
      <c r="AAL447" s="60">
        <v>139583.96646331521</v>
      </c>
      <c r="AAM447" s="60">
        <v>160752.45220440585</v>
      </c>
      <c r="AAN447" s="60"/>
      <c r="AAQ447" s="5">
        <v>79818.820814099876</v>
      </c>
      <c r="AAR447" s="5">
        <v>99133.130507763344</v>
      </c>
      <c r="AAS447" s="5">
        <v>115822.74376835923</v>
      </c>
      <c r="AAT447" s="5">
        <v>134158.23135039868</v>
      </c>
      <c r="AAU447" s="5">
        <v>154277.01556471683</v>
      </c>
      <c r="AAV447" s="5">
        <v>176327.08425189153</v>
      </c>
    </row>
    <row r="448" spans="2:724" ht="15" customHeight="1">
      <c r="B448" s="228">
        <v>175</v>
      </c>
      <c r="C448" s="228">
        <v>199662</v>
      </c>
      <c r="D448" s="229" t="s">
        <v>582</v>
      </c>
      <c r="E448" s="73" t="b">
        <v>0</v>
      </c>
      <c r="F448" s="230">
        <v>38992</v>
      </c>
      <c r="G448" s="231" t="s">
        <v>426</v>
      </c>
      <c r="H448" s="57" t="s">
        <v>258</v>
      </c>
      <c r="I448" s="57" t="s">
        <v>200</v>
      </c>
      <c r="J448" s="229" t="s">
        <v>259</v>
      </c>
      <c r="K448" s="232">
        <v>10500</v>
      </c>
      <c r="L448" s="232">
        <v>0</v>
      </c>
      <c r="M448" s="73" t="b">
        <v>1</v>
      </c>
      <c r="N448" s="73" t="b">
        <v>1</v>
      </c>
      <c r="O448" s="73" t="b">
        <v>1</v>
      </c>
      <c r="P448" s="27">
        <v>40088</v>
      </c>
      <c r="Q448" s="27" t="s">
        <v>426</v>
      </c>
      <c r="R448" s="69">
        <v>0</v>
      </c>
      <c r="S448" s="69">
        <v>0.06</v>
      </c>
      <c r="T448" s="69">
        <v>0.06</v>
      </c>
      <c r="U448" s="69">
        <v>0.06</v>
      </c>
      <c r="V448" s="69">
        <v>0.06</v>
      </c>
      <c r="W448" s="69">
        <v>0.06</v>
      </c>
      <c r="Z448" s="232">
        <v>8464</v>
      </c>
      <c r="AA448" s="232">
        <v>8464</v>
      </c>
      <c r="AB448" s="232">
        <v>8732</v>
      </c>
      <c r="AC448" s="232">
        <v>9000</v>
      </c>
      <c r="AD448" s="232">
        <v>9000</v>
      </c>
      <c r="AE448" s="232">
        <v>9905</v>
      </c>
      <c r="AF448" s="232">
        <v>9905</v>
      </c>
      <c r="AG448" s="232">
        <v>9905</v>
      </c>
      <c r="AH448" s="232">
        <v>9905</v>
      </c>
      <c r="AI448" s="232">
        <v>9905</v>
      </c>
      <c r="AJ448" s="232">
        <v>9905</v>
      </c>
      <c r="AK448" s="232">
        <v>9905</v>
      </c>
      <c r="AL448" s="5">
        <v>10499.300000000001</v>
      </c>
      <c r="AM448" s="5">
        <v>10499.300000000001</v>
      </c>
      <c r="AN448" s="5">
        <v>10499.300000000001</v>
      </c>
      <c r="AO448" s="5">
        <v>10499.300000000001</v>
      </c>
      <c r="AP448" s="5">
        <v>10499.300000000001</v>
      </c>
      <c r="AQ448" s="5">
        <v>10499.300000000001</v>
      </c>
      <c r="AR448" s="5">
        <v>10499.300000000001</v>
      </c>
      <c r="AS448" s="5">
        <v>10499.300000000001</v>
      </c>
      <c r="AT448" s="5">
        <v>10499.300000000001</v>
      </c>
      <c r="AU448" s="5">
        <v>10499.300000000001</v>
      </c>
      <c r="AV448" s="5">
        <v>10499.300000000001</v>
      </c>
      <c r="AW448" s="5">
        <v>10499.300000000001</v>
      </c>
      <c r="AX448" s="5">
        <v>11129.258000000002</v>
      </c>
      <c r="AY448" s="5">
        <v>11129.258000000002</v>
      </c>
      <c r="AZ448" s="5">
        <v>11129.258000000002</v>
      </c>
      <c r="BA448" s="5">
        <v>11129.258000000002</v>
      </c>
      <c r="BB448" s="5">
        <v>11129.258000000002</v>
      </c>
      <c r="BC448" s="5">
        <v>11129.258000000002</v>
      </c>
      <c r="BD448" s="5">
        <v>11129.258000000002</v>
      </c>
      <c r="BE448" s="5">
        <v>11129.258000000002</v>
      </c>
      <c r="BF448" s="5">
        <v>11129.258000000002</v>
      </c>
      <c r="BG448" s="5">
        <v>11129.258000000002</v>
      </c>
      <c r="BH448" s="5">
        <v>11129.258000000002</v>
      </c>
      <c r="BI448" s="5">
        <v>11129.258000000002</v>
      </c>
      <c r="BJ448" s="5">
        <v>11797.013480000001</v>
      </c>
      <c r="BK448" s="5">
        <v>11797.013480000001</v>
      </c>
      <c r="BL448" s="5">
        <v>11797.013480000001</v>
      </c>
      <c r="BM448" s="5">
        <v>11797.013480000001</v>
      </c>
      <c r="BN448" s="5">
        <v>11797.013480000001</v>
      </c>
      <c r="BO448" s="5">
        <v>11797.013480000001</v>
      </c>
      <c r="BP448" s="5">
        <v>11797.013480000001</v>
      </c>
      <c r="BQ448" s="5">
        <v>11797.013480000001</v>
      </c>
      <c r="BR448" s="5">
        <v>11797.013480000001</v>
      </c>
      <c r="BS448" s="5">
        <v>11797.013480000001</v>
      </c>
      <c r="BT448" s="5">
        <v>11797.013480000001</v>
      </c>
      <c r="BU448" s="5">
        <v>11797.013480000001</v>
      </c>
      <c r="BV448" s="5">
        <v>12504.834288800002</v>
      </c>
      <c r="BW448" s="5">
        <v>12504.834288800002</v>
      </c>
      <c r="BX448" s="5">
        <v>12504.834288800002</v>
      </c>
      <c r="BY448" s="5">
        <v>12504.834288800002</v>
      </c>
      <c r="BZ448" s="5">
        <v>12504.834288800002</v>
      </c>
      <c r="CA448" s="5">
        <v>12504.834288800002</v>
      </c>
      <c r="CB448" s="5">
        <v>12504.834288800002</v>
      </c>
      <c r="CC448" s="5">
        <v>12504.834288800002</v>
      </c>
      <c r="CD448" s="5">
        <v>12504.834288800002</v>
      </c>
      <c r="CE448" s="5">
        <v>12504.834288800002</v>
      </c>
      <c r="CF448" s="5">
        <v>12504.834288800002</v>
      </c>
      <c r="CG448" s="5">
        <v>12504.834288800002</v>
      </c>
      <c r="CH448" s="5">
        <v>13255.124346128003</v>
      </c>
      <c r="CI448" s="5">
        <v>13255.124346128003</v>
      </c>
      <c r="CJ448" s="5">
        <v>13255.124346128003</v>
      </c>
      <c r="CK448" s="5">
        <v>13255.124346128003</v>
      </c>
      <c r="CL448" s="5">
        <v>13255.124346128003</v>
      </c>
      <c r="CM448" s="5">
        <v>13255.124346128003</v>
      </c>
      <c r="CN448" s="5">
        <v>13255.124346128003</v>
      </c>
      <c r="CO448" s="5">
        <v>13255.124346128003</v>
      </c>
      <c r="CP448" s="5">
        <v>13255.124346128003</v>
      </c>
      <c r="CQ448" s="5">
        <v>13255.124346128003</v>
      </c>
      <c r="CR448" s="5">
        <v>13255.124346128003</v>
      </c>
      <c r="CS448" s="5">
        <v>13255.124346128003</v>
      </c>
      <c r="CU448" s="69">
        <v>0</v>
      </c>
      <c r="CV448" s="69">
        <v>0</v>
      </c>
      <c r="CW448" s="69">
        <v>0</v>
      </c>
      <c r="CX448" s="69">
        <v>0</v>
      </c>
      <c r="CY448" s="69">
        <v>0</v>
      </c>
      <c r="CZ448" s="69">
        <v>0</v>
      </c>
      <c r="DC448" s="5">
        <v>0</v>
      </c>
      <c r="DD448" s="5">
        <v>0</v>
      </c>
      <c r="DE448" s="5">
        <v>0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0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0</v>
      </c>
      <c r="EI448" s="5">
        <v>0</v>
      </c>
      <c r="EJ448" s="5">
        <v>0</v>
      </c>
      <c r="EK448" s="5">
        <v>0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0</v>
      </c>
      <c r="ER448" s="5">
        <v>0</v>
      </c>
      <c r="ES448" s="5">
        <v>0</v>
      </c>
      <c r="ET448" s="5">
        <v>0</v>
      </c>
      <c r="EU448" s="5">
        <v>0</v>
      </c>
      <c r="EV448" s="5">
        <v>0</v>
      </c>
      <c r="EW448" s="5">
        <v>0</v>
      </c>
      <c r="EX448" s="5">
        <v>0</v>
      </c>
      <c r="EY448" s="5">
        <v>0</v>
      </c>
      <c r="EZ448" s="5">
        <v>0</v>
      </c>
      <c r="FA448" s="5">
        <v>0</v>
      </c>
      <c r="FB448" s="5">
        <v>0</v>
      </c>
      <c r="FC448" s="5">
        <v>0</v>
      </c>
      <c r="FD448" s="5">
        <v>0</v>
      </c>
      <c r="FE448" s="5">
        <v>0</v>
      </c>
      <c r="FF448" s="5">
        <v>0</v>
      </c>
      <c r="FG448" s="5">
        <v>0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0</v>
      </c>
      <c r="FO448" s="5">
        <v>0</v>
      </c>
      <c r="FP448" s="5">
        <v>0</v>
      </c>
      <c r="FQ448" s="5">
        <v>0</v>
      </c>
      <c r="FR448" s="5">
        <v>0</v>
      </c>
      <c r="FS448" s="5">
        <v>0</v>
      </c>
      <c r="FT448" s="5">
        <v>0</v>
      </c>
      <c r="FU448" s="5">
        <v>0</v>
      </c>
      <c r="FV448" s="5">
        <v>0</v>
      </c>
      <c r="FW448" s="5"/>
      <c r="FZ448" s="5">
        <v>8464</v>
      </c>
      <c r="GA448" s="5">
        <v>8464</v>
      </c>
      <c r="GB448" s="5">
        <v>8732</v>
      </c>
      <c r="GC448" s="5">
        <v>9000</v>
      </c>
      <c r="GD448" s="5">
        <v>9000</v>
      </c>
      <c r="GE448" s="5">
        <v>9905</v>
      </c>
      <c r="GF448" s="5">
        <v>9905</v>
      </c>
      <c r="GG448" s="5">
        <v>9905</v>
      </c>
      <c r="GH448" s="5">
        <v>9905</v>
      </c>
      <c r="GI448" s="5">
        <v>9905</v>
      </c>
      <c r="GJ448" s="5">
        <v>9905</v>
      </c>
      <c r="GK448" s="5">
        <v>9905</v>
      </c>
      <c r="GL448" s="5">
        <v>10499.300000000001</v>
      </c>
      <c r="GM448" s="5">
        <v>10499.300000000001</v>
      </c>
      <c r="GN448" s="5">
        <v>10499.300000000001</v>
      </c>
      <c r="GO448" s="5">
        <v>10499.300000000001</v>
      </c>
      <c r="GP448" s="5">
        <v>10499.300000000001</v>
      </c>
      <c r="GQ448" s="5">
        <v>10499.300000000001</v>
      </c>
      <c r="GR448" s="5">
        <v>10499.300000000001</v>
      </c>
      <c r="GS448" s="5">
        <v>10499.300000000001</v>
      </c>
      <c r="GT448" s="5">
        <v>10499.300000000001</v>
      </c>
      <c r="GU448" s="5">
        <v>10499.300000000001</v>
      </c>
      <c r="GV448" s="5">
        <v>10499.300000000001</v>
      </c>
      <c r="GW448" s="5">
        <v>10499.300000000001</v>
      </c>
      <c r="GX448" s="5">
        <v>11129.258000000002</v>
      </c>
      <c r="GY448" s="5">
        <v>11129.258000000002</v>
      </c>
      <c r="GZ448" s="5">
        <v>11129.258000000002</v>
      </c>
      <c r="HA448" s="5">
        <v>11129.258000000002</v>
      </c>
      <c r="HB448" s="5">
        <v>11129.258000000002</v>
      </c>
      <c r="HC448" s="5">
        <v>11129.258000000002</v>
      </c>
      <c r="HD448" s="5">
        <v>11129.258000000002</v>
      </c>
      <c r="HE448" s="5">
        <v>11129.258000000002</v>
      </c>
      <c r="HF448" s="5">
        <v>11129.258000000002</v>
      </c>
      <c r="HG448" s="5">
        <v>11129.258000000002</v>
      </c>
      <c r="HH448" s="5">
        <v>11129.258000000002</v>
      </c>
      <c r="HI448" s="5">
        <v>11129.258000000002</v>
      </c>
      <c r="HJ448" s="5">
        <v>11797.013480000001</v>
      </c>
      <c r="HK448" s="5">
        <v>11797.013480000001</v>
      </c>
      <c r="HL448" s="5">
        <v>11797.013480000001</v>
      </c>
      <c r="HM448" s="5">
        <v>11797.013480000001</v>
      </c>
      <c r="HN448" s="5">
        <v>11797.013480000001</v>
      </c>
      <c r="HO448" s="5">
        <v>11797.013480000001</v>
      </c>
      <c r="HP448" s="5">
        <v>11797.013480000001</v>
      </c>
      <c r="HQ448" s="5">
        <v>11797.013480000001</v>
      </c>
      <c r="HR448" s="5">
        <v>11797.013480000001</v>
      </c>
      <c r="HS448" s="5">
        <v>11797.013480000001</v>
      </c>
      <c r="HT448" s="5">
        <v>11797.013480000001</v>
      </c>
      <c r="HU448" s="5">
        <v>11797.013480000001</v>
      </c>
      <c r="HV448" s="5">
        <v>12504.834288800002</v>
      </c>
      <c r="HW448" s="5">
        <v>12504.834288800002</v>
      </c>
      <c r="HX448" s="5">
        <v>12504.834288800002</v>
      </c>
      <c r="HY448" s="5">
        <v>12504.834288800002</v>
      </c>
      <c r="HZ448" s="5">
        <v>12504.834288800002</v>
      </c>
      <c r="IA448" s="5">
        <v>12504.834288800002</v>
      </c>
      <c r="IB448" s="5">
        <v>12504.834288800002</v>
      </c>
      <c r="IC448" s="5">
        <v>12504.834288800002</v>
      </c>
      <c r="ID448" s="5">
        <v>12504.834288800002</v>
      </c>
      <c r="IE448" s="5">
        <v>12504.834288800002</v>
      </c>
      <c r="IF448" s="5">
        <v>12504.834288800002</v>
      </c>
      <c r="IG448" s="5">
        <v>12504.834288800002</v>
      </c>
      <c r="IH448" s="5">
        <v>13255.124346128003</v>
      </c>
      <c r="II448" s="5">
        <v>13255.124346128003</v>
      </c>
      <c r="IJ448" s="5">
        <v>13255.124346128003</v>
      </c>
      <c r="IK448" s="5">
        <v>13255.124346128003</v>
      </c>
      <c r="IL448" s="5">
        <v>13255.124346128003</v>
      </c>
      <c r="IM448" s="5">
        <v>13255.124346128003</v>
      </c>
      <c r="IN448" s="5">
        <v>13255.124346128003</v>
      </c>
      <c r="IO448" s="5">
        <v>13255.124346128003</v>
      </c>
      <c r="IP448" s="5">
        <v>13255.124346128003</v>
      </c>
      <c r="IQ448" s="5">
        <v>13255.124346128003</v>
      </c>
      <c r="IR448" s="5">
        <v>13255.124346128003</v>
      </c>
      <c r="IS448" s="5">
        <v>13255.124346128003</v>
      </c>
      <c r="IT448" s="5"/>
      <c r="IW448" s="5">
        <v>242.91679999999999</v>
      </c>
      <c r="IX448" s="5">
        <v>242.91679999999999</v>
      </c>
      <c r="IY448" s="5">
        <v>250.60839999999999</v>
      </c>
      <c r="IZ448" s="5">
        <v>258.3</v>
      </c>
      <c r="JA448" s="5">
        <v>258.3</v>
      </c>
      <c r="JB448" s="5">
        <v>284.27350000000001</v>
      </c>
      <c r="JC448" s="5">
        <v>284.27350000000001</v>
      </c>
      <c r="JD448" s="5">
        <v>284.27350000000001</v>
      </c>
      <c r="JE448" s="5">
        <v>284.27350000000001</v>
      </c>
      <c r="JF448" s="5">
        <v>284.27350000000001</v>
      </c>
      <c r="JG448" s="5">
        <v>284.27350000000001</v>
      </c>
      <c r="JH448" s="5">
        <v>284.27350000000001</v>
      </c>
      <c r="JI448" s="5">
        <v>301.32991000000004</v>
      </c>
      <c r="JJ448" s="5">
        <v>301.32991000000004</v>
      </c>
      <c r="JK448" s="5">
        <v>301.32991000000004</v>
      </c>
      <c r="JL448" s="5">
        <v>301.32991000000004</v>
      </c>
      <c r="JM448" s="5">
        <v>301.32991000000004</v>
      </c>
      <c r="JN448" s="5">
        <v>301.32991000000004</v>
      </c>
      <c r="JO448" s="5">
        <v>301.32991000000004</v>
      </c>
      <c r="JP448" s="5">
        <v>301.32991000000004</v>
      </c>
      <c r="JQ448" s="5">
        <v>301.32991000000004</v>
      </c>
      <c r="JR448" s="5">
        <v>301.32991000000004</v>
      </c>
      <c r="JS448" s="5">
        <v>301.32991000000004</v>
      </c>
      <c r="JT448" s="5">
        <v>301.32991000000004</v>
      </c>
      <c r="JU448" s="5">
        <v>319.40970460000005</v>
      </c>
      <c r="JV448" s="5">
        <v>319.40970460000005</v>
      </c>
      <c r="JW448" s="5">
        <v>319.40970460000005</v>
      </c>
      <c r="JX448" s="5">
        <v>319.40970460000005</v>
      </c>
      <c r="JY448" s="5">
        <v>319.40970460000005</v>
      </c>
      <c r="JZ448" s="5">
        <v>319.40970460000005</v>
      </c>
      <c r="KA448" s="5">
        <v>319.40970460000005</v>
      </c>
      <c r="KB448" s="5">
        <v>319.40970460000005</v>
      </c>
      <c r="KC448" s="5">
        <v>319.40970460000005</v>
      </c>
      <c r="KD448" s="5">
        <v>319.40970460000005</v>
      </c>
      <c r="KE448" s="5">
        <v>319.40970460000005</v>
      </c>
      <c r="KF448" s="5">
        <v>319.40970460000005</v>
      </c>
      <c r="KG448" s="5">
        <v>338.57428687600003</v>
      </c>
      <c r="KH448" s="5">
        <v>338.57428687600003</v>
      </c>
      <c r="KI448" s="5">
        <v>338.57428687600003</v>
      </c>
      <c r="KJ448" s="5">
        <v>338.57428687600003</v>
      </c>
      <c r="KK448" s="5">
        <v>338.57428687600003</v>
      </c>
      <c r="KL448" s="5">
        <v>338.57428687600003</v>
      </c>
      <c r="KM448" s="5">
        <v>338.57428687600003</v>
      </c>
      <c r="KN448" s="5">
        <v>338.57428687600003</v>
      </c>
      <c r="KO448" s="5">
        <v>338.57428687600003</v>
      </c>
      <c r="KP448" s="5">
        <v>338.57428687600003</v>
      </c>
      <c r="KQ448" s="5">
        <v>338.57428687600003</v>
      </c>
      <c r="KR448" s="5">
        <v>338.57428687600003</v>
      </c>
      <c r="KS448" s="5">
        <v>358.88874408856009</v>
      </c>
      <c r="KT448" s="5">
        <v>358.88874408856009</v>
      </c>
      <c r="KU448" s="5">
        <v>358.88874408856009</v>
      </c>
      <c r="KV448" s="5">
        <v>358.88874408856009</v>
      </c>
      <c r="KW448" s="5">
        <v>358.88874408856009</v>
      </c>
      <c r="KX448" s="5">
        <v>358.88874408856009</v>
      </c>
      <c r="KY448" s="5">
        <v>358.88874408856009</v>
      </c>
      <c r="KZ448" s="5">
        <v>358.88874408856009</v>
      </c>
      <c r="LA448" s="5">
        <v>358.88874408856009</v>
      </c>
      <c r="LB448" s="5">
        <v>358.88874408856009</v>
      </c>
      <c r="LC448" s="5">
        <v>358.88874408856009</v>
      </c>
      <c r="LD448" s="5">
        <v>358.88874408856009</v>
      </c>
      <c r="LE448" s="5">
        <v>380.42206873387369</v>
      </c>
      <c r="LF448" s="5">
        <v>380.42206873387369</v>
      </c>
      <c r="LG448" s="5">
        <v>380.42206873387369</v>
      </c>
      <c r="LH448" s="5">
        <v>380.42206873387369</v>
      </c>
      <c r="LI448" s="5">
        <v>380.42206873387369</v>
      </c>
      <c r="LJ448" s="5">
        <v>380.42206873387369</v>
      </c>
      <c r="LK448" s="5">
        <v>380.42206873387369</v>
      </c>
      <c r="LL448" s="5">
        <v>380.42206873387369</v>
      </c>
      <c r="LM448" s="5">
        <v>380.42206873387369</v>
      </c>
      <c r="LN448" s="5">
        <v>380.42206873387369</v>
      </c>
      <c r="LO448" s="5">
        <v>380.42206873387369</v>
      </c>
      <c r="LP448" s="5">
        <v>380.42206873387369</v>
      </c>
      <c r="LQ448" s="5"/>
      <c r="LT448" s="5">
        <v>257.30560000000003</v>
      </c>
      <c r="LU448" s="5">
        <v>257.30560000000003</v>
      </c>
      <c r="LV448" s="5">
        <v>265.45280000000002</v>
      </c>
      <c r="LW448" s="5">
        <v>273.60000000000002</v>
      </c>
      <c r="LX448" s="5">
        <v>273.60000000000002</v>
      </c>
      <c r="LY448" s="5">
        <v>301.11200000000002</v>
      </c>
      <c r="LZ448" s="5">
        <v>301.11200000000002</v>
      </c>
      <c r="MA448" s="5">
        <v>301.11200000000002</v>
      </c>
      <c r="MB448" s="5">
        <v>301.11200000000002</v>
      </c>
      <c r="MC448" s="5">
        <v>301.11200000000002</v>
      </c>
      <c r="MD448" s="5">
        <v>301.11200000000002</v>
      </c>
      <c r="ME448" s="5">
        <v>301.11200000000002</v>
      </c>
      <c r="MF448" s="5">
        <v>319.17872000000006</v>
      </c>
      <c r="MG448" s="5">
        <v>319.17872000000006</v>
      </c>
      <c r="MH448" s="5">
        <v>319.17872000000006</v>
      </c>
      <c r="MI448" s="5">
        <v>319.17872000000006</v>
      </c>
      <c r="MJ448" s="5">
        <v>319.17872000000006</v>
      </c>
      <c r="MK448" s="5">
        <v>319.17872000000006</v>
      </c>
      <c r="ML448" s="5">
        <v>319.17872000000006</v>
      </c>
      <c r="MM448" s="5">
        <v>319.17872000000006</v>
      </c>
      <c r="MN448" s="5">
        <v>319.17872000000006</v>
      </c>
      <c r="MO448" s="5">
        <v>319.17872000000006</v>
      </c>
      <c r="MP448" s="5">
        <v>319.17872000000006</v>
      </c>
      <c r="MQ448" s="5">
        <v>319.17872000000006</v>
      </c>
      <c r="MR448" s="5">
        <v>338.32944320000007</v>
      </c>
      <c r="MS448" s="5">
        <v>338.32944320000007</v>
      </c>
      <c r="MT448" s="5">
        <v>338.32944320000007</v>
      </c>
      <c r="MU448" s="5">
        <v>338.32944320000007</v>
      </c>
      <c r="MV448" s="5">
        <v>338.32944320000007</v>
      </c>
      <c r="MW448" s="5">
        <v>338.32944320000007</v>
      </c>
      <c r="MX448" s="5">
        <v>338.32944320000007</v>
      </c>
      <c r="MY448" s="5">
        <v>338.32944320000007</v>
      </c>
      <c r="MZ448" s="5">
        <v>338.32944320000007</v>
      </c>
      <c r="NA448" s="5">
        <v>338.32944320000007</v>
      </c>
      <c r="NB448" s="5">
        <v>338.32944320000007</v>
      </c>
      <c r="NC448" s="5">
        <v>338.32944320000007</v>
      </c>
      <c r="ND448" s="5">
        <v>358.62920979200004</v>
      </c>
      <c r="NE448" s="5">
        <v>358.62920979200004</v>
      </c>
      <c r="NF448" s="5">
        <v>358.62920979200004</v>
      </c>
      <c r="NG448" s="5">
        <v>358.62920979200004</v>
      </c>
      <c r="NH448" s="5">
        <v>358.62920979200004</v>
      </c>
      <c r="NI448" s="5">
        <v>358.62920979200004</v>
      </c>
      <c r="NJ448" s="5">
        <v>358.62920979200004</v>
      </c>
      <c r="NK448" s="5">
        <v>358.62920979200004</v>
      </c>
      <c r="NL448" s="5">
        <v>358.62920979200004</v>
      </c>
      <c r="NM448" s="5">
        <v>358.62920979200004</v>
      </c>
      <c r="NN448" s="5">
        <v>358.62920979200004</v>
      </c>
      <c r="NO448" s="5">
        <v>358.62920979200004</v>
      </c>
      <c r="NP448" s="5">
        <v>380.14696237952006</v>
      </c>
      <c r="NQ448" s="5">
        <v>380.14696237952006</v>
      </c>
      <c r="NR448" s="5">
        <v>380.14696237952006</v>
      </c>
      <c r="NS448" s="5">
        <v>380.14696237952006</v>
      </c>
      <c r="NT448" s="5">
        <v>380.14696237952006</v>
      </c>
      <c r="NU448" s="5">
        <v>380.14696237952006</v>
      </c>
      <c r="NV448" s="5">
        <v>380.14696237952006</v>
      </c>
      <c r="NW448" s="5">
        <v>380.14696237952006</v>
      </c>
      <c r="NX448" s="5">
        <v>380.14696237952006</v>
      </c>
      <c r="NY448" s="5">
        <v>380.14696237952006</v>
      </c>
      <c r="NZ448" s="5">
        <v>380.14696237952006</v>
      </c>
      <c r="OA448" s="5">
        <v>380.14696237952006</v>
      </c>
      <c r="OB448" s="5">
        <v>402.95578012229129</v>
      </c>
      <c r="OC448" s="5">
        <v>402.95578012229129</v>
      </c>
      <c r="OD448" s="5">
        <v>402.95578012229129</v>
      </c>
      <c r="OE448" s="5">
        <v>402.95578012229129</v>
      </c>
      <c r="OF448" s="5">
        <v>402.95578012229129</v>
      </c>
      <c r="OG448" s="5">
        <v>402.95578012229129</v>
      </c>
      <c r="OH448" s="5">
        <v>402.95578012229129</v>
      </c>
      <c r="OI448" s="5">
        <v>402.95578012229129</v>
      </c>
      <c r="OJ448" s="5">
        <v>402.95578012229129</v>
      </c>
      <c r="OK448" s="5">
        <v>402.95578012229129</v>
      </c>
      <c r="OL448" s="5">
        <v>402.95578012229129</v>
      </c>
      <c r="OM448" s="5">
        <v>402.95578012229129</v>
      </c>
      <c r="ON448" s="5"/>
      <c r="OQ448" s="59">
        <v>0</v>
      </c>
      <c r="OR448" s="59">
        <v>0</v>
      </c>
      <c r="OS448" s="59">
        <v>0</v>
      </c>
      <c r="OT448" s="59">
        <v>0</v>
      </c>
      <c r="OU448" s="59">
        <v>0</v>
      </c>
      <c r="OV448" s="59">
        <v>0</v>
      </c>
      <c r="OW448" s="59">
        <v>0</v>
      </c>
      <c r="OX448" s="59">
        <v>0</v>
      </c>
      <c r="OY448" s="59">
        <v>0</v>
      </c>
      <c r="OZ448" s="59">
        <v>0</v>
      </c>
      <c r="PA448" s="59">
        <v>0</v>
      </c>
      <c r="PB448" s="59">
        <v>0</v>
      </c>
      <c r="PC448" s="59">
        <v>0</v>
      </c>
      <c r="PD448" s="59">
        <v>0</v>
      </c>
      <c r="PE448" s="59">
        <v>0</v>
      </c>
      <c r="PF448" s="59">
        <v>0</v>
      </c>
      <c r="PG448" s="59">
        <v>0</v>
      </c>
      <c r="PH448" s="59">
        <v>0</v>
      </c>
      <c r="PI448" s="59">
        <v>0</v>
      </c>
      <c r="PJ448" s="59">
        <v>0</v>
      </c>
      <c r="PK448" s="59">
        <v>0</v>
      </c>
      <c r="PL448" s="59">
        <v>0</v>
      </c>
      <c r="PM448" s="59">
        <v>0</v>
      </c>
      <c r="PN448" s="59">
        <v>0</v>
      </c>
      <c r="PO448" s="59">
        <v>0</v>
      </c>
      <c r="PP448" s="59">
        <v>0</v>
      </c>
      <c r="PQ448" s="59">
        <v>0</v>
      </c>
      <c r="PR448" s="59">
        <v>0</v>
      </c>
      <c r="PS448" s="59">
        <v>0</v>
      </c>
      <c r="PT448" s="59">
        <v>0</v>
      </c>
      <c r="PU448" s="59">
        <v>0</v>
      </c>
      <c r="PV448" s="59">
        <v>0</v>
      </c>
      <c r="PW448" s="59">
        <v>0</v>
      </c>
      <c r="PX448" s="59">
        <v>0</v>
      </c>
      <c r="PY448" s="59">
        <v>0</v>
      </c>
      <c r="PZ448" s="59">
        <v>0</v>
      </c>
      <c r="QA448" s="59">
        <v>0</v>
      </c>
      <c r="QB448" s="59">
        <v>0</v>
      </c>
      <c r="QC448" s="59">
        <v>0</v>
      </c>
      <c r="QD448" s="59">
        <v>0</v>
      </c>
      <c r="QE448" s="59">
        <v>0</v>
      </c>
      <c r="QF448" s="59">
        <v>0</v>
      </c>
      <c r="QG448" s="59">
        <v>0</v>
      </c>
      <c r="QH448" s="59">
        <v>0</v>
      </c>
      <c r="QI448" s="59">
        <v>0</v>
      </c>
      <c r="QJ448" s="59">
        <v>0</v>
      </c>
      <c r="QK448" s="59">
        <v>0</v>
      </c>
      <c r="QL448" s="59">
        <v>0</v>
      </c>
      <c r="QM448" s="59">
        <v>0</v>
      </c>
      <c r="QN448" s="59">
        <v>0</v>
      </c>
      <c r="QO448" s="59">
        <v>0</v>
      </c>
      <c r="QP448" s="59">
        <v>0</v>
      </c>
      <c r="QQ448" s="59">
        <v>0</v>
      </c>
      <c r="QR448" s="59">
        <v>0</v>
      </c>
      <c r="QS448" s="59">
        <v>0</v>
      </c>
      <c r="QT448" s="59">
        <v>0</v>
      </c>
      <c r="QU448" s="59">
        <v>0</v>
      </c>
      <c r="QV448" s="59">
        <v>0</v>
      </c>
      <c r="QW448" s="59">
        <v>0</v>
      </c>
      <c r="QX448" s="59">
        <v>0</v>
      </c>
      <c r="QY448" s="59">
        <v>0</v>
      </c>
      <c r="QZ448" s="59">
        <v>0</v>
      </c>
      <c r="RA448" s="59">
        <v>0</v>
      </c>
      <c r="RB448" s="59">
        <v>0</v>
      </c>
      <c r="RC448" s="59">
        <v>0</v>
      </c>
      <c r="RD448" s="59">
        <v>0</v>
      </c>
      <c r="RE448" s="59">
        <v>0</v>
      </c>
      <c r="RF448" s="59">
        <v>0</v>
      </c>
      <c r="RG448" s="59">
        <v>0</v>
      </c>
      <c r="RH448" s="59">
        <v>0</v>
      </c>
      <c r="RI448" s="59">
        <v>0</v>
      </c>
      <c r="RJ448" s="59">
        <v>0</v>
      </c>
      <c r="RK448" s="59"/>
      <c r="RN448" s="59">
        <v>500.22239999999999</v>
      </c>
      <c r="RO448" s="59">
        <v>500.22239999999999</v>
      </c>
      <c r="RP448" s="59">
        <v>516.06119999999999</v>
      </c>
      <c r="RQ448" s="59">
        <v>531.90000000000009</v>
      </c>
      <c r="RR448" s="59">
        <v>531.90000000000009</v>
      </c>
      <c r="RS448" s="59">
        <v>585.38550000000009</v>
      </c>
      <c r="RT448" s="59">
        <v>585.38550000000009</v>
      </c>
      <c r="RU448" s="59">
        <v>585.38550000000009</v>
      </c>
      <c r="RV448" s="59">
        <v>585.38550000000009</v>
      </c>
      <c r="RW448" s="59">
        <v>585.38550000000009</v>
      </c>
      <c r="RX448" s="59">
        <v>585.38550000000009</v>
      </c>
      <c r="RY448" s="59">
        <v>585.38550000000009</v>
      </c>
      <c r="RZ448" s="59">
        <v>620.50863000000004</v>
      </c>
      <c r="SA448" s="59">
        <v>620.50863000000004</v>
      </c>
      <c r="SB448" s="59">
        <v>620.50863000000004</v>
      </c>
      <c r="SC448" s="59">
        <v>620.50863000000004</v>
      </c>
      <c r="SD448" s="59">
        <v>620.50863000000004</v>
      </c>
      <c r="SE448" s="59">
        <v>620.50863000000004</v>
      </c>
      <c r="SF448" s="59">
        <v>620.50863000000004</v>
      </c>
      <c r="SG448" s="59">
        <v>620.50863000000004</v>
      </c>
      <c r="SH448" s="59">
        <v>620.50863000000004</v>
      </c>
      <c r="SI448" s="59">
        <v>620.50863000000004</v>
      </c>
      <c r="SJ448" s="59">
        <v>620.50863000000004</v>
      </c>
      <c r="SK448" s="59">
        <v>620.50863000000004</v>
      </c>
      <c r="SL448" s="59">
        <v>657.73914780000018</v>
      </c>
      <c r="SM448" s="59">
        <v>657.73914780000018</v>
      </c>
      <c r="SN448" s="59">
        <v>657.73914780000018</v>
      </c>
      <c r="SO448" s="59">
        <v>657.73914780000018</v>
      </c>
      <c r="SP448" s="59">
        <v>657.73914780000018</v>
      </c>
      <c r="SQ448" s="59">
        <v>657.73914780000018</v>
      </c>
      <c r="SR448" s="59">
        <v>657.73914780000018</v>
      </c>
      <c r="SS448" s="59">
        <v>657.73914780000018</v>
      </c>
      <c r="ST448" s="59">
        <v>657.73914780000018</v>
      </c>
      <c r="SU448" s="59">
        <v>657.73914780000018</v>
      </c>
      <c r="SV448" s="59">
        <v>657.73914780000018</v>
      </c>
      <c r="SW448" s="59">
        <v>657.73914780000018</v>
      </c>
      <c r="SX448" s="59">
        <v>697.20349666800007</v>
      </c>
      <c r="SY448" s="59">
        <v>697.20349666800007</v>
      </c>
      <c r="SZ448" s="59">
        <v>697.20349666800007</v>
      </c>
      <c r="TA448" s="59">
        <v>697.20349666800007</v>
      </c>
      <c r="TB448" s="59">
        <v>697.20349666800007</v>
      </c>
      <c r="TC448" s="59">
        <v>697.20349666800007</v>
      </c>
      <c r="TD448" s="59">
        <v>697.20349666800007</v>
      </c>
      <c r="TE448" s="59">
        <v>697.20349666800007</v>
      </c>
      <c r="TF448" s="59">
        <v>697.20349666800007</v>
      </c>
      <c r="TG448" s="59">
        <v>697.20349666800007</v>
      </c>
      <c r="TH448" s="59">
        <v>697.20349666800007</v>
      </c>
      <c r="TI448" s="59">
        <v>697.20349666800007</v>
      </c>
      <c r="TJ448" s="59">
        <v>739.03570646808021</v>
      </c>
      <c r="TK448" s="59">
        <v>739.03570646808021</v>
      </c>
      <c r="TL448" s="59">
        <v>739.03570646808021</v>
      </c>
      <c r="TM448" s="59">
        <v>739.03570646808021</v>
      </c>
      <c r="TN448" s="59">
        <v>739.03570646808021</v>
      </c>
      <c r="TO448" s="59">
        <v>739.03570646808021</v>
      </c>
      <c r="TP448" s="59">
        <v>739.03570646808021</v>
      </c>
      <c r="TQ448" s="59">
        <v>739.03570646808021</v>
      </c>
      <c r="TR448" s="59">
        <v>739.03570646808021</v>
      </c>
      <c r="TS448" s="59">
        <v>739.03570646808021</v>
      </c>
      <c r="TT448" s="59">
        <v>739.03570646808021</v>
      </c>
      <c r="TU448" s="59">
        <v>739.03570646808021</v>
      </c>
      <c r="TV448" s="59">
        <v>783.37784885616497</v>
      </c>
      <c r="TW448" s="59">
        <v>783.37784885616497</v>
      </c>
      <c r="TX448" s="59">
        <v>783.37784885616497</v>
      </c>
      <c r="TY448" s="59">
        <v>783.37784885616497</v>
      </c>
      <c r="TZ448" s="59">
        <v>783.37784885616497</v>
      </c>
      <c r="UA448" s="59">
        <v>783.37784885616497</v>
      </c>
      <c r="UB448" s="59">
        <v>783.37784885616497</v>
      </c>
      <c r="UC448" s="59">
        <v>783.37784885616497</v>
      </c>
      <c r="UD448" s="59">
        <v>783.37784885616497</v>
      </c>
      <c r="UE448" s="59">
        <v>783.37784885616497</v>
      </c>
      <c r="UF448" s="59">
        <v>783.37784885616497</v>
      </c>
      <c r="UG448" s="59">
        <v>783.37784885616497</v>
      </c>
      <c r="UH448" s="59"/>
      <c r="UK448" s="59">
        <v>3242.9565000000011</v>
      </c>
      <c r="UL448" s="59">
        <v>3615.9589199999996</v>
      </c>
      <c r="UM448" s="59">
        <v>3832.9164552000016</v>
      </c>
      <c r="UN448" s="59">
        <v>4062.8914425119997</v>
      </c>
      <c r="UO448" s="59">
        <v>4306.6649290627211</v>
      </c>
      <c r="UP448" s="59">
        <v>4565.0648248064854</v>
      </c>
      <c r="UQ448" s="59"/>
      <c r="UT448" s="59">
        <v>3435.0480000000007</v>
      </c>
      <c r="UU448" s="59">
        <v>3830.14464</v>
      </c>
      <c r="UV448" s="59">
        <v>4059.9533184000015</v>
      </c>
      <c r="UW448" s="59">
        <v>4303.5505175040007</v>
      </c>
      <c r="UX448" s="59">
        <v>4561.7635485542405</v>
      </c>
      <c r="UY448" s="59">
        <v>4835.4693614674952</v>
      </c>
      <c r="UZ448" s="59"/>
      <c r="VC448" s="59">
        <v>0</v>
      </c>
      <c r="VD448" s="59">
        <v>0</v>
      </c>
      <c r="VE448" s="59">
        <v>0</v>
      </c>
      <c r="VF448" s="59">
        <v>0</v>
      </c>
      <c r="VG448" s="59">
        <v>0</v>
      </c>
      <c r="VH448" s="59">
        <v>0</v>
      </c>
      <c r="VI448" s="59"/>
      <c r="VL448" s="59">
        <v>6678.0045000000018</v>
      </c>
      <c r="VM448" s="59">
        <v>7446.1035599999996</v>
      </c>
      <c r="VN448" s="59">
        <v>7892.8697736000031</v>
      </c>
      <c r="VO448" s="59">
        <v>8366.4419600159999</v>
      </c>
      <c r="VP448" s="59">
        <v>8868.4284776169625</v>
      </c>
      <c r="VQ448" s="59">
        <v>9400.5341862739806</v>
      </c>
      <c r="VR448" s="59"/>
      <c r="VU448" s="59">
        <v>112995</v>
      </c>
      <c r="VV448" s="59">
        <v>125991.60000000002</v>
      </c>
      <c r="VW448" s="59">
        <v>133551.09600000002</v>
      </c>
      <c r="VX448" s="59">
        <v>141564.16175999999</v>
      </c>
      <c r="VY448" s="59">
        <v>150058.01146560002</v>
      </c>
      <c r="VZ448" s="59">
        <v>159061.49215353598</v>
      </c>
      <c r="WA448" s="59"/>
      <c r="WD448" s="59">
        <v>9416.25</v>
      </c>
      <c r="WE448" s="59">
        <v>10499.300000000001</v>
      </c>
      <c r="WF448" s="59">
        <v>11129.258000000002</v>
      </c>
      <c r="WG448" s="59">
        <v>11797.01348</v>
      </c>
      <c r="WH448" s="59">
        <v>12504.834288800002</v>
      </c>
      <c r="WI448" s="59">
        <v>13255.124346127997</v>
      </c>
      <c r="WJ448" s="59"/>
      <c r="WM448" s="59">
        <v>395.14267729752413</v>
      </c>
      <c r="WN448" s="59">
        <v>440.59169114561485</v>
      </c>
      <c r="WO448" s="59">
        <v>467.02719261435175</v>
      </c>
      <c r="WP448" s="59">
        <v>495.0488241712128</v>
      </c>
      <c r="WQ448" s="59">
        <v>524.7517536214857</v>
      </c>
      <c r="WR448" s="59">
        <v>556.23685883877454</v>
      </c>
      <c r="WS448" s="59"/>
      <c r="WV448" s="74">
        <v>98.966666666666669</v>
      </c>
      <c r="WW448" s="74">
        <v>110.96666666666667</v>
      </c>
      <c r="WX448" s="74">
        <v>122.96666666666667</v>
      </c>
      <c r="WY448" s="74">
        <v>134.96666666666667</v>
      </c>
      <c r="WZ448" s="74">
        <v>146.96666666666667</v>
      </c>
      <c r="XA448" s="74">
        <v>158.96666666666667</v>
      </c>
      <c r="XB448" s="74"/>
      <c r="XE448" s="80">
        <v>8</v>
      </c>
      <c r="XF448" s="80">
        <v>9</v>
      </c>
      <c r="XG448" s="80">
        <v>10</v>
      </c>
      <c r="XH448" s="80">
        <v>11</v>
      </c>
      <c r="XI448" s="80">
        <v>12</v>
      </c>
      <c r="XJ448" s="80">
        <v>13</v>
      </c>
      <c r="XK448" s="80"/>
      <c r="XL448" s="75"/>
      <c r="XM448" s="75"/>
      <c r="XN448" s="80">
        <v>2</v>
      </c>
      <c r="XO448" s="80">
        <v>2</v>
      </c>
      <c r="XP448" s="80">
        <v>2</v>
      </c>
      <c r="XQ448" s="80">
        <v>2</v>
      </c>
      <c r="XR448" s="80">
        <v>2</v>
      </c>
      <c r="XS448" s="80">
        <v>2</v>
      </c>
      <c r="XT448" s="80"/>
      <c r="XW448" s="80">
        <v>28</v>
      </c>
      <c r="XX448" s="80">
        <v>28</v>
      </c>
      <c r="XY448" s="80">
        <v>28</v>
      </c>
      <c r="XZ448" s="80">
        <v>28</v>
      </c>
      <c r="YA448" s="80">
        <v>28</v>
      </c>
      <c r="YB448" s="80">
        <v>28</v>
      </c>
      <c r="YC448" s="80"/>
      <c r="YF448" s="5">
        <v>2404.4431913554345</v>
      </c>
      <c r="YG448" s="5">
        <v>2681.0004406210664</v>
      </c>
      <c r="YH448" s="5">
        <v>2841.86046705833</v>
      </c>
      <c r="YI448" s="5">
        <v>3012.3720950818306</v>
      </c>
      <c r="YJ448" s="5">
        <v>3193.114420786741</v>
      </c>
      <c r="YK448" s="5">
        <v>3384.7012860339428</v>
      </c>
      <c r="YL448" s="5"/>
      <c r="YO448" s="5">
        <v>23708.560637851449</v>
      </c>
      <c r="YP448" s="5">
        <v>26435.501468736889</v>
      </c>
      <c r="YQ448" s="5">
        <v>28021.631556861106</v>
      </c>
      <c r="YR448" s="5">
        <v>29702.929450272768</v>
      </c>
      <c r="YS448" s="5">
        <v>31485.105217289143</v>
      </c>
      <c r="YT448" s="5">
        <v>33374.211530326473</v>
      </c>
      <c r="YU448" s="5"/>
      <c r="YX448" s="5">
        <v>16215.179226199831</v>
      </c>
      <c r="YY448" s="5">
        <v>26199.826531665734</v>
      </c>
      <c r="YZ448" s="5">
        <v>28021.631556861106</v>
      </c>
      <c r="ZA448" s="5">
        <v>29702.929450272768</v>
      </c>
      <c r="ZB448" s="5">
        <v>31485.105217289143</v>
      </c>
      <c r="ZC448" s="5">
        <v>33374.211530326473</v>
      </c>
      <c r="ZD448" s="5"/>
      <c r="ZG448" s="5">
        <v>395.14267729752413</v>
      </c>
      <c r="ZH448" s="5">
        <v>440.59169114561485</v>
      </c>
      <c r="ZI448" s="5">
        <v>467.02719261435175</v>
      </c>
      <c r="ZJ448" s="5">
        <v>495.0488241712128</v>
      </c>
      <c r="ZK448" s="5">
        <v>524.7517536214857</v>
      </c>
      <c r="ZL448" s="5">
        <v>556.23685883877454</v>
      </c>
      <c r="ZM448" s="5"/>
      <c r="ZP448" s="60">
        <v>11063.994964330675</v>
      </c>
      <c r="ZQ448" s="60">
        <v>12336.567352077216</v>
      </c>
      <c r="ZR448" s="60">
        <v>13076.761393201848</v>
      </c>
      <c r="ZS448" s="60">
        <v>13861.367076793958</v>
      </c>
      <c r="ZT448" s="60">
        <v>14693.049101401601</v>
      </c>
      <c r="ZU448" s="60">
        <v>15574.632047485688</v>
      </c>
      <c r="ZV448" s="60"/>
      <c r="ZY448" s="60">
        <v>395.14267729752413</v>
      </c>
      <c r="ZZ448" s="60">
        <v>440.59169114561485</v>
      </c>
      <c r="AAA448" s="60">
        <v>467.02719261435175</v>
      </c>
      <c r="AAB448" s="60">
        <v>495.0488241712128</v>
      </c>
      <c r="AAC448" s="60">
        <v>524.7517536214857</v>
      </c>
      <c r="AAD448" s="60">
        <v>556.23685883877454</v>
      </c>
      <c r="AAE448" s="60"/>
      <c r="AAH448" s="60">
        <v>72706.252622744447</v>
      </c>
      <c r="AAI448" s="60">
        <v>91202.480067142271</v>
      </c>
      <c r="AAJ448" s="60">
        <v>107416.2543013009</v>
      </c>
      <c r="AAK448" s="60">
        <v>125247.35251531684</v>
      </c>
      <c r="AAL448" s="60">
        <v>144831.48399953006</v>
      </c>
      <c r="AAM448" s="60">
        <v>166314.82079279359</v>
      </c>
      <c r="AAN448" s="60"/>
      <c r="AAQ448" s="5">
        <v>83770.247587075122</v>
      </c>
      <c r="AAR448" s="5">
        <v>103539.04741921948</v>
      </c>
      <c r="AAS448" s="5">
        <v>120493.01569450274</v>
      </c>
      <c r="AAT448" s="5">
        <v>139108.71959211081</v>
      </c>
      <c r="AAU448" s="5">
        <v>159524.53310093167</v>
      </c>
      <c r="AAV448" s="5">
        <v>181889.45284027926</v>
      </c>
    </row>
    <row r="449" spans="2:724" ht="15" customHeight="1">
      <c r="B449" s="228">
        <v>176</v>
      </c>
      <c r="C449" s="228">
        <v>230573</v>
      </c>
      <c r="D449" s="229" t="s">
        <v>583</v>
      </c>
      <c r="E449" s="73" t="b">
        <v>0</v>
      </c>
      <c r="F449" s="230">
        <v>41754</v>
      </c>
      <c r="G449" s="231" t="s">
        <v>426</v>
      </c>
      <c r="H449" s="57" t="s">
        <v>258</v>
      </c>
      <c r="I449" s="57" t="s">
        <v>200</v>
      </c>
      <c r="J449" s="229" t="s">
        <v>259</v>
      </c>
      <c r="K449" s="232">
        <v>8464</v>
      </c>
      <c r="L449" s="232">
        <v>0</v>
      </c>
      <c r="M449" s="73" t="b">
        <v>1</v>
      </c>
      <c r="N449" s="73" t="b">
        <v>1</v>
      </c>
      <c r="O449" s="73" t="b">
        <v>1</v>
      </c>
      <c r="P449" s="27">
        <v>42850</v>
      </c>
      <c r="Q449" s="27" t="s">
        <v>426</v>
      </c>
      <c r="R449" s="69">
        <v>0</v>
      </c>
      <c r="S449" s="69">
        <v>0.06</v>
      </c>
      <c r="T449" s="69">
        <v>0.06</v>
      </c>
      <c r="U449" s="69">
        <v>0.06</v>
      </c>
      <c r="V449" s="69">
        <v>0.06</v>
      </c>
      <c r="W449" s="69">
        <v>0.06</v>
      </c>
      <c r="Z449" s="232">
        <v>0</v>
      </c>
      <c r="AA449" s="232">
        <v>0</v>
      </c>
      <c r="AB449" s="232">
        <v>0</v>
      </c>
      <c r="AC449" s="232">
        <v>1699.98</v>
      </c>
      <c r="AD449" s="232">
        <v>8464</v>
      </c>
      <c r="AE449" s="232">
        <v>9905</v>
      </c>
      <c r="AF449" s="232">
        <v>9905</v>
      </c>
      <c r="AG449" s="232">
        <v>9905</v>
      </c>
      <c r="AH449" s="232">
        <v>9905</v>
      </c>
      <c r="AI449" s="232">
        <v>9905</v>
      </c>
      <c r="AJ449" s="232">
        <v>9905</v>
      </c>
      <c r="AK449" s="232">
        <v>9905</v>
      </c>
      <c r="AL449" s="5">
        <v>10499.300000000001</v>
      </c>
      <c r="AM449" s="5">
        <v>10499.300000000001</v>
      </c>
      <c r="AN449" s="5">
        <v>10499.300000000001</v>
      </c>
      <c r="AO449" s="5">
        <v>10499.300000000001</v>
      </c>
      <c r="AP449" s="5">
        <v>10499.300000000001</v>
      </c>
      <c r="AQ449" s="5">
        <v>10499.300000000001</v>
      </c>
      <c r="AR449" s="5">
        <v>10499.300000000001</v>
      </c>
      <c r="AS449" s="5">
        <v>10499.300000000001</v>
      </c>
      <c r="AT449" s="5">
        <v>10499.300000000001</v>
      </c>
      <c r="AU449" s="5">
        <v>10499.300000000001</v>
      </c>
      <c r="AV449" s="5">
        <v>10499.300000000001</v>
      </c>
      <c r="AW449" s="5">
        <v>10499.300000000001</v>
      </c>
      <c r="AX449" s="5">
        <v>11129.258000000002</v>
      </c>
      <c r="AY449" s="5">
        <v>11129.258000000002</v>
      </c>
      <c r="AZ449" s="5">
        <v>11129.258000000002</v>
      </c>
      <c r="BA449" s="5">
        <v>11129.258000000002</v>
      </c>
      <c r="BB449" s="5">
        <v>11129.258000000002</v>
      </c>
      <c r="BC449" s="5">
        <v>11129.258000000002</v>
      </c>
      <c r="BD449" s="5">
        <v>11129.258000000002</v>
      </c>
      <c r="BE449" s="5">
        <v>11129.258000000002</v>
      </c>
      <c r="BF449" s="5">
        <v>11129.258000000002</v>
      </c>
      <c r="BG449" s="5">
        <v>11129.258000000002</v>
      </c>
      <c r="BH449" s="5">
        <v>11129.258000000002</v>
      </c>
      <c r="BI449" s="5">
        <v>11129.258000000002</v>
      </c>
      <c r="BJ449" s="5">
        <v>11797.013480000001</v>
      </c>
      <c r="BK449" s="5">
        <v>11797.013480000001</v>
      </c>
      <c r="BL449" s="5">
        <v>11797.013480000001</v>
      </c>
      <c r="BM449" s="5">
        <v>11797.013480000001</v>
      </c>
      <c r="BN449" s="5">
        <v>11797.013480000001</v>
      </c>
      <c r="BO449" s="5">
        <v>11797.013480000001</v>
      </c>
      <c r="BP449" s="5">
        <v>11797.013480000001</v>
      </c>
      <c r="BQ449" s="5">
        <v>11797.013480000001</v>
      </c>
      <c r="BR449" s="5">
        <v>11797.013480000001</v>
      </c>
      <c r="BS449" s="5">
        <v>11797.013480000001</v>
      </c>
      <c r="BT449" s="5">
        <v>11797.013480000001</v>
      </c>
      <c r="BU449" s="5">
        <v>11797.013480000001</v>
      </c>
      <c r="BV449" s="5">
        <v>12504.834288800002</v>
      </c>
      <c r="BW449" s="5">
        <v>12504.834288800002</v>
      </c>
      <c r="BX449" s="5">
        <v>12504.834288800002</v>
      </c>
      <c r="BY449" s="5">
        <v>12504.834288800002</v>
      </c>
      <c r="BZ449" s="5">
        <v>12504.834288800002</v>
      </c>
      <c r="CA449" s="5">
        <v>12504.834288800002</v>
      </c>
      <c r="CB449" s="5">
        <v>12504.834288800002</v>
      </c>
      <c r="CC449" s="5">
        <v>12504.834288800002</v>
      </c>
      <c r="CD449" s="5">
        <v>12504.834288800002</v>
      </c>
      <c r="CE449" s="5">
        <v>12504.834288800002</v>
      </c>
      <c r="CF449" s="5">
        <v>12504.834288800002</v>
      </c>
      <c r="CG449" s="5">
        <v>12504.834288800002</v>
      </c>
      <c r="CH449" s="5">
        <v>13255.124346128003</v>
      </c>
      <c r="CI449" s="5">
        <v>13255.124346128003</v>
      </c>
      <c r="CJ449" s="5">
        <v>13255.124346128003</v>
      </c>
      <c r="CK449" s="5">
        <v>13255.124346128003</v>
      </c>
      <c r="CL449" s="5">
        <v>13255.124346128003</v>
      </c>
      <c r="CM449" s="5">
        <v>13255.124346128003</v>
      </c>
      <c r="CN449" s="5">
        <v>13255.124346128003</v>
      </c>
      <c r="CO449" s="5">
        <v>13255.124346128003</v>
      </c>
      <c r="CP449" s="5">
        <v>13255.124346128003</v>
      </c>
      <c r="CQ449" s="5">
        <v>13255.124346128003</v>
      </c>
      <c r="CR449" s="5">
        <v>13255.124346128003</v>
      </c>
      <c r="CS449" s="5">
        <v>13255.124346128003</v>
      </c>
      <c r="CU449" s="69">
        <v>0</v>
      </c>
      <c r="CV449" s="69">
        <v>0</v>
      </c>
      <c r="CW449" s="69">
        <v>0</v>
      </c>
      <c r="CX449" s="69">
        <v>0</v>
      </c>
      <c r="CY449" s="69">
        <v>0</v>
      </c>
      <c r="CZ449" s="69">
        <v>0</v>
      </c>
      <c r="DC449" s="5">
        <v>0</v>
      </c>
      <c r="DD449" s="5">
        <v>0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0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0</v>
      </c>
      <c r="EJ449" s="5">
        <v>0</v>
      </c>
      <c r="EK449" s="5">
        <v>0</v>
      </c>
      <c r="EL449" s="5">
        <v>0</v>
      </c>
      <c r="EM449" s="5">
        <v>0</v>
      </c>
      <c r="EN449" s="5">
        <v>0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0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0</v>
      </c>
      <c r="FG449" s="5">
        <v>0</v>
      </c>
      <c r="FH449" s="5">
        <v>0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0</v>
      </c>
      <c r="FO449" s="5">
        <v>0</v>
      </c>
      <c r="FP449" s="5">
        <v>0</v>
      </c>
      <c r="FQ449" s="5">
        <v>0</v>
      </c>
      <c r="FR449" s="5">
        <v>0</v>
      </c>
      <c r="FS449" s="5">
        <v>0</v>
      </c>
      <c r="FT449" s="5">
        <v>0</v>
      </c>
      <c r="FU449" s="5">
        <v>0</v>
      </c>
      <c r="FV449" s="5">
        <v>0</v>
      </c>
      <c r="FW449" s="5"/>
      <c r="FZ449" s="5">
        <v>0</v>
      </c>
      <c r="GA449" s="5">
        <v>0</v>
      </c>
      <c r="GB449" s="5">
        <v>0</v>
      </c>
      <c r="GC449" s="5">
        <v>1699.98</v>
      </c>
      <c r="GD449" s="5">
        <v>8464</v>
      </c>
      <c r="GE449" s="5">
        <v>9905</v>
      </c>
      <c r="GF449" s="5">
        <v>9905</v>
      </c>
      <c r="GG449" s="5">
        <v>9905</v>
      </c>
      <c r="GH449" s="5">
        <v>9905</v>
      </c>
      <c r="GI449" s="5">
        <v>9905</v>
      </c>
      <c r="GJ449" s="5">
        <v>9905</v>
      </c>
      <c r="GK449" s="5">
        <v>9905</v>
      </c>
      <c r="GL449" s="5">
        <v>10499.300000000001</v>
      </c>
      <c r="GM449" s="5">
        <v>10499.300000000001</v>
      </c>
      <c r="GN449" s="5">
        <v>10499.300000000001</v>
      </c>
      <c r="GO449" s="5">
        <v>10499.300000000001</v>
      </c>
      <c r="GP449" s="5">
        <v>10499.300000000001</v>
      </c>
      <c r="GQ449" s="5">
        <v>10499.300000000001</v>
      </c>
      <c r="GR449" s="5">
        <v>10499.300000000001</v>
      </c>
      <c r="GS449" s="5">
        <v>10499.300000000001</v>
      </c>
      <c r="GT449" s="5">
        <v>10499.300000000001</v>
      </c>
      <c r="GU449" s="5">
        <v>10499.300000000001</v>
      </c>
      <c r="GV449" s="5">
        <v>10499.300000000001</v>
      </c>
      <c r="GW449" s="5">
        <v>10499.300000000001</v>
      </c>
      <c r="GX449" s="5">
        <v>11129.258000000002</v>
      </c>
      <c r="GY449" s="5">
        <v>11129.258000000002</v>
      </c>
      <c r="GZ449" s="5">
        <v>11129.258000000002</v>
      </c>
      <c r="HA449" s="5">
        <v>11129.258000000002</v>
      </c>
      <c r="HB449" s="5">
        <v>11129.258000000002</v>
      </c>
      <c r="HC449" s="5">
        <v>11129.258000000002</v>
      </c>
      <c r="HD449" s="5">
        <v>11129.258000000002</v>
      </c>
      <c r="HE449" s="5">
        <v>11129.258000000002</v>
      </c>
      <c r="HF449" s="5">
        <v>11129.258000000002</v>
      </c>
      <c r="HG449" s="5">
        <v>11129.258000000002</v>
      </c>
      <c r="HH449" s="5">
        <v>11129.258000000002</v>
      </c>
      <c r="HI449" s="5">
        <v>11129.258000000002</v>
      </c>
      <c r="HJ449" s="5">
        <v>11797.013480000001</v>
      </c>
      <c r="HK449" s="5">
        <v>11797.013480000001</v>
      </c>
      <c r="HL449" s="5">
        <v>11797.013480000001</v>
      </c>
      <c r="HM449" s="5">
        <v>11797.013480000001</v>
      </c>
      <c r="HN449" s="5">
        <v>11797.013480000001</v>
      </c>
      <c r="HO449" s="5">
        <v>11797.013480000001</v>
      </c>
      <c r="HP449" s="5">
        <v>11797.013480000001</v>
      </c>
      <c r="HQ449" s="5">
        <v>11797.013480000001</v>
      </c>
      <c r="HR449" s="5">
        <v>11797.013480000001</v>
      </c>
      <c r="HS449" s="5">
        <v>11797.013480000001</v>
      </c>
      <c r="HT449" s="5">
        <v>11797.013480000001</v>
      </c>
      <c r="HU449" s="5">
        <v>11797.013480000001</v>
      </c>
      <c r="HV449" s="5">
        <v>12504.834288800002</v>
      </c>
      <c r="HW449" s="5">
        <v>12504.834288800002</v>
      </c>
      <c r="HX449" s="5">
        <v>12504.834288800002</v>
      </c>
      <c r="HY449" s="5">
        <v>12504.834288800002</v>
      </c>
      <c r="HZ449" s="5">
        <v>12504.834288800002</v>
      </c>
      <c r="IA449" s="5">
        <v>12504.834288800002</v>
      </c>
      <c r="IB449" s="5">
        <v>12504.834288800002</v>
      </c>
      <c r="IC449" s="5">
        <v>12504.834288800002</v>
      </c>
      <c r="ID449" s="5">
        <v>12504.834288800002</v>
      </c>
      <c r="IE449" s="5">
        <v>12504.834288800002</v>
      </c>
      <c r="IF449" s="5">
        <v>12504.834288800002</v>
      </c>
      <c r="IG449" s="5">
        <v>12504.834288800002</v>
      </c>
      <c r="IH449" s="5">
        <v>13255.124346128003</v>
      </c>
      <c r="II449" s="5">
        <v>13255.124346128003</v>
      </c>
      <c r="IJ449" s="5">
        <v>13255.124346128003</v>
      </c>
      <c r="IK449" s="5">
        <v>13255.124346128003</v>
      </c>
      <c r="IL449" s="5">
        <v>13255.124346128003</v>
      </c>
      <c r="IM449" s="5">
        <v>13255.124346128003</v>
      </c>
      <c r="IN449" s="5">
        <v>13255.124346128003</v>
      </c>
      <c r="IO449" s="5">
        <v>13255.124346128003</v>
      </c>
      <c r="IP449" s="5">
        <v>13255.124346128003</v>
      </c>
      <c r="IQ449" s="5">
        <v>13255.124346128003</v>
      </c>
      <c r="IR449" s="5">
        <v>13255.124346128003</v>
      </c>
      <c r="IS449" s="5">
        <v>13255.124346128003</v>
      </c>
      <c r="IT449" s="5"/>
      <c r="IW449" s="5">
        <v>0</v>
      </c>
      <c r="IX449" s="5">
        <v>0</v>
      </c>
      <c r="IY449" s="5">
        <v>0</v>
      </c>
      <c r="IZ449" s="5">
        <v>48.789425999999999</v>
      </c>
      <c r="JA449" s="5">
        <v>242.91679999999999</v>
      </c>
      <c r="JB449" s="5">
        <v>284.27350000000001</v>
      </c>
      <c r="JC449" s="5">
        <v>284.27350000000001</v>
      </c>
      <c r="JD449" s="5">
        <v>284.27350000000001</v>
      </c>
      <c r="JE449" s="5">
        <v>284.27350000000001</v>
      </c>
      <c r="JF449" s="5">
        <v>284.27350000000001</v>
      </c>
      <c r="JG449" s="5">
        <v>284.27350000000001</v>
      </c>
      <c r="JH449" s="5">
        <v>284.27350000000001</v>
      </c>
      <c r="JI449" s="5">
        <v>301.32991000000004</v>
      </c>
      <c r="JJ449" s="5">
        <v>301.32991000000004</v>
      </c>
      <c r="JK449" s="5">
        <v>301.32991000000004</v>
      </c>
      <c r="JL449" s="5">
        <v>301.32991000000004</v>
      </c>
      <c r="JM449" s="5">
        <v>301.32991000000004</v>
      </c>
      <c r="JN449" s="5">
        <v>301.32991000000004</v>
      </c>
      <c r="JO449" s="5">
        <v>301.32991000000004</v>
      </c>
      <c r="JP449" s="5">
        <v>301.32991000000004</v>
      </c>
      <c r="JQ449" s="5">
        <v>301.32991000000004</v>
      </c>
      <c r="JR449" s="5">
        <v>301.32991000000004</v>
      </c>
      <c r="JS449" s="5">
        <v>301.32991000000004</v>
      </c>
      <c r="JT449" s="5">
        <v>301.32991000000004</v>
      </c>
      <c r="JU449" s="5">
        <v>319.40970460000005</v>
      </c>
      <c r="JV449" s="5">
        <v>319.40970460000005</v>
      </c>
      <c r="JW449" s="5">
        <v>319.40970460000005</v>
      </c>
      <c r="JX449" s="5">
        <v>319.40970460000005</v>
      </c>
      <c r="JY449" s="5">
        <v>319.40970460000005</v>
      </c>
      <c r="JZ449" s="5">
        <v>319.40970460000005</v>
      </c>
      <c r="KA449" s="5">
        <v>319.40970460000005</v>
      </c>
      <c r="KB449" s="5">
        <v>319.40970460000005</v>
      </c>
      <c r="KC449" s="5">
        <v>319.40970460000005</v>
      </c>
      <c r="KD449" s="5">
        <v>319.40970460000005</v>
      </c>
      <c r="KE449" s="5">
        <v>319.40970460000005</v>
      </c>
      <c r="KF449" s="5">
        <v>319.40970460000005</v>
      </c>
      <c r="KG449" s="5">
        <v>338.57428687600003</v>
      </c>
      <c r="KH449" s="5">
        <v>338.57428687600003</v>
      </c>
      <c r="KI449" s="5">
        <v>338.57428687600003</v>
      </c>
      <c r="KJ449" s="5">
        <v>338.57428687600003</v>
      </c>
      <c r="KK449" s="5">
        <v>338.57428687600003</v>
      </c>
      <c r="KL449" s="5">
        <v>338.57428687600003</v>
      </c>
      <c r="KM449" s="5">
        <v>338.57428687600003</v>
      </c>
      <c r="KN449" s="5">
        <v>338.57428687600003</v>
      </c>
      <c r="KO449" s="5">
        <v>338.57428687600003</v>
      </c>
      <c r="KP449" s="5">
        <v>338.57428687600003</v>
      </c>
      <c r="KQ449" s="5">
        <v>338.57428687600003</v>
      </c>
      <c r="KR449" s="5">
        <v>338.57428687600003</v>
      </c>
      <c r="KS449" s="5">
        <v>358.88874408856009</v>
      </c>
      <c r="KT449" s="5">
        <v>358.88874408856009</v>
      </c>
      <c r="KU449" s="5">
        <v>358.88874408856009</v>
      </c>
      <c r="KV449" s="5">
        <v>358.88874408856009</v>
      </c>
      <c r="KW449" s="5">
        <v>358.88874408856009</v>
      </c>
      <c r="KX449" s="5">
        <v>358.88874408856009</v>
      </c>
      <c r="KY449" s="5">
        <v>358.88874408856009</v>
      </c>
      <c r="KZ449" s="5">
        <v>358.88874408856009</v>
      </c>
      <c r="LA449" s="5">
        <v>358.88874408856009</v>
      </c>
      <c r="LB449" s="5">
        <v>358.88874408856009</v>
      </c>
      <c r="LC449" s="5">
        <v>358.88874408856009</v>
      </c>
      <c r="LD449" s="5">
        <v>358.88874408856009</v>
      </c>
      <c r="LE449" s="5">
        <v>380.42206873387369</v>
      </c>
      <c r="LF449" s="5">
        <v>380.42206873387369</v>
      </c>
      <c r="LG449" s="5">
        <v>380.42206873387369</v>
      </c>
      <c r="LH449" s="5">
        <v>380.42206873387369</v>
      </c>
      <c r="LI449" s="5">
        <v>380.42206873387369</v>
      </c>
      <c r="LJ449" s="5">
        <v>380.42206873387369</v>
      </c>
      <c r="LK449" s="5">
        <v>380.42206873387369</v>
      </c>
      <c r="LL449" s="5">
        <v>380.42206873387369</v>
      </c>
      <c r="LM449" s="5">
        <v>380.42206873387369</v>
      </c>
      <c r="LN449" s="5">
        <v>380.42206873387369</v>
      </c>
      <c r="LO449" s="5">
        <v>380.42206873387369</v>
      </c>
      <c r="LP449" s="5">
        <v>380.42206873387369</v>
      </c>
      <c r="LQ449" s="5"/>
      <c r="LT449" s="5">
        <v>0</v>
      </c>
      <c r="LU449" s="5">
        <v>0</v>
      </c>
      <c r="LV449" s="5">
        <v>0</v>
      </c>
      <c r="LW449" s="5">
        <v>51.679392</v>
      </c>
      <c r="LX449" s="5">
        <v>257.30560000000003</v>
      </c>
      <c r="LY449" s="5">
        <v>301.11200000000002</v>
      </c>
      <c r="LZ449" s="5">
        <v>301.11200000000002</v>
      </c>
      <c r="MA449" s="5">
        <v>301.11200000000002</v>
      </c>
      <c r="MB449" s="5">
        <v>301.11200000000002</v>
      </c>
      <c r="MC449" s="5">
        <v>301.11200000000002</v>
      </c>
      <c r="MD449" s="5">
        <v>301.11200000000002</v>
      </c>
      <c r="ME449" s="5">
        <v>301.11200000000002</v>
      </c>
      <c r="MF449" s="5">
        <v>319.17872000000006</v>
      </c>
      <c r="MG449" s="5">
        <v>319.17872000000006</v>
      </c>
      <c r="MH449" s="5">
        <v>319.17872000000006</v>
      </c>
      <c r="MI449" s="5">
        <v>319.17872000000006</v>
      </c>
      <c r="MJ449" s="5">
        <v>319.17872000000006</v>
      </c>
      <c r="MK449" s="5">
        <v>319.17872000000006</v>
      </c>
      <c r="ML449" s="5">
        <v>319.17872000000006</v>
      </c>
      <c r="MM449" s="5">
        <v>319.17872000000006</v>
      </c>
      <c r="MN449" s="5">
        <v>319.17872000000006</v>
      </c>
      <c r="MO449" s="5">
        <v>319.17872000000006</v>
      </c>
      <c r="MP449" s="5">
        <v>319.17872000000006</v>
      </c>
      <c r="MQ449" s="5">
        <v>319.17872000000006</v>
      </c>
      <c r="MR449" s="5">
        <v>338.32944320000007</v>
      </c>
      <c r="MS449" s="5">
        <v>338.32944320000007</v>
      </c>
      <c r="MT449" s="5">
        <v>338.32944320000007</v>
      </c>
      <c r="MU449" s="5">
        <v>338.32944320000007</v>
      </c>
      <c r="MV449" s="5">
        <v>338.32944320000007</v>
      </c>
      <c r="MW449" s="5">
        <v>338.32944320000007</v>
      </c>
      <c r="MX449" s="5">
        <v>338.32944320000007</v>
      </c>
      <c r="MY449" s="5">
        <v>338.32944320000007</v>
      </c>
      <c r="MZ449" s="5">
        <v>338.32944320000007</v>
      </c>
      <c r="NA449" s="5">
        <v>338.32944320000007</v>
      </c>
      <c r="NB449" s="5">
        <v>338.32944320000007</v>
      </c>
      <c r="NC449" s="5">
        <v>338.32944320000007</v>
      </c>
      <c r="ND449" s="5">
        <v>358.62920979200004</v>
      </c>
      <c r="NE449" s="5">
        <v>358.62920979200004</v>
      </c>
      <c r="NF449" s="5">
        <v>358.62920979200004</v>
      </c>
      <c r="NG449" s="5">
        <v>358.62920979200004</v>
      </c>
      <c r="NH449" s="5">
        <v>358.62920979200004</v>
      </c>
      <c r="NI449" s="5">
        <v>358.62920979200004</v>
      </c>
      <c r="NJ449" s="5">
        <v>358.62920979200004</v>
      </c>
      <c r="NK449" s="5">
        <v>358.62920979200004</v>
      </c>
      <c r="NL449" s="5">
        <v>358.62920979200004</v>
      </c>
      <c r="NM449" s="5">
        <v>358.62920979200004</v>
      </c>
      <c r="NN449" s="5">
        <v>358.62920979200004</v>
      </c>
      <c r="NO449" s="5">
        <v>358.62920979200004</v>
      </c>
      <c r="NP449" s="5">
        <v>380.14696237952006</v>
      </c>
      <c r="NQ449" s="5">
        <v>380.14696237952006</v>
      </c>
      <c r="NR449" s="5">
        <v>380.14696237952006</v>
      </c>
      <c r="NS449" s="5">
        <v>380.14696237952006</v>
      </c>
      <c r="NT449" s="5">
        <v>380.14696237952006</v>
      </c>
      <c r="NU449" s="5">
        <v>380.14696237952006</v>
      </c>
      <c r="NV449" s="5">
        <v>380.14696237952006</v>
      </c>
      <c r="NW449" s="5">
        <v>380.14696237952006</v>
      </c>
      <c r="NX449" s="5">
        <v>380.14696237952006</v>
      </c>
      <c r="NY449" s="5">
        <v>380.14696237952006</v>
      </c>
      <c r="NZ449" s="5">
        <v>380.14696237952006</v>
      </c>
      <c r="OA449" s="5">
        <v>380.14696237952006</v>
      </c>
      <c r="OB449" s="5">
        <v>402.95578012229129</v>
      </c>
      <c r="OC449" s="5">
        <v>402.95578012229129</v>
      </c>
      <c r="OD449" s="5">
        <v>402.95578012229129</v>
      </c>
      <c r="OE449" s="5">
        <v>402.95578012229129</v>
      </c>
      <c r="OF449" s="5">
        <v>402.95578012229129</v>
      </c>
      <c r="OG449" s="5">
        <v>402.95578012229129</v>
      </c>
      <c r="OH449" s="5">
        <v>402.95578012229129</v>
      </c>
      <c r="OI449" s="5">
        <v>402.95578012229129</v>
      </c>
      <c r="OJ449" s="5">
        <v>402.95578012229129</v>
      </c>
      <c r="OK449" s="5">
        <v>402.95578012229129</v>
      </c>
      <c r="OL449" s="5">
        <v>402.95578012229129</v>
      </c>
      <c r="OM449" s="5">
        <v>402.95578012229129</v>
      </c>
      <c r="ON449" s="5"/>
      <c r="OQ449" s="59">
        <v>0</v>
      </c>
      <c r="OR449" s="59">
        <v>0</v>
      </c>
      <c r="OS449" s="59">
        <v>0</v>
      </c>
      <c r="OT449" s="59">
        <v>0</v>
      </c>
      <c r="OU449" s="59">
        <v>0</v>
      </c>
      <c r="OV449" s="59">
        <v>0</v>
      </c>
      <c r="OW449" s="59">
        <v>0</v>
      </c>
      <c r="OX449" s="59">
        <v>0</v>
      </c>
      <c r="OY449" s="59">
        <v>0</v>
      </c>
      <c r="OZ449" s="59">
        <v>0</v>
      </c>
      <c r="PA449" s="59">
        <v>0</v>
      </c>
      <c r="PB449" s="59">
        <v>0</v>
      </c>
      <c r="PC449" s="59">
        <v>0</v>
      </c>
      <c r="PD449" s="59">
        <v>0</v>
      </c>
      <c r="PE449" s="59">
        <v>0</v>
      </c>
      <c r="PF449" s="59">
        <v>0</v>
      </c>
      <c r="PG449" s="59">
        <v>0</v>
      </c>
      <c r="PH449" s="59">
        <v>0</v>
      </c>
      <c r="PI449" s="59">
        <v>0</v>
      </c>
      <c r="PJ449" s="59">
        <v>0</v>
      </c>
      <c r="PK449" s="59">
        <v>0</v>
      </c>
      <c r="PL449" s="59">
        <v>0</v>
      </c>
      <c r="PM449" s="59">
        <v>0</v>
      </c>
      <c r="PN449" s="59">
        <v>0</v>
      </c>
      <c r="PO449" s="59">
        <v>0</v>
      </c>
      <c r="PP449" s="59">
        <v>0</v>
      </c>
      <c r="PQ449" s="59">
        <v>0</v>
      </c>
      <c r="PR449" s="59">
        <v>0</v>
      </c>
      <c r="PS449" s="59">
        <v>0</v>
      </c>
      <c r="PT449" s="59">
        <v>0</v>
      </c>
      <c r="PU449" s="59">
        <v>0</v>
      </c>
      <c r="PV449" s="59">
        <v>0</v>
      </c>
      <c r="PW449" s="59">
        <v>0</v>
      </c>
      <c r="PX449" s="59">
        <v>0</v>
      </c>
      <c r="PY449" s="59">
        <v>0</v>
      </c>
      <c r="PZ449" s="59">
        <v>0</v>
      </c>
      <c r="QA449" s="59">
        <v>0</v>
      </c>
      <c r="QB449" s="59">
        <v>0</v>
      </c>
      <c r="QC449" s="59">
        <v>0</v>
      </c>
      <c r="QD449" s="59">
        <v>0</v>
      </c>
      <c r="QE449" s="59">
        <v>0</v>
      </c>
      <c r="QF449" s="59">
        <v>0</v>
      </c>
      <c r="QG449" s="59">
        <v>0</v>
      </c>
      <c r="QH449" s="59">
        <v>0</v>
      </c>
      <c r="QI449" s="59">
        <v>0</v>
      </c>
      <c r="QJ449" s="59">
        <v>0</v>
      </c>
      <c r="QK449" s="59">
        <v>0</v>
      </c>
      <c r="QL449" s="59">
        <v>0</v>
      </c>
      <c r="QM449" s="59">
        <v>0</v>
      </c>
      <c r="QN449" s="59">
        <v>0</v>
      </c>
      <c r="QO449" s="59">
        <v>0</v>
      </c>
      <c r="QP449" s="59">
        <v>0</v>
      </c>
      <c r="QQ449" s="59">
        <v>0</v>
      </c>
      <c r="QR449" s="59">
        <v>0</v>
      </c>
      <c r="QS449" s="59">
        <v>0</v>
      </c>
      <c r="QT449" s="59">
        <v>0</v>
      </c>
      <c r="QU449" s="59">
        <v>0</v>
      </c>
      <c r="QV449" s="59">
        <v>0</v>
      </c>
      <c r="QW449" s="59">
        <v>0</v>
      </c>
      <c r="QX449" s="59">
        <v>0</v>
      </c>
      <c r="QY449" s="59">
        <v>0</v>
      </c>
      <c r="QZ449" s="59">
        <v>0</v>
      </c>
      <c r="RA449" s="59">
        <v>0</v>
      </c>
      <c r="RB449" s="59">
        <v>0</v>
      </c>
      <c r="RC449" s="59">
        <v>0</v>
      </c>
      <c r="RD449" s="59">
        <v>0</v>
      </c>
      <c r="RE449" s="59">
        <v>0</v>
      </c>
      <c r="RF449" s="59">
        <v>0</v>
      </c>
      <c r="RG449" s="59">
        <v>0</v>
      </c>
      <c r="RH449" s="59">
        <v>0</v>
      </c>
      <c r="RI449" s="59">
        <v>0</v>
      </c>
      <c r="RJ449" s="59">
        <v>0</v>
      </c>
      <c r="RK449" s="59"/>
      <c r="RN449" s="59">
        <v>0</v>
      </c>
      <c r="RO449" s="59">
        <v>0</v>
      </c>
      <c r="RP449" s="59">
        <v>0</v>
      </c>
      <c r="RQ449" s="59">
        <v>100.468818</v>
      </c>
      <c r="RR449" s="59">
        <v>500.22239999999999</v>
      </c>
      <c r="RS449" s="59">
        <v>585.38550000000009</v>
      </c>
      <c r="RT449" s="59">
        <v>585.38550000000009</v>
      </c>
      <c r="RU449" s="59">
        <v>585.38550000000009</v>
      </c>
      <c r="RV449" s="59">
        <v>585.38550000000009</v>
      </c>
      <c r="RW449" s="59">
        <v>585.38550000000009</v>
      </c>
      <c r="RX449" s="59">
        <v>585.38550000000009</v>
      </c>
      <c r="RY449" s="59">
        <v>585.38550000000009</v>
      </c>
      <c r="RZ449" s="59">
        <v>620.50863000000004</v>
      </c>
      <c r="SA449" s="59">
        <v>620.50863000000004</v>
      </c>
      <c r="SB449" s="59">
        <v>620.50863000000004</v>
      </c>
      <c r="SC449" s="59">
        <v>620.50863000000004</v>
      </c>
      <c r="SD449" s="59">
        <v>620.50863000000004</v>
      </c>
      <c r="SE449" s="59">
        <v>620.50863000000004</v>
      </c>
      <c r="SF449" s="59">
        <v>620.50863000000004</v>
      </c>
      <c r="SG449" s="59">
        <v>620.50863000000004</v>
      </c>
      <c r="SH449" s="59">
        <v>620.50863000000004</v>
      </c>
      <c r="SI449" s="59">
        <v>620.50863000000004</v>
      </c>
      <c r="SJ449" s="59">
        <v>620.50863000000004</v>
      </c>
      <c r="SK449" s="59">
        <v>620.50863000000004</v>
      </c>
      <c r="SL449" s="59">
        <v>657.73914780000018</v>
      </c>
      <c r="SM449" s="59">
        <v>657.73914780000018</v>
      </c>
      <c r="SN449" s="59">
        <v>657.73914780000018</v>
      </c>
      <c r="SO449" s="59">
        <v>657.73914780000018</v>
      </c>
      <c r="SP449" s="59">
        <v>657.73914780000018</v>
      </c>
      <c r="SQ449" s="59">
        <v>657.73914780000018</v>
      </c>
      <c r="SR449" s="59">
        <v>657.73914780000018</v>
      </c>
      <c r="SS449" s="59">
        <v>657.73914780000018</v>
      </c>
      <c r="ST449" s="59">
        <v>657.73914780000018</v>
      </c>
      <c r="SU449" s="59">
        <v>657.73914780000018</v>
      </c>
      <c r="SV449" s="59">
        <v>657.73914780000018</v>
      </c>
      <c r="SW449" s="59">
        <v>657.73914780000018</v>
      </c>
      <c r="SX449" s="59">
        <v>697.20349666800007</v>
      </c>
      <c r="SY449" s="59">
        <v>697.20349666800007</v>
      </c>
      <c r="SZ449" s="59">
        <v>697.20349666800007</v>
      </c>
      <c r="TA449" s="59">
        <v>697.20349666800007</v>
      </c>
      <c r="TB449" s="59">
        <v>697.20349666800007</v>
      </c>
      <c r="TC449" s="59">
        <v>697.20349666800007</v>
      </c>
      <c r="TD449" s="59">
        <v>697.20349666800007</v>
      </c>
      <c r="TE449" s="59">
        <v>697.20349666800007</v>
      </c>
      <c r="TF449" s="59">
        <v>697.20349666800007</v>
      </c>
      <c r="TG449" s="59">
        <v>697.20349666800007</v>
      </c>
      <c r="TH449" s="59">
        <v>697.20349666800007</v>
      </c>
      <c r="TI449" s="59">
        <v>697.20349666800007</v>
      </c>
      <c r="TJ449" s="59">
        <v>739.03570646808021</v>
      </c>
      <c r="TK449" s="59">
        <v>739.03570646808021</v>
      </c>
      <c r="TL449" s="59">
        <v>739.03570646808021</v>
      </c>
      <c r="TM449" s="59">
        <v>739.03570646808021</v>
      </c>
      <c r="TN449" s="59">
        <v>739.03570646808021</v>
      </c>
      <c r="TO449" s="59">
        <v>739.03570646808021</v>
      </c>
      <c r="TP449" s="59">
        <v>739.03570646808021</v>
      </c>
      <c r="TQ449" s="59">
        <v>739.03570646808021</v>
      </c>
      <c r="TR449" s="59">
        <v>739.03570646808021</v>
      </c>
      <c r="TS449" s="59">
        <v>739.03570646808021</v>
      </c>
      <c r="TT449" s="59">
        <v>739.03570646808021</v>
      </c>
      <c r="TU449" s="59">
        <v>739.03570646808021</v>
      </c>
      <c r="TV449" s="59">
        <v>783.37784885616497</v>
      </c>
      <c r="TW449" s="59">
        <v>783.37784885616497</v>
      </c>
      <c r="TX449" s="59">
        <v>783.37784885616497</v>
      </c>
      <c r="TY449" s="59">
        <v>783.37784885616497</v>
      </c>
      <c r="TZ449" s="59">
        <v>783.37784885616497</v>
      </c>
      <c r="UA449" s="59">
        <v>783.37784885616497</v>
      </c>
      <c r="UB449" s="59">
        <v>783.37784885616497</v>
      </c>
      <c r="UC449" s="59">
        <v>783.37784885616497</v>
      </c>
      <c r="UD449" s="59">
        <v>783.37784885616497</v>
      </c>
      <c r="UE449" s="59">
        <v>783.37784885616497</v>
      </c>
      <c r="UF449" s="59">
        <v>783.37784885616497</v>
      </c>
      <c r="UG449" s="59">
        <v>783.37784885616497</v>
      </c>
      <c r="UH449" s="59"/>
      <c r="UK449" s="59">
        <v>2281.6207260000001</v>
      </c>
      <c r="UL449" s="59">
        <v>3615.9589199999996</v>
      </c>
      <c r="UM449" s="59">
        <v>3832.9164552000016</v>
      </c>
      <c r="UN449" s="59">
        <v>4062.8914425119997</v>
      </c>
      <c r="UO449" s="59">
        <v>4306.6649290627211</v>
      </c>
      <c r="UP449" s="59">
        <v>4565.0648248064854</v>
      </c>
      <c r="UQ449" s="59"/>
      <c r="UT449" s="59">
        <v>2416.7689920000003</v>
      </c>
      <c r="UU449" s="59">
        <v>3830.14464</v>
      </c>
      <c r="UV449" s="59">
        <v>4059.9533184000015</v>
      </c>
      <c r="UW449" s="59">
        <v>4303.5505175040007</v>
      </c>
      <c r="UX449" s="59">
        <v>4561.7635485542405</v>
      </c>
      <c r="UY449" s="59">
        <v>4835.4693614674952</v>
      </c>
      <c r="UZ449" s="59"/>
      <c r="VC449" s="59">
        <v>0</v>
      </c>
      <c r="VD449" s="59">
        <v>0</v>
      </c>
      <c r="VE449" s="59">
        <v>0</v>
      </c>
      <c r="VF449" s="59">
        <v>0</v>
      </c>
      <c r="VG449" s="59">
        <v>0</v>
      </c>
      <c r="VH449" s="59">
        <v>0</v>
      </c>
      <c r="VI449" s="59"/>
      <c r="VL449" s="59">
        <v>4698.3897180000004</v>
      </c>
      <c r="VM449" s="59">
        <v>7446.1035599999996</v>
      </c>
      <c r="VN449" s="59">
        <v>7892.8697736000031</v>
      </c>
      <c r="VO449" s="59">
        <v>8366.4419600159999</v>
      </c>
      <c r="VP449" s="59">
        <v>8868.4284776169625</v>
      </c>
      <c r="VQ449" s="59">
        <v>9400.5341862739806</v>
      </c>
      <c r="VR449" s="59"/>
      <c r="VU449" s="59">
        <v>79498.98</v>
      </c>
      <c r="VV449" s="59">
        <v>125991.60000000002</v>
      </c>
      <c r="VW449" s="59">
        <v>133551.09600000002</v>
      </c>
      <c r="VX449" s="59">
        <v>141564.16175999999</v>
      </c>
      <c r="VY449" s="59">
        <v>150058.01146560002</v>
      </c>
      <c r="VZ449" s="59">
        <v>159061.49215353598</v>
      </c>
      <c r="WA449" s="59"/>
      <c r="WD449" s="59">
        <v>6624.915</v>
      </c>
      <c r="WE449" s="59">
        <v>10499.300000000001</v>
      </c>
      <c r="WF449" s="59">
        <v>11129.258000000002</v>
      </c>
      <c r="WG449" s="59">
        <v>11797.01348</v>
      </c>
      <c r="WH449" s="59">
        <v>12504.834288800002</v>
      </c>
      <c r="WI449" s="59">
        <v>13255.124346127997</v>
      </c>
      <c r="WJ449" s="59"/>
      <c r="WM449" s="59">
        <v>278.00734368443142</v>
      </c>
      <c r="WN449" s="59">
        <v>440.59169114561485</v>
      </c>
      <c r="WO449" s="59">
        <v>467.02719261435175</v>
      </c>
      <c r="WP449" s="59">
        <v>495.0488241712128</v>
      </c>
      <c r="WQ449" s="59">
        <v>524.7517536214857</v>
      </c>
      <c r="WR449" s="59">
        <v>556.23685883877454</v>
      </c>
      <c r="WS449" s="59"/>
      <c r="WV449" s="74">
        <v>8.1999999999999993</v>
      </c>
      <c r="WW449" s="74">
        <v>20.2</v>
      </c>
      <c r="WX449" s="74">
        <v>32.200000000000003</v>
      </c>
      <c r="WY449" s="74">
        <v>44.2</v>
      </c>
      <c r="WZ449" s="74">
        <v>56.2</v>
      </c>
      <c r="XA449" s="74">
        <v>68.2</v>
      </c>
      <c r="XB449" s="74"/>
      <c r="XE449" s="80">
        <v>0</v>
      </c>
      <c r="XF449" s="80">
        <v>1</v>
      </c>
      <c r="XG449" s="80">
        <v>2</v>
      </c>
      <c r="XH449" s="80">
        <v>3</v>
      </c>
      <c r="XI449" s="80">
        <v>4</v>
      </c>
      <c r="XJ449" s="80">
        <v>5</v>
      </c>
      <c r="XK449" s="80"/>
      <c r="XL449" s="75"/>
      <c r="XM449" s="75"/>
      <c r="XN449" s="80">
        <v>8</v>
      </c>
      <c r="XO449" s="80">
        <v>8</v>
      </c>
      <c r="XP449" s="80">
        <v>8</v>
      </c>
      <c r="XQ449" s="80">
        <v>8</v>
      </c>
      <c r="XR449" s="80">
        <v>8</v>
      </c>
      <c r="XS449" s="80">
        <v>8</v>
      </c>
      <c r="XT449" s="80"/>
      <c r="XW449" s="80">
        <v>5</v>
      </c>
      <c r="XX449" s="80">
        <v>5</v>
      </c>
      <c r="XY449" s="80">
        <v>6</v>
      </c>
      <c r="XZ449" s="80">
        <v>6</v>
      </c>
      <c r="YA449" s="80">
        <v>6</v>
      </c>
      <c r="YB449" s="80">
        <v>6</v>
      </c>
      <c r="YC449" s="80"/>
      <c r="YF449" s="5">
        <v>579.64531158203999</v>
      </c>
      <c r="YG449" s="5">
        <v>918.63367603860752</v>
      </c>
      <c r="YH449" s="5">
        <v>973.75169660092342</v>
      </c>
      <c r="YI449" s="5">
        <v>1032.1767983969794</v>
      </c>
      <c r="YJ449" s="5">
        <v>1094.1074063007991</v>
      </c>
      <c r="YK449" s="5">
        <v>3384.7012860339428</v>
      </c>
      <c r="YL449" s="5"/>
      <c r="YO449" s="5">
        <v>12510.330465799414</v>
      </c>
      <c r="YP449" s="5">
        <v>19826.626101552669</v>
      </c>
      <c r="YQ449" s="5">
        <v>21016.223667645827</v>
      </c>
      <c r="YR449" s="5">
        <v>29702.929450272768</v>
      </c>
      <c r="YS449" s="5">
        <v>31485.105217289143</v>
      </c>
      <c r="YT449" s="5">
        <v>33374.211530326473</v>
      </c>
      <c r="YU449" s="5"/>
      <c r="YX449" s="5">
        <v>8556.2870635873878</v>
      </c>
      <c r="YY449" s="5">
        <v>19649.869898749301</v>
      </c>
      <c r="YZ449" s="5">
        <v>21016.223667645827</v>
      </c>
      <c r="ZA449" s="5">
        <v>29702.929450272768</v>
      </c>
      <c r="ZB449" s="5">
        <v>31485.105217289143</v>
      </c>
      <c r="ZC449" s="5">
        <v>33374.211530326473</v>
      </c>
      <c r="ZD449" s="5"/>
      <c r="ZG449" s="5">
        <v>278.00734368443142</v>
      </c>
      <c r="ZH449" s="5">
        <v>440.59169114561485</v>
      </c>
      <c r="ZI449" s="5">
        <v>467.02719261435175</v>
      </c>
      <c r="ZJ449" s="5">
        <v>495.0488241712128</v>
      </c>
      <c r="ZK449" s="5">
        <v>524.7517536214857</v>
      </c>
      <c r="ZL449" s="5">
        <v>556.23685883877454</v>
      </c>
      <c r="ZM449" s="5"/>
      <c r="ZP449" s="60">
        <v>3892.10281158204</v>
      </c>
      <c r="ZQ449" s="60">
        <v>12336.567352077216</v>
      </c>
      <c r="ZR449" s="60">
        <v>13076.761393201848</v>
      </c>
      <c r="ZS449" s="60">
        <v>13861.367076793958</v>
      </c>
      <c r="ZT449" s="60">
        <v>14693.049101401601</v>
      </c>
      <c r="ZU449" s="60">
        <v>15574.632047485688</v>
      </c>
      <c r="ZV449" s="60"/>
      <c r="ZY449" s="60">
        <v>278.00734368443142</v>
      </c>
      <c r="ZZ449" s="60">
        <v>440.59169114561485</v>
      </c>
      <c r="AAA449" s="60">
        <v>467.02719261435175</v>
      </c>
      <c r="AAB449" s="60">
        <v>495.0488241712128</v>
      </c>
      <c r="AAC449" s="60">
        <v>524.7517536214857</v>
      </c>
      <c r="AAD449" s="60">
        <v>556.23685883877454</v>
      </c>
      <c r="AAE449" s="60"/>
      <c r="AAH449" s="60">
        <v>3614.0954678976086</v>
      </c>
      <c r="AAI449" s="60">
        <v>14980.117498950905</v>
      </c>
      <c r="AAJ449" s="60">
        <v>25686.495593789346</v>
      </c>
      <c r="AAK449" s="60">
        <v>37623.710637012176</v>
      </c>
      <c r="AAL449" s="60">
        <v>50900.920101284115</v>
      </c>
      <c r="AAM449" s="60">
        <v>71198.317931363141</v>
      </c>
      <c r="AAN449" s="60"/>
      <c r="AAQ449" s="5">
        <v>7506.1982794796486</v>
      </c>
      <c r="AAR449" s="5">
        <v>27316.68485102812</v>
      </c>
      <c r="AAS449" s="5">
        <v>38763.256986991197</v>
      </c>
      <c r="AAT449" s="5">
        <v>51485.077713806138</v>
      </c>
      <c r="AAU449" s="5">
        <v>65593.969202685723</v>
      </c>
      <c r="AAV449" s="5">
        <v>86772.949978848832</v>
      </c>
    </row>
    <row r="450" spans="2:724" ht="15" customHeight="1">
      <c r="B450" s="228">
        <v>177</v>
      </c>
      <c r="C450" s="228">
        <v>247318</v>
      </c>
      <c r="D450" s="229" t="s">
        <v>584</v>
      </c>
      <c r="E450" s="73" t="b">
        <v>0</v>
      </c>
      <c r="F450" s="230">
        <v>39839</v>
      </c>
      <c r="G450" s="231" t="s">
        <v>426</v>
      </c>
      <c r="H450" s="57" t="s">
        <v>258</v>
      </c>
      <c r="I450" s="57" t="s">
        <v>200</v>
      </c>
      <c r="J450" s="229" t="s">
        <v>260</v>
      </c>
      <c r="K450" s="232">
        <v>8464</v>
      </c>
      <c r="L450" s="232">
        <v>0</v>
      </c>
      <c r="M450" s="73" t="b">
        <v>1</v>
      </c>
      <c r="N450" s="73" t="b">
        <v>1</v>
      </c>
      <c r="O450" s="73" t="b">
        <v>1</v>
      </c>
      <c r="P450" s="27">
        <v>40934</v>
      </c>
      <c r="Q450" s="27" t="s">
        <v>426</v>
      </c>
      <c r="R450" s="69">
        <v>0</v>
      </c>
      <c r="S450" s="69">
        <v>0.06</v>
      </c>
      <c r="T450" s="69">
        <v>0.06</v>
      </c>
      <c r="U450" s="69">
        <v>0.06</v>
      </c>
      <c r="V450" s="69">
        <v>0.06</v>
      </c>
      <c r="W450" s="69">
        <v>0.06</v>
      </c>
      <c r="Z450" s="232">
        <v>10000</v>
      </c>
      <c r="AA450" s="232">
        <v>10000</v>
      </c>
      <c r="AB450" s="232">
        <v>10250</v>
      </c>
      <c r="AC450" s="232">
        <v>10500</v>
      </c>
      <c r="AD450" s="232">
        <v>10500</v>
      </c>
      <c r="AE450" s="232">
        <v>10500</v>
      </c>
      <c r="AF450" s="232">
        <v>10500</v>
      </c>
      <c r="AG450" s="232">
        <v>10500</v>
      </c>
      <c r="AH450" s="232">
        <v>10500</v>
      </c>
      <c r="AI450" s="232">
        <v>10500</v>
      </c>
      <c r="AJ450" s="232">
        <v>10500</v>
      </c>
      <c r="AK450" s="232">
        <v>10500</v>
      </c>
      <c r="AL450" s="5">
        <v>11130</v>
      </c>
      <c r="AM450" s="5">
        <v>11130</v>
      </c>
      <c r="AN450" s="5">
        <v>11130</v>
      </c>
      <c r="AO450" s="5">
        <v>11130</v>
      </c>
      <c r="AP450" s="5">
        <v>11130</v>
      </c>
      <c r="AQ450" s="5">
        <v>11130</v>
      </c>
      <c r="AR450" s="5">
        <v>11130</v>
      </c>
      <c r="AS450" s="5">
        <v>11130</v>
      </c>
      <c r="AT450" s="5">
        <v>11130</v>
      </c>
      <c r="AU450" s="5">
        <v>11130</v>
      </c>
      <c r="AV450" s="5">
        <v>11130</v>
      </c>
      <c r="AW450" s="5">
        <v>11130</v>
      </c>
      <c r="AX450" s="5">
        <v>11797.800000000001</v>
      </c>
      <c r="AY450" s="5">
        <v>11797.800000000001</v>
      </c>
      <c r="AZ450" s="5">
        <v>11797.800000000001</v>
      </c>
      <c r="BA450" s="5">
        <v>11797.800000000001</v>
      </c>
      <c r="BB450" s="5">
        <v>11797.800000000001</v>
      </c>
      <c r="BC450" s="5">
        <v>11797.800000000001</v>
      </c>
      <c r="BD450" s="5">
        <v>11797.800000000001</v>
      </c>
      <c r="BE450" s="5">
        <v>11797.800000000001</v>
      </c>
      <c r="BF450" s="5">
        <v>11797.800000000001</v>
      </c>
      <c r="BG450" s="5">
        <v>11797.800000000001</v>
      </c>
      <c r="BH450" s="5">
        <v>11797.800000000001</v>
      </c>
      <c r="BI450" s="5">
        <v>11797.800000000001</v>
      </c>
      <c r="BJ450" s="5">
        <v>12505.668000000001</v>
      </c>
      <c r="BK450" s="5">
        <v>12505.668000000001</v>
      </c>
      <c r="BL450" s="5">
        <v>12505.668000000001</v>
      </c>
      <c r="BM450" s="5">
        <v>12505.668000000001</v>
      </c>
      <c r="BN450" s="5">
        <v>12505.668000000001</v>
      </c>
      <c r="BO450" s="5">
        <v>12505.668000000001</v>
      </c>
      <c r="BP450" s="5">
        <v>12505.668000000001</v>
      </c>
      <c r="BQ450" s="5">
        <v>12505.668000000001</v>
      </c>
      <c r="BR450" s="5">
        <v>12505.668000000001</v>
      </c>
      <c r="BS450" s="5">
        <v>12505.668000000001</v>
      </c>
      <c r="BT450" s="5">
        <v>12505.668000000001</v>
      </c>
      <c r="BU450" s="5">
        <v>12505.668000000001</v>
      </c>
      <c r="BV450" s="5">
        <v>13256.008080000001</v>
      </c>
      <c r="BW450" s="5">
        <v>13256.008080000001</v>
      </c>
      <c r="BX450" s="5">
        <v>13256.008080000001</v>
      </c>
      <c r="BY450" s="5">
        <v>13256.008080000001</v>
      </c>
      <c r="BZ450" s="5">
        <v>13256.008080000001</v>
      </c>
      <c r="CA450" s="5">
        <v>13256.008080000001</v>
      </c>
      <c r="CB450" s="5">
        <v>13256.008080000001</v>
      </c>
      <c r="CC450" s="5">
        <v>13256.008080000001</v>
      </c>
      <c r="CD450" s="5">
        <v>13256.008080000001</v>
      </c>
      <c r="CE450" s="5">
        <v>13256.008080000001</v>
      </c>
      <c r="CF450" s="5">
        <v>13256.008080000001</v>
      </c>
      <c r="CG450" s="5">
        <v>13256.008080000001</v>
      </c>
      <c r="CH450" s="5">
        <v>14051.368564800003</v>
      </c>
      <c r="CI450" s="5">
        <v>14051.368564800003</v>
      </c>
      <c r="CJ450" s="5">
        <v>14051.368564800003</v>
      </c>
      <c r="CK450" s="5">
        <v>14051.368564800003</v>
      </c>
      <c r="CL450" s="5">
        <v>14051.368564800003</v>
      </c>
      <c r="CM450" s="5">
        <v>14051.368564800003</v>
      </c>
      <c r="CN450" s="5">
        <v>14051.368564800003</v>
      </c>
      <c r="CO450" s="5">
        <v>14051.368564800003</v>
      </c>
      <c r="CP450" s="5">
        <v>14051.368564800003</v>
      </c>
      <c r="CQ450" s="5">
        <v>14051.368564800003</v>
      </c>
      <c r="CR450" s="5">
        <v>14051.368564800003</v>
      </c>
      <c r="CS450" s="5">
        <v>14051.368564800003</v>
      </c>
      <c r="CU450" s="69">
        <v>0</v>
      </c>
      <c r="CV450" s="69">
        <v>0</v>
      </c>
      <c r="CW450" s="69">
        <v>0</v>
      </c>
      <c r="CX450" s="69">
        <v>0</v>
      </c>
      <c r="CY450" s="69">
        <v>0</v>
      </c>
      <c r="CZ450" s="69">
        <v>0</v>
      </c>
      <c r="DC450" s="5">
        <v>0</v>
      </c>
      <c r="DD450" s="5">
        <v>0</v>
      </c>
      <c r="DE450" s="5">
        <v>0</v>
      </c>
      <c r="DF450" s="5">
        <v>0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0</v>
      </c>
      <c r="DM450" s="5">
        <v>0</v>
      </c>
      <c r="DN450" s="5">
        <v>0</v>
      </c>
      <c r="DO450" s="5">
        <v>0</v>
      </c>
      <c r="DP450" s="5">
        <v>0</v>
      </c>
      <c r="DQ450" s="5">
        <v>0</v>
      </c>
      <c r="DR450" s="5">
        <v>0</v>
      </c>
      <c r="DS450" s="5">
        <v>0</v>
      </c>
      <c r="DT450" s="5">
        <v>0</v>
      </c>
      <c r="DU450" s="5">
        <v>0</v>
      </c>
      <c r="DV450" s="5">
        <v>0</v>
      </c>
      <c r="DW450" s="5">
        <v>0</v>
      </c>
      <c r="DX450" s="5">
        <v>0</v>
      </c>
      <c r="DY450" s="5">
        <v>0</v>
      </c>
      <c r="DZ450" s="5">
        <v>0</v>
      </c>
      <c r="EA450" s="5">
        <v>0</v>
      </c>
      <c r="EB450" s="5">
        <v>0</v>
      </c>
      <c r="EC450" s="5">
        <v>0</v>
      </c>
      <c r="ED450" s="5">
        <v>0</v>
      </c>
      <c r="EE450" s="5">
        <v>0</v>
      </c>
      <c r="EF450" s="5">
        <v>0</v>
      </c>
      <c r="EG450" s="5">
        <v>0</v>
      </c>
      <c r="EH450" s="5">
        <v>0</v>
      </c>
      <c r="EI450" s="5">
        <v>0</v>
      </c>
      <c r="EJ450" s="5">
        <v>0</v>
      </c>
      <c r="EK450" s="5">
        <v>0</v>
      </c>
      <c r="EL450" s="5">
        <v>0</v>
      </c>
      <c r="EM450" s="5">
        <v>0</v>
      </c>
      <c r="EN450" s="5">
        <v>0</v>
      </c>
      <c r="EO450" s="5">
        <v>0</v>
      </c>
      <c r="EP450" s="5">
        <v>0</v>
      </c>
      <c r="EQ450" s="5">
        <v>0</v>
      </c>
      <c r="ER450" s="5">
        <v>0</v>
      </c>
      <c r="ES450" s="5">
        <v>0</v>
      </c>
      <c r="ET450" s="5">
        <v>0</v>
      </c>
      <c r="EU450" s="5">
        <v>0</v>
      </c>
      <c r="EV450" s="5">
        <v>0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0</v>
      </c>
      <c r="FC450" s="5">
        <v>0</v>
      </c>
      <c r="FD450" s="5">
        <v>0</v>
      </c>
      <c r="FE450" s="5">
        <v>0</v>
      </c>
      <c r="FF450" s="5">
        <v>0</v>
      </c>
      <c r="FG450" s="5">
        <v>0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0</v>
      </c>
      <c r="FN450" s="5">
        <v>0</v>
      </c>
      <c r="FO450" s="5">
        <v>0</v>
      </c>
      <c r="FP450" s="5">
        <v>0</v>
      </c>
      <c r="FQ450" s="5">
        <v>0</v>
      </c>
      <c r="FR450" s="5">
        <v>0</v>
      </c>
      <c r="FS450" s="5">
        <v>0</v>
      </c>
      <c r="FT450" s="5">
        <v>0</v>
      </c>
      <c r="FU450" s="5">
        <v>0</v>
      </c>
      <c r="FV450" s="5">
        <v>0</v>
      </c>
      <c r="FW450" s="5"/>
      <c r="FZ450" s="5">
        <v>10000</v>
      </c>
      <c r="GA450" s="5">
        <v>10000</v>
      </c>
      <c r="GB450" s="5">
        <v>10250</v>
      </c>
      <c r="GC450" s="5">
        <v>10500</v>
      </c>
      <c r="GD450" s="5">
        <v>10500</v>
      </c>
      <c r="GE450" s="5">
        <v>10500</v>
      </c>
      <c r="GF450" s="5">
        <v>10500</v>
      </c>
      <c r="GG450" s="5">
        <v>10500</v>
      </c>
      <c r="GH450" s="5">
        <v>10500</v>
      </c>
      <c r="GI450" s="5">
        <v>10500</v>
      </c>
      <c r="GJ450" s="5">
        <v>10500</v>
      </c>
      <c r="GK450" s="5">
        <v>10500</v>
      </c>
      <c r="GL450" s="5">
        <v>11130</v>
      </c>
      <c r="GM450" s="5">
        <v>11130</v>
      </c>
      <c r="GN450" s="5">
        <v>11130</v>
      </c>
      <c r="GO450" s="5">
        <v>11130</v>
      </c>
      <c r="GP450" s="5">
        <v>11130</v>
      </c>
      <c r="GQ450" s="5">
        <v>11130</v>
      </c>
      <c r="GR450" s="5">
        <v>11130</v>
      </c>
      <c r="GS450" s="5">
        <v>11130</v>
      </c>
      <c r="GT450" s="5">
        <v>11130</v>
      </c>
      <c r="GU450" s="5">
        <v>11130</v>
      </c>
      <c r="GV450" s="5">
        <v>11130</v>
      </c>
      <c r="GW450" s="5">
        <v>11130</v>
      </c>
      <c r="GX450" s="5">
        <v>11797.800000000001</v>
      </c>
      <c r="GY450" s="5">
        <v>11797.800000000001</v>
      </c>
      <c r="GZ450" s="5">
        <v>11797.800000000001</v>
      </c>
      <c r="HA450" s="5">
        <v>11797.800000000001</v>
      </c>
      <c r="HB450" s="5">
        <v>11797.800000000001</v>
      </c>
      <c r="HC450" s="5">
        <v>11797.800000000001</v>
      </c>
      <c r="HD450" s="5">
        <v>11797.800000000001</v>
      </c>
      <c r="HE450" s="5">
        <v>11797.800000000001</v>
      </c>
      <c r="HF450" s="5">
        <v>11797.800000000001</v>
      </c>
      <c r="HG450" s="5">
        <v>11797.800000000001</v>
      </c>
      <c r="HH450" s="5">
        <v>11797.800000000001</v>
      </c>
      <c r="HI450" s="5">
        <v>11797.800000000001</v>
      </c>
      <c r="HJ450" s="5">
        <v>12505.668000000001</v>
      </c>
      <c r="HK450" s="5">
        <v>12505.668000000001</v>
      </c>
      <c r="HL450" s="5">
        <v>12505.668000000001</v>
      </c>
      <c r="HM450" s="5">
        <v>12505.668000000001</v>
      </c>
      <c r="HN450" s="5">
        <v>12505.668000000001</v>
      </c>
      <c r="HO450" s="5">
        <v>12505.668000000001</v>
      </c>
      <c r="HP450" s="5">
        <v>12505.668000000001</v>
      </c>
      <c r="HQ450" s="5">
        <v>12505.668000000001</v>
      </c>
      <c r="HR450" s="5">
        <v>12505.668000000001</v>
      </c>
      <c r="HS450" s="5">
        <v>12505.668000000001</v>
      </c>
      <c r="HT450" s="5">
        <v>12505.668000000001</v>
      </c>
      <c r="HU450" s="5">
        <v>12505.668000000001</v>
      </c>
      <c r="HV450" s="5">
        <v>13256.008080000001</v>
      </c>
      <c r="HW450" s="5">
        <v>13256.008080000001</v>
      </c>
      <c r="HX450" s="5">
        <v>13256.008080000001</v>
      </c>
      <c r="HY450" s="5">
        <v>13256.008080000001</v>
      </c>
      <c r="HZ450" s="5">
        <v>13256.008080000001</v>
      </c>
      <c r="IA450" s="5">
        <v>13256.008080000001</v>
      </c>
      <c r="IB450" s="5">
        <v>13256.008080000001</v>
      </c>
      <c r="IC450" s="5">
        <v>13256.008080000001</v>
      </c>
      <c r="ID450" s="5">
        <v>13256.008080000001</v>
      </c>
      <c r="IE450" s="5">
        <v>13256.008080000001</v>
      </c>
      <c r="IF450" s="5">
        <v>13256.008080000001</v>
      </c>
      <c r="IG450" s="5">
        <v>13256.008080000001</v>
      </c>
      <c r="IH450" s="5">
        <v>14051.368564800003</v>
      </c>
      <c r="II450" s="5">
        <v>14051.368564800003</v>
      </c>
      <c r="IJ450" s="5">
        <v>14051.368564800003</v>
      </c>
      <c r="IK450" s="5">
        <v>14051.368564800003</v>
      </c>
      <c r="IL450" s="5">
        <v>14051.368564800003</v>
      </c>
      <c r="IM450" s="5">
        <v>14051.368564800003</v>
      </c>
      <c r="IN450" s="5">
        <v>14051.368564800003</v>
      </c>
      <c r="IO450" s="5">
        <v>14051.368564800003</v>
      </c>
      <c r="IP450" s="5">
        <v>14051.368564800003</v>
      </c>
      <c r="IQ450" s="5">
        <v>14051.368564800003</v>
      </c>
      <c r="IR450" s="5">
        <v>14051.368564800003</v>
      </c>
      <c r="IS450" s="5">
        <v>14051.368564800003</v>
      </c>
      <c r="IT450" s="5"/>
      <c r="IW450" s="5">
        <v>287</v>
      </c>
      <c r="IX450" s="5">
        <v>287</v>
      </c>
      <c r="IY450" s="5">
        <v>294.17500000000001</v>
      </c>
      <c r="IZ450" s="5">
        <v>301.35000000000002</v>
      </c>
      <c r="JA450" s="5">
        <v>301.35000000000002</v>
      </c>
      <c r="JB450" s="5">
        <v>301.35000000000002</v>
      </c>
      <c r="JC450" s="5">
        <v>301.35000000000002</v>
      </c>
      <c r="JD450" s="5">
        <v>301.35000000000002</v>
      </c>
      <c r="JE450" s="5">
        <v>301.35000000000002</v>
      </c>
      <c r="JF450" s="5">
        <v>301.35000000000002</v>
      </c>
      <c r="JG450" s="5">
        <v>301.35000000000002</v>
      </c>
      <c r="JH450" s="5">
        <v>301.35000000000002</v>
      </c>
      <c r="JI450" s="5">
        <v>319.43099999999998</v>
      </c>
      <c r="JJ450" s="5">
        <v>319.43099999999998</v>
      </c>
      <c r="JK450" s="5">
        <v>319.43099999999998</v>
      </c>
      <c r="JL450" s="5">
        <v>319.43099999999998</v>
      </c>
      <c r="JM450" s="5">
        <v>319.43099999999998</v>
      </c>
      <c r="JN450" s="5">
        <v>319.43099999999998</v>
      </c>
      <c r="JO450" s="5">
        <v>319.43099999999998</v>
      </c>
      <c r="JP450" s="5">
        <v>319.43099999999998</v>
      </c>
      <c r="JQ450" s="5">
        <v>319.43099999999998</v>
      </c>
      <c r="JR450" s="5">
        <v>319.43099999999998</v>
      </c>
      <c r="JS450" s="5">
        <v>319.43099999999998</v>
      </c>
      <c r="JT450" s="5">
        <v>319.43099999999998</v>
      </c>
      <c r="JU450" s="5">
        <v>338.59686000000005</v>
      </c>
      <c r="JV450" s="5">
        <v>338.59686000000005</v>
      </c>
      <c r="JW450" s="5">
        <v>338.59686000000005</v>
      </c>
      <c r="JX450" s="5">
        <v>338.59686000000005</v>
      </c>
      <c r="JY450" s="5">
        <v>338.59686000000005</v>
      </c>
      <c r="JZ450" s="5">
        <v>338.59686000000005</v>
      </c>
      <c r="KA450" s="5">
        <v>338.59686000000005</v>
      </c>
      <c r="KB450" s="5">
        <v>338.59686000000005</v>
      </c>
      <c r="KC450" s="5">
        <v>338.59686000000005</v>
      </c>
      <c r="KD450" s="5">
        <v>338.59686000000005</v>
      </c>
      <c r="KE450" s="5">
        <v>338.59686000000005</v>
      </c>
      <c r="KF450" s="5">
        <v>338.59686000000005</v>
      </c>
      <c r="KG450" s="5">
        <v>358.91267160000007</v>
      </c>
      <c r="KH450" s="5">
        <v>358.91267160000007</v>
      </c>
      <c r="KI450" s="5">
        <v>358.91267160000007</v>
      </c>
      <c r="KJ450" s="5">
        <v>358.91267160000007</v>
      </c>
      <c r="KK450" s="5">
        <v>358.91267160000007</v>
      </c>
      <c r="KL450" s="5">
        <v>358.91267160000007</v>
      </c>
      <c r="KM450" s="5">
        <v>358.91267160000007</v>
      </c>
      <c r="KN450" s="5">
        <v>358.91267160000007</v>
      </c>
      <c r="KO450" s="5">
        <v>358.91267160000007</v>
      </c>
      <c r="KP450" s="5">
        <v>358.91267160000007</v>
      </c>
      <c r="KQ450" s="5">
        <v>358.91267160000007</v>
      </c>
      <c r="KR450" s="5">
        <v>358.91267160000007</v>
      </c>
      <c r="KS450" s="5">
        <v>380.44743189600001</v>
      </c>
      <c r="KT450" s="5">
        <v>380.44743189600001</v>
      </c>
      <c r="KU450" s="5">
        <v>380.44743189600001</v>
      </c>
      <c r="KV450" s="5">
        <v>380.44743189600001</v>
      </c>
      <c r="KW450" s="5">
        <v>380.44743189600001</v>
      </c>
      <c r="KX450" s="5">
        <v>380.44743189600001</v>
      </c>
      <c r="KY450" s="5">
        <v>380.44743189600001</v>
      </c>
      <c r="KZ450" s="5">
        <v>380.44743189600001</v>
      </c>
      <c r="LA450" s="5">
        <v>380.44743189600001</v>
      </c>
      <c r="LB450" s="5">
        <v>380.44743189600001</v>
      </c>
      <c r="LC450" s="5">
        <v>380.44743189600001</v>
      </c>
      <c r="LD450" s="5">
        <v>380.44743189600001</v>
      </c>
      <c r="LE450" s="5">
        <v>403.27427780976006</v>
      </c>
      <c r="LF450" s="5">
        <v>403.27427780976006</v>
      </c>
      <c r="LG450" s="5">
        <v>403.27427780976006</v>
      </c>
      <c r="LH450" s="5">
        <v>403.27427780976006</v>
      </c>
      <c r="LI450" s="5">
        <v>403.27427780976006</v>
      </c>
      <c r="LJ450" s="5">
        <v>403.27427780976006</v>
      </c>
      <c r="LK450" s="5">
        <v>403.27427780976006</v>
      </c>
      <c r="LL450" s="5">
        <v>403.27427780976006</v>
      </c>
      <c r="LM450" s="5">
        <v>403.27427780976006</v>
      </c>
      <c r="LN450" s="5">
        <v>403.27427780976006</v>
      </c>
      <c r="LO450" s="5">
        <v>403.27427780976006</v>
      </c>
      <c r="LP450" s="5">
        <v>403.27427780976006</v>
      </c>
      <c r="LQ450" s="5"/>
      <c r="LT450" s="5">
        <v>304</v>
      </c>
      <c r="LU450" s="5">
        <v>304</v>
      </c>
      <c r="LV450" s="5">
        <v>311.60000000000002</v>
      </c>
      <c r="LW450" s="5">
        <v>319.2</v>
      </c>
      <c r="LX450" s="5">
        <v>319.2</v>
      </c>
      <c r="LY450" s="5">
        <v>319.2</v>
      </c>
      <c r="LZ450" s="5">
        <v>319.2</v>
      </c>
      <c r="MA450" s="5">
        <v>319.2</v>
      </c>
      <c r="MB450" s="5">
        <v>319.2</v>
      </c>
      <c r="MC450" s="5">
        <v>319.2</v>
      </c>
      <c r="MD450" s="5">
        <v>319.2</v>
      </c>
      <c r="ME450" s="5">
        <v>319.2</v>
      </c>
      <c r="MF450" s="5">
        <v>338.35199999999998</v>
      </c>
      <c r="MG450" s="5">
        <v>338.35199999999998</v>
      </c>
      <c r="MH450" s="5">
        <v>338.35199999999998</v>
      </c>
      <c r="MI450" s="5">
        <v>338.35199999999998</v>
      </c>
      <c r="MJ450" s="5">
        <v>338.35199999999998</v>
      </c>
      <c r="MK450" s="5">
        <v>338.35199999999998</v>
      </c>
      <c r="ML450" s="5">
        <v>338.35199999999998</v>
      </c>
      <c r="MM450" s="5">
        <v>338.35199999999998</v>
      </c>
      <c r="MN450" s="5">
        <v>338.35199999999998</v>
      </c>
      <c r="MO450" s="5">
        <v>338.35199999999998</v>
      </c>
      <c r="MP450" s="5">
        <v>338.35199999999998</v>
      </c>
      <c r="MQ450" s="5">
        <v>338.35199999999998</v>
      </c>
      <c r="MR450" s="5">
        <v>358.65312000000006</v>
      </c>
      <c r="MS450" s="5">
        <v>358.65312000000006</v>
      </c>
      <c r="MT450" s="5">
        <v>358.65312000000006</v>
      </c>
      <c r="MU450" s="5">
        <v>358.65312000000006</v>
      </c>
      <c r="MV450" s="5">
        <v>358.65312000000006</v>
      </c>
      <c r="MW450" s="5">
        <v>358.65312000000006</v>
      </c>
      <c r="MX450" s="5">
        <v>358.65312000000006</v>
      </c>
      <c r="MY450" s="5">
        <v>358.65312000000006</v>
      </c>
      <c r="MZ450" s="5">
        <v>358.65312000000006</v>
      </c>
      <c r="NA450" s="5">
        <v>358.65312000000006</v>
      </c>
      <c r="NB450" s="5">
        <v>358.65312000000006</v>
      </c>
      <c r="NC450" s="5">
        <v>358.65312000000006</v>
      </c>
      <c r="ND450" s="5">
        <v>380.17230720000003</v>
      </c>
      <c r="NE450" s="5">
        <v>380.17230720000003</v>
      </c>
      <c r="NF450" s="5">
        <v>380.17230720000003</v>
      </c>
      <c r="NG450" s="5">
        <v>380.17230720000003</v>
      </c>
      <c r="NH450" s="5">
        <v>380.17230720000003</v>
      </c>
      <c r="NI450" s="5">
        <v>380.17230720000003</v>
      </c>
      <c r="NJ450" s="5">
        <v>380.17230720000003</v>
      </c>
      <c r="NK450" s="5">
        <v>380.17230720000003</v>
      </c>
      <c r="NL450" s="5">
        <v>380.17230720000003</v>
      </c>
      <c r="NM450" s="5">
        <v>380.17230720000003</v>
      </c>
      <c r="NN450" s="5">
        <v>380.17230720000003</v>
      </c>
      <c r="NO450" s="5">
        <v>380.17230720000003</v>
      </c>
      <c r="NP450" s="5">
        <v>402.98264563200001</v>
      </c>
      <c r="NQ450" s="5">
        <v>402.98264563200001</v>
      </c>
      <c r="NR450" s="5">
        <v>402.98264563200001</v>
      </c>
      <c r="NS450" s="5">
        <v>402.98264563200001</v>
      </c>
      <c r="NT450" s="5">
        <v>402.98264563200001</v>
      </c>
      <c r="NU450" s="5">
        <v>402.98264563200001</v>
      </c>
      <c r="NV450" s="5">
        <v>402.98264563200001</v>
      </c>
      <c r="NW450" s="5">
        <v>402.98264563200001</v>
      </c>
      <c r="NX450" s="5">
        <v>402.98264563200001</v>
      </c>
      <c r="NY450" s="5">
        <v>402.98264563200001</v>
      </c>
      <c r="NZ450" s="5">
        <v>402.98264563200001</v>
      </c>
      <c r="OA450" s="5">
        <v>402.98264563200001</v>
      </c>
      <c r="OB450" s="5">
        <v>427.1616043699201</v>
      </c>
      <c r="OC450" s="5">
        <v>427.1616043699201</v>
      </c>
      <c r="OD450" s="5">
        <v>427.1616043699201</v>
      </c>
      <c r="OE450" s="5">
        <v>427.1616043699201</v>
      </c>
      <c r="OF450" s="5">
        <v>427.1616043699201</v>
      </c>
      <c r="OG450" s="5">
        <v>427.1616043699201</v>
      </c>
      <c r="OH450" s="5">
        <v>427.1616043699201</v>
      </c>
      <c r="OI450" s="5">
        <v>427.1616043699201</v>
      </c>
      <c r="OJ450" s="5">
        <v>427.1616043699201</v>
      </c>
      <c r="OK450" s="5">
        <v>427.1616043699201</v>
      </c>
      <c r="OL450" s="5">
        <v>427.1616043699201</v>
      </c>
      <c r="OM450" s="5">
        <v>427.1616043699201</v>
      </c>
      <c r="ON450" s="5"/>
      <c r="OQ450" s="59">
        <v>0</v>
      </c>
      <c r="OR450" s="59">
        <v>0</v>
      </c>
      <c r="OS450" s="59">
        <v>0</v>
      </c>
      <c r="OT450" s="59">
        <v>0</v>
      </c>
      <c r="OU450" s="59">
        <v>0</v>
      </c>
      <c r="OV450" s="59">
        <v>0</v>
      </c>
      <c r="OW450" s="59">
        <v>0</v>
      </c>
      <c r="OX450" s="59">
        <v>0</v>
      </c>
      <c r="OY450" s="59">
        <v>0</v>
      </c>
      <c r="OZ450" s="59">
        <v>0</v>
      </c>
      <c r="PA450" s="59">
        <v>0</v>
      </c>
      <c r="PB450" s="59">
        <v>0</v>
      </c>
      <c r="PC450" s="59">
        <v>0</v>
      </c>
      <c r="PD450" s="59">
        <v>0</v>
      </c>
      <c r="PE450" s="59">
        <v>0</v>
      </c>
      <c r="PF450" s="59">
        <v>0</v>
      </c>
      <c r="PG450" s="59">
        <v>0</v>
      </c>
      <c r="PH450" s="59">
        <v>0</v>
      </c>
      <c r="PI450" s="59">
        <v>0</v>
      </c>
      <c r="PJ450" s="59">
        <v>0</v>
      </c>
      <c r="PK450" s="59">
        <v>0</v>
      </c>
      <c r="PL450" s="59">
        <v>0</v>
      </c>
      <c r="PM450" s="59">
        <v>0</v>
      </c>
      <c r="PN450" s="59">
        <v>0</v>
      </c>
      <c r="PO450" s="59">
        <v>0</v>
      </c>
      <c r="PP450" s="59">
        <v>0</v>
      </c>
      <c r="PQ450" s="59">
        <v>0</v>
      </c>
      <c r="PR450" s="59">
        <v>0</v>
      </c>
      <c r="PS450" s="59">
        <v>0</v>
      </c>
      <c r="PT450" s="59">
        <v>0</v>
      </c>
      <c r="PU450" s="59">
        <v>0</v>
      </c>
      <c r="PV450" s="59">
        <v>0</v>
      </c>
      <c r="PW450" s="59">
        <v>0</v>
      </c>
      <c r="PX450" s="59">
        <v>0</v>
      </c>
      <c r="PY450" s="59">
        <v>0</v>
      </c>
      <c r="PZ450" s="59">
        <v>0</v>
      </c>
      <c r="QA450" s="59">
        <v>0</v>
      </c>
      <c r="QB450" s="59">
        <v>0</v>
      </c>
      <c r="QC450" s="59">
        <v>0</v>
      </c>
      <c r="QD450" s="59">
        <v>0</v>
      </c>
      <c r="QE450" s="59">
        <v>0</v>
      </c>
      <c r="QF450" s="59">
        <v>0</v>
      </c>
      <c r="QG450" s="59">
        <v>0</v>
      </c>
      <c r="QH450" s="59">
        <v>0</v>
      </c>
      <c r="QI450" s="59">
        <v>0</v>
      </c>
      <c r="QJ450" s="59">
        <v>0</v>
      </c>
      <c r="QK450" s="59">
        <v>0</v>
      </c>
      <c r="QL450" s="59">
        <v>0</v>
      </c>
      <c r="QM450" s="59">
        <v>0</v>
      </c>
      <c r="QN450" s="59">
        <v>0</v>
      </c>
      <c r="QO450" s="59">
        <v>0</v>
      </c>
      <c r="QP450" s="59">
        <v>0</v>
      </c>
      <c r="QQ450" s="59">
        <v>0</v>
      </c>
      <c r="QR450" s="59">
        <v>0</v>
      </c>
      <c r="QS450" s="59">
        <v>0</v>
      </c>
      <c r="QT450" s="59">
        <v>0</v>
      </c>
      <c r="QU450" s="59">
        <v>0</v>
      </c>
      <c r="QV450" s="59">
        <v>0</v>
      </c>
      <c r="QW450" s="59">
        <v>0</v>
      </c>
      <c r="QX450" s="59">
        <v>0</v>
      </c>
      <c r="QY450" s="59">
        <v>0</v>
      </c>
      <c r="QZ450" s="59">
        <v>0</v>
      </c>
      <c r="RA450" s="59">
        <v>0</v>
      </c>
      <c r="RB450" s="59">
        <v>0</v>
      </c>
      <c r="RC450" s="59">
        <v>0</v>
      </c>
      <c r="RD450" s="59">
        <v>0</v>
      </c>
      <c r="RE450" s="59">
        <v>0</v>
      </c>
      <c r="RF450" s="59">
        <v>0</v>
      </c>
      <c r="RG450" s="59">
        <v>0</v>
      </c>
      <c r="RH450" s="59">
        <v>0</v>
      </c>
      <c r="RI450" s="59">
        <v>0</v>
      </c>
      <c r="RJ450" s="59">
        <v>0</v>
      </c>
      <c r="RK450" s="59"/>
      <c r="RN450" s="59">
        <v>591</v>
      </c>
      <c r="RO450" s="59">
        <v>591</v>
      </c>
      <c r="RP450" s="59">
        <v>605.77500000000009</v>
      </c>
      <c r="RQ450" s="59">
        <v>620.54999999999995</v>
      </c>
      <c r="RR450" s="59">
        <v>620.54999999999995</v>
      </c>
      <c r="RS450" s="59">
        <v>620.54999999999995</v>
      </c>
      <c r="RT450" s="59">
        <v>620.54999999999995</v>
      </c>
      <c r="RU450" s="59">
        <v>620.54999999999995</v>
      </c>
      <c r="RV450" s="59">
        <v>620.54999999999995</v>
      </c>
      <c r="RW450" s="59">
        <v>620.54999999999995</v>
      </c>
      <c r="RX450" s="59">
        <v>620.54999999999995</v>
      </c>
      <c r="RY450" s="59">
        <v>620.54999999999995</v>
      </c>
      <c r="RZ450" s="59">
        <v>657.7829999999999</v>
      </c>
      <c r="SA450" s="59">
        <v>657.7829999999999</v>
      </c>
      <c r="SB450" s="59">
        <v>657.7829999999999</v>
      </c>
      <c r="SC450" s="59">
        <v>657.7829999999999</v>
      </c>
      <c r="SD450" s="59">
        <v>657.7829999999999</v>
      </c>
      <c r="SE450" s="59">
        <v>657.7829999999999</v>
      </c>
      <c r="SF450" s="59">
        <v>657.7829999999999</v>
      </c>
      <c r="SG450" s="59">
        <v>657.7829999999999</v>
      </c>
      <c r="SH450" s="59">
        <v>657.7829999999999</v>
      </c>
      <c r="SI450" s="59">
        <v>657.7829999999999</v>
      </c>
      <c r="SJ450" s="59">
        <v>657.7829999999999</v>
      </c>
      <c r="SK450" s="59">
        <v>657.7829999999999</v>
      </c>
      <c r="SL450" s="59">
        <v>697.24998000000005</v>
      </c>
      <c r="SM450" s="59">
        <v>697.24998000000005</v>
      </c>
      <c r="SN450" s="59">
        <v>697.24998000000005</v>
      </c>
      <c r="SO450" s="59">
        <v>697.24998000000005</v>
      </c>
      <c r="SP450" s="59">
        <v>697.24998000000005</v>
      </c>
      <c r="SQ450" s="59">
        <v>697.24998000000005</v>
      </c>
      <c r="SR450" s="59">
        <v>697.24998000000005</v>
      </c>
      <c r="SS450" s="59">
        <v>697.24998000000005</v>
      </c>
      <c r="ST450" s="59">
        <v>697.24998000000005</v>
      </c>
      <c r="SU450" s="59">
        <v>697.24998000000005</v>
      </c>
      <c r="SV450" s="59">
        <v>697.24998000000005</v>
      </c>
      <c r="SW450" s="59">
        <v>697.24998000000005</v>
      </c>
      <c r="SX450" s="59">
        <v>739.08497880000004</v>
      </c>
      <c r="SY450" s="59">
        <v>739.08497880000004</v>
      </c>
      <c r="SZ450" s="59">
        <v>739.08497880000004</v>
      </c>
      <c r="TA450" s="59">
        <v>739.08497880000004</v>
      </c>
      <c r="TB450" s="59">
        <v>739.08497880000004</v>
      </c>
      <c r="TC450" s="59">
        <v>739.08497880000004</v>
      </c>
      <c r="TD450" s="59">
        <v>739.08497880000004</v>
      </c>
      <c r="TE450" s="59">
        <v>739.08497880000004</v>
      </c>
      <c r="TF450" s="59">
        <v>739.08497880000004</v>
      </c>
      <c r="TG450" s="59">
        <v>739.08497880000004</v>
      </c>
      <c r="TH450" s="59">
        <v>739.08497880000004</v>
      </c>
      <c r="TI450" s="59">
        <v>739.08497880000004</v>
      </c>
      <c r="TJ450" s="59">
        <v>783.43007752800008</v>
      </c>
      <c r="TK450" s="59">
        <v>783.43007752800008</v>
      </c>
      <c r="TL450" s="59">
        <v>783.43007752800008</v>
      </c>
      <c r="TM450" s="59">
        <v>783.43007752800008</v>
      </c>
      <c r="TN450" s="59">
        <v>783.43007752800008</v>
      </c>
      <c r="TO450" s="59">
        <v>783.43007752800008</v>
      </c>
      <c r="TP450" s="59">
        <v>783.43007752800008</v>
      </c>
      <c r="TQ450" s="59">
        <v>783.43007752800008</v>
      </c>
      <c r="TR450" s="59">
        <v>783.43007752800008</v>
      </c>
      <c r="TS450" s="59">
        <v>783.43007752800008</v>
      </c>
      <c r="TT450" s="59">
        <v>783.43007752800008</v>
      </c>
      <c r="TU450" s="59">
        <v>783.43007752800008</v>
      </c>
      <c r="TV450" s="59">
        <v>830.43588217968022</v>
      </c>
      <c r="TW450" s="59">
        <v>830.43588217968022</v>
      </c>
      <c r="TX450" s="59">
        <v>830.43588217968022</v>
      </c>
      <c r="TY450" s="59">
        <v>830.43588217968022</v>
      </c>
      <c r="TZ450" s="59">
        <v>830.43588217968022</v>
      </c>
      <c r="UA450" s="59">
        <v>830.43588217968022</v>
      </c>
      <c r="UB450" s="59">
        <v>830.43588217968022</v>
      </c>
      <c r="UC450" s="59">
        <v>830.43588217968022</v>
      </c>
      <c r="UD450" s="59">
        <v>830.43588217968022</v>
      </c>
      <c r="UE450" s="59">
        <v>830.43588217968022</v>
      </c>
      <c r="UF450" s="59">
        <v>830.43588217968022</v>
      </c>
      <c r="UG450" s="59">
        <v>830.43588217968022</v>
      </c>
      <c r="UH450" s="59"/>
      <c r="UK450" s="59">
        <v>3580.3249999999994</v>
      </c>
      <c r="UL450" s="59">
        <v>3833.172</v>
      </c>
      <c r="UM450" s="59">
        <v>4063.1623200000008</v>
      </c>
      <c r="UN450" s="59">
        <v>4306.9520592000008</v>
      </c>
      <c r="UO450" s="59">
        <v>4565.3691827520006</v>
      </c>
      <c r="UP450" s="59">
        <v>4839.2913337171203</v>
      </c>
      <c r="UQ450" s="59"/>
      <c r="UT450" s="59">
        <v>3792.3999999999992</v>
      </c>
      <c r="UU450" s="59">
        <v>4060.2239999999988</v>
      </c>
      <c r="UV450" s="59">
        <v>4303.8374400000002</v>
      </c>
      <c r="UW450" s="59">
        <v>4562.0676864000006</v>
      </c>
      <c r="UX450" s="59">
        <v>4835.7917475840004</v>
      </c>
      <c r="UY450" s="59">
        <v>5125.9392524390423</v>
      </c>
      <c r="UZ450" s="59"/>
      <c r="VC450" s="59">
        <v>0</v>
      </c>
      <c r="VD450" s="59">
        <v>0</v>
      </c>
      <c r="VE450" s="59">
        <v>0</v>
      </c>
      <c r="VF450" s="59">
        <v>0</v>
      </c>
      <c r="VG450" s="59">
        <v>0</v>
      </c>
      <c r="VH450" s="59">
        <v>0</v>
      </c>
      <c r="VI450" s="59"/>
      <c r="VL450" s="59">
        <v>7372.7249999999985</v>
      </c>
      <c r="VM450" s="59">
        <v>7893.3959999999988</v>
      </c>
      <c r="VN450" s="59">
        <v>8366.9997600000006</v>
      </c>
      <c r="VO450" s="59">
        <v>8869.0197456000024</v>
      </c>
      <c r="VP450" s="59">
        <v>9401.1609303360019</v>
      </c>
      <c r="VQ450" s="59">
        <v>9965.2305861561617</v>
      </c>
      <c r="VR450" s="59"/>
      <c r="VU450" s="59">
        <v>124750</v>
      </c>
      <c r="VV450" s="59">
        <v>133560</v>
      </c>
      <c r="VW450" s="59">
        <v>141573.6</v>
      </c>
      <c r="VX450" s="59">
        <v>150068.01600000003</v>
      </c>
      <c r="VY450" s="59">
        <v>159072.09696000002</v>
      </c>
      <c r="VZ450" s="59">
        <v>168616.42277760009</v>
      </c>
      <c r="WA450" s="59"/>
      <c r="WD450" s="59">
        <v>10395.833333333334</v>
      </c>
      <c r="WE450" s="59">
        <v>11130</v>
      </c>
      <c r="WF450" s="59">
        <v>11797.800000000001</v>
      </c>
      <c r="WG450" s="59">
        <v>12505.668000000003</v>
      </c>
      <c r="WH450" s="59">
        <v>13256.008080000001</v>
      </c>
      <c r="WI450" s="59">
        <v>14051.368564800008</v>
      </c>
      <c r="WJ450" s="59"/>
      <c r="WM450" s="59">
        <v>436.24982515037073</v>
      </c>
      <c r="WN450" s="59">
        <v>467.05832983634076</v>
      </c>
      <c r="WO450" s="59">
        <v>495.08182962652126</v>
      </c>
      <c r="WP450" s="59">
        <v>524.78673940411261</v>
      </c>
      <c r="WQ450" s="59">
        <v>556.27394376835935</v>
      </c>
      <c r="WR450" s="59">
        <v>589.65038039446119</v>
      </c>
      <c r="WS450" s="59"/>
      <c r="WV450" s="74">
        <v>71.166666666666671</v>
      </c>
      <c r="WW450" s="74">
        <v>83.166666666666671</v>
      </c>
      <c r="WX450" s="74">
        <v>95.166666666666671</v>
      </c>
      <c r="WY450" s="74">
        <v>107.16666666666667</v>
      </c>
      <c r="WZ450" s="74">
        <v>119.16666666666667</v>
      </c>
      <c r="XA450" s="74">
        <v>131.16666666666666</v>
      </c>
      <c r="XB450" s="74"/>
      <c r="XE450" s="80">
        <v>5</v>
      </c>
      <c r="XF450" s="80">
        <v>6</v>
      </c>
      <c r="XG450" s="80">
        <v>7</v>
      </c>
      <c r="XH450" s="80">
        <v>8</v>
      </c>
      <c r="XI450" s="80">
        <v>9</v>
      </c>
      <c r="XJ450" s="80">
        <v>10</v>
      </c>
      <c r="XK450" s="80"/>
      <c r="XL450" s="75"/>
      <c r="XM450" s="75"/>
      <c r="XN450" s="80">
        <v>11</v>
      </c>
      <c r="XO450" s="80">
        <v>11</v>
      </c>
      <c r="XP450" s="80">
        <v>11</v>
      </c>
      <c r="XQ450" s="80">
        <v>11</v>
      </c>
      <c r="XR450" s="80">
        <v>11</v>
      </c>
      <c r="XS450" s="80">
        <v>11</v>
      </c>
      <c r="XT450" s="80"/>
      <c r="XW450" s="80">
        <v>5</v>
      </c>
      <c r="XX450" s="80">
        <v>5</v>
      </c>
      <c r="XY450" s="80">
        <v>5</v>
      </c>
      <c r="XZ450" s="80">
        <v>4</v>
      </c>
      <c r="YA450" s="80">
        <v>4</v>
      </c>
      <c r="YB450" s="80">
        <v>4</v>
      </c>
      <c r="YC450" s="80"/>
      <c r="YF450" s="5">
        <v>2654.5801860400061</v>
      </c>
      <c r="YG450" s="5">
        <v>2842.0499370541329</v>
      </c>
      <c r="YH450" s="5">
        <v>3012.5729332773817</v>
      </c>
      <c r="YI450" s="5">
        <v>3193.3273092740246</v>
      </c>
      <c r="YJ450" s="5">
        <v>3384.9269478304677</v>
      </c>
      <c r="YK450" s="5">
        <v>3588.0225647002981</v>
      </c>
      <c r="YL450" s="5"/>
      <c r="YO450" s="5">
        <v>26174.989509022242</v>
      </c>
      <c r="YP450" s="5">
        <v>28023.499790180445</v>
      </c>
      <c r="YQ450" s="5">
        <v>29704.909777591274</v>
      </c>
      <c r="YR450" s="5">
        <v>31487.204364246758</v>
      </c>
      <c r="YS450" s="5">
        <v>33376.43662610156</v>
      </c>
      <c r="YT450" s="5">
        <v>35379.02282366767</v>
      </c>
      <c r="YU450" s="5"/>
      <c r="YX450" s="5">
        <v>17902.062998083355</v>
      </c>
      <c r="YY450" s="5">
        <v>27773.667701412436</v>
      </c>
      <c r="YZ450" s="5">
        <v>29704.909777591274</v>
      </c>
      <c r="ZA450" s="5">
        <v>31487.204364246758</v>
      </c>
      <c r="ZB450" s="5">
        <v>33376.43662610156</v>
      </c>
      <c r="ZC450" s="5">
        <v>35379.02282366767</v>
      </c>
      <c r="ZD450" s="5"/>
      <c r="ZG450" s="5">
        <v>436.24982515037073</v>
      </c>
      <c r="ZH450" s="5">
        <v>467.05832983634076</v>
      </c>
      <c r="ZI450" s="5">
        <v>495.08182962652126</v>
      </c>
      <c r="ZJ450" s="5">
        <v>524.78673940411261</v>
      </c>
      <c r="ZK450" s="5">
        <v>556.27394376835935</v>
      </c>
      <c r="ZL450" s="5">
        <v>589.65038039446119</v>
      </c>
      <c r="ZM450" s="5"/>
      <c r="ZP450" s="60">
        <v>12214.99510421038</v>
      </c>
      <c r="ZQ450" s="60">
        <v>13077.633235417541</v>
      </c>
      <c r="ZR450" s="60">
        <v>13862.291229542596</v>
      </c>
      <c r="ZS450" s="60">
        <v>14694.028703315153</v>
      </c>
      <c r="ZT450" s="60">
        <v>15575.670425514061</v>
      </c>
      <c r="ZU450" s="60">
        <v>16510.210651044912</v>
      </c>
      <c r="ZV450" s="60"/>
      <c r="ZY450" s="60">
        <v>436.24982515037073</v>
      </c>
      <c r="ZZ450" s="60">
        <v>467.05832983634076</v>
      </c>
      <c r="AAA450" s="60">
        <v>495.08182962652126</v>
      </c>
      <c r="AAB450" s="60">
        <v>524.78673940411261</v>
      </c>
      <c r="AAC450" s="60">
        <v>556.27394376835935</v>
      </c>
      <c r="AAD450" s="60">
        <v>589.65038039446119</v>
      </c>
      <c r="AAE450" s="60"/>
      <c r="AAH450" s="60">
        <v>55839.977619247453</v>
      </c>
      <c r="AAI450" s="60">
        <v>70525.807805287463</v>
      </c>
      <c r="AAJ450" s="60">
        <v>86144.238355014706</v>
      </c>
      <c r="AAK450" s="60">
        <v>103382.98766261019</v>
      </c>
      <c r="AAL450" s="60">
        <v>122380.26762903907</v>
      </c>
      <c r="AAM450" s="60">
        <v>143285.04243585409</v>
      </c>
      <c r="AAN450" s="60"/>
      <c r="AAQ450" s="5">
        <v>68054.972723457831</v>
      </c>
      <c r="AAR450" s="5">
        <v>83603.441040705002</v>
      </c>
      <c r="AAS450" s="5">
        <v>100006.5295845573</v>
      </c>
      <c r="AAT450" s="5">
        <v>118077.01636592534</v>
      </c>
      <c r="AAU450" s="5">
        <v>137955.93805455312</v>
      </c>
      <c r="AAV450" s="5">
        <v>159795.253086899</v>
      </c>
    </row>
    <row r="451" spans="2:724" ht="15" customHeight="1">
      <c r="B451" s="228">
        <v>178</v>
      </c>
      <c r="C451" s="228">
        <v>259131</v>
      </c>
      <c r="D451" s="229" t="s">
        <v>585</v>
      </c>
      <c r="E451" s="73" t="b">
        <v>0</v>
      </c>
      <c r="F451" s="230">
        <v>40948</v>
      </c>
      <c r="G451" s="231" t="s">
        <v>426</v>
      </c>
      <c r="H451" s="57" t="s">
        <v>258</v>
      </c>
      <c r="I451" s="57" t="s">
        <v>197</v>
      </c>
      <c r="J451" s="229" t="s">
        <v>261</v>
      </c>
      <c r="K451" s="232">
        <v>8464</v>
      </c>
      <c r="L451" s="232">
        <v>0</v>
      </c>
      <c r="M451" s="73" t="b">
        <v>1</v>
      </c>
      <c r="N451" s="73" t="b">
        <v>1</v>
      </c>
      <c r="O451" s="73" t="b">
        <v>1</v>
      </c>
      <c r="P451" s="27">
        <v>42044</v>
      </c>
      <c r="Q451" s="27" t="s">
        <v>426</v>
      </c>
      <c r="R451" s="69">
        <v>0</v>
      </c>
      <c r="S451" s="69">
        <v>0.06</v>
      </c>
      <c r="T451" s="69">
        <v>0.06</v>
      </c>
      <c r="U451" s="69">
        <v>0.06</v>
      </c>
      <c r="V451" s="69">
        <v>0.06</v>
      </c>
      <c r="W451" s="69">
        <v>0.06</v>
      </c>
      <c r="Z451" s="232">
        <v>26000</v>
      </c>
      <c r="AA451" s="232">
        <v>26000</v>
      </c>
      <c r="AB451" s="232">
        <v>30000</v>
      </c>
      <c r="AC451" s="232">
        <v>30000</v>
      </c>
      <c r="AD451" s="232">
        <v>30000</v>
      </c>
      <c r="AE451" s="232">
        <v>30000</v>
      </c>
      <c r="AF451" s="232">
        <v>30000</v>
      </c>
      <c r="AG451" s="232">
        <v>30000</v>
      </c>
      <c r="AH451" s="232">
        <v>30000</v>
      </c>
      <c r="AI451" s="232">
        <v>30000</v>
      </c>
      <c r="AJ451" s="232">
        <v>30000</v>
      </c>
      <c r="AK451" s="232">
        <v>30000</v>
      </c>
      <c r="AL451" s="5">
        <v>31800</v>
      </c>
      <c r="AM451" s="5">
        <v>31800</v>
      </c>
      <c r="AN451" s="5">
        <v>31800</v>
      </c>
      <c r="AO451" s="5">
        <v>31800</v>
      </c>
      <c r="AP451" s="5">
        <v>31800</v>
      </c>
      <c r="AQ451" s="5">
        <v>31800</v>
      </c>
      <c r="AR451" s="5">
        <v>31800</v>
      </c>
      <c r="AS451" s="5">
        <v>31800</v>
      </c>
      <c r="AT451" s="5">
        <v>31800</v>
      </c>
      <c r="AU451" s="5">
        <v>31800</v>
      </c>
      <c r="AV451" s="5">
        <v>31800</v>
      </c>
      <c r="AW451" s="5">
        <v>31800</v>
      </c>
      <c r="AX451" s="5">
        <v>33708</v>
      </c>
      <c r="AY451" s="5">
        <v>33708</v>
      </c>
      <c r="AZ451" s="5">
        <v>33708</v>
      </c>
      <c r="BA451" s="5">
        <v>33708</v>
      </c>
      <c r="BB451" s="5">
        <v>33708</v>
      </c>
      <c r="BC451" s="5">
        <v>33708</v>
      </c>
      <c r="BD451" s="5">
        <v>33708</v>
      </c>
      <c r="BE451" s="5">
        <v>33708</v>
      </c>
      <c r="BF451" s="5">
        <v>33708</v>
      </c>
      <c r="BG451" s="5">
        <v>33708</v>
      </c>
      <c r="BH451" s="5">
        <v>33708</v>
      </c>
      <c r="BI451" s="5">
        <v>33708</v>
      </c>
      <c r="BJ451" s="5">
        <v>35730.480000000003</v>
      </c>
      <c r="BK451" s="5">
        <v>35730.480000000003</v>
      </c>
      <c r="BL451" s="5">
        <v>35730.480000000003</v>
      </c>
      <c r="BM451" s="5">
        <v>35730.480000000003</v>
      </c>
      <c r="BN451" s="5">
        <v>35730.480000000003</v>
      </c>
      <c r="BO451" s="5">
        <v>35730.480000000003</v>
      </c>
      <c r="BP451" s="5">
        <v>35730.480000000003</v>
      </c>
      <c r="BQ451" s="5">
        <v>35730.480000000003</v>
      </c>
      <c r="BR451" s="5">
        <v>35730.480000000003</v>
      </c>
      <c r="BS451" s="5">
        <v>35730.480000000003</v>
      </c>
      <c r="BT451" s="5">
        <v>35730.480000000003</v>
      </c>
      <c r="BU451" s="5">
        <v>35730.480000000003</v>
      </c>
      <c r="BV451" s="5">
        <v>37874.308800000006</v>
      </c>
      <c r="BW451" s="5">
        <v>37874.308800000006</v>
      </c>
      <c r="BX451" s="5">
        <v>37874.308800000006</v>
      </c>
      <c r="BY451" s="5">
        <v>37874.308800000006</v>
      </c>
      <c r="BZ451" s="5">
        <v>37874.308800000006</v>
      </c>
      <c r="CA451" s="5">
        <v>37874.308800000006</v>
      </c>
      <c r="CB451" s="5">
        <v>37874.308800000006</v>
      </c>
      <c r="CC451" s="5">
        <v>37874.308800000006</v>
      </c>
      <c r="CD451" s="5">
        <v>37874.308800000006</v>
      </c>
      <c r="CE451" s="5">
        <v>37874.308800000006</v>
      </c>
      <c r="CF451" s="5">
        <v>37874.308800000006</v>
      </c>
      <c r="CG451" s="5">
        <v>37874.308800000006</v>
      </c>
      <c r="CH451" s="5">
        <v>40146.767328000009</v>
      </c>
      <c r="CI451" s="5">
        <v>40146.767328000009</v>
      </c>
      <c r="CJ451" s="5">
        <v>40146.767328000009</v>
      </c>
      <c r="CK451" s="5">
        <v>40146.767328000009</v>
      </c>
      <c r="CL451" s="5">
        <v>40146.767328000009</v>
      </c>
      <c r="CM451" s="5">
        <v>40146.767328000009</v>
      </c>
      <c r="CN451" s="5">
        <v>40146.767328000009</v>
      </c>
      <c r="CO451" s="5">
        <v>40146.767328000009</v>
      </c>
      <c r="CP451" s="5">
        <v>40146.767328000009</v>
      </c>
      <c r="CQ451" s="5">
        <v>40146.767328000009</v>
      </c>
      <c r="CR451" s="5">
        <v>40146.767328000009</v>
      </c>
      <c r="CS451" s="5">
        <v>40146.767328000009</v>
      </c>
      <c r="CU451" s="69">
        <v>0</v>
      </c>
      <c r="CV451" s="69">
        <v>0</v>
      </c>
      <c r="CW451" s="69">
        <v>0</v>
      </c>
      <c r="CX451" s="69">
        <v>0</v>
      </c>
      <c r="CY451" s="69">
        <v>0</v>
      </c>
      <c r="CZ451" s="69">
        <v>0</v>
      </c>
      <c r="DC451" s="5">
        <v>0</v>
      </c>
      <c r="DD451" s="5">
        <v>0</v>
      </c>
      <c r="DE451" s="5">
        <v>0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0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0</v>
      </c>
      <c r="EL451" s="5">
        <v>0</v>
      </c>
      <c r="EM451" s="5">
        <v>0</v>
      </c>
      <c r="EN451" s="5">
        <v>0</v>
      </c>
      <c r="EO451" s="5">
        <v>0</v>
      </c>
      <c r="EP451" s="5">
        <v>0</v>
      </c>
      <c r="EQ451" s="5">
        <v>0</v>
      </c>
      <c r="ER451" s="5">
        <v>0</v>
      </c>
      <c r="ES451" s="5">
        <v>0</v>
      </c>
      <c r="ET451" s="5">
        <v>0</v>
      </c>
      <c r="EU451" s="5">
        <v>0</v>
      </c>
      <c r="EV451" s="5">
        <v>0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0</v>
      </c>
      <c r="FC451" s="5">
        <v>0</v>
      </c>
      <c r="FD451" s="5">
        <v>0</v>
      </c>
      <c r="FE451" s="5">
        <v>0</v>
      </c>
      <c r="FF451" s="5">
        <v>0</v>
      </c>
      <c r="FG451" s="5">
        <v>0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0</v>
      </c>
      <c r="FN451" s="5">
        <v>0</v>
      </c>
      <c r="FO451" s="5">
        <v>0</v>
      </c>
      <c r="FP451" s="5">
        <v>0</v>
      </c>
      <c r="FQ451" s="5">
        <v>0</v>
      </c>
      <c r="FR451" s="5">
        <v>0</v>
      </c>
      <c r="FS451" s="5">
        <v>0</v>
      </c>
      <c r="FT451" s="5">
        <v>0</v>
      </c>
      <c r="FU451" s="5">
        <v>0</v>
      </c>
      <c r="FV451" s="5">
        <v>0</v>
      </c>
      <c r="FW451" s="5"/>
      <c r="FZ451" s="5">
        <v>26000</v>
      </c>
      <c r="GA451" s="5">
        <v>26000</v>
      </c>
      <c r="GB451" s="5">
        <v>30000</v>
      </c>
      <c r="GC451" s="5">
        <v>30000</v>
      </c>
      <c r="GD451" s="5">
        <v>30000</v>
      </c>
      <c r="GE451" s="5">
        <v>30000</v>
      </c>
      <c r="GF451" s="5">
        <v>30000</v>
      </c>
      <c r="GG451" s="5">
        <v>30000</v>
      </c>
      <c r="GH451" s="5">
        <v>30000</v>
      </c>
      <c r="GI451" s="5">
        <v>30000</v>
      </c>
      <c r="GJ451" s="5">
        <v>30000</v>
      </c>
      <c r="GK451" s="5">
        <v>30000</v>
      </c>
      <c r="GL451" s="5">
        <v>31800</v>
      </c>
      <c r="GM451" s="5">
        <v>31800</v>
      </c>
      <c r="GN451" s="5">
        <v>31800</v>
      </c>
      <c r="GO451" s="5">
        <v>31800</v>
      </c>
      <c r="GP451" s="5">
        <v>31800</v>
      </c>
      <c r="GQ451" s="5">
        <v>31800</v>
      </c>
      <c r="GR451" s="5">
        <v>31800</v>
      </c>
      <c r="GS451" s="5">
        <v>31800</v>
      </c>
      <c r="GT451" s="5">
        <v>31800</v>
      </c>
      <c r="GU451" s="5">
        <v>31800</v>
      </c>
      <c r="GV451" s="5">
        <v>31800</v>
      </c>
      <c r="GW451" s="5">
        <v>31800</v>
      </c>
      <c r="GX451" s="5">
        <v>33708</v>
      </c>
      <c r="GY451" s="5">
        <v>33708</v>
      </c>
      <c r="GZ451" s="5">
        <v>33708</v>
      </c>
      <c r="HA451" s="5">
        <v>33708</v>
      </c>
      <c r="HB451" s="5">
        <v>33708</v>
      </c>
      <c r="HC451" s="5">
        <v>33708</v>
      </c>
      <c r="HD451" s="5">
        <v>33708</v>
      </c>
      <c r="HE451" s="5">
        <v>33708</v>
      </c>
      <c r="HF451" s="5">
        <v>33708</v>
      </c>
      <c r="HG451" s="5">
        <v>33708</v>
      </c>
      <c r="HH451" s="5">
        <v>33708</v>
      </c>
      <c r="HI451" s="5">
        <v>33708</v>
      </c>
      <c r="HJ451" s="5">
        <v>35730.480000000003</v>
      </c>
      <c r="HK451" s="5">
        <v>35730.480000000003</v>
      </c>
      <c r="HL451" s="5">
        <v>35730.480000000003</v>
      </c>
      <c r="HM451" s="5">
        <v>35730.480000000003</v>
      </c>
      <c r="HN451" s="5">
        <v>35730.480000000003</v>
      </c>
      <c r="HO451" s="5">
        <v>35730.480000000003</v>
      </c>
      <c r="HP451" s="5">
        <v>35730.480000000003</v>
      </c>
      <c r="HQ451" s="5">
        <v>35730.480000000003</v>
      </c>
      <c r="HR451" s="5">
        <v>35730.480000000003</v>
      </c>
      <c r="HS451" s="5">
        <v>35730.480000000003</v>
      </c>
      <c r="HT451" s="5">
        <v>35730.480000000003</v>
      </c>
      <c r="HU451" s="5">
        <v>35730.480000000003</v>
      </c>
      <c r="HV451" s="5">
        <v>37874.308800000006</v>
      </c>
      <c r="HW451" s="5">
        <v>37874.308800000006</v>
      </c>
      <c r="HX451" s="5">
        <v>37874.308800000006</v>
      </c>
      <c r="HY451" s="5">
        <v>37874.308800000006</v>
      </c>
      <c r="HZ451" s="5">
        <v>37874.308800000006</v>
      </c>
      <c r="IA451" s="5">
        <v>37874.308800000006</v>
      </c>
      <c r="IB451" s="5">
        <v>37874.308800000006</v>
      </c>
      <c r="IC451" s="5">
        <v>37874.308800000006</v>
      </c>
      <c r="ID451" s="5">
        <v>37874.308800000006</v>
      </c>
      <c r="IE451" s="5">
        <v>37874.308800000006</v>
      </c>
      <c r="IF451" s="5">
        <v>37874.308800000006</v>
      </c>
      <c r="IG451" s="5">
        <v>37874.308800000006</v>
      </c>
      <c r="IH451" s="5">
        <v>40146.767328000009</v>
      </c>
      <c r="II451" s="5">
        <v>40146.767328000009</v>
      </c>
      <c r="IJ451" s="5">
        <v>40146.767328000009</v>
      </c>
      <c r="IK451" s="5">
        <v>40146.767328000009</v>
      </c>
      <c r="IL451" s="5">
        <v>40146.767328000009</v>
      </c>
      <c r="IM451" s="5">
        <v>40146.767328000009</v>
      </c>
      <c r="IN451" s="5">
        <v>40146.767328000009</v>
      </c>
      <c r="IO451" s="5">
        <v>40146.767328000009</v>
      </c>
      <c r="IP451" s="5">
        <v>40146.767328000009</v>
      </c>
      <c r="IQ451" s="5">
        <v>40146.767328000009</v>
      </c>
      <c r="IR451" s="5">
        <v>40146.767328000009</v>
      </c>
      <c r="IS451" s="5">
        <v>40146.767328000009</v>
      </c>
      <c r="IT451" s="5"/>
      <c r="IW451" s="5">
        <v>746.2</v>
      </c>
      <c r="IX451" s="5">
        <v>746.2</v>
      </c>
      <c r="IY451" s="5">
        <v>861</v>
      </c>
      <c r="IZ451" s="5">
        <v>861</v>
      </c>
      <c r="JA451" s="5">
        <v>861</v>
      </c>
      <c r="JB451" s="5">
        <v>861</v>
      </c>
      <c r="JC451" s="5">
        <v>861</v>
      </c>
      <c r="JD451" s="5">
        <v>861</v>
      </c>
      <c r="JE451" s="5">
        <v>861</v>
      </c>
      <c r="JF451" s="5">
        <v>861</v>
      </c>
      <c r="JG451" s="5">
        <v>861</v>
      </c>
      <c r="JH451" s="5">
        <v>861</v>
      </c>
      <c r="JI451" s="5">
        <v>912.66</v>
      </c>
      <c r="JJ451" s="5">
        <v>912.66</v>
      </c>
      <c r="JK451" s="5">
        <v>912.66</v>
      </c>
      <c r="JL451" s="5">
        <v>912.66</v>
      </c>
      <c r="JM451" s="5">
        <v>912.66</v>
      </c>
      <c r="JN451" s="5">
        <v>912.66</v>
      </c>
      <c r="JO451" s="5">
        <v>912.66</v>
      </c>
      <c r="JP451" s="5">
        <v>912.66</v>
      </c>
      <c r="JQ451" s="5">
        <v>912.66</v>
      </c>
      <c r="JR451" s="5">
        <v>912.66</v>
      </c>
      <c r="JS451" s="5">
        <v>912.66</v>
      </c>
      <c r="JT451" s="5">
        <v>912.66</v>
      </c>
      <c r="JU451" s="5">
        <v>967.41959999999995</v>
      </c>
      <c r="JV451" s="5">
        <v>967.41959999999995</v>
      </c>
      <c r="JW451" s="5">
        <v>967.41959999999995</v>
      </c>
      <c r="JX451" s="5">
        <v>967.41959999999995</v>
      </c>
      <c r="JY451" s="5">
        <v>967.41959999999995</v>
      </c>
      <c r="JZ451" s="5">
        <v>967.41959999999995</v>
      </c>
      <c r="KA451" s="5">
        <v>967.41959999999995</v>
      </c>
      <c r="KB451" s="5">
        <v>967.41959999999995</v>
      </c>
      <c r="KC451" s="5">
        <v>967.41959999999995</v>
      </c>
      <c r="KD451" s="5">
        <v>967.41959999999995</v>
      </c>
      <c r="KE451" s="5">
        <v>967.41959999999995</v>
      </c>
      <c r="KF451" s="5">
        <v>967.41959999999995</v>
      </c>
      <c r="KG451" s="5">
        <v>1025.464776</v>
      </c>
      <c r="KH451" s="5">
        <v>1025.464776</v>
      </c>
      <c r="KI451" s="5">
        <v>1025.464776</v>
      </c>
      <c r="KJ451" s="5">
        <v>1025.464776</v>
      </c>
      <c r="KK451" s="5">
        <v>1025.464776</v>
      </c>
      <c r="KL451" s="5">
        <v>1025.464776</v>
      </c>
      <c r="KM451" s="5">
        <v>1025.464776</v>
      </c>
      <c r="KN451" s="5">
        <v>1025.464776</v>
      </c>
      <c r="KO451" s="5">
        <v>1025.464776</v>
      </c>
      <c r="KP451" s="5">
        <v>1025.464776</v>
      </c>
      <c r="KQ451" s="5">
        <v>1025.464776</v>
      </c>
      <c r="KR451" s="5">
        <v>1025.464776</v>
      </c>
      <c r="KS451" s="5">
        <v>1086.9926625600001</v>
      </c>
      <c r="KT451" s="5">
        <v>1086.9926625600001</v>
      </c>
      <c r="KU451" s="5">
        <v>1086.9926625600001</v>
      </c>
      <c r="KV451" s="5">
        <v>1086.9926625600001</v>
      </c>
      <c r="KW451" s="5">
        <v>1086.9926625600001</v>
      </c>
      <c r="KX451" s="5">
        <v>1086.9926625600001</v>
      </c>
      <c r="KY451" s="5">
        <v>1086.9926625600001</v>
      </c>
      <c r="KZ451" s="5">
        <v>1086.9926625600001</v>
      </c>
      <c r="LA451" s="5">
        <v>1086.9926625600001</v>
      </c>
      <c r="LB451" s="5">
        <v>1086.9926625600001</v>
      </c>
      <c r="LC451" s="5">
        <v>1086.9926625600001</v>
      </c>
      <c r="LD451" s="5">
        <v>1086.9926625600001</v>
      </c>
      <c r="LE451" s="5">
        <v>1152.2122223136003</v>
      </c>
      <c r="LF451" s="5">
        <v>1152.2122223136003</v>
      </c>
      <c r="LG451" s="5">
        <v>1152.2122223136003</v>
      </c>
      <c r="LH451" s="5">
        <v>1152.2122223136003</v>
      </c>
      <c r="LI451" s="5">
        <v>1152.2122223136003</v>
      </c>
      <c r="LJ451" s="5">
        <v>1152.2122223136003</v>
      </c>
      <c r="LK451" s="5">
        <v>1152.2122223136003</v>
      </c>
      <c r="LL451" s="5">
        <v>1152.2122223136003</v>
      </c>
      <c r="LM451" s="5">
        <v>1152.2122223136003</v>
      </c>
      <c r="LN451" s="5">
        <v>1152.2122223136003</v>
      </c>
      <c r="LO451" s="5">
        <v>1152.2122223136003</v>
      </c>
      <c r="LP451" s="5">
        <v>1152.2122223136003</v>
      </c>
      <c r="LQ451" s="5"/>
      <c r="LT451" s="5">
        <v>790.4</v>
      </c>
      <c r="LU451" s="5">
        <v>790.4</v>
      </c>
      <c r="LV451" s="5">
        <v>912</v>
      </c>
      <c r="LW451" s="5">
        <v>912</v>
      </c>
      <c r="LX451" s="5">
        <v>912</v>
      </c>
      <c r="LY451" s="5">
        <v>912</v>
      </c>
      <c r="LZ451" s="5">
        <v>912</v>
      </c>
      <c r="MA451" s="5">
        <v>912</v>
      </c>
      <c r="MB451" s="5">
        <v>912</v>
      </c>
      <c r="MC451" s="5">
        <v>912</v>
      </c>
      <c r="MD451" s="5">
        <v>912</v>
      </c>
      <c r="ME451" s="5">
        <v>912</v>
      </c>
      <c r="MF451" s="5">
        <v>966.72</v>
      </c>
      <c r="MG451" s="5">
        <v>966.72</v>
      </c>
      <c r="MH451" s="5">
        <v>966.72</v>
      </c>
      <c r="MI451" s="5">
        <v>966.72</v>
      </c>
      <c r="MJ451" s="5">
        <v>966.72</v>
      </c>
      <c r="MK451" s="5">
        <v>966.72</v>
      </c>
      <c r="ML451" s="5">
        <v>966.72</v>
      </c>
      <c r="MM451" s="5">
        <v>966.72</v>
      </c>
      <c r="MN451" s="5">
        <v>966.72</v>
      </c>
      <c r="MO451" s="5">
        <v>966.72</v>
      </c>
      <c r="MP451" s="5">
        <v>966.72</v>
      </c>
      <c r="MQ451" s="5">
        <v>966.72</v>
      </c>
      <c r="MR451" s="5">
        <v>1024.7231999999999</v>
      </c>
      <c r="MS451" s="5">
        <v>1024.7231999999999</v>
      </c>
      <c r="MT451" s="5">
        <v>1024.7231999999999</v>
      </c>
      <c r="MU451" s="5">
        <v>1024.7231999999999</v>
      </c>
      <c r="MV451" s="5">
        <v>1024.7231999999999</v>
      </c>
      <c r="MW451" s="5">
        <v>1024.7231999999999</v>
      </c>
      <c r="MX451" s="5">
        <v>1024.7231999999999</v>
      </c>
      <c r="MY451" s="5">
        <v>1024.7231999999999</v>
      </c>
      <c r="MZ451" s="5">
        <v>1024.7231999999999</v>
      </c>
      <c r="NA451" s="5">
        <v>1024.7231999999999</v>
      </c>
      <c r="NB451" s="5">
        <v>1024.7231999999999</v>
      </c>
      <c r="NC451" s="5">
        <v>1024.7231999999999</v>
      </c>
      <c r="ND451" s="5">
        <v>1086.206592</v>
      </c>
      <c r="NE451" s="5">
        <v>1086.206592</v>
      </c>
      <c r="NF451" s="5">
        <v>1086.206592</v>
      </c>
      <c r="NG451" s="5">
        <v>1086.206592</v>
      </c>
      <c r="NH451" s="5">
        <v>1086.206592</v>
      </c>
      <c r="NI451" s="5">
        <v>1086.206592</v>
      </c>
      <c r="NJ451" s="5">
        <v>1086.206592</v>
      </c>
      <c r="NK451" s="5">
        <v>1086.206592</v>
      </c>
      <c r="NL451" s="5">
        <v>1086.206592</v>
      </c>
      <c r="NM451" s="5">
        <v>1086.206592</v>
      </c>
      <c r="NN451" s="5">
        <v>1086.206592</v>
      </c>
      <c r="NO451" s="5">
        <v>1086.206592</v>
      </c>
      <c r="NP451" s="5">
        <v>1151.3789875200002</v>
      </c>
      <c r="NQ451" s="5">
        <v>1151.3789875200002</v>
      </c>
      <c r="NR451" s="5">
        <v>1151.3789875200002</v>
      </c>
      <c r="NS451" s="5">
        <v>1151.3789875200002</v>
      </c>
      <c r="NT451" s="5">
        <v>1151.3789875200002</v>
      </c>
      <c r="NU451" s="5">
        <v>1151.3789875200002</v>
      </c>
      <c r="NV451" s="5">
        <v>1151.3789875200002</v>
      </c>
      <c r="NW451" s="5">
        <v>1151.3789875200002</v>
      </c>
      <c r="NX451" s="5">
        <v>1151.3789875200002</v>
      </c>
      <c r="NY451" s="5">
        <v>1151.3789875200002</v>
      </c>
      <c r="NZ451" s="5">
        <v>1151.3789875200002</v>
      </c>
      <c r="OA451" s="5">
        <v>1151.3789875200002</v>
      </c>
      <c r="OB451" s="5">
        <v>1220.4617267712003</v>
      </c>
      <c r="OC451" s="5">
        <v>1220.4617267712003</v>
      </c>
      <c r="OD451" s="5">
        <v>1220.4617267712003</v>
      </c>
      <c r="OE451" s="5">
        <v>1220.4617267712003</v>
      </c>
      <c r="OF451" s="5">
        <v>1220.4617267712003</v>
      </c>
      <c r="OG451" s="5">
        <v>1220.4617267712003</v>
      </c>
      <c r="OH451" s="5">
        <v>1220.4617267712003</v>
      </c>
      <c r="OI451" s="5">
        <v>1220.4617267712003</v>
      </c>
      <c r="OJ451" s="5">
        <v>1220.4617267712003</v>
      </c>
      <c r="OK451" s="5">
        <v>1220.4617267712003</v>
      </c>
      <c r="OL451" s="5">
        <v>1220.4617267712003</v>
      </c>
      <c r="OM451" s="5">
        <v>1220.4617267712003</v>
      </c>
      <c r="ON451" s="5"/>
      <c r="OQ451" s="59">
        <v>0</v>
      </c>
      <c r="OR451" s="59">
        <v>0</v>
      </c>
      <c r="OS451" s="59">
        <v>0</v>
      </c>
      <c r="OT451" s="59">
        <v>0</v>
      </c>
      <c r="OU451" s="59">
        <v>0</v>
      </c>
      <c r="OV451" s="59">
        <v>0</v>
      </c>
      <c r="OW451" s="59">
        <v>0</v>
      </c>
      <c r="OX451" s="59">
        <v>0</v>
      </c>
      <c r="OY451" s="59">
        <v>0</v>
      </c>
      <c r="OZ451" s="59">
        <v>0</v>
      </c>
      <c r="PA451" s="59">
        <v>0</v>
      </c>
      <c r="PB451" s="59">
        <v>0</v>
      </c>
      <c r="PC451" s="59">
        <v>0</v>
      </c>
      <c r="PD451" s="59">
        <v>0</v>
      </c>
      <c r="PE451" s="59">
        <v>0</v>
      </c>
      <c r="PF451" s="59">
        <v>0</v>
      </c>
      <c r="PG451" s="59">
        <v>0</v>
      </c>
      <c r="PH451" s="59">
        <v>0</v>
      </c>
      <c r="PI451" s="59">
        <v>0</v>
      </c>
      <c r="PJ451" s="59">
        <v>0</v>
      </c>
      <c r="PK451" s="59">
        <v>0</v>
      </c>
      <c r="PL451" s="59">
        <v>0</v>
      </c>
      <c r="PM451" s="59">
        <v>0</v>
      </c>
      <c r="PN451" s="59">
        <v>0</v>
      </c>
      <c r="PO451" s="59">
        <v>118.32845499999966</v>
      </c>
      <c r="PP451" s="59">
        <v>118.32845499999966</v>
      </c>
      <c r="PQ451" s="59">
        <v>118.32845499999966</v>
      </c>
      <c r="PR451" s="59">
        <v>118.32845499999966</v>
      </c>
      <c r="PS451" s="59">
        <v>118.32845499999966</v>
      </c>
      <c r="PT451" s="59">
        <v>118.32845499999966</v>
      </c>
      <c r="PU451" s="59">
        <v>118.32845499999966</v>
      </c>
      <c r="PV451" s="59">
        <v>118.32845499999966</v>
      </c>
      <c r="PW451" s="59">
        <v>118.32845499999966</v>
      </c>
      <c r="PX451" s="59">
        <v>118.32845499999966</v>
      </c>
      <c r="PY451" s="59">
        <v>118.32845499999966</v>
      </c>
      <c r="PZ451" s="59">
        <v>118.32845499999966</v>
      </c>
      <c r="QA451" s="59">
        <v>403.77116979999988</v>
      </c>
      <c r="QB451" s="59">
        <v>403.77116979999988</v>
      </c>
      <c r="QC451" s="59">
        <v>403.77116979999988</v>
      </c>
      <c r="QD451" s="59">
        <v>403.77116979999988</v>
      </c>
      <c r="QE451" s="59">
        <v>403.77116979999988</v>
      </c>
      <c r="QF451" s="59">
        <v>403.77116979999988</v>
      </c>
      <c r="QG451" s="59">
        <v>403.77116979999988</v>
      </c>
      <c r="QH451" s="59">
        <v>403.77116979999988</v>
      </c>
      <c r="QI451" s="59">
        <v>403.77116979999988</v>
      </c>
      <c r="QJ451" s="59">
        <v>403.77116979999988</v>
      </c>
      <c r="QK451" s="59">
        <v>403.77116979999988</v>
      </c>
      <c r="QL451" s="59">
        <v>403.77116979999988</v>
      </c>
      <c r="QM451" s="59">
        <v>706.34044748800079</v>
      </c>
      <c r="QN451" s="59">
        <v>706.34044748800079</v>
      </c>
      <c r="QO451" s="59">
        <v>706.34044748800079</v>
      </c>
      <c r="QP451" s="59">
        <v>706.34044748800079</v>
      </c>
      <c r="QQ451" s="59">
        <v>706.34044748800079</v>
      </c>
      <c r="QR451" s="59">
        <v>706.34044748800079</v>
      </c>
      <c r="QS451" s="59">
        <v>706.34044748800079</v>
      </c>
      <c r="QT451" s="59">
        <v>706.34044748800079</v>
      </c>
      <c r="QU451" s="59">
        <v>706.34044748800079</v>
      </c>
      <c r="QV451" s="59">
        <v>706.34044748800079</v>
      </c>
      <c r="QW451" s="59">
        <v>706.34044748800079</v>
      </c>
      <c r="QX451" s="59">
        <v>706.34044748800079</v>
      </c>
      <c r="QY451" s="59">
        <v>1027.0638818372811</v>
      </c>
      <c r="QZ451" s="59">
        <v>1027.0638818372811</v>
      </c>
      <c r="RA451" s="59">
        <v>1027.0638818372811</v>
      </c>
      <c r="RB451" s="59">
        <v>1027.0638818372811</v>
      </c>
      <c r="RC451" s="59">
        <v>1027.0638818372811</v>
      </c>
      <c r="RD451" s="59">
        <v>1027.0638818372811</v>
      </c>
      <c r="RE451" s="59">
        <v>1027.0638818372811</v>
      </c>
      <c r="RF451" s="59">
        <v>1027.0638818372811</v>
      </c>
      <c r="RG451" s="59">
        <v>1027.0638818372811</v>
      </c>
      <c r="RH451" s="59">
        <v>1027.0638818372811</v>
      </c>
      <c r="RI451" s="59">
        <v>1027.0638818372811</v>
      </c>
      <c r="RJ451" s="59">
        <v>1027.0638818372811</v>
      </c>
      <c r="RK451" s="59"/>
      <c r="RN451" s="59">
        <v>1536.6</v>
      </c>
      <c r="RO451" s="59">
        <v>1536.6</v>
      </c>
      <c r="RP451" s="59">
        <v>1773</v>
      </c>
      <c r="RQ451" s="59">
        <v>1773</v>
      </c>
      <c r="RR451" s="59">
        <v>1773</v>
      </c>
      <c r="RS451" s="59">
        <v>1773</v>
      </c>
      <c r="RT451" s="59">
        <v>1773</v>
      </c>
      <c r="RU451" s="59">
        <v>1773</v>
      </c>
      <c r="RV451" s="59">
        <v>1773</v>
      </c>
      <c r="RW451" s="59">
        <v>1773</v>
      </c>
      <c r="RX451" s="59">
        <v>1773</v>
      </c>
      <c r="RY451" s="59">
        <v>1773</v>
      </c>
      <c r="RZ451" s="59">
        <v>1879.38</v>
      </c>
      <c r="SA451" s="59">
        <v>1879.38</v>
      </c>
      <c r="SB451" s="59">
        <v>1879.38</v>
      </c>
      <c r="SC451" s="59">
        <v>1879.38</v>
      </c>
      <c r="SD451" s="59">
        <v>1879.38</v>
      </c>
      <c r="SE451" s="59">
        <v>1879.38</v>
      </c>
      <c r="SF451" s="59">
        <v>1879.38</v>
      </c>
      <c r="SG451" s="59">
        <v>1879.38</v>
      </c>
      <c r="SH451" s="59">
        <v>1879.38</v>
      </c>
      <c r="SI451" s="59">
        <v>1879.38</v>
      </c>
      <c r="SJ451" s="59">
        <v>1879.38</v>
      </c>
      <c r="SK451" s="59">
        <v>1879.38</v>
      </c>
      <c r="SL451" s="59">
        <v>2110.4712549999995</v>
      </c>
      <c r="SM451" s="59">
        <v>2110.4712549999995</v>
      </c>
      <c r="SN451" s="59">
        <v>2110.4712549999995</v>
      </c>
      <c r="SO451" s="59">
        <v>2110.4712549999995</v>
      </c>
      <c r="SP451" s="59">
        <v>2110.4712549999995</v>
      </c>
      <c r="SQ451" s="59">
        <v>2110.4712549999995</v>
      </c>
      <c r="SR451" s="59">
        <v>2110.4712549999995</v>
      </c>
      <c r="SS451" s="59">
        <v>2110.4712549999995</v>
      </c>
      <c r="ST451" s="59">
        <v>2110.4712549999995</v>
      </c>
      <c r="SU451" s="59">
        <v>2110.4712549999995</v>
      </c>
      <c r="SV451" s="59">
        <v>2110.4712549999995</v>
      </c>
      <c r="SW451" s="59">
        <v>2110.4712549999995</v>
      </c>
      <c r="SX451" s="59">
        <v>2515.4425378000001</v>
      </c>
      <c r="SY451" s="59">
        <v>2515.4425378000001</v>
      </c>
      <c r="SZ451" s="59">
        <v>2515.4425378000001</v>
      </c>
      <c r="TA451" s="59">
        <v>2515.4425378000001</v>
      </c>
      <c r="TB451" s="59">
        <v>2515.4425378000001</v>
      </c>
      <c r="TC451" s="59">
        <v>2515.4425378000001</v>
      </c>
      <c r="TD451" s="59">
        <v>2515.4425378000001</v>
      </c>
      <c r="TE451" s="59">
        <v>2515.4425378000001</v>
      </c>
      <c r="TF451" s="59">
        <v>2515.4425378000001</v>
      </c>
      <c r="TG451" s="59">
        <v>2515.4425378000001</v>
      </c>
      <c r="TH451" s="59">
        <v>2515.4425378000001</v>
      </c>
      <c r="TI451" s="59">
        <v>2515.4425378000001</v>
      </c>
      <c r="TJ451" s="59">
        <v>2944.7120975680009</v>
      </c>
      <c r="TK451" s="59">
        <v>2944.7120975680009</v>
      </c>
      <c r="TL451" s="59">
        <v>2944.7120975680009</v>
      </c>
      <c r="TM451" s="59">
        <v>2944.7120975680009</v>
      </c>
      <c r="TN451" s="59">
        <v>2944.7120975680009</v>
      </c>
      <c r="TO451" s="59">
        <v>2944.7120975680009</v>
      </c>
      <c r="TP451" s="59">
        <v>2944.7120975680009</v>
      </c>
      <c r="TQ451" s="59">
        <v>2944.7120975680009</v>
      </c>
      <c r="TR451" s="59">
        <v>2944.7120975680009</v>
      </c>
      <c r="TS451" s="59">
        <v>2944.7120975680009</v>
      </c>
      <c r="TT451" s="59">
        <v>2944.7120975680009</v>
      </c>
      <c r="TU451" s="59">
        <v>2944.7120975680009</v>
      </c>
      <c r="TV451" s="59">
        <v>3399.7378309220812</v>
      </c>
      <c r="TW451" s="59">
        <v>3399.7378309220812</v>
      </c>
      <c r="TX451" s="59">
        <v>3399.7378309220812</v>
      </c>
      <c r="TY451" s="59">
        <v>3399.7378309220812</v>
      </c>
      <c r="TZ451" s="59">
        <v>3399.7378309220812</v>
      </c>
      <c r="UA451" s="59">
        <v>3399.7378309220812</v>
      </c>
      <c r="UB451" s="59">
        <v>3399.7378309220812</v>
      </c>
      <c r="UC451" s="59">
        <v>3399.7378309220812</v>
      </c>
      <c r="UD451" s="59">
        <v>3399.7378309220812</v>
      </c>
      <c r="UE451" s="59">
        <v>3399.7378309220812</v>
      </c>
      <c r="UF451" s="59">
        <v>3399.7378309220812</v>
      </c>
      <c r="UG451" s="59">
        <v>3399.7378309220812</v>
      </c>
      <c r="UH451" s="59"/>
      <c r="UK451" s="59">
        <v>10102.4</v>
      </c>
      <c r="UL451" s="59">
        <v>10951.92</v>
      </c>
      <c r="UM451" s="59">
        <v>11609.035199999998</v>
      </c>
      <c r="UN451" s="59">
        <v>12305.577312000003</v>
      </c>
      <c r="UO451" s="59">
        <v>13043.911950720001</v>
      </c>
      <c r="UP451" s="59">
        <v>13826.546667763199</v>
      </c>
      <c r="UQ451" s="59"/>
      <c r="UT451" s="59">
        <v>10700.8</v>
      </c>
      <c r="UU451" s="59">
        <v>11600.64</v>
      </c>
      <c r="UV451" s="59">
        <v>12296.678400000003</v>
      </c>
      <c r="UW451" s="59">
        <v>13034.479104000004</v>
      </c>
      <c r="UX451" s="59">
        <v>13816.547850240002</v>
      </c>
      <c r="UY451" s="59">
        <v>14645.540721254403</v>
      </c>
      <c r="UZ451" s="59"/>
      <c r="VC451" s="59">
        <v>0</v>
      </c>
      <c r="VD451" s="59">
        <v>0</v>
      </c>
      <c r="VE451" s="59">
        <v>1419.9414599999957</v>
      </c>
      <c r="VF451" s="59">
        <v>4845.2540375999988</v>
      </c>
      <c r="VG451" s="59">
        <v>8476.0853698560095</v>
      </c>
      <c r="VH451" s="59">
        <v>12324.766582047372</v>
      </c>
      <c r="VI451" s="59"/>
      <c r="VL451" s="59">
        <v>20803.199999999997</v>
      </c>
      <c r="VM451" s="59">
        <v>22552.559999999998</v>
      </c>
      <c r="VN451" s="59">
        <v>25325.655059999997</v>
      </c>
      <c r="VO451" s="59">
        <v>30185.310453600006</v>
      </c>
      <c r="VP451" s="59">
        <v>35336.545170816011</v>
      </c>
      <c r="VQ451" s="59">
        <v>40796.853971064971</v>
      </c>
      <c r="VR451" s="59"/>
      <c r="VU451" s="59">
        <v>352000</v>
      </c>
      <c r="VV451" s="59">
        <v>381600</v>
      </c>
      <c r="VW451" s="59">
        <v>404496</v>
      </c>
      <c r="VX451" s="59">
        <v>428765.75999999995</v>
      </c>
      <c r="VY451" s="59">
        <v>454491.70560000004</v>
      </c>
      <c r="VZ451" s="59">
        <v>481761.20793600002</v>
      </c>
      <c r="WA451" s="59"/>
      <c r="WD451" s="59">
        <v>29333.333333333332</v>
      </c>
      <c r="WE451" s="59">
        <v>31800</v>
      </c>
      <c r="WF451" s="59">
        <v>33708</v>
      </c>
      <c r="WG451" s="59">
        <v>35730.479999999996</v>
      </c>
      <c r="WH451" s="59">
        <v>37874.308800000006</v>
      </c>
      <c r="WI451" s="59">
        <v>40146.767328000002</v>
      </c>
      <c r="WJ451" s="59"/>
      <c r="WM451" s="59">
        <v>1230.9413904042524</v>
      </c>
      <c r="WN451" s="59">
        <v>1334.4523709609737</v>
      </c>
      <c r="WO451" s="59">
        <v>1414.519513218632</v>
      </c>
      <c r="WP451" s="59">
        <v>1499.3906840117497</v>
      </c>
      <c r="WQ451" s="59">
        <v>1589.3541250524552</v>
      </c>
      <c r="WR451" s="59">
        <v>1684.7153725556025</v>
      </c>
      <c r="WS451" s="59"/>
      <c r="WV451" s="74">
        <v>34.733333333333334</v>
      </c>
      <c r="WW451" s="74">
        <v>46.733333333333334</v>
      </c>
      <c r="WX451" s="74">
        <v>58.733333333333334</v>
      </c>
      <c r="WY451" s="74">
        <v>70.733333333333334</v>
      </c>
      <c r="WZ451" s="74">
        <v>82.733333333333334</v>
      </c>
      <c r="XA451" s="74">
        <v>94.733333333333334</v>
      </c>
      <c r="XB451" s="74"/>
      <c r="XE451" s="80">
        <v>2</v>
      </c>
      <c r="XF451" s="80">
        <v>3</v>
      </c>
      <c r="XG451" s="80">
        <v>4</v>
      </c>
      <c r="XH451" s="80">
        <v>5</v>
      </c>
      <c r="XI451" s="80">
        <v>6</v>
      </c>
      <c r="XJ451" s="80">
        <v>7</v>
      </c>
      <c r="XK451" s="80"/>
      <c r="XL451" s="75"/>
      <c r="XM451" s="75"/>
      <c r="XN451" s="80">
        <v>10</v>
      </c>
      <c r="XO451" s="80">
        <v>10</v>
      </c>
      <c r="XP451" s="80">
        <v>10</v>
      </c>
      <c r="XQ451" s="80">
        <v>10</v>
      </c>
      <c r="XR451" s="80">
        <v>10</v>
      </c>
      <c r="XS451" s="80">
        <v>10</v>
      </c>
      <c r="XT451" s="80"/>
      <c r="XW451" s="80">
        <v>22</v>
      </c>
      <c r="XX451" s="80">
        <v>22</v>
      </c>
      <c r="XY451" s="80">
        <v>22</v>
      </c>
      <c r="XZ451" s="80">
        <v>22</v>
      </c>
      <c r="YA451" s="80">
        <v>22</v>
      </c>
      <c r="YB451" s="80">
        <v>22</v>
      </c>
      <c r="YC451" s="80"/>
      <c r="YF451" s="5">
        <v>2566.5127989928678</v>
      </c>
      <c r="YG451" s="5">
        <v>2782.3331934536327</v>
      </c>
      <c r="YH451" s="5">
        <v>2949.273185060847</v>
      </c>
      <c r="YI451" s="5">
        <v>9123.7923122114953</v>
      </c>
      <c r="YJ451" s="5">
        <v>9671.2198509441914</v>
      </c>
      <c r="YK451" s="5">
        <v>10251.493042000842</v>
      </c>
      <c r="YL451" s="5"/>
      <c r="YO451" s="5">
        <v>55392.362568191355</v>
      </c>
      <c r="YP451" s="5">
        <v>80067.142257658415</v>
      </c>
      <c r="YQ451" s="5">
        <v>84871.170793117926</v>
      </c>
      <c r="YR451" s="5">
        <v>89963.441040704987</v>
      </c>
      <c r="YS451" s="5">
        <v>95361.247503147315</v>
      </c>
      <c r="YT451" s="5">
        <v>101082.92235333615</v>
      </c>
      <c r="YU451" s="5"/>
      <c r="YX451" s="5">
        <v>37884.926905763568</v>
      </c>
      <c r="YY451" s="5">
        <v>79353.336289749815</v>
      </c>
      <c r="YZ451" s="5">
        <v>84871.170793117926</v>
      </c>
      <c r="ZA451" s="5">
        <v>89963.441040704987</v>
      </c>
      <c r="ZB451" s="5">
        <v>95361.247503147315</v>
      </c>
      <c r="ZC451" s="5">
        <v>101082.92235333615</v>
      </c>
      <c r="ZD451" s="5"/>
      <c r="ZG451" s="5">
        <v>1230.9413904042524</v>
      </c>
      <c r="ZH451" s="5">
        <v>1334.4523709609737</v>
      </c>
      <c r="ZI451" s="5">
        <v>1414.519513218632</v>
      </c>
      <c r="ZJ451" s="5">
        <v>1499.3906840117497</v>
      </c>
      <c r="ZK451" s="5">
        <v>1589.3541250524552</v>
      </c>
      <c r="ZL451" s="5">
        <v>1684.7153725556025</v>
      </c>
      <c r="ZM451" s="5"/>
      <c r="ZP451" s="60">
        <v>34466.358931319068</v>
      </c>
      <c r="ZQ451" s="60">
        <v>37364.666386907265</v>
      </c>
      <c r="ZR451" s="60">
        <v>39606.546370121694</v>
      </c>
      <c r="ZS451" s="60">
        <v>41982.939152328996</v>
      </c>
      <c r="ZT451" s="60">
        <v>44501.915501468742</v>
      </c>
      <c r="ZU451" s="60">
        <v>47172.030431556872</v>
      </c>
      <c r="ZV451" s="60"/>
      <c r="ZY451" s="60">
        <v>1230.9413904042524</v>
      </c>
      <c r="ZZ451" s="60">
        <v>1334.4523709609737</v>
      </c>
      <c r="AAA451" s="60">
        <v>1414.519513218632</v>
      </c>
      <c r="AAB451" s="60">
        <v>1499.3906840117497</v>
      </c>
      <c r="AAC451" s="60">
        <v>1589.3541250524552</v>
      </c>
      <c r="AAD451" s="60">
        <v>1684.7153725556025</v>
      </c>
      <c r="AAE451" s="60"/>
      <c r="AAH451" s="60">
        <v>67701.776472233876</v>
      </c>
      <c r="AAI451" s="60">
        <v>101418.380193034</v>
      </c>
      <c r="AAJ451" s="60">
        <v>137208.39278220732</v>
      </c>
      <c r="AAK451" s="60">
        <v>191922.00755350397</v>
      </c>
      <c r="AAL451" s="60">
        <v>239992.47288292073</v>
      </c>
      <c r="AAM451" s="60">
        <v>293140.47482467483</v>
      </c>
      <c r="AAN451" s="60"/>
      <c r="AAQ451" s="5">
        <v>102168.13540355294</v>
      </c>
      <c r="AAR451" s="5">
        <v>138783.04657994126</v>
      </c>
      <c r="AAS451" s="5">
        <v>176814.939152329</v>
      </c>
      <c r="AAT451" s="5">
        <v>233904.94670583296</v>
      </c>
      <c r="AAU451" s="5">
        <v>284494.38838438946</v>
      </c>
      <c r="AAV451" s="5">
        <v>340312.5052562317</v>
      </c>
    </row>
    <row r="452" spans="2:724" ht="15" customHeight="1">
      <c r="B452" s="228">
        <v>179</v>
      </c>
      <c r="C452" s="228">
        <v>268655</v>
      </c>
      <c r="D452" s="229" t="s">
        <v>586</v>
      </c>
      <c r="E452" s="73" t="b">
        <v>0</v>
      </c>
      <c r="F452" s="230">
        <v>41505</v>
      </c>
      <c r="G452" s="231" t="s">
        <v>426</v>
      </c>
      <c r="H452" s="57" t="s">
        <v>258</v>
      </c>
      <c r="I452" s="57" t="s">
        <v>200</v>
      </c>
      <c r="J452" s="229" t="s">
        <v>259</v>
      </c>
      <c r="K452" s="232">
        <v>10000</v>
      </c>
      <c r="L452" s="232">
        <v>0</v>
      </c>
      <c r="M452" s="73" t="b">
        <v>1</v>
      </c>
      <c r="N452" s="73" t="b">
        <v>1</v>
      </c>
      <c r="O452" s="73" t="b">
        <v>1</v>
      </c>
      <c r="P452" s="27">
        <v>42601</v>
      </c>
      <c r="Q452" s="27" t="s">
        <v>426</v>
      </c>
      <c r="R452" s="69">
        <v>0</v>
      </c>
      <c r="S452" s="69">
        <v>0.06</v>
      </c>
      <c r="T452" s="69">
        <v>0.06</v>
      </c>
      <c r="U452" s="69">
        <v>0.06</v>
      </c>
      <c r="V452" s="69">
        <v>0.06</v>
      </c>
      <c r="W452" s="69">
        <v>0.06</v>
      </c>
      <c r="Z452" s="232">
        <v>8464</v>
      </c>
      <c r="AA452" s="232">
        <v>8464</v>
      </c>
      <c r="AB452" s="232">
        <v>8464</v>
      </c>
      <c r="AC452" s="232">
        <v>8464</v>
      </c>
      <c r="AD452" s="232">
        <v>8464</v>
      </c>
      <c r="AE452" s="232">
        <v>9905</v>
      </c>
      <c r="AF452" s="232">
        <v>9905</v>
      </c>
      <c r="AG452" s="232">
        <v>9905</v>
      </c>
      <c r="AH452" s="232">
        <v>9905</v>
      </c>
      <c r="AI452" s="232">
        <v>9905</v>
      </c>
      <c r="AJ452" s="232">
        <v>9905</v>
      </c>
      <c r="AK452" s="232">
        <v>9905</v>
      </c>
      <c r="AL452" s="5">
        <v>10499.300000000001</v>
      </c>
      <c r="AM452" s="5">
        <v>10499.300000000001</v>
      </c>
      <c r="AN452" s="5">
        <v>10499.300000000001</v>
      </c>
      <c r="AO452" s="5">
        <v>10499.300000000001</v>
      </c>
      <c r="AP452" s="5">
        <v>10499.300000000001</v>
      </c>
      <c r="AQ452" s="5">
        <v>10499.300000000001</v>
      </c>
      <c r="AR452" s="5">
        <v>10499.300000000001</v>
      </c>
      <c r="AS452" s="5">
        <v>10499.300000000001</v>
      </c>
      <c r="AT452" s="5">
        <v>10499.300000000001</v>
      </c>
      <c r="AU452" s="5">
        <v>10499.300000000001</v>
      </c>
      <c r="AV452" s="5">
        <v>10499.300000000001</v>
      </c>
      <c r="AW452" s="5">
        <v>10499.300000000001</v>
      </c>
      <c r="AX452" s="5">
        <v>11129.258000000002</v>
      </c>
      <c r="AY452" s="5">
        <v>11129.258000000002</v>
      </c>
      <c r="AZ452" s="5">
        <v>11129.258000000002</v>
      </c>
      <c r="BA452" s="5">
        <v>11129.258000000002</v>
      </c>
      <c r="BB452" s="5">
        <v>11129.258000000002</v>
      </c>
      <c r="BC452" s="5">
        <v>11129.258000000002</v>
      </c>
      <c r="BD452" s="5">
        <v>11129.258000000002</v>
      </c>
      <c r="BE452" s="5">
        <v>11129.258000000002</v>
      </c>
      <c r="BF452" s="5">
        <v>11129.258000000002</v>
      </c>
      <c r="BG452" s="5">
        <v>11129.258000000002</v>
      </c>
      <c r="BH452" s="5">
        <v>11129.258000000002</v>
      </c>
      <c r="BI452" s="5">
        <v>11129.258000000002</v>
      </c>
      <c r="BJ452" s="5">
        <v>11797.013480000001</v>
      </c>
      <c r="BK452" s="5">
        <v>11797.013480000001</v>
      </c>
      <c r="BL452" s="5">
        <v>11797.013480000001</v>
      </c>
      <c r="BM452" s="5">
        <v>11797.013480000001</v>
      </c>
      <c r="BN452" s="5">
        <v>11797.013480000001</v>
      </c>
      <c r="BO452" s="5">
        <v>11797.013480000001</v>
      </c>
      <c r="BP452" s="5">
        <v>11797.013480000001</v>
      </c>
      <c r="BQ452" s="5">
        <v>11797.013480000001</v>
      </c>
      <c r="BR452" s="5">
        <v>11797.013480000001</v>
      </c>
      <c r="BS452" s="5">
        <v>11797.013480000001</v>
      </c>
      <c r="BT452" s="5">
        <v>11797.013480000001</v>
      </c>
      <c r="BU452" s="5">
        <v>11797.013480000001</v>
      </c>
      <c r="BV452" s="5">
        <v>12504.834288800002</v>
      </c>
      <c r="BW452" s="5">
        <v>12504.834288800002</v>
      </c>
      <c r="BX452" s="5">
        <v>12504.834288800002</v>
      </c>
      <c r="BY452" s="5">
        <v>12504.834288800002</v>
      </c>
      <c r="BZ452" s="5">
        <v>12504.834288800002</v>
      </c>
      <c r="CA452" s="5">
        <v>12504.834288800002</v>
      </c>
      <c r="CB452" s="5">
        <v>12504.834288800002</v>
      </c>
      <c r="CC452" s="5">
        <v>12504.834288800002</v>
      </c>
      <c r="CD452" s="5">
        <v>12504.834288800002</v>
      </c>
      <c r="CE452" s="5">
        <v>12504.834288800002</v>
      </c>
      <c r="CF452" s="5">
        <v>12504.834288800002</v>
      </c>
      <c r="CG452" s="5">
        <v>12504.834288800002</v>
      </c>
      <c r="CH452" s="5">
        <v>13255.124346128003</v>
      </c>
      <c r="CI452" s="5">
        <v>13255.124346128003</v>
      </c>
      <c r="CJ452" s="5">
        <v>13255.124346128003</v>
      </c>
      <c r="CK452" s="5">
        <v>13255.124346128003</v>
      </c>
      <c r="CL452" s="5">
        <v>13255.124346128003</v>
      </c>
      <c r="CM452" s="5">
        <v>13255.124346128003</v>
      </c>
      <c r="CN452" s="5">
        <v>13255.124346128003</v>
      </c>
      <c r="CO452" s="5">
        <v>13255.124346128003</v>
      </c>
      <c r="CP452" s="5">
        <v>13255.124346128003</v>
      </c>
      <c r="CQ452" s="5">
        <v>13255.124346128003</v>
      </c>
      <c r="CR452" s="5">
        <v>13255.124346128003</v>
      </c>
      <c r="CS452" s="5">
        <v>13255.124346128003</v>
      </c>
      <c r="CU452" s="69">
        <v>0</v>
      </c>
      <c r="CV452" s="69">
        <v>0</v>
      </c>
      <c r="CW452" s="69">
        <v>0</v>
      </c>
      <c r="CX452" s="69">
        <v>0</v>
      </c>
      <c r="CY452" s="69">
        <v>0</v>
      </c>
      <c r="CZ452" s="69">
        <v>0</v>
      </c>
      <c r="DC452" s="5">
        <v>0</v>
      </c>
      <c r="DD452" s="5">
        <v>0</v>
      </c>
      <c r="DE452" s="5">
        <v>0</v>
      </c>
      <c r="DF452" s="5">
        <v>0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0</v>
      </c>
      <c r="DO452" s="5">
        <v>0</v>
      </c>
      <c r="DP452" s="5">
        <v>0</v>
      </c>
      <c r="DQ452" s="5">
        <v>0</v>
      </c>
      <c r="DR452" s="5">
        <v>0</v>
      </c>
      <c r="DS452" s="5">
        <v>0</v>
      </c>
      <c r="DT452" s="5">
        <v>0</v>
      </c>
      <c r="DU452" s="5">
        <v>0</v>
      </c>
      <c r="DV452" s="5">
        <v>0</v>
      </c>
      <c r="DW452" s="5">
        <v>0</v>
      </c>
      <c r="DX452" s="5">
        <v>0</v>
      </c>
      <c r="DY452" s="5">
        <v>0</v>
      </c>
      <c r="DZ452" s="5">
        <v>0</v>
      </c>
      <c r="EA452" s="5">
        <v>0</v>
      </c>
      <c r="EB452" s="5">
        <v>0</v>
      </c>
      <c r="EC452" s="5">
        <v>0</v>
      </c>
      <c r="ED452" s="5">
        <v>0</v>
      </c>
      <c r="EE452" s="5">
        <v>0</v>
      </c>
      <c r="EF452" s="5">
        <v>0</v>
      </c>
      <c r="EG452" s="5">
        <v>0</v>
      </c>
      <c r="EH452" s="5">
        <v>0</v>
      </c>
      <c r="EI452" s="5">
        <v>0</v>
      </c>
      <c r="EJ452" s="5">
        <v>0</v>
      </c>
      <c r="EK452" s="5">
        <v>0</v>
      </c>
      <c r="EL452" s="5">
        <v>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0</v>
      </c>
      <c r="ET452" s="5">
        <v>0</v>
      </c>
      <c r="EU452" s="5">
        <v>0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0</v>
      </c>
      <c r="FD452" s="5">
        <v>0</v>
      </c>
      <c r="FE452" s="5">
        <v>0</v>
      </c>
      <c r="FF452" s="5">
        <v>0</v>
      </c>
      <c r="FG452" s="5">
        <v>0</v>
      </c>
      <c r="FH452" s="5">
        <v>0</v>
      </c>
      <c r="FI452" s="5">
        <v>0</v>
      </c>
      <c r="FJ452" s="5">
        <v>0</v>
      </c>
      <c r="FK452" s="5">
        <v>0</v>
      </c>
      <c r="FL452" s="5">
        <v>0</v>
      </c>
      <c r="FM452" s="5">
        <v>0</v>
      </c>
      <c r="FN452" s="5">
        <v>0</v>
      </c>
      <c r="FO452" s="5">
        <v>0</v>
      </c>
      <c r="FP452" s="5">
        <v>0</v>
      </c>
      <c r="FQ452" s="5">
        <v>0</v>
      </c>
      <c r="FR452" s="5">
        <v>0</v>
      </c>
      <c r="FS452" s="5">
        <v>0</v>
      </c>
      <c r="FT452" s="5">
        <v>0</v>
      </c>
      <c r="FU452" s="5">
        <v>0</v>
      </c>
      <c r="FV452" s="5">
        <v>0</v>
      </c>
      <c r="FW452" s="5"/>
      <c r="FZ452" s="5">
        <v>8464</v>
      </c>
      <c r="GA452" s="5">
        <v>8464</v>
      </c>
      <c r="GB452" s="5">
        <v>8464</v>
      </c>
      <c r="GC452" s="5">
        <v>8464</v>
      </c>
      <c r="GD452" s="5">
        <v>8464</v>
      </c>
      <c r="GE452" s="5">
        <v>9905</v>
      </c>
      <c r="GF452" s="5">
        <v>9905</v>
      </c>
      <c r="GG452" s="5">
        <v>9905</v>
      </c>
      <c r="GH452" s="5">
        <v>9905</v>
      </c>
      <c r="GI452" s="5">
        <v>9905</v>
      </c>
      <c r="GJ452" s="5">
        <v>9905</v>
      </c>
      <c r="GK452" s="5">
        <v>9905</v>
      </c>
      <c r="GL452" s="5">
        <v>10499.300000000001</v>
      </c>
      <c r="GM452" s="5">
        <v>10499.300000000001</v>
      </c>
      <c r="GN452" s="5">
        <v>10499.300000000001</v>
      </c>
      <c r="GO452" s="5">
        <v>10499.300000000001</v>
      </c>
      <c r="GP452" s="5">
        <v>10499.300000000001</v>
      </c>
      <c r="GQ452" s="5">
        <v>10499.300000000001</v>
      </c>
      <c r="GR452" s="5">
        <v>10499.300000000001</v>
      </c>
      <c r="GS452" s="5">
        <v>10499.300000000001</v>
      </c>
      <c r="GT452" s="5">
        <v>10499.300000000001</v>
      </c>
      <c r="GU452" s="5">
        <v>10499.300000000001</v>
      </c>
      <c r="GV452" s="5">
        <v>10499.300000000001</v>
      </c>
      <c r="GW452" s="5">
        <v>10499.300000000001</v>
      </c>
      <c r="GX452" s="5">
        <v>11129.258000000002</v>
      </c>
      <c r="GY452" s="5">
        <v>11129.258000000002</v>
      </c>
      <c r="GZ452" s="5">
        <v>11129.258000000002</v>
      </c>
      <c r="HA452" s="5">
        <v>11129.258000000002</v>
      </c>
      <c r="HB452" s="5">
        <v>11129.258000000002</v>
      </c>
      <c r="HC452" s="5">
        <v>11129.258000000002</v>
      </c>
      <c r="HD452" s="5">
        <v>11129.258000000002</v>
      </c>
      <c r="HE452" s="5">
        <v>11129.258000000002</v>
      </c>
      <c r="HF452" s="5">
        <v>11129.258000000002</v>
      </c>
      <c r="HG452" s="5">
        <v>11129.258000000002</v>
      </c>
      <c r="HH452" s="5">
        <v>11129.258000000002</v>
      </c>
      <c r="HI452" s="5">
        <v>11129.258000000002</v>
      </c>
      <c r="HJ452" s="5">
        <v>11797.013480000001</v>
      </c>
      <c r="HK452" s="5">
        <v>11797.013480000001</v>
      </c>
      <c r="HL452" s="5">
        <v>11797.013480000001</v>
      </c>
      <c r="HM452" s="5">
        <v>11797.013480000001</v>
      </c>
      <c r="HN452" s="5">
        <v>11797.013480000001</v>
      </c>
      <c r="HO452" s="5">
        <v>11797.013480000001</v>
      </c>
      <c r="HP452" s="5">
        <v>11797.013480000001</v>
      </c>
      <c r="HQ452" s="5">
        <v>11797.013480000001</v>
      </c>
      <c r="HR452" s="5">
        <v>11797.013480000001</v>
      </c>
      <c r="HS452" s="5">
        <v>11797.013480000001</v>
      </c>
      <c r="HT452" s="5">
        <v>11797.013480000001</v>
      </c>
      <c r="HU452" s="5">
        <v>11797.013480000001</v>
      </c>
      <c r="HV452" s="5">
        <v>12504.834288800002</v>
      </c>
      <c r="HW452" s="5">
        <v>12504.834288800002</v>
      </c>
      <c r="HX452" s="5">
        <v>12504.834288800002</v>
      </c>
      <c r="HY452" s="5">
        <v>12504.834288800002</v>
      </c>
      <c r="HZ452" s="5">
        <v>12504.834288800002</v>
      </c>
      <c r="IA452" s="5">
        <v>12504.834288800002</v>
      </c>
      <c r="IB452" s="5">
        <v>12504.834288800002</v>
      </c>
      <c r="IC452" s="5">
        <v>12504.834288800002</v>
      </c>
      <c r="ID452" s="5">
        <v>12504.834288800002</v>
      </c>
      <c r="IE452" s="5">
        <v>12504.834288800002</v>
      </c>
      <c r="IF452" s="5">
        <v>12504.834288800002</v>
      </c>
      <c r="IG452" s="5">
        <v>12504.834288800002</v>
      </c>
      <c r="IH452" s="5">
        <v>13255.124346128003</v>
      </c>
      <c r="II452" s="5">
        <v>13255.124346128003</v>
      </c>
      <c r="IJ452" s="5">
        <v>13255.124346128003</v>
      </c>
      <c r="IK452" s="5">
        <v>13255.124346128003</v>
      </c>
      <c r="IL452" s="5">
        <v>13255.124346128003</v>
      </c>
      <c r="IM452" s="5">
        <v>13255.124346128003</v>
      </c>
      <c r="IN452" s="5">
        <v>13255.124346128003</v>
      </c>
      <c r="IO452" s="5">
        <v>13255.124346128003</v>
      </c>
      <c r="IP452" s="5">
        <v>13255.124346128003</v>
      </c>
      <c r="IQ452" s="5">
        <v>13255.124346128003</v>
      </c>
      <c r="IR452" s="5">
        <v>13255.124346128003</v>
      </c>
      <c r="IS452" s="5">
        <v>13255.124346128003</v>
      </c>
      <c r="IT452" s="5"/>
      <c r="IW452" s="5">
        <v>242.91679999999999</v>
      </c>
      <c r="IX452" s="5">
        <v>242.91679999999999</v>
      </c>
      <c r="IY452" s="5">
        <v>242.91679999999999</v>
      </c>
      <c r="IZ452" s="5">
        <v>242.91679999999999</v>
      </c>
      <c r="JA452" s="5">
        <v>242.91679999999999</v>
      </c>
      <c r="JB452" s="5">
        <v>284.27350000000001</v>
      </c>
      <c r="JC452" s="5">
        <v>284.27350000000001</v>
      </c>
      <c r="JD452" s="5">
        <v>284.27350000000001</v>
      </c>
      <c r="JE452" s="5">
        <v>284.27350000000001</v>
      </c>
      <c r="JF452" s="5">
        <v>284.27350000000001</v>
      </c>
      <c r="JG452" s="5">
        <v>284.27350000000001</v>
      </c>
      <c r="JH452" s="5">
        <v>284.27350000000001</v>
      </c>
      <c r="JI452" s="5">
        <v>301.32991000000004</v>
      </c>
      <c r="JJ452" s="5">
        <v>301.32991000000004</v>
      </c>
      <c r="JK452" s="5">
        <v>301.32991000000004</v>
      </c>
      <c r="JL452" s="5">
        <v>301.32991000000004</v>
      </c>
      <c r="JM452" s="5">
        <v>301.32991000000004</v>
      </c>
      <c r="JN452" s="5">
        <v>301.32991000000004</v>
      </c>
      <c r="JO452" s="5">
        <v>301.32991000000004</v>
      </c>
      <c r="JP452" s="5">
        <v>301.32991000000004</v>
      </c>
      <c r="JQ452" s="5">
        <v>301.32991000000004</v>
      </c>
      <c r="JR452" s="5">
        <v>301.32991000000004</v>
      </c>
      <c r="JS452" s="5">
        <v>301.32991000000004</v>
      </c>
      <c r="JT452" s="5">
        <v>301.32991000000004</v>
      </c>
      <c r="JU452" s="5">
        <v>319.40970460000005</v>
      </c>
      <c r="JV452" s="5">
        <v>319.40970460000005</v>
      </c>
      <c r="JW452" s="5">
        <v>319.40970460000005</v>
      </c>
      <c r="JX452" s="5">
        <v>319.40970460000005</v>
      </c>
      <c r="JY452" s="5">
        <v>319.40970460000005</v>
      </c>
      <c r="JZ452" s="5">
        <v>319.40970460000005</v>
      </c>
      <c r="KA452" s="5">
        <v>319.40970460000005</v>
      </c>
      <c r="KB452" s="5">
        <v>319.40970460000005</v>
      </c>
      <c r="KC452" s="5">
        <v>319.40970460000005</v>
      </c>
      <c r="KD452" s="5">
        <v>319.40970460000005</v>
      </c>
      <c r="KE452" s="5">
        <v>319.40970460000005</v>
      </c>
      <c r="KF452" s="5">
        <v>319.40970460000005</v>
      </c>
      <c r="KG452" s="5">
        <v>338.57428687600003</v>
      </c>
      <c r="KH452" s="5">
        <v>338.57428687600003</v>
      </c>
      <c r="KI452" s="5">
        <v>338.57428687600003</v>
      </c>
      <c r="KJ452" s="5">
        <v>338.57428687600003</v>
      </c>
      <c r="KK452" s="5">
        <v>338.57428687600003</v>
      </c>
      <c r="KL452" s="5">
        <v>338.57428687600003</v>
      </c>
      <c r="KM452" s="5">
        <v>338.57428687600003</v>
      </c>
      <c r="KN452" s="5">
        <v>338.57428687600003</v>
      </c>
      <c r="KO452" s="5">
        <v>338.57428687600003</v>
      </c>
      <c r="KP452" s="5">
        <v>338.57428687600003</v>
      </c>
      <c r="KQ452" s="5">
        <v>338.57428687600003</v>
      </c>
      <c r="KR452" s="5">
        <v>338.57428687600003</v>
      </c>
      <c r="KS452" s="5">
        <v>358.88874408856009</v>
      </c>
      <c r="KT452" s="5">
        <v>358.88874408856009</v>
      </c>
      <c r="KU452" s="5">
        <v>358.88874408856009</v>
      </c>
      <c r="KV452" s="5">
        <v>358.88874408856009</v>
      </c>
      <c r="KW452" s="5">
        <v>358.88874408856009</v>
      </c>
      <c r="KX452" s="5">
        <v>358.88874408856009</v>
      </c>
      <c r="KY452" s="5">
        <v>358.88874408856009</v>
      </c>
      <c r="KZ452" s="5">
        <v>358.88874408856009</v>
      </c>
      <c r="LA452" s="5">
        <v>358.88874408856009</v>
      </c>
      <c r="LB452" s="5">
        <v>358.88874408856009</v>
      </c>
      <c r="LC452" s="5">
        <v>358.88874408856009</v>
      </c>
      <c r="LD452" s="5">
        <v>358.88874408856009</v>
      </c>
      <c r="LE452" s="5">
        <v>380.42206873387369</v>
      </c>
      <c r="LF452" s="5">
        <v>380.42206873387369</v>
      </c>
      <c r="LG452" s="5">
        <v>380.42206873387369</v>
      </c>
      <c r="LH452" s="5">
        <v>380.42206873387369</v>
      </c>
      <c r="LI452" s="5">
        <v>380.42206873387369</v>
      </c>
      <c r="LJ452" s="5">
        <v>380.42206873387369</v>
      </c>
      <c r="LK452" s="5">
        <v>380.42206873387369</v>
      </c>
      <c r="LL452" s="5">
        <v>380.42206873387369</v>
      </c>
      <c r="LM452" s="5">
        <v>380.42206873387369</v>
      </c>
      <c r="LN452" s="5">
        <v>380.42206873387369</v>
      </c>
      <c r="LO452" s="5">
        <v>380.42206873387369</v>
      </c>
      <c r="LP452" s="5">
        <v>380.42206873387369</v>
      </c>
      <c r="LQ452" s="5"/>
      <c r="LT452" s="5">
        <v>257.30560000000003</v>
      </c>
      <c r="LU452" s="5">
        <v>257.30560000000003</v>
      </c>
      <c r="LV452" s="5">
        <v>257.30560000000003</v>
      </c>
      <c r="LW452" s="5">
        <v>257.30560000000003</v>
      </c>
      <c r="LX452" s="5">
        <v>257.30560000000003</v>
      </c>
      <c r="LY452" s="5">
        <v>301.11200000000002</v>
      </c>
      <c r="LZ452" s="5">
        <v>301.11200000000002</v>
      </c>
      <c r="MA452" s="5">
        <v>301.11200000000002</v>
      </c>
      <c r="MB452" s="5">
        <v>301.11200000000002</v>
      </c>
      <c r="MC452" s="5">
        <v>301.11200000000002</v>
      </c>
      <c r="MD452" s="5">
        <v>301.11200000000002</v>
      </c>
      <c r="ME452" s="5">
        <v>301.11200000000002</v>
      </c>
      <c r="MF452" s="5">
        <v>319.17872000000006</v>
      </c>
      <c r="MG452" s="5">
        <v>319.17872000000006</v>
      </c>
      <c r="MH452" s="5">
        <v>319.17872000000006</v>
      </c>
      <c r="MI452" s="5">
        <v>319.17872000000006</v>
      </c>
      <c r="MJ452" s="5">
        <v>319.17872000000006</v>
      </c>
      <c r="MK452" s="5">
        <v>319.17872000000006</v>
      </c>
      <c r="ML452" s="5">
        <v>319.17872000000006</v>
      </c>
      <c r="MM452" s="5">
        <v>319.17872000000006</v>
      </c>
      <c r="MN452" s="5">
        <v>319.17872000000006</v>
      </c>
      <c r="MO452" s="5">
        <v>319.17872000000006</v>
      </c>
      <c r="MP452" s="5">
        <v>319.17872000000006</v>
      </c>
      <c r="MQ452" s="5">
        <v>319.17872000000006</v>
      </c>
      <c r="MR452" s="5">
        <v>338.32944320000007</v>
      </c>
      <c r="MS452" s="5">
        <v>338.32944320000007</v>
      </c>
      <c r="MT452" s="5">
        <v>338.32944320000007</v>
      </c>
      <c r="MU452" s="5">
        <v>338.32944320000007</v>
      </c>
      <c r="MV452" s="5">
        <v>338.32944320000007</v>
      </c>
      <c r="MW452" s="5">
        <v>338.32944320000007</v>
      </c>
      <c r="MX452" s="5">
        <v>338.32944320000007</v>
      </c>
      <c r="MY452" s="5">
        <v>338.32944320000007</v>
      </c>
      <c r="MZ452" s="5">
        <v>338.32944320000007</v>
      </c>
      <c r="NA452" s="5">
        <v>338.32944320000007</v>
      </c>
      <c r="NB452" s="5">
        <v>338.32944320000007</v>
      </c>
      <c r="NC452" s="5">
        <v>338.32944320000007</v>
      </c>
      <c r="ND452" s="5">
        <v>358.62920979200004</v>
      </c>
      <c r="NE452" s="5">
        <v>358.62920979200004</v>
      </c>
      <c r="NF452" s="5">
        <v>358.62920979200004</v>
      </c>
      <c r="NG452" s="5">
        <v>358.62920979200004</v>
      </c>
      <c r="NH452" s="5">
        <v>358.62920979200004</v>
      </c>
      <c r="NI452" s="5">
        <v>358.62920979200004</v>
      </c>
      <c r="NJ452" s="5">
        <v>358.62920979200004</v>
      </c>
      <c r="NK452" s="5">
        <v>358.62920979200004</v>
      </c>
      <c r="NL452" s="5">
        <v>358.62920979200004</v>
      </c>
      <c r="NM452" s="5">
        <v>358.62920979200004</v>
      </c>
      <c r="NN452" s="5">
        <v>358.62920979200004</v>
      </c>
      <c r="NO452" s="5">
        <v>358.62920979200004</v>
      </c>
      <c r="NP452" s="5">
        <v>380.14696237952006</v>
      </c>
      <c r="NQ452" s="5">
        <v>380.14696237952006</v>
      </c>
      <c r="NR452" s="5">
        <v>380.14696237952006</v>
      </c>
      <c r="NS452" s="5">
        <v>380.14696237952006</v>
      </c>
      <c r="NT452" s="5">
        <v>380.14696237952006</v>
      </c>
      <c r="NU452" s="5">
        <v>380.14696237952006</v>
      </c>
      <c r="NV452" s="5">
        <v>380.14696237952006</v>
      </c>
      <c r="NW452" s="5">
        <v>380.14696237952006</v>
      </c>
      <c r="NX452" s="5">
        <v>380.14696237952006</v>
      </c>
      <c r="NY452" s="5">
        <v>380.14696237952006</v>
      </c>
      <c r="NZ452" s="5">
        <v>380.14696237952006</v>
      </c>
      <c r="OA452" s="5">
        <v>380.14696237952006</v>
      </c>
      <c r="OB452" s="5">
        <v>402.95578012229129</v>
      </c>
      <c r="OC452" s="5">
        <v>402.95578012229129</v>
      </c>
      <c r="OD452" s="5">
        <v>402.95578012229129</v>
      </c>
      <c r="OE452" s="5">
        <v>402.95578012229129</v>
      </c>
      <c r="OF452" s="5">
        <v>402.95578012229129</v>
      </c>
      <c r="OG452" s="5">
        <v>402.95578012229129</v>
      </c>
      <c r="OH452" s="5">
        <v>402.95578012229129</v>
      </c>
      <c r="OI452" s="5">
        <v>402.95578012229129</v>
      </c>
      <c r="OJ452" s="5">
        <v>402.95578012229129</v>
      </c>
      <c r="OK452" s="5">
        <v>402.95578012229129</v>
      </c>
      <c r="OL452" s="5">
        <v>402.95578012229129</v>
      </c>
      <c r="OM452" s="5">
        <v>402.95578012229129</v>
      </c>
      <c r="ON452" s="5"/>
      <c r="OQ452" s="59">
        <v>0</v>
      </c>
      <c r="OR452" s="59">
        <v>0</v>
      </c>
      <c r="OS452" s="59">
        <v>0</v>
      </c>
      <c r="OT452" s="59">
        <v>0</v>
      </c>
      <c r="OU452" s="59">
        <v>0</v>
      </c>
      <c r="OV452" s="59">
        <v>0</v>
      </c>
      <c r="OW452" s="59">
        <v>0</v>
      </c>
      <c r="OX452" s="59">
        <v>0</v>
      </c>
      <c r="OY452" s="59">
        <v>0</v>
      </c>
      <c r="OZ452" s="59">
        <v>0</v>
      </c>
      <c r="PA452" s="59">
        <v>0</v>
      </c>
      <c r="PB452" s="59">
        <v>0</v>
      </c>
      <c r="PC452" s="59">
        <v>0</v>
      </c>
      <c r="PD452" s="59">
        <v>0</v>
      </c>
      <c r="PE452" s="59">
        <v>0</v>
      </c>
      <c r="PF452" s="59">
        <v>0</v>
      </c>
      <c r="PG452" s="59">
        <v>0</v>
      </c>
      <c r="PH452" s="59">
        <v>0</v>
      </c>
      <c r="PI452" s="59">
        <v>0</v>
      </c>
      <c r="PJ452" s="59">
        <v>0</v>
      </c>
      <c r="PK452" s="59">
        <v>0</v>
      </c>
      <c r="PL452" s="59">
        <v>0</v>
      </c>
      <c r="PM452" s="59">
        <v>0</v>
      </c>
      <c r="PN452" s="59">
        <v>0</v>
      </c>
      <c r="PO452" s="59">
        <v>0</v>
      </c>
      <c r="PP452" s="59">
        <v>0</v>
      </c>
      <c r="PQ452" s="59">
        <v>0</v>
      </c>
      <c r="PR452" s="59">
        <v>0</v>
      </c>
      <c r="PS452" s="59">
        <v>0</v>
      </c>
      <c r="PT452" s="59">
        <v>0</v>
      </c>
      <c r="PU452" s="59">
        <v>0</v>
      </c>
      <c r="PV452" s="59">
        <v>0</v>
      </c>
      <c r="PW452" s="59">
        <v>0</v>
      </c>
      <c r="PX452" s="59">
        <v>0</v>
      </c>
      <c r="PY452" s="59">
        <v>0</v>
      </c>
      <c r="PZ452" s="59">
        <v>0</v>
      </c>
      <c r="QA452" s="59">
        <v>0</v>
      </c>
      <c r="QB452" s="59">
        <v>0</v>
      </c>
      <c r="QC452" s="59">
        <v>0</v>
      </c>
      <c r="QD452" s="59">
        <v>0</v>
      </c>
      <c r="QE452" s="59">
        <v>0</v>
      </c>
      <c r="QF452" s="59">
        <v>0</v>
      </c>
      <c r="QG452" s="59">
        <v>0</v>
      </c>
      <c r="QH452" s="59">
        <v>0</v>
      </c>
      <c r="QI452" s="59">
        <v>0</v>
      </c>
      <c r="QJ452" s="59">
        <v>0</v>
      </c>
      <c r="QK452" s="59">
        <v>0</v>
      </c>
      <c r="QL452" s="59">
        <v>0</v>
      </c>
      <c r="QM452" s="59">
        <v>0</v>
      </c>
      <c r="QN452" s="59">
        <v>0</v>
      </c>
      <c r="QO452" s="59">
        <v>0</v>
      </c>
      <c r="QP452" s="59">
        <v>0</v>
      </c>
      <c r="QQ452" s="59">
        <v>0</v>
      </c>
      <c r="QR452" s="59">
        <v>0</v>
      </c>
      <c r="QS452" s="59">
        <v>0</v>
      </c>
      <c r="QT452" s="59">
        <v>0</v>
      </c>
      <c r="QU452" s="59">
        <v>0</v>
      </c>
      <c r="QV452" s="59">
        <v>0</v>
      </c>
      <c r="QW452" s="59">
        <v>0</v>
      </c>
      <c r="QX452" s="59">
        <v>0</v>
      </c>
      <c r="QY452" s="59">
        <v>0</v>
      </c>
      <c r="QZ452" s="59">
        <v>0</v>
      </c>
      <c r="RA452" s="59">
        <v>0</v>
      </c>
      <c r="RB452" s="59">
        <v>0</v>
      </c>
      <c r="RC452" s="59">
        <v>0</v>
      </c>
      <c r="RD452" s="59">
        <v>0</v>
      </c>
      <c r="RE452" s="59">
        <v>0</v>
      </c>
      <c r="RF452" s="59">
        <v>0</v>
      </c>
      <c r="RG452" s="59">
        <v>0</v>
      </c>
      <c r="RH452" s="59">
        <v>0</v>
      </c>
      <c r="RI452" s="59">
        <v>0</v>
      </c>
      <c r="RJ452" s="59">
        <v>0</v>
      </c>
      <c r="RK452" s="59"/>
      <c r="RN452" s="59">
        <v>500.22239999999999</v>
      </c>
      <c r="RO452" s="59">
        <v>500.22239999999999</v>
      </c>
      <c r="RP452" s="59">
        <v>500.22239999999999</v>
      </c>
      <c r="RQ452" s="59">
        <v>500.22239999999999</v>
      </c>
      <c r="RR452" s="59">
        <v>500.22239999999999</v>
      </c>
      <c r="RS452" s="59">
        <v>585.38550000000009</v>
      </c>
      <c r="RT452" s="59">
        <v>585.38550000000009</v>
      </c>
      <c r="RU452" s="59">
        <v>585.38550000000009</v>
      </c>
      <c r="RV452" s="59">
        <v>585.38550000000009</v>
      </c>
      <c r="RW452" s="59">
        <v>585.38550000000009</v>
      </c>
      <c r="RX452" s="59">
        <v>585.38550000000009</v>
      </c>
      <c r="RY452" s="59">
        <v>585.38550000000009</v>
      </c>
      <c r="RZ452" s="59">
        <v>620.50863000000004</v>
      </c>
      <c r="SA452" s="59">
        <v>620.50863000000004</v>
      </c>
      <c r="SB452" s="59">
        <v>620.50863000000004</v>
      </c>
      <c r="SC452" s="59">
        <v>620.50863000000004</v>
      </c>
      <c r="SD452" s="59">
        <v>620.50863000000004</v>
      </c>
      <c r="SE452" s="59">
        <v>620.50863000000004</v>
      </c>
      <c r="SF452" s="59">
        <v>620.50863000000004</v>
      </c>
      <c r="SG452" s="59">
        <v>620.50863000000004</v>
      </c>
      <c r="SH452" s="59">
        <v>620.50863000000004</v>
      </c>
      <c r="SI452" s="59">
        <v>620.50863000000004</v>
      </c>
      <c r="SJ452" s="59">
        <v>620.50863000000004</v>
      </c>
      <c r="SK452" s="59">
        <v>620.50863000000004</v>
      </c>
      <c r="SL452" s="59">
        <v>657.73914780000018</v>
      </c>
      <c r="SM452" s="59">
        <v>657.73914780000018</v>
      </c>
      <c r="SN452" s="59">
        <v>657.73914780000018</v>
      </c>
      <c r="SO452" s="59">
        <v>657.73914780000018</v>
      </c>
      <c r="SP452" s="59">
        <v>657.73914780000018</v>
      </c>
      <c r="SQ452" s="59">
        <v>657.73914780000018</v>
      </c>
      <c r="SR452" s="59">
        <v>657.73914780000018</v>
      </c>
      <c r="SS452" s="59">
        <v>657.73914780000018</v>
      </c>
      <c r="ST452" s="59">
        <v>657.73914780000018</v>
      </c>
      <c r="SU452" s="59">
        <v>657.73914780000018</v>
      </c>
      <c r="SV452" s="59">
        <v>657.73914780000018</v>
      </c>
      <c r="SW452" s="59">
        <v>657.73914780000018</v>
      </c>
      <c r="SX452" s="59">
        <v>697.20349666800007</v>
      </c>
      <c r="SY452" s="59">
        <v>697.20349666800007</v>
      </c>
      <c r="SZ452" s="59">
        <v>697.20349666800007</v>
      </c>
      <c r="TA452" s="59">
        <v>697.20349666800007</v>
      </c>
      <c r="TB452" s="59">
        <v>697.20349666800007</v>
      </c>
      <c r="TC452" s="59">
        <v>697.20349666800007</v>
      </c>
      <c r="TD452" s="59">
        <v>697.20349666800007</v>
      </c>
      <c r="TE452" s="59">
        <v>697.20349666800007</v>
      </c>
      <c r="TF452" s="59">
        <v>697.20349666800007</v>
      </c>
      <c r="TG452" s="59">
        <v>697.20349666800007</v>
      </c>
      <c r="TH452" s="59">
        <v>697.20349666800007</v>
      </c>
      <c r="TI452" s="59">
        <v>697.20349666800007</v>
      </c>
      <c r="TJ452" s="59">
        <v>739.03570646808021</v>
      </c>
      <c r="TK452" s="59">
        <v>739.03570646808021</v>
      </c>
      <c r="TL452" s="59">
        <v>739.03570646808021</v>
      </c>
      <c r="TM452" s="59">
        <v>739.03570646808021</v>
      </c>
      <c r="TN452" s="59">
        <v>739.03570646808021</v>
      </c>
      <c r="TO452" s="59">
        <v>739.03570646808021</v>
      </c>
      <c r="TP452" s="59">
        <v>739.03570646808021</v>
      </c>
      <c r="TQ452" s="59">
        <v>739.03570646808021</v>
      </c>
      <c r="TR452" s="59">
        <v>739.03570646808021</v>
      </c>
      <c r="TS452" s="59">
        <v>739.03570646808021</v>
      </c>
      <c r="TT452" s="59">
        <v>739.03570646808021</v>
      </c>
      <c r="TU452" s="59">
        <v>739.03570646808021</v>
      </c>
      <c r="TV452" s="59">
        <v>783.37784885616497</v>
      </c>
      <c r="TW452" s="59">
        <v>783.37784885616497</v>
      </c>
      <c r="TX452" s="59">
        <v>783.37784885616497</v>
      </c>
      <c r="TY452" s="59">
        <v>783.37784885616497</v>
      </c>
      <c r="TZ452" s="59">
        <v>783.37784885616497</v>
      </c>
      <c r="UA452" s="59">
        <v>783.37784885616497</v>
      </c>
      <c r="UB452" s="59">
        <v>783.37784885616497</v>
      </c>
      <c r="UC452" s="59">
        <v>783.37784885616497</v>
      </c>
      <c r="UD452" s="59">
        <v>783.37784885616497</v>
      </c>
      <c r="UE452" s="59">
        <v>783.37784885616497</v>
      </c>
      <c r="UF452" s="59">
        <v>783.37784885616497</v>
      </c>
      <c r="UG452" s="59">
        <v>783.37784885616497</v>
      </c>
      <c r="UH452" s="59"/>
      <c r="UK452" s="59">
        <v>3204.4985000000006</v>
      </c>
      <c r="UL452" s="59">
        <v>3615.9589199999996</v>
      </c>
      <c r="UM452" s="59">
        <v>3832.9164552000016</v>
      </c>
      <c r="UN452" s="59">
        <v>4062.8914425119997</v>
      </c>
      <c r="UO452" s="59">
        <v>4306.6649290627211</v>
      </c>
      <c r="UP452" s="59">
        <v>4565.0648248064854</v>
      </c>
      <c r="UQ452" s="59"/>
      <c r="UT452" s="59">
        <v>3394.3120000000008</v>
      </c>
      <c r="UU452" s="59">
        <v>3830.14464</v>
      </c>
      <c r="UV452" s="59">
        <v>4059.9533184000015</v>
      </c>
      <c r="UW452" s="59">
        <v>4303.5505175040007</v>
      </c>
      <c r="UX452" s="59">
        <v>4561.7635485542405</v>
      </c>
      <c r="UY452" s="59">
        <v>4835.4693614674952</v>
      </c>
      <c r="UZ452" s="59"/>
      <c r="VC452" s="59">
        <v>0</v>
      </c>
      <c r="VD452" s="59">
        <v>0</v>
      </c>
      <c r="VE452" s="59">
        <v>0</v>
      </c>
      <c r="VF452" s="59">
        <v>0</v>
      </c>
      <c r="VG452" s="59">
        <v>0</v>
      </c>
      <c r="VH452" s="59">
        <v>0</v>
      </c>
      <c r="VI452" s="59"/>
      <c r="VL452" s="59">
        <v>6598.8105000000014</v>
      </c>
      <c r="VM452" s="59">
        <v>7446.1035599999996</v>
      </c>
      <c r="VN452" s="59">
        <v>7892.8697736000031</v>
      </c>
      <c r="VO452" s="59">
        <v>8366.4419600159999</v>
      </c>
      <c r="VP452" s="59">
        <v>8868.4284776169625</v>
      </c>
      <c r="VQ452" s="59">
        <v>9400.5341862739806</v>
      </c>
      <c r="VR452" s="59"/>
      <c r="VU452" s="59">
        <v>111655</v>
      </c>
      <c r="VV452" s="59">
        <v>125991.60000000002</v>
      </c>
      <c r="VW452" s="59">
        <v>133551.09600000002</v>
      </c>
      <c r="VX452" s="59">
        <v>141564.16175999999</v>
      </c>
      <c r="VY452" s="59">
        <v>150058.01146560002</v>
      </c>
      <c r="VZ452" s="59">
        <v>159061.49215353598</v>
      </c>
      <c r="WA452" s="59"/>
      <c r="WD452" s="59">
        <v>9304.5833333333339</v>
      </c>
      <c r="WE452" s="59">
        <v>10499.300000000001</v>
      </c>
      <c r="WF452" s="59">
        <v>11129.258000000002</v>
      </c>
      <c r="WG452" s="59">
        <v>11797.01348</v>
      </c>
      <c r="WH452" s="59">
        <v>12504.834288800002</v>
      </c>
      <c r="WI452" s="59">
        <v>13255.124346127997</v>
      </c>
      <c r="WJ452" s="59"/>
      <c r="WM452" s="59">
        <v>390.45670723178074</v>
      </c>
      <c r="WN452" s="59">
        <v>440.59169114561485</v>
      </c>
      <c r="WO452" s="59">
        <v>467.02719261435175</v>
      </c>
      <c r="WP452" s="59">
        <v>495.0488241712128</v>
      </c>
      <c r="WQ452" s="59">
        <v>524.7517536214857</v>
      </c>
      <c r="WR452" s="59">
        <v>556.23685883877454</v>
      </c>
      <c r="WS452" s="59"/>
      <c r="WV452" s="74">
        <v>16.399999999999999</v>
      </c>
      <c r="WW452" s="74">
        <v>28.4</v>
      </c>
      <c r="WX452" s="74">
        <v>40.4</v>
      </c>
      <c r="WY452" s="74">
        <v>52.4</v>
      </c>
      <c r="WZ452" s="74">
        <v>64.400000000000006</v>
      </c>
      <c r="XA452" s="74">
        <v>76.400000000000006</v>
      </c>
      <c r="XB452" s="74"/>
      <c r="XE452" s="80">
        <v>1</v>
      </c>
      <c r="XF452" s="80">
        <v>2</v>
      </c>
      <c r="XG452" s="80">
        <v>3</v>
      </c>
      <c r="XH452" s="80">
        <v>4</v>
      </c>
      <c r="XI452" s="80">
        <v>5</v>
      </c>
      <c r="XJ452" s="80">
        <v>6</v>
      </c>
      <c r="XK452" s="80"/>
      <c r="XL452" s="75"/>
      <c r="XM452" s="75"/>
      <c r="XN452" s="80">
        <v>4</v>
      </c>
      <c r="XO452" s="80">
        <v>4</v>
      </c>
      <c r="XP452" s="80">
        <v>4</v>
      </c>
      <c r="XQ452" s="80">
        <v>4</v>
      </c>
      <c r="XR452" s="80">
        <v>4</v>
      </c>
      <c r="XS452" s="80">
        <v>4</v>
      </c>
      <c r="XT452" s="80"/>
      <c r="XW452" s="80">
        <v>11</v>
      </c>
      <c r="XX452" s="80">
        <v>12</v>
      </c>
      <c r="XY452" s="80">
        <v>12</v>
      </c>
      <c r="XZ452" s="80">
        <v>11</v>
      </c>
      <c r="YA452" s="80">
        <v>12</v>
      </c>
      <c r="YB452" s="80">
        <v>12</v>
      </c>
      <c r="YC452" s="80"/>
      <c r="YF452" s="5">
        <v>814.10223457826305</v>
      </c>
      <c r="YG452" s="5">
        <v>918.63367603860752</v>
      </c>
      <c r="YH452" s="5">
        <v>973.75169660092342</v>
      </c>
      <c r="YI452" s="5">
        <v>1032.1767983969794</v>
      </c>
      <c r="YJ452" s="5">
        <v>3193.114420786741</v>
      </c>
      <c r="YK452" s="5">
        <v>3384.7012860339428</v>
      </c>
      <c r="YL452" s="5"/>
      <c r="YO452" s="5">
        <v>17570.551825430135</v>
      </c>
      <c r="YP452" s="5">
        <v>19826.626101552669</v>
      </c>
      <c r="YQ452" s="5">
        <v>28021.631556861106</v>
      </c>
      <c r="YR452" s="5">
        <v>29702.929450272768</v>
      </c>
      <c r="YS452" s="5">
        <v>31485.105217289143</v>
      </c>
      <c r="YT452" s="5">
        <v>33374.211530326473</v>
      </c>
      <c r="YU452" s="5"/>
      <c r="YX452" s="5">
        <v>12017.163391088161</v>
      </c>
      <c r="YY452" s="5">
        <v>19649.869898749301</v>
      </c>
      <c r="YZ452" s="5">
        <v>28021.631556861106</v>
      </c>
      <c r="ZA452" s="5">
        <v>29702.929450272768</v>
      </c>
      <c r="ZB452" s="5">
        <v>31485.105217289143</v>
      </c>
      <c r="ZC452" s="5">
        <v>33374.211530326473</v>
      </c>
      <c r="ZD452" s="5"/>
      <c r="ZG452" s="5">
        <v>390.45670723178074</v>
      </c>
      <c r="ZH452" s="5">
        <v>440.59169114561485</v>
      </c>
      <c r="ZI452" s="5">
        <v>467.02719261435175</v>
      </c>
      <c r="ZJ452" s="5">
        <v>495.0488241712128</v>
      </c>
      <c r="ZK452" s="5">
        <v>524.7517536214857</v>
      </c>
      <c r="ZL452" s="5">
        <v>556.23685883877454</v>
      </c>
      <c r="ZM452" s="5"/>
      <c r="ZP452" s="60">
        <v>10932.78780248986</v>
      </c>
      <c r="ZQ452" s="60">
        <v>12336.567352077216</v>
      </c>
      <c r="ZR452" s="60">
        <v>13076.761393201848</v>
      </c>
      <c r="ZS452" s="60">
        <v>13861.367076793958</v>
      </c>
      <c r="ZT452" s="60">
        <v>14693.049101401601</v>
      </c>
      <c r="ZU452" s="60">
        <v>15574.632047485688</v>
      </c>
      <c r="ZV452" s="60"/>
      <c r="ZY452" s="60">
        <v>390.45670723178074</v>
      </c>
      <c r="ZZ452" s="60">
        <v>440.59169114561485</v>
      </c>
      <c r="AAA452" s="60">
        <v>467.02719261435175</v>
      </c>
      <c r="AAB452" s="60">
        <v>495.0488241712128</v>
      </c>
      <c r="AAC452" s="60">
        <v>524.7517536214857</v>
      </c>
      <c r="AAD452" s="60">
        <v>556.23685883877454</v>
      </c>
      <c r="AAE452" s="60"/>
      <c r="AAH452" s="60">
        <v>10542.33109525808</v>
      </c>
      <c r="AAI452" s="60">
        <v>21148.401174989514</v>
      </c>
      <c r="AAJ452" s="60">
        <v>32224.876290390272</v>
      </c>
      <c r="AAK452" s="60">
        <v>44554.39417540915</v>
      </c>
      <c r="AAL452" s="60">
        <v>63494.962188199774</v>
      </c>
      <c r="AAM452" s="60">
        <v>80098.107672783532</v>
      </c>
      <c r="AAN452" s="60"/>
      <c r="AAQ452" s="5">
        <v>21475.11889774794</v>
      </c>
      <c r="AAR452" s="5">
        <v>33484.968527066732</v>
      </c>
      <c r="AAS452" s="5">
        <v>45301.637683592118</v>
      </c>
      <c r="AAT452" s="5">
        <v>58415.761252203112</v>
      </c>
      <c r="AAU452" s="5">
        <v>78188.011289601374</v>
      </c>
      <c r="AAV452" s="5">
        <v>95672.739720269223</v>
      </c>
    </row>
    <row r="453" spans="2:724" ht="15" customHeight="1">
      <c r="B453" s="228">
        <v>180</v>
      </c>
      <c r="C453" s="228">
        <v>276539</v>
      </c>
      <c r="D453" s="229" t="s">
        <v>587</v>
      </c>
      <c r="E453" s="73" t="b">
        <v>0</v>
      </c>
      <c r="F453" s="230">
        <v>38975</v>
      </c>
      <c r="G453" s="231" t="s">
        <v>426</v>
      </c>
      <c r="H453" s="57" t="s">
        <v>258</v>
      </c>
      <c r="I453" s="57" t="s">
        <v>200</v>
      </c>
      <c r="J453" s="229" t="s">
        <v>262</v>
      </c>
      <c r="K453" s="232">
        <v>26000</v>
      </c>
      <c r="L453" s="232">
        <v>0</v>
      </c>
      <c r="M453" s="73" t="b">
        <v>1</v>
      </c>
      <c r="N453" s="73" t="b">
        <v>1</v>
      </c>
      <c r="O453" s="73" t="b">
        <v>1</v>
      </c>
      <c r="P453" s="27">
        <v>40071</v>
      </c>
      <c r="Q453" s="27" t="s">
        <v>426</v>
      </c>
      <c r="R453" s="69">
        <v>0</v>
      </c>
      <c r="S453" s="69">
        <v>0.06</v>
      </c>
      <c r="T453" s="69">
        <v>0.06</v>
      </c>
      <c r="U453" s="69">
        <v>0.06</v>
      </c>
      <c r="V453" s="69">
        <v>0.06</v>
      </c>
      <c r="W453" s="69">
        <v>0.06</v>
      </c>
      <c r="Z453" s="232">
        <v>11000</v>
      </c>
      <c r="AA453" s="232">
        <v>11000</v>
      </c>
      <c r="AB453" s="232">
        <v>11250</v>
      </c>
      <c r="AC453" s="232">
        <v>11500</v>
      </c>
      <c r="AD453" s="232">
        <v>11500</v>
      </c>
      <c r="AE453" s="232">
        <v>11500</v>
      </c>
      <c r="AF453" s="232">
        <v>11500</v>
      </c>
      <c r="AG453" s="232">
        <v>11500</v>
      </c>
      <c r="AH453" s="232">
        <v>11500</v>
      </c>
      <c r="AI453" s="232">
        <v>11500</v>
      </c>
      <c r="AJ453" s="232">
        <v>11500</v>
      </c>
      <c r="AK453" s="232">
        <v>11500</v>
      </c>
      <c r="AL453" s="5">
        <v>12190</v>
      </c>
      <c r="AM453" s="5">
        <v>12190</v>
      </c>
      <c r="AN453" s="5">
        <v>12190</v>
      </c>
      <c r="AO453" s="5">
        <v>12190</v>
      </c>
      <c r="AP453" s="5">
        <v>12190</v>
      </c>
      <c r="AQ453" s="5">
        <v>12190</v>
      </c>
      <c r="AR453" s="5">
        <v>12190</v>
      </c>
      <c r="AS453" s="5">
        <v>12190</v>
      </c>
      <c r="AT453" s="5">
        <v>12190</v>
      </c>
      <c r="AU453" s="5">
        <v>12190</v>
      </c>
      <c r="AV453" s="5">
        <v>12190</v>
      </c>
      <c r="AW453" s="5">
        <v>12190</v>
      </c>
      <c r="AX453" s="5">
        <v>12921.400000000001</v>
      </c>
      <c r="AY453" s="5">
        <v>12921.400000000001</v>
      </c>
      <c r="AZ453" s="5">
        <v>12921.400000000001</v>
      </c>
      <c r="BA453" s="5">
        <v>12921.400000000001</v>
      </c>
      <c r="BB453" s="5">
        <v>12921.400000000001</v>
      </c>
      <c r="BC453" s="5">
        <v>12921.400000000001</v>
      </c>
      <c r="BD453" s="5">
        <v>12921.400000000001</v>
      </c>
      <c r="BE453" s="5">
        <v>12921.400000000001</v>
      </c>
      <c r="BF453" s="5">
        <v>12921.400000000001</v>
      </c>
      <c r="BG453" s="5">
        <v>12921.400000000001</v>
      </c>
      <c r="BH453" s="5">
        <v>12921.400000000001</v>
      </c>
      <c r="BI453" s="5">
        <v>12921.400000000001</v>
      </c>
      <c r="BJ453" s="5">
        <v>13696.684000000003</v>
      </c>
      <c r="BK453" s="5">
        <v>13696.684000000003</v>
      </c>
      <c r="BL453" s="5">
        <v>13696.684000000003</v>
      </c>
      <c r="BM453" s="5">
        <v>13696.684000000003</v>
      </c>
      <c r="BN453" s="5">
        <v>13696.684000000003</v>
      </c>
      <c r="BO453" s="5">
        <v>13696.684000000003</v>
      </c>
      <c r="BP453" s="5">
        <v>13696.684000000003</v>
      </c>
      <c r="BQ453" s="5">
        <v>13696.684000000003</v>
      </c>
      <c r="BR453" s="5">
        <v>13696.684000000003</v>
      </c>
      <c r="BS453" s="5">
        <v>13696.684000000003</v>
      </c>
      <c r="BT453" s="5">
        <v>13696.684000000003</v>
      </c>
      <c r="BU453" s="5">
        <v>13696.684000000003</v>
      </c>
      <c r="BV453" s="5">
        <v>14518.485040000003</v>
      </c>
      <c r="BW453" s="5">
        <v>14518.485040000003</v>
      </c>
      <c r="BX453" s="5">
        <v>14518.485040000003</v>
      </c>
      <c r="BY453" s="5">
        <v>14518.485040000003</v>
      </c>
      <c r="BZ453" s="5">
        <v>14518.485040000003</v>
      </c>
      <c r="CA453" s="5">
        <v>14518.485040000003</v>
      </c>
      <c r="CB453" s="5">
        <v>14518.485040000003</v>
      </c>
      <c r="CC453" s="5">
        <v>14518.485040000003</v>
      </c>
      <c r="CD453" s="5">
        <v>14518.485040000003</v>
      </c>
      <c r="CE453" s="5">
        <v>14518.485040000003</v>
      </c>
      <c r="CF453" s="5">
        <v>14518.485040000003</v>
      </c>
      <c r="CG453" s="5">
        <v>14518.485040000003</v>
      </c>
      <c r="CH453" s="5">
        <v>15389.594142400005</v>
      </c>
      <c r="CI453" s="5">
        <v>15389.594142400005</v>
      </c>
      <c r="CJ453" s="5">
        <v>15389.594142400005</v>
      </c>
      <c r="CK453" s="5">
        <v>15389.594142400005</v>
      </c>
      <c r="CL453" s="5">
        <v>15389.594142400005</v>
      </c>
      <c r="CM453" s="5">
        <v>15389.594142400005</v>
      </c>
      <c r="CN453" s="5">
        <v>15389.594142400005</v>
      </c>
      <c r="CO453" s="5">
        <v>15389.594142400005</v>
      </c>
      <c r="CP453" s="5">
        <v>15389.594142400005</v>
      </c>
      <c r="CQ453" s="5">
        <v>15389.594142400005</v>
      </c>
      <c r="CR453" s="5">
        <v>15389.594142400005</v>
      </c>
      <c r="CS453" s="5">
        <v>15389.594142400005</v>
      </c>
      <c r="CU453" s="69">
        <v>0</v>
      </c>
      <c r="CV453" s="69">
        <v>0</v>
      </c>
      <c r="CW453" s="69">
        <v>0</v>
      </c>
      <c r="CX453" s="69">
        <v>0</v>
      </c>
      <c r="CY453" s="69">
        <v>0</v>
      </c>
      <c r="CZ453" s="69">
        <v>0</v>
      </c>
      <c r="DC453" s="5">
        <v>0</v>
      </c>
      <c r="DD453" s="5">
        <v>0</v>
      </c>
      <c r="DE453" s="5">
        <v>0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0</v>
      </c>
      <c r="DM453" s="5">
        <v>0</v>
      </c>
      <c r="DN453" s="5">
        <v>0</v>
      </c>
      <c r="DO453" s="5">
        <v>0</v>
      </c>
      <c r="DP453" s="5">
        <v>0</v>
      </c>
      <c r="DQ453" s="5">
        <v>0</v>
      </c>
      <c r="DR453" s="5">
        <v>0</v>
      </c>
      <c r="DS453" s="5">
        <v>0</v>
      </c>
      <c r="DT453" s="5">
        <v>0</v>
      </c>
      <c r="DU453" s="5">
        <v>0</v>
      </c>
      <c r="DV453" s="5">
        <v>0</v>
      </c>
      <c r="DW453" s="5">
        <v>0</v>
      </c>
      <c r="DX453" s="5">
        <v>0</v>
      </c>
      <c r="DY453" s="5">
        <v>0</v>
      </c>
      <c r="DZ453" s="5">
        <v>0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0</v>
      </c>
      <c r="EK453" s="5">
        <v>0</v>
      </c>
      <c r="EL453" s="5">
        <v>0</v>
      </c>
      <c r="EM453" s="5">
        <v>0</v>
      </c>
      <c r="EN453" s="5">
        <v>0</v>
      </c>
      <c r="EO453" s="5">
        <v>0</v>
      </c>
      <c r="EP453" s="5">
        <v>0</v>
      </c>
      <c r="EQ453" s="5">
        <v>0</v>
      </c>
      <c r="ER453" s="5">
        <v>0</v>
      </c>
      <c r="ES453" s="5">
        <v>0</v>
      </c>
      <c r="ET453" s="5">
        <v>0</v>
      </c>
      <c r="EU453" s="5">
        <v>0</v>
      </c>
      <c r="EV453" s="5">
        <v>0</v>
      </c>
      <c r="EW453" s="5">
        <v>0</v>
      </c>
      <c r="EX453" s="5">
        <v>0</v>
      </c>
      <c r="EY453" s="5">
        <v>0</v>
      </c>
      <c r="EZ453" s="5">
        <v>0</v>
      </c>
      <c r="FA453" s="5">
        <v>0</v>
      </c>
      <c r="FB453" s="5">
        <v>0</v>
      </c>
      <c r="FC453" s="5">
        <v>0</v>
      </c>
      <c r="FD453" s="5">
        <v>0</v>
      </c>
      <c r="FE453" s="5">
        <v>0</v>
      </c>
      <c r="FF453" s="5">
        <v>0</v>
      </c>
      <c r="FG453" s="5">
        <v>0</v>
      </c>
      <c r="FH453" s="5">
        <v>0</v>
      </c>
      <c r="FI453" s="5">
        <v>0</v>
      </c>
      <c r="FJ453" s="5">
        <v>0</v>
      </c>
      <c r="FK453" s="5">
        <v>0</v>
      </c>
      <c r="FL453" s="5">
        <v>0</v>
      </c>
      <c r="FM453" s="5">
        <v>0</v>
      </c>
      <c r="FN453" s="5">
        <v>0</v>
      </c>
      <c r="FO453" s="5">
        <v>0</v>
      </c>
      <c r="FP453" s="5">
        <v>0</v>
      </c>
      <c r="FQ453" s="5">
        <v>0</v>
      </c>
      <c r="FR453" s="5">
        <v>0</v>
      </c>
      <c r="FS453" s="5">
        <v>0</v>
      </c>
      <c r="FT453" s="5">
        <v>0</v>
      </c>
      <c r="FU453" s="5">
        <v>0</v>
      </c>
      <c r="FV453" s="5">
        <v>0</v>
      </c>
      <c r="FW453" s="5"/>
      <c r="FZ453" s="5">
        <v>11000</v>
      </c>
      <c r="GA453" s="5">
        <v>11000</v>
      </c>
      <c r="GB453" s="5">
        <v>11250</v>
      </c>
      <c r="GC453" s="5">
        <v>11500</v>
      </c>
      <c r="GD453" s="5">
        <v>11500</v>
      </c>
      <c r="GE453" s="5">
        <v>11500</v>
      </c>
      <c r="GF453" s="5">
        <v>11500</v>
      </c>
      <c r="GG453" s="5">
        <v>11500</v>
      </c>
      <c r="GH453" s="5">
        <v>11500</v>
      </c>
      <c r="GI453" s="5">
        <v>11500</v>
      </c>
      <c r="GJ453" s="5">
        <v>11500</v>
      </c>
      <c r="GK453" s="5">
        <v>11500</v>
      </c>
      <c r="GL453" s="5">
        <v>12190</v>
      </c>
      <c r="GM453" s="5">
        <v>12190</v>
      </c>
      <c r="GN453" s="5">
        <v>12190</v>
      </c>
      <c r="GO453" s="5">
        <v>12190</v>
      </c>
      <c r="GP453" s="5">
        <v>12190</v>
      </c>
      <c r="GQ453" s="5">
        <v>12190</v>
      </c>
      <c r="GR453" s="5">
        <v>12190</v>
      </c>
      <c r="GS453" s="5">
        <v>12190</v>
      </c>
      <c r="GT453" s="5">
        <v>12190</v>
      </c>
      <c r="GU453" s="5">
        <v>12190</v>
      </c>
      <c r="GV453" s="5">
        <v>12190</v>
      </c>
      <c r="GW453" s="5">
        <v>12190</v>
      </c>
      <c r="GX453" s="5">
        <v>12921.400000000001</v>
      </c>
      <c r="GY453" s="5">
        <v>12921.400000000001</v>
      </c>
      <c r="GZ453" s="5">
        <v>12921.400000000001</v>
      </c>
      <c r="HA453" s="5">
        <v>12921.400000000001</v>
      </c>
      <c r="HB453" s="5">
        <v>12921.400000000001</v>
      </c>
      <c r="HC453" s="5">
        <v>12921.400000000001</v>
      </c>
      <c r="HD453" s="5">
        <v>12921.400000000001</v>
      </c>
      <c r="HE453" s="5">
        <v>12921.400000000001</v>
      </c>
      <c r="HF453" s="5">
        <v>12921.400000000001</v>
      </c>
      <c r="HG453" s="5">
        <v>12921.400000000001</v>
      </c>
      <c r="HH453" s="5">
        <v>12921.400000000001</v>
      </c>
      <c r="HI453" s="5">
        <v>12921.400000000001</v>
      </c>
      <c r="HJ453" s="5">
        <v>13696.684000000003</v>
      </c>
      <c r="HK453" s="5">
        <v>13696.684000000003</v>
      </c>
      <c r="HL453" s="5">
        <v>13696.684000000003</v>
      </c>
      <c r="HM453" s="5">
        <v>13696.684000000003</v>
      </c>
      <c r="HN453" s="5">
        <v>13696.684000000003</v>
      </c>
      <c r="HO453" s="5">
        <v>13696.684000000003</v>
      </c>
      <c r="HP453" s="5">
        <v>13696.684000000003</v>
      </c>
      <c r="HQ453" s="5">
        <v>13696.684000000003</v>
      </c>
      <c r="HR453" s="5">
        <v>13696.684000000003</v>
      </c>
      <c r="HS453" s="5">
        <v>13696.684000000003</v>
      </c>
      <c r="HT453" s="5">
        <v>13696.684000000003</v>
      </c>
      <c r="HU453" s="5">
        <v>13696.684000000003</v>
      </c>
      <c r="HV453" s="5">
        <v>14518.485040000003</v>
      </c>
      <c r="HW453" s="5">
        <v>14518.485040000003</v>
      </c>
      <c r="HX453" s="5">
        <v>14518.485040000003</v>
      </c>
      <c r="HY453" s="5">
        <v>14518.485040000003</v>
      </c>
      <c r="HZ453" s="5">
        <v>14518.485040000003</v>
      </c>
      <c r="IA453" s="5">
        <v>14518.485040000003</v>
      </c>
      <c r="IB453" s="5">
        <v>14518.485040000003</v>
      </c>
      <c r="IC453" s="5">
        <v>14518.485040000003</v>
      </c>
      <c r="ID453" s="5">
        <v>14518.485040000003</v>
      </c>
      <c r="IE453" s="5">
        <v>14518.485040000003</v>
      </c>
      <c r="IF453" s="5">
        <v>14518.485040000003</v>
      </c>
      <c r="IG453" s="5">
        <v>14518.485040000003</v>
      </c>
      <c r="IH453" s="5">
        <v>15389.594142400005</v>
      </c>
      <c r="II453" s="5">
        <v>15389.594142400005</v>
      </c>
      <c r="IJ453" s="5">
        <v>15389.594142400005</v>
      </c>
      <c r="IK453" s="5">
        <v>15389.594142400005</v>
      </c>
      <c r="IL453" s="5">
        <v>15389.594142400005</v>
      </c>
      <c r="IM453" s="5">
        <v>15389.594142400005</v>
      </c>
      <c r="IN453" s="5">
        <v>15389.594142400005</v>
      </c>
      <c r="IO453" s="5">
        <v>15389.594142400005</v>
      </c>
      <c r="IP453" s="5">
        <v>15389.594142400005</v>
      </c>
      <c r="IQ453" s="5">
        <v>15389.594142400005</v>
      </c>
      <c r="IR453" s="5">
        <v>15389.594142400005</v>
      </c>
      <c r="IS453" s="5">
        <v>15389.594142400005</v>
      </c>
      <c r="IT453" s="5"/>
      <c r="IW453" s="5">
        <v>315.7</v>
      </c>
      <c r="IX453" s="5">
        <v>315.7</v>
      </c>
      <c r="IY453" s="5">
        <v>322.875</v>
      </c>
      <c r="IZ453" s="5">
        <v>330.05</v>
      </c>
      <c r="JA453" s="5">
        <v>330.05</v>
      </c>
      <c r="JB453" s="5">
        <v>330.05</v>
      </c>
      <c r="JC453" s="5">
        <v>330.05</v>
      </c>
      <c r="JD453" s="5">
        <v>330.05</v>
      </c>
      <c r="JE453" s="5">
        <v>330.05</v>
      </c>
      <c r="JF453" s="5">
        <v>330.05</v>
      </c>
      <c r="JG453" s="5">
        <v>330.05</v>
      </c>
      <c r="JH453" s="5">
        <v>330.05</v>
      </c>
      <c r="JI453" s="5">
        <v>349.85300000000001</v>
      </c>
      <c r="JJ453" s="5">
        <v>349.85300000000001</v>
      </c>
      <c r="JK453" s="5">
        <v>349.85300000000001</v>
      </c>
      <c r="JL453" s="5">
        <v>349.85300000000001</v>
      </c>
      <c r="JM453" s="5">
        <v>349.85300000000001</v>
      </c>
      <c r="JN453" s="5">
        <v>349.85300000000001</v>
      </c>
      <c r="JO453" s="5">
        <v>349.85300000000001</v>
      </c>
      <c r="JP453" s="5">
        <v>349.85300000000001</v>
      </c>
      <c r="JQ453" s="5">
        <v>349.85300000000001</v>
      </c>
      <c r="JR453" s="5">
        <v>349.85300000000001</v>
      </c>
      <c r="JS453" s="5">
        <v>349.85300000000001</v>
      </c>
      <c r="JT453" s="5">
        <v>349.85300000000001</v>
      </c>
      <c r="JU453" s="5">
        <v>370.84418000000005</v>
      </c>
      <c r="JV453" s="5">
        <v>370.84418000000005</v>
      </c>
      <c r="JW453" s="5">
        <v>370.84418000000005</v>
      </c>
      <c r="JX453" s="5">
        <v>370.84418000000005</v>
      </c>
      <c r="JY453" s="5">
        <v>370.84418000000005</v>
      </c>
      <c r="JZ453" s="5">
        <v>370.84418000000005</v>
      </c>
      <c r="KA453" s="5">
        <v>370.84418000000005</v>
      </c>
      <c r="KB453" s="5">
        <v>370.84418000000005</v>
      </c>
      <c r="KC453" s="5">
        <v>370.84418000000005</v>
      </c>
      <c r="KD453" s="5">
        <v>370.84418000000005</v>
      </c>
      <c r="KE453" s="5">
        <v>370.84418000000005</v>
      </c>
      <c r="KF453" s="5">
        <v>370.84418000000005</v>
      </c>
      <c r="KG453" s="5">
        <v>393.09483080000007</v>
      </c>
      <c r="KH453" s="5">
        <v>393.09483080000007</v>
      </c>
      <c r="KI453" s="5">
        <v>393.09483080000007</v>
      </c>
      <c r="KJ453" s="5">
        <v>393.09483080000007</v>
      </c>
      <c r="KK453" s="5">
        <v>393.09483080000007</v>
      </c>
      <c r="KL453" s="5">
        <v>393.09483080000007</v>
      </c>
      <c r="KM453" s="5">
        <v>393.09483080000007</v>
      </c>
      <c r="KN453" s="5">
        <v>393.09483080000007</v>
      </c>
      <c r="KO453" s="5">
        <v>393.09483080000007</v>
      </c>
      <c r="KP453" s="5">
        <v>393.09483080000007</v>
      </c>
      <c r="KQ453" s="5">
        <v>393.09483080000007</v>
      </c>
      <c r="KR453" s="5">
        <v>393.09483080000007</v>
      </c>
      <c r="KS453" s="5">
        <v>416.68052064800008</v>
      </c>
      <c r="KT453" s="5">
        <v>416.68052064800008</v>
      </c>
      <c r="KU453" s="5">
        <v>416.68052064800008</v>
      </c>
      <c r="KV453" s="5">
        <v>416.68052064800008</v>
      </c>
      <c r="KW453" s="5">
        <v>416.68052064800008</v>
      </c>
      <c r="KX453" s="5">
        <v>416.68052064800008</v>
      </c>
      <c r="KY453" s="5">
        <v>416.68052064800008</v>
      </c>
      <c r="KZ453" s="5">
        <v>416.68052064800008</v>
      </c>
      <c r="LA453" s="5">
        <v>416.68052064800008</v>
      </c>
      <c r="LB453" s="5">
        <v>416.68052064800008</v>
      </c>
      <c r="LC453" s="5">
        <v>416.68052064800008</v>
      </c>
      <c r="LD453" s="5">
        <v>416.68052064800008</v>
      </c>
      <c r="LE453" s="5">
        <v>441.68135188688012</v>
      </c>
      <c r="LF453" s="5">
        <v>441.68135188688012</v>
      </c>
      <c r="LG453" s="5">
        <v>441.68135188688012</v>
      </c>
      <c r="LH453" s="5">
        <v>441.68135188688012</v>
      </c>
      <c r="LI453" s="5">
        <v>441.68135188688012</v>
      </c>
      <c r="LJ453" s="5">
        <v>441.68135188688012</v>
      </c>
      <c r="LK453" s="5">
        <v>441.68135188688012</v>
      </c>
      <c r="LL453" s="5">
        <v>441.68135188688012</v>
      </c>
      <c r="LM453" s="5">
        <v>441.68135188688012</v>
      </c>
      <c r="LN453" s="5">
        <v>441.68135188688012</v>
      </c>
      <c r="LO453" s="5">
        <v>441.68135188688012</v>
      </c>
      <c r="LP453" s="5">
        <v>441.68135188688012</v>
      </c>
      <c r="LQ453" s="5"/>
      <c r="LT453" s="5">
        <v>334.4</v>
      </c>
      <c r="LU453" s="5">
        <v>334.4</v>
      </c>
      <c r="LV453" s="5">
        <v>342</v>
      </c>
      <c r="LW453" s="5">
        <v>349.6</v>
      </c>
      <c r="LX453" s="5">
        <v>349.6</v>
      </c>
      <c r="LY453" s="5">
        <v>349.6</v>
      </c>
      <c r="LZ453" s="5">
        <v>349.6</v>
      </c>
      <c r="MA453" s="5">
        <v>349.6</v>
      </c>
      <c r="MB453" s="5">
        <v>349.6</v>
      </c>
      <c r="MC453" s="5">
        <v>349.6</v>
      </c>
      <c r="MD453" s="5">
        <v>349.6</v>
      </c>
      <c r="ME453" s="5">
        <v>349.6</v>
      </c>
      <c r="MF453" s="5">
        <v>370.57600000000002</v>
      </c>
      <c r="MG453" s="5">
        <v>370.57600000000002</v>
      </c>
      <c r="MH453" s="5">
        <v>370.57600000000002</v>
      </c>
      <c r="MI453" s="5">
        <v>370.57600000000002</v>
      </c>
      <c r="MJ453" s="5">
        <v>370.57600000000002</v>
      </c>
      <c r="MK453" s="5">
        <v>370.57600000000002</v>
      </c>
      <c r="ML453" s="5">
        <v>370.57600000000002</v>
      </c>
      <c r="MM453" s="5">
        <v>370.57600000000002</v>
      </c>
      <c r="MN453" s="5">
        <v>370.57600000000002</v>
      </c>
      <c r="MO453" s="5">
        <v>370.57600000000002</v>
      </c>
      <c r="MP453" s="5">
        <v>370.57600000000002</v>
      </c>
      <c r="MQ453" s="5">
        <v>370.57600000000002</v>
      </c>
      <c r="MR453" s="5">
        <v>392.81056000000007</v>
      </c>
      <c r="MS453" s="5">
        <v>392.81056000000007</v>
      </c>
      <c r="MT453" s="5">
        <v>392.81056000000007</v>
      </c>
      <c r="MU453" s="5">
        <v>392.81056000000007</v>
      </c>
      <c r="MV453" s="5">
        <v>392.81056000000007</v>
      </c>
      <c r="MW453" s="5">
        <v>392.81056000000007</v>
      </c>
      <c r="MX453" s="5">
        <v>392.81056000000007</v>
      </c>
      <c r="MY453" s="5">
        <v>392.81056000000007</v>
      </c>
      <c r="MZ453" s="5">
        <v>392.81056000000007</v>
      </c>
      <c r="NA453" s="5">
        <v>392.81056000000007</v>
      </c>
      <c r="NB453" s="5">
        <v>392.81056000000007</v>
      </c>
      <c r="NC453" s="5">
        <v>392.81056000000007</v>
      </c>
      <c r="ND453" s="5">
        <v>416.37919360000006</v>
      </c>
      <c r="NE453" s="5">
        <v>416.37919360000006</v>
      </c>
      <c r="NF453" s="5">
        <v>416.37919360000006</v>
      </c>
      <c r="NG453" s="5">
        <v>416.37919360000006</v>
      </c>
      <c r="NH453" s="5">
        <v>416.37919360000006</v>
      </c>
      <c r="NI453" s="5">
        <v>416.37919360000006</v>
      </c>
      <c r="NJ453" s="5">
        <v>416.37919360000006</v>
      </c>
      <c r="NK453" s="5">
        <v>416.37919360000006</v>
      </c>
      <c r="NL453" s="5">
        <v>416.37919360000006</v>
      </c>
      <c r="NM453" s="5">
        <v>416.37919360000006</v>
      </c>
      <c r="NN453" s="5">
        <v>416.37919360000006</v>
      </c>
      <c r="NO453" s="5">
        <v>416.37919360000006</v>
      </c>
      <c r="NP453" s="5">
        <v>441.36194521600009</v>
      </c>
      <c r="NQ453" s="5">
        <v>441.36194521600009</v>
      </c>
      <c r="NR453" s="5">
        <v>441.36194521600009</v>
      </c>
      <c r="NS453" s="5">
        <v>441.36194521600009</v>
      </c>
      <c r="NT453" s="5">
        <v>441.36194521600009</v>
      </c>
      <c r="NU453" s="5">
        <v>441.36194521600009</v>
      </c>
      <c r="NV453" s="5">
        <v>441.36194521600009</v>
      </c>
      <c r="NW453" s="5">
        <v>441.36194521600009</v>
      </c>
      <c r="NX453" s="5">
        <v>441.36194521600009</v>
      </c>
      <c r="NY453" s="5">
        <v>441.36194521600009</v>
      </c>
      <c r="NZ453" s="5">
        <v>441.36194521600009</v>
      </c>
      <c r="OA453" s="5">
        <v>441.36194521600009</v>
      </c>
      <c r="OB453" s="5">
        <v>467.84366192896016</v>
      </c>
      <c r="OC453" s="5">
        <v>467.84366192896016</v>
      </c>
      <c r="OD453" s="5">
        <v>467.84366192896016</v>
      </c>
      <c r="OE453" s="5">
        <v>467.84366192896016</v>
      </c>
      <c r="OF453" s="5">
        <v>467.84366192896016</v>
      </c>
      <c r="OG453" s="5">
        <v>467.84366192896016</v>
      </c>
      <c r="OH453" s="5">
        <v>467.84366192896016</v>
      </c>
      <c r="OI453" s="5">
        <v>467.84366192896016</v>
      </c>
      <c r="OJ453" s="5">
        <v>467.84366192896016</v>
      </c>
      <c r="OK453" s="5">
        <v>467.84366192896016</v>
      </c>
      <c r="OL453" s="5">
        <v>467.84366192896016</v>
      </c>
      <c r="OM453" s="5">
        <v>467.84366192896016</v>
      </c>
      <c r="ON453" s="5"/>
      <c r="OQ453" s="59">
        <v>0</v>
      </c>
      <c r="OR453" s="59">
        <v>0</v>
      </c>
      <c r="OS453" s="59">
        <v>0</v>
      </c>
      <c r="OT453" s="59">
        <v>0</v>
      </c>
      <c r="OU453" s="59">
        <v>0</v>
      </c>
      <c r="OV453" s="59">
        <v>0</v>
      </c>
      <c r="OW453" s="59">
        <v>0</v>
      </c>
      <c r="OX453" s="59">
        <v>0</v>
      </c>
      <c r="OY453" s="59">
        <v>0</v>
      </c>
      <c r="OZ453" s="59">
        <v>0</v>
      </c>
      <c r="PA453" s="59">
        <v>0</v>
      </c>
      <c r="PB453" s="59">
        <v>0</v>
      </c>
      <c r="PC453" s="59">
        <v>0</v>
      </c>
      <c r="PD453" s="59">
        <v>0</v>
      </c>
      <c r="PE453" s="59">
        <v>0</v>
      </c>
      <c r="PF453" s="59">
        <v>0</v>
      </c>
      <c r="PG453" s="59">
        <v>0</v>
      </c>
      <c r="PH453" s="59">
        <v>0</v>
      </c>
      <c r="PI453" s="59">
        <v>0</v>
      </c>
      <c r="PJ453" s="59">
        <v>0</v>
      </c>
      <c r="PK453" s="59">
        <v>0</v>
      </c>
      <c r="PL453" s="59">
        <v>0</v>
      </c>
      <c r="PM453" s="59">
        <v>0</v>
      </c>
      <c r="PN453" s="59">
        <v>0</v>
      </c>
      <c r="PO453" s="59">
        <v>0</v>
      </c>
      <c r="PP453" s="59">
        <v>0</v>
      </c>
      <c r="PQ453" s="59">
        <v>0</v>
      </c>
      <c r="PR453" s="59">
        <v>0</v>
      </c>
      <c r="PS453" s="59">
        <v>0</v>
      </c>
      <c r="PT453" s="59">
        <v>0</v>
      </c>
      <c r="PU453" s="59">
        <v>0</v>
      </c>
      <c r="PV453" s="59">
        <v>0</v>
      </c>
      <c r="PW453" s="59">
        <v>0</v>
      </c>
      <c r="PX453" s="59">
        <v>0</v>
      </c>
      <c r="PY453" s="59">
        <v>0</v>
      </c>
      <c r="PZ453" s="59">
        <v>0</v>
      </c>
      <c r="QA453" s="59">
        <v>0</v>
      </c>
      <c r="QB453" s="59">
        <v>0</v>
      </c>
      <c r="QC453" s="59">
        <v>0</v>
      </c>
      <c r="QD453" s="59">
        <v>0</v>
      </c>
      <c r="QE453" s="59">
        <v>0</v>
      </c>
      <c r="QF453" s="59">
        <v>0</v>
      </c>
      <c r="QG453" s="59">
        <v>0</v>
      </c>
      <c r="QH453" s="59">
        <v>0</v>
      </c>
      <c r="QI453" s="59">
        <v>0</v>
      </c>
      <c r="QJ453" s="59">
        <v>0</v>
      </c>
      <c r="QK453" s="59">
        <v>0</v>
      </c>
      <c r="QL453" s="59">
        <v>0</v>
      </c>
      <c r="QM453" s="59">
        <v>0</v>
      </c>
      <c r="QN453" s="59">
        <v>0</v>
      </c>
      <c r="QO453" s="59">
        <v>0</v>
      </c>
      <c r="QP453" s="59">
        <v>0</v>
      </c>
      <c r="QQ453" s="59">
        <v>0</v>
      </c>
      <c r="QR453" s="59">
        <v>0</v>
      </c>
      <c r="QS453" s="59">
        <v>0</v>
      </c>
      <c r="QT453" s="59">
        <v>0</v>
      </c>
      <c r="QU453" s="59">
        <v>0</v>
      </c>
      <c r="QV453" s="59">
        <v>0</v>
      </c>
      <c r="QW453" s="59">
        <v>0</v>
      </c>
      <c r="QX453" s="59">
        <v>0</v>
      </c>
      <c r="QY453" s="59">
        <v>0</v>
      </c>
      <c r="QZ453" s="59">
        <v>0</v>
      </c>
      <c r="RA453" s="59">
        <v>0</v>
      </c>
      <c r="RB453" s="59">
        <v>0</v>
      </c>
      <c r="RC453" s="59">
        <v>0</v>
      </c>
      <c r="RD453" s="59">
        <v>0</v>
      </c>
      <c r="RE453" s="59">
        <v>0</v>
      </c>
      <c r="RF453" s="59">
        <v>0</v>
      </c>
      <c r="RG453" s="59">
        <v>0</v>
      </c>
      <c r="RH453" s="59">
        <v>0</v>
      </c>
      <c r="RI453" s="59">
        <v>0</v>
      </c>
      <c r="RJ453" s="59">
        <v>0</v>
      </c>
      <c r="RK453" s="59"/>
      <c r="RN453" s="59">
        <v>650.09999999999991</v>
      </c>
      <c r="RO453" s="59">
        <v>650.09999999999991</v>
      </c>
      <c r="RP453" s="59">
        <v>664.875</v>
      </c>
      <c r="RQ453" s="59">
        <v>679.65000000000009</v>
      </c>
      <c r="RR453" s="59">
        <v>679.65000000000009</v>
      </c>
      <c r="RS453" s="59">
        <v>679.65000000000009</v>
      </c>
      <c r="RT453" s="59">
        <v>679.65000000000009</v>
      </c>
      <c r="RU453" s="59">
        <v>679.65000000000009</v>
      </c>
      <c r="RV453" s="59">
        <v>679.65000000000009</v>
      </c>
      <c r="RW453" s="59">
        <v>679.65000000000009</v>
      </c>
      <c r="RX453" s="59">
        <v>679.65000000000009</v>
      </c>
      <c r="RY453" s="59">
        <v>679.65000000000009</v>
      </c>
      <c r="RZ453" s="59">
        <v>720.42900000000009</v>
      </c>
      <c r="SA453" s="59">
        <v>720.42900000000009</v>
      </c>
      <c r="SB453" s="59">
        <v>720.42900000000009</v>
      </c>
      <c r="SC453" s="59">
        <v>720.42900000000009</v>
      </c>
      <c r="SD453" s="59">
        <v>720.42900000000009</v>
      </c>
      <c r="SE453" s="59">
        <v>720.42900000000009</v>
      </c>
      <c r="SF453" s="59">
        <v>720.42900000000009</v>
      </c>
      <c r="SG453" s="59">
        <v>720.42900000000009</v>
      </c>
      <c r="SH453" s="59">
        <v>720.42900000000009</v>
      </c>
      <c r="SI453" s="59">
        <v>720.42900000000009</v>
      </c>
      <c r="SJ453" s="59">
        <v>720.42900000000009</v>
      </c>
      <c r="SK453" s="59">
        <v>720.42900000000009</v>
      </c>
      <c r="SL453" s="59">
        <v>763.65474000000017</v>
      </c>
      <c r="SM453" s="59">
        <v>763.65474000000017</v>
      </c>
      <c r="SN453" s="59">
        <v>763.65474000000017</v>
      </c>
      <c r="SO453" s="59">
        <v>763.65474000000017</v>
      </c>
      <c r="SP453" s="59">
        <v>763.65474000000017</v>
      </c>
      <c r="SQ453" s="59">
        <v>763.65474000000017</v>
      </c>
      <c r="SR453" s="59">
        <v>763.65474000000017</v>
      </c>
      <c r="SS453" s="59">
        <v>763.65474000000017</v>
      </c>
      <c r="ST453" s="59">
        <v>763.65474000000017</v>
      </c>
      <c r="SU453" s="59">
        <v>763.65474000000017</v>
      </c>
      <c r="SV453" s="59">
        <v>763.65474000000017</v>
      </c>
      <c r="SW453" s="59">
        <v>763.65474000000017</v>
      </c>
      <c r="SX453" s="59">
        <v>809.47402440000019</v>
      </c>
      <c r="SY453" s="59">
        <v>809.47402440000019</v>
      </c>
      <c r="SZ453" s="59">
        <v>809.47402440000019</v>
      </c>
      <c r="TA453" s="59">
        <v>809.47402440000019</v>
      </c>
      <c r="TB453" s="59">
        <v>809.47402440000019</v>
      </c>
      <c r="TC453" s="59">
        <v>809.47402440000019</v>
      </c>
      <c r="TD453" s="59">
        <v>809.47402440000019</v>
      </c>
      <c r="TE453" s="59">
        <v>809.47402440000019</v>
      </c>
      <c r="TF453" s="59">
        <v>809.47402440000019</v>
      </c>
      <c r="TG453" s="59">
        <v>809.47402440000019</v>
      </c>
      <c r="TH453" s="59">
        <v>809.47402440000019</v>
      </c>
      <c r="TI453" s="59">
        <v>809.47402440000019</v>
      </c>
      <c r="TJ453" s="59">
        <v>858.04246586400018</v>
      </c>
      <c r="TK453" s="59">
        <v>858.04246586400018</v>
      </c>
      <c r="TL453" s="59">
        <v>858.04246586400018</v>
      </c>
      <c r="TM453" s="59">
        <v>858.04246586400018</v>
      </c>
      <c r="TN453" s="59">
        <v>858.04246586400018</v>
      </c>
      <c r="TO453" s="59">
        <v>858.04246586400018</v>
      </c>
      <c r="TP453" s="59">
        <v>858.04246586400018</v>
      </c>
      <c r="TQ453" s="59">
        <v>858.04246586400018</v>
      </c>
      <c r="TR453" s="59">
        <v>858.04246586400018</v>
      </c>
      <c r="TS453" s="59">
        <v>858.04246586400018</v>
      </c>
      <c r="TT453" s="59">
        <v>858.04246586400018</v>
      </c>
      <c r="TU453" s="59">
        <v>858.04246586400018</v>
      </c>
      <c r="TV453" s="59">
        <v>909.52501381584034</v>
      </c>
      <c r="TW453" s="59">
        <v>909.52501381584034</v>
      </c>
      <c r="TX453" s="59">
        <v>909.52501381584034</v>
      </c>
      <c r="TY453" s="59">
        <v>909.52501381584034</v>
      </c>
      <c r="TZ453" s="59">
        <v>909.52501381584034</v>
      </c>
      <c r="UA453" s="59">
        <v>909.52501381584034</v>
      </c>
      <c r="UB453" s="59">
        <v>909.52501381584034</v>
      </c>
      <c r="UC453" s="59">
        <v>909.52501381584034</v>
      </c>
      <c r="UD453" s="59">
        <v>909.52501381584034</v>
      </c>
      <c r="UE453" s="59">
        <v>909.52501381584034</v>
      </c>
      <c r="UF453" s="59">
        <v>909.52501381584034</v>
      </c>
      <c r="UG453" s="59">
        <v>909.52501381584034</v>
      </c>
      <c r="UH453" s="59"/>
      <c r="UK453" s="59">
        <v>3924.7250000000008</v>
      </c>
      <c r="UL453" s="59">
        <v>4198.2359999999999</v>
      </c>
      <c r="UM453" s="59">
        <v>4450.1301600000006</v>
      </c>
      <c r="UN453" s="59">
        <v>4717.1379696000013</v>
      </c>
      <c r="UO453" s="59">
        <v>5000.1662477760028</v>
      </c>
      <c r="UP453" s="59">
        <v>5300.1762226425626</v>
      </c>
      <c r="UQ453" s="59"/>
      <c r="UT453" s="59">
        <v>4157.2</v>
      </c>
      <c r="UU453" s="59">
        <v>4446.9120000000003</v>
      </c>
      <c r="UV453" s="59">
        <v>4713.7267199999997</v>
      </c>
      <c r="UW453" s="59">
        <v>4996.550323200001</v>
      </c>
      <c r="UX453" s="59">
        <v>5296.3433425920011</v>
      </c>
      <c r="UY453" s="59">
        <v>5614.1239431475224</v>
      </c>
      <c r="UZ453" s="59"/>
      <c r="VC453" s="59">
        <v>0</v>
      </c>
      <c r="VD453" s="59">
        <v>0</v>
      </c>
      <c r="VE453" s="59">
        <v>0</v>
      </c>
      <c r="VF453" s="59">
        <v>0</v>
      </c>
      <c r="VG453" s="59">
        <v>0</v>
      </c>
      <c r="VH453" s="59">
        <v>0</v>
      </c>
      <c r="VI453" s="59"/>
      <c r="VL453" s="59">
        <v>8081.9250000000011</v>
      </c>
      <c r="VM453" s="59">
        <v>8645.148000000001</v>
      </c>
      <c r="VN453" s="59">
        <v>9163.8568799999994</v>
      </c>
      <c r="VO453" s="59">
        <v>9713.6882928000014</v>
      </c>
      <c r="VP453" s="59">
        <v>10296.509590368005</v>
      </c>
      <c r="VQ453" s="59">
        <v>10914.300165790086</v>
      </c>
      <c r="VR453" s="59"/>
      <c r="VU453" s="59">
        <v>136750</v>
      </c>
      <c r="VV453" s="59">
        <v>146280</v>
      </c>
      <c r="VW453" s="59">
        <v>155056.79999999999</v>
      </c>
      <c r="VX453" s="59">
        <v>164360.20800000007</v>
      </c>
      <c r="VY453" s="59">
        <v>174221.82048000002</v>
      </c>
      <c r="VZ453" s="59">
        <v>184675.12970880012</v>
      </c>
      <c r="WA453" s="59"/>
      <c r="WD453" s="59">
        <v>11395.833333333334</v>
      </c>
      <c r="WE453" s="59">
        <v>12190</v>
      </c>
      <c r="WF453" s="59">
        <v>12921.4</v>
      </c>
      <c r="WG453" s="59">
        <v>13696.684000000007</v>
      </c>
      <c r="WH453" s="59">
        <v>14518.485040000001</v>
      </c>
      <c r="WI453" s="59">
        <v>15389.59414240001</v>
      </c>
      <c r="WJ453" s="59"/>
      <c r="WM453" s="59">
        <v>478.21373618687932</v>
      </c>
      <c r="WN453" s="59">
        <v>511.54007553503988</v>
      </c>
      <c r="WO453" s="59">
        <v>542.23248006714232</v>
      </c>
      <c r="WP453" s="59">
        <v>574.76642887117112</v>
      </c>
      <c r="WQ453" s="59">
        <v>609.25241460344114</v>
      </c>
      <c r="WR453" s="59">
        <v>645.80755947964803</v>
      </c>
      <c r="WS453" s="59"/>
      <c r="WV453" s="74">
        <v>99.533333333333331</v>
      </c>
      <c r="WW453" s="74">
        <v>111.53333333333333</v>
      </c>
      <c r="WX453" s="74">
        <v>123.53333333333333</v>
      </c>
      <c r="WY453" s="74">
        <v>135.53333333333333</v>
      </c>
      <c r="WZ453" s="74">
        <v>147.53333333333333</v>
      </c>
      <c r="XA453" s="74">
        <v>159.53333333333333</v>
      </c>
      <c r="XB453" s="74"/>
      <c r="XE453" s="80">
        <v>8</v>
      </c>
      <c r="XF453" s="80">
        <v>9</v>
      </c>
      <c r="XG453" s="80">
        <v>10</v>
      </c>
      <c r="XH453" s="80">
        <v>11</v>
      </c>
      <c r="XI453" s="80">
        <v>12</v>
      </c>
      <c r="XJ453" s="80">
        <v>13</v>
      </c>
      <c r="XK453" s="80"/>
      <c r="XL453" s="75"/>
      <c r="XM453" s="75"/>
      <c r="XN453" s="80">
        <v>3</v>
      </c>
      <c r="XO453" s="80">
        <v>3</v>
      </c>
      <c r="XP453" s="80">
        <v>3</v>
      </c>
      <c r="XQ453" s="80">
        <v>3</v>
      </c>
      <c r="XR453" s="80">
        <v>3</v>
      </c>
      <c r="XS453" s="80">
        <v>3</v>
      </c>
      <c r="XT453" s="80"/>
      <c r="XW453" s="80">
        <v>15</v>
      </c>
      <c r="XX453" s="80">
        <v>15</v>
      </c>
      <c r="XY453" s="80">
        <v>15</v>
      </c>
      <c r="XZ453" s="80">
        <v>15</v>
      </c>
      <c r="YA453" s="80">
        <v>15</v>
      </c>
      <c r="YB453" s="80">
        <v>15</v>
      </c>
      <c r="YC453" s="80"/>
      <c r="YF453" s="5">
        <v>2909.9305846971611</v>
      </c>
      <c r="YG453" s="5">
        <v>3112.7213596307174</v>
      </c>
      <c r="YH453" s="5">
        <v>3299.4846412085617</v>
      </c>
      <c r="YI453" s="5">
        <v>3497.453719681077</v>
      </c>
      <c r="YJ453" s="5">
        <v>3707.3009428619398</v>
      </c>
      <c r="YK453" s="5">
        <v>3929.73899943366</v>
      </c>
      <c r="YL453" s="5"/>
      <c r="YO453" s="5">
        <v>28692.82417121276</v>
      </c>
      <c r="YP453" s="5">
        <v>30692.404532102391</v>
      </c>
      <c r="YQ453" s="5">
        <v>32533.94880402854</v>
      </c>
      <c r="YR453" s="5">
        <v>34485.985732270266</v>
      </c>
      <c r="YS453" s="5">
        <v>36555.144876206468</v>
      </c>
      <c r="YT453" s="5">
        <v>38748.453568778881</v>
      </c>
      <c r="YU453" s="5"/>
      <c r="YX453" s="5">
        <v>19624.10513016352</v>
      </c>
      <c r="YY453" s="5">
        <v>30418.778911070764</v>
      </c>
      <c r="YZ453" s="5">
        <v>32533.94880402854</v>
      </c>
      <c r="ZA453" s="5">
        <v>34485.985732270266</v>
      </c>
      <c r="ZB453" s="5">
        <v>36555.144876206468</v>
      </c>
      <c r="ZC453" s="5">
        <v>38748.453568778881</v>
      </c>
      <c r="ZD453" s="5"/>
      <c r="ZG453" s="5">
        <v>478.21373618687932</v>
      </c>
      <c r="ZH453" s="5">
        <v>511.54007553503988</v>
      </c>
      <c r="ZI453" s="5">
        <v>542.23248006714232</v>
      </c>
      <c r="ZJ453" s="5">
        <v>574.76642887117112</v>
      </c>
      <c r="ZK453" s="5">
        <v>609.25241460344114</v>
      </c>
      <c r="ZL453" s="5">
        <v>645.80755947964803</v>
      </c>
      <c r="ZM453" s="5"/>
      <c r="ZP453" s="60">
        <v>13389.98461323262</v>
      </c>
      <c r="ZQ453" s="60">
        <v>14323.122114981117</v>
      </c>
      <c r="ZR453" s="60">
        <v>15182.509441879985</v>
      </c>
      <c r="ZS453" s="60">
        <v>16093.460008392791</v>
      </c>
      <c r="ZT453" s="60">
        <v>17059.067608896352</v>
      </c>
      <c r="ZU453" s="60">
        <v>18082.611665430144</v>
      </c>
      <c r="ZV453" s="60"/>
      <c r="ZY453" s="60">
        <v>478.21373618687932</v>
      </c>
      <c r="ZZ453" s="60">
        <v>511.54007553503988</v>
      </c>
      <c r="AAA453" s="60">
        <v>542.23248006714232</v>
      </c>
      <c r="AAB453" s="60">
        <v>574.76642887117112</v>
      </c>
      <c r="AAC453" s="60">
        <v>609.25241460344114</v>
      </c>
      <c r="AAD453" s="60">
        <v>645.80755947964803</v>
      </c>
      <c r="AAE453" s="60"/>
      <c r="AAH453" s="60">
        <v>90860.609875507071</v>
      </c>
      <c r="AAI453" s="60">
        <v>108958.03608896349</v>
      </c>
      <c r="AAJ453" s="60">
        <v>127966.86529584558</v>
      </c>
      <c r="AAK453" s="60">
        <v>148864.50507763334</v>
      </c>
      <c r="AAL453" s="60">
        <v>171809.1809181704</v>
      </c>
      <c r="AAM453" s="60">
        <v>196971.30564129265</v>
      </c>
      <c r="AAN453" s="60"/>
      <c r="AAQ453" s="5">
        <v>104250.59448873969</v>
      </c>
      <c r="AAR453" s="5">
        <v>123281.15820394461</v>
      </c>
      <c r="AAS453" s="5">
        <v>143149.37473772556</v>
      </c>
      <c r="AAT453" s="5">
        <v>164957.96508602612</v>
      </c>
      <c r="AAU453" s="5">
        <v>188868.24852706675</v>
      </c>
      <c r="AAV453" s="5">
        <v>215053.91730672278</v>
      </c>
    </row>
    <row r="454" spans="2:724" ht="15" customHeight="1">
      <c r="B454" s="228">
        <v>181</v>
      </c>
      <c r="C454" s="228">
        <v>294168</v>
      </c>
      <c r="D454" s="229" t="s">
        <v>588</v>
      </c>
      <c r="E454" s="73" t="b">
        <v>0</v>
      </c>
      <c r="F454" s="230">
        <v>40725</v>
      </c>
      <c r="G454" s="231" t="s">
        <v>426</v>
      </c>
      <c r="H454" s="57" t="s">
        <v>258</v>
      </c>
      <c r="I454" s="57" t="s">
        <v>200</v>
      </c>
      <c r="J454" s="229" t="s">
        <v>259</v>
      </c>
      <c r="K454" s="232">
        <v>8464</v>
      </c>
      <c r="L454" s="232">
        <v>0</v>
      </c>
      <c r="M454" s="73" t="b">
        <v>1</v>
      </c>
      <c r="N454" s="73" t="b">
        <v>1</v>
      </c>
      <c r="O454" s="73" t="b">
        <v>1</v>
      </c>
      <c r="P454" s="27">
        <v>41821</v>
      </c>
      <c r="Q454" s="27" t="s">
        <v>426</v>
      </c>
      <c r="R454" s="69">
        <v>0</v>
      </c>
      <c r="S454" s="69">
        <v>0.06</v>
      </c>
      <c r="T454" s="69">
        <v>0.06</v>
      </c>
      <c r="U454" s="69">
        <v>0.06</v>
      </c>
      <c r="V454" s="69">
        <v>0.06</v>
      </c>
      <c r="W454" s="69">
        <v>0.06</v>
      </c>
      <c r="Z454" s="232">
        <v>8464</v>
      </c>
      <c r="AA454" s="232">
        <v>8464</v>
      </c>
      <c r="AB454" s="232">
        <v>8732</v>
      </c>
      <c r="AC454" s="232">
        <v>9000</v>
      </c>
      <c r="AD454" s="232">
        <v>9000</v>
      </c>
      <c r="AE454" s="232">
        <v>9905</v>
      </c>
      <c r="AF454" s="232">
        <v>9905</v>
      </c>
      <c r="AG454" s="232">
        <v>9905</v>
      </c>
      <c r="AH454" s="232">
        <v>9905</v>
      </c>
      <c r="AI454" s="232">
        <v>9905</v>
      </c>
      <c r="AJ454" s="232">
        <v>9905</v>
      </c>
      <c r="AK454" s="232">
        <v>9905</v>
      </c>
      <c r="AL454" s="5">
        <v>10499.300000000001</v>
      </c>
      <c r="AM454" s="5">
        <v>10499.300000000001</v>
      </c>
      <c r="AN454" s="5">
        <v>10499.300000000001</v>
      </c>
      <c r="AO454" s="5">
        <v>10499.300000000001</v>
      </c>
      <c r="AP454" s="5">
        <v>10499.300000000001</v>
      </c>
      <c r="AQ454" s="5">
        <v>10499.300000000001</v>
      </c>
      <c r="AR454" s="5">
        <v>10499.300000000001</v>
      </c>
      <c r="AS454" s="5">
        <v>10499.300000000001</v>
      </c>
      <c r="AT454" s="5">
        <v>10499.300000000001</v>
      </c>
      <c r="AU454" s="5">
        <v>10499.300000000001</v>
      </c>
      <c r="AV454" s="5">
        <v>10499.300000000001</v>
      </c>
      <c r="AW454" s="5">
        <v>10499.300000000001</v>
      </c>
      <c r="AX454" s="5">
        <v>11129.258000000002</v>
      </c>
      <c r="AY454" s="5">
        <v>11129.258000000002</v>
      </c>
      <c r="AZ454" s="5">
        <v>11129.258000000002</v>
      </c>
      <c r="BA454" s="5">
        <v>11129.258000000002</v>
      </c>
      <c r="BB454" s="5">
        <v>11129.258000000002</v>
      </c>
      <c r="BC454" s="5">
        <v>11129.258000000002</v>
      </c>
      <c r="BD454" s="5">
        <v>11129.258000000002</v>
      </c>
      <c r="BE454" s="5">
        <v>11129.258000000002</v>
      </c>
      <c r="BF454" s="5">
        <v>11129.258000000002</v>
      </c>
      <c r="BG454" s="5">
        <v>11129.258000000002</v>
      </c>
      <c r="BH454" s="5">
        <v>11129.258000000002</v>
      </c>
      <c r="BI454" s="5">
        <v>11129.258000000002</v>
      </c>
      <c r="BJ454" s="5">
        <v>11797.013480000001</v>
      </c>
      <c r="BK454" s="5">
        <v>11797.013480000001</v>
      </c>
      <c r="BL454" s="5">
        <v>11797.013480000001</v>
      </c>
      <c r="BM454" s="5">
        <v>11797.013480000001</v>
      </c>
      <c r="BN454" s="5">
        <v>11797.013480000001</v>
      </c>
      <c r="BO454" s="5">
        <v>11797.013480000001</v>
      </c>
      <c r="BP454" s="5">
        <v>11797.013480000001</v>
      </c>
      <c r="BQ454" s="5">
        <v>11797.013480000001</v>
      </c>
      <c r="BR454" s="5">
        <v>11797.013480000001</v>
      </c>
      <c r="BS454" s="5">
        <v>11797.013480000001</v>
      </c>
      <c r="BT454" s="5">
        <v>11797.013480000001</v>
      </c>
      <c r="BU454" s="5">
        <v>11797.013480000001</v>
      </c>
      <c r="BV454" s="5">
        <v>12504.834288800002</v>
      </c>
      <c r="BW454" s="5">
        <v>12504.834288800002</v>
      </c>
      <c r="BX454" s="5">
        <v>12504.834288800002</v>
      </c>
      <c r="BY454" s="5">
        <v>12504.834288800002</v>
      </c>
      <c r="BZ454" s="5">
        <v>12504.834288800002</v>
      </c>
      <c r="CA454" s="5">
        <v>12504.834288800002</v>
      </c>
      <c r="CB454" s="5">
        <v>12504.834288800002</v>
      </c>
      <c r="CC454" s="5">
        <v>12504.834288800002</v>
      </c>
      <c r="CD454" s="5">
        <v>12504.834288800002</v>
      </c>
      <c r="CE454" s="5">
        <v>12504.834288800002</v>
      </c>
      <c r="CF454" s="5">
        <v>12504.834288800002</v>
      </c>
      <c r="CG454" s="5">
        <v>12504.834288800002</v>
      </c>
      <c r="CH454" s="5">
        <v>13255.124346128003</v>
      </c>
      <c r="CI454" s="5">
        <v>13255.124346128003</v>
      </c>
      <c r="CJ454" s="5">
        <v>13255.124346128003</v>
      </c>
      <c r="CK454" s="5">
        <v>13255.124346128003</v>
      </c>
      <c r="CL454" s="5">
        <v>13255.124346128003</v>
      </c>
      <c r="CM454" s="5">
        <v>13255.124346128003</v>
      </c>
      <c r="CN454" s="5">
        <v>13255.124346128003</v>
      </c>
      <c r="CO454" s="5">
        <v>13255.124346128003</v>
      </c>
      <c r="CP454" s="5">
        <v>13255.124346128003</v>
      </c>
      <c r="CQ454" s="5">
        <v>13255.124346128003</v>
      </c>
      <c r="CR454" s="5">
        <v>13255.124346128003</v>
      </c>
      <c r="CS454" s="5">
        <v>13255.124346128003</v>
      </c>
      <c r="CU454" s="69">
        <v>0</v>
      </c>
      <c r="CV454" s="69">
        <v>0</v>
      </c>
      <c r="CW454" s="69">
        <v>0</v>
      </c>
      <c r="CX454" s="69">
        <v>0</v>
      </c>
      <c r="CY454" s="69">
        <v>0</v>
      </c>
      <c r="CZ454" s="69">
        <v>0</v>
      </c>
      <c r="DC454" s="5">
        <v>0</v>
      </c>
      <c r="DD454" s="5">
        <v>0</v>
      </c>
      <c r="DE454" s="5">
        <v>0</v>
      </c>
      <c r="DF454" s="5">
        <v>0</v>
      </c>
      <c r="DG454" s="5">
        <v>0</v>
      </c>
      <c r="DH454" s="5">
        <v>0</v>
      </c>
      <c r="DI454" s="5">
        <v>0</v>
      </c>
      <c r="DJ454" s="5">
        <v>0</v>
      </c>
      <c r="DK454" s="5">
        <v>0</v>
      </c>
      <c r="DL454" s="5">
        <v>0</v>
      </c>
      <c r="DM454" s="5">
        <v>0</v>
      </c>
      <c r="DN454" s="5">
        <v>0</v>
      </c>
      <c r="DO454" s="5">
        <v>0</v>
      </c>
      <c r="DP454" s="5">
        <v>0</v>
      </c>
      <c r="DQ454" s="5">
        <v>0</v>
      </c>
      <c r="DR454" s="5">
        <v>0</v>
      </c>
      <c r="DS454" s="5">
        <v>0</v>
      </c>
      <c r="DT454" s="5">
        <v>0</v>
      </c>
      <c r="DU454" s="5">
        <v>0</v>
      </c>
      <c r="DV454" s="5">
        <v>0</v>
      </c>
      <c r="DW454" s="5">
        <v>0</v>
      </c>
      <c r="DX454" s="5">
        <v>0</v>
      </c>
      <c r="DY454" s="5">
        <v>0</v>
      </c>
      <c r="DZ454" s="5">
        <v>0</v>
      </c>
      <c r="EA454" s="5">
        <v>0</v>
      </c>
      <c r="EB454" s="5">
        <v>0</v>
      </c>
      <c r="EC454" s="5">
        <v>0</v>
      </c>
      <c r="ED454" s="5">
        <v>0</v>
      </c>
      <c r="EE454" s="5">
        <v>0</v>
      </c>
      <c r="EF454" s="5">
        <v>0</v>
      </c>
      <c r="EG454" s="5">
        <v>0</v>
      </c>
      <c r="EH454" s="5">
        <v>0</v>
      </c>
      <c r="EI454" s="5">
        <v>0</v>
      </c>
      <c r="EJ454" s="5">
        <v>0</v>
      </c>
      <c r="EK454" s="5">
        <v>0</v>
      </c>
      <c r="EL454" s="5">
        <v>0</v>
      </c>
      <c r="EM454" s="5">
        <v>0</v>
      </c>
      <c r="EN454" s="5">
        <v>0</v>
      </c>
      <c r="EO454" s="5">
        <v>0</v>
      </c>
      <c r="EP454" s="5">
        <v>0</v>
      </c>
      <c r="EQ454" s="5">
        <v>0</v>
      </c>
      <c r="ER454" s="5">
        <v>0</v>
      </c>
      <c r="ES454" s="5">
        <v>0</v>
      </c>
      <c r="ET454" s="5">
        <v>0</v>
      </c>
      <c r="EU454" s="5">
        <v>0</v>
      </c>
      <c r="EV454" s="5">
        <v>0</v>
      </c>
      <c r="EW454" s="5">
        <v>0</v>
      </c>
      <c r="EX454" s="5">
        <v>0</v>
      </c>
      <c r="EY454" s="5">
        <v>0</v>
      </c>
      <c r="EZ454" s="5">
        <v>0</v>
      </c>
      <c r="FA454" s="5">
        <v>0</v>
      </c>
      <c r="FB454" s="5">
        <v>0</v>
      </c>
      <c r="FC454" s="5">
        <v>0</v>
      </c>
      <c r="FD454" s="5">
        <v>0</v>
      </c>
      <c r="FE454" s="5">
        <v>0</v>
      </c>
      <c r="FF454" s="5">
        <v>0</v>
      </c>
      <c r="FG454" s="5">
        <v>0</v>
      </c>
      <c r="FH454" s="5">
        <v>0</v>
      </c>
      <c r="FI454" s="5">
        <v>0</v>
      </c>
      <c r="FJ454" s="5">
        <v>0</v>
      </c>
      <c r="FK454" s="5">
        <v>0</v>
      </c>
      <c r="FL454" s="5">
        <v>0</v>
      </c>
      <c r="FM454" s="5">
        <v>0</v>
      </c>
      <c r="FN454" s="5">
        <v>0</v>
      </c>
      <c r="FO454" s="5">
        <v>0</v>
      </c>
      <c r="FP454" s="5">
        <v>0</v>
      </c>
      <c r="FQ454" s="5">
        <v>0</v>
      </c>
      <c r="FR454" s="5">
        <v>0</v>
      </c>
      <c r="FS454" s="5">
        <v>0</v>
      </c>
      <c r="FT454" s="5">
        <v>0</v>
      </c>
      <c r="FU454" s="5">
        <v>0</v>
      </c>
      <c r="FV454" s="5">
        <v>0</v>
      </c>
      <c r="FW454" s="5"/>
      <c r="FZ454" s="5">
        <v>8464</v>
      </c>
      <c r="GA454" s="5">
        <v>8464</v>
      </c>
      <c r="GB454" s="5">
        <v>8732</v>
      </c>
      <c r="GC454" s="5">
        <v>9000</v>
      </c>
      <c r="GD454" s="5">
        <v>9000</v>
      </c>
      <c r="GE454" s="5">
        <v>9905</v>
      </c>
      <c r="GF454" s="5">
        <v>9905</v>
      </c>
      <c r="GG454" s="5">
        <v>9905</v>
      </c>
      <c r="GH454" s="5">
        <v>9905</v>
      </c>
      <c r="GI454" s="5">
        <v>9905</v>
      </c>
      <c r="GJ454" s="5">
        <v>9905</v>
      </c>
      <c r="GK454" s="5">
        <v>9905</v>
      </c>
      <c r="GL454" s="5">
        <v>10499.300000000001</v>
      </c>
      <c r="GM454" s="5">
        <v>10499.300000000001</v>
      </c>
      <c r="GN454" s="5">
        <v>10499.300000000001</v>
      </c>
      <c r="GO454" s="5">
        <v>10499.300000000001</v>
      </c>
      <c r="GP454" s="5">
        <v>10499.300000000001</v>
      </c>
      <c r="GQ454" s="5">
        <v>10499.300000000001</v>
      </c>
      <c r="GR454" s="5">
        <v>10499.300000000001</v>
      </c>
      <c r="GS454" s="5">
        <v>10499.300000000001</v>
      </c>
      <c r="GT454" s="5">
        <v>10499.300000000001</v>
      </c>
      <c r="GU454" s="5">
        <v>10499.300000000001</v>
      </c>
      <c r="GV454" s="5">
        <v>10499.300000000001</v>
      </c>
      <c r="GW454" s="5">
        <v>10499.300000000001</v>
      </c>
      <c r="GX454" s="5">
        <v>11129.258000000002</v>
      </c>
      <c r="GY454" s="5">
        <v>11129.258000000002</v>
      </c>
      <c r="GZ454" s="5">
        <v>11129.258000000002</v>
      </c>
      <c r="HA454" s="5">
        <v>11129.258000000002</v>
      </c>
      <c r="HB454" s="5">
        <v>11129.258000000002</v>
      </c>
      <c r="HC454" s="5">
        <v>11129.258000000002</v>
      </c>
      <c r="HD454" s="5">
        <v>11129.258000000002</v>
      </c>
      <c r="HE454" s="5">
        <v>11129.258000000002</v>
      </c>
      <c r="HF454" s="5">
        <v>11129.258000000002</v>
      </c>
      <c r="HG454" s="5">
        <v>11129.258000000002</v>
      </c>
      <c r="HH454" s="5">
        <v>11129.258000000002</v>
      </c>
      <c r="HI454" s="5">
        <v>11129.258000000002</v>
      </c>
      <c r="HJ454" s="5">
        <v>11797.013480000001</v>
      </c>
      <c r="HK454" s="5">
        <v>11797.013480000001</v>
      </c>
      <c r="HL454" s="5">
        <v>11797.013480000001</v>
      </c>
      <c r="HM454" s="5">
        <v>11797.013480000001</v>
      </c>
      <c r="HN454" s="5">
        <v>11797.013480000001</v>
      </c>
      <c r="HO454" s="5">
        <v>11797.013480000001</v>
      </c>
      <c r="HP454" s="5">
        <v>11797.013480000001</v>
      </c>
      <c r="HQ454" s="5">
        <v>11797.013480000001</v>
      </c>
      <c r="HR454" s="5">
        <v>11797.013480000001</v>
      </c>
      <c r="HS454" s="5">
        <v>11797.013480000001</v>
      </c>
      <c r="HT454" s="5">
        <v>11797.013480000001</v>
      </c>
      <c r="HU454" s="5">
        <v>11797.013480000001</v>
      </c>
      <c r="HV454" s="5">
        <v>12504.834288800002</v>
      </c>
      <c r="HW454" s="5">
        <v>12504.834288800002</v>
      </c>
      <c r="HX454" s="5">
        <v>12504.834288800002</v>
      </c>
      <c r="HY454" s="5">
        <v>12504.834288800002</v>
      </c>
      <c r="HZ454" s="5">
        <v>12504.834288800002</v>
      </c>
      <c r="IA454" s="5">
        <v>12504.834288800002</v>
      </c>
      <c r="IB454" s="5">
        <v>12504.834288800002</v>
      </c>
      <c r="IC454" s="5">
        <v>12504.834288800002</v>
      </c>
      <c r="ID454" s="5">
        <v>12504.834288800002</v>
      </c>
      <c r="IE454" s="5">
        <v>12504.834288800002</v>
      </c>
      <c r="IF454" s="5">
        <v>12504.834288800002</v>
      </c>
      <c r="IG454" s="5">
        <v>12504.834288800002</v>
      </c>
      <c r="IH454" s="5">
        <v>13255.124346128003</v>
      </c>
      <c r="II454" s="5">
        <v>13255.124346128003</v>
      </c>
      <c r="IJ454" s="5">
        <v>13255.124346128003</v>
      </c>
      <c r="IK454" s="5">
        <v>13255.124346128003</v>
      </c>
      <c r="IL454" s="5">
        <v>13255.124346128003</v>
      </c>
      <c r="IM454" s="5">
        <v>13255.124346128003</v>
      </c>
      <c r="IN454" s="5">
        <v>13255.124346128003</v>
      </c>
      <c r="IO454" s="5">
        <v>13255.124346128003</v>
      </c>
      <c r="IP454" s="5">
        <v>13255.124346128003</v>
      </c>
      <c r="IQ454" s="5">
        <v>13255.124346128003</v>
      </c>
      <c r="IR454" s="5">
        <v>13255.124346128003</v>
      </c>
      <c r="IS454" s="5">
        <v>13255.124346128003</v>
      </c>
      <c r="IT454" s="5"/>
      <c r="IW454" s="5">
        <v>242.91679999999999</v>
      </c>
      <c r="IX454" s="5">
        <v>242.91679999999999</v>
      </c>
      <c r="IY454" s="5">
        <v>250.60839999999999</v>
      </c>
      <c r="IZ454" s="5">
        <v>258.3</v>
      </c>
      <c r="JA454" s="5">
        <v>258.3</v>
      </c>
      <c r="JB454" s="5">
        <v>284.27350000000001</v>
      </c>
      <c r="JC454" s="5">
        <v>284.27350000000001</v>
      </c>
      <c r="JD454" s="5">
        <v>284.27350000000001</v>
      </c>
      <c r="JE454" s="5">
        <v>284.27350000000001</v>
      </c>
      <c r="JF454" s="5">
        <v>284.27350000000001</v>
      </c>
      <c r="JG454" s="5">
        <v>284.27350000000001</v>
      </c>
      <c r="JH454" s="5">
        <v>284.27350000000001</v>
      </c>
      <c r="JI454" s="5">
        <v>301.32991000000004</v>
      </c>
      <c r="JJ454" s="5">
        <v>301.32991000000004</v>
      </c>
      <c r="JK454" s="5">
        <v>301.32991000000004</v>
      </c>
      <c r="JL454" s="5">
        <v>301.32991000000004</v>
      </c>
      <c r="JM454" s="5">
        <v>301.32991000000004</v>
      </c>
      <c r="JN454" s="5">
        <v>301.32991000000004</v>
      </c>
      <c r="JO454" s="5">
        <v>301.32991000000004</v>
      </c>
      <c r="JP454" s="5">
        <v>301.32991000000004</v>
      </c>
      <c r="JQ454" s="5">
        <v>301.32991000000004</v>
      </c>
      <c r="JR454" s="5">
        <v>301.32991000000004</v>
      </c>
      <c r="JS454" s="5">
        <v>301.32991000000004</v>
      </c>
      <c r="JT454" s="5">
        <v>301.32991000000004</v>
      </c>
      <c r="JU454" s="5">
        <v>319.40970460000005</v>
      </c>
      <c r="JV454" s="5">
        <v>319.40970460000005</v>
      </c>
      <c r="JW454" s="5">
        <v>319.40970460000005</v>
      </c>
      <c r="JX454" s="5">
        <v>319.40970460000005</v>
      </c>
      <c r="JY454" s="5">
        <v>319.40970460000005</v>
      </c>
      <c r="JZ454" s="5">
        <v>319.40970460000005</v>
      </c>
      <c r="KA454" s="5">
        <v>319.40970460000005</v>
      </c>
      <c r="KB454" s="5">
        <v>319.40970460000005</v>
      </c>
      <c r="KC454" s="5">
        <v>319.40970460000005</v>
      </c>
      <c r="KD454" s="5">
        <v>319.40970460000005</v>
      </c>
      <c r="KE454" s="5">
        <v>319.40970460000005</v>
      </c>
      <c r="KF454" s="5">
        <v>319.40970460000005</v>
      </c>
      <c r="KG454" s="5">
        <v>338.57428687600003</v>
      </c>
      <c r="KH454" s="5">
        <v>338.57428687600003</v>
      </c>
      <c r="KI454" s="5">
        <v>338.57428687600003</v>
      </c>
      <c r="KJ454" s="5">
        <v>338.57428687600003</v>
      </c>
      <c r="KK454" s="5">
        <v>338.57428687600003</v>
      </c>
      <c r="KL454" s="5">
        <v>338.57428687600003</v>
      </c>
      <c r="KM454" s="5">
        <v>338.57428687600003</v>
      </c>
      <c r="KN454" s="5">
        <v>338.57428687600003</v>
      </c>
      <c r="KO454" s="5">
        <v>338.57428687600003</v>
      </c>
      <c r="KP454" s="5">
        <v>338.57428687600003</v>
      </c>
      <c r="KQ454" s="5">
        <v>338.57428687600003</v>
      </c>
      <c r="KR454" s="5">
        <v>338.57428687600003</v>
      </c>
      <c r="KS454" s="5">
        <v>358.88874408856009</v>
      </c>
      <c r="KT454" s="5">
        <v>358.88874408856009</v>
      </c>
      <c r="KU454" s="5">
        <v>358.88874408856009</v>
      </c>
      <c r="KV454" s="5">
        <v>358.88874408856009</v>
      </c>
      <c r="KW454" s="5">
        <v>358.88874408856009</v>
      </c>
      <c r="KX454" s="5">
        <v>358.88874408856009</v>
      </c>
      <c r="KY454" s="5">
        <v>358.88874408856009</v>
      </c>
      <c r="KZ454" s="5">
        <v>358.88874408856009</v>
      </c>
      <c r="LA454" s="5">
        <v>358.88874408856009</v>
      </c>
      <c r="LB454" s="5">
        <v>358.88874408856009</v>
      </c>
      <c r="LC454" s="5">
        <v>358.88874408856009</v>
      </c>
      <c r="LD454" s="5">
        <v>358.88874408856009</v>
      </c>
      <c r="LE454" s="5">
        <v>380.42206873387369</v>
      </c>
      <c r="LF454" s="5">
        <v>380.42206873387369</v>
      </c>
      <c r="LG454" s="5">
        <v>380.42206873387369</v>
      </c>
      <c r="LH454" s="5">
        <v>380.42206873387369</v>
      </c>
      <c r="LI454" s="5">
        <v>380.42206873387369</v>
      </c>
      <c r="LJ454" s="5">
        <v>380.42206873387369</v>
      </c>
      <c r="LK454" s="5">
        <v>380.42206873387369</v>
      </c>
      <c r="LL454" s="5">
        <v>380.42206873387369</v>
      </c>
      <c r="LM454" s="5">
        <v>380.42206873387369</v>
      </c>
      <c r="LN454" s="5">
        <v>380.42206873387369</v>
      </c>
      <c r="LO454" s="5">
        <v>380.42206873387369</v>
      </c>
      <c r="LP454" s="5">
        <v>380.42206873387369</v>
      </c>
      <c r="LQ454" s="5"/>
      <c r="LT454" s="5">
        <v>257.30560000000003</v>
      </c>
      <c r="LU454" s="5">
        <v>257.30560000000003</v>
      </c>
      <c r="LV454" s="5">
        <v>265.45280000000002</v>
      </c>
      <c r="LW454" s="5">
        <v>273.60000000000002</v>
      </c>
      <c r="LX454" s="5">
        <v>273.60000000000002</v>
      </c>
      <c r="LY454" s="5">
        <v>301.11200000000002</v>
      </c>
      <c r="LZ454" s="5">
        <v>301.11200000000002</v>
      </c>
      <c r="MA454" s="5">
        <v>301.11200000000002</v>
      </c>
      <c r="MB454" s="5">
        <v>301.11200000000002</v>
      </c>
      <c r="MC454" s="5">
        <v>301.11200000000002</v>
      </c>
      <c r="MD454" s="5">
        <v>301.11200000000002</v>
      </c>
      <c r="ME454" s="5">
        <v>301.11200000000002</v>
      </c>
      <c r="MF454" s="5">
        <v>319.17872000000006</v>
      </c>
      <c r="MG454" s="5">
        <v>319.17872000000006</v>
      </c>
      <c r="MH454" s="5">
        <v>319.17872000000006</v>
      </c>
      <c r="MI454" s="5">
        <v>319.17872000000006</v>
      </c>
      <c r="MJ454" s="5">
        <v>319.17872000000006</v>
      </c>
      <c r="MK454" s="5">
        <v>319.17872000000006</v>
      </c>
      <c r="ML454" s="5">
        <v>319.17872000000006</v>
      </c>
      <c r="MM454" s="5">
        <v>319.17872000000006</v>
      </c>
      <c r="MN454" s="5">
        <v>319.17872000000006</v>
      </c>
      <c r="MO454" s="5">
        <v>319.17872000000006</v>
      </c>
      <c r="MP454" s="5">
        <v>319.17872000000006</v>
      </c>
      <c r="MQ454" s="5">
        <v>319.17872000000006</v>
      </c>
      <c r="MR454" s="5">
        <v>338.32944320000007</v>
      </c>
      <c r="MS454" s="5">
        <v>338.32944320000007</v>
      </c>
      <c r="MT454" s="5">
        <v>338.32944320000007</v>
      </c>
      <c r="MU454" s="5">
        <v>338.32944320000007</v>
      </c>
      <c r="MV454" s="5">
        <v>338.32944320000007</v>
      </c>
      <c r="MW454" s="5">
        <v>338.32944320000007</v>
      </c>
      <c r="MX454" s="5">
        <v>338.32944320000007</v>
      </c>
      <c r="MY454" s="5">
        <v>338.32944320000007</v>
      </c>
      <c r="MZ454" s="5">
        <v>338.32944320000007</v>
      </c>
      <c r="NA454" s="5">
        <v>338.32944320000007</v>
      </c>
      <c r="NB454" s="5">
        <v>338.32944320000007</v>
      </c>
      <c r="NC454" s="5">
        <v>338.32944320000007</v>
      </c>
      <c r="ND454" s="5">
        <v>358.62920979200004</v>
      </c>
      <c r="NE454" s="5">
        <v>358.62920979200004</v>
      </c>
      <c r="NF454" s="5">
        <v>358.62920979200004</v>
      </c>
      <c r="NG454" s="5">
        <v>358.62920979200004</v>
      </c>
      <c r="NH454" s="5">
        <v>358.62920979200004</v>
      </c>
      <c r="NI454" s="5">
        <v>358.62920979200004</v>
      </c>
      <c r="NJ454" s="5">
        <v>358.62920979200004</v>
      </c>
      <c r="NK454" s="5">
        <v>358.62920979200004</v>
      </c>
      <c r="NL454" s="5">
        <v>358.62920979200004</v>
      </c>
      <c r="NM454" s="5">
        <v>358.62920979200004</v>
      </c>
      <c r="NN454" s="5">
        <v>358.62920979200004</v>
      </c>
      <c r="NO454" s="5">
        <v>358.62920979200004</v>
      </c>
      <c r="NP454" s="5">
        <v>380.14696237952006</v>
      </c>
      <c r="NQ454" s="5">
        <v>380.14696237952006</v>
      </c>
      <c r="NR454" s="5">
        <v>380.14696237952006</v>
      </c>
      <c r="NS454" s="5">
        <v>380.14696237952006</v>
      </c>
      <c r="NT454" s="5">
        <v>380.14696237952006</v>
      </c>
      <c r="NU454" s="5">
        <v>380.14696237952006</v>
      </c>
      <c r="NV454" s="5">
        <v>380.14696237952006</v>
      </c>
      <c r="NW454" s="5">
        <v>380.14696237952006</v>
      </c>
      <c r="NX454" s="5">
        <v>380.14696237952006</v>
      </c>
      <c r="NY454" s="5">
        <v>380.14696237952006</v>
      </c>
      <c r="NZ454" s="5">
        <v>380.14696237952006</v>
      </c>
      <c r="OA454" s="5">
        <v>380.14696237952006</v>
      </c>
      <c r="OB454" s="5">
        <v>402.95578012229129</v>
      </c>
      <c r="OC454" s="5">
        <v>402.95578012229129</v>
      </c>
      <c r="OD454" s="5">
        <v>402.95578012229129</v>
      </c>
      <c r="OE454" s="5">
        <v>402.95578012229129</v>
      </c>
      <c r="OF454" s="5">
        <v>402.95578012229129</v>
      </c>
      <c r="OG454" s="5">
        <v>402.95578012229129</v>
      </c>
      <c r="OH454" s="5">
        <v>402.95578012229129</v>
      </c>
      <c r="OI454" s="5">
        <v>402.95578012229129</v>
      </c>
      <c r="OJ454" s="5">
        <v>402.95578012229129</v>
      </c>
      <c r="OK454" s="5">
        <v>402.95578012229129</v>
      </c>
      <c r="OL454" s="5">
        <v>402.95578012229129</v>
      </c>
      <c r="OM454" s="5">
        <v>402.95578012229129</v>
      </c>
      <c r="ON454" s="5"/>
      <c r="OQ454" s="59">
        <v>0</v>
      </c>
      <c r="OR454" s="59">
        <v>0</v>
      </c>
      <c r="OS454" s="59">
        <v>0</v>
      </c>
      <c r="OT454" s="59">
        <v>0</v>
      </c>
      <c r="OU454" s="59">
        <v>0</v>
      </c>
      <c r="OV454" s="59">
        <v>0</v>
      </c>
      <c r="OW454" s="59">
        <v>0</v>
      </c>
      <c r="OX454" s="59">
        <v>0</v>
      </c>
      <c r="OY454" s="59">
        <v>0</v>
      </c>
      <c r="OZ454" s="59">
        <v>0</v>
      </c>
      <c r="PA454" s="59">
        <v>0</v>
      </c>
      <c r="PB454" s="59">
        <v>0</v>
      </c>
      <c r="PC454" s="59">
        <v>0</v>
      </c>
      <c r="PD454" s="59">
        <v>0</v>
      </c>
      <c r="PE454" s="59">
        <v>0</v>
      </c>
      <c r="PF454" s="59">
        <v>0</v>
      </c>
      <c r="PG454" s="59">
        <v>0</v>
      </c>
      <c r="PH454" s="59">
        <v>0</v>
      </c>
      <c r="PI454" s="59">
        <v>0</v>
      </c>
      <c r="PJ454" s="59">
        <v>0</v>
      </c>
      <c r="PK454" s="59">
        <v>0</v>
      </c>
      <c r="PL454" s="59">
        <v>0</v>
      </c>
      <c r="PM454" s="59">
        <v>0</v>
      </c>
      <c r="PN454" s="59">
        <v>0</v>
      </c>
      <c r="PO454" s="59">
        <v>0</v>
      </c>
      <c r="PP454" s="59">
        <v>0</v>
      </c>
      <c r="PQ454" s="59">
        <v>0</v>
      </c>
      <c r="PR454" s="59">
        <v>0</v>
      </c>
      <c r="PS454" s="59">
        <v>0</v>
      </c>
      <c r="PT454" s="59">
        <v>0</v>
      </c>
      <c r="PU454" s="59">
        <v>0</v>
      </c>
      <c r="PV454" s="59">
        <v>0</v>
      </c>
      <c r="PW454" s="59">
        <v>0</v>
      </c>
      <c r="PX454" s="59">
        <v>0</v>
      </c>
      <c r="PY454" s="59">
        <v>0</v>
      </c>
      <c r="PZ454" s="59">
        <v>0</v>
      </c>
      <c r="QA454" s="59">
        <v>0</v>
      </c>
      <c r="QB454" s="59">
        <v>0</v>
      </c>
      <c r="QC454" s="59">
        <v>0</v>
      </c>
      <c r="QD454" s="59">
        <v>0</v>
      </c>
      <c r="QE454" s="59">
        <v>0</v>
      </c>
      <c r="QF454" s="59">
        <v>0</v>
      </c>
      <c r="QG454" s="59">
        <v>0</v>
      </c>
      <c r="QH454" s="59">
        <v>0</v>
      </c>
      <c r="QI454" s="59">
        <v>0</v>
      </c>
      <c r="QJ454" s="59">
        <v>0</v>
      </c>
      <c r="QK454" s="59">
        <v>0</v>
      </c>
      <c r="QL454" s="59">
        <v>0</v>
      </c>
      <c r="QM454" s="59">
        <v>0</v>
      </c>
      <c r="QN454" s="59">
        <v>0</v>
      </c>
      <c r="QO454" s="59">
        <v>0</v>
      </c>
      <c r="QP454" s="59">
        <v>0</v>
      </c>
      <c r="QQ454" s="59">
        <v>0</v>
      </c>
      <c r="QR454" s="59">
        <v>0</v>
      </c>
      <c r="QS454" s="59">
        <v>0</v>
      </c>
      <c r="QT454" s="59">
        <v>0</v>
      </c>
      <c r="QU454" s="59">
        <v>0</v>
      </c>
      <c r="QV454" s="59">
        <v>0</v>
      </c>
      <c r="QW454" s="59">
        <v>0</v>
      </c>
      <c r="QX454" s="59">
        <v>0</v>
      </c>
      <c r="QY454" s="59">
        <v>0</v>
      </c>
      <c r="QZ454" s="59">
        <v>0</v>
      </c>
      <c r="RA454" s="59">
        <v>0</v>
      </c>
      <c r="RB454" s="59">
        <v>0</v>
      </c>
      <c r="RC454" s="59">
        <v>0</v>
      </c>
      <c r="RD454" s="59">
        <v>0</v>
      </c>
      <c r="RE454" s="59">
        <v>0</v>
      </c>
      <c r="RF454" s="59">
        <v>0</v>
      </c>
      <c r="RG454" s="59">
        <v>0</v>
      </c>
      <c r="RH454" s="59">
        <v>0</v>
      </c>
      <c r="RI454" s="59">
        <v>0</v>
      </c>
      <c r="RJ454" s="59">
        <v>0</v>
      </c>
      <c r="RK454" s="59"/>
      <c r="RN454" s="59">
        <v>500.22239999999999</v>
      </c>
      <c r="RO454" s="59">
        <v>500.22239999999999</v>
      </c>
      <c r="RP454" s="59">
        <v>516.06119999999999</v>
      </c>
      <c r="RQ454" s="59">
        <v>531.90000000000009</v>
      </c>
      <c r="RR454" s="59">
        <v>531.90000000000009</v>
      </c>
      <c r="RS454" s="59">
        <v>585.38550000000009</v>
      </c>
      <c r="RT454" s="59">
        <v>585.38550000000009</v>
      </c>
      <c r="RU454" s="59">
        <v>585.38550000000009</v>
      </c>
      <c r="RV454" s="59">
        <v>585.38550000000009</v>
      </c>
      <c r="RW454" s="59">
        <v>585.38550000000009</v>
      </c>
      <c r="RX454" s="59">
        <v>585.38550000000009</v>
      </c>
      <c r="RY454" s="59">
        <v>585.38550000000009</v>
      </c>
      <c r="RZ454" s="59">
        <v>620.50863000000004</v>
      </c>
      <c r="SA454" s="59">
        <v>620.50863000000004</v>
      </c>
      <c r="SB454" s="59">
        <v>620.50863000000004</v>
      </c>
      <c r="SC454" s="59">
        <v>620.50863000000004</v>
      </c>
      <c r="SD454" s="59">
        <v>620.50863000000004</v>
      </c>
      <c r="SE454" s="59">
        <v>620.50863000000004</v>
      </c>
      <c r="SF454" s="59">
        <v>620.50863000000004</v>
      </c>
      <c r="SG454" s="59">
        <v>620.50863000000004</v>
      </c>
      <c r="SH454" s="59">
        <v>620.50863000000004</v>
      </c>
      <c r="SI454" s="59">
        <v>620.50863000000004</v>
      </c>
      <c r="SJ454" s="59">
        <v>620.50863000000004</v>
      </c>
      <c r="SK454" s="59">
        <v>620.50863000000004</v>
      </c>
      <c r="SL454" s="59">
        <v>657.73914780000018</v>
      </c>
      <c r="SM454" s="59">
        <v>657.73914780000018</v>
      </c>
      <c r="SN454" s="59">
        <v>657.73914780000018</v>
      </c>
      <c r="SO454" s="59">
        <v>657.73914780000018</v>
      </c>
      <c r="SP454" s="59">
        <v>657.73914780000018</v>
      </c>
      <c r="SQ454" s="59">
        <v>657.73914780000018</v>
      </c>
      <c r="SR454" s="59">
        <v>657.73914780000018</v>
      </c>
      <c r="SS454" s="59">
        <v>657.73914780000018</v>
      </c>
      <c r="ST454" s="59">
        <v>657.73914780000018</v>
      </c>
      <c r="SU454" s="59">
        <v>657.73914780000018</v>
      </c>
      <c r="SV454" s="59">
        <v>657.73914780000018</v>
      </c>
      <c r="SW454" s="59">
        <v>657.73914780000018</v>
      </c>
      <c r="SX454" s="59">
        <v>697.20349666800007</v>
      </c>
      <c r="SY454" s="59">
        <v>697.20349666800007</v>
      </c>
      <c r="SZ454" s="59">
        <v>697.20349666800007</v>
      </c>
      <c r="TA454" s="59">
        <v>697.20349666800007</v>
      </c>
      <c r="TB454" s="59">
        <v>697.20349666800007</v>
      </c>
      <c r="TC454" s="59">
        <v>697.20349666800007</v>
      </c>
      <c r="TD454" s="59">
        <v>697.20349666800007</v>
      </c>
      <c r="TE454" s="59">
        <v>697.20349666800007</v>
      </c>
      <c r="TF454" s="59">
        <v>697.20349666800007</v>
      </c>
      <c r="TG454" s="59">
        <v>697.20349666800007</v>
      </c>
      <c r="TH454" s="59">
        <v>697.20349666800007</v>
      </c>
      <c r="TI454" s="59">
        <v>697.20349666800007</v>
      </c>
      <c r="TJ454" s="59">
        <v>739.03570646808021</v>
      </c>
      <c r="TK454" s="59">
        <v>739.03570646808021</v>
      </c>
      <c r="TL454" s="59">
        <v>739.03570646808021</v>
      </c>
      <c r="TM454" s="59">
        <v>739.03570646808021</v>
      </c>
      <c r="TN454" s="59">
        <v>739.03570646808021</v>
      </c>
      <c r="TO454" s="59">
        <v>739.03570646808021</v>
      </c>
      <c r="TP454" s="59">
        <v>739.03570646808021</v>
      </c>
      <c r="TQ454" s="59">
        <v>739.03570646808021</v>
      </c>
      <c r="TR454" s="59">
        <v>739.03570646808021</v>
      </c>
      <c r="TS454" s="59">
        <v>739.03570646808021</v>
      </c>
      <c r="TT454" s="59">
        <v>739.03570646808021</v>
      </c>
      <c r="TU454" s="59">
        <v>739.03570646808021</v>
      </c>
      <c r="TV454" s="59">
        <v>783.37784885616497</v>
      </c>
      <c r="TW454" s="59">
        <v>783.37784885616497</v>
      </c>
      <c r="TX454" s="59">
        <v>783.37784885616497</v>
      </c>
      <c r="TY454" s="59">
        <v>783.37784885616497</v>
      </c>
      <c r="TZ454" s="59">
        <v>783.37784885616497</v>
      </c>
      <c r="UA454" s="59">
        <v>783.37784885616497</v>
      </c>
      <c r="UB454" s="59">
        <v>783.37784885616497</v>
      </c>
      <c r="UC454" s="59">
        <v>783.37784885616497</v>
      </c>
      <c r="UD454" s="59">
        <v>783.37784885616497</v>
      </c>
      <c r="UE454" s="59">
        <v>783.37784885616497</v>
      </c>
      <c r="UF454" s="59">
        <v>783.37784885616497</v>
      </c>
      <c r="UG454" s="59">
        <v>783.37784885616497</v>
      </c>
      <c r="UH454" s="59"/>
      <c r="UK454" s="59">
        <v>3242.9565000000011</v>
      </c>
      <c r="UL454" s="59">
        <v>3615.9589199999996</v>
      </c>
      <c r="UM454" s="59">
        <v>3832.9164552000016</v>
      </c>
      <c r="UN454" s="59">
        <v>4062.8914425119997</v>
      </c>
      <c r="UO454" s="59">
        <v>4306.6649290627211</v>
      </c>
      <c r="UP454" s="59">
        <v>4565.0648248064854</v>
      </c>
      <c r="UQ454" s="59"/>
      <c r="UT454" s="59">
        <v>3435.0480000000007</v>
      </c>
      <c r="UU454" s="59">
        <v>3830.14464</v>
      </c>
      <c r="UV454" s="59">
        <v>4059.9533184000015</v>
      </c>
      <c r="UW454" s="59">
        <v>4303.5505175040007</v>
      </c>
      <c r="UX454" s="59">
        <v>4561.7635485542405</v>
      </c>
      <c r="UY454" s="59">
        <v>4835.4693614674952</v>
      </c>
      <c r="UZ454" s="59"/>
      <c r="VC454" s="59">
        <v>0</v>
      </c>
      <c r="VD454" s="59">
        <v>0</v>
      </c>
      <c r="VE454" s="59">
        <v>0</v>
      </c>
      <c r="VF454" s="59">
        <v>0</v>
      </c>
      <c r="VG454" s="59">
        <v>0</v>
      </c>
      <c r="VH454" s="59">
        <v>0</v>
      </c>
      <c r="VI454" s="59"/>
      <c r="VL454" s="59">
        <v>6678.0045000000018</v>
      </c>
      <c r="VM454" s="59">
        <v>7446.1035599999996</v>
      </c>
      <c r="VN454" s="59">
        <v>7892.8697736000031</v>
      </c>
      <c r="VO454" s="59">
        <v>8366.4419600159999</v>
      </c>
      <c r="VP454" s="59">
        <v>8868.4284776169625</v>
      </c>
      <c r="VQ454" s="59">
        <v>9400.5341862739806</v>
      </c>
      <c r="VR454" s="59"/>
      <c r="VU454" s="59">
        <v>112995</v>
      </c>
      <c r="VV454" s="59">
        <v>125991.60000000002</v>
      </c>
      <c r="VW454" s="59">
        <v>133551.09600000002</v>
      </c>
      <c r="VX454" s="59">
        <v>141564.16175999999</v>
      </c>
      <c r="VY454" s="59">
        <v>150058.01146560002</v>
      </c>
      <c r="VZ454" s="59">
        <v>159061.49215353598</v>
      </c>
      <c r="WA454" s="59"/>
      <c r="WD454" s="59">
        <v>9416.25</v>
      </c>
      <c r="WE454" s="59">
        <v>10499.300000000001</v>
      </c>
      <c r="WF454" s="59">
        <v>11129.258000000002</v>
      </c>
      <c r="WG454" s="59">
        <v>11797.01348</v>
      </c>
      <c r="WH454" s="59">
        <v>12504.834288800002</v>
      </c>
      <c r="WI454" s="59">
        <v>13255.124346127997</v>
      </c>
      <c r="WJ454" s="59"/>
      <c r="WM454" s="59">
        <v>395.14267729752413</v>
      </c>
      <c r="WN454" s="59">
        <v>440.59169114561485</v>
      </c>
      <c r="WO454" s="59">
        <v>467.02719261435175</v>
      </c>
      <c r="WP454" s="59">
        <v>495.0488241712128</v>
      </c>
      <c r="WQ454" s="59">
        <v>524.7517536214857</v>
      </c>
      <c r="WR454" s="59">
        <v>556.23685883877454</v>
      </c>
      <c r="WS454" s="59"/>
      <c r="WV454" s="74">
        <v>42</v>
      </c>
      <c r="WW454" s="74">
        <v>54</v>
      </c>
      <c r="WX454" s="74">
        <v>66</v>
      </c>
      <c r="WY454" s="74">
        <v>78</v>
      </c>
      <c r="WZ454" s="74">
        <v>90</v>
      </c>
      <c r="XA454" s="74">
        <v>102</v>
      </c>
      <c r="XB454" s="74"/>
      <c r="XE454" s="80">
        <v>3</v>
      </c>
      <c r="XF454" s="80">
        <v>4</v>
      </c>
      <c r="XG454" s="80">
        <v>5</v>
      </c>
      <c r="XH454" s="80">
        <v>6</v>
      </c>
      <c r="XI454" s="80">
        <v>7</v>
      </c>
      <c r="XJ454" s="80">
        <v>8</v>
      </c>
      <c r="XK454" s="80"/>
      <c r="XL454" s="75"/>
      <c r="XM454" s="75"/>
      <c r="XN454" s="80">
        <v>6</v>
      </c>
      <c r="XO454" s="80">
        <v>6</v>
      </c>
      <c r="XP454" s="80">
        <v>6</v>
      </c>
      <c r="XQ454" s="80">
        <v>6</v>
      </c>
      <c r="XR454" s="80">
        <v>6</v>
      </c>
      <c r="XS454" s="80">
        <v>6</v>
      </c>
      <c r="XT454" s="80"/>
      <c r="XW454" s="80">
        <v>0</v>
      </c>
      <c r="XX454" s="80">
        <v>0</v>
      </c>
      <c r="XY454" s="80">
        <v>0</v>
      </c>
      <c r="XZ454" s="80">
        <v>0</v>
      </c>
      <c r="YA454" s="80">
        <v>0</v>
      </c>
      <c r="YB454" s="80">
        <v>0</v>
      </c>
      <c r="YC454" s="80"/>
      <c r="YF454" s="5">
        <v>823.87248216533771</v>
      </c>
      <c r="YG454" s="5">
        <v>918.63367603860752</v>
      </c>
      <c r="YH454" s="5">
        <v>2841.86046705833</v>
      </c>
      <c r="YI454" s="5">
        <v>3012.3720950818306</v>
      </c>
      <c r="YJ454" s="5">
        <v>3193.114420786741</v>
      </c>
      <c r="YK454" s="5">
        <v>3384.7012860339428</v>
      </c>
      <c r="YL454" s="5"/>
      <c r="YO454" s="5">
        <v>23708.560637851449</v>
      </c>
      <c r="YP454" s="5">
        <v>26435.501468736889</v>
      </c>
      <c r="YQ454" s="5">
        <v>28021.631556861106</v>
      </c>
      <c r="YR454" s="5">
        <v>29702.929450272768</v>
      </c>
      <c r="YS454" s="5">
        <v>31485.105217289143</v>
      </c>
      <c r="YT454" s="5">
        <v>33374.211530326473</v>
      </c>
      <c r="YU454" s="5"/>
      <c r="YX454" s="5">
        <v>16215.179226199831</v>
      </c>
      <c r="YY454" s="5">
        <v>26199.826531665734</v>
      </c>
      <c r="YZ454" s="5">
        <v>28021.631556861106</v>
      </c>
      <c r="ZA454" s="5">
        <v>29702.929450272768</v>
      </c>
      <c r="ZB454" s="5">
        <v>31485.105217289143</v>
      </c>
      <c r="ZC454" s="5">
        <v>33374.211530326473</v>
      </c>
      <c r="ZD454" s="5"/>
      <c r="ZG454" s="5">
        <v>395.14267729752413</v>
      </c>
      <c r="ZH454" s="5">
        <v>440.59169114561485</v>
      </c>
      <c r="ZI454" s="5">
        <v>467.02719261435175</v>
      </c>
      <c r="ZJ454" s="5">
        <v>495.0488241712128</v>
      </c>
      <c r="ZK454" s="5">
        <v>524.7517536214857</v>
      </c>
      <c r="ZL454" s="5">
        <v>556.23685883877454</v>
      </c>
      <c r="ZM454" s="5"/>
      <c r="ZP454" s="60">
        <v>11063.994964330675</v>
      </c>
      <c r="ZQ454" s="60">
        <v>12336.567352077216</v>
      </c>
      <c r="ZR454" s="60">
        <v>13076.761393201848</v>
      </c>
      <c r="ZS454" s="60">
        <v>13861.367076793958</v>
      </c>
      <c r="ZT454" s="60">
        <v>14693.049101401601</v>
      </c>
      <c r="ZU454" s="60">
        <v>15574.632047485688</v>
      </c>
      <c r="ZV454" s="60"/>
      <c r="ZY454" s="60">
        <v>395.14267729752413</v>
      </c>
      <c r="ZZ454" s="60">
        <v>440.59169114561485</v>
      </c>
      <c r="AAA454" s="60">
        <v>467.02719261435175</v>
      </c>
      <c r="AAB454" s="60">
        <v>495.0488241712128</v>
      </c>
      <c r="AAC454" s="60">
        <v>524.7517536214857</v>
      </c>
      <c r="AAD454" s="60">
        <v>556.23685883877454</v>
      </c>
      <c r="AAE454" s="60"/>
      <c r="AAH454" s="60">
        <v>30030.843474611833</v>
      </c>
      <c r="AAI454" s="60">
        <v>42737.394041124637</v>
      </c>
      <c r="AAJ454" s="60">
        <v>55109.208728493511</v>
      </c>
      <c r="AAK454" s="60">
        <v>68811.78655979858</v>
      </c>
      <c r="AAL454" s="60">
        <v>83960.28057943772</v>
      </c>
      <c r="AAM454" s="60">
        <v>100678.87144981819</v>
      </c>
      <c r="AAN454" s="60"/>
      <c r="AAQ454" s="5">
        <v>41094.838438942505</v>
      </c>
      <c r="AAR454" s="5">
        <v>55073.961393201855</v>
      </c>
      <c r="AAS454" s="5">
        <v>68185.970121695354</v>
      </c>
      <c r="AAT454" s="5">
        <v>82673.153636592542</v>
      </c>
      <c r="AAU454" s="5">
        <v>98653.329680839321</v>
      </c>
      <c r="AAV454" s="5">
        <v>116253.50349730389</v>
      </c>
    </row>
    <row r="455" spans="2:724" ht="15" customHeight="1">
      <c r="B455" s="228">
        <v>182</v>
      </c>
      <c r="C455" s="228">
        <v>331983</v>
      </c>
      <c r="D455" s="229" t="s">
        <v>589</v>
      </c>
      <c r="E455" s="73" t="b">
        <v>0</v>
      </c>
      <c r="F455" s="230">
        <v>41495</v>
      </c>
      <c r="G455" s="231" t="s">
        <v>426</v>
      </c>
      <c r="H455" s="57" t="s">
        <v>258</v>
      </c>
      <c r="I455" s="57" t="s">
        <v>200</v>
      </c>
      <c r="J455" s="229" t="s">
        <v>259</v>
      </c>
      <c r="K455" s="232">
        <v>11000</v>
      </c>
      <c r="L455" s="232">
        <v>0</v>
      </c>
      <c r="M455" s="73" t="b">
        <v>1</v>
      </c>
      <c r="N455" s="73" t="b">
        <v>1</v>
      </c>
      <c r="O455" s="73" t="b">
        <v>1</v>
      </c>
      <c r="P455" s="27">
        <v>42591</v>
      </c>
      <c r="Q455" s="27" t="s">
        <v>426</v>
      </c>
      <c r="R455" s="69">
        <v>0</v>
      </c>
      <c r="S455" s="69">
        <v>0.06</v>
      </c>
      <c r="T455" s="69">
        <v>0.06</v>
      </c>
      <c r="U455" s="69">
        <v>0.06</v>
      </c>
      <c r="V455" s="69">
        <v>0.06</v>
      </c>
      <c r="W455" s="69">
        <v>0.06</v>
      </c>
      <c r="Z455" s="232">
        <v>8464</v>
      </c>
      <c r="AA455" s="232">
        <v>8464</v>
      </c>
      <c r="AB455" s="232">
        <v>8464</v>
      </c>
      <c r="AC455" s="232">
        <v>8464</v>
      </c>
      <c r="AD455" s="232">
        <v>8464</v>
      </c>
      <c r="AE455" s="232">
        <v>9905</v>
      </c>
      <c r="AF455" s="232">
        <v>9905</v>
      </c>
      <c r="AG455" s="232">
        <v>9905</v>
      </c>
      <c r="AH455" s="232">
        <v>9905</v>
      </c>
      <c r="AI455" s="232">
        <v>9905</v>
      </c>
      <c r="AJ455" s="232">
        <v>9905</v>
      </c>
      <c r="AK455" s="232">
        <v>9905</v>
      </c>
      <c r="AL455" s="5">
        <v>10499.300000000001</v>
      </c>
      <c r="AM455" s="5">
        <v>10499.300000000001</v>
      </c>
      <c r="AN455" s="5">
        <v>10499.300000000001</v>
      </c>
      <c r="AO455" s="5">
        <v>10499.300000000001</v>
      </c>
      <c r="AP455" s="5">
        <v>10499.300000000001</v>
      </c>
      <c r="AQ455" s="5">
        <v>10499.300000000001</v>
      </c>
      <c r="AR455" s="5">
        <v>10499.300000000001</v>
      </c>
      <c r="AS455" s="5">
        <v>10499.300000000001</v>
      </c>
      <c r="AT455" s="5">
        <v>10499.300000000001</v>
      </c>
      <c r="AU455" s="5">
        <v>10499.300000000001</v>
      </c>
      <c r="AV455" s="5">
        <v>10499.300000000001</v>
      </c>
      <c r="AW455" s="5">
        <v>10499.300000000001</v>
      </c>
      <c r="AX455" s="5">
        <v>11129.258000000002</v>
      </c>
      <c r="AY455" s="5">
        <v>11129.258000000002</v>
      </c>
      <c r="AZ455" s="5">
        <v>11129.258000000002</v>
      </c>
      <c r="BA455" s="5">
        <v>11129.258000000002</v>
      </c>
      <c r="BB455" s="5">
        <v>11129.258000000002</v>
      </c>
      <c r="BC455" s="5">
        <v>11129.258000000002</v>
      </c>
      <c r="BD455" s="5">
        <v>11129.258000000002</v>
      </c>
      <c r="BE455" s="5">
        <v>11129.258000000002</v>
      </c>
      <c r="BF455" s="5">
        <v>11129.258000000002</v>
      </c>
      <c r="BG455" s="5">
        <v>11129.258000000002</v>
      </c>
      <c r="BH455" s="5">
        <v>11129.258000000002</v>
      </c>
      <c r="BI455" s="5">
        <v>11129.258000000002</v>
      </c>
      <c r="BJ455" s="5">
        <v>11797.013480000001</v>
      </c>
      <c r="BK455" s="5">
        <v>11797.013480000001</v>
      </c>
      <c r="BL455" s="5">
        <v>11797.013480000001</v>
      </c>
      <c r="BM455" s="5">
        <v>11797.013480000001</v>
      </c>
      <c r="BN455" s="5">
        <v>11797.013480000001</v>
      </c>
      <c r="BO455" s="5">
        <v>11797.013480000001</v>
      </c>
      <c r="BP455" s="5">
        <v>11797.013480000001</v>
      </c>
      <c r="BQ455" s="5">
        <v>11797.013480000001</v>
      </c>
      <c r="BR455" s="5">
        <v>11797.013480000001</v>
      </c>
      <c r="BS455" s="5">
        <v>11797.013480000001</v>
      </c>
      <c r="BT455" s="5">
        <v>11797.013480000001</v>
      </c>
      <c r="BU455" s="5">
        <v>11797.013480000001</v>
      </c>
      <c r="BV455" s="5">
        <v>12504.834288800002</v>
      </c>
      <c r="BW455" s="5">
        <v>12504.834288800002</v>
      </c>
      <c r="BX455" s="5">
        <v>12504.834288800002</v>
      </c>
      <c r="BY455" s="5">
        <v>12504.834288800002</v>
      </c>
      <c r="BZ455" s="5">
        <v>12504.834288800002</v>
      </c>
      <c r="CA455" s="5">
        <v>12504.834288800002</v>
      </c>
      <c r="CB455" s="5">
        <v>12504.834288800002</v>
      </c>
      <c r="CC455" s="5">
        <v>12504.834288800002</v>
      </c>
      <c r="CD455" s="5">
        <v>12504.834288800002</v>
      </c>
      <c r="CE455" s="5">
        <v>12504.834288800002</v>
      </c>
      <c r="CF455" s="5">
        <v>12504.834288800002</v>
      </c>
      <c r="CG455" s="5">
        <v>12504.834288800002</v>
      </c>
      <c r="CH455" s="5">
        <v>13255.124346128003</v>
      </c>
      <c r="CI455" s="5">
        <v>13255.124346128003</v>
      </c>
      <c r="CJ455" s="5">
        <v>13255.124346128003</v>
      </c>
      <c r="CK455" s="5">
        <v>13255.124346128003</v>
      </c>
      <c r="CL455" s="5">
        <v>13255.124346128003</v>
      </c>
      <c r="CM455" s="5">
        <v>13255.124346128003</v>
      </c>
      <c r="CN455" s="5">
        <v>13255.124346128003</v>
      </c>
      <c r="CO455" s="5">
        <v>13255.124346128003</v>
      </c>
      <c r="CP455" s="5">
        <v>13255.124346128003</v>
      </c>
      <c r="CQ455" s="5">
        <v>13255.124346128003</v>
      </c>
      <c r="CR455" s="5">
        <v>13255.124346128003</v>
      </c>
      <c r="CS455" s="5">
        <v>13255.124346128003</v>
      </c>
      <c r="CU455" s="69">
        <v>0</v>
      </c>
      <c r="CV455" s="69">
        <v>0</v>
      </c>
      <c r="CW455" s="69">
        <v>0</v>
      </c>
      <c r="CX455" s="69">
        <v>0</v>
      </c>
      <c r="CY455" s="69">
        <v>0</v>
      </c>
      <c r="CZ455" s="69">
        <v>0</v>
      </c>
      <c r="DC455" s="5">
        <v>0</v>
      </c>
      <c r="DD455" s="5">
        <v>0</v>
      </c>
      <c r="DE455" s="5">
        <v>0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0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0</v>
      </c>
      <c r="EK455" s="5">
        <v>0</v>
      </c>
      <c r="EL455" s="5">
        <v>0</v>
      </c>
      <c r="EM455" s="5">
        <v>0</v>
      </c>
      <c r="EN455" s="5">
        <v>0</v>
      </c>
      <c r="EO455" s="5">
        <v>0</v>
      </c>
      <c r="EP455" s="5">
        <v>0</v>
      </c>
      <c r="EQ455" s="5">
        <v>0</v>
      </c>
      <c r="ER455" s="5">
        <v>0</v>
      </c>
      <c r="ES455" s="5">
        <v>0</v>
      </c>
      <c r="ET455" s="5">
        <v>0</v>
      </c>
      <c r="EU455" s="5">
        <v>0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0</v>
      </c>
      <c r="FC455" s="5">
        <v>0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0</v>
      </c>
      <c r="FO455" s="5">
        <v>0</v>
      </c>
      <c r="FP455" s="5">
        <v>0</v>
      </c>
      <c r="FQ455" s="5">
        <v>0</v>
      </c>
      <c r="FR455" s="5">
        <v>0</v>
      </c>
      <c r="FS455" s="5">
        <v>0</v>
      </c>
      <c r="FT455" s="5">
        <v>0</v>
      </c>
      <c r="FU455" s="5">
        <v>0</v>
      </c>
      <c r="FV455" s="5">
        <v>0</v>
      </c>
      <c r="FW455" s="5"/>
      <c r="FZ455" s="5">
        <v>8464</v>
      </c>
      <c r="GA455" s="5">
        <v>8464</v>
      </c>
      <c r="GB455" s="5">
        <v>8464</v>
      </c>
      <c r="GC455" s="5">
        <v>8464</v>
      </c>
      <c r="GD455" s="5">
        <v>8464</v>
      </c>
      <c r="GE455" s="5">
        <v>9905</v>
      </c>
      <c r="GF455" s="5">
        <v>9905</v>
      </c>
      <c r="GG455" s="5">
        <v>9905</v>
      </c>
      <c r="GH455" s="5">
        <v>9905</v>
      </c>
      <c r="GI455" s="5">
        <v>9905</v>
      </c>
      <c r="GJ455" s="5">
        <v>9905</v>
      </c>
      <c r="GK455" s="5">
        <v>9905</v>
      </c>
      <c r="GL455" s="5">
        <v>10499.300000000001</v>
      </c>
      <c r="GM455" s="5">
        <v>10499.300000000001</v>
      </c>
      <c r="GN455" s="5">
        <v>10499.300000000001</v>
      </c>
      <c r="GO455" s="5">
        <v>10499.300000000001</v>
      </c>
      <c r="GP455" s="5">
        <v>10499.300000000001</v>
      </c>
      <c r="GQ455" s="5">
        <v>10499.300000000001</v>
      </c>
      <c r="GR455" s="5">
        <v>10499.300000000001</v>
      </c>
      <c r="GS455" s="5">
        <v>10499.300000000001</v>
      </c>
      <c r="GT455" s="5">
        <v>10499.300000000001</v>
      </c>
      <c r="GU455" s="5">
        <v>10499.300000000001</v>
      </c>
      <c r="GV455" s="5">
        <v>10499.300000000001</v>
      </c>
      <c r="GW455" s="5">
        <v>10499.300000000001</v>
      </c>
      <c r="GX455" s="5">
        <v>11129.258000000002</v>
      </c>
      <c r="GY455" s="5">
        <v>11129.258000000002</v>
      </c>
      <c r="GZ455" s="5">
        <v>11129.258000000002</v>
      </c>
      <c r="HA455" s="5">
        <v>11129.258000000002</v>
      </c>
      <c r="HB455" s="5">
        <v>11129.258000000002</v>
      </c>
      <c r="HC455" s="5">
        <v>11129.258000000002</v>
      </c>
      <c r="HD455" s="5">
        <v>11129.258000000002</v>
      </c>
      <c r="HE455" s="5">
        <v>11129.258000000002</v>
      </c>
      <c r="HF455" s="5">
        <v>11129.258000000002</v>
      </c>
      <c r="HG455" s="5">
        <v>11129.258000000002</v>
      </c>
      <c r="HH455" s="5">
        <v>11129.258000000002</v>
      </c>
      <c r="HI455" s="5">
        <v>11129.258000000002</v>
      </c>
      <c r="HJ455" s="5">
        <v>11797.013480000001</v>
      </c>
      <c r="HK455" s="5">
        <v>11797.013480000001</v>
      </c>
      <c r="HL455" s="5">
        <v>11797.013480000001</v>
      </c>
      <c r="HM455" s="5">
        <v>11797.013480000001</v>
      </c>
      <c r="HN455" s="5">
        <v>11797.013480000001</v>
      </c>
      <c r="HO455" s="5">
        <v>11797.013480000001</v>
      </c>
      <c r="HP455" s="5">
        <v>11797.013480000001</v>
      </c>
      <c r="HQ455" s="5">
        <v>11797.013480000001</v>
      </c>
      <c r="HR455" s="5">
        <v>11797.013480000001</v>
      </c>
      <c r="HS455" s="5">
        <v>11797.013480000001</v>
      </c>
      <c r="HT455" s="5">
        <v>11797.013480000001</v>
      </c>
      <c r="HU455" s="5">
        <v>11797.013480000001</v>
      </c>
      <c r="HV455" s="5">
        <v>12504.834288800002</v>
      </c>
      <c r="HW455" s="5">
        <v>12504.834288800002</v>
      </c>
      <c r="HX455" s="5">
        <v>12504.834288800002</v>
      </c>
      <c r="HY455" s="5">
        <v>12504.834288800002</v>
      </c>
      <c r="HZ455" s="5">
        <v>12504.834288800002</v>
      </c>
      <c r="IA455" s="5">
        <v>12504.834288800002</v>
      </c>
      <c r="IB455" s="5">
        <v>12504.834288800002</v>
      </c>
      <c r="IC455" s="5">
        <v>12504.834288800002</v>
      </c>
      <c r="ID455" s="5">
        <v>12504.834288800002</v>
      </c>
      <c r="IE455" s="5">
        <v>12504.834288800002</v>
      </c>
      <c r="IF455" s="5">
        <v>12504.834288800002</v>
      </c>
      <c r="IG455" s="5">
        <v>12504.834288800002</v>
      </c>
      <c r="IH455" s="5">
        <v>13255.124346128003</v>
      </c>
      <c r="II455" s="5">
        <v>13255.124346128003</v>
      </c>
      <c r="IJ455" s="5">
        <v>13255.124346128003</v>
      </c>
      <c r="IK455" s="5">
        <v>13255.124346128003</v>
      </c>
      <c r="IL455" s="5">
        <v>13255.124346128003</v>
      </c>
      <c r="IM455" s="5">
        <v>13255.124346128003</v>
      </c>
      <c r="IN455" s="5">
        <v>13255.124346128003</v>
      </c>
      <c r="IO455" s="5">
        <v>13255.124346128003</v>
      </c>
      <c r="IP455" s="5">
        <v>13255.124346128003</v>
      </c>
      <c r="IQ455" s="5">
        <v>13255.124346128003</v>
      </c>
      <c r="IR455" s="5">
        <v>13255.124346128003</v>
      </c>
      <c r="IS455" s="5">
        <v>13255.124346128003</v>
      </c>
      <c r="IT455" s="5"/>
      <c r="IW455" s="5">
        <v>242.91679999999999</v>
      </c>
      <c r="IX455" s="5">
        <v>242.91679999999999</v>
      </c>
      <c r="IY455" s="5">
        <v>242.91679999999999</v>
      </c>
      <c r="IZ455" s="5">
        <v>242.91679999999999</v>
      </c>
      <c r="JA455" s="5">
        <v>242.91679999999999</v>
      </c>
      <c r="JB455" s="5">
        <v>284.27350000000001</v>
      </c>
      <c r="JC455" s="5">
        <v>284.27350000000001</v>
      </c>
      <c r="JD455" s="5">
        <v>284.27350000000001</v>
      </c>
      <c r="JE455" s="5">
        <v>284.27350000000001</v>
      </c>
      <c r="JF455" s="5">
        <v>284.27350000000001</v>
      </c>
      <c r="JG455" s="5">
        <v>284.27350000000001</v>
      </c>
      <c r="JH455" s="5">
        <v>284.27350000000001</v>
      </c>
      <c r="JI455" s="5">
        <v>301.32991000000004</v>
      </c>
      <c r="JJ455" s="5">
        <v>301.32991000000004</v>
      </c>
      <c r="JK455" s="5">
        <v>301.32991000000004</v>
      </c>
      <c r="JL455" s="5">
        <v>301.32991000000004</v>
      </c>
      <c r="JM455" s="5">
        <v>301.32991000000004</v>
      </c>
      <c r="JN455" s="5">
        <v>301.32991000000004</v>
      </c>
      <c r="JO455" s="5">
        <v>301.32991000000004</v>
      </c>
      <c r="JP455" s="5">
        <v>301.32991000000004</v>
      </c>
      <c r="JQ455" s="5">
        <v>301.32991000000004</v>
      </c>
      <c r="JR455" s="5">
        <v>301.32991000000004</v>
      </c>
      <c r="JS455" s="5">
        <v>301.32991000000004</v>
      </c>
      <c r="JT455" s="5">
        <v>301.32991000000004</v>
      </c>
      <c r="JU455" s="5">
        <v>319.40970460000005</v>
      </c>
      <c r="JV455" s="5">
        <v>319.40970460000005</v>
      </c>
      <c r="JW455" s="5">
        <v>319.40970460000005</v>
      </c>
      <c r="JX455" s="5">
        <v>319.40970460000005</v>
      </c>
      <c r="JY455" s="5">
        <v>319.40970460000005</v>
      </c>
      <c r="JZ455" s="5">
        <v>319.40970460000005</v>
      </c>
      <c r="KA455" s="5">
        <v>319.40970460000005</v>
      </c>
      <c r="KB455" s="5">
        <v>319.40970460000005</v>
      </c>
      <c r="KC455" s="5">
        <v>319.40970460000005</v>
      </c>
      <c r="KD455" s="5">
        <v>319.40970460000005</v>
      </c>
      <c r="KE455" s="5">
        <v>319.40970460000005</v>
      </c>
      <c r="KF455" s="5">
        <v>319.40970460000005</v>
      </c>
      <c r="KG455" s="5">
        <v>338.57428687600003</v>
      </c>
      <c r="KH455" s="5">
        <v>338.57428687600003</v>
      </c>
      <c r="KI455" s="5">
        <v>338.57428687600003</v>
      </c>
      <c r="KJ455" s="5">
        <v>338.57428687600003</v>
      </c>
      <c r="KK455" s="5">
        <v>338.57428687600003</v>
      </c>
      <c r="KL455" s="5">
        <v>338.57428687600003</v>
      </c>
      <c r="KM455" s="5">
        <v>338.57428687600003</v>
      </c>
      <c r="KN455" s="5">
        <v>338.57428687600003</v>
      </c>
      <c r="KO455" s="5">
        <v>338.57428687600003</v>
      </c>
      <c r="KP455" s="5">
        <v>338.57428687600003</v>
      </c>
      <c r="KQ455" s="5">
        <v>338.57428687600003</v>
      </c>
      <c r="KR455" s="5">
        <v>338.57428687600003</v>
      </c>
      <c r="KS455" s="5">
        <v>358.88874408856009</v>
      </c>
      <c r="KT455" s="5">
        <v>358.88874408856009</v>
      </c>
      <c r="KU455" s="5">
        <v>358.88874408856009</v>
      </c>
      <c r="KV455" s="5">
        <v>358.88874408856009</v>
      </c>
      <c r="KW455" s="5">
        <v>358.88874408856009</v>
      </c>
      <c r="KX455" s="5">
        <v>358.88874408856009</v>
      </c>
      <c r="KY455" s="5">
        <v>358.88874408856009</v>
      </c>
      <c r="KZ455" s="5">
        <v>358.88874408856009</v>
      </c>
      <c r="LA455" s="5">
        <v>358.88874408856009</v>
      </c>
      <c r="LB455" s="5">
        <v>358.88874408856009</v>
      </c>
      <c r="LC455" s="5">
        <v>358.88874408856009</v>
      </c>
      <c r="LD455" s="5">
        <v>358.88874408856009</v>
      </c>
      <c r="LE455" s="5">
        <v>380.42206873387369</v>
      </c>
      <c r="LF455" s="5">
        <v>380.42206873387369</v>
      </c>
      <c r="LG455" s="5">
        <v>380.42206873387369</v>
      </c>
      <c r="LH455" s="5">
        <v>380.42206873387369</v>
      </c>
      <c r="LI455" s="5">
        <v>380.42206873387369</v>
      </c>
      <c r="LJ455" s="5">
        <v>380.42206873387369</v>
      </c>
      <c r="LK455" s="5">
        <v>380.42206873387369</v>
      </c>
      <c r="LL455" s="5">
        <v>380.42206873387369</v>
      </c>
      <c r="LM455" s="5">
        <v>380.42206873387369</v>
      </c>
      <c r="LN455" s="5">
        <v>380.42206873387369</v>
      </c>
      <c r="LO455" s="5">
        <v>380.42206873387369</v>
      </c>
      <c r="LP455" s="5">
        <v>380.42206873387369</v>
      </c>
      <c r="LQ455" s="5"/>
      <c r="LT455" s="5">
        <v>257.30560000000003</v>
      </c>
      <c r="LU455" s="5">
        <v>257.30560000000003</v>
      </c>
      <c r="LV455" s="5">
        <v>257.30560000000003</v>
      </c>
      <c r="LW455" s="5">
        <v>257.30560000000003</v>
      </c>
      <c r="LX455" s="5">
        <v>257.30560000000003</v>
      </c>
      <c r="LY455" s="5">
        <v>301.11200000000002</v>
      </c>
      <c r="LZ455" s="5">
        <v>301.11200000000002</v>
      </c>
      <c r="MA455" s="5">
        <v>301.11200000000002</v>
      </c>
      <c r="MB455" s="5">
        <v>301.11200000000002</v>
      </c>
      <c r="MC455" s="5">
        <v>301.11200000000002</v>
      </c>
      <c r="MD455" s="5">
        <v>301.11200000000002</v>
      </c>
      <c r="ME455" s="5">
        <v>301.11200000000002</v>
      </c>
      <c r="MF455" s="5">
        <v>319.17872000000006</v>
      </c>
      <c r="MG455" s="5">
        <v>319.17872000000006</v>
      </c>
      <c r="MH455" s="5">
        <v>319.17872000000006</v>
      </c>
      <c r="MI455" s="5">
        <v>319.17872000000006</v>
      </c>
      <c r="MJ455" s="5">
        <v>319.17872000000006</v>
      </c>
      <c r="MK455" s="5">
        <v>319.17872000000006</v>
      </c>
      <c r="ML455" s="5">
        <v>319.17872000000006</v>
      </c>
      <c r="MM455" s="5">
        <v>319.17872000000006</v>
      </c>
      <c r="MN455" s="5">
        <v>319.17872000000006</v>
      </c>
      <c r="MO455" s="5">
        <v>319.17872000000006</v>
      </c>
      <c r="MP455" s="5">
        <v>319.17872000000006</v>
      </c>
      <c r="MQ455" s="5">
        <v>319.17872000000006</v>
      </c>
      <c r="MR455" s="5">
        <v>338.32944320000007</v>
      </c>
      <c r="MS455" s="5">
        <v>338.32944320000007</v>
      </c>
      <c r="MT455" s="5">
        <v>338.32944320000007</v>
      </c>
      <c r="MU455" s="5">
        <v>338.32944320000007</v>
      </c>
      <c r="MV455" s="5">
        <v>338.32944320000007</v>
      </c>
      <c r="MW455" s="5">
        <v>338.32944320000007</v>
      </c>
      <c r="MX455" s="5">
        <v>338.32944320000007</v>
      </c>
      <c r="MY455" s="5">
        <v>338.32944320000007</v>
      </c>
      <c r="MZ455" s="5">
        <v>338.32944320000007</v>
      </c>
      <c r="NA455" s="5">
        <v>338.32944320000007</v>
      </c>
      <c r="NB455" s="5">
        <v>338.32944320000007</v>
      </c>
      <c r="NC455" s="5">
        <v>338.32944320000007</v>
      </c>
      <c r="ND455" s="5">
        <v>358.62920979200004</v>
      </c>
      <c r="NE455" s="5">
        <v>358.62920979200004</v>
      </c>
      <c r="NF455" s="5">
        <v>358.62920979200004</v>
      </c>
      <c r="NG455" s="5">
        <v>358.62920979200004</v>
      </c>
      <c r="NH455" s="5">
        <v>358.62920979200004</v>
      </c>
      <c r="NI455" s="5">
        <v>358.62920979200004</v>
      </c>
      <c r="NJ455" s="5">
        <v>358.62920979200004</v>
      </c>
      <c r="NK455" s="5">
        <v>358.62920979200004</v>
      </c>
      <c r="NL455" s="5">
        <v>358.62920979200004</v>
      </c>
      <c r="NM455" s="5">
        <v>358.62920979200004</v>
      </c>
      <c r="NN455" s="5">
        <v>358.62920979200004</v>
      </c>
      <c r="NO455" s="5">
        <v>358.62920979200004</v>
      </c>
      <c r="NP455" s="5">
        <v>380.14696237952006</v>
      </c>
      <c r="NQ455" s="5">
        <v>380.14696237952006</v>
      </c>
      <c r="NR455" s="5">
        <v>380.14696237952006</v>
      </c>
      <c r="NS455" s="5">
        <v>380.14696237952006</v>
      </c>
      <c r="NT455" s="5">
        <v>380.14696237952006</v>
      </c>
      <c r="NU455" s="5">
        <v>380.14696237952006</v>
      </c>
      <c r="NV455" s="5">
        <v>380.14696237952006</v>
      </c>
      <c r="NW455" s="5">
        <v>380.14696237952006</v>
      </c>
      <c r="NX455" s="5">
        <v>380.14696237952006</v>
      </c>
      <c r="NY455" s="5">
        <v>380.14696237952006</v>
      </c>
      <c r="NZ455" s="5">
        <v>380.14696237952006</v>
      </c>
      <c r="OA455" s="5">
        <v>380.14696237952006</v>
      </c>
      <c r="OB455" s="5">
        <v>402.95578012229129</v>
      </c>
      <c r="OC455" s="5">
        <v>402.95578012229129</v>
      </c>
      <c r="OD455" s="5">
        <v>402.95578012229129</v>
      </c>
      <c r="OE455" s="5">
        <v>402.95578012229129</v>
      </c>
      <c r="OF455" s="5">
        <v>402.95578012229129</v>
      </c>
      <c r="OG455" s="5">
        <v>402.95578012229129</v>
      </c>
      <c r="OH455" s="5">
        <v>402.95578012229129</v>
      </c>
      <c r="OI455" s="5">
        <v>402.95578012229129</v>
      </c>
      <c r="OJ455" s="5">
        <v>402.95578012229129</v>
      </c>
      <c r="OK455" s="5">
        <v>402.95578012229129</v>
      </c>
      <c r="OL455" s="5">
        <v>402.95578012229129</v>
      </c>
      <c r="OM455" s="5">
        <v>402.95578012229129</v>
      </c>
      <c r="ON455" s="5"/>
      <c r="OQ455" s="59">
        <v>0</v>
      </c>
      <c r="OR455" s="59">
        <v>0</v>
      </c>
      <c r="OS455" s="59">
        <v>0</v>
      </c>
      <c r="OT455" s="59">
        <v>0</v>
      </c>
      <c r="OU455" s="59">
        <v>0</v>
      </c>
      <c r="OV455" s="59">
        <v>0</v>
      </c>
      <c r="OW455" s="59">
        <v>0</v>
      </c>
      <c r="OX455" s="59">
        <v>0</v>
      </c>
      <c r="OY455" s="59">
        <v>0</v>
      </c>
      <c r="OZ455" s="59">
        <v>0</v>
      </c>
      <c r="PA455" s="59">
        <v>0</v>
      </c>
      <c r="PB455" s="59">
        <v>0</v>
      </c>
      <c r="PC455" s="59">
        <v>0</v>
      </c>
      <c r="PD455" s="59">
        <v>0</v>
      </c>
      <c r="PE455" s="59">
        <v>0</v>
      </c>
      <c r="PF455" s="59">
        <v>0</v>
      </c>
      <c r="PG455" s="59">
        <v>0</v>
      </c>
      <c r="PH455" s="59">
        <v>0</v>
      </c>
      <c r="PI455" s="59">
        <v>0</v>
      </c>
      <c r="PJ455" s="59">
        <v>0</v>
      </c>
      <c r="PK455" s="59">
        <v>0</v>
      </c>
      <c r="PL455" s="59">
        <v>0</v>
      </c>
      <c r="PM455" s="59">
        <v>0</v>
      </c>
      <c r="PN455" s="59">
        <v>0</v>
      </c>
      <c r="PO455" s="59">
        <v>0</v>
      </c>
      <c r="PP455" s="59">
        <v>0</v>
      </c>
      <c r="PQ455" s="59">
        <v>0</v>
      </c>
      <c r="PR455" s="59">
        <v>0</v>
      </c>
      <c r="PS455" s="59">
        <v>0</v>
      </c>
      <c r="PT455" s="59">
        <v>0</v>
      </c>
      <c r="PU455" s="59">
        <v>0</v>
      </c>
      <c r="PV455" s="59">
        <v>0</v>
      </c>
      <c r="PW455" s="59">
        <v>0</v>
      </c>
      <c r="PX455" s="59">
        <v>0</v>
      </c>
      <c r="PY455" s="59">
        <v>0</v>
      </c>
      <c r="PZ455" s="59">
        <v>0</v>
      </c>
      <c r="QA455" s="59">
        <v>0</v>
      </c>
      <c r="QB455" s="59">
        <v>0</v>
      </c>
      <c r="QC455" s="59">
        <v>0</v>
      </c>
      <c r="QD455" s="59">
        <v>0</v>
      </c>
      <c r="QE455" s="59">
        <v>0</v>
      </c>
      <c r="QF455" s="59">
        <v>0</v>
      </c>
      <c r="QG455" s="59">
        <v>0</v>
      </c>
      <c r="QH455" s="59">
        <v>0</v>
      </c>
      <c r="QI455" s="59">
        <v>0</v>
      </c>
      <c r="QJ455" s="59">
        <v>0</v>
      </c>
      <c r="QK455" s="59">
        <v>0</v>
      </c>
      <c r="QL455" s="59">
        <v>0</v>
      </c>
      <c r="QM455" s="59">
        <v>0</v>
      </c>
      <c r="QN455" s="59">
        <v>0</v>
      </c>
      <c r="QO455" s="59">
        <v>0</v>
      </c>
      <c r="QP455" s="59">
        <v>0</v>
      </c>
      <c r="QQ455" s="59">
        <v>0</v>
      </c>
      <c r="QR455" s="59">
        <v>0</v>
      </c>
      <c r="QS455" s="59">
        <v>0</v>
      </c>
      <c r="QT455" s="59">
        <v>0</v>
      </c>
      <c r="QU455" s="59">
        <v>0</v>
      </c>
      <c r="QV455" s="59">
        <v>0</v>
      </c>
      <c r="QW455" s="59">
        <v>0</v>
      </c>
      <c r="QX455" s="59">
        <v>0</v>
      </c>
      <c r="QY455" s="59">
        <v>0</v>
      </c>
      <c r="QZ455" s="59">
        <v>0</v>
      </c>
      <c r="RA455" s="59">
        <v>0</v>
      </c>
      <c r="RB455" s="59">
        <v>0</v>
      </c>
      <c r="RC455" s="59">
        <v>0</v>
      </c>
      <c r="RD455" s="59">
        <v>0</v>
      </c>
      <c r="RE455" s="59">
        <v>0</v>
      </c>
      <c r="RF455" s="59">
        <v>0</v>
      </c>
      <c r="RG455" s="59">
        <v>0</v>
      </c>
      <c r="RH455" s="59">
        <v>0</v>
      </c>
      <c r="RI455" s="59">
        <v>0</v>
      </c>
      <c r="RJ455" s="59">
        <v>0</v>
      </c>
      <c r="RK455" s="59"/>
      <c r="RN455" s="59">
        <v>500.22239999999999</v>
      </c>
      <c r="RO455" s="59">
        <v>500.22239999999999</v>
      </c>
      <c r="RP455" s="59">
        <v>500.22239999999999</v>
      </c>
      <c r="RQ455" s="59">
        <v>500.22239999999999</v>
      </c>
      <c r="RR455" s="59">
        <v>500.22239999999999</v>
      </c>
      <c r="RS455" s="59">
        <v>585.38550000000009</v>
      </c>
      <c r="RT455" s="59">
        <v>585.38550000000009</v>
      </c>
      <c r="RU455" s="59">
        <v>585.38550000000009</v>
      </c>
      <c r="RV455" s="59">
        <v>585.38550000000009</v>
      </c>
      <c r="RW455" s="59">
        <v>585.38550000000009</v>
      </c>
      <c r="RX455" s="59">
        <v>585.38550000000009</v>
      </c>
      <c r="RY455" s="59">
        <v>585.38550000000009</v>
      </c>
      <c r="RZ455" s="59">
        <v>620.50863000000004</v>
      </c>
      <c r="SA455" s="59">
        <v>620.50863000000004</v>
      </c>
      <c r="SB455" s="59">
        <v>620.50863000000004</v>
      </c>
      <c r="SC455" s="59">
        <v>620.50863000000004</v>
      </c>
      <c r="SD455" s="59">
        <v>620.50863000000004</v>
      </c>
      <c r="SE455" s="59">
        <v>620.50863000000004</v>
      </c>
      <c r="SF455" s="59">
        <v>620.50863000000004</v>
      </c>
      <c r="SG455" s="59">
        <v>620.50863000000004</v>
      </c>
      <c r="SH455" s="59">
        <v>620.50863000000004</v>
      </c>
      <c r="SI455" s="59">
        <v>620.50863000000004</v>
      </c>
      <c r="SJ455" s="59">
        <v>620.50863000000004</v>
      </c>
      <c r="SK455" s="59">
        <v>620.50863000000004</v>
      </c>
      <c r="SL455" s="59">
        <v>657.73914780000018</v>
      </c>
      <c r="SM455" s="59">
        <v>657.73914780000018</v>
      </c>
      <c r="SN455" s="59">
        <v>657.73914780000018</v>
      </c>
      <c r="SO455" s="59">
        <v>657.73914780000018</v>
      </c>
      <c r="SP455" s="59">
        <v>657.73914780000018</v>
      </c>
      <c r="SQ455" s="59">
        <v>657.73914780000018</v>
      </c>
      <c r="SR455" s="59">
        <v>657.73914780000018</v>
      </c>
      <c r="SS455" s="59">
        <v>657.73914780000018</v>
      </c>
      <c r="ST455" s="59">
        <v>657.73914780000018</v>
      </c>
      <c r="SU455" s="59">
        <v>657.73914780000018</v>
      </c>
      <c r="SV455" s="59">
        <v>657.73914780000018</v>
      </c>
      <c r="SW455" s="59">
        <v>657.73914780000018</v>
      </c>
      <c r="SX455" s="59">
        <v>697.20349666800007</v>
      </c>
      <c r="SY455" s="59">
        <v>697.20349666800007</v>
      </c>
      <c r="SZ455" s="59">
        <v>697.20349666800007</v>
      </c>
      <c r="TA455" s="59">
        <v>697.20349666800007</v>
      </c>
      <c r="TB455" s="59">
        <v>697.20349666800007</v>
      </c>
      <c r="TC455" s="59">
        <v>697.20349666800007</v>
      </c>
      <c r="TD455" s="59">
        <v>697.20349666800007</v>
      </c>
      <c r="TE455" s="59">
        <v>697.20349666800007</v>
      </c>
      <c r="TF455" s="59">
        <v>697.20349666800007</v>
      </c>
      <c r="TG455" s="59">
        <v>697.20349666800007</v>
      </c>
      <c r="TH455" s="59">
        <v>697.20349666800007</v>
      </c>
      <c r="TI455" s="59">
        <v>697.20349666800007</v>
      </c>
      <c r="TJ455" s="59">
        <v>739.03570646808021</v>
      </c>
      <c r="TK455" s="59">
        <v>739.03570646808021</v>
      </c>
      <c r="TL455" s="59">
        <v>739.03570646808021</v>
      </c>
      <c r="TM455" s="59">
        <v>739.03570646808021</v>
      </c>
      <c r="TN455" s="59">
        <v>739.03570646808021</v>
      </c>
      <c r="TO455" s="59">
        <v>739.03570646808021</v>
      </c>
      <c r="TP455" s="59">
        <v>739.03570646808021</v>
      </c>
      <c r="TQ455" s="59">
        <v>739.03570646808021</v>
      </c>
      <c r="TR455" s="59">
        <v>739.03570646808021</v>
      </c>
      <c r="TS455" s="59">
        <v>739.03570646808021</v>
      </c>
      <c r="TT455" s="59">
        <v>739.03570646808021</v>
      </c>
      <c r="TU455" s="59">
        <v>739.03570646808021</v>
      </c>
      <c r="TV455" s="59">
        <v>783.37784885616497</v>
      </c>
      <c r="TW455" s="59">
        <v>783.37784885616497</v>
      </c>
      <c r="TX455" s="59">
        <v>783.37784885616497</v>
      </c>
      <c r="TY455" s="59">
        <v>783.37784885616497</v>
      </c>
      <c r="TZ455" s="59">
        <v>783.37784885616497</v>
      </c>
      <c r="UA455" s="59">
        <v>783.37784885616497</v>
      </c>
      <c r="UB455" s="59">
        <v>783.37784885616497</v>
      </c>
      <c r="UC455" s="59">
        <v>783.37784885616497</v>
      </c>
      <c r="UD455" s="59">
        <v>783.37784885616497</v>
      </c>
      <c r="UE455" s="59">
        <v>783.37784885616497</v>
      </c>
      <c r="UF455" s="59">
        <v>783.37784885616497</v>
      </c>
      <c r="UG455" s="59">
        <v>783.37784885616497</v>
      </c>
      <c r="UH455" s="59"/>
      <c r="UK455" s="59">
        <v>3204.4985000000006</v>
      </c>
      <c r="UL455" s="59">
        <v>3615.9589199999996</v>
      </c>
      <c r="UM455" s="59">
        <v>3832.9164552000016</v>
      </c>
      <c r="UN455" s="59">
        <v>4062.8914425119997</v>
      </c>
      <c r="UO455" s="59">
        <v>4306.6649290627211</v>
      </c>
      <c r="UP455" s="59">
        <v>4565.0648248064854</v>
      </c>
      <c r="UQ455" s="59"/>
      <c r="UT455" s="59">
        <v>3394.3120000000008</v>
      </c>
      <c r="UU455" s="59">
        <v>3830.14464</v>
      </c>
      <c r="UV455" s="59">
        <v>4059.9533184000015</v>
      </c>
      <c r="UW455" s="59">
        <v>4303.5505175040007</v>
      </c>
      <c r="UX455" s="59">
        <v>4561.7635485542405</v>
      </c>
      <c r="UY455" s="59">
        <v>4835.4693614674952</v>
      </c>
      <c r="UZ455" s="59"/>
      <c r="VC455" s="59">
        <v>0</v>
      </c>
      <c r="VD455" s="59">
        <v>0</v>
      </c>
      <c r="VE455" s="59">
        <v>0</v>
      </c>
      <c r="VF455" s="59">
        <v>0</v>
      </c>
      <c r="VG455" s="59">
        <v>0</v>
      </c>
      <c r="VH455" s="59">
        <v>0</v>
      </c>
      <c r="VI455" s="59"/>
      <c r="VL455" s="59">
        <v>6598.8105000000014</v>
      </c>
      <c r="VM455" s="59">
        <v>7446.1035599999996</v>
      </c>
      <c r="VN455" s="59">
        <v>7892.8697736000031</v>
      </c>
      <c r="VO455" s="59">
        <v>8366.4419600159999</v>
      </c>
      <c r="VP455" s="59">
        <v>8868.4284776169625</v>
      </c>
      <c r="VQ455" s="59">
        <v>9400.5341862739806</v>
      </c>
      <c r="VR455" s="59"/>
      <c r="VU455" s="59">
        <v>111655</v>
      </c>
      <c r="VV455" s="59">
        <v>125991.60000000002</v>
      </c>
      <c r="VW455" s="59">
        <v>133551.09600000002</v>
      </c>
      <c r="VX455" s="59">
        <v>141564.16175999999</v>
      </c>
      <c r="VY455" s="59">
        <v>150058.01146560002</v>
      </c>
      <c r="VZ455" s="59">
        <v>159061.49215353598</v>
      </c>
      <c r="WA455" s="59"/>
      <c r="WD455" s="59">
        <v>9304.5833333333339</v>
      </c>
      <c r="WE455" s="59">
        <v>10499.300000000001</v>
      </c>
      <c r="WF455" s="59">
        <v>11129.258000000002</v>
      </c>
      <c r="WG455" s="59">
        <v>11797.01348</v>
      </c>
      <c r="WH455" s="59">
        <v>12504.834288800002</v>
      </c>
      <c r="WI455" s="59">
        <v>13255.124346127997</v>
      </c>
      <c r="WJ455" s="59"/>
      <c r="WM455" s="59">
        <v>390.45670723178074</v>
      </c>
      <c r="WN455" s="59">
        <v>440.59169114561485</v>
      </c>
      <c r="WO455" s="59">
        <v>467.02719261435175</v>
      </c>
      <c r="WP455" s="59">
        <v>495.0488241712128</v>
      </c>
      <c r="WQ455" s="59">
        <v>524.7517536214857</v>
      </c>
      <c r="WR455" s="59">
        <v>556.23685883877454</v>
      </c>
      <c r="WS455" s="59"/>
      <c r="WV455" s="74">
        <v>16.733333333333334</v>
      </c>
      <c r="WW455" s="74">
        <v>28.733333333333334</v>
      </c>
      <c r="WX455" s="74">
        <v>40.733333333333334</v>
      </c>
      <c r="WY455" s="74">
        <v>52.733333333333334</v>
      </c>
      <c r="WZ455" s="74">
        <v>64.733333333333334</v>
      </c>
      <c r="XA455" s="74">
        <v>76.733333333333334</v>
      </c>
      <c r="XB455" s="74"/>
      <c r="XE455" s="80">
        <v>1</v>
      </c>
      <c r="XF455" s="80">
        <v>2</v>
      </c>
      <c r="XG455" s="80">
        <v>3</v>
      </c>
      <c r="XH455" s="80">
        <v>4</v>
      </c>
      <c r="XI455" s="80">
        <v>5</v>
      </c>
      <c r="XJ455" s="80">
        <v>6</v>
      </c>
      <c r="XK455" s="80"/>
      <c r="XL455" s="75"/>
      <c r="XM455" s="75"/>
      <c r="XN455" s="80">
        <v>4</v>
      </c>
      <c r="XO455" s="80">
        <v>4</v>
      </c>
      <c r="XP455" s="80">
        <v>4</v>
      </c>
      <c r="XQ455" s="80">
        <v>4</v>
      </c>
      <c r="XR455" s="80">
        <v>4</v>
      </c>
      <c r="XS455" s="80">
        <v>4</v>
      </c>
      <c r="XT455" s="80"/>
      <c r="XW455" s="80">
        <v>22</v>
      </c>
      <c r="XX455" s="80">
        <v>22</v>
      </c>
      <c r="XY455" s="80">
        <v>22</v>
      </c>
      <c r="XZ455" s="80">
        <v>22</v>
      </c>
      <c r="YA455" s="80">
        <v>22</v>
      </c>
      <c r="YB455" s="80">
        <v>22</v>
      </c>
      <c r="YC455" s="80"/>
      <c r="YF455" s="5">
        <v>814.10223457826305</v>
      </c>
      <c r="YG455" s="5">
        <v>918.63367603860752</v>
      </c>
      <c r="YH455" s="5">
        <v>973.75169660092342</v>
      </c>
      <c r="YI455" s="5">
        <v>1032.1767983969794</v>
      </c>
      <c r="YJ455" s="5">
        <v>3193.114420786741</v>
      </c>
      <c r="YK455" s="5">
        <v>3384.7012860339428</v>
      </c>
      <c r="YL455" s="5"/>
      <c r="YO455" s="5">
        <v>17570.551825430135</v>
      </c>
      <c r="YP455" s="5">
        <v>19826.626101552669</v>
      </c>
      <c r="YQ455" s="5">
        <v>28021.631556861106</v>
      </c>
      <c r="YR455" s="5">
        <v>29702.929450272768</v>
      </c>
      <c r="YS455" s="5">
        <v>31485.105217289143</v>
      </c>
      <c r="YT455" s="5">
        <v>33374.211530326473</v>
      </c>
      <c r="YU455" s="5"/>
      <c r="YX455" s="5">
        <v>12017.163391088161</v>
      </c>
      <c r="YY455" s="5">
        <v>19649.869898749301</v>
      </c>
      <c r="YZ455" s="5">
        <v>28021.631556861106</v>
      </c>
      <c r="ZA455" s="5">
        <v>29702.929450272768</v>
      </c>
      <c r="ZB455" s="5">
        <v>31485.105217289143</v>
      </c>
      <c r="ZC455" s="5">
        <v>33374.211530326473</v>
      </c>
      <c r="ZD455" s="5"/>
      <c r="ZG455" s="5">
        <v>390.45670723178074</v>
      </c>
      <c r="ZH455" s="5">
        <v>440.59169114561485</v>
      </c>
      <c r="ZI455" s="5">
        <v>467.02719261435175</v>
      </c>
      <c r="ZJ455" s="5">
        <v>495.0488241712128</v>
      </c>
      <c r="ZK455" s="5">
        <v>524.7517536214857</v>
      </c>
      <c r="ZL455" s="5">
        <v>556.23685883877454</v>
      </c>
      <c r="ZM455" s="5"/>
      <c r="ZP455" s="60">
        <v>10932.78780248986</v>
      </c>
      <c r="ZQ455" s="60">
        <v>12336.567352077216</v>
      </c>
      <c r="ZR455" s="60">
        <v>13076.761393201848</v>
      </c>
      <c r="ZS455" s="60">
        <v>13861.367076793958</v>
      </c>
      <c r="ZT455" s="60">
        <v>14693.049101401601</v>
      </c>
      <c r="ZU455" s="60">
        <v>15574.632047485688</v>
      </c>
      <c r="ZV455" s="60"/>
      <c r="ZY455" s="60">
        <v>390.45670723178074</v>
      </c>
      <c r="ZZ455" s="60">
        <v>440.59169114561485</v>
      </c>
      <c r="AAA455" s="60">
        <v>467.02719261435175</v>
      </c>
      <c r="AAB455" s="60">
        <v>495.0488241712128</v>
      </c>
      <c r="AAC455" s="60">
        <v>524.7517536214857</v>
      </c>
      <c r="AAD455" s="60">
        <v>556.23685883877454</v>
      </c>
      <c r="AAE455" s="60"/>
      <c r="AAH455" s="60">
        <v>10542.33109525808</v>
      </c>
      <c r="AAI455" s="60">
        <v>21148.401174989514</v>
      </c>
      <c r="AAJ455" s="60">
        <v>32224.876290390272</v>
      </c>
      <c r="AAK455" s="60">
        <v>44554.39417540915</v>
      </c>
      <c r="AAL455" s="60">
        <v>63494.962188199774</v>
      </c>
      <c r="AAM455" s="60">
        <v>80098.107672783532</v>
      </c>
      <c r="AAN455" s="60"/>
      <c r="AAQ455" s="5">
        <v>21475.11889774794</v>
      </c>
      <c r="AAR455" s="5">
        <v>33484.968527066732</v>
      </c>
      <c r="AAS455" s="5">
        <v>45301.637683592118</v>
      </c>
      <c r="AAT455" s="5">
        <v>58415.761252203112</v>
      </c>
      <c r="AAU455" s="5">
        <v>78188.011289601374</v>
      </c>
      <c r="AAV455" s="5">
        <v>95672.739720269223</v>
      </c>
    </row>
    <row r="456" spans="2:724" ht="15" customHeight="1">
      <c r="B456" s="228">
        <v>183</v>
      </c>
      <c r="C456" s="228">
        <v>413109</v>
      </c>
      <c r="D456" s="229" t="s">
        <v>590</v>
      </c>
      <c r="E456" s="73" t="b">
        <v>0</v>
      </c>
      <c r="F456" s="230">
        <v>40822</v>
      </c>
      <c r="G456" s="231" t="s">
        <v>426</v>
      </c>
      <c r="H456" s="57" t="s">
        <v>258</v>
      </c>
      <c r="I456" s="57" t="s">
        <v>200</v>
      </c>
      <c r="J456" s="229" t="s">
        <v>260</v>
      </c>
      <c r="K456" s="232">
        <v>8464</v>
      </c>
      <c r="L456" s="232">
        <v>0</v>
      </c>
      <c r="M456" s="73" t="b">
        <v>1</v>
      </c>
      <c r="N456" s="73" t="b">
        <v>1</v>
      </c>
      <c r="O456" s="73" t="b">
        <v>1</v>
      </c>
      <c r="P456" s="27">
        <v>41918</v>
      </c>
      <c r="Q456" s="27" t="s">
        <v>426</v>
      </c>
      <c r="R456" s="69">
        <v>0</v>
      </c>
      <c r="S456" s="69">
        <v>0.06</v>
      </c>
      <c r="T456" s="69">
        <v>0.06</v>
      </c>
      <c r="U456" s="69">
        <v>0.06</v>
      </c>
      <c r="V456" s="69">
        <v>0.06</v>
      </c>
      <c r="W456" s="69">
        <v>0.06</v>
      </c>
      <c r="Z456" s="232">
        <v>8464</v>
      </c>
      <c r="AA456" s="232">
        <v>8464</v>
      </c>
      <c r="AB456" s="232">
        <v>10000</v>
      </c>
      <c r="AC456" s="232">
        <v>10000</v>
      </c>
      <c r="AD456" s="232">
        <v>10000</v>
      </c>
      <c r="AE456" s="232">
        <v>10000</v>
      </c>
      <c r="AF456" s="232">
        <v>10000</v>
      </c>
      <c r="AG456" s="232">
        <v>10000</v>
      </c>
      <c r="AH456" s="232">
        <v>10000</v>
      </c>
      <c r="AI456" s="232">
        <v>10000</v>
      </c>
      <c r="AJ456" s="232">
        <v>10000</v>
      </c>
      <c r="AK456" s="232">
        <v>10000</v>
      </c>
      <c r="AL456" s="5">
        <v>10600</v>
      </c>
      <c r="AM456" s="5">
        <v>10600</v>
      </c>
      <c r="AN456" s="5">
        <v>10600</v>
      </c>
      <c r="AO456" s="5">
        <v>10600</v>
      </c>
      <c r="AP456" s="5">
        <v>10600</v>
      </c>
      <c r="AQ456" s="5">
        <v>10600</v>
      </c>
      <c r="AR456" s="5">
        <v>10600</v>
      </c>
      <c r="AS456" s="5">
        <v>10600</v>
      </c>
      <c r="AT456" s="5">
        <v>10600</v>
      </c>
      <c r="AU456" s="5">
        <v>10600</v>
      </c>
      <c r="AV456" s="5">
        <v>10600</v>
      </c>
      <c r="AW456" s="5">
        <v>10600</v>
      </c>
      <c r="AX456" s="5">
        <v>11236</v>
      </c>
      <c r="AY456" s="5">
        <v>11236</v>
      </c>
      <c r="AZ456" s="5">
        <v>11236</v>
      </c>
      <c r="BA456" s="5">
        <v>11236</v>
      </c>
      <c r="BB456" s="5">
        <v>11236</v>
      </c>
      <c r="BC456" s="5">
        <v>11236</v>
      </c>
      <c r="BD456" s="5">
        <v>11236</v>
      </c>
      <c r="BE456" s="5">
        <v>11236</v>
      </c>
      <c r="BF456" s="5">
        <v>11236</v>
      </c>
      <c r="BG456" s="5">
        <v>11236</v>
      </c>
      <c r="BH456" s="5">
        <v>11236</v>
      </c>
      <c r="BI456" s="5">
        <v>11236</v>
      </c>
      <c r="BJ456" s="5">
        <v>11910.16</v>
      </c>
      <c r="BK456" s="5">
        <v>11910.16</v>
      </c>
      <c r="BL456" s="5">
        <v>11910.16</v>
      </c>
      <c r="BM456" s="5">
        <v>11910.16</v>
      </c>
      <c r="BN456" s="5">
        <v>11910.16</v>
      </c>
      <c r="BO456" s="5">
        <v>11910.16</v>
      </c>
      <c r="BP456" s="5">
        <v>11910.16</v>
      </c>
      <c r="BQ456" s="5">
        <v>11910.16</v>
      </c>
      <c r="BR456" s="5">
        <v>11910.16</v>
      </c>
      <c r="BS456" s="5">
        <v>11910.16</v>
      </c>
      <c r="BT456" s="5">
        <v>11910.16</v>
      </c>
      <c r="BU456" s="5">
        <v>11910.16</v>
      </c>
      <c r="BV456" s="5">
        <v>12624.7696</v>
      </c>
      <c r="BW456" s="5">
        <v>12624.7696</v>
      </c>
      <c r="BX456" s="5">
        <v>12624.7696</v>
      </c>
      <c r="BY456" s="5">
        <v>12624.7696</v>
      </c>
      <c r="BZ456" s="5">
        <v>12624.7696</v>
      </c>
      <c r="CA456" s="5">
        <v>12624.7696</v>
      </c>
      <c r="CB456" s="5">
        <v>12624.7696</v>
      </c>
      <c r="CC456" s="5">
        <v>12624.7696</v>
      </c>
      <c r="CD456" s="5">
        <v>12624.7696</v>
      </c>
      <c r="CE456" s="5">
        <v>12624.7696</v>
      </c>
      <c r="CF456" s="5">
        <v>12624.7696</v>
      </c>
      <c r="CG456" s="5">
        <v>12624.7696</v>
      </c>
      <c r="CH456" s="5">
        <v>13382.255776</v>
      </c>
      <c r="CI456" s="5">
        <v>13382.255776</v>
      </c>
      <c r="CJ456" s="5">
        <v>13382.255776</v>
      </c>
      <c r="CK456" s="5">
        <v>13382.255776</v>
      </c>
      <c r="CL456" s="5">
        <v>13382.255776</v>
      </c>
      <c r="CM456" s="5">
        <v>13382.255776</v>
      </c>
      <c r="CN456" s="5">
        <v>13382.255776</v>
      </c>
      <c r="CO456" s="5">
        <v>13382.255776</v>
      </c>
      <c r="CP456" s="5">
        <v>13382.255776</v>
      </c>
      <c r="CQ456" s="5">
        <v>13382.255776</v>
      </c>
      <c r="CR456" s="5">
        <v>13382.255776</v>
      </c>
      <c r="CS456" s="5">
        <v>13382.255776</v>
      </c>
      <c r="CU456" s="69">
        <v>0</v>
      </c>
      <c r="CV456" s="69">
        <v>0</v>
      </c>
      <c r="CW456" s="69">
        <v>0</v>
      </c>
      <c r="CX456" s="69">
        <v>0</v>
      </c>
      <c r="CY456" s="69">
        <v>0</v>
      </c>
      <c r="CZ456" s="69">
        <v>0</v>
      </c>
      <c r="DC456" s="5">
        <v>0</v>
      </c>
      <c r="DD456" s="5">
        <v>0</v>
      </c>
      <c r="DE456" s="5">
        <v>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0</v>
      </c>
      <c r="EK456" s="5">
        <v>0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0</v>
      </c>
      <c r="FE456" s="5">
        <v>0</v>
      </c>
      <c r="FF456" s="5">
        <v>0</v>
      </c>
      <c r="FG456" s="5">
        <v>0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/>
      <c r="FZ456" s="5">
        <v>8464</v>
      </c>
      <c r="GA456" s="5">
        <v>8464</v>
      </c>
      <c r="GB456" s="5">
        <v>10000</v>
      </c>
      <c r="GC456" s="5">
        <v>10000</v>
      </c>
      <c r="GD456" s="5">
        <v>10000</v>
      </c>
      <c r="GE456" s="5">
        <v>10000</v>
      </c>
      <c r="GF456" s="5">
        <v>10000</v>
      </c>
      <c r="GG456" s="5">
        <v>10000</v>
      </c>
      <c r="GH456" s="5">
        <v>10000</v>
      </c>
      <c r="GI456" s="5">
        <v>10000</v>
      </c>
      <c r="GJ456" s="5">
        <v>10000</v>
      </c>
      <c r="GK456" s="5">
        <v>10000</v>
      </c>
      <c r="GL456" s="5">
        <v>10600</v>
      </c>
      <c r="GM456" s="5">
        <v>10600</v>
      </c>
      <c r="GN456" s="5">
        <v>10600</v>
      </c>
      <c r="GO456" s="5">
        <v>10600</v>
      </c>
      <c r="GP456" s="5">
        <v>10600</v>
      </c>
      <c r="GQ456" s="5">
        <v>10600</v>
      </c>
      <c r="GR456" s="5">
        <v>10600</v>
      </c>
      <c r="GS456" s="5">
        <v>10600</v>
      </c>
      <c r="GT456" s="5">
        <v>10600</v>
      </c>
      <c r="GU456" s="5">
        <v>10600</v>
      </c>
      <c r="GV456" s="5">
        <v>10600</v>
      </c>
      <c r="GW456" s="5">
        <v>10600</v>
      </c>
      <c r="GX456" s="5">
        <v>11236</v>
      </c>
      <c r="GY456" s="5">
        <v>11236</v>
      </c>
      <c r="GZ456" s="5">
        <v>11236</v>
      </c>
      <c r="HA456" s="5">
        <v>11236</v>
      </c>
      <c r="HB456" s="5">
        <v>11236</v>
      </c>
      <c r="HC456" s="5">
        <v>11236</v>
      </c>
      <c r="HD456" s="5">
        <v>11236</v>
      </c>
      <c r="HE456" s="5">
        <v>11236</v>
      </c>
      <c r="HF456" s="5">
        <v>11236</v>
      </c>
      <c r="HG456" s="5">
        <v>11236</v>
      </c>
      <c r="HH456" s="5">
        <v>11236</v>
      </c>
      <c r="HI456" s="5">
        <v>11236</v>
      </c>
      <c r="HJ456" s="5">
        <v>11910.16</v>
      </c>
      <c r="HK456" s="5">
        <v>11910.16</v>
      </c>
      <c r="HL456" s="5">
        <v>11910.16</v>
      </c>
      <c r="HM456" s="5">
        <v>11910.16</v>
      </c>
      <c r="HN456" s="5">
        <v>11910.16</v>
      </c>
      <c r="HO456" s="5">
        <v>11910.16</v>
      </c>
      <c r="HP456" s="5">
        <v>11910.16</v>
      </c>
      <c r="HQ456" s="5">
        <v>11910.16</v>
      </c>
      <c r="HR456" s="5">
        <v>11910.16</v>
      </c>
      <c r="HS456" s="5">
        <v>11910.16</v>
      </c>
      <c r="HT456" s="5">
        <v>11910.16</v>
      </c>
      <c r="HU456" s="5">
        <v>11910.16</v>
      </c>
      <c r="HV456" s="5">
        <v>12624.7696</v>
      </c>
      <c r="HW456" s="5">
        <v>12624.7696</v>
      </c>
      <c r="HX456" s="5">
        <v>12624.7696</v>
      </c>
      <c r="HY456" s="5">
        <v>12624.7696</v>
      </c>
      <c r="HZ456" s="5">
        <v>12624.7696</v>
      </c>
      <c r="IA456" s="5">
        <v>12624.7696</v>
      </c>
      <c r="IB456" s="5">
        <v>12624.7696</v>
      </c>
      <c r="IC456" s="5">
        <v>12624.7696</v>
      </c>
      <c r="ID456" s="5">
        <v>12624.7696</v>
      </c>
      <c r="IE456" s="5">
        <v>12624.7696</v>
      </c>
      <c r="IF456" s="5">
        <v>12624.7696</v>
      </c>
      <c r="IG456" s="5">
        <v>12624.7696</v>
      </c>
      <c r="IH456" s="5">
        <v>13382.255776</v>
      </c>
      <c r="II456" s="5">
        <v>13382.255776</v>
      </c>
      <c r="IJ456" s="5">
        <v>13382.255776</v>
      </c>
      <c r="IK456" s="5">
        <v>13382.255776</v>
      </c>
      <c r="IL456" s="5">
        <v>13382.255776</v>
      </c>
      <c r="IM456" s="5">
        <v>13382.255776</v>
      </c>
      <c r="IN456" s="5">
        <v>13382.255776</v>
      </c>
      <c r="IO456" s="5">
        <v>13382.255776</v>
      </c>
      <c r="IP456" s="5">
        <v>13382.255776</v>
      </c>
      <c r="IQ456" s="5">
        <v>13382.255776</v>
      </c>
      <c r="IR456" s="5">
        <v>13382.255776</v>
      </c>
      <c r="IS456" s="5">
        <v>13382.255776</v>
      </c>
      <c r="IT456" s="5"/>
      <c r="IW456" s="5">
        <v>242.91679999999999</v>
      </c>
      <c r="IX456" s="5">
        <v>242.91679999999999</v>
      </c>
      <c r="IY456" s="5">
        <v>287</v>
      </c>
      <c r="IZ456" s="5">
        <v>287</v>
      </c>
      <c r="JA456" s="5">
        <v>287</v>
      </c>
      <c r="JB456" s="5">
        <v>287</v>
      </c>
      <c r="JC456" s="5">
        <v>287</v>
      </c>
      <c r="JD456" s="5">
        <v>287</v>
      </c>
      <c r="JE456" s="5">
        <v>287</v>
      </c>
      <c r="JF456" s="5">
        <v>287</v>
      </c>
      <c r="JG456" s="5">
        <v>287</v>
      </c>
      <c r="JH456" s="5">
        <v>287</v>
      </c>
      <c r="JI456" s="5">
        <v>304.21999999999997</v>
      </c>
      <c r="JJ456" s="5">
        <v>304.21999999999997</v>
      </c>
      <c r="JK456" s="5">
        <v>304.21999999999997</v>
      </c>
      <c r="JL456" s="5">
        <v>304.21999999999997</v>
      </c>
      <c r="JM456" s="5">
        <v>304.21999999999997</v>
      </c>
      <c r="JN456" s="5">
        <v>304.21999999999997</v>
      </c>
      <c r="JO456" s="5">
        <v>304.21999999999997</v>
      </c>
      <c r="JP456" s="5">
        <v>304.21999999999997</v>
      </c>
      <c r="JQ456" s="5">
        <v>304.21999999999997</v>
      </c>
      <c r="JR456" s="5">
        <v>304.21999999999997</v>
      </c>
      <c r="JS456" s="5">
        <v>304.21999999999997</v>
      </c>
      <c r="JT456" s="5">
        <v>304.21999999999997</v>
      </c>
      <c r="JU456" s="5">
        <v>322.47320000000002</v>
      </c>
      <c r="JV456" s="5">
        <v>322.47320000000002</v>
      </c>
      <c r="JW456" s="5">
        <v>322.47320000000002</v>
      </c>
      <c r="JX456" s="5">
        <v>322.47320000000002</v>
      </c>
      <c r="JY456" s="5">
        <v>322.47320000000002</v>
      </c>
      <c r="JZ456" s="5">
        <v>322.47320000000002</v>
      </c>
      <c r="KA456" s="5">
        <v>322.47320000000002</v>
      </c>
      <c r="KB456" s="5">
        <v>322.47320000000002</v>
      </c>
      <c r="KC456" s="5">
        <v>322.47320000000002</v>
      </c>
      <c r="KD456" s="5">
        <v>322.47320000000002</v>
      </c>
      <c r="KE456" s="5">
        <v>322.47320000000002</v>
      </c>
      <c r="KF456" s="5">
        <v>322.47320000000002</v>
      </c>
      <c r="KG456" s="5">
        <v>341.82159200000001</v>
      </c>
      <c r="KH456" s="5">
        <v>341.82159200000001</v>
      </c>
      <c r="KI456" s="5">
        <v>341.82159200000001</v>
      </c>
      <c r="KJ456" s="5">
        <v>341.82159200000001</v>
      </c>
      <c r="KK456" s="5">
        <v>341.82159200000001</v>
      </c>
      <c r="KL456" s="5">
        <v>341.82159200000001</v>
      </c>
      <c r="KM456" s="5">
        <v>341.82159200000001</v>
      </c>
      <c r="KN456" s="5">
        <v>341.82159200000001</v>
      </c>
      <c r="KO456" s="5">
        <v>341.82159200000001</v>
      </c>
      <c r="KP456" s="5">
        <v>341.82159200000001</v>
      </c>
      <c r="KQ456" s="5">
        <v>341.82159200000001</v>
      </c>
      <c r="KR456" s="5">
        <v>341.82159200000001</v>
      </c>
      <c r="KS456" s="5">
        <v>362.33088751999998</v>
      </c>
      <c r="KT456" s="5">
        <v>362.33088751999998</v>
      </c>
      <c r="KU456" s="5">
        <v>362.33088751999998</v>
      </c>
      <c r="KV456" s="5">
        <v>362.33088751999998</v>
      </c>
      <c r="KW456" s="5">
        <v>362.33088751999998</v>
      </c>
      <c r="KX456" s="5">
        <v>362.33088751999998</v>
      </c>
      <c r="KY456" s="5">
        <v>362.33088751999998</v>
      </c>
      <c r="KZ456" s="5">
        <v>362.33088751999998</v>
      </c>
      <c r="LA456" s="5">
        <v>362.33088751999998</v>
      </c>
      <c r="LB456" s="5">
        <v>362.33088751999998</v>
      </c>
      <c r="LC456" s="5">
        <v>362.33088751999998</v>
      </c>
      <c r="LD456" s="5">
        <v>362.33088751999998</v>
      </c>
      <c r="LE456" s="5">
        <v>384.07074077120001</v>
      </c>
      <c r="LF456" s="5">
        <v>384.07074077120001</v>
      </c>
      <c r="LG456" s="5">
        <v>384.07074077120001</v>
      </c>
      <c r="LH456" s="5">
        <v>384.07074077120001</v>
      </c>
      <c r="LI456" s="5">
        <v>384.07074077120001</v>
      </c>
      <c r="LJ456" s="5">
        <v>384.07074077120001</v>
      </c>
      <c r="LK456" s="5">
        <v>384.07074077120001</v>
      </c>
      <c r="LL456" s="5">
        <v>384.07074077120001</v>
      </c>
      <c r="LM456" s="5">
        <v>384.07074077120001</v>
      </c>
      <c r="LN456" s="5">
        <v>384.07074077120001</v>
      </c>
      <c r="LO456" s="5">
        <v>384.07074077120001</v>
      </c>
      <c r="LP456" s="5">
        <v>384.07074077120001</v>
      </c>
      <c r="LQ456" s="5"/>
      <c r="LT456" s="5">
        <v>257.30560000000003</v>
      </c>
      <c r="LU456" s="5">
        <v>257.30560000000003</v>
      </c>
      <c r="LV456" s="5">
        <v>304</v>
      </c>
      <c r="LW456" s="5">
        <v>304</v>
      </c>
      <c r="LX456" s="5">
        <v>304</v>
      </c>
      <c r="LY456" s="5">
        <v>304</v>
      </c>
      <c r="LZ456" s="5">
        <v>304</v>
      </c>
      <c r="MA456" s="5">
        <v>304</v>
      </c>
      <c r="MB456" s="5">
        <v>304</v>
      </c>
      <c r="MC456" s="5">
        <v>304</v>
      </c>
      <c r="MD456" s="5">
        <v>304</v>
      </c>
      <c r="ME456" s="5">
        <v>304</v>
      </c>
      <c r="MF456" s="5">
        <v>322.24</v>
      </c>
      <c r="MG456" s="5">
        <v>322.24</v>
      </c>
      <c r="MH456" s="5">
        <v>322.24</v>
      </c>
      <c r="MI456" s="5">
        <v>322.24</v>
      </c>
      <c r="MJ456" s="5">
        <v>322.24</v>
      </c>
      <c r="MK456" s="5">
        <v>322.24</v>
      </c>
      <c r="ML456" s="5">
        <v>322.24</v>
      </c>
      <c r="MM456" s="5">
        <v>322.24</v>
      </c>
      <c r="MN456" s="5">
        <v>322.24</v>
      </c>
      <c r="MO456" s="5">
        <v>322.24</v>
      </c>
      <c r="MP456" s="5">
        <v>322.24</v>
      </c>
      <c r="MQ456" s="5">
        <v>322.24</v>
      </c>
      <c r="MR456" s="5">
        <v>341.57440000000003</v>
      </c>
      <c r="MS456" s="5">
        <v>341.57440000000003</v>
      </c>
      <c r="MT456" s="5">
        <v>341.57440000000003</v>
      </c>
      <c r="MU456" s="5">
        <v>341.57440000000003</v>
      </c>
      <c r="MV456" s="5">
        <v>341.57440000000003</v>
      </c>
      <c r="MW456" s="5">
        <v>341.57440000000003</v>
      </c>
      <c r="MX456" s="5">
        <v>341.57440000000003</v>
      </c>
      <c r="MY456" s="5">
        <v>341.57440000000003</v>
      </c>
      <c r="MZ456" s="5">
        <v>341.57440000000003</v>
      </c>
      <c r="NA456" s="5">
        <v>341.57440000000003</v>
      </c>
      <c r="NB456" s="5">
        <v>341.57440000000003</v>
      </c>
      <c r="NC456" s="5">
        <v>341.57440000000003</v>
      </c>
      <c r="ND456" s="5">
        <v>362.06886400000002</v>
      </c>
      <c r="NE456" s="5">
        <v>362.06886400000002</v>
      </c>
      <c r="NF456" s="5">
        <v>362.06886400000002</v>
      </c>
      <c r="NG456" s="5">
        <v>362.06886400000002</v>
      </c>
      <c r="NH456" s="5">
        <v>362.06886400000002</v>
      </c>
      <c r="NI456" s="5">
        <v>362.06886400000002</v>
      </c>
      <c r="NJ456" s="5">
        <v>362.06886400000002</v>
      </c>
      <c r="NK456" s="5">
        <v>362.06886400000002</v>
      </c>
      <c r="NL456" s="5">
        <v>362.06886400000002</v>
      </c>
      <c r="NM456" s="5">
        <v>362.06886400000002</v>
      </c>
      <c r="NN456" s="5">
        <v>362.06886400000002</v>
      </c>
      <c r="NO456" s="5">
        <v>362.06886400000002</v>
      </c>
      <c r="NP456" s="5">
        <v>383.79299584</v>
      </c>
      <c r="NQ456" s="5">
        <v>383.79299584</v>
      </c>
      <c r="NR456" s="5">
        <v>383.79299584</v>
      </c>
      <c r="NS456" s="5">
        <v>383.79299584</v>
      </c>
      <c r="NT456" s="5">
        <v>383.79299584</v>
      </c>
      <c r="NU456" s="5">
        <v>383.79299584</v>
      </c>
      <c r="NV456" s="5">
        <v>383.79299584</v>
      </c>
      <c r="NW456" s="5">
        <v>383.79299584</v>
      </c>
      <c r="NX456" s="5">
        <v>383.79299584</v>
      </c>
      <c r="NY456" s="5">
        <v>383.79299584</v>
      </c>
      <c r="NZ456" s="5">
        <v>383.79299584</v>
      </c>
      <c r="OA456" s="5">
        <v>383.79299584</v>
      </c>
      <c r="OB456" s="5">
        <v>406.82057559039998</v>
      </c>
      <c r="OC456" s="5">
        <v>406.82057559039998</v>
      </c>
      <c r="OD456" s="5">
        <v>406.82057559039998</v>
      </c>
      <c r="OE456" s="5">
        <v>406.82057559039998</v>
      </c>
      <c r="OF456" s="5">
        <v>406.82057559039998</v>
      </c>
      <c r="OG456" s="5">
        <v>406.82057559039998</v>
      </c>
      <c r="OH456" s="5">
        <v>406.82057559039998</v>
      </c>
      <c r="OI456" s="5">
        <v>406.82057559039998</v>
      </c>
      <c r="OJ456" s="5">
        <v>406.82057559039998</v>
      </c>
      <c r="OK456" s="5">
        <v>406.82057559039998</v>
      </c>
      <c r="OL456" s="5">
        <v>406.82057559039998</v>
      </c>
      <c r="OM456" s="5">
        <v>406.82057559039998</v>
      </c>
      <c r="ON456" s="5"/>
      <c r="OQ456" s="59">
        <v>0</v>
      </c>
      <c r="OR456" s="59">
        <v>0</v>
      </c>
      <c r="OS456" s="59">
        <v>0</v>
      </c>
      <c r="OT456" s="59">
        <v>0</v>
      </c>
      <c r="OU456" s="59">
        <v>0</v>
      </c>
      <c r="OV456" s="59">
        <v>0</v>
      </c>
      <c r="OW456" s="59">
        <v>0</v>
      </c>
      <c r="OX456" s="59">
        <v>0</v>
      </c>
      <c r="OY456" s="59">
        <v>0</v>
      </c>
      <c r="OZ456" s="59">
        <v>0</v>
      </c>
      <c r="PA456" s="59">
        <v>0</v>
      </c>
      <c r="PB456" s="59">
        <v>0</v>
      </c>
      <c r="PC456" s="59">
        <v>0</v>
      </c>
      <c r="PD456" s="59">
        <v>0</v>
      </c>
      <c r="PE456" s="59">
        <v>0</v>
      </c>
      <c r="PF456" s="59">
        <v>0</v>
      </c>
      <c r="PG456" s="59">
        <v>0</v>
      </c>
      <c r="PH456" s="59">
        <v>0</v>
      </c>
      <c r="PI456" s="59">
        <v>0</v>
      </c>
      <c r="PJ456" s="59">
        <v>0</v>
      </c>
      <c r="PK456" s="59">
        <v>0</v>
      </c>
      <c r="PL456" s="59">
        <v>0</v>
      </c>
      <c r="PM456" s="59">
        <v>0</v>
      </c>
      <c r="PN456" s="59">
        <v>0</v>
      </c>
      <c r="PO456" s="59">
        <v>0</v>
      </c>
      <c r="PP456" s="59">
        <v>0</v>
      </c>
      <c r="PQ456" s="59">
        <v>0</v>
      </c>
      <c r="PR456" s="59">
        <v>0</v>
      </c>
      <c r="PS456" s="59">
        <v>0</v>
      </c>
      <c r="PT456" s="59">
        <v>0</v>
      </c>
      <c r="PU456" s="59">
        <v>0</v>
      </c>
      <c r="PV456" s="59">
        <v>0</v>
      </c>
      <c r="PW456" s="59">
        <v>0</v>
      </c>
      <c r="PX456" s="59">
        <v>0</v>
      </c>
      <c r="PY456" s="59">
        <v>0</v>
      </c>
      <c r="PZ456" s="59">
        <v>0</v>
      </c>
      <c r="QA456" s="59">
        <v>0</v>
      </c>
      <c r="QB456" s="59">
        <v>0</v>
      </c>
      <c r="QC456" s="59">
        <v>0</v>
      </c>
      <c r="QD456" s="59">
        <v>0</v>
      </c>
      <c r="QE456" s="59">
        <v>0</v>
      </c>
      <c r="QF456" s="59">
        <v>0</v>
      </c>
      <c r="QG456" s="59">
        <v>0</v>
      </c>
      <c r="QH456" s="59">
        <v>0</v>
      </c>
      <c r="QI456" s="59">
        <v>0</v>
      </c>
      <c r="QJ456" s="59">
        <v>0</v>
      </c>
      <c r="QK456" s="59">
        <v>0</v>
      </c>
      <c r="QL456" s="59">
        <v>0</v>
      </c>
      <c r="QM456" s="59">
        <v>0</v>
      </c>
      <c r="QN456" s="59">
        <v>0</v>
      </c>
      <c r="QO456" s="59">
        <v>0</v>
      </c>
      <c r="QP456" s="59">
        <v>0</v>
      </c>
      <c r="QQ456" s="59">
        <v>0</v>
      </c>
      <c r="QR456" s="59">
        <v>0</v>
      </c>
      <c r="QS456" s="59">
        <v>0</v>
      </c>
      <c r="QT456" s="59">
        <v>0</v>
      </c>
      <c r="QU456" s="59">
        <v>0</v>
      </c>
      <c r="QV456" s="59">
        <v>0</v>
      </c>
      <c r="QW456" s="59">
        <v>0</v>
      </c>
      <c r="QX456" s="59">
        <v>0</v>
      </c>
      <c r="QY456" s="59">
        <v>0</v>
      </c>
      <c r="QZ456" s="59">
        <v>0</v>
      </c>
      <c r="RA456" s="59">
        <v>0</v>
      </c>
      <c r="RB456" s="59">
        <v>0</v>
      </c>
      <c r="RC456" s="59">
        <v>0</v>
      </c>
      <c r="RD456" s="59">
        <v>0</v>
      </c>
      <c r="RE456" s="59">
        <v>0</v>
      </c>
      <c r="RF456" s="59">
        <v>0</v>
      </c>
      <c r="RG456" s="59">
        <v>0</v>
      </c>
      <c r="RH456" s="59">
        <v>0</v>
      </c>
      <c r="RI456" s="59">
        <v>0</v>
      </c>
      <c r="RJ456" s="59">
        <v>0</v>
      </c>
      <c r="RK456" s="59"/>
      <c r="RN456" s="59">
        <v>500.22239999999999</v>
      </c>
      <c r="RO456" s="59">
        <v>500.22239999999999</v>
      </c>
      <c r="RP456" s="59">
        <v>591</v>
      </c>
      <c r="RQ456" s="59">
        <v>591</v>
      </c>
      <c r="RR456" s="59">
        <v>591</v>
      </c>
      <c r="RS456" s="59">
        <v>591</v>
      </c>
      <c r="RT456" s="59">
        <v>591</v>
      </c>
      <c r="RU456" s="59">
        <v>591</v>
      </c>
      <c r="RV456" s="59">
        <v>591</v>
      </c>
      <c r="RW456" s="59">
        <v>591</v>
      </c>
      <c r="RX456" s="59">
        <v>591</v>
      </c>
      <c r="RY456" s="59">
        <v>591</v>
      </c>
      <c r="RZ456" s="59">
        <v>626.46</v>
      </c>
      <c r="SA456" s="59">
        <v>626.46</v>
      </c>
      <c r="SB456" s="59">
        <v>626.46</v>
      </c>
      <c r="SC456" s="59">
        <v>626.46</v>
      </c>
      <c r="SD456" s="59">
        <v>626.46</v>
      </c>
      <c r="SE456" s="59">
        <v>626.46</v>
      </c>
      <c r="SF456" s="59">
        <v>626.46</v>
      </c>
      <c r="SG456" s="59">
        <v>626.46</v>
      </c>
      <c r="SH456" s="59">
        <v>626.46</v>
      </c>
      <c r="SI456" s="59">
        <v>626.46</v>
      </c>
      <c r="SJ456" s="59">
        <v>626.46</v>
      </c>
      <c r="SK456" s="59">
        <v>626.46</v>
      </c>
      <c r="SL456" s="59">
        <v>664.0476000000001</v>
      </c>
      <c r="SM456" s="59">
        <v>664.0476000000001</v>
      </c>
      <c r="SN456" s="59">
        <v>664.0476000000001</v>
      </c>
      <c r="SO456" s="59">
        <v>664.0476000000001</v>
      </c>
      <c r="SP456" s="59">
        <v>664.0476000000001</v>
      </c>
      <c r="SQ456" s="59">
        <v>664.0476000000001</v>
      </c>
      <c r="SR456" s="59">
        <v>664.0476000000001</v>
      </c>
      <c r="SS456" s="59">
        <v>664.0476000000001</v>
      </c>
      <c r="ST456" s="59">
        <v>664.0476000000001</v>
      </c>
      <c r="SU456" s="59">
        <v>664.0476000000001</v>
      </c>
      <c r="SV456" s="59">
        <v>664.0476000000001</v>
      </c>
      <c r="SW456" s="59">
        <v>664.0476000000001</v>
      </c>
      <c r="SX456" s="59">
        <v>703.89045600000009</v>
      </c>
      <c r="SY456" s="59">
        <v>703.89045600000009</v>
      </c>
      <c r="SZ456" s="59">
        <v>703.89045600000009</v>
      </c>
      <c r="TA456" s="59">
        <v>703.89045600000009</v>
      </c>
      <c r="TB456" s="59">
        <v>703.89045600000009</v>
      </c>
      <c r="TC456" s="59">
        <v>703.89045600000009</v>
      </c>
      <c r="TD456" s="59">
        <v>703.89045600000009</v>
      </c>
      <c r="TE456" s="59">
        <v>703.89045600000009</v>
      </c>
      <c r="TF456" s="59">
        <v>703.89045600000009</v>
      </c>
      <c r="TG456" s="59">
        <v>703.89045600000009</v>
      </c>
      <c r="TH456" s="59">
        <v>703.89045600000009</v>
      </c>
      <c r="TI456" s="59">
        <v>703.89045600000009</v>
      </c>
      <c r="TJ456" s="59">
        <v>746.12388336000004</v>
      </c>
      <c r="TK456" s="59">
        <v>746.12388336000004</v>
      </c>
      <c r="TL456" s="59">
        <v>746.12388336000004</v>
      </c>
      <c r="TM456" s="59">
        <v>746.12388336000004</v>
      </c>
      <c r="TN456" s="59">
        <v>746.12388336000004</v>
      </c>
      <c r="TO456" s="59">
        <v>746.12388336000004</v>
      </c>
      <c r="TP456" s="59">
        <v>746.12388336000004</v>
      </c>
      <c r="TQ456" s="59">
        <v>746.12388336000004</v>
      </c>
      <c r="TR456" s="59">
        <v>746.12388336000004</v>
      </c>
      <c r="TS456" s="59">
        <v>746.12388336000004</v>
      </c>
      <c r="TT456" s="59">
        <v>746.12388336000004</v>
      </c>
      <c r="TU456" s="59">
        <v>746.12388336000004</v>
      </c>
      <c r="TV456" s="59">
        <v>790.89131636160005</v>
      </c>
      <c r="TW456" s="59">
        <v>790.89131636160005</v>
      </c>
      <c r="TX456" s="59">
        <v>790.89131636160005</v>
      </c>
      <c r="TY456" s="59">
        <v>790.89131636160005</v>
      </c>
      <c r="TZ456" s="59">
        <v>790.89131636160005</v>
      </c>
      <c r="UA456" s="59">
        <v>790.89131636160005</v>
      </c>
      <c r="UB456" s="59">
        <v>790.89131636160005</v>
      </c>
      <c r="UC456" s="59">
        <v>790.89131636160005</v>
      </c>
      <c r="UD456" s="59">
        <v>790.89131636160005</v>
      </c>
      <c r="UE456" s="59">
        <v>790.89131636160005</v>
      </c>
      <c r="UF456" s="59">
        <v>790.89131636160005</v>
      </c>
      <c r="UG456" s="59">
        <v>790.89131636160005</v>
      </c>
      <c r="UH456" s="59"/>
      <c r="UK456" s="59">
        <v>3355.8335999999999</v>
      </c>
      <c r="UL456" s="59">
        <v>3650.639999999999</v>
      </c>
      <c r="UM456" s="59">
        <v>3869.6783999999993</v>
      </c>
      <c r="UN456" s="59">
        <v>4101.859104000001</v>
      </c>
      <c r="UO456" s="59">
        <v>4347.9706502399995</v>
      </c>
      <c r="UP456" s="59">
        <v>4608.8488892543992</v>
      </c>
      <c r="UQ456" s="59"/>
      <c r="UT456" s="59">
        <v>3554.6112000000003</v>
      </c>
      <c r="UU456" s="59">
        <v>3866.8799999999992</v>
      </c>
      <c r="UV456" s="59">
        <v>4098.8928000000005</v>
      </c>
      <c r="UW456" s="59">
        <v>4344.8263679999991</v>
      </c>
      <c r="UX456" s="59">
        <v>4605.51595008</v>
      </c>
      <c r="UY456" s="59">
        <v>4881.8469070847996</v>
      </c>
      <c r="UZ456" s="59"/>
      <c r="VC456" s="59">
        <v>0</v>
      </c>
      <c r="VD456" s="59">
        <v>0</v>
      </c>
      <c r="VE456" s="59">
        <v>0</v>
      </c>
      <c r="VF456" s="59">
        <v>0</v>
      </c>
      <c r="VG456" s="59">
        <v>0</v>
      </c>
      <c r="VH456" s="59">
        <v>0</v>
      </c>
      <c r="VI456" s="59"/>
      <c r="VL456" s="59">
        <v>6910.4448000000002</v>
      </c>
      <c r="VM456" s="59">
        <v>7517.5199999999986</v>
      </c>
      <c r="VN456" s="59">
        <v>7968.5712000000003</v>
      </c>
      <c r="VO456" s="59">
        <v>8446.685472000001</v>
      </c>
      <c r="VP456" s="59">
        <v>8953.4866003200004</v>
      </c>
      <c r="VQ456" s="59">
        <v>9490.6957963391978</v>
      </c>
      <c r="VR456" s="59"/>
      <c r="VU456" s="59">
        <v>116928</v>
      </c>
      <c r="VV456" s="59">
        <v>127200</v>
      </c>
      <c r="VW456" s="59">
        <v>134832</v>
      </c>
      <c r="VX456" s="59">
        <v>142921.92000000001</v>
      </c>
      <c r="VY456" s="59">
        <v>151497.2352</v>
      </c>
      <c r="VZ456" s="59">
        <v>160587.06931200004</v>
      </c>
      <c r="WA456" s="59"/>
      <c r="WD456" s="59">
        <v>9744</v>
      </c>
      <c r="WE456" s="59">
        <v>10600</v>
      </c>
      <c r="WF456" s="59">
        <v>11236</v>
      </c>
      <c r="WG456" s="59">
        <v>11910.160000000002</v>
      </c>
      <c r="WH456" s="59">
        <v>12624.7696</v>
      </c>
      <c r="WI456" s="59">
        <v>13382.255776000004</v>
      </c>
      <c r="WJ456" s="59"/>
      <c r="WM456" s="59">
        <v>408.89634913973987</v>
      </c>
      <c r="WN456" s="59">
        <v>444.8174569869912</v>
      </c>
      <c r="WO456" s="59">
        <v>471.50650440621069</v>
      </c>
      <c r="WP456" s="59">
        <v>499.79689467058341</v>
      </c>
      <c r="WQ456" s="59">
        <v>529.78470835081828</v>
      </c>
      <c r="WR456" s="59">
        <v>561.5717908518676</v>
      </c>
      <c r="WS456" s="59"/>
      <c r="WV456" s="74">
        <v>38.833333333333336</v>
      </c>
      <c r="WW456" s="74">
        <v>50.833333333333336</v>
      </c>
      <c r="WX456" s="74">
        <v>62.833333333333336</v>
      </c>
      <c r="WY456" s="74">
        <v>74.833333333333329</v>
      </c>
      <c r="WZ456" s="74">
        <v>86.833333333333329</v>
      </c>
      <c r="XA456" s="74">
        <v>98.833333333333329</v>
      </c>
      <c r="XB456" s="74"/>
      <c r="XE456" s="80">
        <v>3</v>
      </c>
      <c r="XF456" s="80">
        <v>4</v>
      </c>
      <c r="XG456" s="80">
        <v>5</v>
      </c>
      <c r="XH456" s="80">
        <v>6</v>
      </c>
      <c r="XI456" s="80">
        <v>7</v>
      </c>
      <c r="XJ456" s="80">
        <v>8</v>
      </c>
      <c r="XK456" s="80"/>
      <c r="XL456" s="75"/>
      <c r="XM456" s="75"/>
      <c r="XN456" s="80">
        <v>2</v>
      </c>
      <c r="XO456" s="80">
        <v>2</v>
      </c>
      <c r="XP456" s="80">
        <v>2</v>
      </c>
      <c r="XQ456" s="80">
        <v>2</v>
      </c>
      <c r="XR456" s="80">
        <v>2</v>
      </c>
      <c r="XS456" s="80">
        <v>2</v>
      </c>
      <c r="XT456" s="80"/>
      <c r="XW456" s="80">
        <v>25</v>
      </c>
      <c r="XX456" s="80">
        <v>25</v>
      </c>
      <c r="XY456" s="80">
        <v>25</v>
      </c>
      <c r="XZ456" s="80">
        <v>24</v>
      </c>
      <c r="YA456" s="80">
        <v>24</v>
      </c>
      <c r="YB456" s="80">
        <v>24</v>
      </c>
      <c r="YC456" s="80"/>
      <c r="YF456" s="5">
        <v>852.54888795635816</v>
      </c>
      <c r="YG456" s="5">
        <v>927.44439781787696</v>
      </c>
      <c r="YH456" s="5">
        <v>2869.1170793117926</v>
      </c>
      <c r="YI456" s="5">
        <v>3041.2641040705012</v>
      </c>
      <c r="YJ456" s="5">
        <v>3223.7399503147299</v>
      </c>
      <c r="YK456" s="5">
        <v>3417.1643473336144</v>
      </c>
      <c r="YL456" s="5"/>
      <c r="YO456" s="5">
        <v>24533.780948384392</v>
      </c>
      <c r="YP456" s="5">
        <v>26689.047419219471</v>
      </c>
      <c r="YQ456" s="5">
        <v>28290.390264372643</v>
      </c>
      <c r="YR456" s="5">
        <v>29987.813680235005</v>
      </c>
      <c r="YS456" s="5">
        <v>31787.082501049095</v>
      </c>
      <c r="YT456" s="5">
        <v>33694.307451112058</v>
      </c>
      <c r="YU456" s="5"/>
      <c r="YX456" s="5">
        <v>16779.578534989105</v>
      </c>
      <c r="YY456" s="5">
        <v>26451.112096583271</v>
      </c>
      <c r="YZ456" s="5">
        <v>28290.390264372643</v>
      </c>
      <c r="ZA456" s="5">
        <v>29987.813680235005</v>
      </c>
      <c r="ZB456" s="5">
        <v>31787.082501049095</v>
      </c>
      <c r="ZC456" s="5">
        <v>33694.307451112058</v>
      </c>
      <c r="ZD456" s="5"/>
      <c r="ZG456" s="5">
        <v>408.89634913973987</v>
      </c>
      <c r="ZH456" s="5">
        <v>444.8174569869912</v>
      </c>
      <c r="ZI456" s="5">
        <v>471.50650440621069</v>
      </c>
      <c r="ZJ456" s="5">
        <v>499.79689467058341</v>
      </c>
      <c r="ZK456" s="5">
        <v>529.78470835081828</v>
      </c>
      <c r="ZL456" s="5">
        <v>561.5717908518676</v>
      </c>
      <c r="ZM456" s="5"/>
      <c r="ZP456" s="60">
        <v>11449.097775912716</v>
      </c>
      <c r="ZQ456" s="60">
        <v>12454.888795635754</v>
      </c>
      <c r="ZR456" s="60">
        <v>13202.182123373899</v>
      </c>
      <c r="ZS456" s="60">
        <v>13994.313050776336</v>
      </c>
      <c r="ZT456" s="60">
        <v>14833.971833822912</v>
      </c>
      <c r="ZU456" s="60">
        <v>15724.010143852292</v>
      </c>
      <c r="ZV456" s="60"/>
      <c r="ZY456" s="60">
        <v>408.89634913973987</v>
      </c>
      <c r="ZZ456" s="60">
        <v>444.8174569869912</v>
      </c>
      <c r="AAA456" s="60">
        <v>471.50650440621069</v>
      </c>
      <c r="AAB456" s="60">
        <v>499.79689467058341</v>
      </c>
      <c r="AAC456" s="60">
        <v>529.78470835081828</v>
      </c>
      <c r="AAD456" s="60">
        <v>561.5717908518676</v>
      </c>
      <c r="AAE456" s="60"/>
      <c r="AAH456" s="60">
        <v>25760.469995803611</v>
      </c>
      <c r="AAI456" s="60">
        <v>37364.666386907258</v>
      </c>
      <c r="AAJ456" s="60">
        <v>54223.248006714231</v>
      </c>
      <c r="AAK456" s="60">
        <v>68971.971464540504</v>
      </c>
      <c r="AAL456" s="60">
        <v>85295.338044481745</v>
      </c>
      <c r="AAM456" s="60">
        <v>103329.20951674363</v>
      </c>
      <c r="AAN456" s="60"/>
      <c r="AAQ456" s="5">
        <v>37209.567771716327</v>
      </c>
      <c r="AAR456" s="5">
        <v>49819.555182543016</v>
      </c>
      <c r="AAS456" s="5">
        <v>67425.430130088134</v>
      </c>
      <c r="AAT456" s="5">
        <v>82966.284515316845</v>
      </c>
      <c r="AAU456" s="5">
        <v>100129.30987830466</v>
      </c>
      <c r="AAV456" s="5">
        <v>119053.21966059593</v>
      </c>
    </row>
    <row r="457" spans="2:724" ht="15" customHeight="1">
      <c r="B457" s="228">
        <v>184</v>
      </c>
      <c r="C457" s="228">
        <v>444035</v>
      </c>
      <c r="D457" s="229" t="s">
        <v>591</v>
      </c>
      <c r="E457" s="73" t="b">
        <v>0</v>
      </c>
      <c r="F457" s="230">
        <v>41852</v>
      </c>
      <c r="G457" s="231" t="s">
        <v>426</v>
      </c>
      <c r="H457" s="57" t="s">
        <v>258</v>
      </c>
      <c r="I457" s="57" t="s">
        <v>200</v>
      </c>
      <c r="J457" s="229" t="s">
        <v>259</v>
      </c>
      <c r="K457" s="232">
        <v>8464</v>
      </c>
      <c r="L457" s="232">
        <v>0</v>
      </c>
      <c r="M457" s="73" t="b">
        <v>1</v>
      </c>
      <c r="N457" s="73" t="b">
        <v>1</v>
      </c>
      <c r="O457" s="73" t="b">
        <v>1</v>
      </c>
      <c r="P457" s="27">
        <v>42948</v>
      </c>
      <c r="Q457" s="27" t="s">
        <v>426</v>
      </c>
      <c r="R457" s="69">
        <v>0</v>
      </c>
      <c r="S457" s="69">
        <v>0.06</v>
      </c>
      <c r="T457" s="69">
        <v>0.06</v>
      </c>
      <c r="U457" s="69">
        <v>0.06</v>
      </c>
      <c r="V457" s="69">
        <v>0.06</v>
      </c>
      <c r="W457" s="69">
        <v>0.06</v>
      </c>
      <c r="Z457" s="232">
        <v>0</v>
      </c>
      <c r="AA457" s="232">
        <v>0</v>
      </c>
      <c r="AB457" s="232">
        <v>0</v>
      </c>
      <c r="AC457" s="232">
        <v>0</v>
      </c>
      <c r="AD457" s="232">
        <v>0</v>
      </c>
      <c r="AE457" s="232">
        <v>0</v>
      </c>
      <c r="AF457" s="232">
        <v>0</v>
      </c>
      <c r="AG457" s="232">
        <v>9905</v>
      </c>
      <c r="AH457" s="232">
        <v>9905</v>
      </c>
      <c r="AI457" s="232">
        <v>9905</v>
      </c>
      <c r="AJ457" s="232">
        <v>9905</v>
      </c>
      <c r="AK457" s="232">
        <v>9905</v>
      </c>
      <c r="AL457" s="5">
        <v>10499.300000000001</v>
      </c>
      <c r="AM457" s="5">
        <v>10499.300000000001</v>
      </c>
      <c r="AN457" s="5">
        <v>10499.300000000001</v>
      </c>
      <c r="AO457" s="5">
        <v>10499.300000000001</v>
      </c>
      <c r="AP457" s="5">
        <v>10499.300000000001</v>
      </c>
      <c r="AQ457" s="5">
        <v>10499.300000000001</v>
      </c>
      <c r="AR457" s="5">
        <v>10499.300000000001</v>
      </c>
      <c r="AS457" s="5">
        <v>10499.300000000001</v>
      </c>
      <c r="AT457" s="5">
        <v>10499.300000000001</v>
      </c>
      <c r="AU457" s="5">
        <v>10499.300000000001</v>
      </c>
      <c r="AV457" s="5">
        <v>10499.300000000001</v>
      </c>
      <c r="AW457" s="5">
        <v>10499.300000000001</v>
      </c>
      <c r="AX457" s="5">
        <v>11129.258000000002</v>
      </c>
      <c r="AY457" s="5">
        <v>11129.258000000002</v>
      </c>
      <c r="AZ457" s="5">
        <v>11129.258000000002</v>
      </c>
      <c r="BA457" s="5">
        <v>11129.258000000002</v>
      </c>
      <c r="BB457" s="5">
        <v>11129.258000000002</v>
      </c>
      <c r="BC457" s="5">
        <v>11129.258000000002</v>
      </c>
      <c r="BD457" s="5">
        <v>11129.258000000002</v>
      </c>
      <c r="BE457" s="5">
        <v>11129.258000000002</v>
      </c>
      <c r="BF457" s="5">
        <v>11129.258000000002</v>
      </c>
      <c r="BG457" s="5">
        <v>11129.258000000002</v>
      </c>
      <c r="BH457" s="5">
        <v>11129.258000000002</v>
      </c>
      <c r="BI457" s="5">
        <v>11129.258000000002</v>
      </c>
      <c r="BJ457" s="5">
        <v>11797.013480000001</v>
      </c>
      <c r="BK457" s="5">
        <v>11797.013480000001</v>
      </c>
      <c r="BL457" s="5">
        <v>11797.013480000001</v>
      </c>
      <c r="BM457" s="5">
        <v>11797.013480000001</v>
      </c>
      <c r="BN457" s="5">
        <v>11797.013480000001</v>
      </c>
      <c r="BO457" s="5">
        <v>11797.013480000001</v>
      </c>
      <c r="BP457" s="5">
        <v>11797.013480000001</v>
      </c>
      <c r="BQ457" s="5">
        <v>11797.013480000001</v>
      </c>
      <c r="BR457" s="5">
        <v>11797.013480000001</v>
      </c>
      <c r="BS457" s="5">
        <v>11797.013480000001</v>
      </c>
      <c r="BT457" s="5">
        <v>11797.013480000001</v>
      </c>
      <c r="BU457" s="5">
        <v>11797.013480000001</v>
      </c>
      <c r="BV457" s="5">
        <v>12504.834288800002</v>
      </c>
      <c r="BW457" s="5">
        <v>12504.834288800002</v>
      </c>
      <c r="BX457" s="5">
        <v>12504.834288800002</v>
      </c>
      <c r="BY457" s="5">
        <v>12504.834288800002</v>
      </c>
      <c r="BZ457" s="5">
        <v>12504.834288800002</v>
      </c>
      <c r="CA457" s="5">
        <v>12504.834288800002</v>
      </c>
      <c r="CB457" s="5">
        <v>12504.834288800002</v>
      </c>
      <c r="CC457" s="5">
        <v>12504.834288800002</v>
      </c>
      <c r="CD457" s="5">
        <v>12504.834288800002</v>
      </c>
      <c r="CE457" s="5">
        <v>12504.834288800002</v>
      </c>
      <c r="CF457" s="5">
        <v>12504.834288800002</v>
      </c>
      <c r="CG457" s="5">
        <v>12504.834288800002</v>
      </c>
      <c r="CH457" s="5">
        <v>13255.124346128003</v>
      </c>
      <c r="CI457" s="5">
        <v>13255.124346128003</v>
      </c>
      <c r="CJ457" s="5">
        <v>13255.124346128003</v>
      </c>
      <c r="CK457" s="5">
        <v>13255.124346128003</v>
      </c>
      <c r="CL457" s="5">
        <v>13255.124346128003</v>
      </c>
      <c r="CM457" s="5">
        <v>13255.124346128003</v>
      </c>
      <c r="CN457" s="5">
        <v>13255.124346128003</v>
      </c>
      <c r="CO457" s="5">
        <v>13255.124346128003</v>
      </c>
      <c r="CP457" s="5">
        <v>13255.124346128003</v>
      </c>
      <c r="CQ457" s="5">
        <v>13255.124346128003</v>
      </c>
      <c r="CR457" s="5">
        <v>13255.124346128003</v>
      </c>
      <c r="CS457" s="5">
        <v>13255.124346128003</v>
      </c>
      <c r="CU457" s="69">
        <v>0</v>
      </c>
      <c r="CV457" s="69">
        <v>0</v>
      </c>
      <c r="CW457" s="69">
        <v>0</v>
      </c>
      <c r="CX457" s="69">
        <v>0</v>
      </c>
      <c r="CY457" s="69">
        <v>0</v>
      </c>
      <c r="CZ457" s="69">
        <v>0</v>
      </c>
      <c r="DC457" s="5">
        <v>0</v>
      </c>
      <c r="DD457" s="5">
        <v>0</v>
      </c>
      <c r="DE457" s="5">
        <v>0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/>
      <c r="FZ457" s="5">
        <v>0</v>
      </c>
      <c r="GA457" s="5">
        <v>0</v>
      </c>
      <c r="GB457" s="5">
        <v>0</v>
      </c>
      <c r="GC457" s="5">
        <v>0</v>
      </c>
      <c r="GD457" s="5">
        <v>0</v>
      </c>
      <c r="GE457" s="5">
        <v>0</v>
      </c>
      <c r="GF457" s="5">
        <v>0</v>
      </c>
      <c r="GG457" s="5">
        <v>9905</v>
      </c>
      <c r="GH457" s="5">
        <v>9905</v>
      </c>
      <c r="GI457" s="5">
        <v>9905</v>
      </c>
      <c r="GJ457" s="5">
        <v>9905</v>
      </c>
      <c r="GK457" s="5">
        <v>9905</v>
      </c>
      <c r="GL457" s="5">
        <v>10499.300000000001</v>
      </c>
      <c r="GM457" s="5">
        <v>10499.300000000001</v>
      </c>
      <c r="GN457" s="5">
        <v>10499.300000000001</v>
      </c>
      <c r="GO457" s="5">
        <v>10499.300000000001</v>
      </c>
      <c r="GP457" s="5">
        <v>10499.300000000001</v>
      </c>
      <c r="GQ457" s="5">
        <v>10499.300000000001</v>
      </c>
      <c r="GR457" s="5">
        <v>10499.300000000001</v>
      </c>
      <c r="GS457" s="5">
        <v>10499.300000000001</v>
      </c>
      <c r="GT457" s="5">
        <v>10499.300000000001</v>
      </c>
      <c r="GU457" s="5">
        <v>10499.300000000001</v>
      </c>
      <c r="GV457" s="5">
        <v>10499.300000000001</v>
      </c>
      <c r="GW457" s="5">
        <v>10499.300000000001</v>
      </c>
      <c r="GX457" s="5">
        <v>11129.258000000002</v>
      </c>
      <c r="GY457" s="5">
        <v>11129.258000000002</v>
      </c>
      <c r="GZ457" s="5">
        <v>11129.258000000002</v>
      </c>
      <c r="HA457" s="5">
        <v>11129.258000000002</v>
      </c>
      <c r="HB457" s="5">
        <v>11129.258000000002</v>
      </c>
      <c r="HC457" s="5">
        <v>11129.258000000002</v>
      </c>
      <c r="HD457" s="5">
        <v>11129.258000000002</v>
      </c>
      <c r="HE457" s="5">
        <v>11129.258000000002</v>
      </c>
      <c r="HF457" s="5">
        <v>11129.258000000002</v>
      </c>
      <c r="HG457" s="5">
        <v>11129.258000000002</v>
      </c>
      <c r="HH457" s="5">
        <v>11129.258000000002</v>
      </c>
      <c r="HI457" s="5">
        <v>11129.258000000002</v>
      </c>
      <c r="HJ457" s="5">
        <v>11797.013480000001</v>
      </c>
      <c r="HK457" s="5">
        <v>11797.013480000001</v>
      </c>
      <c r="HL457" s="5">
        <v>11797.013480000001</v>
      </c>
      <c r="HM457" s="5">
        <v>11797.013480000001</v>
      </c>
      <c r="HN457" s="5">
        <v>11797.013480000001</v>
      </c>
      <c r="HO457" s="5">
        <v>11797.013480000001</v>
      </c>
      <c r="HP457" s="5">
        <v>11797.013480000001</v>
      </c>
      <c r="HQ457" s="5">
        <v>11797.013480000001</v>
      </c>
      <c r="HR457" s="5">
        <v>11797.013480000001</v>
      </c>
      <c r="HS457" s="5">
        <v>11797.013480000001</v>
      </c>
      <c r="HT457" s="5">
        <v>11797.013480000001</v>
      </c>
      <c r="HU457" s="5">
        <v>11797.013480000001</v>
      </c>
      <c r="HV457" s="5">
        <v>12504.834288800002</v>
      </c>
      <c r="HW457" s="5">
        <v>12504.834288800002</v>
      </c>
      <c r="HX457" s="5">
        <v>12504.834288800002</v>
      </c>
      <c r="HY457" s="5">
        <v>12504.834288800002</v>
      </c>
      <c r="HZ457" s="5">
        <v>12504.834288800002</v>
      </c>
      <c r="IA457" s="5">
        <v>12504.834288800002</v>
      </c>
      <c r="IB457" s="5">
        <v>12504.834288800002</v>
      </c>
      <c r="IC457" s="5">
        <v>12504.834288800002</v>
      </c>
      <c r="ID457" s="5">
        <v>12504.834288800002</v>
      </c>
      <c r="IE457" s="5">
        <v>12504.834288800002</v>
      </c>
      <c r="IF457" s="5">
        <v>12504.834288800002</v>
      </c>
      <c r="IG457" s="5">
        <v>12504.834288800002</v>
      </c>
      <c r="IH457" s="5">
        <v>13255.124346128003</v>
      </c>
      <c r="II457" s="5">
        <v>13255.124346128003</v>
      </c>
      <c r="IJ457" s="5">
        <v>13255.124346128003</v>
      </c>
      <c r="IK457" s="5">
        <v>13255.124346128003</v>
      </c>
      <c r="IL457" s="5">
        <v>13255.124346128003</v>
      </c>
      <c r="IM457" s="5">
        <v>13255.124346128003</v>
      </c>
      <c r="IN457" s="5">
        <v>13255.124346128003</v>
      </c>
      <c r="IO457" s="5">
        <v>13255.124346128003</v>
      </c>
      <c r="IP457" s="5">
        <v>13255.124346128003</v>
      </c>
      <c r="IQ457" s="5">
        <v>13255.124346128003</v>
      </c>
      <c r="IR457" s="5">
        <v>13255.124346128003</v>
      </c>
      <c r="IS457" s="5">
        <v>13255.124346128003</v>
      </c>
      <c r="IT457" s="5"/>
      <c r="IW457" s="5">
        <v>0</v>
      </c>
      <c r="IX457" s="5">
        <v>0</v>
      </c>
      <c r="IY457" s="5">
        <v>0</v>
      </c>
      <c r="IZ457" s="5">
        <v>0</v>
      </c>
      <c r="JA457" s="5">
        <v>0</v>
      </c>
      <c r="JB457" s="5">
        <v>0</v>
      </c>
      <c r="JC457" s="5">
        <v>0</v>
      </c>
      <c r="JD457" s="5">
        <v>284.27350000000001</v>
      </c>
      <c r="JE457" s="5">
        <v>284.27350000000001</v>
      </c>
      <c r="JF457" s="5">
        <v>284.27350000000001</v>
      </c>
      <c r="JG457" s="5">
        <v>284.27350000000001</v>
      </c>
      <c r="JH457" s="5">
        <v>284.27350000000001</v>
      </c>
      <c r="JI457" s="5">
        <v>301.32991000000004</v>
      </c>
      <c r="JJ457" s="5">
        <v>301.32991000000004</v>
      </c>
      <c r="JK457" s="5">
        <v>301.32991000000004</v>
      </c>
      <c r="JL457" s="5">
        <v>301.32991000000004</v>
      </c>
      <c r="JM457" s="5">
        <v>301.32991000000004</v>
      </c>
      <c r="JN457" s="5">
        <v>301.32991000000004</v>
      </c>
      <c r="JO457" s="5">
        <v>301.32991000000004</v>
      </c>
      <c r="JP457" s="5">
        <v>301.32991000000004</v>
      </c>
      <c r="JQ457" s="5">
        <v>301.32991000000004</v>
      </c>
      <c r="JR457" s="5">
        <v>301.32991000000004</v>
      </c>
      <c r="JS457" s="5">
        <v>301.32991000000004</v>
      </c>
      <c r="JT457" s="5">
        <v>301.32991000000004</v>
      </c>
      <c r="JU457" s="5">
        <v>319.40970460000005</v>
      </c>
      <c r="JV457" s="5">
        <v>319.40970460000005</v>
      </c>
      <c r="JW457" s="5">
        <v>319.40970460000005</v>
      </c>
      <c r="JX457" s="5">
        <v>319.40970460000005</v>
      </c>
      <c r="JY457" s="5">
        <v>319.40970460000005</v>
      </c>
      <c r="JZ457" s="5">
        <v>319.40970460000005</v>
      </c>
      <c r="KA457" s="5">
        <v>319.40970460000005</v>
      </c>
      <c r="KB457" s="5">
        <v>319.40970460000005</v>
      </c>
      <c r="KC457" s="5">
        <v>319.40970460000005</v>
      </c>
      <c r="KD457" s="5">
        <v>319.40970460000005</v>
      </c>
      <c r="KE457" s="5">
        <v>319.40970460000005</v>
      </c>
      <c r="KF457" s="5">
        <v>319.40970460000005</v>
      </c>
      <c r="KG457" s="5">
        <v>338.57428687600003</v>
      </c>
      <c r="KH457" s="5">
        <v>338.57428687600003</v>
      </c>
      <c r="KI457" s="5">
        <v>338.57428687600003</v>
      </c>
      <c r="KJ457" s="5">
        <v>338.57428687600003</v>
      </c>
      <c r="KK457" s="5">
        <v>338.57428687600003</v>
      </c>
      <c r="KL457" s="5">
        <v>338.57428687600003</v>
      </c>
      <c r="KM457" s="5">
        <v>338.57428687600003</v>
      </c>
      <c r="KN457" s="5">
        <v>338.57428687600003</v>
      </c>
      <c r="KO457" s="5">
        <v>338.57428687600003</v>
      </c>
      <c r="KP457" s="5">
        <v>338.57428687600003</v>
      </c>
      <c r="KQ457" s="5">
        <v>338.57428687600003</v>
      </c>
      <c r="KR457" s="5">
        <v>338.57428687600003</v>
      </c>
      <c r="KS457" s="5">
        <v>358.88874408856009</v>
      </c>
      <c r="KT457" s="5">
        <v>358.88874408856009</v>
      </c>
      <c r="KU457" s="5">
        <v>358.88874408856009</v>
      </c>
      <c r="KV457" s="5">
        <v>358.88874408856009</v>
      </c>
      <c r="KW457" s="5">
        <v>358.88874408856009</v>
      </c>
      <c r="KX457" s="5">
        <v>358.88874408856009</v>
      </c>
      <c r="KY457" s="5">
        <v>358.88874408856009</v>
      </c>
      <c r="KZ457" s="5">
        <v>358.88874408856009</v>
      </c>
      <c r="LA457" s="5">
        <v>358.88874408856009</v>
      </c>
      <c r="LB457" s="5">
        <v>358.88874408856009</v>
      </c>
      <c r="LC457" s="5">
        <v>358.88874408856009</v>
      </c>
      <c r="LD457" s="5">
        <v>358.88874408856009</v>
      </c>
      <c r="LE457" s="5">
        <v>380.42206873387369</v>
      </c>
      <c r="LF457" s="5">
        <v>380.42206873387369</v>
      </c>
      <c r="LG457" s="5">
        <v>380.42206873387369</v>
      </c>
      <c r="LH457" s="5">
        <v>380.42206873387369</v>
      </c>
      <c r="LI457" s="5">
        <v>380.42206873387369</v>
      </c>
      <c r="LJ457" s="5">
        <v>380.42206873387369</v>
      </c>
      <c r="LK457" s="5">
        <v>380.42206873387369</v>
      </c>
      <c r="LL457" s="5">
        <v>380.42206873387369</v>
      </c>
      <c r="LM457" s="5">
        <v>380.42206873387369</v>
      </c>
      <c r="LN457" s="5">
        <v>380.42206873387369</v>
      </c>
      <c r="LO457" s="5">
        <v>380.42206873387369</v>
      </c>
      <c r="LP457" s="5">
        <v>380.42206873387369</v>
      </c>
      <c r="LQ457" s="5"/>
      <c r="LT457" s="5">
        <v>0</v>
      </c>
      <c r="LU457" s="5">
        <v>0</v>
      </c>
      <c r="LV457" s="5">
        <v>0</v>
      </c>
      <c r="LW457" s="5">
        <v>0</v>
      </c>
      <c r="LX457" s="5">
        <v>0</v>
      </c>
      <c r="LY457" s="5">
        <v>0</v>
      </c>
      <c r="LZ457" s="5">
        <v>0</v>
      </c>
      <c r="MA457" s="5">
        <v>301.11200000000002</v>
      </c>
      <c r="MB457" s="5">
        <v>301.11200000000002</v>
      </c>
      <c r="MC457" s="5">
        <v>301.11200000000002</v>
      </c>
      <c r="MD457" s="5">
        <v>301.11200000000002</v>
      </c>
      <c r="ME457" s="5">
        <v>301.11200000000002</v>
      </c>
      <c r="MF457" s="5">
        <v>319.17872000000006</v>
      </c>
      <c r="MG457" s="5">
        <v>319.17872000000006</v>
      </c>
      <c r="MH457" s="5">
        <v>319.17872000000006</v>
      </c>
      <c r="MI457" s="5">
        <v>319.17872000000006</v>
      </c>
      <c r="MJ457" s="5">
        <v>319.17872000000006</v>
      </c>
      <c r="MK457" s="5">
        <v>319.17872000000006</v>
      </c>
      <c r="ML457" s="5">
        <v>319.17872000000006</v>
      </c>
      <c r="MM457" s="5">
        <v>319.17872000000006</v>
      </c>
      <c r="MN457" s="5">
        <v>319.17872000000006</v>
      </c>
      <c r="MO457" s="5">
        <v>319.17872000000006</v>
      </c>
      <c r="MP457" s="5">
        <v>319.17872000000006</v>
      </c>
      <c r="MQ457" s="5">
        <v>319.17872000000006</v>
      </c>
      <c r="MR457" s="5">
        <v>338.32944320000007</v>
      </c>
      <c r="MS457" s="5">
        <v>338.32944320000007</v>
      </c>
      <c r="MT457" s="5">
        <v>338.32944320000007</v>
      </c>
      <c r="MU457" s="5">
        <v>338.32944320000007</v>
      </c>
      <c r="MV457" s="5">
        <v>338.32944320000007</v>
      </c>
      <c r="MW457" s="5">
        <v>338.32944320000007</v>
      </c>
      <c r="MX457" s="5">
        <v>338.32944320000007</v>
      </c>
      <c r="MY457" s="5">
        <v>338.32944320000007</v>
      </c>
      <c r="MZ457" s="5">
        <v>338.32944320000007</v>
      </c>
      <c r="NA457" s="5">
        <v>338.32944320000007</v>
      </c>
      <c r="NB457" s="5">
        <v>338.32944320000007</v>
      </c>
      <c r="NC457" s="5">
        <v>338.32944320000007</v>
      </c>
      <c r="ND457" s="5">
        <v>358.62920979200004</v>
      </c>
      <c r="NE457" s="5">
        <v>358.62920979200004</v>
      </c>
      <c r="NF457" s="5">
        <v>358.62920979200004</v>
      </c>
      <c r="NG457" s="5">
        <v>358.62920979200004</v>
      </c>
      <c r="NH457" s="5">
        <v>358.62920979200004</v>
      </c>
      <c r="NI457" s="5">
        <v>358.62920979200004</v>
      </c>
      <c r="NJ457" s="5">
        <v>358.62920979200004</v>
      </c>
      <c r="NK457" s="5">
        <v>358.62920979200004</v>
      </c>
      <c r="NL457" s="5">
        <v>358.62920979200004</v>
      </c>
      <c r="NM457" s="5">
        <v>358.62920979200004</v>
      </c>
      <c r="NN457" s="5">
        <v>358.62920979200004</v>
      </c>
      <c r="NO457" s="5">
        <v>358.62920979200004</v>
      </c>
      <c r="NP457" s="5">
        <v>380.14696237952006</v>
      </c>
      <c r="NQ457" s="5">
        <v>380.14696237952006</v>
      </c>
      <c r="NR457" s="5">
        <v>380.14696237952006</v>
      </c>
      <c r="NS457" s="5">
        <v>380.14696237952006</v>
      </c>
      <c r="NT457" s="5">
        <v>380.14696237952006</v>
      </c>
      <c r="NU457" s="5">
        <v>380.14696237952006</v>
      </c>
      <c r="NV457" s="5">
        <v>380.14696237952006</v>
      </c>
      <c r="NW457" s="5">
        <v>380.14696237952006</v>
      </c>
      <c r="NX457" s="5">
        <v>380.14696237952006</v>
      </c>
      <c r="NY457" s="5">
        <v>380.14696237952006</v>
      </c>
      <c r="NZ457" s="5">
        <v>380.14696237952006</v>
      </c>
      <c r="OA457" s="5">
        <v>380.14696237952006</v>
      </c>
      <c r="OB457" s="5">
        <v>402.95578012229129</v>
      </c>
      <c r="OC457" s="5">
        <v>402.95578012229129</v>
      </c>
      <c r="OD457" s="5">
        <v>402.95578012229129</v>
      </c>
      <c r="OE457" s="5">
        <v>402.95578012229129</v>
      </c>
      <c r="OF457" s="5">
        <v>402.95578012229129</v>
      </c>
      <c r="OG457" s="5">
        <v>402.95578012229129</v>
      </c>
      <c r="OH457" s="5">
        <v>402.95578012229129</v>
      </c>
      <c r="OI457" s="5">
        <v>402.95578012229129</v>
      </c>
      <c r="OJ457" s="5">
        <v>402.95578012229129</v>
      </c>
      <c r="OK457" s="5">
        <v>402.95578012229129</v>
      </c>
      <c r="OL457" s="5">
        <v>402.95578012229129</v>
      </c>
      <c r="OM457" s="5">
        <v>402.95578012229129</v>
      </c>
      <c r="ON457" s="5"/>
      <c r="OQ457" s="59">
        <v>0</v>
      </c>
      <c r="OR457" s="59">
        <v>0</v>
      </c>
      <c r="OS457" s="59">
        <v>0</v>
      </c>
      <c r="OT457" s="59">
        <v>0</v>
      </c>
      <c r="OU457" s="59">
        <v>0</v>
      </c>
      <c r="OV457" s="59">
        <v>0</v>
      </c>
      <c r="OW457" s="59">
        <v>0</v>
      </c>
      <c r="OX457" s="59">
        <v>0</v>
      </c>
      <c r="OY457" s="59">
        <v>0</v>
      </c>
      <c r="OZ457" s="59">
        <v>0</v>
      </c>
      <c r="PA457" s="59">
        <v>0</v>
      </c>
      <c r="PB457" s="59">
        <v>0</v>
      </c>
      <c r="PC457" s="59">
        <v>0</v>
      </c>
      <c r="PD457" s="59">
        <v>0</v>
      </c>
      <c r="PE457" s="59">
        <v>0</v>
      </c>
      <c r="PF457" s="59">
        <v>0</v>
      </c>
      <c r="PG457" s="59">
        <v>0</v>
      </c>
      <c r="PH457" s="59">
        <v>0</v>
      </c>
      <c r="PI457" s="59">
        <v>0</v>
      </c>
      <c r="PJ457" s="59">
        <v>0</v>
      </c>
      <c r="PK457" s="59">
        <v>0</v>
      </c>
      <c r="PL457" s="59">
        <v>0</v>
      </c>
      <c r="PM457" s="59">
        <v>0</v>
      </c>
      <c r="PN457" s="59">
        <v>0</v>
      </c>
      <c r="PO457" s="59">
        <v>0</v>
      </c>
      <c r="PP457" s="59">
        <v>0</v>
      </c>
      <c r="PQ457" s="59">
        <v>0</v>
      </c>
      <c r="PR457" s="59">
        <v>0</v>
      </c>
      <c r="PS457" s="59">
        <v>0</v>
      </c>
      <c r="PT457" s="59">
        <v>0</v>
      </c>
      <c r="PU457" s="59">
        <v>0</v>
      </c>
      <c r="PV457" s="59">
        <v>0</v>
      </c>
      <c r="PW457" s="59">
        <v>0</v>
      </c>
      <c r="PX457" s="59">
        <v>0</v>
      </c>
      <c r="PY457" s="59">
        <v>0</v>
      </c>
      <c r="PZ457" s="59">
        <v>0</v>
      </c>
      <c r="QA457" s="59">
        <v>0</v>
      </c>
      <c r="QB457" s="59">
        <v>0</v>
      </c>
      <c r="QC457" s="59">
        <v>0</v>
      </c>
      <c r="QD457" s="59">
        <v>0</v>
      </c>
      <c r="QE457" s="59">
        <v>0</v>
      </c>
      <c r="QF457" s="59">
        <v>0</v>
      </c>
      <c r="QG457" s="59">
        <v>0</v>
      </c>
      <c r="QH457" s="59">
        <v>0</v>
      </c>
      <c r="QI457" s="59">
        <v>0</v>
      </c>
      <c r="QJ457" s="59">
        <v>0</v>
      </c>
      <c r="QK457" s="59">
        <v>0</v>
      </c>
      <c r="QL457" s="59">
        <v>0</v>
      </c>
      <c r="QM457" s="59">
        <v>0</v>
      </c>
      <c r="QN457" s="59">
        <v>0</v>
      </c>
      <c r="QO457" s="59">
        <v>0</v>
      </c>
      <c r="QP457" s="59">
        <v>0</v>
      </c>
      <c r="QQ457" s="59">
        <v>0</v>
      </c>
      <c r="QR457" s="59">
        <v>0</v>
      </c>
      <c r="QS457" s="59">
        <v>0</v>
      </c>
      <c r="QT457" s="59">
        <v>0</v>
      </c>
      <c r="QU457" s="59">
        <v>0</v>
      </c>
      <c r="QV457" s="59">
        <v>0</v>
      </c>
      <c r="QW457" s="59">
        <v>0</v>
      </c>
      <c r="QX457" s="59">
        <v>0</v>
      </c>
      <c r="QY457" s="59">
        <v>0</v>
      </c>
      <c r="QZ457" s="59">
        <v>0</v>
      </c>
      <c r="RA457" s="59">
        <v>0</v>
      </c>
      <c r="RB457" s="59">
        <v>0</v>
      </c>
      <c r="RC457" s="59">
        <v>0</v>
      </c>
      <c r="RD457" s="59">
        <v>0</v>
      </c>
      <c r="RE457" s="59">
        <v>0</v>
      </c>
      <c r="RF457" s="59">
        <v>0</v>
      </c>
      <c r="RG457" s="59">
        <v>0</v>
      </c>
      <c r="RH457" s="59">
        <v>0</v>
      </c>
      <c r="RI457" s="59">
        <v>0</v>
      </c>
      <c r="RJ457" s="59">
        <v>0</v>
      </c>
      <c r="RK457" s="59"/>
      <c r="RN457" s="59">
        <v>0</v>
      </c>
      <c r="RO457" s="59">
        <v>0</v>
      </c>
      <c r="RP457" s="59">
        <v>0</v>
      </c>
      <c r="RQ457" s="59">
        <v>0</v>
      </c>
      <c r="RR457" s="59">
        <v>0</v>
      </c>
      <c r="RS457" s="59">
        <v>0</v>
      </c>
      <c r="RT457" s="59">
        <v>0</v>
      </c>
      <c r="RU457" s="59">
        <v>585.38550000000009</v>
      </c>
      <c r="RV457" s="59">
        <v>585.38550000000009</v>
      </c>
      <c r="RW457" s="59">
        <v>585.38550000000009</v>
      </c>
      <c r="RX457" s="59">
        <v>585.38550000000009</v>
      </c>
      <c r="RY457" s="59">
        <v>585.38550000000009</v>
      </c>
      <c r="RZ457" s="59">
        <v>620.50863000000004</v>
      </c>
      <c r="SA457" s="59">
        <v>620.50863000000004</v>
      </c>
      <c r="SB457" s="59">
        <v>620.50863000000004</v>
      </c>
      <c r="SC457" s="59">
        <v>620.50863000000004</v>
      </c>
      <c r="SD457" s="59">
        <v>620.50863000000004</v>
      </c>
      <c r="SE457" s="59">
        <v>620.50863000000004</v>
      </c>
      <c r="SF457" s="59">
        <v>620.50863000000004</v>
      </c>
      <c r="SG457" s="59">
        <v>620.50863000000004</v>
      </c>
      <c r="SH457" s="59">
        <v>620.50863000000004</v>
      </c>
      <c r="SI457" s="59">
        <v>620.50863000000004</v>
      </c>
      <c r="SJ457" s="59">
        <v>620.50863000000004</v>
      </c>
      <c r="SK457" s="59">
        <v>620.50863000000004</v>
      </c>
      <c r="SL457" s="59">
        <v>657.73914780000018</v>
      </c>
      <c r="SM457" s="59">
        <v>657.73914780000018</v>
      </c>
      <c r="SN457" s="59">
        <v>657.73914780000018</v>
      </c>
      <c r="SO457" s="59">
        <v>657.73914780000018</v>
      </c>
      <c r="SP457" s="59">
        <v>657.73914780000018</v>
      </c>
      <c r="SQ457" s="59">
        <v>657.73914780000018</v>
      </c>
      <c r="SR457" s="59">
        <v>657.73914780000018</v>
      </c>
      <c r="SS457" s="59">
        <v>657.73914780000018</v>
      </c>
      <c r="ST457" s="59">
        <v>657.73914780000018</v>
      </c>
      <c r="SU457" s="59">
        <v>657.73914780000018</v>
      </c>
      <c r="SV457" s="59">
        <v>657.73914780000018</v>
      </c>
      <c r="SW457" s="59">
        <v>657.73914780000018</v>
      </c>
      <c r="SX457" s="59">
        <v>697.20349666800007</v>
      </c>
      <c r="SY457" s="59">
        <v>697.20349666800007</v>
      </c>
      <c r="SZ457" s="59">
        <v>697.20349666800007</v>
      </c>
      <c r="TA457" s="59">
        <v>697.20349666800007</v>
      </c>
      <c r="TB457" s="59">
        <v>697.20349666800007</v>
      </c>
      <c r="TC457" s="59">
        <v>697.20349666800007</v>
      </c>
      <c r="TD457" s="59">
        <v>697.20349666800007</v>
      </c>
      <c r="TE457" s="59">
        <v>697.20349666800007</v>
      </c>
      <c r="TF457" s="59">
        <v>697.20349666800007</v>
      </c>
      <c r="TG457" s="59">
        <v>697.20349666800007</v>
      </c>
      <c r="TH457" s="59">
        <v>697.20349666800007</v>
      </c>
      <c r="TI457" s="59">
        <v>697.20349666800007</v>
      </c>
      <c r="TJ457" s="59">
        <v>739.03570646808021</v>
      </c>
      <c r="TK457" s="59">
        <v>739.03570646808021</v>
      </c>
      <c r="TL457" s="59">
        <v>739.03570646808021</v>
      </c>
      <c r="TM457" s="59">
        <v>739.03570646808021</v>
      </c>
      <c r="TN457" s="59">
        <v>739.03570646808021</v>
      </c>
      <c r="TO457" s="59">
        <v>739.03570646808021</v>
      </c>
      <c r="TP457" s="59">
        <v>739.03570646808021</v>
      </c>
      <c r="TQ457" s="59">
        <v>739.03570646808021</v>
      </c>
      <c r="TR457" s="59">
        <v>739.03570646808021</v>
      </c>
      <c r="TS457" s="59">
        <v>739.03570646808021</v>
      </c>
      <c r="TT457" s="59">
        <v>739.03570646808021</v>
      </c>
      <c r="TU457" s="59">
        <v>739.03570646808021</v>
      </c>
      <c r="TV457" s="59">
        <v>783.37784885616497</v>
      </c>
      <c r="TW457" s="59">
        <v>783.37784885616497</v>
      </c>
      <c r="TX457" s="59">
        <v>783.37784885616497</v>
      </c>
      <c r="TY457" s="59">
        <v>783.37784885616497</v>
      </c>
      <c r="TZ457" s="59">
        <v>783.37784885616497</v>
      </c>
      <c r="UA457" s="59">
        <v>783.37784885616497</v>
      </c>
      <c r="UB457" s="59">
        <v>783.37784885616497</v>
      </c>
      <c r="UC457" s="59">
        <v>783.37784885616497</v>
      </c>
      <c r="UD457" s="59">
        <v>783.37784885616497</v>
      </c>
      <c r="UE457" s="59">
        <v>783.37784885616497</v>
      </c>
      <c r="UF457" s="59">
        <v>783.37784885616497</v>
      </c>
      <c r="UG457" s="59">
        <v>783.37784885616497</v>
      </c>
      <c r="UH457" s="59"/>
      <c r="UK457" s="59">
        <v>1421.3675000000001</v>
      </c>
      <c r="UL457" s="59">
        <v>3615.9589199999996</v>
      </c>
      <c r="UM457" s="59">
        <v>3832.9164552000016</v>
      </c>
      <c r="UN457" s="59">
        <v>4062.8914425119997</v>
      </c>
      <c r="UO457" s="59">
        <v>4306.6649290627211</v>
      </c>
      <c r="UP457" s="59">
        <v>4565.0648248064854</v>
      </c>
      <c r="UQ457" s="59"/>
      <c r="UT457" s="59">
        <v>1505.5600000000002</v>
      </c>
      <c r="UU457" s="59">
        <v>3830.14464</v>
      </c>
      <c r="UV457" s="59">
        <v>4059.9533184000015</v>
      </c>
      <c r="UW457" s="59">
        <v>4303.5505175040007</v>
      </c>
      <c r="UX457" s="59">
        <v>4561.7635485542405</v>
      </c>
      <c r="UY457" s="59">
        <v>4835.4693614674952</v>
      </c>
      <c r="UZ457" s="59"/>
      <c r="VC457" s="59">
        <v>0</v>
      </c>
      <c r="VD457" s="59">
        <v>0</v>
      </c>
      <c r="VE457" s="59">
        <v>0</v>
      </c>
      <c r="VF457" s="59">
        <v>0</v>
      </c>
      <c r="VG457" s="59">
        <v>0</v>
      </c>
      <c r="VH457" s="59">
        <v>0</v>
      </c>
      <c r="VI457" s="59"/>
      <c r="VL457" s="59">
        <v>2926.9275000000002</v>
      </c>
      <c r="VM457" s="59">
        <v>7446.1035599999996</v>
      </c>
      <c r="VN457" s="59">
        <v>7892.8697736000031</v>
      </c>
      <c r="VO457" s="59">
        <v>8366.4419600159999</v>
      </c>
      <c r="VP457" s="59">
        <v>8868.4284776169625</v>
      </c>
      <c r="VQ457" s="59">
        <v>9400.5341862739806</v>
      </c>
      <c r="VR457" s="59"/>
      <c r="VU457" s="59">
        <v>49525</v>
      </c>
      <c r="VV457" s="59">
        <v>125991.60000000002</v>
      </c>
      <c r="VW457" s="59">
        <v>133551.09600000002</v>
      </c>
      <c r="VX457" s="59">
        <v>141564.16175999999</v>
      </c>
      <c r="VY457" s="59">
        <v>150058.01146560002</v>
      </c>
      <c r="VZ457" s="59">
        <v>159061.49215353598</v>
      </c>
      <c r="WA457" s="59"/>
      <c r="WD457" s="59">
        <v>4127.083333333333</v>
      </c>
      <c r="WE457" s="59">
        <v>10499.300000000001</v>
      </c>
      <c r="WF457" s="59">
        <v>11129.258000000002</v>
      </c>
      <c r="WG457" s="59">
        <v>11797.01348</v>
      </c>
      <c r="WH457" s="59">
        <v>12504.834288800002</v>
      </c>
      <c r="WI457" s="59">
        <v>13255.124346127997</v>
      </c>
      <c r="WJ457" s="59"/>
      <c r="WM457" s="59">
        <v>173.18855784025737</v>
      </c>
      <c r="WN457" s="59">
        <v>440.59169114561485</v>
      </c>
      <c r="WO457" s="59">
        <v>467.02719261435175</v>
      </c>
      <c r="WP457" s="59">
        <v>495.0488241712128</v>
      </c>
      <c r="WQ457" s="59">
        <v>524.7517536214857</v>
      </c>
      <c r="WR457" s="59">
        <v>556.23685883877454</v>
      </c>
      <c r="WS457" s="59"/>
      <c r="WV457" s="74">
        <v>5</v>
      </c>
      <c r="WW457" s="74">
        <v>17</v>
      </c>
      <c r="WX457" s="74">
        <v>29</v>
      </c>
      <c r="WY457" s="74">
        <v>41</v>
      </c>
      <c r="WZ457" s="74">
        <v>53</v>
      </c>
      <c r="XA457" s="74">
        <v>65</v>
      </c>
      <c r="XB457" s="74"/>
      <c r="XE457" s="80">
        <v>0</v>
      </c>
      <c r="XF457" s="80">
        <v>1</v>
      </c>
      <c r="XG457" s="80">
        <v>2</v>
      </c>
      <c r="XH457" s="80">
        <v>3</v>
      </c>
      <c r="XI457" s="80">
        <v>4</v>
      </c>
      <c r="XJ457" s="80">
        <v>5</v>
      </c>
      <c r="XK457" s="80"/>
      <c r="XL457" s="75"/>
      <c r="XM457" s="75"/>
      <c r="XN457" s="80">
        <v>5</v>
      </c>
      <c r="XO457" s="80">
        <v>5</v>
      </c>
      <c r="XP457" s="80">
        <v>5</v>
      </c>
      <c r="XQ457" s="80">
        <v>5</v>
      </c>
      <c r="XR457" s="80">
        <v>5</v>
      </c>
      <c r="XS457" s="80">
        <v>5</v>
      </c>
      <c r="XT457" s="80"/>
      <c r="XW457" s="80">
        <v>0</v>
      </c>
      <c r="XX457" s="80">
        <v>0</v>
      </c>
      <c r="XY457" s="80">
        <v>0</v>
      </c>
      <c r="XZ457" s="80">
        <v>0</v>
      </c>
      <c r="YA457" s="80">
        <v>0</v>
      </c>
      <c r="YB457" s="80">
        <v>0</v>
      </c>
      <c r="YC457" s="80"/>
      <c r="YF457" s="5">
        <v>361.09814309693684</v>
      </c>
      <c r="YG457" s="5">
        <v>918.63367603860752</v>
      </c>
      <c r="YH457" s="5">
        <v>973.75169660092342</v>
      </c>
      <c r="YI457" s="5">
        <v>1032.1767983969794</v>
      </c>
      <c r="YJ457" s="5">
        <v>1094.1074063007991</v>
      </c>
      <c r="YK457" s="5">
        <v>3384.7012860339428</v>
      </c>
      <c r="YL457" s="5"/>
      <c r="YO457" s="5">
        <v>7793.4851028115818</v>
      </c>
      <c r="YP457" s="5">
        <v>19826.626101552669</v>
      </c>
      <c r="YQ457" s="5">
        <v>21016.223667645827</v>
      </c>
      <c r="YR457" s="5">
        <v>29702.929450272768</v>
      </c>
      <c r="YS457" s="5">
        <v>31485.105217289143</v>
      </c>
      <c r="YT457" s="5">
        <v>33374.211530326473</v>
      </c>
      <c r="YU457" s="5"/>
      <c r="YX457" s="5">
        <v>5330.2585369543776</v>
      </c>
      <c r="YY457" s="5">
        <v>19649.869898749301</v>
      </c>
      <c r="YZ457" s="5">
        <v>21016.223667645827</v>
      </c>
      <c r="ZA457" s="5">
        <v>29702.929450272768</v>
      </c>
      <c r="ZB457" s="5">
        <v>31485.105217289143</v>
      </c>
      <c r="ZC457" s="5">
        <v>33374.211530326473</v>
      </c>
      <c r="ZD457" s="5"/>
      <c r="ZG457" s="5">
        <v>173.18855784025737</v>
      </c>
      <c r="ZH457" s="5">
        <v>440.59169114561485</v>
      </c>
      <c r="ZI457" s="5">
        <v>467.02719261435175</v>
      </c>
      <c r="ZJ457" s="5">
        <v>495.0488241712128</v>
      </c>
      <c r="ZK457" s="5">
        <v>524.7517536214857</v>
      </c>
      <c r="ZL457" s="5">
        <v>556.23685883877454</v>
      </c>
      <c r="ZM457" s="5"/>
      <c r="ZP457" s="60">
        <v>1212.3199048818017</v>
      </c>
      <c r="ZQ457" s="60">
        <v>12336.567352077216</v>
      </c>
      <c r="ZR457" s="60">
        <v>13076.761393201848</v>
      </c>
      <c r="ZS457" s="60">
        <v>13861.367076793958</v>
      </c>
      <c r="ZT457" s="60">
        <v>14693.049101401601</v>
      </c>
      <c r="ZU457" s="60">
        <v>15574.632047485688</v>
      </c>
      <c r="ZV457" s="60"/>
      <c r="ZY457" s="60">
        <v>173.18855784025737</v>
      </c>
      <c r="ZZ457" s="60">
        <v>440.59169114561485</v>
      </c>
      <c r="AAA457" s="60">
        <v>467.02719261435175</v>
      </c>
      <c r="AAB457" s="60">
        <v>495.0488241712128</v>
      </c>
      <c r="AAC457" s="60">
        <v>524.7517536214857</v>
      </c>
      <c r="AAD457" s="60">
        <v>556.23685883877454</v>
      </c>
      <c r="AAE457" s="60"/>
      <c r="AAH457" s="60">
        <v>2251.4512519233458</v>
      </c>
      <c r="AAI457" s="60">
        <v>11895.975660931601</v>
      </c>
      <c r="AAJ457" s="60">
        <v>22417.305245488882</v>
      </c>
      <c r="AAK457" s="60">
        <v>34158.368867813682</v>
      </c>
      <c r="AAL457" s="60">
        <v>47227.657825933718</v>
      </c>
      <c r="AAM457" s="60">
        <v>61742.291331103974</v>
      </c>
      <c r="AAN457" s="60"/>
      <c r="AAQ457" s="5">
        <v>3463.7711568051473</v>
      </c>
      <c r="AAR457" s="5">
        <v>24232.543013008817</v>
      </c>
      <c r="AAS457" s="5">
        <v>35494.066638690732</v>
      </c>
      <c r="AAT457" s="5">
        <v>48019.735944607644</v>
      </c>
      <c r="AAU457" s="5">
        <v>61920.706927335319</v>
      </c>
      <c r="AAV457" s="5">
        <v>77316.923378589665</v>
      </c>
    </row>
    <row r="458" spans="2:724" ht="15" customHeight="1">
      <c r="B458" s="228">
        <v>185</v>
      </c>
      <c r="C458" s="228">
        <v>504458</v>
      </c>
      <c r="D458" s="229" t="s">
        <v>592</v>
      </c>
      <c r="E458" s="73" t="b">
        <v>0</v>
      </c>
      <c r="F458" s="230">
        <v>38975</v>
      </c>
      <c r="G458" s="231" t="s">
        <v>426</v>
      </c>
      <c r="H458" s="57" t="s">
        <v>258</v>
      </c>
      <c r="I458" s="57" t="s">
        <v>200</v>
      </c>
      <c r="J458" s="229" t="s">
        <v>259</v>
      </c>
      <c r="K458" s="232">
        <v>8464</v>
      </c>
      <c r="L458" s="232">
        <v>0</v>
      </c>
      <c r="M458" s="73" t="b">
        <v>1</v>
      </c>
      <c r="N458" s="73" t="b">
        <v>1</v>
      </c>
      <c r="O458" s="73" t="b">
        <v>1</v>
      </c>
      <c r="P458" s="27">
        <v>40071</v>
      </c>
      <c r="Q458" s="27" t="s">
        <v>426</v>
      </c>
      <c r="R458" s="69">
        <v>0</v>
      </c>
      <c r="S458" s="69">
        <v>0.06</v>
      </c>
      <c r="T458" s="69">
        <v>0.06</v>
      </c>
      <c r="U458" s="69">
        <v>0.06</v>
      </c>
      <c r="V458" s="69">
        <v>0.06</v>
      </c>
      <c r="W458" s="69">
        <v>0.06</v>
      </c>
      <c r="Z458" s="232">
        <v>8464</v>
      </c>
      <c r="AA458" s="232">
        <v>8464</v>
      </c>
      <c r="AB458" s="232">
        <v>8732</v>
      </c>
      <c r="AC458" s="232">
        <v>9000</v>
      </c>
      <c r="AD458" s="232">
        <v>9000</v>
      </c>
      <c r="AE458" s="232">
        <v>9905</v>
      </c>
      <c r="AF458" s="232">
        <v>9905</v>
      </c>
      <c r="AG458" s="232">
        <v>9905</v>
      </c>
      <c r="AH458" s="232">
        <v>9905</v>
      </c>
      <c r="AI458" s="232">
        <v>9905</v>
      </c>
      <c r="AJ458" s="232">
        <v>9905</v>
      </c>
      <c r="AK458" s="232">
        <v>9905</v>
      </c>
      <c r="AL458" s="5">
        <v>10499.300000000001</v>
      </c>
      <c r="AM458" s="5">
        <v>10499.300000000001</v>
      </c>
      <c r="AN458" s="5">
        <v>10499.300000000001</v>
      </c>
      <c r="AO458" s="5">
        <v>10499.300000000001</v>
      </c>
      <c r="AP458" s="5">
        <v>10499.300000000001</v>
      </c>
      <c r="AQ458" s="5">
        <v>10499.300000000001</v>
      </c>
      <c r="AR458" s="5">
        <v>10499.300000000001</v>
      </c>
      <c r="AS458" s="5">
        <v>10499.300000000001</v>
      </c>
      <c r="AT458" s="5">
        <v>10499.300000000001</v>
      </c>
      <c r="AU458" s="5">
        <v>10499.300000000001</v>
      </c>
      <c r="AV458" s="5">
        <v>10499.300000000001</v>
      </c>
      <c r="AW458" s="5">
        <v>10499.300000000001</v>
      </c>
      <c r="AX458" s="5">
        <v>11129.258000000002</v>
      </c>
      <c r="AY458" s="5">
        <v>11129.258000000002</v>
      </c>
      <c r="AZ458" s="5">
        <v>11129.258000000002</v>
      </c>
      <c r="BA458" s="5">
        <v>11129.258000000002</v>
      </c>
      <c r="BB458" s="5">
        <v>11129.258000000002</v>
      </c>
      <c r="BC458" s="5">
        <v>11129.258000000002</v>
      </c>
      <c r="BD458" s="5">
        <v>11129.258000000002</v>
      </c>
      <c r="BE458" s="5">
        <v>11129.258000000002</v>
      </c>
      <c r="BF458" s="5">
        <v>11129.258000000002</v>
      </c>
      <c r="BG458" s="5">
        <v>11129.258000000002</v>
      </c>
      <c r="BH458" s="5">
        <v>11129.258000000002</v>
      </c>
      <c r="BI458" s="5">
        <v>11129.258000000002</v>
      </c>
      <c r="BJ458" s="5">
        <v>11797.013480000001</v>
      </c>
      <c r="BK458" s="5">
        <v>11797.013480000001</v>
      </c>
      <c r="BL458" s="5">
        <v>11797.013480000001</v>
      </c>
      <c r="BM458" s="5">
        <v>11797.013480000001</v>
      </c>
      <c r="BN458" s="5">
        <v>11797.013480000001</v>
      </c>
      <c r="BO458" s="5">
        <v>11797.013480000001</v>
      </c>
      <c r="BP458" s="5">
        <v>11797.013480000001</v>
      </c>
      <c r="BQ458" s="5">
        <v>11797.013480000001</v>
      </c>
      <c r="BR458" s="5">
        <v>11797.013480000001</v>
      </c>
      <c r="BS458" s="5">
        <v>11797.013480000001</v>
      </c>
      <c r="BT458" s="5">
        <v>11797.013480000001</v>
      </c>
      <c r="BU458" s="5">
        <v>11797.013480000001</v>
      </c>
      <c r="BV458" s="5">
        <v>12504.834288800002</v>
      </c>
      <c r="BW458" s="5">
        <v>12504.834288800002</v>
      </c>
      <c r="BX458" s="5">
        <v>12504.834288800002</v>
      </c>
      <c r="BY458" s="5">
        <v>12504.834288800002</v>
      </c>
      <c r="BZ458" s="5">
        <v>12504.834288800002</v>
      </c>
      <c r="CA458" s="5">
        <v>12504.834288800002</v>
      </c>
      <c r="CB458" s="5">
        <v>12504.834288800002</v>
      </c>
      <c r="CC458" s="5">
        <v>12504.834288800002</v>
      </c>
      <c r="CD458" s="5">
        <v>12504.834288800002</v>
      </c>
      <c r="CE458" s="5">
        <v>12504.834288800002</v>
      </c>
      <c r="CF458" s="5">
        <v>12504.834288800002</v>
      </c>
      <c r="CG458" s="5">
        <v>12504.834288800002</v>
      </c>
      <c r="CH458" s="5">
        <v>13255.124346128003</v>
      </c>
      <c r="CI458" s="5">
        <v>13255.124346128003</v>
      </c>
      <c r="CJ458" s="5">
        <v>13255.124346128003</v>
      </c>
      <c r="CK458" s="5">
        <v>13255.124346128003</v>
      </c>
      <c r="CL458" s="5">
        <v>13255.124346128003</v>
      </c>
      <c r="CM458" s="5">
        <v>13255.124346128003</v>
      </c>
      <c r="CN458" s="5">
        <v>13255.124346128003</v>
      </c>
      <c r="CO458" s="5">
        <v>13255.124346128003</v>
      </c>
      <c r="CP458" s="5">
        <v>13255.124346128003</v>
      </c>
      <c r="CQ458" s="5">
        <v>13255.124346128003</v>
      </c>
      <c r="CR458" s="5">
        <v>13255.124346128003</v>
      </c>
      <c r="CS458" s="5">
        <v>13255.124346128003</v>
      </c>
      <c r="CU458" s="69">
        <v>0</v>
      </c>
      <c r="CV458" s="69">
        <v>0</v>
      </c>
      <c r="CW458" s="69">
        <v>0</v>
      </c>
      <c r="CX458" s="69">
        <v>0</v>
      </c>
      <c r="CY458" s="69">
        <v>0</v>
      </c>
      <c r="CZ458" s="69">
        <v>0</v>
      </c>
      <c r="DC458" s="5">
        <v>0</v>
      </c>
      <c r="DD458" s="5">
        <v>0</v>
      </c>
      <c r="DE458" s="5">
        <v>0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0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0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0</v>
      </c>
      <c r="FC458" s="5">
        <v>0</v>
      </c>
      <c r="FD458" s="5">
        <v>0</v>
      </c>
      <c r="FE458" s="5">
        <v>0</v>
      </c>
      <c r="FF458" s="5">
        <v>0</v>
      </c>
      <c r="FG458" s="5">
        <v>0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/>
      <c r="FZ458" s="5">
        <v>8464</v>
      </c>
      <c r="GA458" s="5">
        <v>8464</v>
      </c>
      <c r="GB458" s="5">
        <v>8732</v>
      </c>
      <c r="GC458" s="5">
        <v>9000</v>
      </c>
      <c r="GD458" s="5">
        <v>9000</v>
      </c>
      <c r="GE458" s="5">
        <v>9905</v>
      </c>
      <c r="GF458" s="5">
        <v>9905</v>
      </c>
      <c r="GG458" s="5">
        <v>9905</v>
      </c>
      <c r="GH458" s="5">
        <v>9905</v>
      </c>
      <c r="GI458" s="5">
        <v>9905</v>
      </c>
      <c r="GJ458" s="5">
        <v>9905</v>
      </c>
      <c r="GK458" s="5">
        <v>9905</v>
      </c>
      <c r="GL458" s="5">
        <v>10499.300000000001</v>
      </c>
      <c r="GM458" s="5">
        <v>10499.300000000001</v>
      </c>
      <c r="GN458" s="5">
        <v>10499.300000000001</v>
      </c>
      <c r="GO458" s="5">
        <v>10499.300000000001</v>
      </c>
      <c r="GP458" s="5">
        <v>10499.300000000001</v>
      </c>
      <c r="GQ458" s="5">
        <v>10499.300000000001</v>
      </c>
      <c r="GR458" s="5">
        <v>10499.300000000001</v>
      </c>
      <c r="GS458" s="5">
        <v>10499.300000000001</v>
      </c>
      <c r="GT458" s="5">
        <v>10499.300000000001</v>
      </c>
      <c r="GU458" s="5">
        <v>10499.300000000001</v>
      </c>
      <c r="GV458" s="5">
        <v>10499.300000000001</v>
      </c>
      <c r="GW458" s="5">
        <v>10499.300000000001</v>
      </c>
      <c r="GX458" s="5">
        <v>11129.258000000002</v>
      </c>
      <c r="GY458" s="5">
        <v>11129.258000000002</v>
      </c>
      <c r="GZ458" s="5">
        <v>11129.258000000002</v>
      </c>
      <c r="HA458" s="5">
        <v>11129.258000000002</v>
      </c>
      <c r="HB458" s="5">
        <v>11129.258000000002</v>
      </c>
      <c r="HC458" s="5">
        <v>11129.258000000002</v>
      </c>
      <c r="HD458" s="5">
        <v>11129.258000000002</v>
      </c>
      <c r="HE458" s="5">
        <v>11129.258000000002</v>
      </c>
      <c r="HF458" s="5">
        <v>11129.258000000002</v>
      </c>
      <c r="HG458" s="5">
        <v>11129.258000000002</v>
      </c>
      <c r="HH458" s="5">
        <v>11129.258000000002</v>
      </c>
      <c r="HI458" s="5">
        <v>11129.258000000002</v>
      </c>
      <c r="HJ458" s="5">
        <v>11797.013480000001</v>
      </c>
      <c r="HK458" s="5">
        <v>11797.013480000001</v>
      </c>
      <c r="HL458" s="5">
        <v>11797.013480000001</v>
      </c>
      <c r="HM458" s="5">
        <v>11797.013480000001</v>
      </c>
      <c r="HN458" s="5">
        <v>11797.013480000001</v>
      </c>
      <c r="HO458" s="5">
        <v>11797.013480000001</v>
      </c>
      <c r="HP458" s="5">
        <v>11797.013480000001</v>
      </c>
      <c r="HQ458" s="5">
        <v>11797.013480000001</v>
      </c>
      <c r="HR458" s="5">
        <v>11797.013480000001</v>
      </c>
      <c r="HS458" s="5">
        <v>11797.013480000001</v>
      </c>
      <c r="HT458" s="5">
        <v>11797.013480000001</v>
      </c>
      <c r="HU458" s="5">
        <v>11797.013480000001</v>
      </c>
      <c r="HV458" s="5">
        <v>12504.834288800002</v>
      </c>
      <c r="HW458" s="5">
        <v>12504.834288800002</v>
      </c>
      <c r="HX458" s="5">
        <v>12504.834288800002</v>
      </c>
      <c r="HY458" s="5">
        <v>12504.834288800002</v>
      </c>
      <c r="HZ458" s="5">
        <v>12504.834288800002</v>
      </c>
      <c r="IA458" s="5">
        <v>12504.834288800002</v>
      </c>
      <c r="IB458" s="5">
        <v>12504.834288800002</v>
      </c>
      <c r="IC458" s="5">
        <v>12504.834288800002</v>
      </c>
      <c r="ID458" s="5">
        <v>12504.834288800002</v>
      </c>
      <c r="IE458" s="5">
        <v>12504.834288800002</v>
      </c>
      <c r="IF458" s="5">
        <v>12504.834288800002</v>
      </c>
      <c r="IG458" s="5">
        <v>12504.834288800002</v>
      </c>
      <c r="IH458" s="5">
        <v>13255.124346128003</v>
      </c>
      <c r="II458" s="5">
        <v>13255.124346128003</v>
      </c>
      <c r="IJ458" s="5">
        <v>13255.124346128003</v>
      </c>
      <c r="IK458" s="5">
        <v>13255.124346128003</v>
      </c>
      <c r="IL458" s="5">
        <v>13255.124346128003</v>
      </c>
      <c r="IM458" s="5">
        <v>13255.124346128003</v>
      </c>
      <c r="IN458" s="5">
        <v>13255.124346128003</v>
      </c>
      <c r="IO458" s="5">
        <v>13255.124346128003</v>
      </c>
      <c r="IP458" s="5">
        <v>13255.124346128003</v>
      </c>
      <c r="IQ458" s="5">
        <v>13255.124346128003</v>
      </c>
      <c r="IR458" s="5">
        <v>13255.124346128003</v>
      </c>
      <c r="IS458" s="5">
        <v>13255.124346128003</v>
      </c>
      <c r="IT458" s="5"/>
      <c r="IW458" s="5">
        <v>242.91679999999999</v>
      </c>
      <c r="IX458" s="5">
        <v>242.91679999999999</v>
      </c>
      <c r="IY458" s="5">
        <v>250.60839999999999</v>
      </c>
      <c r="IZ458" s="5">
        <v>258.3</v>
      </c>
      <c r="JA458" s="5">
        <v>258.3</v>
      </c>
      <c r="JB458" s="5">
        <v>284.27350000000001</v>
      </c>
      <c r="JC458" s="5">
        <v>284.27350000000001</v>
      </c>
      <c r="JD458" s="5">
        <v>284.27350000000001</v>
      </c>
      <c r="JE458" s="5">
        <v>284.27350000000001</v>
      </c>
      <c r="JF458" s="5">
        <v>284.27350000000001</v>
      </c>
      <c r="JG458" s="5">
        <v>284.27350000000001</v>
      </c>
      <c r="JH458" s="5">
        <v>284.27350000000001</v>
      </c>
      <c r="JI458" s="5">
        <v>301.32991000000004</v>
      </c>
      <c r="JJ458" s="5">
        <v>301.32991000000004</v>
      </c>
      <c r="JK458" s="5">
        <v>301.32991000000004</v>
      </c>
      <c r="JL458" s="5">
        <v>301.32991000000004</v>
      </c>
      <c r="JM458" s="5">
        <v>301.32991000000004</v>
      </c>
      <c r="JN458" s="5">
        <v>301.32991000000004</v>
      </c>
      <c r="JO458" s="5">
        <v>301.32991000000004</v>
      </c>
      <c r="JP458" s="5">
        <v>301.32991000000004</v>
      </c>
      <c r="JQ458" s="5">
        <v>301.32991000000004</v>
      </c>
      <c r="JR458" s="5">
        <v>301.32991000000004</v>
      </c>
      <c r="JS458" s="5">
        <v>301.32991000000004</v>
      </c>
      <c r="JT458" s="5">
        <v>301.32991000000004</v>
      </c>
      <c r="JU458" s="5">
        <v>319.40970460000005</v>
      </c>
      <c r="JV458" s="5">
        <v>319.40970460000005</v>
      </c>
      <c r="JW458" s="5">
        <v>319.40970460000005</v>
      </c>
      <c r="JX458" s="5">
        <v>319.40970460000005</v>
      </c>
      <c r="JY458" s="5">
        <v>319.40970460000005</v>
      </c>
      <c r="JZ458" s="5">
        <v>319.40970460000005</v>
      </c>
      <c r="KA458" s="5">
        <v>319.40970460000005</v>
      </c>
      <c r="KB458" s="5">
        <v>319.40970460000005</v>
      </c>
      <c r="KC458" s="5">
        <v>319.40970460000005</v>
      </c>
      <c r="KD458" s="5">
        <v>319.40970460000005</v>
      </c>
      <c r="KE458" s="5">
        <v>319.40970460000005</v>
      </c>
      <c r="KF458" s="5">
        <v>319.40970460000005</v>
      </c>
      <c r="KG458" s="5">
        <v>338.57428687600003</v>
      </c>
      <c r="KH458" s="5">
        <v>338.57428687600003</v>
      </c>
      <c r="KI458" s="5">
        <v>338.57428687600003</v>
      </c>
      <c r="KJ458" s="5">
        <v>338.57428687600003</v>
      </c>
      <c r="KK458" s="5">
        <v>338.57428687600003</v>
      </c>
      <c r="KL458" s="5">
        <v>338.57428687600003</v>
      </c>
      <c r="KM458" s="5">
        <v>338.57428687600003</v>
      </c>
      <c r="KN458" s="5">
        <v>338.57428687600003</v>
      </c>
      <c r="KO458" s="5">
        <v>338.57428687600003</v>
      </c>
      <c r="KP458" s="5">
        <v>338.57428687600003</v>
      </c>
      <c r="KQ458" s="5">
        <v>338.57428687600003</v>
      </c>
      <c r="KR458" s="5">
        <v>338.57428687600003</v>
      </c>
      <c r="KS458" s="5">
        <v>358.88874408856009</v>
      </c>
      <c r="KT458" s="5">
        <v>358.88874408856009</v>
      </c>
      <c r="KU458" s="5">
        <v>358.88874408856009</v>
      </c>
      <c r="KV458" s="5">
        <v>358.88874408856009</v>
      </c>
      <c r="KW458" s="5">
        <v>358.88874408856009</v>
      </c>
      <c r="KX458" s="5">
        <v>358.88874408856009</v>
      </c>
      <c r="KY458" s="5">
        <v>358.88874408856009</v>
      </c>
      <c r="KZ458" s="5">
        <v>358.88874408856009</v>
      </c>
      <c r="LA458" s="5">
        <v>358.88874408856009</v>
      </c>
      <c r="LB458" s="5">
        <v>358.88874408856009</v>
      </c>
      <c r="LC458" s="5">
        <v>358.88874408856009</v>
      </c>
      <c r="LD458" s="5">
        <v>358.88874408856009</v>
      </c>
      <c r="LE458" s="5">
        <v>380.42206873387369</v>
      </c>
      <c r="LF458" s="5">
        <v>380.42206873387369</v>
      </c>
      <c r="LG458" s="5">
        <v>380.42206873387369</v>
      </c>
      <c r="LH458" s="5">
        <v>380.42206873387369</v>
      </c>
      <c r="LI458" s="5">
        <v>380.42206873387369</v>
      </c>
      <c r="LJ458" s="5">
        <v>380.42206873387369</v>
      </c>
      <c r="LK458" s="5">
        <v>380.42206873387369</v>
      </c>
      <c r="LL458" s="5">
        <v>380.42206873387369</v>
      </c>
      <c r="LM458" s="5">
        <v>380.42206873387369</v>
      </c>
      <c r="LN458" s="5">
        <v>380.42206873387369</v>
      </c>
      <c r="LO458" s="5">
        <v>380.42206873387369</v>
      </c>
      <c r="LP458" s="5">
        <v>380.42206873387369</v>
      </c>
      <c r="LQ458" s="5"/>
      <c r="LT458" s="5">
        <v>257.30560000000003</v>
      </c>
      <c r="LU458" s="5">
        <v>257.30560000000003</v>
      </c>
      <c r="LV458" s="5">
        <v>265.45280000000002</v>
      </c>
      <c r="LW458" s="5">
        <v>273.60000000000002</v>
      </c>
      <c r="LX458" s="5">
        <v>273.60000000000002</v>
      </c>
      <c r="LY458" s="5">
        <v>301.11200000000002</v>
      </c>
      <c r="LZ458" s="5">
        <v>301.11200000000002</v>
      </c>
      <c r="MA458" s="5">
        <v>301.11200000000002</v>
      </c>
      <c r="MB458" s="5">
        <v>301.11200000000002</v>
      </c>
      <c r="MC458" s="5">
        <v>301.11200000000002</v>
      </c>
      <c r="MD458" s="5">
        <v>301.11200000000002</v>
      </c>
      <c r="ME458" s="5">
        <v>301.11200000000002</v>
      </c>
      <c r="MF458" s="5">
        <v>319.17872000000006</v>
      </c>
      <c r="MG458" s="5">
        <v>319.17872000000006</v>
      </c>
      <c r="MH458" s="5">
        <v>319.17872000000006</v>
      </c>
      <c r="MI458" s="5">
        <v>319.17872000000006</v>
      </c>
      <c r="MJ458" s="5">
        <v>319.17872000000006</v>
      </c>
      <c r="MK458" s="5">
        <v>319.17872000000006</v>
      </c>
      <c r="ML458" s="5">
        <v>319.17872000000006</v>
      </c>
      <c r="MM458" s="5">
        <v>319.17872000000006</v>
      </c>
      <c r="MN458" s="5">
        <v>319.17872000000006</v>
      </c>
      <c r="MO458" s="5">
        <v>319.17872000000006</v>
      </c>
      <c r="MP458" s="5">
        <v>319.17872000000006</v>
      </c>
      <c r="MQ458" s="5">
        <v>319.17872000000006</v>
      </c>
      <c r="MR458" s="5">
        <v>338.32944320000007</v>
      </c>
      <c r="MS458" s="5">
        <v>338.32944320000007</v>
      </c>
      <c r="MT458" s="5">
        <v>338.32944320000007</v>
      </c>
      <c r="MU458" s="5">
        <v>338.32944320000007</v>
      </c>
      <c r="MV458" s="5">
        <v>338.32944320000007</v>
      </c>
      <c r="MW458" s="5">
        <v>338.32944320000007</v>
      </c>
      <c r="MX458" s="5">
        <v>338.32944320000007</v>
      </c>
      <c r="MY458" s="5">
        <v>338.32944320000007</v>
      </c>
      <c r="MZ458" s="5">
        <v>338.32944320000007</v>
      </c>
      <c r="NA458" s="5">
        <v>338.32944320000007</v>
      </c>
      <c r="NB458" s="5">
        <v>338.32944320000007</v>
      </c>
      <c r="NC458" s="5">
        <v>338.32944320000007</v>
      </c>
      <c r="ND458" s="5">
        <v>358.62920979200004</v>
      </c>
      <c r="NE458" s="5">
        <v>358.62920979200004</v>
      </c>
      <c r="NF458" s="5">
        <v>358.62920979200004</v>
      </c>
      <c r="NG458" s="5">
        <v>358.62920979200004</v>
      </c>
      <c r="NH458" s="5">
        <v>358.62920979200004</v>
      </c>
      <c r="NI458" s="5">
        <v>358.62920979200004</v>
      </c>
      <c r="NJ458" s="5">
        <v>358.62920979200004</v>
      </c>
      <c r="NK458" s="5">
        <v>358.62920979200004</v>
      </c>
      <c r="NL458" s="5">
        <v>358.62920979200004</v>
      </c>
      <c r="NM458" s="5">
        <v>358.62920979200004</v>
      </c>
      <c r="NN458" s="5">
        <v>358.62920979200004</v>
      </c>
      <c r="NO458" s="5">
        <v>358.62920979200004</v>
      </c>
      <c r="NP458" s="5">
        <v>380.14696237952006</v>
      </c>
      <c r="NQ458" s="5">
        <v>380.14696237952006</v>
      </c>
      <c r="NR458" s="5">
        <v>380.14696237952006</v>
      </c>
      <c r="NS458" s="5">
        <v>380.14696237952006</v>
      </c>
      <c r="NT458" s="5">
        <v>380.14696237952006</v>
      </c>
      <c r="NU458" s="5">
        <v>380.14696237952006</v>
      </c>
      <c r="NV458" s="5">
        <v>380.14696237952006</v>
      </c>
      <c r="NW458" s="5">
        <v>380.14696237952006</v>
      </c>
      <c r="NX458" s="5">
        <v>380.14696237952006</v>
      </c>
      <c r="NY458" s="5">
        <v>380.14696237952006</v>
      </c>
      <c r="NZ458" s="5">
        <v>380.14696237952006</v>
      </c>
      <c r="OA458" s="5">
        <v>380.14696237952006</v>
      </c>
      <c r="OB458" s="5">
        <v>402.95578012229129</v>
      </c>
      <c r="OC458" s="5">
        <v>402.95578012229129</v>
      </c>
      <c r="OD458" s="5">
        <v>402.95578012229129</v>
      </c>
      <c r="OE458" s="5">
        <v>402.95578012229129</v>
      </c>
      <c r="OF458" s="5">
        <v>402.95578012229129</v>
      </c>
      <c r="OG458" s="5">
        <v>402.95578012229129</v>
      </c>
      <c r="OH458" s="5">
        <v>402.95578012229129</v>
      </c>
      <c r="OI458" s="5">
        <v>402.95578012229129</v>
      </c>
      <c r="OJ458" s="5">
        <v>402.95578012229129</v>
      </c>
      <c r="OK458" s="5">
        <v>402.95578012229129</v>
      </c>
      <c r="OL458" s="5">
        <v>402.95578012229129</v>
      </c>
      <c r="OM458" s="5">
        <v>402.95578012229129</v>
      </c>
      <c r="ON458" s="5"/>
      <c r="OQ458" s="59">
        <v>0</v>
      </c>
      <c r="OR458" s="59">
        <v>0</v>
      </c>
      <c r="OS458" s="59">
        <v>0</v>
      </c>
      <c r="OT458" s="59">
        <v>0</v>
      </c>
      <c r="OU458" s="59">
        <v>0</v>
      </c>
      <c r="OV458" s="59">
        <v>0</v>
      </c>
      <c r="OW458" s="59">
        <v>0</v>
      </c>
      <c r="OX458" s="59">
        <v>0</v>
      </c>
      <c r="OY458" s="59">
        <v>0</v>
      </c>
      <c r="OZ458" s="59">
        <v>0</v>
      </c>
      <c r="PA458" s="59">
        <v>0</v>
      </c>
      <c r="PB458" s="59">
        <v>0</v>
      </c>
      <c r="PC458" s="59">
        <v>0</v>
      </c>
      <c r="PD458" s="59">
        <v>0</v>
      </c>
      <c r="PE458" s="59">
        <v>0</v>
      </c>
      <c r="PF458" s="59">
        <v>0</v>
      </c>
      <c r="PG458" s="59">
        <v>0</v>
      </c>
      <c r="PH458" s="59">
        <v>0</v>
      </c>
      <c r="PI458" s="59">
        <v>0</v>
      </c>
      <c r="PJ458" s="59">
        <v>0</v>
      </c>
      <c r="PK458" s="59">
        <v>0</v>
      </c>
      <c r="PL458" s="59">
        <v>0</v>
      </c>
      <c r="PM458" s="59">
        <v>0</v>
      </c>
      <c r="PN458" s="59">
        <v>0</v>
      </c>
      <c r="PO458" s="59">
        <v>0</v>
      </c>
      <c r="PP458" s="59">
        <v>0</v>
      </c>
      <c r="PQ458" s="59">
        <v>0</v>
      </c>
      <c r="PR458" s="59">
        <v>0</v>
      </c>
      <c r="PS458" s="59">
        <v>0</v>
      </c>
      <c r="PT458" s="59">
        <v>0</v>
      </c>
      <c r="PU458" s="59">
        <v>0</v>
      </c>
      <c r="PV458" s="59">
        <v>0</v>
      </c>
      <c r="PW458" s="59">
        <v>0</v>
      </c>
      <c r="PX458" s="59">
        <v>0</v>
      </c>
      <c r="PY458" s="59">
        <v>0</v>
      </c>
      <c r="PZ458" s="59">
        <v>0</v>
      </c>
      <c r="QA458" s="59">
        <v>0</v>
      </c>
      <c r="QB458" s="59">
        <v>0</v>
      </c>
      <c r="QC458" s="59">
        <v>0</v>
      </c>
      <c r="QD458" s="59">
        <v>0</v>
      </c>
      <c r="QE458" s="59">
        <v>0</v>
      </c>
      <c r="QF458" s="59">
        <v>0</v>
      </c>
      <c r="QG458" s="59">
        <v>0</v>
      </c>
      <c r="QH458" s="59">
        <v>0</v>
      </c>
      <c r="QI458" s="59">
        <v>0</v>
      </c>
      <c r="QJ458" s="59">
        <v>0</v>
      </c>
      <c r="QK458" s="59">
        <v>0</v>
      </c>
      <c r="QL458" s="59">
        <v>0</v>
      </c>
      <c r="QM458" s="59">
        <v>0</v>
      </c>
      <c r="QN458" s="59">
        <v>0</v>
      </c>
      <c r="QO458" s="59">
        <v>0</v>
      </c>
      <c r="QP458" s="59">
        <v>0</v>
      </c>
      <c r="QQ458" s="59">
        <v>0</v>
      </c>
      <c r="QR458" s="59">
        <v>0</v>
      </c>
      <c r="QS458" s="59">
        <v>0</v>
      </c>
      <c r="QT458" s="59">
        <v>0</v>
      </c>
      <c r="QU458" s="59">
        <v>0</v>
      </c>
      <c r="QV458" s="59">
        <v>0</v>
      </c>
      <c r="QW458" s="59">
        <v>0</v>
      </c>
      <c r="QX458" s="59">
        <v>0</v>
      </c>
      <c r="QY458" s="59">
        <v>0</v>
      </c>
      <c r="QZ458" s="59">
        <v>0</v>
      </c>
      <c r="RA458" s="59">
        <v>0</v>
      </c>
      <c r="RB458" s="59">
        <v>0</v>
      </c>
      <c r="RC458" s="59">
        <v>0</v>
      </c>
      <c r="RD458" s="59">
        <v>0</v>
      </c>
      <c r="RE458" s="59">
        <v>0</v>
      </c>
      <c r="RF458" s="59">
        <v>0</v>
      </c>
      <c r="RG458" s="59">
        <v>0</v>
      </c>
      <c r="RH458" s="59">
        <v>0</v>
      </c>
      <c r="RI458" s="59">
        <v>0</v>
      </c>
      <c r="RJ458" s="59">
        <v>0</v>
      </c>
      <c r="RK458" s="59"/>
      <c r="RN458" s="59">
        <v>500.22239999999999</v>
      </c>
      <c r="RO458" s="59">
        <v>500.22239999999999</v>
      </c>
      <c r="RP458" s="59">
        <v>516.06119999999999</v>
      </c>
      <c r="RQ458" s="59">
        <v>531.90000000000009</v>
      </c>
      <c r="RR458" s="59">
        <v>531.90000000000009</v>
      </c>
      <c r="RS458" s="59">
        <v>585.38550000000009</v>
      </c>
      <c r="RT458" s="59">
        <v>585.38550000000009</v>
      </c>
      <c r="RU458" s="59">
        <v>585.38550000000009</v>
      </c>
      <c r="RV458" s="59">
        <v>585.38550000000009</v>
      </c>
      <c r="RW458" s="59">
        <v>585.38550000000009</v>
      </c>
      <c r="RX458" s="59">
        <v>585.38550000000009</v>
      </c>
      <c r="RY458" s="59">
        <v>585.38550000000009</v>
      </c>
      <c r="RZ458" s="59">
        <v>620.50863000000004</v>
      </c>
      <c r="SA458" s="59">
        <v>620.50863000000004</v>
      </c>
      <c r="SB458" s="59">
        <v>620.50863000000004</v>
      </c>
      <c r="SC458" s="59">
        <v>620.50863000000004</v>
      </c>
      <c r="SD458" s="59">
        <v>620.50863000000004</v>
      </c>
      <c r="SE458" s="59">
        <v>620.50863000000004</v>
      </c>
      <c r="SF458" s="59">
        <v>620.50863000000004</v>
      </c>
      <c r="SG458" s="59">
        <v>620.50863000000004</v>
      </c>
      <c r="SH458" s="59">
        <v>620.50863000000004</v>
      </c>
      <c r="SI458" s="59">
        <v>620.50863000000004</v>
      </c>
      <c r="SJ458" s="59">
        <v>620.50863000000004</v>
      </c>
      <c r="SK458" s="59">
        <v>620.50863000000004</v>
      </c>
      <c r="SL458" s="59">
        <v>657.73914780000018</v>
      </c>
      <c r="SM458" s="59">
        <v>657.73914780000018</v>
      </c>
      <c r="SN458" s="59">
        <v>657.73914780000018</v>
      </c>
      <c r="SO458" s="59">
        <v>657.73914780000018</v>
      </c>
      <c r="SP458" s="59">
        <v>657.73914780000018</v>
      </c>
      <c r="SQ458" s="59">
        <v>657.73914780000018</v>
      </c>
      <c r="SR458" s="59">
        <v>657.73914780000018</v>
      </c>
      <c r="SS458" s="59">
        <v>657.73914780000018</v>
      </c>
      <c r="ST458" s="59">
        <v>657.73914780000018</v>
      </c>
      <c r="SU458" s="59">
        <v>657.73914780000018</v>
      </c>
      <c r="SV458" s="59">
        <v>657.73914780000018</v>
      </c>
      <c r="SW458" s="59">
        <v>657.73914780000018</v>
      </c>
      <c r="SX458" s="59">
        <v>697.20349666800007</v>
      </c>
      <c r="SY458" s="59">
        <v>697.20349666800007</v>
      </c>
      <c r="SZ458" s="59">
        <v>697.20349666800007</v>
      </c>
      <c r="TA458" s="59">
        <v>697.20349666800007</v>
      </c>
      <c r="TB458" s="59">
        <v>697.20349666800007</v>
      </c>
      <c r="TC458" s="59">
        <v>697.20349666800007</v>
      </c>
      <c r="TD458" s="59">
        <v>697.20349666800007</v>
      </c>
      <c r="TE458" s="59">
        <v>697.20349666800007</v>
      </c>
      <c r="TF458" s="59">
        <v>697.20349666800007</v>
      </c>
      <c r="TG458" s="59">
        <v>697.20349666800007</v>
      </c>
      <c r="TH458" s="59">
        <v>697.20349666800007</v>
      </c>
      <c r="TI458" s="59">
        <v>697.20349666800007</v>
      </c>
      <c r="TJ458" s="59">
        <v>739.03570646808021</v>
      </c>
      <c r="TK458" s="59">
        <v>739.03570646808021</v>
      </c>
      <c r="TL458" s="59">
        <v>739.03570646808021</v>
      </c>
      <c r="TM458" s="59">
        <v>739.03570646808021</v>
      </c>
      <c r="TN458" s="59">
        <v>739.03570646808021</v>
      </c>
      <c r="TO458" s="59">
        <v>739.03570646808021</v>
      </c>
      <c r="TP458" s="59">
        <v>739.03570646808021</v>
      </c>
      <c r="TQ458" s="59">
        <v>739.03570646808021</v>
      </c>
      <c r="TR458" s="59">
        <v>739.03570646808021</v>
      </c>
      <c r="TS458" s="59">
        <v>739.03570646808021</v>
      </c>
      <c r="TT458" s="59">
        <v>739.03570646808021</v>
      </c>
      <c r="TU458" s="59">
        <v>739.03570646808021</v>
      </c>
      <c r="TV458" s="59">
        <v>783.37784885616497</v>
      </c>
      <c r="TW458" s="59">
        <v>783.37784885616497</v>
      </c>
      <c r="TX458" s="59">
        <v>783.37784885616497</v>
      </c>
      <c r="TY458" s="59">
        <v>783.37784885616497</v>
      </c>
      <c r="TZ458" s="59">
        <v>783.37784885616497</v>
      </c>
      <c r="UA458" s="59">
        <v>783.37784885616497</v>
      </c>
      <c r="UB458" s="59">
        <v>783.37784885616497</v>
      </c>
      <c r="UC458" s="59">
        <v>783.37784885616497</v>
      </c>
      <c r="UD458" s="59">
        <v>783.37784885616497</v>
      </c>
      <c r="UE458" s="59">
        <v>783.37784885616497</v>
      </c>
      <c r="UF458" s="59">
        <v>783.37784885616497</v>
      </c>
      <c r="UG458" s="59">
        <v>783.37784885616497</v>
      </c>
      <c r="UH458" s="59"/>
      <c r="UK458" s="59">
        <v>3242.9565000000011</v>
      </c>
      <c r="UL458" s="59">
        <v>3615.9589199999996</v>
      </c>
      <c r="UM458" s="59">
        <v>3832.9164552000016</v>
      </c>
      <c r="UN458" s="59">
        <v>4062.8914425119997</v>
      </c>
      <c r="UO458" s="59">
        <v>4306.6649290627211</v>
      </c>
      <c r="UP458" s="59">
        <v>4565.0648248064854</v>
      </c>
      <c r="UQ458" s="59"/>
      <c r="UT458" s="59">
        <v>3435.0480000000007</v>
      </c>
      <c r="UU458" s="59">
        <v>3830.14464</v>
      </c>
      <c r="UV458" s="59">
        <v>4059.9533184000015</v>
      </c>
      <c r="UW458" s="59">
        <v>4303.5505175040007</v>
      </c>
      <c r="UX458" s="59">
        <v>4561.7635485542405</v>
      </c>
      <c r="UY458" s="59">
        <v>4835.4693614674952</v>
      </c>
      <c r="UZ458" s="59"/>
      <c r="VC458" s="59">
        <v>0</v>
      </c>
      <c r="VD458" s="59">
        <v>0</v>
      </c>
      <c r="VE458" s="59">
        <v>0</v>
      </c>
      <c r="VF458" s="59">
        <v>0</v>
      </c>
      <c r="VG458" s="59">
        <v>0</v>
      </c>
      <c r="VH458" s="59">
        <v>0</v>
      </c>
      <c r="VI458" s="59"/>
      <c r="VL458" s="59">
        <v>6678.0045000000018</v>
      </c>
      <c r="VM458" s="59">
        <v>7446.1035599999996</v>
      </c>
      <c r="VN458" s="59">
        <v>7892.8697736000031</v>
      </c>
      <c r="VO458" s="59">
        <v>8366.4419600159999</v>
      </c>
      <c r="VP458" s="59">
        <v>8868.4284776169625</v>
      </c>
      <c r="VQ458" s="59">
        <v>9400.5341862739806</v>
      </c>
      <c r="VR458" s="59"/>
      <c r="VU458" s="59">
        <v>112995</v>
      </c>
      <c r="VV458" s="59">
        <v>125991.60000000002</v>
      </c>
      <c r="VW458" s="59">
        <v>133551.09600000002</v>
      </c>
      <c r="VX458" s="59">
        <v>141564.16175999999</v>
      </c>
      <c r="VY458" s="59">
        <v>150058.01146560002</v>
      </c>
      <c r="VZ458" s="59">
        <v>159061.49215353598</v>
      </c>
      <c r="WA458" s="59"/>
      <c r="WD458" s="59">
        <v>9416.25</v>
      </c>
      <c r="WE458" s="59">
        <v>10499.300000000001</v>
      </c>
      <c r="WF458" s="59">
        <v>11129.258000000002</v>
      </c>
      <c r="WG458" s="59">
        <v>11797.01348</v>
      </c>
      <c r="WH458" s="59">
        <v>12504.834288800002</v>
      </c>
      <c r="WI458" s="59">
        <v>13255.124346127997</v>
      </c>
      <c r="WJ458" s="59"/>
      <c r="WM458" s="59">
        <v>395.14267729752413</v>
      </c>
      <c r="WN458" s="59">
        <v>440.59169114561485</v>
      </c>
      <c r="WO458" s="59">
        <v>467.02719261435175</v>
      </c>
      <c r="WP458" s="59">
        <v>495.0488241712128</v>
      </c>
      <c r="WQ458" s="59">
        <v>524.7517536214857</v>
      </c>
      <c r="WR458" s="59">
        <v>556.23685883877454</v>
      </c>
      <c r="WS458" s="59"/>
      <c r="WV458" s="74">
        <v>99.533333333333331</v>
      </c>
      <c r="WW458" s="74">
        <v>111.53333333333333</v>
      </c>
      <c r="WX458" s="74">
        <v>123.53333333333333</v>
      </c>
      <c r="WY458" s="74">
        <v>135.53333333333333</v>
      </c>
      <c r="WZ458" s="74">
        <v>147.53333333333333</v>
      </c>
      <c r="XA458" s="74">
        <v>159.53333333333333</v>
      </c>
      <c r="XB458" s="74"/>
      <c r="XE458" s="80">
        <v>8</v>
      </c>
      <c r="XF458" s="80">
        <v>9</v>
      </c>
      <c r="XG458" s="80">
        <v>10</v>
      </c>
      <c r="XH458" s="80">
        <v>11</v>
      </c>
      <c r="XI458" s="80">
        <v>12</v>
      </c>
      <c r="XJ458" s="80">
        <v>13</v>
      </c>
      <c r="XK458" s="80"/>
      <c r="XL458" s="75"/>
      <c r="XM458" s="75"/>
      <c r="XN458" s="80">
        <v>3</v>
      </c>
      <c r="XO458" s="80">
        <v>3</v>
      </c>
      <c r="XP458" s="80">
        <v>3</v>
      </c>
      <c r="XQ458" s="80">
        <v>3</v>
      </c>
      <c r="XR458" s="80">
        <v>3</v>
      </c>
      <c r="XS458" s="80">
        <v>3</v>
      </c>
      <c r="XT458" s="80"/>
      <c r="XW458" s="80">
        <v>15</v>
      </c>
      <c r="XX458" s="80">
        <v>15</v>
      </c>
      <c r="XY458" s="80">
        <v>15</v>
      </c>
      <c r="XZ458" s="80">
        <v>15</v>
      </c>
      <c r="YA458" s="80">
        <v>15</v>
      </c>
      <c r="YB458" s="80">
        <v>15</v>
      </c>
      <c r="YC458" s="80"/>
      <c r="YF458" s="5">
        <v>2404.4431913554345</v>
      </c>
      <c r="YG458" s="5">
        <v>2681.0004406210664</v>
      </c>
      <c r="YH458" s="5">
        <v>2841.86046705833</v>
      </c>
      <c r="YI458" s="5">
        <v>3012.3720950818306</v>
      </c>
      <c r="YJ458" s="5">
        <v>3193.114420786741</v>
      </c>
      <c r="YK458" s="5">
        <v>3384.7012860339428</v>
      </c>
      <c r="YL458" s="5"/>
      <c r="YO458" s="5">
        <v>23708.560637851449</v>
      </c>
      <c r="YP458" s="5">
        <v>26435.501468736889</v>
      </c>
      <c r="YQ458" s="5">
        <v>28021.631556861106</v>
      </c>
      <c r="YR458" s="5">
        <v>29702.929450272768</v>
      </c>
      <c r="YS458" s="5">
        <v>31485.105217289143</v>
      </c>
      <c r="YT458" s="5">
        <v>33374.211530326473</v>
      </c>
      <c r="YU458" s="5"/>
      <c r="YX458" s="5">
        <v>16215.179226199831</v>
      </c>
      <c r="YY458" s="5">
        <v>26199.826531665734</v>
      </c>
      <c r="YZ458" s="5">
        <v>28021.631556861106</v>
      </c>
      <c r="ZA458" s="5">
        <v>29702.929450272768</v>
      </c>
      <c r="ZB458" s="5">
        <v>31485.105217289143</v>
      </c>
      <c r="ZC458" s="5">
        <v>33374.211530326473</v>
      </c>
      <c r="ZD458" s="5"/>
      <c r="ZG458" s="5">
        <v>395.14267729752413</v>
      </c>
      <c r="ZH458" s="5">
        <v>440.59169114561485</v>
      </c>
      <c r="ZI458" s="5">
        <v>467.02719261435175</v>
      </c>
      <c r="ZJ458" s="5">
        <v>495.0488241712128</v>
      </c>
      <c r="ZK458" s="5">
        <v>524.7517536214857</v>
      </c>
      <c r="ZL458" s="5">
        <v>556.23685883877454</v>
      </c>
      <c r="ZM458" s="5"/>
      <c r="ZP458" s="60">
        <v>11063.994964330675</v>
      </c>
      <c r="ZQ458" s="60">
        <v>12336.567352077216</v>
      </c>
      <c r="ZR458" s="60">
        <v>13076.761393201848</v>
      </c>
      <c r="ZS458" s="60">
        <v>13861.367076793958</v>
      </c>
      <c r="ZT458" s="60">
        <v>14693.049101401601</v>
      </c>
      <c r="ZU458" s="60">
        <v>15574.632047485688</v>
      </c>
      <c r="ZV458" s="60"/>
      <c r="ZY458" s="60">
        <v>395.14267729752413</v>
      </c>
      <c r="ZZ458" s="60">
        <v>440.59169114561485</v>
      </c>
      <c r="AAA458" s="60">
        <v>467.02719261435175</v>
      </c>
      <c r="AAB458" s="60">
        <v>495.0488241712128</v>
      </c>
      <c r="AAC458" s="60">
        <v>524.7517536214857</v>
      </c>
      <c r="AAD458" s="60">
        <v>556.23685883877454</v>
      </c>
      <c r="AAE458" s="60"/>
      <c r="AAH458" s="60">
        <v>75077.108686529595</v>
      </c>
      <c r="AAI458" s="60">
        <v>93846.030214015962</v>
      </c>
      <c r="AAJ458" s="60">
        <v>110218.41745698701</v>
      </c>
      <c r="AAK458" s="60">
        <v>128217.64546034412</v>
      </c>
      <c r="AAL458" s="60">
        <v>147979.99452125898</v>
      </c>
      <c r="AAM458" s="60">
        <v>169652.24194582624</v>
      </c>
      <c r="AAN458" s="60"/>
      <c r="AAQ458" s="5">
        <v>86141.10365086027</v>
      </c>
      <c r="AAR458" s="5">
        <v>106182.59756609317</v>
      </c>
      <c r="AAS458" s="5">
        <v>123295.17885018885</v>
      </c>
      <c r="AAT458" s="5">
        <v>142079.01253713807</v>
      </c>
      <c r="AAU458" s="5">
        <v>162673.04362266057</v>
      </c>
      <c r="AAV458" s="5">
        <v>185226.87399331192</v>
      </c>
    </row>
    <row r="459" spans="2:724" ht="15" customHeight="1">
      <c r="B459" s="228">
        <v>186</v>
      </c>
      <c r="C459" s="228">
        <v>540593</v>
      </c>
      <c r="D459" s="229" t="s">
        <v>593</v>
      </c>
      <c r="E459" s="73" t="b">
        <v>0</v>
      </c>
      <c r="F459" s="230">
        <v>39850</v>
      </c>
      <c r="G459" s="231" t="s">
        <v>426</v>
      </c>
      <c r="H459" s="57" t="s">
        <v>258</v>
      </c>
      <c r="I459" s="57" t="s">
        <v>200</v>
      </c>
      <c r="J459" s="229" t="s">
        <v>260</v>
      </c>
      <c r="K459" s="232">
        <v>11000</v>
      </c>
      <c r="L459" s="232">
        <v>0</v>
      </c>
      <c r="M459" s="73" t="b">
        <v>1</v>
      </c>
      <c r="N459" s="73" t="b">
        <v>1</v>
      </c>
      <c r="O459" s="73" t="b">
        <v>1</v>
      </c>
      <c r="P459" s="27">
        <v>40945</v>
      </c>
      <c r="Q459" s="27" t="s">
        <v>426</v>
      </c>
      <c r="R459" s="69">
        <v>0</v>
      </c>
      <c r="S459" s="69">
        <v>0.06</v>
      </c>
      <c r="T459" s="69">
        <v>0.06</v>
      </c>
      <c r="U459" s="69">
        <v>0.06</v>
      </c>
      <c r="V459" s="69">
        <v>0.06</v>
      </c>
      <c r="W459" s="69">
        <v>0.06</v>
      </c>
      <c r="Z459" s="232">
        <v>11000</v>
      </c>
      <c r="AA459" s="232">
        <v>11000</v>
      </c>
      <c r="AB459" s="232">
        <v>12000</v>
      </c>
      <c r="AC459" s="232">
        <v>12000</v>
      </c>
      <c r="AD459" s="232">
        <v>12000</v>
      </c>
      <c r="AE459" s="232">
        <v>12000</v>
      </c>
      <c r="AF459" s="232">
        <v>12000</v>
      </c>
      <c r="AG459" s="232">
        <v>12000</v>
      </c>
      <c r="AH459" s="232">
        <v>12000</v>
      </c>
      <c r="AI459" s="232">
        <v>12000</v>
      </c>
      <c r="AJ459" s="232">
        <v>12000</v>
      </c>
      <c r="AK459" s="232">
        <v>12000</v>
      </c>
      <c r="AL459" s="5">
        <v>12720</v>
      </c>
      <c r="AM459" s="5">
        <v>12720</v>
      </c>
      <c r="AN459" s="5">
        <v>12720</v>
      </c>
      <c r="AO459" s="5">
        <v>12720</v>
      </c>
      <c r="AP459" s="5">
        <v>12720</v>
      </c>
      <c r="AQ459" s="5">
        <v>12720</v>
      </c>
      <c r="AR459" s="5">
        <v>12720</v>
      </c>
      <c r="AS459" s="5">
        <v>12720</v>
      </c>
      <c r="AT459" s="5">
        <v>12720</v>
      </c>
      <c r="AU459" s="5">
        <v>12720</v>
      </c>
      <c r="AV459" s="5">
        <v>12720</v>
      </c>
      <c r="AW459" s="5">
        <v>12720</v>
      </c>
      <c r="AX459" s="5">
        <v>13483.2</v>
      </c>
      <c r="AY459" s="5">
        <v>13483.2</v>
      </c>
      <c r="AZ459" s="5">
        <v>13483.2</v>
      </c>
      <c r="BA459" s="5">
        <v>13483.2</v>
      </c>
      <c r="BB459" s="5">
        <v>13483.2</v>
      </c>
      <c r="BC459" s="5">
        <v>13483.2</v>
      </c>
      <c r="BD459" s="5">
        <v>13483.2</v>
      </c>
      <c r="BE459" s="5">
        <v>13483.2</v>
      </c>
      <c r="BF459" s="5">
        <v>13483.2</v>
      </c>
      <c r="BG459" s="5">
        <v>13483.2</v>
      </c>
      <c r="BH459" s="5">
        <v>13483.2</v>
      </c>
      <c r="BI459" s="5">
        <v>13483.2</v>
      </c>
      <c r="BJ459" s="5">
        <v>14292.192000000001</v>
      </c>
      <c r="BK459" s="5">
        <v>14292.192000000001</v>
      </c>
      <c r="BL459" s="5">
        <v>14292.192000000001</v>
      </c>
      <c r="BM459" s="5">
        <v>14292.192000000001</v>
      </c>
      <c r="BN459" s="5">
        <v>14292.192000000001</v>
      </c>
      <c r="BO459" s="5">
        <v>14292.192000000001</v>
      </c>
      <c r="BP459" s="5">
        <v>14292.192000000001</v>
      </c>
      <c r="BQ459" s="5">
        <v>14292.192000000001</v>
      </c>
      <c r="BR459" s="5">
        <v>14292.192000000001</v>
      </c>
      <c r="BS459" s="5">
        <v>14292.192000000001</v>
      </c>
      <c r="BT459" s="5">
        <v>14292.192000000001</v>
      </c>
      <c r="BU459" s="5">
        <v>14292.192000000001</v>
      </c>
      <c r="BV459" s="5">
        <v>15149.723520000001</v>
      </c>
      <c r="BW459" s="5">
        <v>15149.723520000001</v>
      </c>
      <c r="BX459" s="5">
        <v>15149.723520000001</v>
      </c>
      <c r="BY459" s="5">
        <v>15149.723520000001</v>
      </c>
      <c r="BZ459" s="5">
        <v>15149.723520000001</v>
      </c>
      <c r="CA459" s="5">
        <v>15149.723520000001</v>
      </c>
      <c r="CB459" s="5">
        <v>15149.723520000001</v>
      </c>
      <c r="CC459" s="5">
        <v>15149.723520000001</v>
      </c>
      <c r="CD459" s="5">
        <v>15149.723520000001</v>
      </c>
      <c r="CE459" s="5">
        <v>15149.723520000001</v>
      </c>
      <c r="CF459" s="5">
        <v>15149.723520000001</v>
      </c>
      <c r="CG459" s="5">
        <v>15149.723520000001</v>
      </c>
      <c r="CH459" s="5">
        <v>16058.706931200002</v>
      </c>
      <c r="CI459" s="5">
        <v>16058.706931200002</v>
      </c>
      <c r="CJ459" s="5">
        <v>16058.706931200002</v>
      </c>
      <c r="CK459" s="5">
        <v>16058.706931200002</v>
      </c>
      <c r="CL459" s="5">
        <v>16058.706931200002</v>
      </c>
      <c r="CM459" s="5">
        <v>16058.706931200002</v>
      </c>
      <c r="CN459" s="5">
        <v>16058.706931200002</v>
      </c>
      <c r="CO459" s="5">
        <v>16058.706931200002</v>
      </c>
      <c r="CP459" s="5">
        <v>16058.706931200002</v>
      </c>
      <c r="CQ459" s="5">
        <v>16058.706931200002</v>
      </c>
      <c r="CR459" s="5">
        <v>16058.706931200002</v>
      </c>
      <c r="CS459" s="5">
        <v>16058.706931200002</v>
      </c>
      <c r="CU459" s="69">
        <v>0</v>
      </c>
      <c r="CV459" s="69">
        <v>0</v>
      </c>
      <c r="CW459" s="69">
        <v>0</v>
      </c>
      <c r="CX459" s="69">
        <v>0</v>
      </c>
      <c r="CY459" s="69">
        <v>0</v>
      </c>
      <c r="CZ459" s="69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0</v>
      </c>
      <c r="FC459" s="5">
        <v>0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/>
      <c r="FZ459" s="5">
        <v>11000</v>
      </c>
      <c r="GA459" s="5">
        <v>11000</v>
      </c>
      <c r="GB459" s="5">
        <v>12000</v>
      </c>
      <c r="GC459" s="5">
        <v>12000</v>
      </c>
      <c r="GD459" s="5">
        <v>12000</v>
      </c>
      <c r="GE459" s="5">
        <v>12000</v>
      </c>
      <c r="GF459" s="5">
        <v>12000</v>
      </c>
      <c r="GG459" s="5">
        <v>12000</v>
      </c>
      <c r="GH459" s="5">
        <v>12000</v>
      </c>
      <c r="GI459" s="5">
        <v>12000</v>
      </c>
      <c r="GJ459" s="5">
        <v>12000</v>
      </c>
      <c r="GK459" s="5">
        <v>12000</v>
      </c>
      <c r="GL459" s="5">
        <v>12720</v>
      </c>
      <c r="GM459" s="5">
        <v>12720</v>
      </c>
      <c r="GN459" s="5">
        <v>12720</v>
      </c>
      <c r="GO459" s="5">
        <v>12720</v>
      </c>
      <c r="GP459" s="5">
        <v>12720</v>
      </c>
      <c r="GQ459" s="5">
        <v>12720</v>
      </c>
      <c r="GR459" s="5">
        <v>12720</v>
      </c>
      <c r="GS459" s="5">
        <v>12720</v>
      </c>
      <c r="GT459" s="5">
        <v>12720</v>
      </c>
      <c r="GU459" s="5">
        <v>12720</v>
      </c>
      <c r="GV459" s="5">
        <v>12720</v>
      </c>
      <c r="GW459" s="5">
        <v>12720</v>
      </c>
      <c r="GX459" s="5">
        <v>13483.2</v>
      </c>
      <c r="GY459" s="5">
        <v>13483.2</v>
      </c>
      <c r="GZ459" s="5">
        <v>13483.2</v>
      </c>
      <c r="HA459" s="5">
        <v>13483.2</v>
      </c>
      <c r="HB459" s="5">
        <v>13483.2</v>
      </c>
      <c r="HC459" s="5">
        <v>13483.2</v>
      </c>
      <c r="HD459" s="5">
        <v>13483.2</v>
      </c>
      <c r="HE459" s="5">
        <v>13483.2</v>
      </c>
      <c r="HF459" s="5">
        <v>13483.2</v>
      </c>
      <c r="HG459" s="5">
        <v>13483.2</v>
      </c>
      <c r="HH459" s="5">
        <v>13483.2</v>
      </c>
      <c r="HI459" s="5">
        <v>13483.2</v>
      </c>
      <c r="HJ459" s="5">
        <v>14292.192000000001</v>
      </c>
      <c r="HK459" s="5">
        <v>14292.192000000001</v>
      </c>
      <c r="HL459" s="5">
        <v>14292.192000000001</v>
      </c>
      <c r="HM459" s="5">
        <v>14292.192000000001</v>
      </c>
      <c r="HN459" s="5">
        <v>14292.192000000001</v>
      </c>
      <c r="HO459" s="5">
        <v>14292.192000000001</v>
      </c>
      <c r="HP459" s="5">
        <v>14292.192000000001</v>
      </c>
      <c r="HQ459" s="5">
        <v>14292.192000000001</v>
      </c>
      <c r="HR459" s="5">
        <v>14292.192000000001</v>
      </c>
      <c r="HS459" s="5">
        <v>14292.192000000001</v>
      </c>
      <c r="HT459" s="5">
        <v>14292.192000000001</v>
      </c>
      <c r="HU459" s="5">
        <v>14292.192000000001</v>
      </c>
      <c r="HV459" s="5">
        <v>15149.723520000001</v>
      </c>
      <c r="HW459" s="5">
        <v>15149.723520000001</v>
      </c>
      <c r="HX459" s="5">
        <v>15149.723520000001</v>
      </c>
      <c r="HY459" s="5">
        <v>15149.723520000001</v>
      </c>
      <c r="HZ459" s="5">
        <v>15149.723520000001</v>
      </c>
      <c r="IA459" s="5">
        <v>15149.723520000001</v>
      </c>
      <c r="IB459" s="5">
        <v>15149.723520000001</v>
      </c>
      <c r="IC459" s="5">
        <v>15149.723520000001</v>
      </c>
      <c r="ID459" s="5">
        <v>15149.723520000001</v>
      </c>
      <c r="IE459" s="5">
        <v>15149.723520000001</v>
      </c>
      <c r="IF459" s="5">
        <v>15149.723520000001</v>
      </c>
      <c r="IG459" s="5">
        <v>15149.723520000001</v>
      </c>
      <c r="IH459" s="5">
        <v>16058.706931200002</v>
      </c>
      <c r="II459" s="5">
        <v>16058.706931200002</v>
      </c>
      <c r="IJ459" s="5">
        <v>16058.706931200002</v>
      </c>
      <c r="IK459" s="5">
        <v>16058.706931200002</v>
      </c>
      <c r="IL459" s="5">
        <v>16058.706931200002</v>
      </c>
      <c r="IM459" s="5">
        <v>16058.706931200002</v>
      </c>
      <c r="IN459" s="5">
        <v>16058.706931200002</v>
      </c>
      <c r="IO459" s="5">
        <v>16058.706931200002</v>
      </c>
      <c r="IP459" s="5">
        <v>16058.706931200002</v>
      </c>
      <c r="IQ459" s="5">
        <v>16058.706931200002</v>
      </c>
      <c r="IR459" s="5">
        <v>16058.706931200002</v>
      </c>
      <c r="IS459" s="5">
        <v>16058.706931200002</v>
      </c>
      <c r="IT459" s="5"/>
      <c r="IW459" s="5">
        <v>315.7</v>
      </c>
      <c r="IX459" s="5">
        <v>315.7</v>
      </c>
      <c r="IY459" s="5">
        <v>344.4</v>
      </c>
      <c r="IZ459" s="5">
        <v>344.4</v>
      </c>
      <c r="JA459" s="5">
        <v>344.4</v>
      </c>
      <c r="JB459" s="5">
        <v>344.4</v>
      </c>
      <c r="JC459" s="5">
        <v>344.4</v>
      </c>
      <c r="JD459" s="5">
        <v>344.4</v>
      </c>
      <c r="JE459" s="5">
        <v>344.4</v>
      </c>
      <c r="JF459" s="5">
        <v>344.4</v>
      </c>
      <c r="JG459" s="5">
        <v>344.4</v>
      </c>
      <c r="JH459" s="5">
        <v>344.4</v>
      </c>
      <c r="JI459" s="5">
        <v>365.06400000000002</v>
      </c>
      <c r="JJ459" s="5">
        <v>365.06400000000002</v>
      </c>
      <c r="JK459" s="5">
        <v>365.06400000000002</v>
      </c>
      <c r="JL459" s="5">
        <v>365.06400000000002</v>
      </c>
      <c r="JM459" s="5">
        <v>365.06400000000002</v>
      </c>
      <c r="JN459" s="5">
        <v>365.06400000000002</v>
      </c>
      <c r="JO459" s="5">
        <v>365.06400000000002</v>
      </c>
      <c r="JP459" s="5">
        <v>365.06400000000002</v>
      </c>
      <c r="JQ459" s="5">
        <v>365.06400000000002</v>
      </c>
      <c r="JR459" s="5">
        <v>365.06400000000002</v>
      </c>
      <c r="JS459" s="5">
        <v>365.06400000000002</v>
      </c>
      <c r="JT459" s="5">
        <v>365.06400000000002</v>
      </c>
      <c r="JU459" s="5">
        <v>386.96784000000002</v>
      </c>
      <c r="JV459" s="5">
        <v>386.96784000000002</v>
      </c>
      <c r="JW459" s="5">
        <v>386.96784000000002</v>
      </c>
      <c r="JX459" s="5">
        <v>386.96784000000002</v>
      </c>
      <c r="JY459" s="5">
        <v>386.96784000000002</v>
      </c>
      <c r="JZ459" s="5">
        <v>386.96784000000002</v>
      </c>
      <c r="KA459" s="5">
        <v>386.96784000000002</v>
      </c>
      <c r="KB459" s="5">
        <v>386.96784000000002</v>
      </c>
      <c r="KC459" s="5">
        <v>386.96784000000002</v>
      </c>
      <c r="KD459" s="5">
        <v>386.96784000000002</v>
      </c>
      <c r="KE459" s="5">
        <v>386.96784000000002</v>
      </c>
      <c r="KF459" s="5">
        <v>386.96784000000002</v>
      </c>
      <c r="KG459" s="5">
        <v>410.18591040000001</v>
      </c>
      <c r="KH459" s="5">
        <v>410.18591040000001</v>
      </c>
      <c r="KI459" s="5">
        <v>410.18591040000001</v>
      </c>
      <c r="KJ459" s="5">
        <v>410.18591040000001</v>
      </c>
      <c r="KK459" s="5">
        <v>410.18591040000001</v>
      </c>
      <c r="KL459" s="5">
        <v>410.18591040000001</v>
      </c>
      <c r="KM459" s="5">
        <v>410.18591040000001</v>
      </c>
      <c r="KN459" s="5">
        <v>410.18591040000001</v>
      </c>
      <c r="KO459" s="5">
        <v>410.18591040000001</v>
      </c>
      <c r="KP459" s="5">
        <v>410.18591040000001</v>
      </c>
      <c r="KQ459" s="5">
        <v>410.18591040000001</v>
      </c>
      <c r="KR459" s="5">
        <v>410.18591040000001</v>
      </c>
      <c r="KS459" s="5">
        <v>434.79706502400006</v>
      </c>
      <c r="KT459" s="5">
        <v>434.79706502400006</v>
      </c>
      <c r="KU459" s="5">
        <v>434.79706502400006</v>
      </c>
      <c r="KV459" s="5">
        <v>434.79706502400006</v>
      </c>
      <c r="KW459" s="5">
        <v>434.79706502400006</v>
      </c>
      <c r="KX459" s="5">
        <v>434.79706502400006</v>
      </c>
      <c r="KY459" s="5">
        <v>434.79706502400006</v>
      </c>
      <c r="KZ459" s="5">
        <v>434.79706502400006</v>
      </c>
      <c r="LA459" s="5">
        <v>434.79706502400006</v>
      </c>
      <c r="LB459" s="5">
        <v>434.79706502400006</v>
      </c>
      <c r="LC459" s="5">
        <v>434.79706502400006</v>
      </c>
      <c r="LD459" s="5">
        <v>434.79706502400006</v>
      </c>
      <c r="LE459" s="5">
        <v>460.88488892544007</v>
      </c>
      <c r="LF459" s="5">
        <v>460.88488892544007</v>
      </c>
      <c r="LG459" s="5">
        <v>460.88488892544007</v>
      </c>
      <c r="LH459" s="5">
        <v>460.88488892544007</v>
      </c>
      <c r="LI459" s="5">
        <v>460.88488892544007</v>
      </c>
      <c r="LJ459" s="5">
        <v>460.88488892544007</v>
      </c>
      <c r="LK459" s="5">
        <v>460.88488892544007</v>
      </c>
      <c r="LL459" s="5">
        <v>460.88488892544007</v>
      </c>
      <c r="LM459" s="5">
        <v>460.88488892544007</v>
      </c>
      <c r="LN459" s="5">
        <v>460.88488892544007</v>
      </c>
      <c r="LO459" s="5">
        <v>460.88488892544007</v>
      </c>
      <c r="LP459" s="5">
        <v>460.88488892544007</v>
      </c>
      <c r="LQ459" s="5"/>
      <c r="LT459" s="5">
        <v>334.4</v>
      </c>
      <c r="LU459" s="5">
        <v>334.4</v>
      </c>
      <c r="LV459" s="5">
        <v>364.8</v>
      </c>
      <c r="LW459" s="5">
        <v>364.8</v>
      </c>
      <c r="LX459" s="5">
        <v>364.8</v>
      </c>
      <c r="LY459" s="5">
        <v>364.8</v>
      </c>
      <c r="LZ459" s="5">
        <v>364.8</v>
      </c>
      <c r="MA459" s="5">
        <v>364.8</v>
      </c>
      <c r="MB459" s="5">
        <v>364.8</v>
      </c>
      <c r="MC459" s="5">
        <v>364.8</v>
      </c>
      <c r="MD459" s="5">
        <v>364.8</v>
      </c>
      <c r="ME459" s="5">
        <v>364.8</v>
      </c>
      <c r="MF459" s="5">
        <v>386.68799999999999</v>
      </c>
      <c r="MG459" s="5">
        <v>386.68799999999999</v>
      </c>
      <c r="MH459" s="5">
        <v>386.68799999999999</v>
      </c>
      <c r="MI459" s="5">
        <v>386.68799999999999</v>
      </c>
      <c r="MJ459" s="5">
        <v>386.68799999999999</v>
      </c>
      <c r="MK459" s="5">
        <v>386.68799999999999</v>
      </c>
      <c r="ML459" s="5">
        <v>386.68799999999999</v>
      </c>
      <c r="MM459" s="5">
        <v>386.68799999999999</v>
      </c>
      <c r="MN459" s="5">
        <v>386.68799999999999</v>
      </c>
      <c r="MO459" s="5">
        <v>386.68799999999999</v>
      </c>
      <c r="MP459" s="5">
        <v>386.68799999999999</v>
      </c>
      <c r="MQ459" s="5">
        <v>386.68799999999999</v>
      </c>
      <c r="MR459" s="5">
        <v>409.88928000000004</v>
      </c>
      <c r="MS459" s="5">
        <v>409.88928000000004</v>
      </c>
      <c r="MT459" s="5">
        <v>409.88928000000004</v>
      </c>
      <c r="MU459" s="5">
        <v>409.88928000000004</v>
      </c>
      <c r="MV459" s="5">
        <v>409.88928000000004</v>
      </c>
      <c r="MW459" s="5">
        <v>409.88928000000004</v>
      </c>
      <c r="MX459" s="5">
        <v>409.88928000000004</v>
      </c>
      <c r="MY459" s="5">
        <v>409.88928000000004</v>
      </c>
      <c r="MZ459" s="5">
        <v>409.88928000000004</v>
      </c>
      <c r="NA459" s="5">
        <v>409.88928000000004</v>
      </c>
      <c r="NB459" s="5">
        <v>409.88928000000004</v>
      </c>
      <c r="NC459" s="5">
        <v>409.88928000000004</v>
      </c>
      <c r="ND459" s="5">
        <v>434.48263680000002</v>
      </c>
      <c r="NE459" s="5">
        <v>434.48263680000002</v>
      </c>
      <c r="NF459" s="5">
        <v>434.48263680000002</v>
      </c>
      <c r="NG459" s="5">
        <v>434.48263680000002</v>
      </c>
      <c r="NH459" s="5">
        <v>434.48263680000002</v>
      </c>
      <c r="NI459" s="5">
        <v>434.48263680000002</v>
      </c>
      <c r="NJ459" s="5">
        <v>434.48263680000002</v>
      </c>
      <c r="NK459" s="5">
        <v>434.48263680000002</v>
      </c>
      <c r="NL459" s="5">
        <v>434.48263680000002</v>
      </c>
      <c r="NM459" s="5">
        <v>434.48263680000002</v>
      </c>
      <c r="NN459" s="5">
        <v>434.48263680000002</v>
      </c>
      <c r="NO459" s="5">
        <v>434.48263680000002</v>
      </c>
      <c r="NP459" s="5">
        <v>460.55159500800005</v>
      </c>
      <c r="NQ459" s="5">
        <v>460.55159500800005</v>
      </c>
      <c r="NR459" s="5">
        <v>460.55159500800005</v>
      </c>
      <c r="NS459" s="5">
        <v>460.55159500800005</v>
      </c>
      <c r="NT459" s="5">
        <v>460.55159500800005</v>
      </c>
      <c r="NU459" s="5">
        <v>460.55159500800005</v>
      </c>
      <c r="NV459" s="5">
        <v>460.55159500800005</v>
      </c>
      <c r="NW459" s="5">
        <v>460.55159500800005</v>
      </c>
      <c r="NX459" s="5">
        <v>460.55159500800005</v>
      </c>
      <c r="NY459" s="5">
        <v>460.55159500800005</v>
      </c>
      <c r="NZ459" s="5">
        <v>460.55159500800005</v>
      </c>
      <c r="OA459" s="5">
        <v>460.55159500800005</v>
      </c>
      <c r="OB459" s="5">
        <v>488.18469070848005</v>
      </c>
      <c r="OC459" s="5">
        <v>488.18469070848005</v>
      </c>
      <c r="OD459" s="5">
        <v>488.18469070848005</v>
      </c>
      <c r="OE459" s="5">
        <v>488.18469070848005</v>
      </c>
      <c r="OF459" s="5">
        <v>488.18469070848005</v>
      </c>
      <c r="OG459" s="5">
        <v>488.18469070848005</v>
      </c>
      <c r="OH459" s="5">
        <v>488.18469070848005</v>
      </c>
      <c r="OI459" s="5">
        <v>488.18469070848005</v>
      </c>
      <c r="OJ459" s="5">
        <v>488.18469070848005</v>
      </c>
      <c r="OK459" s="5">
        <v>488.18469070848005</v>
      </c>
      <c r="OL459" s="5">
        <v>488.18469070848005</v>
      </c>
      <c r="OM459" s="5">
        <v>488.18469070848005</v>
      </c>
      <c r="ON459" s="5"/>
      <c r="OQ459" s="59">
        <v>0</v>
      </c>
      <c r="OR459" s="59">
        <v>0</v>
      </c>
      <c r="OS459" s="59">
        <v>0</v>
      </c>
      <c r="OT459" s="59">
        <v>0</v>
      </c>
      <c r="OU459" s="59">
        <v>0</v>
      </c>
      <c r="OV459" s="59">
        <v>0</v>
      </c>
      <c r="OW459" s="59">
        <v>0</v>
      </c>
      <c r="OX459" s="59">
        <v>0</v>
      </c>
      <c r="OY459" s="59">
        <v>0</v>
      </c>
      <c r="OZ459" s="59">
        <v>0</v>
      </c>
      <c r="PA459" s="59">
        <v>0</v>
      </c>
      <c r="PB459" s="59">
        <v>0</v>
      </c>
      <c r="PC459" s="59">
        <v>0</v>
      </c>
      <c r="PD459" s="59">
        <v>0</v>
      </c>
      <c r="PE459" s="59">
        <v>0</v>
      </c>
      <c r="PF459" s="59">
        <v>0</v>
      </c>
      <c r="PG459" s="59">
        <v>0</v>
      </c>
      <c r="PH459" s="59">
        <v>0</v>
      </c>
      <c r="PI459" s="59">
        <v>0</v>
      </c>
      <c r="PJ459" s="59">
        <v>0</v>
      </c>
      <c r="PK459" s="59">
        <v>0</v>
      </c>
      <c r="PL459" s="59">
        <v>0</v>
      </c>
      <c r="PM459" s="59">
        <v>0</v>
      </c>
      <c r="PN459" s="59">
        <v>0</v>
      </c>
      <c r="PO459" s="59">
        <v>0</v>
      </c>
      <c r="PP459" s="59">
        <v>0</v>
      </c>
      <c r="PQ459" s="59">
        <v>0</v>
      </c>
      <c r="PR459" s="59">
        <v>0</v>
      </c>
      <c r="PS459" s="59">
        <v>0</v>
      </c>
      <c r="PT459" s="59">
        <v>0</v>
      </c>
      <c r="PU459" s="59">
        <v>0</v>
      </c>
      <c r="PV459" s="59">
        <v>0</v>
      </c>
      <c r="PW459" s="59">
        <v>0</v>
      </c>
      <c r="PX459" s="59">
        <v>0</v>
      </c>
      <c r="PY459" s="59">
        <v>0</v>
      </c>
      <c r="PZ459" s="59">
        <v>0</v>
      </c>
      <c r="QA459" s="59">
        <v>0</v>
      </c>
      <c r="QB459" s="59">
        <v>0</v>
      </c>
      <c r="QC459" s="59">
        <v>0</v>
      </c>
      <c r="QD459" s="59">
        <v>0</v>
      </c>
      <c r="QE459" s="59">
        <v>0</v>
      </c>
      <c r="QF459" s="59">
        <v>0</v>
      </c>
      <c r="QG459" s="59">
        <v>0</v>
      </c>
      <c r="QH459" s="59">
        <v>0</v>
      </c>
      <c r="QI459" s="59">
        <v>0</v>
      </c>
      <c r="QJ459" s="59">
        <v>0</v>
      </c>
      <c r="QK459" s="59">
        <v>0</v>
      </c>
      <c r="QL459" s="59">
        <v>0</v>
      </c>
      <c r="QM459" s="59">
        <v>0</v>
      </c>
      <c r="QN459" s="59">
        <v>0</v>
      </c>
      <c r="QO459" s="59">
        <v>0</v>
      </c>
      <c r="QP459" s="59">
        <v>0</v>
      </c>
      <c r="QQ459" s="59">
        <v>0</v>
      </c>
      <c r="QR459" s="59">
        <v>0</v>
      </c>
      <c r="QS459" s="59">
        <v>0</v>
      </c>
      <c r="QT459" s="59">
        <v>0</v>
      </c>
      <c r="QU459" s="59">
        <v>0</v>
      </c>
      <c r="QV459" s="59">
        <v>0</v>
      </c>
      <c r="QW459" s="59">
        <v>0</v>
      </c>
      <c r="QX459" s="59">
        <v>0</v>
      </c>
      <c r="QY459" s="59">
        <v>0</v>
      </c>
      <c r="QZ459" s="59">
        <v>0</v>
      </c>
      <c r="RA459" s="59">
        <v>0</v>
      </c>
      <c r="RB459" s="59">
        <v>0</v>
      </c>
      <c r="RC459" s="59">
        <v>0</v>
      </c>
      <c r="RD459" s="59">
        <v>0</v>
      </c>
      <c r="RE459" s="59">
        <v>0</v>
      </c>
      <c r="RF459" s="59">
        <v>0</v>
      </c>
      <c r="RG459" s="59">
        <v>0</v>
      </c>
      <c r="RH459" s="59">
        <v>0</v>
      </c>
      <c r="RI459" s="59">
        <v>0</v>
      </c>
      <c r="RJ459" s="59">
        <v>0</v>
      </c>
      <c r="RK459" s="59"/>
      <c r="RN459" s="59">
        <v>650.09999999999991</v>
      </c>
      <c r="RO459" s="59">
        <v>650.09999999999991</v>
      </c>
      <c r="RP459" s="59">
        <v>709.2</v>
      </c>
      <c r="RQ459" s="59">
        <v>709.2</v>
      </c>
      <c r="RR459" s="59">
        <v>709.2</v>
      </c>
      <c r="RS459" s="59">
        <v>709.2</v>
      </c>
      <c r="RT459" s="59">
        <v>709.2</v>
      </c>
      <c r="RU459" s="59">
        <v>709.2</v>
      </c>
      <c r="RV459" s="59">
        <v>709.2</v>
      </c>
      <c r="RW459" s="59">
        <v>709.2</v>
      </c>
      <c r="RX459" s="59">
        <v>709.2</v>
      </c>
      <c r="RY459" s="59">
        <v>709.2</v>
      </c>
      <c r="RZ459" s="59">
        <v>751.75199999999995</v>
      </c>
      <c r="SA459" s="59">
        <v>751.75199999999995</v>
      </c>
      <c r="SB459" s="59">
        <v>751.75199999999995</v>
      </c>
      <c r="SC459" s="59">
        <v>751.75199999999995</v>
      </c>
      <c r="SD459" s="59">
        <v>751.75199999999995</v>
      </c>
      <c r="SE459" s="59">
        <v>751.75199999999995</v>
      </c>
      <c r="SF459" s="59">
        <v>751.75199999999995</v>
      </c>
      <c r="SG459" s="59">
        <v>751.75199999999995</v>
      </c>
      <c r="SH459" s="59">
        <v>751.75199999999995</v>
      </c>
      <c r="SI459" s="59">
        <v>751.75199999999995</v>
      </c>
      <c r="SJ459" s="59">
        <v>751.75199999999995</v>
      </c>
      <c r="SK459" s="59">
        <v>751.75199999999995</v>
      </c>
      <c r="SL459" s="59">
        <v>796.85712000000012</v>
      </c>
      <c r="SM459" s="59">
        <v>796.85712000000012</v>
      </c>
      <c r="SN459" s="59">
        <v>796.85712000000012</v>
      </c>
      <c r="SO459" s="59">
        <v>796.85712000000012</v>
      </c>
      <c r="SP459" s="59">
        <v>796.85712000000012</v>
      </c>
      <c r="SQ459" s="59">
        <v>796.85712000000012</v>
      </c>
      <c r="SR459" s="59">
        <v>796.85712000000012</v>
      </c>
      <c r="SS459" s="59">
        <v>796.85712000000012</v>
      </c>
      <c r="ST459" s="59">
        <v>796.85712000000012</v>
      </c>
      <c r="SU459" s="59">
        <v>796.85712000000012</v>
      </c>
      <c r="SV459" s="59">
        <v>796.85712000000012</v>
      </c>
      <c r="SW459" s="59">
        <v>796.85712000000012</v>
      </c>
      <c r="SX459" s="59">
        <v>844.66854720000003</v>
      </c>
      <c r="SY459" s="59">
        <v>844.66854720000003</v>
      </c>
      <c r="SZ459" s="59">
        <v>844.66854720000003</v>
      </c>
      <c r="TA459" s="59">
        <v>844.66854720000003</v>
      </c>
      <c r="TB459" s="59">
        <v>844.66854720000003</v>
      </c>
      <c r="TC459" s="59">
        <v>844.66854720000003</v>
      </c>
      <c r="TD459" s="59">
        <v>844.66854720000003</v>
      </c>
      <c r="TE459" s="59">
        <v>844.66854720000003</v>
      </c>
      <c r="TF459" s="59">
        <v>844.66854720000003</v>
      </c>
      <c r="TG459" s="59">
        <v>844.66854720000003</v>
      </c>
      <c r="TH459" s="59">
        <v>844.66854720000003</v>
      </c>
      <c r="TI459" s="59">
        <v>844.66854720000003</v>
      </c>
      <c r="TJ459" s="59">
        <v>895.34866003200011</v>
      </c>
      <c r="TK459" s="59">
        <v>895.34866003200011</v>
      </c>
      <c r="TL459" s="59">
        <v>895.34866003200011</v>
      </c>
      <c r="TM459" s="59">
        <v>895.34866003200011</v>
      </c>
      <c r="TN459" s="59">
        <v>895.34866003200011</v>
      </c>
      <c r="TO459" s="59">
        <v>895.34866003200011</v>
      </c>
      <c r="TP459" s="59">
        <v>895.34866003200011</v>
      </c>
      <c r="TQ459" s="59">
        <v>895.34866003200011</v>
      </c>
      <c r="TR459" s="59">
        <v>895.34866003200011</v>
      </c>
      <c r="TS459" s="59">
        <v>895.34866003200011</v>
      </c>
      <c r="TT459" s="59">
        <v>895.34866003200011</v>
      </c>
      <c r="TU459" s="59">
        <v>895.34866003200011</v>
      </c>
      <c r="TV459" s="59">
        <v>949.06957963392006</v>
      </c>
      <c r="TW459" s="59">
        <v>949.06957963392006</v>
      </c>
      <c r="TX459" s="59">
        <v>949.06957963392006</v>
      </c>
      <c r="TY459" s="59">
        <v>949.06957963392006</v>
      </c>
      <c r="TZ459" s="59">
        <v>949.06957963392006</v>
      </c>
      <c r="UA459" s="59">
        <v>949.06957963392006</v>
      </c>
      <c r="UB459" s="59">
        <v>949.06957963392006</v>
      </c>
      <c r="UC459" s="59">
        <v>949.06957963392006</v>
      </c>
      <c r="UD459" s="59">
        <v>949.06957963392006</v>
      </c>
      <c r="UE459" s="59">
        <v>949.06957963392006</v>
      </c>
      <c r="UF459" s="59">
        <v>949.06957963392006</v>
      </c>
      <c r="UG459" s="59">
        <v>949.06957963392006</v>
      </c>
      <c r="UH459" s="59"/>
      <c r="UK459" s="59">
        <v>4075.4000000000005</v>
      </c>
      <c r="UL459" s="59">
        <v>4380.7679999999991</v>
      </c>
      <c r="UM459" s="59">
        <v>4643.6140800000012</v>
      </c>
      <c r="UN459" s="59">
        <v>4922.2309248000001</v>
      </c>
      <c r="UO459" s="59">
        <v>5217.5647802880012</v>
      </c>
      <c r="UP459" s="59">
        <v>5530.6186671052819</v>
      </c>
      <c r="UQ459" s="59"/>
      <c r="UT459" s="59">
        <v>4316.8000000000011</v>
      </c>
      <c r="UU459" s="59">
        <v>4640.2560000000003</v>
      </c>
      <c r="UV459" s="59">
        <v>4918.6713600000003</v>
      </c>
      <c r="UW459" s="59">
        <v>5213.7916416000007</v>
      </c>
      <c r="UX459" s="59">
        <v>5526.6191400959988</v>
      </c>
      <c r="UY459" s="59">
        <v>5858.2162885017606</v>
      </c>
      <c r="UZ459" s="59"/>
      <c r="VC459" s="59">
        <v>0</v>
      </c>
      <c r="VD459" s="59">
        <v>0</v>
      </c>
      <c r="VE459" s="59">
        <v>0</v>
      </c>
      <c r="VF459" s="59">
        <v>0</v>
      </c>
      <c r="VG459" s="59">
        <v>0</v>
      </c>
      <c r="VH459" s="59">
        <v>0</v>
      </c>
      <c r="VI459" s="59"/>
      <c r="VL459" s="59">
        <v>8392.2000000000007</v>
      </c>
      <c r="VM459" s="59">
        <v>9021.0239999999994</v>
      </c>
      <c r="VN459" s="59">
        <v>9562.2854400000015</v>
      </c>
      <c r="VO459" s="59">
        <v>10136.022566400001</v>
      </c>
      <c r="VP459" s="59">
        <v>10744.183920383999</v>
      </c>
      <c r="VQ459" s="59">
        <v>11388.834955607043</v>
      </c>
      <c r="VR459" s="59"/>
      <c r="VU459" s="59">
        <v>142000</v>
      </c>
      <c r="VV459" s="59">
        <v>152640</v>
      </c>
      <c r="VW459" s="59">
        <v>161798.40000000002</v>
      </c>
      <c r="VX459" s="59">
        <v>171506.304</v>
      </c>
      <c r="VY459" s="59">
        <v>181796.68224000002</v>
      </c>
      <c r="VZ459" s="59">
        <v>192704.48317439997</v>
      </c>
      <c r="WA459" s="59"/>
      <c r="WD459" s="59">
        <v>11833.333333333334</v>
      </c>
      <c r="WE459" s="59">
        <v>12720</v>
      </c>
      <c r="WF459" s="59">
        <v>13483.200000000003</v>
      </c>
      <c r="WG459" s="59">
        <v>14292.192000000001</v>
      </c>
      <c r="WH459" s="59">
        <v>15149.723520000001</v>
      </c>
      <c r="WI459" s="59">
        <v>16058.706931199997</v>
      </c>
      <c r="WJ459" s="59"/>
      <c r="WM459" s="59">
        <v>496.57294726535184</v>
      </c>
      <c r="WN459" s="59">
        <v>533.78094838438949</v>
      </c>
      <c r="WO459" s="59">
        <v>565.80780528745299</v>
      </c>
      <c r="WP459" s="59">
        <v>599.75627360470003</v>
      </c>
      <c r="WQ459" s="59">
        <v>635.74165002098209</v>
      </c>
      <c r="WR459" s="59">
        <v>673.88614902224083</v>
      </c>
      <c r="WS459" s="59"/>
      <c r="WV459" s="74">
        <v>70.833333333333329</v>
      </c>
      <c r="WW459" s="74">
        <v>82.833333333333329</v>
      </c>
      <c r="WX459" s="74">
        <v>94.833333333333329</v>
      </c>
      <c r="WY459" s="74">
        <v>106.83333333333333</v>
      </c>
      <c r="WZ459" s="74">
        <v>118.83333333333333</v>
      </c>
      <c r="XA459" s="74">
        <v>130.83333333333334</v>
      </c>
      <c r="XB459" s="74"/>
      <c r="XE459" s="80">
        <v>5</v>
      </c>
      <c r="XF459" s="80">
        <v>6</v>
      </c>
      <c r="XG459" s="80">
        <v>7</v>
      </c>
      <c r="XH459" s="80">
        <v>8</v>
      </c>
      <c r="XI459" s="80">
        <v>9</v>
      </c>
      <c r="XJ459" s="80">
        <v>10</v>
      </c>
      <c r="XK459" s="80"/>
      <c r="XL459" s="75"/>
      <c r="XM459" s="75"/>
      <c r="XN459" s="80">
        <v>10</v>
      </c>
      <c r="XO459" s="80">
        <v>10</v>
      </c>
      <c r="XP459" s="80">
        <v>10</v>
      </c>
      <c r="XQ459" s="80">
        <v>10</v>
      </c>
      <c r="XR459" s="80">
        <v>10</v>
      </c>
      <c r="XS459" s="80">
        <v>10</v>
      </c>
      <c r="XT459" s="80"/>
      <c r="XW459" s="80">
        <v>25</v>
      </c>
      <c r="XX459" s="80">
        <v>25</v>
      </c>
      <c r="XY459" s="80">
        <v>25</v>
      </c>
      <c r="XZ459" s="80">
        <v>24</v>
      </c>
      <c r="YA459" s="80">
        <v>24</v>
      </c>
      <c r="YB459" s="80">
        <v>25</v>
      </c>
      <c r="YC459" s="80"/>
      <c r="YF459" s="5">
        <v>3021.6463841096656</v>
      </c>
      <c r="YG459" s="5">
        <v>3248.0570709190106</v>
      </c>
      <c r="YH459" s="5">
        <v>3442.9404951741535</v>
      </c>
      <c r="YI459" s="5">
        <v>3649.5169248846005</v>
      </c>
      <c r="YJ459" s="5">
        <v>3868.4879403776768</v>
      </c>
      <c r="YK459" s="5">
        <v>4100.5972168003364</v>
      </c>
      <c r="YL459" s="5"/>
      <c r="YO459" s="5">
        <v>29794.37683592111</v>
      </c>
      <c r="YP459" s="5">
        <v>32026.85690306337</v>
      </c>
      <c r="YQ459" s="5">
        <v>33948.468317247178</v>
      </c>
      <c r="YR459" s="5">
        <v>35985.376416282001</v>
      </c>
      <c r="YS459" s="5">
        <v>38144.499001258926</v>
      </c>
      <c r="YT459" s="5">
        <v>40433.16894133445</v>
      </c>
      <c r="YU459" s="5"/>
      <c r="YX459" s="5">
        <v>20377.498562948589</v>
      </c>
      <c r="YY459" s="5">
        <v>31741.334515899929</v>
      </c>
      <c r="YZ459" s="5">
        <v>33948.468317247178</v>
      </c>
      <c r="ZA459" s="5">
        <v>35985.376416282001</v>
      </c>
      <c r="ZB459" s="5">
        <v>38144.499001258926</v>
      </c>
      <c r="ZC459" s="5">
        <v>40433.16894133445</v>
      </c>
      <c r="ZD459" s="5"/>
      <c r="ZG459" s="5">
        <v>496.57294726535184</v>
      </c>
      <c r="ZH459" s="5">
        <v>533.78094838438949</v>
      </c>
      <c r="ZI459" s="5">
        <v>565.80780528745299</v>
      </c>
      <c r="ZJ459" s="5">
        <v>599.75627360470003</v>
      </c>
      <c r="ZK459" s="5">
        <v>635.74165002098209</v>
      </c>
      <c r="ZL459" s="5">
        <v>673.88614902224083</v>
      </c>
      <c r="ZM459" s="5"/>
      <c r="ZP459" s="60">
        <v>13904.042523429851</v>
      </c>
      <c r="ZQ459" s="60">
        <v>14945.866554762906</v>
      </c>
      <c r="ZR459" s="60">
        <v>15842.618548048684</v>
      </c>
      <c r="ZS459" s="60">
        <v>16793.1756609316</v>
      </c>
      <c r="ZT459" s="60">
        <v>17800.766200587499</v>
      </c>
      <c r="ZU459" s="60">
        <v>18868.812172622744</v>
      </c>
      <c r="ZV459" s="60"/>
      <c r="ZY459" s="60">
        <v>496.57294726535184</v>
      </c>
      <c r="ZZ459" s="60">
        <v>533.78094838438949</v>
      </c>
      <c r="AAA459" s="60">
        <v>565.80780528745299</v>
      </c>
      <c r="AAB459" s="60">
        <v>599.75627360470003</v>
      </c>
      <c r="AAC459" s="60">
        <v>635.74165002098209</v>
      </c>
      <c r="AAD459" s="60">
        <v>673.88614902224083</v>
      </c>
      <c r="AAE459" s="60"/>
      <c r="AAH459" s="60">
        <v>63561.337249965036</v>
      </c>
      <c r="AAI459" s="60">
        <v>80600.923206042818</v>
      </c>
      <c r="AAJ459" s="60">
        <v>98450.558120016824</v>
      </c>
      <c r="AAK459" s="60">
        <v>118151.9859001259</v>
      </c>
      <c r="AAL459" s="60">
        <v>139863.16300461604</v>
      </c>
      <c r="AAM459" s="60">
        <v>163754.3342124045</v>
      </c>
      <c r="AAN459" s="60"/>
      <c r="AAQ459" s="5">
        <v>77465.379773394889</v>
      </c>
      <c r="AAR459" s="5">
        <v>95546.789760805725</v>
      </c>
      <c r="AAS459" s="5">
        <v>114293.17666806551</v>
      </c>
      <c r="AAT459" s="5">
        <v>134945.1615610575</v>
      </c>
      <c r="AAU459" s="5">
        <v>157663.92920520355</v>
      </c>
      <c r="AAV459" s="5">
        <v>182623.14638502724</v>
      </c>
    </row>
    <row r="460" spans="2:724" ht="15" customHeight="1">
      <c r="B460" s="228">
        <v>187</v>
      </c>
      <c r="C460" s="228">
        <v>729403</v>
      </c>
      <c r="D460" s="229" t="s">
        <v>594</v>
      </c>
      <c r="E460" s="73" t="b">
        <v>0</v>
      </c>
      <c r="F460" s="230">
        <v>40165</v>
      </c>
      <c r="G460" s="231" t="s">
        <v>426</v>
      </c>
      <c r="H460" s="57" t="s">
        <v>258</v>
      </c>
      <c r="I460" s="57" t="s">
        <v>200</v>
      </c>
      <c r="J460" s="229" t="s">
        <v>263</v>
      </c>
      <c r="K460" s="232">
        <v>11000</v>
      </c>
      <c r="L460" s="232">
        <v>0</v>
      </c>
      <c r="M460" s="73" t="b">
        <v>1</v>
      </c>
      <c r="N460" s="73" t="b">
        <v>1</v>
      </c>
      <c r="O460" s="73" t="b">
        <v>1</v>
      </c>
      <c r="P460" s="27">
        <v>41261</v>
      </c>
      <c r="Q460" s="27" t="s">
        <v>426</v>
      </c>
      <c r="R460" s="69">
        <v>0</v>
      </c>
      <c r="S460" s="69">
        <v>0.06</v>
      </c>
      <c r="T460" s="69">
        <v>0.06</v>
      </c>
      <c r="U460" s="69">
        <v>0.06</v>
      </c>
      <c r="V460" s="69">
        <v>0.06</v>
      </c>
      <c r="W460" s="69">
        <v>0.06</v>
      </c>
      <c r="Z460" s="232">
        <v>11000</v>
      </c>
      <c r="AA460" s="232">
        <v>11000</v>
      </c>
      <c r="AB460" s="232">
        <v>11000</v>
      </c>
      <c r="AC460" s="232">
        <v>11000</v>
      </c>
      <c r="AD460" s="232">
        <v>11000</v>
      </c>
      <c r="AE460" s="232">
        <v>11000</v>
      </c>
      <c r="AF460" s="232">
        <v>11000</v>
      </c>
      <c r="AG460" s="232">
        <v>11000</v>
      </c>
      <c r="AH460" s="232">
        <v>11000</v>
      </c>
      <c r="AI460" s="232">
        <v>11000</v>
      </c>
      <c r="AJ460" s="232">
        <v>11000</v>
      </c>
      <c r="AK460" s="232">
        <v>11000</v>
      </c>
      <c r="AL460" s="5">
        <v>11660</v>
      </c>
      <c r="AM460" s="5">
        <v>11660</v>
      </c>
      <c r="AN460" s="5">
        <v>11660</v>
      </c>
      <c r="AO460" s="5">
        <v>11660</v>
      </c>
      <c r="AP460" s="5">
        <v>11660</v>
      </c>
      <c r="AQ460" s="5">
        <v>11660</v>
      </c>
      <c r="AR460" s="5">
        <v>11660</v>
      </c>
      <c r="AS460" s="5">
        <v>11660</v>
      </c>
      <c r="AT460" s="5">
        <v>11660</v>
      </c>
      <c r="AU460" s="5">
        <v>11660</v>
      </c>
      <c r="AV460" s="5">
        <v>11660</v>
      </c>
      <c r="AW460" s="5">
        <v>11660</v>
      </c>
      <c r="AX460" s="5">
        <v>12359.6</v>
      </c>
      <c r="AY460" s="5">
        <v>12359.6</v>
      </c>
      <c r="AZ460" s="5">
        <v>12359.6</v>
      </c>
      <c r="BA460" s="5">
        <v>12359.6</v>
      </c>
      <c r="BB460" s="5">
        <v>12359.6</v>
      </c>
      <c r="BC460" s="5">
        <v>12359.6</v>
      </c>
      <c r="BD460" s="5">
        <v>12359.6</v>
      </c>
      <c r="BE460" s="5">
        <v>12359.6</v>
      </c>
      <c r="BF460" s="5">
        <v>12359.6</v>
      </c>
      <c r="BG460" s="5">
        <v>12359.6</v>
      </c>
      <c r="BH460" s="5">
        <v>12359.6</v>
      </c>
      <c r="BI460" s="5">
        <v>12359.6</v>
      </c>
      <c r="BJ460" s="5">
        <v>13101.176000000001</v>
      </c>
      <c r="BK460" s="5">
        <v>13101.176000000001</v>
      </c>
      <c r="BL460" s="5">
        <v>13101.176000000001</v>
      </c>
      <c r="BM460" s="5">
        <v>13101.176000000001</v>
      </c>
      <c r="BN460" s="5">
        <v>13101.176000000001</v>
      </c>
      <c r="BO460" s="5">
        <v>13101.176000000001</v>
      </c>
      <c r="BP460" s="5">
        <v>13101.176000000001</v>
      </c>
      <c r="BQ460" s="5">
        <v>13101.176000000001</v>
      </c>
      <c r="BR460" s="5">
        <v>13101.176000000001</v>
      </c>
      <c r="BS460" s="5">
        <v>13101.176000000001</v>
      </c>
      <c r="BT460" s="5">
        <v>13101.176000000001</v>
      </c>
      <c r="BU460" s="5">
        <v>13101.176000000001</v>
      </c>
      <c r="BV460" s="5">
        <v>13887.246560000001</v>
      </c>
      <c r="BW460" s="5">
        <v>13887.246560000001</v>
      </c>
      <c r="BX460" s="5">
        <v>13887.246560000001</v>
      </c>
      <c r="BY460" s="5">
        <v>13887.246560000001</v>
      </c>
      <c r="BZ460" s="5">
        <v>13887.246560000001</v>
      </c>
      <c r="CA460" s="5">
        <v>13887.246560000001</v>
      </c>
      <c r="CB460" s="5">
        <v>13887.246560000001</v>
      </c>
      <c r="CC460" s="5">
        <v>13887.246560000001</v>
      </c>
      <c r="CD460" s="5">
        <v>13887.246560000001</v>
      </c>
      <c r="CE460" s="5">
        <v>13887.246560000001</v>
      </c>
      <c r="CF460" s="5">
        <v>13887.246560000001</v>
      </c>
      <c r="CG460" s="5">
        <v>13887.246560000001</v>
      </c>
      <c r="CH460" s="5">
        <v>14720.481353600002</v>
      </c>
      <c r="CI460" s="5">
        <v>14720.481353600002</v>
      </c>
      <c r="CJ460" s="5">
        <v>14720.481353600002</v>
      </c>
      <c r="CK460" s="5">
        <v>14720.481353600002</v>
      </c>
      <c r="CL460" s="5">
        <v>14720.481353600002</v>
      </c>
      <c r="CM460" s="5">
        <v>14720.481353600002</v>
      </c>
      <c r="CN460" s="5">
        <v>14720.481353600002</v>
      </c>
      <c r="CO460" s="5">
        <v>14720.481353600002</v>
      </c>
      <c r="CP460" s="5">
        <v>14720.481353600002</v>
      </c>
      <c r="CQ460" s="5">
        <v>14720.481353600002</v>
      </c>
      <c r="CR460" s="5">
        <v>14720.481353600002</v>
      </c>
      <c r="CS460" s="5">
        <v>14720.481353600002</v>
      </c>
      <c r="CU460" s="69">
        <v>0</v>
      </c>
      <c r="CV460" s="69">
        <v>0</v>
      </c>
      <c r="CW460" s="69">
        <v>0</v>
      </c>
      <c r="CX460" s="69">
        <v>0</v>
      </c>
      <c r="CY460" s="69">
        <v>0</v>
      </c>
      <c r="CZ460" s="69">
        <v>0</v>
      </c>
      <c r="DC460" s="5">
        <v>0</v>
      </c>
      <c r="DD460" s="5">
        <v>0</v>
      </c>
      <c r="DE460" s="5">
        <v>0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0</v>
      </c>
      <c r="DR460" s="5">
        <v>0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0</v>
      </c>
      <c r="EH460" s="5">
        <v>0</v>
      </c>
      <c r="EI460" s="5">
        <v>0</v>
      </c>
      <c r="EJ460" s="5">
        <v>0</v>
      </c>
      <c r="EK460" s="5">
        <v>0</v>
      </c>
      <c r="EL460" s="5">
        <v>0</v>
      </c>
      <c r="EM460" s="5">
        <v>0</v>
      </c>
      <c r="EN460" s="5">
        <v>0</v>
      </c>
      <c r="EO460" s="5">
        <v>0</v>
      </c>
      <c r="EP460" s="5">
        <v>0</v>
      </c>
      <c r="EQ460" s="5">
        <v>0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0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0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/>
      <c r="FZ460" s="5">
        <v>11000</v>
      </c>
      <c r="GA460" s="5">
        <v>11000</v>
      </c>
      <c r="GB460" s="5">
        <v>11000</v>
      </c>
      <c r="GC460" s="5">
        <v>11000</v>
      </c>
      <c r="GD460" s="5">
        <v>11000</v>
      </c>
      <c r="GE460" s="5">
        <v>11000</v>
      </c>
      <c r="GF460" s="5">
        <v>11000</v>
      </c>
      <c r="GG460" s="5">
        <v>11000</v>
      </c>
      <c r="GH460" s="5">
        <v>11000</v>
      </c>
      <c r="GI460" s="5">
        <v>11000</v>
      </c>
      <c r="GJ460" s="5">
        <v>11000</v>
      </c>
      <c r="GK460" s="5">
        <v>11000</v>
      </c>
      <c r="GL460" s="5">
        <v>11660</v>
      </c>
      <c r="GM460" s="5">
        <v>11660</v>
      </c>
      <c r="GN460" s="5">
        <v>11660</v>
      </c>
      <c r="GO460" s="5">
        <v>11660</v>
      </c>
      <c r="GP460" s="5">
        <v>11660</v>
      </c>
      <c r="GQ460" s="5">
        <v>11660</v>
      </c>
      <c r="GR460" s="5">
        <v>11660</v>
      </c>
      <c r="GS460" s="5">
        <v>11660</v>
      </c>
      <c r="GT460" s="5">
        <v>11660</v>
      </c>
      <c r="GU460" s="5">
        <v>11660</v>
      </c>
      <c r="GV460" s="5">
        <v>11660</v>
      </c>
      <c r="GW460" s="5">
        <v>11660</v>
      </c>
      <c r="GX460" s="5">
        <v>12359.6</v>
      </c>
      <c r="GY460" s="5">
        <v>12359.6</v>
      </c>
      <c r="GZ460" s="5">
        <v>12359.6</v>
      </c>
      <c r="HA460" s="5">
        <v>12359.6</v>
      </c>
      <c r="HB460" s="5">
        <v>12359.6</v>
      </c>
      <c r="HC460" s="5">
        <v>12359.6</v>
      </c>
      <c r="HD460" s="5">
        <v>12359.6</v>
      </c>
      <c r="HE460" s="5">
        <v>12359.6</v>
      </c>
      <c r="HF460" s="5">
        <v>12359.6</v>
      </c>
      <c r="HG460" s="5">
        <v>12359.6</v>
      </c>
      <c r="HH460" s="5">
        <v>12359.6</v>
      </c>
      <c r="HI460" s="5">
        <v>12359.6</v>
      </c>
      <c r="HJ460" s="5">
        <v>13101.176000000001</v>
      </c>
      <c r="HK460" s="5">
        <v>13101.176000000001</v>
      </c>
      <c r="HL460" s="5">
        <v>13101.176000000001</v>
      </c>
      <c r="HM460" s="5">
        <v>13101.176000000001</v>
      </c>
      <c r="HN460" s="5">
        <v>13101.176000000001</v>
      </c>
      <c r="HO460" s="5">
        <v>13101.176000000001</v>
      </c>
      <c r="HP460" s="5">
        <v>13101.176000000001</v>
      </c>
      <c r="HQ460" s="5">
        <v>13101.176000000001</v>
      </c>
      <c r="HR460" s="5">
        <v>13101.176000000001</v>
      </c>
      <c r="HS460" s="5">
        <v>13101.176000000001</v>
      </c>
      <c r="HT460" s="5">
        <v>13101.176000000001</v>
      </c>
      <c r="HU460" s="5">
        <v>13101.176000000001</v>
      </c>
      <c r="HV460" s="5">
        <v>13887.246560000001</v>
      </c>
      <c r="HW460" s="5">
        <v>13887.246560000001</v>
      </c>
      <c r="HX460" s="5">
        <v>13887.246560000001</v>
      </c>
      <c r="HY460" s="5">
        <v>13887.246560000001</v>
      </c>
      <c r="HZ460" s="5">
        <v>13887.246560000001</v>
      </c>
      <c r="IA460" s="5">
        <v>13887.246560000001</v>
      </c>
      <c r="IB460" s="5">
        <v>13887.246560000001</v>
      </c>
      <c r="IC460" s="5">
        <v>13887.246560000001</v>
      </c>
      <c r="ID460" s="5">
        <v>13887.246560000001</v>
      </c>
      <c r="IE460" s="5">
        <v>13887.246560000001</v>
      </c>
      <c r="IF460" s="5">
        <v>13887.246560000001</v>
      </c>
      <c r="IG460" s="5">
        <v>13887.246560000001</v>
      </c>
      <c r="IH460" s="5">
        <v>14720.481353600002</v>
      </c>
      <c r="II460" s="5">
        <v>14720.481353600002</v>
      </c>
      <c r="IJ460" s="5">
        <v>14720.481353600002</v>
      </c>
      <c r="IK460" s="5">
        <v>14720.481353600002</v>
      </c>
      <c r="IL460" s="5">
        <v>14720.481353600002</v>
      </c>
      <c r="IM460" s="5">
        <v>14720.481353600002</v>
      </c>
      <c r="IN460" s="5">
        <v>14720.481353600002</v>
      </c>
      <c r="IO460" s="5">
        <v>14720.481353600002</v>
      </c>
      <c r="IP460" s="5">
        <v>14720.481353600002</v>
      </c>
      <c r="IQ460" s="5">
        <v>14720.481353600002</v>
      </c>
      <c r="IR460" s="5">
        <v>14720.481353600002</v>
      </c>
      <c r="IS460" s="5">
        <v>14720.481353600002</v>
      </c>
      <c r="IT460" s="5"/>
      <c r="IW460" s="5">
        <v>315.7</v>
      </c>
      <c r="IX460" s="5">
        <v>315.7</v>
      </c>
      <c r="IY460" s="5">
        <v>315.7</v>
      </c>
      <c r="IZ460" s="5">
        <v>315.7</v>
      </c>
      <c r="JA460" s="5">
        <v>315.7</v>
      </c>
      <c r="JB460" s="5">
        <v>315.7</v>
      </c>
      <c r="JC460" s="5">
        <v>315.7</v>
      </c>
      <c r="JD460" s="5">
        <v>315.7</v>
      </c>
      <c r="JE460" s="5">
        <v>315.7</v>
      </c>
      <c r="JF460" s="5">
        <v>315.7</v>
      </c>
      <c r="JG460" s="5">
        <v>315.7</v>
      </c>
      <c r="JH460" s="5">
        <v>315.7</v>
      </c>
      <c r="JI460" s="5">
        <v>334.642</v>
      </c>
      <c r="JJ460" s="5">
        <v>334.642</v>
      </c>
      <c r="JK460" s="5">
        <v>334.642</v>
      </c>
      <c r="JL460" s="5">
        <v>334.642</v>
      </c>
      <c r="JM460" s="5">
        <v>334.642</v>
      </c>
      <c r="JN460" s="5">
        <v>334.642</v>
      </c>
      <c r="JO460" s="5">
        <v>334.642</v>
      </c>
      <c r="JP460" s="5">
        <v>334.642</v>
      </c>
      <c r="JQ460" s="5">
        <v>334.642</v>
      </c>
      <c r="JR460" s="5">
        <v>334.642</v>
      </c>
      <c r="JS460" s="5">
        <v>334.642</v>
      </c>
      <c r="JT460" s="5">
        <v>334.642</v>
      </c>
      <c r="JU460" s="5">
        <v>354.72052000000002</v>
      </c>
      <c r="JV460" s="5">
        <v>354.72052000000002</v>
      </c>
      <c r="JW460" s="5">
        <v>354.72052000000002</v>
      </c>
      <c r="JX460" s="5">
        <v>354.72052000000002</v>
      </c>
      <c r="JY460" s="5">
        <v>354.72052000000002</v>
      </c>
      <c r="JZ460" s="5">
        <v>354.72052000000002</v>
      </c>
      <c r="KA460" s="5">
        <v>354.72052000000002</v>
      </c>
      <c r="KB460" s="5">
        <v>354.72052000000002</v>
      </c>
      <c r="KC460" s="5">
        <v>354.72052000000002</v>
      </c>
      <c r="KD460" s="5">
        <v>354.72052000000002</v>
      </c>
      <c r="KE460" s="5">
        <v>354.72052000000002</v>
      </c>
      <c r="KF460" s="5">
        <v>354.72052000000002</v>
      </c>
      <c r="KG460" s="5">
        <v>376.00375120000001</v>
      </c>
      <c r="KH460" s="5">
        <v>376.00375120000001</v>
      </c>
      <c r="KI460" s="5">
        <v>376.00375120000001</v>
      </c>
      <c r="KJ460" s="5">
        <v>376.00375120000001</v>
      </c>
      <c r="KK460" s="5">
        <v>376.00375120000001</v>
      </c>
      <c r="KL460" s="5">
        <v>376.00375120000001</v>
      </c>
      <c r="KM460" s="5">
        <v>376.00375120000001</v>
      </c>
      <c r="KN460" s="5">
        <v>376.00375120000001</v>
      </c>
      <c r="KO460" s="5">
        <v>376.00375120000001</v>
      </c>
      <c r="KP460" s="5">
        <v>376.00375120000001</v>
      </c>
      <c r="KQ460" s="5">
        <v>376.00375120000001</v>
      </c>
      <c r="KR460" s="5">
        <v>376.00375120000001</v>
      </c>
      <c r="KS460" s="5">
        <v>398.56397627200005</v>
      </c>
      <c r="KT460" s="5">
        <v>398.56397627200005</v>
      </c>
      <c r="KU460" s="5">
        <v>398.56397627200005</v>
      </c>
      <c r="KV460" s="5">
        <v>398.56397627200005</v>
      </c>
      <c r="KW460" s="5">
        <v>398.56397627200005</v>
      </c>
      <c r="KX460" s="5">
        <v>398.56397627200005</v>
      </c>
      <c r="KY460" s="5">
        <v>398.56397627200005</v>
      </c>
      <c r="KZ460" s="5">
        <v>398.56397627200005</v>
      </c>
      <c r="LA460" s="5">
        <v>398.56397627200005</v>
      </c>
      <c r="LB460" s="5">
        <v>398.56397627200005</v>
      </c>
      <c r="LC460" s="5">
        <v>398.56397627200005</v>
      </c>
      <c r="LD460" s="5">
        <v>398.56397627200005</v>
      </c>
      <c r="LE460" s="5">
        <v>422.47781484832007</v>
      </c>
      <c r="LF460" s="5">
        <v>422.47781484832007</v>
      </c>
      <c r="LG460" s="5">
        <v>422.47781484832007</v>
      </c>
      <c r="LH460" s="5">
        <v>422.47781484832007</v>
      </c>
      <c r="LI460" s="5">
        <v>422.47781484832007</v>
      </c>
      <c r="LJ460" s="5">
        <v>422.47781484832007</v>
      </c>
      <c r="LK460" s="5">
        <v>422.47781484832007</v>
      </c>
      <c r="LL460" s="5">
        <v>422.47781484832007</v>
      </c>
      <c r="LM460" s="5">
        <v>422.47781484832007</v>
      </c>
      <c r="LN460" s="5">
        <v>422.47781484832007</v>
      </c>
      <c r="LO460" s="5">
        <v>422.47781484832007</v>
      </c>
      <c r="LP460" s="5">
        <v>422.47781484832007</v>
      </c>
      <c r="LQ460" s="5"/>
      <c r="LT460" s="5">
        <v>334.4</v>
      </c>
      <c r="LU460" s="5">
        <v>334.4</v>
      </c>
      <c r="LV460" s="5">
        <v>334.4</v>
      </c>
      <c r="LW460" s="5">
        <v>334.4</v>
      </c>
      <c r="LX460" s="5">
        <v>334.4</v>
      </c>
      <c r="LY460" s="5">
        <v>334.4</v>
      </c>
      <c r="LZ460" s="5">
        <v>334.4</v>
      </c>
      <c r="MA460" s="5">
        <v>334.4</v>
      </c>
      <c r="MB460" s="5">
        <v>334.4</v>
      </c>
      <c r="MC460" s="5">
        <v>334.4</v>
      </c>
      <c r="MD460" s="5">
        <v>334.4</v>
      </c>
      <c r="ME460" s="5">
        <v>334.4</v>
      </c>
      <c r="MF460" s="5">
        <v>354.464</v>
      </c>
      <c r="MG460" s="5">
        <v>354.464</v>
      </c>
      <c r="MH460" s="5">
        <v>354.464</v>
      </c>
      <c r="MI460" s="5">
        <v>354.464</v>
      </c>
      <c r="MJ460" s="5">
        <v>354.464</v>
      </c>
      <c r="MK460" s="5">
        <v>354.464</v>
      </c>
      <c r="ML460" s="5">
        <v>354.464</v>
      </c>
      <c r="MM460" s="5">
        <v>354.464</v>
      </c>
      <c r="MN460" s="5">
        <v>354.464</v>
      </c>
      <c r="MO460" s="5">
        <v>354.464</v>
      </c>
      <c r="MP460" s="5">
        <v>354.464</v>
      </c>
      <c r="MQ460" s="5">
        <v>354.464</v>
      </c>
      <c r="MR460" s="5">
        <v>375.73184000000003</v>
      </c>
      <c r="MS460" s="5">
        <v>375.73184000000003</v>
      </c>
      <c r="MT460" s="5">
        <v>375.73184000000003</v>
      </c>
      <c r="MU460" s="5">
        <v>375.73184000000003</v>
      </c>
      <c r="MV460" s="5">
        <v>375.73184000000003</v>
      </c>
      <c r="MW460" s="5">
        <v>375.73184000000003</v>
      </c>
      <c r="MX460" s="5">
        <v>375.73184000000003</v>
      </c>
      <c r="MY460" s="5">
        <v>375.73184000000003</v>
      </c>
      <c r="MZ460" s="5">
        <v>375.73184000000003</v>
      </c>
      <c r="NA460" s="5">
        <v>375.73184000000003</v>
      </c>
      <c r="NB460" s="5">
        <v>375.73184000000003</v>
      </c>
      <c r="NC460" s="5">
        <v>375.73184000000003</v>
      </c>
      <c r="ND460" s="5">
        <v>398.27575040000005</v>
      </c>
      <c r="NE460" s="5">
        <v>398.27575040000005</v>
      </c>
      <c r="NF460" s="5">
        <v>398.27575040000005</v>
      </c>
      <c r="NG460" s="5">
        <v>398.27575040000005</v>
      </c>
      <c r="NH460" s="5">
        <v>398.27575040000005</v>
      </c>
      <c r="NI460" s="5">
        <v>398.27575040000005</v>
      </c>
      <c r="NJ460" s="5">
        <v>398.27575040000005</v>
      </c>
      <c r="NK460" s="5">
        <v>398.27575040000005</v>
      </c>
      <c r="NL460" s="5">
        <v>398.27575040000005</v>
      </c>
      <c r="NM460" s="5">
        <v>398.27575040000005</v>
      </c>
      <c r="NN460" s="5">
        <v>398.27575040000005</v>
      </c>
      <c r="NO460" s="5">
        <v>398.27575040000005</v>
      </c>
      <c r="NP460" s="5">
        <v>422.17229542400003</v>
      </c>
      <c r="NQ460" s="5">
        <v>422.17229542400003</v>
      </c>
      <c r="NR460" s="5">
        <v>422.17229542400003</v>
      </c>
      <c r="NS460" s="5">
        <v>422.17229542400003</v>
      </c>
      <c r="NT460" s="5">
        <v>422.17229542400003</v>
      </c>
      <c r="NU460" s="5">
        <v>422.17229542400003</v>
      </c>
      <c r="NV460" s="5">
        <v>422.17229542400003</v>
      </c>
      <c r="NW460" s="5">
        <v>422.17229542400003</v>
      </c>
      <c r="NX460" s="5">
        <v>422.17229542400003</v>
      </c>
      <c r="NY460" s="5">
        <v>422.17229542400003</v>
      </c>
      <c r="NZ460" s="5">
        <v>422.17229542400003</v>
      </c>
      <c r="OA460" s="5">
        <v>422.17229542400003</v>
      </c>
      <c r="OB460" s="5">
        <v>447.50263314944004</v>
      </c>
      <c r="OC460" s="5">
        <v>447.50263314944004</v>
      </c>
      <c r="OD460" s="5">
        <v>447.50263314944004</v>
      </c>
      <c r="OE460" s="5">
        <v>447.50263314944004</v>
      </c>
      <c r="OF460" s="5">
        <v>447.50263314944004</v>
      </c>
      <c r="OG460" s="5">
        <v>447.50263314944004</v>
      </c>
      <c r="OH460" s="5">
        <v>447.50263314944004</v>
      </c>
      <c r="OI460" s="5">
        <v>447.50263314944004</v>
      </c>
      <c r="OJ460" s="5">
        <v>447.50263314944004</v>
      </c>
      <c r="OK460" s="5">
        <v>447.50263314944004</v>
      </c>
      <c r="OL460" s="5">
        <v>447.50263314944004</v>
      </c>
      <c r="OM460" s="5">
        <v>447.50263314944004</v>
      </c>
      <c r="ON460" s="5"/>
      <c r="OQ460" s="59">
        <v>0</v>
      </c>
      <c r="OR460" s="59">
        <v>0</v>
      </c>
      <c r="OS460" s="59">
        <v>0</v>
      </c>
      <c r="OT460" s="59">
        <v>0</v>
      </c>
      <c r="OU460" s="59">
        <v>0</v>
      </c>
      <c r="OV460" s="59">
        <v>0</v>
      </c>
      <c r="OW460" s="59">
        <v>0</v>
      </c>
      <c r="OX460" s="59">
        <v>0</v>
      </c>
      <c r="OY460" s="59">
        <v>0</v>
      </c>
      <c r="OZ460" s="59">
        <v>0</v>
      </c>
      <c r="PA460" s="59">
        <v>0</v>
      </c>
      <c r="PB460" s="59">
        <v>0</v>
      </c>
      <c r="PC460" s="59">
        <v>0</v>
      </c>
      <c r="PD460" s="59">
        <v>0</v>
      </c>
      <c r="PE460" s="59">
        <v>0</v>
      </c>
      <c r="PF460" s="59">
        <v>0</v>
      </c>
      <c r="PG460" s="59">
        <v>0</v>
      </c>
      <c r="PH460" s="59">
        <v>0</v>
      </c>
      <c r="PI460" s="59">
        <v>0</v>
      </c>
      <c r="PJ460" s="59">
        <v>0</v>
      </c>
      <c r="PK460" s="59">
        <v>0</v>
      </c>
      <c r="PL460" s="59">
        <v>0</v>
      </c>
      <c r="PM460" s="59">
        <v>0</v>
      </c>
      <c r="PN460" s="59">
        <v>0</v>
      </c>
      <c r="PO460" s="59">
        <v>0</v>
      </c>
      <c r="PP460" s="59">
        <v>0</v>
      </c>
      <c r="PQ460" s="59">
        <v>0</v>
      </c>
      <c r="PR460" s="59">
        <v>0</v>
      </c>
      <c r="PS460" s="59">
        <v>0</v>
      </c>
      <c r="PT460" s="59">
        <v>0</v>
      </c>
      <c r="PU460" s="59">
        <v>0</v>
      </c>
      <c r="PV460" s="59">
        <v>0</v>
      </c>
      <c r="PW460" s="59">
        <v>0</v>
      </c>
      <c r="PX460" s="59">
        <v>0</v>
      </c>
      <c r="PY460" s="59">
        <v>0</v>
      </c>
      <c r="PZ460" s="59">
        <v>0</v>
      </c>
      <c r="QA460" s="59">
        <v>0</v>
      </c>
      <c r="QB460" s="59">
        <v>0</v>
      </c>
      <c r="QC460" s="59">
        <v>0</v>
      </c>
      <c r="QD460" s="59">
        <v>0</v>
      </c>
      <c r="QE460" s="59">
        <v>0</v>
      </c>
      <c r="QF460" s="59">
        <v>0</v>
      </c>
      <c r="QG460" s="59">
        <v>0</v>
      </c>
      <c r="QH460" s="59">
        <v>0</v>
      </c>
      <c r="QI460" s="59">
        <v>0</v>
      </c>
      <c r="QJ460" s="59">
        <v>0</v>
      </c>
      <c r="QK460" s="59">
        <v>0</v>
      </c>
      <c r="QL460" s="59">
        <v>0</v>
      </c>
      <c r="QM460" s="59">
        <v>0</v>
      </c>
      <c r="QN460" s="59">
        <v>0</v>
      </c>
      <c r="QO460" s="59">
        <v>0</v>
      </c>
      <c r="QP460" s="59">
        <v>0</v>
      </c>
      <c r="QQ460" s="59">
        <v>0</v>
      </c>
      <c r="QR460" s="59">
        <v>0</v>
      </c>
      <c r="QS460" s="59">
        <v>0</v>
      </c>
      <c r="QT460" s="59">
        <v>0</v>
      </c>
      <c r="QU460" s="59">
        <v>0</v>
      </c>
      <c r="QV460" s="59">
        <v>0</v>
      </c>
      <c r="QW460" s="59">
        <v>0</v>
      </c>
      <c r="QX460" s="59">
        <v>0</v>
      </c>
      <c r="QY460" s="59">
        <v>0</v>
      </c>
      <c r="QZ460" s="59">
        <v>0</v>
      </c>
      <c r="RA460" s="59">
        <v>0</v>
      </c>
      <c r="RB460" s="59">
        <v>0</v>
      </c>
      <c r="RC460" s="59">
        <v>0</v>
      </c>
      <c r="RD460" s="59">
        <v>0</v>
      </c>
      <c r="RE460" s="59">
        <v>0</v>
      </c>
      <c r="RF460" s="59">
        <v>0</v>
      </c>
      <c r="RG460" s="59">
        <v>0</v>
      </c>
      <c r="RH460" s="59">
        <v>0</v>
      </c>
      <c r="RI460" s="59">
        <v>0</v>
      </c>
      <c r="RJ460" s="59">
        <v>0</v>
      </c>
      <c r="RK460" s="59"/>
      <c r="RN460" s="59">
        <v>650.09999999999991</v>
      </c>
      <c r="RO460" s="59">
        <v>650.09999999999991</v>
      </c>
      <c r="RP460" s="59">
        <v>650.09999999999991</v>
      </c>
      <c r="RQ460" s="59">
        <v>650.09999999999991</v>
      </c>
      <c r="RR460" s="59">
        <v>650.09999999999991</v>
      </c>
      <c r="RS460" s="59">
        <v>650.09999999999991</v>
      </c>
      <c r="RT460" s="59">
        <v>650.09999999999991</v>
      </c>
      <c r="RU460" s="59">
        <v>650.09999999999991</v>
      </c>
      <c r="RV460" s="59">
        <v>650.09999999999991</v>
      </c>
      <c r="RW460" s="59">
        <v>650.09999999999991</v>
      </c>
      <c r="RX460" s="59">
        <v>650.09999999999991</v>
      </c>
      <c r="RY460" s="59">
        <v>650.09999999999991</v>
      </c>
      <c r="RZ460" s="59">
        <v>689.10599999999999</v>
      </c>
      <c r="SA460" s="59">
        <v>689.10599999999999</v>
      </c>
      <c r="SB460" s="59">
        <v>689.10599999999999</v>
      </c>
      <c r="SC460" s="59">
        <v>689.10599999999999</v>
      </c>
      <c r="SD460" s="59">
        <v>689.10599999999999</v>
      </c>
      <c r="SE460" s="59">
        <v>689.10599999999999</v>
      </c>
      <c r="SF460" s="59">
        <v>689.10599999999999</v>
      </c>
      <c r="SG460" s="59">
        <v>689.10599999999999</v>
      </c>
      <c r="SH460" s="59">
        <v>689.10599999999999</v>
      </c>
      <c r="SI460" s="59">
        <v>689.10599999999999</v>
      </c>
      <c r="SJ460" s="59">
        <v>689.10599999999999</v>
      </c>
      <c r="SK460" s="59">
        <v>689.10599999999999</v>
      </c>
      <c r="SL460" s="59">
        <v>730.45236</v>
      </c>
      <c r="SM460" s="59">
        <v>730.45236</v>
      </c>
      <c r="SN460" s="59">
        <v>730.45236</v>
      </c>
      <c r="SO460" s="59">
        <v>730.45236</v>
      </c>
      <c r="SP460" s="59">
        <v>730.45236</v>
      </c>
      <c r="SQ460" s="59">
        <v>730.45236</v>
      </c>
      <c r="SR460" s="59">
        <v>730.45236</v>
      </c>
      <c r="SS460" s="59">
        <v>730.45236</v>
      </c>
      <c r="ST460" s="59">
        <v>730.45236</v>
      </c>
      <c r="SU460" s="59">
        <v>730.45236</v>
      </c>
      <c r="SV460" s="59">
        <v>730.45236</v>
      </c>
      <c r="SW460" s="59">
        <v>730.45236</v>
      </c>
      <c r="SX460" s="59">
        <v>774.2795016</v>
      </c>
      <c r="SY460" s="59">
        <v>774.2795016</v>
      </c>
      <c r="SZ460" s="59">
        <v>774.2795016</v>
      </c>
      <c r="TA460" s="59">
        <v>774.2795016</v>
      </c>
      <c r="TB460" s="59">
        <v>774.2795016</v>
      </c>
      <c r="TC460" s="59">
        <v>774.2795016</v>
      </c>
      <c r="TD460" s="59">
        <v>774.2795016</v>
      </c>
      <c r="TE460" s="59">
        <v>774.2795016</v>
      </c>
      <c r="TF460" s="59">
        <v>774.2795016</v>
      </c>
      <c r="TG460" s="59">
        <v>774.2795016</v>
      </c>
      <c r="TH460" s="59">
        <v>774.2795016</v>
      </c>
      <c r="TI460" s="59">
        <v>774.2795016</v>
      </c>
      <c r="TJ460" s="59">
        <v>820.73627169600013</v>
      </c>
      <c r="TK460" s="59">
        <v>820.73627169600013</v>
      </c>
      <c r="TL460" s="59">
        <v>820.73627169600013</v>
      </c>
      <c r="TM460" s="59">
        <v>820.73627169600013</v>
      </c>
      <c r="TN460" s="59">
        <v>820.73627169600013</v>
      </c>
      <c r="TO460" s="59">
        <v>820.73627169600013</v>
      </c>
      <c r="TP460" s="59">
        <v>820.73627169600013</v>
      </c>
      <c r="TQ460" s="59">
        <v>820.73627169600013</v>
      </c>
      <c r="TR460" s="59">
        <v>820.73627169600013</v>
      </c>
      <c r="TS460" s="59">
        <v>820.73627169600013</v>
      </c>
      <c r="TT460" s="59">
        <v>820.73627169600013</v>
      </c>
      <c r="TU460" s="59">
        <v>820.73627169600013</v>
      </c>
      <c r="TV460" s="59">
        <v>869.98044799776017</v>
      </c>
      <c r="TW460" s="59">
        <v>869.98044799776017</v>
      </c>
      <c r="TX460" s="59">
        <v>869.98044799776017</v>
      </c>
      <c r="TY460" s="59">
        <v>869.98044799776017</v>
      </c>
      <c r="TZ460" s="59">
        <v>869.98044799776017</v>
      </c>
      <c r="UA460" s="59">
        <v>869.98044799776017</v>
      </c>
      <c r="UB460" s="59">
        <v>869.98044799776017</v>
      </c>
      <c r="UC460" s="59">
        <v>869.98044799776017</v>
      </c>
      <c r="UD460" s="59">
        <v>869.98044799776017</v>
      </c>
      <c r="UE460" s="59">
        <v>869.98044799776017</v>
      </c>
      <c r="UF460" s="59">
        <v>869.98044799776017</v>
      </c>
      <c r="UG460" s="59">
        <v>869.98044799776017</v>
      </c>
      <c r="UH460" s="59"/>
      <c r="UK460" s="59">
        <v>3788.3999999999992</v>
      </c>
      <c r="UL460" s="59">
        <v>4015.7039999999993</v>
      </c>
      <c r="UM460" s="59">
        <v>4256.6462399999991</v>
      </c>
      <c r="UN460" s="59">
        <v>4512.0450143999997</v>
      </c>
      <c r="UO460" s="59">
        <v>4782.7677152640017</v>
      </c>
      <c r="UP460" s="59">
        <v>5069.7337781798406</v>
      </c>
      <c r="UQ460" s="59"/>
      <c r="UT460" s="59">
        <v>4012.8000000000006</v>
      </c>
      <c r="UU460" s="59">
        <v>4253.5680000000002</v>
      </c>
      <c r="UV460" s="59">
        <v>4508.78208</v>
      </c>
      <c r="UW460" s="59">
        <v>4779.3090048000004</v>
      </c>
      <c r="UX460" s="59">
        <v>5066.0675450880008</v>
      </c>
      <c r="UY460" s="59">
        <v>5370.0315977932805</v>
      </c>
      <c r="UZ460" s="59"/>
      <c r="VC460" s="59">
        <v>0</v>
      </c>
      <c r="VD460" s="59">
        <v>0</v>
      </c>
      <c r="VE460" s="59">
        <v>0</v>
      </c>
      <c r="VF460" s="59">
        <v>0</v>
      </c>
      <c r="VG460" s="59">
        <v>0</v>
      </c>
      <c r="VH460" s="59">
        <v>0</v>
      </c>
      <c r="VI460" s="59"/>
      <c r="VL460" s="59">
        <v>7801.2</v>
      </c>
      <c r="VM460" s="59">
        <v>8269.271999999999</v>
      </c>
      <c r="VN460" s="59">
        <v>8765.4283199999991</v>
      </c>
      <c r="VO460" s="59">
        <v>9291.3540192</v>
      </c>
      <c r="VP460" s="59">
        <v>9848.8352603520034</v>
      </c>
      <c r="VQ460" s="59">
        <v>10439.765375973122</v>
      </c>
      <c r="VR460" s="59"/>
      <c r="VU460" s="59">
        <v>132000</v>
      </c>
      <c r="VV460" s="59">
        <v>139920</v>
      </c>
      <c r="VW460" s="59">
        <v>148315.20000000004</v>
      </c>
      <c r="VX460" s="59">
        <v>157214.11200000005</v>
      </c>
      <c r="VY460" s="59">
        <v>166646.95872000002</v>
      </c>
      <c r="VZ460" s="59">
        <v>176645.77624320006</v>
      </c>
      <c r="WA460" s="59"/>
      <c r="WD460" s="59">
        <v>11000</v>
      </c>
      <c r="WE460" s="59">
        <v>11660</v>
      </c>
      <c r="WF460" s="59">
        <v>12359.600000000004</v>
      </c>
      <c r="WG460" s="59">
        <v>13101.176000000005</v>
      </c>
      <c r="WH460" s="59">
        <v>13887.246560000001</v>
      </c>
      <c r="WI460" s="59">
        <v>14720.481353600006</v>
      </c>
      <c r="WJ460" s="59"/>
      <c r="WM460" s="59">
        <v>461.60302140159467</v>
      </c>
      <c r="WN460" s="59">
        <v>489.29920268569032</v>
      </c>
      <c r="WO460" s="59">
        <v>518.65715484683199</v>
      </c>
      <c r="WP460" s="59">
        <v>549.77658413764186</v>
      </c>
      <c r="WQ460" s="59">
        <v>582.76317918590019</v>
      </c>
      <c r="WR460" s="59">
        <v>617.72896993705444</v>
      </c>
      <c r="WS460" s="59"/>
      <c r="WV460" s="74">
        <v>60.43333333333333</v>
      </c>
      <c r="WW460" s="74">
        <v>72.433333333333337</v>
      </c>
      <c r="WX460" s="74">
        <v>84.433333333333337</v>
      </c>
      <c r="WY460" s="74">
        <v>96.433333333333337</v>
      </c>
      <c r="WZ460" s="74">
        <v>108.43333333333334</v>
      </c>
      <c r="XA460" s="74">
        <v>120.43333333333334</v>
      </c>
      <c r="XB460" s="74"/>
      <c r="XE460" s="80">
        <v>5</v>
      </c>
      <c r="XF460" s="80">
        <v>6</v>
      </c>
      <c r="XG460" s="80">
        <v>7</v>
      </c>
      <c r="XH460" s="80">
        <v>8</v>
      </c>
      <c r="XI460" s="80">
        <v>9</v>
      </c>
      <c r="XJ460" s="80">
        <v>10</v>
      </c>
      <c r="XK460" s="80"/>
      <c r="XL460" s="75"/>
      <c r="XM460" s="75"/>
      <c r="XN460" s="80">
        <v>0</v>
      </c>
      <c r="XO460" s="80">
        <v>0</v>
      </c>
      <c r="XP460" s="80">
        <v>0</v>
      </c>
      <c r="XQ460" s="80">
        <v>0</v>
      </c>
      <c r="XR460" s="80">
        <v>0</v>
      </c>
      <c r="XS460" s="80">
        <v>0</v>
      </c>
      <c r="XT460" s="80"/>
      <c r="XW460" s="80">
        <v>12</v>
      </c>
      <c r="XX460" s="80">
        <v>13</v>
      </c>
      <c r="XY460" s="80">
        <v>13</v>
      </c>
      <c r="XZ460" s="80">
        <v>13</v>
      </c>
      <c r="YA460" s="80">
        <v>13</v>
      </c>
      <c r="YB460" s="80">
        <v>13</v>
      </c>
      <c r="YC460" s="80"/>
      <c r="YF460" s="5">
        <v>2808.8543852287039</v>
      </c>
      <c r="YG460" s="5">
        <v>2977.3856483424261</v>
      </c>
      <c r="YH460" s="5">
        <v>3156.0287872429735</v>
      </c>
      <c r="YI460" s="5">
        <v>3345.3905144775517</v>
      </c>
      <c r="YJ460" s="5">
        <v>3546.1139453462029</v>
      </c>
      <c r="YK460" s="5">
        <v>3758.8807820669763</v>
      </c>
      <c r="YL460" s="5"/>
      <c r="YO460" s="5">
        <v>27696.181284095681</v>
      </c>
      <c r="YP460" s="5">
        <v>29357.95216114142</v>
      </c>
      <c r="YQ460" s="5">
        <v>31119.42929080992</v>
      </c>
      <c r="YR460" s="5">
        <v>32986.59504825851</v>
      </c>
      <c r="YS460" s="5">
        <v>34965.790751154011</v>
      </c>
      <c r="YT460" s="5">
        <v>37063.738196223268</v>
      </c>
      <c r="YU460" s="5"/>
      <c r="YX460" s="5">
        <v>18942.463452881788</v>
      </c>
      <c r="YY460" s="5">
        <v>29096.223306241602</v>
      </c>
      <c r="YZ460" s="5">
        <v>31119.42929080992</v>
      </c>
      <c r="ZA460" s="5">
        <v>32986.59504825851</v>
      </c>
      <c r="ZB460" s="5">
        <v>34965.790751154011</v>
      </c>
      <c r="ZC460" s="5">
        <v>37063.738196223268</v>
      </c>
      <c r="ZD460" s="5"/>
      <c r="ZG460" s="5">
        <v>461.60302140159467</v>
      </c>
      <c r="ZH460" s="5">
        <v>489.29920268569032</v>
      </c>
      <c r="ZI460" s="5">
        <v>518.65715484683199</v>
      </c>
      <c r="ZJ460" s="5">
        <v>549.77658413764186</v>
      </c>
      <c r="ZK460" s="5">
        <v>582.76317918590019</v>
      </c>
      <c r="ZL460" s="5">
        <v>617.72896993705444</v>
      </c>
      <c r="ZM460" s="5"/>
      <c r="ZP460" s="60">
        <v>12924.884599244651</v>
      </c>
      <c r="ZQ460" s="60">
        <v>13700.377675199328</v>
      </c>
      <c r="ZR460" s="60">
        <v>14522.400335711296</v>
      </c>
      <c r="ZS460" s="60">
        <v>15393.744355853973</v>
      </c>
      <c r="ZT460" s="60">
        <v>16317.369017205205</v>
      </c>
      <c r="ZU460" s="60">
        <v>17296.411158237526</v>
      </c>
      <c r="ZV460" s="60"/>
      <c r="ZY460" s="60">
        <v>461.60302140159467</v>
      </c>
      <c r="ZZ460" s="60">
        <v>489.29920268569032</v>
      </c>
      <c r="AAA460" s="60">
        <v>518.65715484683199</v>
      </c>
      <c r="AAB460" s="60">
        <v>549.77658413764186</v>
      </c>
      <c r="AAC460" s="60">
        <v>582.76317918590019</v>
      </c>
      <c r="AAD460" s="60">
        <v>617.72896993705444</v>
      </c>
      <c r="AAE460" s="60"/>
      <c r="AAH460" s="60">
        <v>53084.347461183388</v>
      </c>
      <c r="AAI460" s="60">
        <v>67523.289970625265</v>
      </c>
      <c r="AAJ460" s="60">
        <v>83503.801930339949</v>
      </c>
      <c r="AAK460" s="60">
        <v>101158.89148132611</v>
      </c>
      <c r="AAL460" s="60">
        <v>120631.97809148135</v>
      </c>
      <c r="AAM460" s="60">
        <v>142077.66308552251</v>
      </c>
      <c r="AAN460" s="60"/>
      <c r="AAQ460" s="5">
        <v>66009.232060428039</v>
      </c>
      <c r="AAR460" s="5">
        <v>81223.667645824593</v>
      </c>
      <c r="AAS460" s="5">
        <v>98026.202266051245</v>
      </c>
      <c r="AAT460" s="5">
        <v>116552.63583718007</v>
      </c>
      <c r="AAU460" s="5">
        <v>136949.34710868655</v>
      </c>
      <c r="AAV460" s="5">
        <v>159374.07424376003</v>
      </c>
    </row>
    <row r="461" spans="2:724" ht="15" customHeight="1">
      <c r="B461" s="228">
        <v>188</v>
      </c>
      <c r="C461" s="228">
        <v>875915</v>
      </c>
      <c r="D461" s="229" t="s">
        <v>595</v>
      </c>
      <c r="E461" s="73" t="b">
        <v>0</v>
      </c>
      <c r="F461" s="230">
        <v>40984</v>
      </c>
      <c r="G461" s="231" t="s">
        <v>426</v>
      </c>
      <c r="H461" s="57" t="s">
        <v>258</v>
      </c>
      <c r="I461" s="57" t="s">
        <v>200</v>
      </c>
      <c r="J461" s="229" t="s">
        <v>264</v>
      </c>
      <c r="K461" s="232">
        <v>10000</v>
      </c>
      <c r="L461" s="232">
        <v>0</v>
      </c>
      <c r="M461" s="73" t="b">
        <v>1</v>
      </c>
      <c r="N461" s="73" t="b">
        <v>1</v>
      </c>
      <c r="O461" s="73" t="b">
        <v>1</v>
      </c>
      <c r="P461" s="27">
        <v>42079</v>
      </c>
      <c r="Q461" s="27" t="s">
        <v>426</v>
      </c>
      <c r="R461" s="69">
        <v>0</v>
      </c>
      <c r="S461" s="69">
        <v>0.06</v>
      </c>
      <c r="T461" s="69">
        <v>0.06</v>
      </c>
      <c r="U461" s="69">
        <v>0.06</v>
      </c>
      <c r="V461" s="69">
        <v>0.06</v>
      </c>
      <c r="W461" s="69">
        <v>0.06</v>
      </c>
      <c r="Z461" s="232">
        <v>10000</v>
      </c>
      <c r="AA461" s="232">
        <v>10000</v>
      </c>
      <c r="AB461" s="232">
        <v>11000</v>
      </c>
      <c r="AC461" s="232">
        <v>11000</v>
      </c>
      <c r="AD461" s="232">
        <v>11000</v>
      </c>
      <c r="AE461" s="232">
        <v>11000</v>
      </c>
      <c r="AF461" s="232">
        <v>11000</v>
      </c>
      <c r="AG461" s="232">
        <v>11000</v>
      </c>
      <c r="AH461" s="232">
        <v>11000</v>
      </c>
      <c r="AI461" s="232">
        <v>11000</v>
      </c>
      <c r="AJ461" s="232">
        <v>11000</v>
      </c>
      <c r="AK461" s="232">
        <v>11000</v>
      </c>
      <c r="AL461" s="5">
        <v>11660</v>
      </c>
      <c r="AM461" s="5">
        <v>11660</v>
      </c>
      <c r="AN461" s="5">
        <v>11660</v>
      </c>
      <c r="AO461" s="5">
        <v>11660</v>
      </c>
      <c r="AP461" s="5">
        <v>11660</v>
      </c>
      <c r="AQ461" s="5">
        <v>11660</v>
      </c>
      <c r="AR461" s="5">
        <v>11660</v>
      </c>
      <c r="AS461" s="5">
        <v>11660</v>
      </c>
      <c r="AT461" s="5">
        <v>11660</v>
      </c>
      <c r="AU461" s="5">
        <v>11660</v>
      </c>
      <c r="AV461" s="5">
        <v>11660</v>
      </c>
      <c r="AW461" s="5">
        <v>11660</v>
      </c>
      <c r="AX461" s="5">
        <v>12359.6</v>
      </c>
      <c r="AY461" s="5">
        <v>12359.6</v>
      </c>
      <c r="AZ461" s="5">
        <v>12359.6</v>
      </c>
      <c r="BA461" s="5">
        <v>12359.6</v>
      </c>
      <c r="BB461" s="5">
        <v>12359.6</v>
      </c>
      <c r="BC461" s="5">
        <v>12359.6</v>
      </c>
      <c r="BD461" s="5">
        <v>12359.6</v>
      </c>
      <c r="BE461" s="5">
        <v>12359.6</v>
      </c>
      <c r="BF461" s="5">
        <v>12359.6</v>
      </c>
      <c r="BG461" s="5">
        <v>12359.6</v>
      </c>
      <c r="BH461" s="5">
        <v>12359.6</v>
      </c>
      <c r="BI461" s="5">
        <v>12359.6</v>
      </c>
      <c r="BJ461" s="5">
        <v>13101.176000000001</v>
      </c>
      <c r="BK461" s="5">
        <v>13101.176000000001</v>
      </c>
      <c r="BL461" s="5">
        <v>13101.176000000001</v>
      </c>
      <c r="BM461" s="5">
        <v>13101.176000000001</v>
      </c>
      <c r="BN461" s="5">
        <v>13101.176000000001</v>
      </c>
      <c r="BO461" s="5">
        <v>13101.176000000001</v>
      </c>
      <c r="BP461" s="5">
        <v>13101.176000000001</v>
      </c>
      <c r="BQ461" s="5">
        <v>13101.176000000001</v>
      </c>
      <c r="BR461" s="5">
        <v>13101.176000000001</v>
      </c>
      <c r="BS461" s="5">
        <v>13101.176000000001</v>
      </c>
      <c r="BT461" s="5">
        <v>13101.176000000001</v>
      </c>
      <c r="BU461" s="5">
        <v>13101.176000000001</v>
      </c>
      <c r="BV461" s="5">
        <v>13887.246560000001</v>
      </c>
      <c r="BW461" s="5">
        <v>13887.246560000001</v>
      </c>
      <c r="BX461" s="5">
        <v>13887.246560000001</v>
      </c>
      <c r="BY461" s="5">
        <v>13887.246560000001</v>
      </c>
      <c r="BZ461" s="5">
        <v>13887.246560000001</v>
      </c>
      <c r="CA461" s="5">
        <v>13887.246560000001</v>
      </c>
      <c r="CB461" s="5">
        <v>13887.246560000001</v>
      </c>
      <c r="CC461" s="5">
        <v>13887.246560000001</v>
      </c>
      <c r="CD461" s="5">
        <v>13887.246560000001</v>
      </c>
      <c r="CE461" s="5">
        <v>13887.246560000001</v>
      </c>
      <c r="CF461" s="5">
        <v>13887.246560000001</v>
      </c>
      <c r="CG461" s="5">
        <v>13887.246560000001</v>
      </c>
      <c r="CH461" s="5">
        <v>14720.481353600002</v>
      </c>
      <c r="CI461" s="5">
        <v>14720.481353600002</v>
      </c>
      <c r="CJ461" s="5">
        <v>14720.481353600002</v>
      </c>
      <c r="CK461" s="5">
        <v>14720.481353600002</v>
      </c>
      <c r="CL461" s="5">
        <v>14720.481353600002</v>
      </c>
      <c r="CM461" s="5">
        <v>14720.481353600002</v>
      </c>
      <c r="CN461" s="5">
        <v>14720.481353600002</v>
      </c>
      <c r="CO461" s="5">
        <v>14720.481353600002</v>
      </c>
      <c r="CP461" s="5">
        <v>14720.481353600002</v>
      </c>
      <c r="CQ461" s="5">
        <v>14720.481353600002</v>
      </c>
      <c r="CR461" s="5">
        <v>14720.481353600002</v>
      </c>
      <c r="CS461" s="5">
        <v>14720.481353600002</v>
      </c>
      <c r="CU461" s="69">
        <v>0</v>
      </c>
      <c r="CV461" s="69">
        <v>0</v>
      </c>
      <c r="CW461" s="69">
        <v>0</v>
      </c>
      <c r="CX461" s="69">
        <v>0</v>
      </c>
      <c r="CY461" s="69">
        <v>0</v>
      </c>
      <c r="CZ461" s="69">
        <v>0</v>
      </c>
      <c r="DC461" s="5">
        <v>0</v>
      </c>
      <c r="DD461" s="5">
        <v>0</v>
      </c>
      <c r="DE461" s="5">
        <v>0</v>
      </c>
      <c r="DF461" s="5">
        <v>0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0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0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0</v>
      </c>
      <c r="EJ461" s="5">
        <v>0</v>
      </c>
      <c r="EK461" s="5">
        <v>0</v>
      </c>
      <c r="EL461" s="5">
        <v>0</v>
      </c>
      <c r="EM461" s="5">
        <v>0</v>
      </c>
      <c r="EN461" s="5">
        <v>0</v>
      </c>
      <c r="EO461" s="5">
        <v>0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0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0</v>
      </c>
      <c r="FF461" s="5">
        <v>0</v>
      </c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/>
      <c r="FZ461" s="5">
        <v>10000</v>
      </c>
      <c r="GA461" s="5">
        <v>10000</v>
      </c>
      <c r="GB461" s="5">
        <v>11000</v>
      </c>
      <c r="GC461" s="5">
        <v>11000</v>
      </c>
      <c r="GD461" s="5">
        <v>11000</v>
      </c>
      <c r="GE461" s="5">
        <v>11000</v>
      </c>
      <c r="GF461" s="5">
        <v>11000</v>
      </c>
      <c r="GG461" s="5">
        <v>11000</v>
      </c>
      <c r="GH461" s="5">
        <v>11000</v>
      </c>
      <c r="GI461" s="5">
        <v>11000</v>
      </c>
      <c r="GJ461" s="5">
        <v>11000</v>
      </c>
      <c r="GK461" s="5">
        <v>11000</v>
      </c>
      <c r="GL461" s="5">
        <v>11660</v>
      </c>
      <c r="GM461" s="5">
        <v>11660</v>
      </c>
      <c r="GN461" s="5">
        <v>11660</v>
      </c>
      <c r="GO461" s="5">
        <v>11660</v>
      </c>
      <c r="GP461" s="5">
        <v>11660</v>
      </c>
      <c r="GQ461" s="5">
        <v>11660</v>
      </c>
      <c r="GR461" s="5">
        <v>11660</v>
      </c>
      <c r="GS461" s="5">
        <v>11660</v>
      </c>
      <c r="GT461" s="5">
        <v>11660</v>
      </c>
      <c r="GU461" s="5">
        <v>11660</v>
      </c>
      <c r="GV461" s="5">
        <v>11660</v>
      </c>
      <c r="GW461" s="5">
        <v>11660</v>
      </c>
      <c r="GX461" s="5">
        <v>12359.6</v>
      </c>
      <c r="GY461" s="5">
        <v>12359.6</v>
      </c>
      <c r="GZ461" s="5">
        <v>12359.6</v>
      </c>
      <c r="HA461" s="5">
        <v>12359.6</v>
      </c>
      <c r="HB461" s="5">
        <v>12359.6</v>
      </c>
      <c r="HC461" s="5">
        <v>12359.6</v>
      </c>
      <c r="HD461" s="5">
        <v>12359.6</v>
      </c>
      <c r="HE461" s="5">
        <v>12359.6</v>
      </c>
      <c r="HF461" s="5">
        <v>12359.6</v>
      </c>
      <c r="HG461" s="5">
        <v>12359.6</v>
      </c>
      <c r="HH461" s="5">
        <v>12359.6</v>
      </c>
      <c r="HI461" s="5">
        <v>12359.6</v>
      </c>
      <c r="HJ461" s="5">
        <v>13101.176000000001</v>
      </c>
      <c r="HK461" s="5">
        <v>13101.176000000001</v>
      </c>
      <c r="HL461" s="5">
        <v>13101.176000000001</v>
      </c>
      <c r="HM461" s="5">
        <v>13101.176000000001</v>
      </c>
      <c r="HN461" s="5">
        <v>13101.176000000001</v>
      </c>
      <c r="HO461" s="5">
        <v>13101.176000000001</v>
      </c>
      <c r="HP461" s="5">
        <v>13101.176000000001</v>
      </c>
      <c r="HQ461" s="5">
        <v>13101.176000000001</v>
      </c>
      <c r="HR461" s="5">
        <v>13101.176000000001</v>
      </c>
      <c r="HS461" s="5">
        <v>13101.176000000001</v>
      </c>
      <c r="HT461" s="5">
        <v>13101.176000000001</v>
      </c>
      <c r="HU461" s="5">
        <v>13101.176000000001</v>
      </c>
      <c r="HV461" s="5">
        <v>13887.246560000001</v>
      </c>
      <c r="HW461" s="5">
        <v>13887.246560000001</v>
      </c>
      <c r="HX461" s="5">
        <v>13887.246560000001</v>
      </c>
      <c r="HY461" s="5">
        <v>13887.246560000001</v>
      </c>
      <c r="HZ461" s="5">
        <v>13887.246560000001</v>
      </c>
      <c r="IA461" s="5">
        <v>13887.246560000001</v>
      </c>
      <c r="IB461" s="5">
        <v>13887.246560000001</v>
      </c>
      <c r="IC461" s="5">
        <v>13887.246560000001</v>
      </c>
      <c r="ID461" s="5">
        <v>13887.246560000001</v>
      </c>
      <c r="IE461" s="5">
        <v>13887.246560000001</v>
      </c>
      <c r="IF461" s="5">
        <v>13887.246560000001</v>
      </c>
      <c r="IG461" s="5">
        <v>13887.246560000001</v>
      </c>
      <c r="IH461" s="5">
        <v>14720.481353600002</v>
      </c>
      <c r="II461" s="5">
        <v>14720.481353600002</v>
      </c>
      <c r="IJ461" s="5">
        <v>14720.481353600002</v>
      </c>
      <c r="IK461" s="5">
        <v>14720.481353600002</v>
      </c>
      <c r="IL461" s="5">
        <v>14720.481353600002</v>
      </c>
      <c r="IM461" s="5">
        <v>14720.481353600002</v>
      </c>
      <c r="IN461" s="5">
        <v>14720.481353600002</v>
      </c>
      <c r="IO461" s="5">
        <v>14720.481353600002</v>
      </c>
      <c r="IP461" s="5">
        <v>14720.481353600002</v>
      </c>
      <c r="IQ461" s="5">
        <v>14720.481353600002</v>
      </c>
      <c r="IR461" s="5">
        <v>14720.481353600002</v>
      </c>
      <c r="IS461" s="5">
        <v>14720.481353600002</v>
      </c>
      <c r="IT461" s="5"/>
      <c r="IW461" s="5">
        <v>287</v>
      </c>
      <c r="IX461" s="5">
        <v>287</v>
      </c>
      <c r="IY461" s="5">
        <v>315.7</v>
      </c>
      <c r="IZ461" s="5">
        <v>315.7</v>
      </c>
      <c r="JA461" s="5">
        <v>315.7</v>
      </c>
      <c r="JB461" s="5">
        <v>315.7</v>
      </c>
      <c r="JC461" s="5">
        <v>315.7</v>
      </c>
      <c r="JD461" s="5">
        <v>315.7</v>
      </c>
      <c r="JE461" s="5">
        <v>315.7</v>
      </c>
      <c r="JF461" s="5">
        <v>315.7</v>
      </c>
      <c r="JG461" s="5">
        <v>315.7</v>
      </c>
      <c r="JH461" s="5">
        <v>315.7</v>
      </c>
      <c r="JI461" s="5">
        <v>334.642</v>
      </c>
      <c r="JJ461" s="5">
        <v>334.642</v>
      </c>
      <c r="JK461" s="5">
        <v>334.642</v>
      </c>
      <c r="JL461" s="5">
        <v>334.642</v>
      </c>
      <c r="JM461" s="5">
        <v>334.642</v>
      </c>
      <c r="JN461" s="5">
        <v>334.642</v>
      </c>
      <c r="JO461" s="5">
        <v>334.642</v>
      </c>
      <c r="JP461" s="5">
        <v>334.642</v>
      </c>
      <c r="JQ461" s="5">
        <v>334.642</v>
      </c>
      <c r="JR461" s="5">
        <v>334.642</v>
      </c>
      <c r="JS461" s="5">
        <v>334.642</v>
      </c>
      <c r="JT461" s="5">
        <v>334.642</v>
      </c>
      <c r="JU461" s="5">
        <v>354.72052000000002</v>
      </c>
      <c r="JV461" s="5">
        <v>354.72052000000002</v>
      </c>
      <c r="JW461" s="5">
        <v>354.72052000000002</v>
      </c>
      <c r="JX461" s="5">
        <v>354.72052000000002</v>
      </c>
      <c r="JY461" s="5">
        <v>354.72052000000002</v>
      </c>
      <c r="JZ461" s="5">
        <v>354.72052000000002</v>
      </c>
      <c r="KA461" s="5">
        <v>354.72052000000002</v>
      </c>
      <c r="KB461" s="5">
        <v>354.72052000000002</v>
      </c>
      <c r="KC461" s="5">
        <v>354.72052000000002</v>
      </c>
      <c r="KD461" s="5">
        <v>354.72052000000002</v>
      </c>
      <c r="KE461" s="5">
        <v>354.72052000000002</v>
      </c>
      <c r="KF461" s="5">
        <v>354.72052000000002</v>
      </c>
      <c r="KG461" s="5">
        <v>376.00375120000001</v>
      </c>
      <c r="KH461" s="5">
        <v>376.00375120000001</v>
      </c>
      <c r="KI461" s="5">
        <v>376.00375120000001</v>
      </c>
      <c r="KJ461" s="5">
        <v>376.00375120000001</v>
      </c>
      <c r="KK461" s="5">
        <v>376.00375120000001</v>
      </c>
      <c r="KL461" s="5">
        <v>376.00375120000001</v>
      </c>
      <c r="KM461" s="5">
        <v>376.00375120000001</v>
      </c>
      <c r="KN461" s="5">
        <v>376.00375120000001</v>
      </c>
      <c r="KO461" s="5">
        <v>376.00375120000001</v>
      </c>
      <c r="KP461" s="5">
        <v>376.00375120000001</v>
      </c>
      <c r="KQ461" s="5">
        <v>376.00375120000001</v>
      </c>
      <c r="KR461" s="5">
        <v>376.00375120000001</v>
      </c>
      <c r="KS461" s="5">
        <v>398.56397627200005</v>
      </c>
      <c r="KT461" s="5">
        <v>398.56397627200005</v>
      </c>
      <c r="KU461" s="5">
        <v>398.56397627200005</v>
      </c>
      <c r="KV461" s="5">
        <v>398.56397627200005</v>
      </c>
      <c r="KW461" s="5">
        <v>398.56397627200005</v>
      </c>
      <c r="KX461" s="5">
        <v>398.56397627200005</v>
      </c>
      <c r="KY461" s="5">
        <v>398.56397627200005</v>
      </c>
      <c r="KZ461" s="5">
        <v>398.56397627200005</v>
      </c>
      <c r="LA461" s="5">
        <v>398.56397627200005</v>
      </c>
      <c r="LB461" s="5">
        <v>398.56397627200005</v>
      </c>
      <c r="LC461" s="5">
        <v>398.56397627200005</v>
      </c>
      <c r="LD461" s="5">
        <v>398.56397627200005</v>
      </c>
      <c r="LE461" s="5">
        <v>422.47781484832007</v>
      </c>
      <c r="LF461" s="5">
        <v>422.47781484832007</v>
      </c>
      <c r="LG461" s="5">
        <v>422.47781484832007</v>
      </c>
      <c r="LH461" s="5">
        <v>422.47781484832007</v>
      </c>
      <c r="LI461" s="5">
        <v>422.47781484832007</v>
      </c>
      <c r="LJ461" s="5">
        <v>422.47781484832007</v>
      </c>
      <c r="LK461" s="5">
        <v>422.47781484832007</v>
      </c>
      <c r="LL461" s="5">
        <v>422.47781484832007</v>
      </c>
      <c r="LM461" s="5">
        <v>422.47781484832007</v>
      </c>
      <c r="LN461" s="5">
        <v>422.47781484832007</v>
      </c>
      <c r="LO461" s="5">
        <v>422.47781484832007</v>
      </c>
      <c r="LP461" s="5">
        <v>422.47781484832007</v>
      </c>
      <c r="LQ461" s="5"/>
      <c r="LT461" s="5">
        <v>304</v>
      </c>
      <c r="LU461" s="5">
        <v>304</v>
      </c>
      <c r="LV461" s="5">
        <v>334.4</v>
      </c>
      <c r="LW461" s="5">
        <v>334.4</v>
      </c>
      <c r="LX461" s="5">
        <v>334.4</v>
      </c>
      <c r="LY461" s="5">
        <v>334.4</v>
      </c>
      <c r="LZ461" s="5">
        <v>334.4</v>
      </c>
      <c r="MA461" s="5">
        <v>334.4</v>
      </c>
      <c r="MB461" s="5">
        <v>334.4</v>
      </c>
      <c r="MC461" s="5">
        <v>334.4</v>
      </c>
      <c r="MD461" s="5">
        <v>334.4</v>
      </c>
      <c r="ME461" s="5">
        <v>334.4</v>
      </c>
      <c r="MF461" s="5">
        <v>354.464</v>
      </c>
      <c r="MG461" s="5">
        <v>354.464</v>
      </c>
      <c r="MH461" s="5">
        <v>354.464</v>
      </c>
      <c r="MI461" s="5">
        <v>354.464</v>
      </c>
      <c r="MJ461" s="5">
        <v>354.464</v>
      </c>
      <c r="MK461" s="5">
        <v>354.464</v>
      </c>
      <c r="ML461" s="5">
        <v>354.464</v>
      </c>
      <c r="MM461" s="5">
        <v>354.464</v>
      </c>
      <c r="MN461" s="5">
        <v>354.464</v>
      </c>
      <c r="MO461" s="5">
        <v>354.464</v>
      </c>
      <c r="MP461" s="5">
        <v>354.464</v>
      </c>
      <c r="MQ461" s="5">
        <v>354.464</v>
      </c>
      <c r="MR461" s="5">
        <v>375.73184000000003</v>
      </c>
      <c r="MS461" s="5">
        <v>375.73184000000003</v>
      </c>
      <c r="MT461" s="5">
        <v>375.73184000000003</v>
      </c>
      <c r="MU461" s="5">
        <v>375.73184000000003</v>
      </c>
      <c r="MV461" s="5">
        <v>375.73184000000003</v>
      </c>
      <c r="MW461" s="5">
        <v>375.73184000000003</v>
      </c>
      <c r="MX461" s="5">
        <v>375.73184000000003</v>
      </c>
      <c r="MY461" s="5">
        <v>375.73184000000003</v>
      </c>
      <c r="MZ461" s="5">
        <v>375.73184000000003</v>
      </c>
      <c r="NA461" s="5">
        <v>375.73184000000003</v>
      </c>
      <c r="NB461" s="5">
        <v>375.73184000000003</v>
      </c>
      <c r="NC461" s="5">
        <v>375.73184000000003</v>
      </c>
      <c r="ND461" s="5">
        <v>398.27575040000005</v>
      </c>
      <c r="NE461" s="5">
        <v>398.27575040000005</v>
      </c>
      <c r="NF461" s="5">
        <v>398.27575040000005</v>
      </c>
      <c r="NG461" s="5">
        <v>398.27575040000005</v>
      </c>
      <c r="NH461" s="5">
        <v>398.27575040000005</v>
      </c>
      <c r="NI461" s="5">
        <v>398.27575040000005</v>
      </c>
      <c r="NJ461" s="5">
        <v>398.27575040000005</v>
      </c>
      <c r="NK461" s="5">
        <v>398.27575040000005</v>
      </c>
      <c r="NL461" s="5">
        <v>398.27575040000005</v>
      </c>
      <c r="NM461" s="5">
        <v>398.27575040000005</v>
      </c>
      <c r="NN461" s="5">
        <v>398.27575040000005</v>
      </c>
      <c r="NO461" s="5">
        <v>398.27575040000005</v>
      </c>
      <c r="NP461" s="5">
        <v>422.17229542400003</v>
      </c>
      <c r="NQ461" s="5">
        <v>422.17229542400003</v>
      </c>
      <c r="NR461" s="5">
        <v>422.17229542400003</v>
      </c>
      <c r="NS461" s="5">
        <v>422.17229542400003</v>
      </c>
      <c r="NT461" s="5">
        <v>422.17229542400003</v>
      </c>
      <c r="NU461" s="5">
        <v>422.17229542400003</v>
      </c>
      <c r="NV461" s="5">
        <v>422.17229542400003</v>
      </c>
      <c r="NW461" s="5">
        <v>422.17229542400003</v>
      </c>
      <c r="NX461" s="5">
        <v>422.17229542400003</v>
      </c>
      <c r="NY461" s="5">
        <v>422.17229542400003</v>
      </c>
      <c r="NZ461" s="5">
        <v>422.17229542400003</v>
      </c>
      <c r="OA461" s="5">
        <v>422.17229542400003</v>
      </c>
      <c r="OB461" s="5">
        <v>447.50263314944004</v>
      </c>
      <c r="OC461" s="5">
        <v>447.50263314944004</v>
      </c>
      <c r="OD461" s="5">
        <v>447.50263314944004</v>
      </c>
      <c r="OE461" s="5">
        <v>447.50263314944004</v>
      </c>
      <c r="OF461" s="5">
        <v>447.50263314944004</v>
      </c>
      <c r="OG461" s="5">
        <v>447.50263314944004</v>
      </c>
      <c r="OH461" s="5">
        <v>447.50263314944004</v>
      </c>
      <c r="OI461" s="5">
        <v>447.50263314944004</v>
      </c>
      <c r="OJ461" s="5">
        <v>447.50263314944004</v>
      </c>
      <c r="OK461" s="5">
        <v>447.50263314944004</v>
      </c>
      <c r="OL461" s="5">
        <v>447.50263314944004</v>
      </c>
      <c r="OM461" s="5">
        <v>447.50263314944004</v>
      </c>
      <c r="ON461" s="5"/>
      <c r="OQ461" s="59">
        <v>0</v>
      </c>
      <c r="OR461" s="59">
        <v>0</v>
      </c>
      <c r="OS461" s="59">
        <v>0</v>
      </c>
      <c r="OT461" s="59">
        <v>0</v>
      </c>
      <c r="OU461" s="59">
        <v>0</v>
      </c>
      <c r="OV461" s="59">
        <v>0</v>
      </c>
      <c r="OW461" s="59">
        <v>0</v>
      </c>
      <c r="OX461" s="59">
        <v>0</v>
      </c>
      <c r="OY461" s="59">
        <v>0</v>
      </c>
      <c r="OZ461" s="59">
        <v>0</v>
      </c>
      <c r="PA461" s="59">
        <v>0</v>
      </c>
      <c r="PB461" s="59">
        <v>0</v>
      </c>
      <c r="PC461" s="59">
        <v>0</v>
      </c>
      <c r="PD461" s="59">
        <v>0</v>
      </c>
      <c r="PE461" s="59">
        <v>0</v>
      </c>
      <c r="PF461" s="59">
        <v>0</v>
      </c>
      <c r="PG461" s="59">
        <v>0</v>
      </c>
      <c r="PH461" s="59">
        <v>0</v>
      </c>
      <c r="PI461" s="59">
        <v>0</v>
      </c>
      <c r="PJ461" s="59">
        <v>0</v>
      </c>
      <c r="PK461" s="59">
        <v>0</v>
      </c>
      <c r="PL461" s="59">
        <v>0</v>
      </c>
      <c r="PM461" s="59">
        <v>0</v>
      </c>
      <c r="PN461" s="59">
        <v>0</v>
      </c>
      <c r="PO461" s="59">
        <v>0</v>
      </c>
      <c r="PP461" s="59">
        <v>0</v>
      </c>
      <c r="PQ461" s="59">
        <v>0</v>
      </c>
      <c r="PR461" s="59">
        <v>0</v>
      </c>
      <c r="PS461" s="59">
        <v>0</v>
      </c>
      <c r="PT461" s="59">
        <v>0</v>
      </c>
      <c r="PU461" s="59">
        <v>0</v>
      </c>
      <c r="PV461" s="59">
        <v>0</v>
      </c>
      <c r="PW461" s="59">
        <v>0</v>
      </c>
      <c r="PX461" s="59">
        <v>0</v>
      </c>
      <c r="PY461" s="59">
        <v>0</v>
      </c>
      <c r="PZ461" s="59">
        <v>0</v>
      </c>
      <c r="QA461" s="59">
        <v>0</v>
      </c>
      <c r="QB461" s="59">
        <v>0</v>
      </c>
      <c r="QC461" s="59">
        <v>0</v>
      </c>
      <c r="QD461" s="59">
        <v>0</v>
      </c>
      <c r="QE461" s="59">
        <v>0</v>
      </c>
      <c r="QF461" s="59">
        <v>0</v>
      </c>
      <c r="QG461" s="59">
        <v>0</v>
      </c>
      <c r="QH461" s="59">
        <v>0</v>
      </c>
      <c r="QI461" s="59">
        <v>0</v>
      </c>
      <c r="QJ461" s="59">
        <v>0</v>
      </c>
      <c r="QK461" s="59">
        <v>0</v>
      </c>
      <c r="QL461" s="59">
        <v>0</v>
      </c>
      <c r="QM461" s="59">
        <v>0</v>
      </c>
      <c r="QN461" s="59">
        <v>0</v>
      </c>
      <c r="QO461" s="59">
        <v>0</v>
      </c>
      <c r="QP461" s="59">
        <v>0</v>
      </c>
      <c r="QQ461" s="59">
        <v>0</v>
      </c>
      <c r="QR461" s="59">
        <v>0</v>
      </c>
      <c r="QS461" s="59">
        <v>0</v>
      </c>
      <c r="QT461" s="59">
        <v>0</v>
      </c>
      <c r="QU461" s="59">
        <v>0</v>
      </c>
      <c r="QV461" s="59">
        <v>0</v>
      </c>
      <c r="QW461" s="59">
        <v>0</v>
      </c>
      <c r="QX461" s="59">
        <v>0</v>
      </c>
      <c r="QY461" s="59">
        <v>0</v>
      </c>
      <c r="QZ461" s="59">
        <v>0</v>
      </c>
      <c r="RA461" s="59">
        <v>0</v>
      </c>
      <c r="RB461" s="59">
        <v>0</v>
      </c>
      <c r="RC461" s="59">
        <v>0</v>
      </c>
      <c r="RD461" s="59">
        <v>0</v>
      </c>
      <c r="RE461" s="59">
        <v>0</v>
      </c>
      <c r="RF461" s="59">
        <v>0</v>
      </c>
      <c r="RG461" s="59">
        <v>0</v>
      </c>
      <c r="RH461" s="59">
        <v>0</v>
      </c>
      <c r="RI461" s="59">
        <v>0</v>
      </c>
      <c r="RJ461" s="59">
        <v>0</v>
      </c>
      <c r="RK461" s="59"/>
      <c r="RN461" s="59">
        <v>591</v>
      </c>
      <c r="RO461" s="59">
        <v>591</v>
      </c>
      <c r="RP461" s="59">
        <v>650.09999999999991</v>
      </c>
      <c r="RQ461" s="59">
        <v>650.09999999999991</v>
      </c>
      <c r="RR461" s="59">
        <v>650.09999999999991</v>
      </c>
      <c r="RS461" s="59">
        <v>650.09999999999991</v>
      </c>
      <c r="RT461" s="59">
        <v>650.09999999999991</v>
      </c>
      <c r="RU461" s="59">
        <v>650.09999999999991</v>
      </c>
      <c r="RV461" s="59">
        <v>650.09999999999991</v>
      </c>
      <c r="RW461" s="59">
        <v>650.09999999999991</v>
      </c>
      <c r="RX461" s="59">
        <v>650.09999999999991</v>
      </c>
      <c r="RY461" s="59">
        <v>650.09999999999991</v>
      </c>
      <c r="RZ461" s="59">
        <v>689.10599999999999</v>
      </c>
      <c r="SA461" s="59">
        <v>689.10599999999999</v>
      </c>
      <c r="SB461" s="59">
        <v>689.10599999999999</v>
      </c>
      <c r="SC461" s="59">
        <v>689.10599999999999</v>
      </c>
      <c r="SD461" s="59">
        <v>689.10599999999999</v>
      </c>
      <c r="SE461" s="59">
        <v>689.10599999999999</v>
      </c>
      <c r="SF461" s="59">
        <v>689.10599999999999</v>
      </c>
      <c r="SG461" s="59">
        <v>689.10599999999999</v>
      </c>
      <c r="SH461" s="59">
        <v>689.10599999999999</v>
      </c>
      <c r="SI461" s="59">
        <v>689.10599999999999</v>
      </c>
      <c r="SJ461" s="59">
        <v>689.10599999999999</v>
      </c>
      <c r="SK461" s="59">
        <v>689.10599999999999</v>
      </c>
      <c r="SL461" s="59">
        <v>730.45236</v>
      </c>
      <c r="SM461" s="59">
        <v>730.45236</v>
      </c>
      <c r="SN461" s="59">
        <v>730.45236</v>
      </c>
      <c r="SO461" s="59">
        <v>730.45236</v>
      </c>
      <c r="SP461" s="59">
        <v>730.45236</v>
      </c>
      <c r="SQ461" s="59">
        <v>730.45236</v>
      </c>
      <c r="SR461" s="59">
        <v>730.45236</v>
      </c>
      <c r="SS461" s="59">
        <v>730.45236</v>
      </c>
      <c r="ST461" s="59">
        <v>730.45236</v>
      </c>
      <c r="SU461" s="59">
        <v>730.45236</v>
      </c>
      <c r="SV461" s="59">
        <v>730.45236</v>
      </c>
      <c r="SW461" s="59">
        <v>730.45236</v>
      </c>
      <c r="SX461" s="59">
        <v>774.2795016</v>
      </c>
      <c r="SY461" s="59">
        <v>774.2795016</v>
      </c>
      <c r="SZ461" s="59">
        <v>774.2795016</v>
      </c>
      <c r="TA461" s="59">
        <v>774.2795016</v>
      </c>
      <c r="TB461" s="59">
        <v>774.2795016</v>
      </c>
      <c r="TC461" s="59">
        <v>774.2795016</v>
      </c>
      <c r="TD461" s="59">
        <v>774.2795016</v>
      </c>
      <c r="TE461" s="59">
        <v>774.2795016</v>
      </c>
      <c r="TF461" s="59">
        <v>774.2795016</v>
      </c>
      <c r="TG461" s="59">
        <v>774.2795016</v>
      </c>
      <c r="TH461" s="59">
        <v>774.2795016</v>
      </c>
      <c r="TI461" s="59">
        <v>774.2795016</v>
      </c>
      <c r="TJ461" s="59">
        <v>820.73627169600013</v>
      </c>
      <c r="TK461" s="59">
        <v>820.73627169600013</v>
      </c>
      <c r="TL461" s="59">
        <v>820.73627169600013</v>
      </c>
      <c r="TM461" s="59">
        <v>820.73627169600013</v>
      </c>
      <c r="TN461" s="59">
        <v>820.73627169600013</v>
      </c>
      <c r="TO461" s="59">
        <v>820.73627169600013</v>
      </c>
      <c r="TP461" s="59">
        <v>820.73627169600013</v>
      </c>
      <c r="TQ461" s="59">
        <v>820.73627169600013</v>
      </c>
      <c r="TR461" s="59">
        <v>820.73627169600013</v>
      </c>
      <c r="TS461" s="59">
        <v>820.73627169600013</v>
      </c>
      <c r="TT461" s="59">
        <v>820.73627169600013</v>
      </c>
      <c r="TU461" s="59">
        <v>820.73627169600013</v>
      </c>
      <c r="TV461" s="59">
        <v>869.98044799776017</v>
      </c>
      <c r="TW461" s="59">
        <v>869.98044799776017</v>
      </c>
      <c r="TX461" s="59">
        <v>869.98044799776017</v>
      </c>
      <c r="TY461" s="59">
        <v>869.98044799776017</v>
      </c>
      <c r="TZ461" s="59">
        <v>869.98044799776017</v>
      </c>
      <c r="UA461" s="59">
        <v>869.98044799776017</v>
      </c>
      <c r="UB461" s="59">
        <v>869.98044799776017</v>
      </c>
      <c r="UC461" s="59">
        <v>869.98044799776017</v>
      </c>
      <c r="UD461" s="59">
        <v>869.98044799776017</v>
      </c>
      <c r="UE461" s="59">
        <v>869.98044799776017</v>
      </c>
      <c r="UF461" s="59">
        <v>869.98044799776017</v>
      </c>
      <c r="UG461" s="59">
        <v>869.98044799776017</v>
      </c>
      <c r="UH461" s="59"/>
      <c r="UK461" s="59">
        <v>3730.9999999999991</v>
      </c>
      <c r="UL461" s="59">
        <v>4015.7039999999993</v>
      </c>
      <c r="UM461" s="59">
        <v>4256.6462399999991</v>
      </c>
      <c r="UN461" s="59">
        <v>4512.0450143999997</v>
      </c>
      <c r="UO461" s="59">
        <v>4782.7677152640017</v>
      </c>
      <c r="UP461" s="59">
        <v>5069.7337781798406</v>
      </c>
      <c r="UQ461" s="59"/>
      <c r="UT461" s="59">
        <v>3952.0000000000005</v>
      </c>
      <c r="UU461" s="59">
        <v>4253.5680000000002</v>
      </c>
      <c r="UV461" s="59">
        <v>4508.78208</v>
      </c>
      <c r="UW461" s="59">
        <v>4779.3090048000004</v>
      </c>
      <c r="UX461" s="59">
        <v>5066.0675450880008</v>
      </c>
      <c r="UY461" s="59">
        <v>5370.0315977932805</v>
      </c>
      <c r="UZ461" s="59"/>
      <c r="VC461" s="59">
        <v>0</v>
      </c>
      <c r="VD461" s="59">
        <v>0</v>
      </c>
      <c r="VE461" s="59">
        <v>0</v>
      </c>
      <c r="VF461" s="59">
        <v>0</v>
      </c>
      <c r="VG461" s="59">
        <v>0</v>
      </c>
      <c r="VH461" s="59">
        <v>0</v>
      </c>
      <c r="VI461" s="59"/>
      <c r="VL461" s="59">
        <v>7683</v>
      </c>
      <c r="VM461" s="59">
        <v>8269.271999999999</v>
      </c>
      <c r="VN461" s="59">
        <v>8765.4283199999991</v>
      </c>
      <c r="VO461" s="59">
        <v>9291.3540192</v>
      </c>
      <c r="VP461" s="59">
        <v>9848.8352603520034</v>
      </c>
      <c r="VQ461" s="59">
        <v>10439.765375973122</v>
      </c>
      <c r="VR461" s="59"/>
      <c r="VU461" s="59">
        <v>130000</v>
      </c>
      <c r="VV461" s="59">
        <v>139920</v>
      </c>
      <c r="VW461" s="59">
        <v>148315.20000000004</v>
      </c>
      <c r="VX461" s="59">
        <v>157214.11200000005</v>
      </c>
      <c r="VY461" s="59">
        <v>166646.95872000002</v>
      </c>
      <c r="VZ461" s="59">
        <v>176645.77624320006</v>
      </c>
      <c r="WA461" s="59"/>
      <c r="WD461" s="59">
        <v>10833.333333333334</v>
      </c>
      <c r="WE461" s="59">
        <v>11660</v>
      </c>
      <c r="WF461" s="59">
        <v>12359.600000000004</v>
      </c>
      <c r="WG461" s="59">
        <v>13101.176000000005</v>
      </c>
      <c r="WH461" s="59">
        <v>13887.246560000001</v>
      </c>
      <c r="WI461" s="59">
        <v>14720.481353600006</v>
      </c>
      <c r="WJ461" s="59"/>
      <c r="WM461" s="59">
        <v>454.60903622884325</v>
      </c>
      <c r="WN461" s="59">
        <v>489.29920268569032</v>
      </c>
      <c r="WO461" s="59">
        <v>518.65715484683199</v>
      </c>
      <c r="WP461" s="59">
        <v>549.77658413764186</v>
      </c>
      <c r="WQ461" s="59">
        <v>582.76317918590019</v>
      </c>
      <c r="WR461" s="59">
        <v>617.72896993705444</v>
      </c>
      <c r="WS461" s="59"/>
      <c r="WV461" s="74">
        <v>33.5</v>
      </c>
      <c r="WW461" s="74">
        <v>45.5</v>
      </c>
      <c r="WX461" s="74">
        <v>57.5</v>
      </c>
      <c r="WY461" s="74">
        <v>69.5</v>
      </c>
      <c r="WZ461" s="74">
        <v>81.5</v>
      </c>
      <c r="XA461" s="74">
        <v>93.5</v>
      </c>
      <c r="XB461" s="74"/>
      <c r="XE461" s="80">
        <v>2</v>
      </c>
      <c r="XF461" s="80">
        <v>3</v>
      </c>
      <c r="XG461" s="80">
        <v>4</v>
      </c>
      <c r="XH461" s="80">
        <v>5</v>
      </c>
      <c r="XI461" s="80">
        <v>6</v>
      </c>
      <c r="XJ461" s="80">
        <v>7</v>
      </c>
      <c r="XK461" s="80"/>
      <c r="XL461" s="75"/>
      <c r="XM461" s="75"/>
      <c r="XN461" s="80">
        <v>9</v>
      </c>
      <c r="XO461" s="80">
        <v>9</v>
      </c>
      <c r="XP461" s="80">
        <v>9</v>
      </c>
      <c r="XQ461" s="80">
        <v>9</v>
      </c>
      <c r="XR461" s="80">
        <v>9</v>
      </c>
      <c r="XS461" s="80">
        <v>9</v>
      </c>
      <c r="XT461" s="80"/>
      <c r="XW461" s="80">
        <v>14</v>
      </c>
      <c r="XX461" s="80">
        <v>14</v>
      </c>
      <c r="XY461" s="80">
        <v>15</v>
      </c>
      <c r="XZ461" s="80">
        <v>15</v>
      </c>
      <c r="YA461" s="80">
        <v>15</v>
      </c>
      <c r="YB461" s="80">
        <v>15</v>
      </c>
      <c r="YC461" s="80"/>
      <c r="YF461" s="5">
        <v>947.85984053713855</v>
      </c>
      <c r="YG461" s="5">
        <v>1020.1888375996641</v>
      </c>
      <c r="YH461" s="5">
        <v>1081.400167855646</v>
      </c>
      <c r="YI461" s="5">
        <v>3345.3905144775517</v>
      </c>
      <c r="YJ461" s="5">
        <v>3546.1139453462029</v>
      </c>
      <c r="YK461" s="5">
        <v>3758.8807820669763</v>
      </c>
      <c r="YL461" s="5"/>
      <c r="YO461" s="5">
        <v>20457.406630297948</v>
      </c>
      <c r="YP461" s="5">
        <v>29357.95216114142</v>
      </c>
      <c r="YQ461" s="5">
        <v>31119.42929080992</v>
      </c>
      <c r="YR461" s="5">
        <v>32986.59504825851</v>
      </c>
      <c r="YS461" s="5">
        <v>34965.790751154011</v>
      </c>
      <c r="YT461" s="5">
        <v>37063.738196223268</v>
      </c>
      <c r="YU461" s="5"/>
      <c r="YX461" s="5">
        <v>13991.592323151322</v>
      </c>
      <c r="YY461" s="5">
        <v>29096.223306241602</v>
      </c>
      <c r="YZ461" s="5">
        <v>31119.42929080992</v>
      </c>
      <c r="ZA461" s="5">
        <v>32986.59504825851</v>
      </c>
      <c r="ZB461" s="5">
        <v>34965.790751154011</v>
      </c>
      <c r="ZC461" s="5">
        <v>37063.738196223268</v>
      </c>
      <c r="ZD461" s="5"/>
      <c r="ZG461" s="5">
        <v>454.60903622884325</v>
      </c>
      <c r="ZH461" s="5">
        <v>489.29920268569032</v>
      </c>
      <c r="ZI461" s="5">
        <v>518.65715484683199</v>
      </c>
      <c r="ZJ461" s="5">
        <v>549.77658413764186</v>
      </c>
      <c r="ZK461" s="5">
        <v>582.76317918590019</v>
      </c>
      <c r="ZL461" s="5">
        <v>617.72896993705444</v>
      </c>
      <c r="ZM461" s="5"/>
      <c r="ZP461" s="60">
        <v>12729.053014407611</v>
      </c>
      <c r="ZQ461" s="60">
        <v>13700.377675199328</v>
      </c>
      <c r="ZR461" s="60">
        <v>14522.400335711296</v>
      </c>
      <c r="ZS461" s="60">
        <v>15393.744355853973</v>
      </c>
      <c r="ZT461" s="60">
        <v>16317.369017205205</v>
      </c>
      <c r="ZU461" s="60">
        <v>17296.411158237526</v>
      </c>
      <c r="ZV461" s="60"/>
      <c r="ZY461" s="60">
        <v>454.60903622884325</v>
      </c>
      <c r="ZZ461" s="60">
        <v>489.29920268569032</v>
      </c>
      <c r="AAA461" s="60">
        <v>518.65715484683199</v>
      </c>
      <c r="AAB461" s="60">
        <v>549.77658413764186</v>
      </c>
      <c r="AAC461" s="60">
        <v>582.76317918590019</v>
      </c>
      <c r="AAD461" s="60">
        <v>617.72896993705444</v>
      </c>
      <c r="AAE461" s="60"/>
      <c r="AAH461" s="60">
        <v>25003.496992586377</v>
      </c>
      <c r="AAI461" s="60">
        <v>37186.739404112464</v>
      </c>
      <c r="AAJ461" s="60">
        <v>50309.744020142702</v>
      </c>
      <c r="AAK461" s="60">
        <v>70371.402769618158</v>
      </c>
      <c r="AAL461" s="60">
        <v>87997.240057070929</v>
      </c>
      <c r="AAM461" s="60">
        <v>107484.84076904747</v>
      </c>
      <c r="AAN461" s="60"/>
      <c r="AAQ461" s="5">
        <v>37732.550006993988</v>
      </c>
      <c r="AAR461" s="5">
        <v>50887.117079311793</v>
      </c>
      <c r="AAS461" s="5">
        <v>64832.144355853998</v>
      </c>
      <c r="AAT461" s="5">
        <v>85765.147125472125</v>
      </c>
      <c r="AAU461" s="5">
        <v>104314.60907427613</v>
      </c>
      <c r="AAV461" s="5">
        <v>124781.25192728499</v>
      </c>
    </row>
    <row r="462" spans="2:724" ht="15" customHeight="1">
      <c r="B462" s="228">
        <v>189</v>
      </c>
      <c r="C462" s="228">
        <v>948696</v>
      </c>
      <c r="D462" s="229" t="s">
        <v>596</v>
      </c>
      <c r="E462" s="73" t="b">
        <v>0</v>
      </c>
      <c r="F462" s="230">
        <v>41306</v>
      </c>
      <c r="G462" s="231" t="s">
        <v>426</v>
      </c>
      <c r="H462" s="57" t="s">
        <v>258</v>
      </c>
      <c r="I462" s="57" t="s">
        <v>199</v>
      </c>
      <c r="J462" s="229" t="s">
        <v>265</v>
      </c>
      <c r="K462" s="232">
        <v>10000</v>
      </c>
      <c r="L462" s="232">
        <v>0</v>
      </c>
      <c r="M462" s="73" t="b">
        <v>1</v>
      </c>
      <c r="N462" s="73" t="b">
        <v>1</v>
      </c>
      <c r="O462" s="73" t="b">
        <v>1</v>
      </c>
      <c r="P462" s="27">
        <v>42401</v>
      </c>
      <c r="Q462" s="27" t="s">
        <v>426</v>
      </c>
      <c r="R462" s="69">
        <v>0</v>
      </c>
      <c r="S462" s="69">
        <v>0.06</v>
      </c>
      <c r="T462" s="69">
        <v>0.06</v>
      </c>
      <c r="U462" s="69">
        <v>0.06</v>
      </c>
      <c r="V462" s="69">
        <v>0.06</v>
      </c>
      <c r="W462" s="69">
        <v>0.06</v>
      </c>
      <c r="Z462" s="232">
        <v>10000</v>
      </c>
      <c r="AA462" s="232">
        <v>10000</v>
      </c>
      <c r="AB462" s="232">
        <v>10250</v>
      </c>
      <c r="AC462" s="232">
        <v>10500</v>
      </c>
      <c r="AD462" s="232">
        <v>10500</v>
      </c>
      <c r="AE462" s="232">
        <v>10500</v>
      </c>
      <c r="AF462" s="232">
        <v>10500</v>
      </c>
      <c r="AG462" s="232">
        <v>10500</v>
      </c>
      <c r="AH462" s="232">
        <v>10500</v>
      </c>
      <c r="AI462" s="232">
        <v>10500</v>
      </c>
      <c r="AJ462" s="232">
        <v>10500</v>
      </c>
      <c r="AK462" s="232">
        <v>10500</v>
      </c>
      <c r="AL462" s="5">
        <v>11130</v>
      </c>
      <c r="AM462" s="5">
        <v>11130</v>
      </c>
      <c r="AN462" s="5">
        <v>11130</v>
      </c>
      <c r="AO462" s="5">
        <v>11130</v>
      </c>
      <c r="AP462" s="5">
        <v>11130</v>
      </c>
      <c r="AQ462" s="5">
        <v>11130</v>
      </c>
      <c r="AR462" s="5">
        <v>11130</v>
      </c>
      <c r="AS462" s="5">
        <v>11130</v>
      </c>
      <c r="AT462" s="5">
        <v>11130</v>
      </c>
      <c r="AU462" s="5">
        <v>11130</v>
      </c>
      <c r="AV462" s="5">
        <v>11130</v>
      </c>
      <c r="AW462" s="5">
        <v>11130</v>
      </c>
      <c r="AX462" s="5">
        <v>11797.800000000001</v>
      </c>
      <c r="AY462" s="5">
        <v>11797.800000000001</v>
      </c>
      <c r="AZ462" s="5">
        <v>11797.800000000001</v>
      </c>
      <c r="BA462" s="5">
        <v>11797.800000000001</v>
      </c>
      <c r="BB462" s="5">
        <v>11797.800000000001</v>
      </c>
      <c r="BC462" s="5">
        <v>11797.800000000001</v>
      </c>
      <c r="BD462" s="5">
        <v>11797.800000000001</v>
      </c>
      <c r="BE462" s="5">
        <v>11797.800000000001</v>
      </c>
      <c r="BF462" s="5">
        <v>11797.800000000001</v>
      </c>
      <c r="BG462" s="5">
        <v>11797.800000000001</v>
      </c>
      <c r="BH462" s="5">
        <v>11797.800000000001</v>
      </c>
      <c r="BI462" s="5">
        <v>11797.800000000001</v>
      </c>
      <c r="BJ462" s="5">
        <v>12505.668000000001</v>
      </c>
      <c r="BK462" s="5">
        <v>12505.668000000001</v>
      </c>
      <c r="BL462" s="5">
        <v>12505.668000000001</v>
      </c>
      <c r="BM462" s="5">
        <v>12505.668000000001</v>
      </c>
      <c r="BN462" s="5">
        <v>12505.668000000001</v>
      </c>
      <c r="BO462" s="5">
        <v>12505.668000000001</v>
      </c>
      <c r="BP462" s="5">
        <v>12505.668000000001</v>
      </c>
      <c r="BQ462" s="5">
        <v>12505.668000000001</v>
      </c>
      <c r="BR462" s="5">
        <v>12505.668000000001</v>
      </c>
      <c r="BS462" s="5">
        <v>12505.668000000001</v>
      </c>
      <c r="BT462" s="5">
        <v>12505.668000000001</v>
      </c>
      <c r="BU462" s="5">
        <v>12505.668000000001</v>
      </c>
      <c r="BV462" s="5">
        <v>13256.008080000001</v>
      </c>
      <c r="BW462" s="5">
        <v>13256.008080000001</v>
      </c>
      <c r="BX462" s="5">
        <v>13256.008080000001</v>
      </c>
      <c r="BY462" s="5">
        <v>13256.008080000001</v>
      </c>
      <c r="BZ462" s="5">
        <v>13256.008080000001</v>
      </c>
      <c r="CA462" s="5">
        <v>13256.008080000001</v>
      </c>
      <c r="CB462" s="5">
        <v>13256.008080000001</v>
      </c>
      <c r="CC462" s="5">
        <v>13256.008080000001</v>
      </c>
      <c r="CD462" s="5">
        <v>13256.008080000001</v>
      </c>
      <c r="CE462" s="5">
        <v>13256.008080000001</v>
      </c>
      <c r="CF462" s="5">
        <v>13256.008080000001</v>
      </c>
      <c r="CG462" s="5">
        <v>13256.008080000001</v>
      </c>
      <c r="CH462" s="5">
        <v>14051.368564800003</v>
      </c>
      <c r="CI462" s="5">
        <v>14051.368564800003</v>
      </c>
      <c r="CJ462" s="5">
        <v>14051.368564800003</v>
      </c>
      <c r="CK462" s="5">
        <v>14051.368564800003</v>
      </c>
      <c r="CL462" s="5">
        <v>14051.368564800003</v>
      </c>
      <c r="CM462" s="5">
        <v>14051.368564800003</v>
      </c>
      <c r="CN462" s="5">
        <v>14051.368564800003</v>
      </c>
      <c r="CO462" s="5">
        <v>14051.368564800003</v>
      </c>
      <c r="CP462" s="5">
        <v>14051.368564800003</v>
      </c>
      <c r="CQ462" s="5">
        <v>14051.368564800003</v>
      </c>
      <c r="CR462" s="5">
        <v>14051.368564800003</v>
      </c>
      <c r="CS462" s="5">
        <v>14051.368564800003</v>
      </c>
      <c r="CU462" s="69">
        <v>0</v>
      </c>
      <c r="CV462" s="69">
        <v>0</v>
      </c>
      <c r="CW462" s="69">
        <v>0</v>
      </c>
      <c r="CX462" s="69">
        <v>0</v>
      </c>
      <c r="CY462" s="69">
        <v>0</v>
      </c>
      <c r="CZ462" s="69">
        <v>0</v>
      </c>
      <c r="DC462" s="5">
        <v>0</v>
      </c>
      <c r="DD462" s="5">
        <v>0</v>
      </c>
      <c r="DE462" s="5">
        <v>0</v>
      </c>
      <c r="DF462" s="5">
        <v>0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0</v>
      </c>
      <c r="EL462" s="5">
        <v>0</v>
      </c>
      <c r="EM462" s="5">
        <v>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/>
      <c r="FZ462" s="5">
        <v>10000</v>
      </c>
      <c r="GA462" s="5">
        <v>10000</v>
      </c>
      <c r="GB462" s="5">
        <v>10250</v>
      </c>
      <c r="GC462" s="5">
        <v>10500</v>
      </c>
      <c r="GD462" s="5">
        <v>10500</v>
      </c>
      <c r="GE462" s="5">
        <v>10500</v>
      </c>
      <c r="GF462" s="5">
        <v>10500</v>
      </c>
      <c r="GG462" s="5">
        <v>10500</v>
      </c>
      <c r="GH462" s="5">
        <v>10500</v>
      </c>
      <c r="GI462" s="5">
        <v>10500</v>
      </c>
      <c r="GJ462" s="5">
        <v>10500</v>
      </c>
      <c r="GK462" s="5">
        <v>10500</v>
      </c>
      <c r="GL462" s="5">
        <v>11130</v>
      </c>
      <c r="GM462" s="5">
        <v>11130</v>
      </c>
      <c r="GN462" s="5">
        <v>11130</v>
      </c>
      <c r="GO462" s="5">
        <v>11130</v>
      </c>
      <c r="GP462" s="5">
        <v>11130</v>
      </c>
      <c r="GQ462" s="5">
        <v>11130</v>
      </c>
      <c r="GR462" s="5">
        <v>11130</v>
      </c>
      <c r="GS462" s="5">
        <v>11130</v>
      </c>
      <c r="GT462" s="5">
        <v>11130</v>
      </c>
      <c r="GU462" s="5">
        <v>11130</v>
      </c>
      <c r="GV462" s="5">
        <v>11130</v>
      </c>
      <c r="GW462" s="5">
        <v>11130</v>
      </c>
      <c r="GX462" s="5">
        <v>11797.800000000001</v>
      </c>
      <c r="GY462" s="5">
        <v>11797.800000000001</v>
      </c>
      <c r="GZ462" s="5">
        <v>11797.800000000001</v>
      </c>
      <c r="HA462" s="5">
        <v>11797.800000000001</v>
      </c>
      <c r="HB462" s="5">
        <v>11797.800000000001</v>
      </c>
      <c r="HC462" s="5">
        <v>11797.800000000001</v>
      </c>
      <c r="HD462" s="5">
        <v>11797.800000000001</v>
      </c>
      <c r="HE462" s="5">
        <v>11797.800000000001</v>
      </c>
      <c r="HF462" s="5">
        <v>11797.800000000001</v>
      </c>
      <c r="HG462" s="5">
        <v>11797.800000000001</v>
      </c>
      <c r="HH462" s="5">
        <v>11797.800000000001</v>
      </c>
      <c r="HI462" s="5">
        <v>11797.800000000001</v>
      </c>
      <c r="HJ462" s="5">
        <v>12505.668000000001</v>
      </c>
      <c r="HK462" s="5">
        <v>12505.668000000001</v>
      </c>
      <c r="HL462" s="5">
        <v>12505.668000000001</v>
      </c>
      <c r="HM462" s="5">
        <v>12505.668000000001</v>
      </c>
      <c r="HN462" s="5">
        <v>12505.668000000001</v>
      </c>
      <c r="HO462" s="5">
        <v>12505.668000000001</v>
      </c>
      <c r="HP462" s="5">
        <v>12505.668000000001</v>
      </c>
      <c r="HQ462" s="5">
        <v>12505.668000000001</v>
      </c>
      <c r="HR462" s="5">
        <v>12505.668000000001</v>
      </c>
      <c r="HS462" s="5">
        <v>12505.668000000001</v>
      </c>
      <c r="HT462" s="5">
        <v>12505.668000000001</v>
      </c>
      <c r="HU462" s="5">
        <v>12505.668000000001</v>
      </c>
      <c r="HV462" s="5">
        <v>13256.008080000001</v>
      </c>
      <c r="HW462" s="5">
        <v>13256.008080000001</v>
      </c>
      <c r="HX462" s="5">
        <v>13256.008080000001</v>
      </c>
      <c r="HY462" s="5">
        <v>13256.008080000001</v>
      </c>
      <c r="HZ462" s="5">
        <v>13256.008080000001</v>
      </c>
      <c r="IA462" s="5">
        <v>13256.008080000001</v>
      </c>
      <c r="IB462" s="5">
        <v>13256.008080000001</v>
      </c>
      <c r="IC462" s="5">
        <v>13256.008080000001</v>
      </c>
      <c r="ID462" s="5">
        <v>13256.008080000001</v>
      </c>
      <c r="IE462" s="5">
        <v>13256.008080000001</v>
      </c>
      <c r="IF462" s="5">
        <v>13256.008080000001</v>
      </c>
      <c r="IG462" s="5">
        <v>13256.008080000001</v>
      </c>
      <c r="IH462" s="5">
        <v>14051.368564800003</v>
      </c>
      <c r="II462" s="5">
        <v>14051.368564800003</v>
      </c>
      <c r="IJ462" s="5">
        <v>14051.368564800003</v>
      </c>
      <c r="IK462" s="5">
        <v>14051.368564800003</v>
      </c>
      <c r="IL462" s="5">
        <v>14051.368564800003</v>
      </c>
      <c r="IM462" s="5">
        <v>14051.368564800003</v>
      </c>
      <c r="IN462" s="5">
        <v>14051.368564800003</v>
      </c>
      <c r="IO462" s="5">
        <v>14051.368564800003</v>
      </c>
      <c r="IP462" s="5">
        <v>14051.368564800003</v>
      </c>
      <c r="IQ462" s="5">
        <v>14051.368564800003</v>
      </c>
      <c r="IR462" s="5">
        <v>14051.368564800003</v>
      </c>
      <c r="IS462" s="5">
        <v>14051.368564800003</v>
      </c>
      <c r="IT462" s="5"/>
      <c r="IW462" s="5">
        <v>287</v>
      </c>
      <c r="IX462" s="5">
        <v>287</v>
      </c>
      <c r="IY462" s="5">
        <v>294.17500000000001</v>
      </c>
      <c r="IZ462" s="5">
        <v>301.35000000000002</v>
      </c>
      <c r="JA462" s="5">
        <v>301.35000000000002</v>
      </c>
      <c r="JB462" s="5">
        <v>301.35000000000002</v>
      </c>
      <c r="JC462" s="5">
        <v>301.35000000000002</v>
      </c>
      <c r="JD462" s="5">
        <v>301.35000000000002</v>
      </c>
      <c r="JE462" s="5">
        <v>301.35000000000002</v>
      </c>
      <c r="JF462" s="5">
        <v>301.35000000000002</v>
      </c>
      <c r="JG462" s="5">
        <v>301.35000000000002</v>
      </c>
      <c r="JH462" s="5">
        <v>301.35000000000002</v>
      </c>
      <c r="JI462" s="5">
        <v>319.43099999999998</v>
      </c>
      <c r="JJ462" s="5">
        <v>319.43099999999998</v>
      </c>
      <c r="JK462" s="5">
        <v>319.43099999999998</v>
      </c>
      <c r="JL462" s="5">
        <v>319.43099999999998</v>
      </c>
      <c r="JM462" s="5">
        <v>319.43099999999998</v>
      </c>
      <c r="JN462" s="5">
        <v>319.43099999999998</v>
      </c>
      <c r="JO462" s="5">
        <v>319.43099999999998</v>
      </c>
      <c r="JP462" s="5">
        <v>319.43099999999998</v>
      </c>
      <c r="JQ462" s="5">
        <v>319.43099999999998</v>
      </c>
      <c r="JR462" s="5">
        <v>319.43099999999998</v>
      </c>
      <c r="JS462" s="5">
        <v>319.43099999999998</v>
      </c>
      <c r="JT462" s="5">
        <v>319.43099999999998</v>
      </c>
      <c r="JU462" s="5">
        <v>338.59686000000005</v>
      </c>
      <c r="JV462" s="5">
        <v>338.59686000000005</v>
      </c>
      <c r="JW462" s="5">
        <v>338.59686000000005</v>
      </c>
      <c r="JX462" s="5">
        <v>338.59686000000005</v>
      </c>
      <c r="JY462" s="5">
        <v>338.59686000000005</v>
      </c>
      <c r="JZ462" s="5">
        <v>338.59686000000005</v>
      </c>
      <c r="KA462" s="5">
        <v>338.59686000000005</v>
      </c>
      <c r="KB462" s="5">
        <v>338.59686000000005</v>
      </c>
      <c r="KC462" s="5">
        <v>338.59686000000005</v>
      </c>
      <c r="KD462" s="5">
        <v>338.59686000000005</v>
      </c>
      <c r="KE462" s="5">
        <v>338.59686000000005</v>
      </c>
      <c r="KF462" s="5">
        <v>338.59686000000005</v>
      </c>
      <c r="KG462" s="5">
        <v>358.91267160000007</v>
      </c>
      <c r="KH462" s="5">
        <v>358.91267160000007</v>
      </c>
      <c r="KI462" s="5">
        <v>358.91267160000007</v>
      </c>
      <c r="KJ462" s="5">
        <v>358.91267160000007</v>
      </c>
      <c r="KK462" s="5">
        <v>358.91267160000007</v>
      </c>
      <c r="KL462" s="5">
        <v>358.91267160000007</v>
      </c>
      <c r="KM462" s="5">
        <v>358.91267160000007</v>
      </c>
      <c r="KN462" s="5">
        <v>358.91267160000007</v>
      </c>
      <c r="KO462" s="5">
        <v>358.91267160000007</v>
      </c>
      <c r="KP462" s="5">
        <v>358.91267160000007</v>
      </c>
      <c r="KQ462" s="5">
        <v>358.91267160000007</v>
      </c>
      <c r="KR462" s="5">
        <v>358.91267160000007</v>
      </c>
      <c r="KS462" s="5">
        <v>380.44743189600001</v>
      </c>
      <c r="KT462" s="5">
        <v>380.44743189600001</v>
      </c>
      <c r="KU462" s="5">
        <v>380.44743189600001</v>
      </c>
      <c r="KV462" s="5">
        <v>380.44743189600001</v>
      </c>
      <c r="KW462" s="5">
        <v>380.44743189600001</v>
      </c>
      <c r="KX462" s="5">
        <v>380.44743189600001</v>
      </c>
      <c r="KY462" s="5">
        <v>380.44743189600001</v>
      </c>
      <c r="KZ462" s="5">
        <v>380.44743189600001</v>
      </c>
      <c r="LA462" s="5">
        <v>380.44743189600001</v>
      </c>
      <c r="LB462" s="5">
        <v>380.44743189600001</v>
      </c>
      <c r="LC462" s="5">
        <v>380.44743189600001</v>
      </c>
      <c r="LD462" s="5">
        <v>380.44743189600001</v>
      </c>
      <c r="LE462" s="5">
        <v>403.27427780976006</v>
      </c>
      <c r="LF462" s="5">
        <v>403.27427780976006</v>
      </c>
      <c r="LG462" s="5">
        <v>403.27427780976006</v>
      </c>
      <c r="LH462" s="5">
        <v>403.27427780976006</v>
      </c>
      <c r="LI462" s="5">
        <v>403.27427780976006</v>
      </c>
      <c r="LJ462" s="5">
        <v>403.27427780976006</v>
      </c>
      <c r="LK462" s="5">
        <v>403.27427780976006</v>
      </c>
      <c r="LL462" s="5">
        <v>403.27427780976006</v>
      </c>
      <c r="LM462" s="5">
        <v>403.27427780976006</v>
      </c>
      <c r="LN462" s="5">
        <v>403.27427780976006</v>
      </c>
      <c r="LO462" s="5">
        <v>403.27427780976006</v>
      </c>
      <c r="LP462" s="5">
        <v>403.27427780976006</v>
      </c>
      <c r="LQ462" s="5"/>
      <c r="LT462" s="5">
        <v>304</v>
      </c>
      <c r="LU462" s="5">
        <v>304</v>
      </c>
      <c r="LV462" s="5">
        <v>311.60000000000002</v>
      </c>
      <c r="LW462" s="5">
        <v>319.2</v>
      </c>
      <c r="LX462" s="5">
        <v>319.2</v>
      </c>
      <c r="LY462" s="5">
        <v>319.2</v>
      </c>
      <c r="LZ462" s="5">
        <v>319.2</v>
      </c>
      <c r="MA462" s="5">
        <v>319.2</v>
      </c>
      <c r="MB462" s="5">
        <v>319.2</v>
      </c>
      <c r="MC462" s="5">
        <v>319.2</v>
      </c>
      <c r="MD462" s="5">
        <v>319.2</v>
      </c>
      <c r="ME462" s="5">
        <v>319.2</v>
      </c>
      <c r="MF462" s="5">
        <v>338.35199999999998</v>
      </c>
      <c r="MG462" s="5">
        <v>338.35199999999998</v>
      </c>
      <c r="MH462" s="5">
        <v>338.35199999999998</v>
      </c>
      <c r="MI462" s="5">
        <v>338.35199999999998</v>
      </c>
      <c r="MJ462" s="5">
        <v>338.35199999999998</v>
      </c>
      <c r="MK462" s="5">
        <v>338.35199999999998</v>
      </c>
      <c r="ML462" s="5">
        <v>338.35199999999998</v>
      </c>
      <c r="MM462" s="5">
        <v>338.35199999999998</v>
      </c>
      <c r="MN462" s="5">
        <v>338.35199999999998</v>
      </c>
      <c r="MO462" s="5">
        <v>338.35199999999998</v>
      </c>
      <c r="MP462" s="5">
        <v>338.35199999999998</v>
      </c>
      <c r="MQ462" s="5">
        <v>338.35199999999998</v>
      </c>
      <c r="MR462" s="5">
        <v>358.65312000000006</v>
      </c>
      <c r="MS462" s="5">
        <v>358.65312000000006</v>
      </c>
      <c r="MT462" s="5">
        <v>358.65312000000006</v>
      </c>
      <c r="MU462" s="5">
        <v>358.65312000000006</v>
      </c>
      <c r="MV462" s="5">
        <v>358.65312000000006</v>
      </c>
      <c r="MW462" s="5">
        <v>358.65312000000006</v>
      </c>
      <c r="MX462" s="5">
        <v>358.65312000000006</v>
      </c>
      <c r="MY462" s="5">
        <v>358.65312000000006</v>
      </c>
      <c r="MZ462" s="5">
        <v>358.65312000000006</v>
      </c>
      <c r="NA462" s="5">
        <v>358.65312000000006</v>
      </c>
      <c r="NB462" s="5">
        <v>358.65312000000006</v>
      </c>
      <c r="NC462" s="5">
        <v>358.65312000000006</v>
      </c>
      <c r="ND462" s="5">
        <v>380.17230720000003</v>
      </c>
      <c r="NE462" s="5">
        <v>380.17230720000003</v>
      </c>
      <c r="NF462" s="5">
        <v>380.17230720000003</v>
      </c>
      <c r="NG462" s="5">
        <v>380.17230720000003</v>
      </c>
      <c r="NH462" s="5">
        <v>380.17230720000003</v>
      </c>
      <c r="NI462" s="5">
        <v>380.17230720000003</v>
      </c>
      <c r="NJ462" s="5">
        <v>380.17230720000003</v>
      </c>
      <c r="NK462" s="5">
        <v>380.17230720000003</v>
      </c>
      <c r="NL462" s="5">
        <v>380.17230720000003</v>
      </c>
      <c r="NM462" s="5">
        <v>380.17230720000003</v>
      </c>
      <c r="NN462" s="5">
        <v>380.17230720000003</v>
      </c>
      <c r="NO462" s="5">
        <v>380.17230720000003</v>
      </c>
      <c r="NP462" s="5">
        <v>402.98264563200001</v>
      </c>
      <c r="NQ462" s="5">
        <v>402.98264563200001</v>
      </c>
      <c r="NR462" s="5">
        <v>402.98264563200001</v>
      </c>
      <c r="NS462" s="5">
        <v>402.98264563200001</v>
      </c>
      <c r="NT462" s="5">
        <v>402.98264563200001</v>
      </c>
      <c r="NU462" s="5">
        <v>402.98264563200001</v>
      </c>
      <c r="NV462" s="5">
        <v>402.98264563200001</v>
      </c>
      <c r="NW462" s="5">
        <v>402.98264563200001</v>
      </c>
      <c r="NX462" s="5">
        <v>402.98264563200001</v>
      </c>
      <c r="NY462" s="5">
        <v>402.98264563200001</v>
      </c>
      <c r="NZ462" s="5">
        <v>402.98264563200001</v>
      </c>
      <c r="OA462" s="5">
        <v>402.98264563200001</v>
      </c>
      <c r="OB462" s="5">
        <v>427.1616043699201</v>
      </c>
      <c r="OC462" s="5">
        <v>427.1616043699201</v>
      </c>
      <c r="OD462" s="5">
        <v>427.1616043699201</v>
      </c>
      <c r="OE462" s="5">
        <v>427.1616043699201</v>
      </c>
      <c r="OF462" s="5">
        <v>427.1616043699201</v>
      </c>
      <c r="OG462" s="5">
        <v>427.1616043699201</v>
      </c>
      <c r="OH462" s="5">
        <v>427.1616043699201</v>
      </c>
      <c r="OI462" s="5">
        <v>427.1616043699201</v>
      </c>
      <c r="OJ462" s="5">
        <v>427.1616043699201</v>
      </c>
      <c r="OK462" s="5">
        <v>427.1616043699201</v>
      </c>
      <c r="OL462" s="5">
        <v>427.1616043699201</v>
      </c>
      <c r="OM462" s="5">
        <v>427.1616043699201</v>
      </c>
      <c r="ON462" s="5"/>
      <c r="OQ462" s="59">
        <v>0</v>
      </c>
      <c r="OR462" s="59">
        <v>0</v>
      </c>
      <c r="OS462" s="59">
        <v>0</v>
      </c>
      <c r="OT462" s="59">
        <v>0</v>
      </c>
      <c r="OU462" s="59">
        <v>0</v>
      </c>
      <c r="OV462" s="59">
        <v>0</v>
      </c>
      <c r="OW462" s="59">
        <v>0</v>
      </c>
      <c r="OX462" s="59">
        <v>0</v>
      </c>
      <c r="OY462" s="59">
        <v>0</v>
      </c>
      <c r="OZ462" s="59">
        <v>0</v>
      </c>
      <c r="PA462" s="59">
        <v>0</v>
      </c>
      <c r="PB462" s="59">
        <v>0</v>
      </c>
      <c r="PC462" s="59">
        <v>0</v>
      </c>
      <c r="PD462" s="59">
        <v>0</v>
      </c>
      <c r="PE462" s="59">
        <v>0</v>
      </c>
      <c r="PF462" s="59">
        <v>0</v>
      </c>
      <c r="PG462" s="59">
        <v>0</v>
      </c>
      <c r="PH462" s="59">
        <v>0</v>
      </c>
      <c r="PI462" s="59">
        <v>0</v>
      </c>
      <c r="PJ462" s="59">
        <v>0</v>
      </c>
      <c r="PK462" s="59">
        <v>0</v>
      </c>
      <c r="PL462" s="59">
        <v>0</v>
      </c>
      <c r="PM462" s="59">
        <v>0</v>
      </c>
      <c r="PN462" s="59">
        <v>0</v>
      </c>
      <c r="PO462" s="59">
        <v>0</v>
      </c>
      <c r="PP462" s="59">
        <v>0</v>
      </c>
      <c r="PQ462" s="59">
        <v>0</v>
      </c>
      <c r="PR462" s="59">
        <v>0</v>
      </c>
      <c r="PS462" s="59">
        <v>0</v>
      </c>
      <c r="PT462" s="59">
        <v>0</v>
      </c>
      <c r="PU462" s="59">
        <v>0</v>
      </c>
      <c r="PV462" s="59">
        <v>0</v>
      </c>
      <c r="PW462" s="59">
        <v>0</v>
      </c>
      <c r="PX462" s="59">
        <v>0</v>
      </c>
      <c r="PY462" s="59">
        <v>0</v>
      </c>
      <c r="PZ462" s="59">
        <v>0</v>
      </c>
      <c r="QA462" s="59">
        <v>0</v>
      </c>
      <c r="QB462" s="59">
        <v>0</v>
      </c>
      <c r="QC462" s="59">
        <v>0</v>
      </c>
      <c r="QD462" s="59">
        <v>0</v>
      </c>
      <c r="QE462" s="59">
        <v>0</v>
      </c>
      <c r="QF462" s="59">
        <v>0</v>
      </c>
      <c r="QG462" s="59">
        <v>0</v>
      </c>
      <c r="QH462" s="59">
        <v>0</v>
      </c>
      <c r="QI462" s="59">
        <v>0</v>
      </c>
      <c r="QJ462" s="59">
        <v>0</v>
      </c>
      <c r="QK462" s="59">
        <v>0</v>
      </c>
      <c r="QL462" s="59">
        <v>0</v>
      </c>
      <c r="QM462" s="59">
        <v>0</v>
      </c>
      <c r="QN462" s="59">
        <v>0</v>
      </c>
      <c r="QO462" s="59">
        <v>0</v>
      </c>
      <c r="QP462" s="59">
        <v>0</v>
      </c>
      <c r="QQ462" s="59">
        <v>0</v>
      </c>
      <c r="QR462" s="59">
        <v>0</v>
      </c>
      <c r="QS462" s="59">
        <v>0</v>
      </c>
      <c r="QT462" s="59">
        <v>0</v>
      </c>
      <c r="QU462" s="59">
        <v>0</v>
      </c>
      <c r="QV462" s="59">
        <v>0</v>
      </c>
      <c r="QW462" s="59">
        <v>0</v>
      </c>
      <c r="QX462" s="59">
        <v>0</v>
      </c>
      <c r="QY462" s="59">
        <v>0</v>
      </c>
      <c r="QZ462" s="59">
        <v>0</v>
      </c>
      <c r="RA462" s="59">
        <v>0</v>
      </c>
      <c r="RB462" s="59">
        <v>0</v>
      </c>
      <c r="RC462" s="59">
        <v>0</v>
      </c>
      <c r="RD462" s="59">
        <v>0</v>
      </c>
      <c r="RE462" s="59">
        <v>0</v>
      </c>
      <c r="RF462" s="59">
        <v>0</v>
      </c>
      <c r="RG462" s="59">
        <v>0</v>
      </c>
      <c r="RH462" s="59">
        <v>0</v>
      </c>
      <c r="RI462" s="59">
        <v>0</v>
      </c>
      <c r="RJ462" s="59">
        <v>0</v>
      </c>
      <c r="RK462" s="59"/>
      <c r="RN462" s="59">
        <v>591</v>
      </c>
      <c r="RO462" s="59">
        <v>591</v>
      </c>
      <c r="RP462" s="59">
        <v>605.77500000000009</v>
      </c>
      <c r="RQ462" s="59">
        <v>620.54999999999995</v>
      </c>
      <c r="RR462" s="59">
        <v>620.54999999999995</v>
      </c>
      <c r="RS462" s="59">
        <v>620.54999999999995</v>
      </c>
      <c r="RT462" s="59">
        <v>620.54999999999995</v>
      </c>
      <c r="RU462" s="59">
        <v>620.54999999999995</v>
      </c>
      <c r="RV462" s="59">
        <v>620.54999999999995</v>
      </c>
      <c r="RW462" s="59">
        <v>620.54999999999995</v>
      </c>
      <c r="RX462" s="59">
        <v>620.54999999999995</v>
      </c>
      <c r="RY462" s="59">
        <v>620.54999999999995</v>
      </c>
      <c r="RZ462" s="59">
        <v>657.7829999999999</v>
      </c>
      <c r="SA462" s="59">
        <v>657.7829999999999</v>
      </c>
      <c r="SB462" s="59">
        <v>657.7829999999999</v>
      </c>
      <c r="SC462" s="59">
        <v>657.7829999999999</v>
      </c>
      <c r="SD462" s="59">
        <v>657.7829999999999</v>
      </c>
      <c r="SE462" s="59">
        <v>657.7829999999999</v>
      </c>
      <c r="SF462" s="59">
        <v>657.7829999999999</v>
      </c>
      <c r="SG462" s="59">
        <v>657.7829999999999</v>
      </c>
      <c r="SH462" s="59">
        <v>657.7829999999999</v>
      </c>
      <c r="SI462" s="59">
        <v>657.7829999999999</v>
      </c>
      <c r="SJ462" s="59">
        <v>657.7829999999999</v>
      </c>
      <c r="SK462" s="59">
        <v>657.7829999999999</v>
      </c>
      <c r="SL462" s="59">
        <v>697.24998000000005</v>
      </c>
      <c r="SM462" s="59">
        <v>697.24998000000005</v>
      </c>
      <c r="SN462" s="59">
        <v>697.24998000000005</v>
      </c>
      <c r="SO462" s="59">
        <v>697.24998000000005</v>
      </c>
      <c r="SP462" s="59">
        <v>697.24998000000005</v>
      </c>
      <c r="SQ462" s="59">
        <v>697.24998000000005</v>
      </c>
      <c r="SR462" s="59">
        <v>697.24998000000005</v>
      </c>
      <c r="SS462" s="59">
        <v>697.24998000000005</v>
      </c>
      <c r="ST462" s="59">
        <v>697.24998000000005</v>
      </c>
      <c r="SU462" s="59">
        <v>697.24998000000005</v>
      </c>
      <c r="SV462" s="59">
        <v>697.24998000000005</v>
      </c>
      <c r="SW462" s="59">
        <v>697.24998000000005</v>
      </c>
      <c r="SX462" s="59">
        <v>739.08497880000004</v>
      </c>
      <c r="SY462" s="59">
        <v>739.08497880000004</v>
      </c>
      <c r="SZ462" s="59">
        <v>739.08497880000004</v>
      </c>
      <c r="TA462" s="59">
        <v>739.08497880000004</v>
      </c>
      <c r="TB462" s="59">
        <v>739.08497880000004</v>
      </c>
      <c r="TC462" s="59">
        <v>739.08497880000004</v>
      </c>
      <c r="TD462" s="59">
        <v>739.08497880000004</v>
      </c>
      <c r="TE462" s="59">
        <v>739.08497880000004</v>
      </c>
      <c r="TF462" s="59">
        <v>739.08497880000004</v>
      </c>
      <c r="TG462" s="59">
        <v>739.08497880000004</v>
      </c>
      <c r="TH462" s="59">
        <v>739.08497880000004</v>
      </c>
      <c r="TI462" s="59">
        <v>739.08497880000004</v>
      </c>
      <c r="TJ462" s="59">
        <v>783.43007752800008</v>
      </c>
      <c r="TK462" s="59">
        <v>783.43007752800008</v>
      </c>
      <c r="TL462" s="59">
        <v>783.43007752800008</v>
      </c>
      <c r="TM462" s="59">
        <v>783.43007752800008</v>
      </c>
      <c r="TN462" s="59">
        <v>783.43007752800008</v>
      </c>
      <c r="TO462" s="59">
        <v>783.43007752800008</v>
      </c>
      <c r="TP462" s="59">
        <v>783.43007752800008</v>
      </c>
      <c r="TQ462" s="59">
        <v>783.43007752800008</v>
      </c>
      <c r="TR462" s="59">
        <v>783.43007752800008</v>
      </c>
      <c r="TS462" s="59">
        <v>783.43007752800008</v>
      </c>
      <c r="TT462" s="59">
        <v>783.43007752800008</v>
      </c>
      <c r="TU462" s="59">
        <v>783.43007752800008</v>
      </c>
      <c r="TV462" s="59">
        <v>830.43588217968022</v>
      </c>
      <c r="TW462" s="59">
        <v>830.43588217968022</v>
      </c>
      <c r="TX462" s="59">
        <v>830.43588217968022</v>
      </c>
      <c r="TY462" s="59">
        <v>830.43588217968022</v>
      </c>
      <c r="TZ462" s="59">
        <v>830.43588217968022</v>
      </c>
      <c r="UA462" s="59">
        <v>830.43588217968022</v>
      </c>
      <c r="UB462" s="59">
        <v>830.43588217968022</v>
      </c>
      <c r="UC462" s="59">
        <v>830.43588217968022</v>
      </c>
      <c r="UD462" s="59">
        <v>830.43588217968022</v>
      </c>
      <c r="UE462" s="59">
        <v>830.43588217968022</v>
      </c>
      <c r="UF462" s="59">
        <v>830.43588217968022</v>
      </c>
      <c r="UG462" s="59">
        <v>830.43588217968022</v>
      </c>
      <c r="UH462" s="59"/>
      <c r="UK462" s="59">
        <v>3580.3249999999994</v>
      </c>
      <c r="UL462" s="59">
        <v>3833.172</v>
      </c>
      <c r="UM462" s="59">
        <v>4063.1623200000008</v>
      </c>
      <c r="UN462" s="59">
        <v>4306.9520592000008</v>
      </c>
      <c r="UO462" s="59">
        <v>4565.3691827520006</v>
      </c>
      <c r="UP462" s="59">
        <v>4839.2913337171203</v>
      </c>
      <c r="UQ462" s="59"/>
      <c r="UT462" s="59">
        <v>3792.3999999999992</v>
      </c>
      <c r="UU462" s="59">
        <v>4060.2239999999988</v>
      </c>
      <c r="UV462" s="59">
        <v>4303.8374400000002</v>
      </c>
      <c r="UW462" s="59">
        <v>4562.0676864000006</v>
      </c>
      <c r="UX462" s="59">
        <v>4835.7917475840004</v>
      </c>
      <c r="UY462" s="59">
        <v>5125.9392524390423</v>
      </c>
      <c r="UZ462" s="59"/>
      <c r="VC462" s="59">
        <v>0</v>
      </c>
      <c r="VD462" s="59">
        <v>0</v>
      </c>
      <c r="VE462" s="59">
        <v>0</v>
      </c>
      <c r="VF462" s="59">
        <v>0</v>
      </c>
      <c r="VG462" s="59">
        <v>0</v>
      </c>
      <c r="VH462" s="59">
        <v>0</v>
      </c>
      <c r="VI462" s="59"/>
      <c r="VL462" s="59">
        <v>7372.7249999999985</v>
      </c>
      <c r="VM462" s="59">
        <v>7893.3959999999988</v>
      </c>
      <c r="VN462" s="59">
        <v>8366.9997600000006</v>
      </c>
      <c r="VO462" s="59">
        <v>8869.0197456000024</v>
      </c>
      <c r="VP462" s="59">
        <v>9401.1609303360019</v>
      </c>
      <c r="VQ462" s="59">
        <v>9965.2305861561617</v>
      </c>
      <c r="VR462" s="59"/>
      <c r="VU462" s="59">
        <v>124750</v>
      </c>
      <c r="VV462" s="59">
        <v>133560</v>
      </c>
      <c r="VW462" s="59">
        <v>141573.6</v>
      </c>
      <c r="VX462" s="59">
        <v>150068.01600000003</v>
      </c>
      <c r="VY462" s="59">
        <v>159072.09696000002</v>
      </c>
      <c r="VZ462" s="59">
        <v>168616.42277760009</v>
      </c>
      <c r="WA462" s="59"/>
      <c r="WD462" s="59">
        <v>10395.833333333334</v>
      </c>
      <c r="WE462" s="59">
        <v>11130</v>
      </c>
      <c r="WF462" s="59">
        <v>11797.800000000001</v>
      </c>
      <c r="WG462" s="59">
        <v>12505.668000000003</v>
      </c>
      <c r="WH462" s="59">
        <v>13256.008080000001</v>
      </c>
      <c r="WI462" s="59">
        <v>14051.368564800008</v>
      </c>
      <c r="WJ462" s="59"/>
      <c r="WM462" s="59">
        <v>436.24982515037073</v>
      </c>
      <c r="WN462" s="59">
        <v>467.05832983634076</v>
      </c>
      <c r="WO462" s="59">
        <v>495.08182962652126</v>
      </c>
      <c r="WP462" s="59">
        <v>524.78673940411261</v>
      </c>
      <c r="WQ462" s="59">
        <v>556.27394376835935</v>
      </c>
      <c r="WR462" s="59">
        <v>589.65038039446119</v>
      </c>
      <c r="WS462" s="59"/>
      <c r="WV462" s="74">
        <v>23</v>
      </c>
      <c r="WW462" s="74">
        <v>35</v>
      </c>
      <c r="WX462" s="74">
        <v>47</v>
      </c>
      <c r="WY462" s="74">
        <v>59</v>
      </c>
      <c r="WZ462" s="74">
        <v>71</v>
      </c>
      <c r="XA462" s="74">
        <v>83</v>
      </c>
      <c r="XB462" s="74"/>
      <c r="XE462" s="80">
        <v>1</v>
      </c>
      <c r="XF462" s="80">
        <v>2</v>
      </c>
      <c r="XG462" s="80">
        <v>3</v>
      </c>
      <c r="XH462" s="80">
        <v>4</v>
      </c>
      <c r="XI462" s="80">
        <v>5</v>
      </c>
      <c r="XJ462" s="80">
        <v>6</v>
      </c>
      <c r="XK462" s="80"/>
      <c r="XL462" s="75"/>
      <c r="XM462" s="75"/>
      <c r="XN462" s="80">
        <v>11</v>
      </c>
      <c r="XO462" s="80">
        <v>11</v>
      </c>
      <c r="XP462" s="80">
        <v>11</v>
      </c>
      <c r="XQ462" s="80">
        <v>11</v>
      </c>
      <c r="XR462" s="80">
        <v>11</v>
      </c>
      <c r="XS462" s="80">
        <v>11</v>
      </c>
      <c r="XT462" s="80"/>
      <c r="XW462" s="80">
        <v>0</v>
      </c>
      <c r="XX462" s="80">
        <v>0</v>
      </c>
      <c r="XY462" s="80">
        <v>0</v>
      </c>
      <c r="XZ462" s="80">
        <v>0</v>
      </c>
      <c r="YA462" s="80">
        <v>0</v>
      </c>
      <c r="YB462" s="80">
        <v>0</v>
      </c>
      <c r="YC462" s="80"/>
      <c r="YF462" s="5">
        <v>909.58088543852318</v>
      </c>
      <c r="YG462" s="5">
        <v>973.81661770877054</v>
      </c>
      <c r="YH462" s="5">
        <v>1032.2456147712974</v>
      </c>
      <c r="YI462" s="5">
        <v>1094.1803516575746</v>
      </c>
      <c r="YJ462" s="5">
        <v>3384.9269478304677</v>
      </c>
      <c r="YK462" s="5">
        <v>3588.0225647002981</v>
      </c>
      <c r="YL462" s="5"/>
      <c r="YO462" s="5">
        <v>19631.242131766681</v>
      </c>
      <c r="YP462" s="5">
        <v>21017.624842635334</v>
      </c>
      <c r="YQ462" s="5">
        <v>29704.909777591274</v>
      </c>
      <c r="YR462" s="5">
        <v>31487.204364246758</v>
      </c>
      <c r="YS462" s="5">
        <v>33376.43662610156</v>
      </c>
      <c r="YT462" s="5">
        <v>35379.02282366767</v>
      </c>
      <c r="YU462" s="5"/>
      <c r="YX462" s="5">
        <v>13426.547248562516</v>
      </c>
      <c r="YY462" s="5">
        <v>20830.250776059325</v>
      </c>
      <c r="YZ462" s="5">
        <v>29704.909777591274</v>
      </c>
      <c r="ZA462" s="5">
        <v>31487.204364246758</v>
      </c>
      <c r="ZB462" s="5">
        <v>33376.43662610156</v>
      </c>
      <c r="ZC462" s="5">
        <v>35379.02282366767</v>
      </c>
      <c r="ZD462" s="5"/>
      <c r="ZG462" s="5">
        <v>436.24982515037073</v>
      </c>
      <c r="ZH462" s="5">
        <v>467.05832983634076</v>
      </c>
      <c r="ZI462" s="5">
        <v>495.08182962652126</v>
      </c>
      <c r="ZJ462" s="5">
        <v>524.78673940411261</v>
      </c>
      <c r="ZK462" s="5">
        <v>556.27394376835935</v>
      </c>
      <c r="ZL462" s="5">
        <v>589.65038039446119</v>
      </c>
      <c r="ZM462" s="5"/>
      <c r="ZP462" s="60">
        <v>12214.99510421038</v>
      </c>
      <c r="ZQ462" s="60">
        <v>13077.633235417541</v>
      </c>
      <c r="ZR462" s="60">
        <v>13862.291229542596</v>
      </c>
      <c r="ZS462" s="60">
        <v>14694.028703315153</v>
      </c>
      <c r="ZT462" s="60">
        <v>15575.670425514061</v>
      </c>
      <c r="ZU462" s="60">
        <v>16510.210651044912</v>
      </c>
      <c r="ZV462" s="60"/>
      <c r="ZY462" s="60">
        <v>436.24982515037073</v>
      </c>
      <c r="ZZ462" s="60">
        <v>467.05832983634076</v>
      </c>
      <c r="AAA462" s="60">
        <v>495.08182962652126</v>
      </c>
      <c r="AAB462" s="60">
        <v>524.78673940411261</v>
      </c>
      <c r="AAC462" s="60">
        <v>556.27394376835935</v>
      </c>
      <c r="AAD462" s="60">
        <v>589.65038039446119</v>
      </c>
      <c r="AAE462" s="60"/>
      <c r="AAH462" s="60">
        <v>14832.494055112606</v>
      </c>
      <c r="AAI462" s="60">
        <v>25688.208140998744</v>
      </c>
      <c r="AAJ462" s="60">
        <v>37626.219051615619</v>
      </c>
      <c r="AAK462" s="60">
        <v>50904.313722198916</v>
      </c>
      <c r="AAL462" s="60">
        <v>65640.325364666409</v>
      </c>
      <c r="AAM462" s="60">
        <v>81961.402874830106</v>
      </c>
      <c r="AAN462" s="60"/>
      <c r="AAQ462" s="5">
        <v>27047.489159322984</v>
      </c>
      <c r="AAR462" s="5">
        <v>38765.841376416283</v>
      </c>
      <c r="AAS462" s="5">
        <v>51488.510281158218</v>
      </c>
      <c r="AAT462" s="5">
        <v>65598.342425514071</v>
      </c>
      <c r="AAU462" s="5">
        <v>81215.995790180474</v>
      </c>
      <c r="AAV462" s="5">
        <v>98471.613525875015</v>
      </c>
    </row>
    <row r="463" spans="2:724" ht="15" customHeight="1">
      <c r="B463" s="228">
        <v>190</v>
      </c>
      <c r="C463" s="228">
        <v>289617</v>
      </c>
      <c r="D463" s="229" t="s">
        <v>597</v>
      </c>
      <c r="E463" s="73" t="b">
        <v>0</v>
      </c>
      <c r="F463" s="230">
        <v>38956</v>
      </c>
      <c r="G463" s="231" t="s">
        <v>426</v>
      </c>
      <c r="H463" s="57" t="s">
        <v>266</v>
      </c>
      <c r="I463" s="57" t="s">
        <v>197</v>
      </c>
      <c r="J463" s="229" t="s">
        <v>267</v>
      </c>
      <c r="K463" s="232">
        <v>30500</v>
      </c>
      <c r="L463" s="232">
        <v>0</v>
      </c>
      <c r="M463" s="73" t="b">
        <v>1</v>
      </c>
      <c r="N463" s="73" t="b">
        <v>1</v>
      </c>
      <c r="O463" s="73" t="b">
        <v>1</v>
      </c>
      <c r="P463" s="27">
        <v>40052</v>
      </c>
      <c r="Q463" s="27" t="s">
        <v>426</v>
      </c>
      <c r="R463" s="69">
        <v>0</v>
      </c>
      <c r="S463" s="69">
        <v>0.06</v>
      </c>
      <c r="T463" s="69">
        <v>0.06</v>
      </c>
      <c r="U463" s="69">
        <v>0.06</v>
      </c>
      <c r="V463" s="69">
        <v>0.06</v>
      </c>
      <c r="W463" s="69">
        <v>0.06</v>
      </c>
      <c r="Z463" s="232">
        <v>30500</v>
      </c>
      <c r="AA463" s="232">
        <v>30500</v>
      </c>
      <c r="AB463" s="232">
        <v>37000</v>
      </c>
      <c r="AC463" s="232">
        <v>37000</v>
      </c>
      <c r="AD463" s="232">
        <v>37000</v>
      </c>
      <c r="AE463" s="232">
        <v>37000</v>
      </c>
      <c r="AF463" s="232">
        <v>37000</v>
      </c>
      <c r="AG463" s="232">
        <v>37000</v>
      </c>
      <c r="AH463" s="232">
        <v>37000</v>
      </c>
      <c r="AI463" s="232">
        <v>37000</v>
      </c>
      <c r="AJ463" s="232">
        <v>37000</v>
      </c>
      <c r="AK463" s="232">
        <v>37000</v>
      </c>
      <c r="AL463" s="5">
        <v>39220</v>
      </c>
      <c r="AM463" s="5">
        <v>39220</v>
      </c>
      <c r="AN463" s="5">
        <v>39220</v>
      </c>
      <c r="AO463" s="5">
        <v>39220</v>
      </c>
      <c r="AP463" s="5">
        <v>39220</v>
      </c>
      <c r="AQ463" s="5">
        <v>39220</v>
      </c>
      <c r="AR463" s="5">
        <v>39220</v>
      </c>
      <c r="AS463" s="5">
        <v>39220</v>
      </c>
      <c r="AT463" s="5">
        <v>39220</v>
      </c>
      <c r="AU463" s="5">
        <v>39220</v>
      </c>
      <c r="AV463" s="5">
        <v>39220</v>
      </c>
      <c r="AW463" s="5">
        <v>39220</v>
      </c>
      <c r="AX463" s="5">
        <v>41573.200000000004</v>
      </c>
      <c r="AY463" s="5">
        <v>41573.200000000004</v>
      </c>
      <c r="AZ463" s="5">
        <v>41573.200000000004</v>
      </c>
      <c r="BA463" s="5">
        <v>41573.200000000004</v>
      </c>
      <c r="BB463" s="5">
        <v>41573.200000000004</v>
      </c>
      <c r="BC463" s="5">
        <v>41573.200000000004</v>
      </c>
      <c r="BD463" s="5">
        <v>41573.200000000004</v>
      </c>
      <c r="BE463" s="5">
        <v>41573.200000000004</v>
      </c>
      <c r="BF463" s="5">
        <v>41573.200000000004</v>
      </c>
      <c r="BG463" s="5">
        <v>41573.200000000004</v>
      </c>
      <c r="BH463" s="5">
        <v>41573.200000000004</v>
      </c>
      <c r="BI463" s="5">
        <v>41573.200000000004</v>
      </c>
      <c r="BJ463" s="5">
        <v>44067.592000000004</v>
      </c>
      <c r="BK463" s="5">
        <v>44067.592000000004</v>
      </c>
      <c r="BL463" s="5">
        <v>44067.592000000004</v>
      </c>
      <c r="BM463" s="5">
        <v>44067.592000000004</v>
      </c>
      <c r="BN463" s="5">
        <v>44067.592000000004</v>
      </c>
      <c r="BO463" s="5">
        <v>44067.592000000004</v>
      </c>
      <c r="BP463" s="5">
        <v>44067.592000000004</v>
      </c>
      <c r="BQ463" s="5">
        <v>44067.592000000004</v>
      </c>
      <c r="BR463" s="5">
        <v>44067.592000000004</v>
      </c>
      <c r="BS463" s="5">
        <v>44067.592000000004</v>
      </c>
      <c r="BT463" s="5">
        <v>44067.592000000004</v>
      </c>
      <c r="BU463" s="5">
        <v>44067.592000000004</v>
      </c>
      <c r="BV463" s="5">
        <v>46711.647520000006</v>
      </c>
      <c r="BW463" s="5">
        <v>46711.647520000006</v>
      </c>
      <c r="BX463" s="5">
        <v>46711.647520000006</v>
      </c>
      <c r="BY463" s="5">
        <v>46711.647520000006</v>
      </c>
      <c r="BZ463" s="5">
        <v>46711.647520000006</v>
      </c>
      <c r="CA463" s="5">
        <v>46711.647520000006</v>
      </c>
      <c r="CB463" s="5">
        <v>46711.647520000006</v>
      </c>
      <c r="CC463" s="5">
        <v>46711.647520000006</v>
      </c>
      <c r="CD463" s="5">
        <v>46711.647520000006</v>
      </c>
      <c r="CE463" s="5">
        <v>46711.647520000006</v>
      </c>
      <c r="CF463" s="5">
        <v>46711.647520000006</v>
      </c>
      <c r="CG463" s="5">
        <v>46711.647520000006</v>
      </c>
      <c r="CH463" s="5">
        <v>49514.346371200008</v>
      </c>
      <c r="CI463" s="5">
        <v>49514.346371200008</v>
      </c>
      <c r="CJ463" s="5">
        <v>49514.346371200008</v>
      </c>
      <c r="CK463" s="5">
        <v>49514.346371200008</v>
      </c>
      <c r="CL463" s="5">
        <v>49514.346371200008</v>
      </c>
      <c r="CM463" s="5">
        <v>49514.346371200008</v>
      </c>
      <c r="CN463" s="5">
        <v>49514.346371200008</v>
      </c>
      <c r="CO463" s="5">
        <v>49514.346371200008</v>
      </c>
      <c r="CP463" s="5">
        <v>49514.346371200008</v>
      </c>
      <c r="CQ463" s="5">
        <v>49514.346371200008</v>
      </c>
      <c r="CR463" s="5">
        <v>49514.346371200008</v>
      </c>
      <c r="CS463" s="5">
        <v>49514.346371200008</v>
      </c>
      <c r="CU463" s="69">
        <v>0</v>
      </c>
      <c r="CV463" s="69">
        <v>0</v>
      </c>
      <c r="CW463" s="69">
        <v>0</v>
      </c>
      <c r="CX463" s="69">
        <v>0</v>
      </c>
      <c r="CY463" s="69">
        <v>0</v>
      </c>
      <c r="CZ463" s="69">
        <v>0</v>
      </c>
      <c r="DC463" s="5">
        <v>0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/>
      <c r="FZ463" s="5">
        <v>30500</v>
      </c>
      <c r="GA463" s="5">
        <v>30500</v>
      </c>
      <c r="GB463" s="5">
        <v>37000</v>
      </c>
      <c r="GC463" s="5">
        <v>37000</v>
      </c>
      <c r="GD463" s="5">
        <v>37000</v>
      </c>
      <c r="GE463" s="5">
        <v>37000</v>
      </c>
      <c r="GF463" s="5">
        <v>37000</v>
      </c>
      <c r="GG463" s="5">
        <v>37000</v>
      </c>
      <c r="GH463" s="5">
        <v>37000</v>
      </c>
      <c r="GI463" s="5">
        <v>37000</v>
      </c>
      <c r="GJ463" s="5">
        <v>37000</v>
      </c>
      <c r="GK463" s="5">
        <v>37000</v>
      </c>
      <c r="GL463" s="5">
        <v>39220</v>
      </c>
      <c r="GM463" s="5">
        <v>39220</v>
      </c>
      <c r="GN463" s="5">
        <v>39220</v>
      </c>
      <c r="GO463" s="5">
        <v>39220</v>
      </c>
      <c r="GP463" s="5">
        <v>39220</v>
      </c>
      <c r="GQ463" s="5">
        <v>39220</v>
      </c>
      <c r="GR463" s="5">
        <v>39220</v>
      </c>
      <c r="GS463" s="5">
        <v>39220</v>
      </c>
      <c r="GT463" s="5">
        <v>39220</v>
      </c>
      <c r="GU463" s="5">
        <v>39220</v>
      </c>
      <c r="GV463" s="5">
        <v>39220</v>
      </c>
      <c r="GW463" s="5">
        <v>39220</v>
      </c>
      <c r="GX463" s="5">
        <v>41573.200000000004</v>
      </c>
      <c r="GY463" s="5">
        <v>41573.200000000004</v>
      </c>
      <c r="GZ463" s="5">
        <v>41573.200000000004</v>
      </c>
      <c r="HA463" s="5">
        <v>41573.200000000004</v>
      </c>
      <c r="HB463" s="5">
        <v>41573.200000000004</v>
      </c>
      <c r="HC463" s="5">
        <v>41573.200000000004</v>
      </c>
      <c r="HD463" s="5">
        <v>41573.200000000004</v>
      </c>
      <c r="HE463" s="5">
        <v>41573.200000000004</v>
      </c>
      <c r="HF463" s="5">
        <v>41573.200000000004</v>
      </c>
      <c r="HG463" s="5">
        <v>41573.200000000004</v>
      </c>
      <c r="HH463" s="5">
        <v>41573.200000000004</v>
      </c>
      <c r="HI463" s="5">
        <v>41573.200000000004</v>
      </c>
      <c r="HJ463" s="5">
        <v>44067.592000000004</v>
      </c>
      <c r="HK463" s="5">
        <v>44067.592000000004</v>
      </c>
      <c r="HL463" s="5">
        <v>44067.592000000004</v>
      </c>
      <c r="HM463" s="5">
        <v>44067.592000000004</v>
      </c>
      <c r="HN463" s="5">
        <v>44067.592000000004</v>
      </c>
      <c r="HO463" s="5">
        <v>44067.592000000004</v>
      </c>
      <c r="HP463" s="5">
        <v>44067.592000000004</v>
      </c>
      <c r="HQ463" s="5">
        <v>44067.592000000004</v>
      </c>
      <c r="HR463" s="5">
        <v>44067.592000000004</v>
      </c>
      <c r="HS463" s="5">
        <v>44067.592000000004</v>
      </c>
      <c r="HT463" s="5">
        <v>44067.592000000004</v>
      </c>
      <c r="HU463" s="5">
        <v>44067.592000000004</v>
      </c>
      <c r="HV463" s="5">
        <v>46711.647520000006</v>
      </c>
      <c r="HW463" s="5">
        <v>46711.647520000006</v>
      </c>
      <c r="HX463" s="5">
        <v>46711.647520000006</v>
      </c>
      <c r="HY463" s="5">
        <v>46711.647520000006</v>
      </c>
      <c r="HZ463" s="5">
        <v>46711.647520000006</v>
      </c>
      <c r="IA463" s="5">
        <v>46711.647520000006</v>
      </c>
      <c r="IB463" s="5">
        <v>46711.647520000006</v>
      </c>
      <c r="IC463" s="5">
        <v>46711.647520000006</v>
      </c>
      <c r="ID463" s="5">
        <v>46711.647520000006</v>
      </c>
      <c r="IE463" s="5">
        <v>46711.647520000006</v>
      </c>
      <c r="IF463" s="5">
        <v>46711.647520000006</v>
      </c>
      <c r="IG463" s="5">
        <v>46711.647520000006</v>
      </c>
      <c r="IH463" s="5">
        <v>49514.346371200008</v>
      </c>
      <c r="II463" s="5">
        <v>49514.346371200008</v>
      </c>
      <c r="IJ463" s="5">
        <v>49514.346371200008</v>
      </c>
      <c r="IK463" s="5">
        <v>49514.346371200008</v>
      </c>
      <c r="IL463" s="5">
        <v>49514.346371200008</v>
      </c>
      <c r="IM463" s="5">
        <v>49514.346371200008</v>
      </c>
      <c r="IN463" s="5">
        <v>49514.346371200008</v>
      </c>
      <c r="IO463" s="5">
        <v>49514.346371200008</v>
      </c>
      <c r="IP463" s="5">
        <v>49514.346371200008</v>
      </c>
      <c r="IQ463" s="5">
        <v>49514.346371200008</v>
      </c>
      <c r="IR463" s="5">
        <v>49514.346371200008</v>
      </c>
      <c r="IS463" s="5">
        <v>49514.346371200008</v>
      </c>
      <c r="IT463" s="5"/>
      <c r="IW463" s="5">
        <v>875.35</v>
      </c>
      <c r="IX463" s="5">
        <v>875.35</v>
      </c>
      <c r="IY463" s="5">
        <v>1061.9000000000001</v>
      </c>
      <c r="IZ463" s="5">
        <v>1061.9000000000001</v>
      </c>
      <c r="JA463" s="5">
        <v>1061.9000000000001</v>
      </c>
      <c r="JB463" s="5">
        <v>1061.9000000000001</v>
      </c>
      <c r="JC463" s="5">
        <v>1061.9000000000001</v>
      </c>
      <c r="JD463" s="5">
        <v>1061.9000000000001</v>
      </c>
      <c r="JE463" s="5">
        <v>1061.9000000000001</v>
      </c>
      <c r="JF463" s="5">
        <v>1061.9000000000001</v>
      </c>
      <c r="JG463" s="5">
        <v>1061.9000000000001</v>
      </c>
      <c r="JH463" s="5">
        <v>1061.9000000000001</v>
      </c>
      <c r="JI463" s="5">
        <v>1125.614</v>
      </c>
      <c r="JJ463" s="5">
        <v>1125.614</v>
      </c>
      <c r="JK463" s="5">
        <v>1125.614</v>
      </c>
      <c r="JL463" s="5">
        <v>1125.614</v>
      </c>
      <c r="JM463" s="5">
        <v>1125.614</v>
      </c>
      <c r="JN463" s="5">
        <v>1125.614</v>
      </c>
      <c r="JO463" s="5">
        <v>1125.614</v>
      </c>
      <c r="JP463" s="5">
        <v>1125.614</v>
      </c>
      <c r="JQ463" s="5">
        <v>1125.614</v>
      </c>
      <c r="JR463" s="5">
        <v>1125.614</v>
      </c>
      <c r="JS463" s="5">
        <v>1125.614</v>
      </c>
      <c r="JT463" s="5">
        <v>1125.614</v>
      </c>
      <c r="JU463" s="5">
        <v>1193.15084</v>
      </c>
      <c r="JV463" s="5">
        <v>1193.15084</v>
      </c>
      <c r="JW463" s="5">
        <v>1193.15084</v>
      </c>
      <c r="JX463" s="5">
        <v>1193.15084</v>
      </c>
      <c r="JY463" s="5">
        <v>1193.15084</v>
      </c>
      <c r="JZ463" s="5">
        <v>1193.15084</v>
      </c>
      <c r="KA463" s="5">
        <v>1193.15084</v>
      </c>
      <c r="KB463" s="5">
        <v>1193.15084</v>
      </c>
      <c r="KC463" s="5">
        <v>1193.15084</v>
      </c>
      <c r="KD463" s="5">
        <v>1193.15084</v>
      </c>
      <c r="KE463" s="5">
        <v>1193.15084</v>
      </c>
      <c r="KF463" s="5">
        <v>1193.15084</v>
      </c>
      <c r="KG463" s="5">
        <v>1264.7398904000001</v>
      </c>
      <c r="KH463" s="5">
        <v>1264.7398904000001</v>
      </c>
      <c r="KI463" s="5">
        <v>1264.7398904000001</v>
      </c>
      <c r="KJ463" s="5">
        <v>1264.7398904000001</v>
      </c>
      <c r="KK463" s="5">
        <v>1264.7398904000001</v>
      </c>
      <c r="KL463" s="5">
        <v>1264.7398904000001</v>
      </c>
      <c r="KM463" s="5">
        <v>1264.7398904000001</v>
      </c>
      <c r="KN463" s="5">
        <v>1264.7398904000001</v>
      </c>
      <c r="KO463" s="5">
        <v>1264.7398904000001</v>
      </c>
      <c r="KP463" s="5">
        <v>1264.7398904000001</v>
      </c>
      <c r="KQ463" s="5">
        <v>1264.7398904000001</v>
      </c>
      <c r="KR463" s="5">
        <v>1264.7398904000001</v>
      </c>
      <c r="KS463" s="5">
        <v>1340.6242838240003</v>
      </c>
      <c r="KT463" s="5">
        <v>1340.6242838240003</v>
      </c>
      <c r="KU463" s="5">
        <v>1340.6242838240003</v>
      </c>
      <c r="KV463" s="5">
        <v>1340.6242838240003</v>
      </c>
      <c r="KW463" s="5">
        <v>1340.6242838240003</v>
      </c>
      <c r="KX463" s="5">
        <v>1340.6242838240003</v>
      </c>
      <c r="KY463" s="5">
        <v>1340.6242838240003</v>
      </c>
      <c r="KZ463" s="5">
        <v>1340.6242838240003</v>
      </c>
      <c r="LA463" s="5">
        <v>1340.6242838240003</v>
      </c>
      <c r="LB463" s="5">
        <v>1340.6242838240003</v>
      </c>
      <c r="LC463" s="5">
        <v>1340.6242838240003</v>
      </c>
      <c r="LD463" s="5">
        <v>1340.6242838240003</v>
      </c>
      <c r="LE463" s="5">
        <v>1421.0617408534401</v>
      </c>
      <c r="LF463" s="5">
        <v>1421.0617408534401</v>
      </c>
      <c r="LG463" s="5">
        <v>1421.0617408534401</v>
      </c>
      <c r="LH463" s="5">
        <v>1421.0617408534401</v>
      </c>
      <c r="LI463" s="5">
        <v>1421.0617408534401</v>
      </c>
      <c r="LJ463" s="5">
        <v>1421.0617408534401</v>
      </c>
      <c r="LK463" s="5">
        <v>1421.0617408534401</v>
      </c>
      <c r="LL463" s="5">
        <v>1421.0617408534401</v>
      </c>
      <c r="LM463" s="5">
        <v>1421.0617408534401</v>
      </c>
      <c r="LN463" s="5">
        <v>1421.0617408534401</v>
      </c>
      <c r="LO463" s="5">
        <v>1421.0617408534401</v>
      </c>
      <c r="LP463" s="5">
        <v>1421.0617408534401</v>
      </c>
      <c r="LQ463" s="5"/>
      <c r="LT463" s="5">
        <v>927.2</v>
      </c>
      <c r="LU463" s="5">
        <v>927.2</v>
      </c>
      <c r="LV463" s="5">
        <v>1124.8</v>
      </c>
      <c r="LW463" s="5">
        <v>1124.8</v>
      </c>
      <c r="LX463" s="5">
        <v>1124.8</v>
      </c>
      <c r="LY463" s="5">
        <v>1124.8</v>
      </c>
      <c r="LZ463" s="5">
        <v>1124.8</v>
      </c>
      <c r="MA463" s="5">
        <v>1124.8</v>
      </c>
      <c r="MB463" s="5">
        <v>1124.8</v>
      </c>
      <c r="MC463" s="5">
        <v>1124.8</v>
      </c>
      <c r="MD463" s="5">
        <v>1124.8</v>
      </c>
      <c r="ME463" s="5">
        <v>1124.8</v>
      </c>
      <c r="MF463" s="5">
        <v>1192.288</v>
      </c>
      <c r="MG463" s="5">
        <v>1192.288</v>
      </c>
      <c r="MH463" s="5">
        <v>1192.288</v>
      </c>
      <c r="MI463" s="5">
        <v>1192.288</v>
      </c>
      <c r="MJ463" s="5">
        <v>1192.288</v>
      </c>
      <c r="MK463" s="5">
        <v>1192.288</v>
      </c>
      <c r="ML463" s="5">
        <v>1192.288</v>
      </c>
      <c r="MM463" s="5">
        <v>1192.288</v>
      </c>
      <c r="MN463" s="5">
        <v>1192.288</v>
      </c>
      <c r="MO463" s="5">
        <v>1192.288</v>
      </c>
      <c r="MP463" s="5">
        <v>1192.288</v>
      </c>
      <c r="MQ463" s="5">
        <v>1192.288</v>
      </c>
      <c r="MR463" s="5">
        <v>1263.82528</v>
      </c>
      <c r="MS463" s="5">
        <v>1263.82528</v>
      </c>
      <c r="MT463" s="5">
        <v>1263.82528</v>
      </c>
      <c r="MU463" s="5">
        <v>1263.82528</v>
      </c>
      <c r="MV463" s="5">
        <v>1263.82528</v>
      </c>
      <c r="MW463" s="5">
        <v>1263.82528</v>
      </c>
      <c r="MX463" s="5">
        <v>1263.82528</v>
      </c>
      <c r="MY463" s="5">
        <v>1263.82528</v>
      </c>
      <c r="MZ463" s="5">
        <v>1263.82528</v>
      </c>
      <c r="NA463" s="5">
        <v>1263.82528</v>
      </c>
      <c r="NB463" s="5">
        <v>1263.82528</v>
      </c>
      <c r="NC463" s="5">
        <v>1263.82528</v>
      </c>
      <c r="ND463" s="5">
        <v>1339.6547968000002</v>
      </c>
      <c r="NE463" s="5">
        <v>1339.6547968000002</v>
      </c>
      <c r="NF463" s="5">
        <v>1339.6547968000002</v>
      </c>
      <c r="NG463" s="5">
        <v>1339.6547968000002</v>
      </c>
      <c r="NH463" s="5">
        <v>1339.6547968000002</v>
      </c>
      <c r="NI463" s="5">
        <v>1339.6547968000002</v>
      </c>
      <c r="NJ463" s="5">
        <v>1339.6547968000002</v>
      </c>
      <c r="NK463" s="5">
        <v>1339.6547968000002</v>
      </c>
      <c r="NL463" s="5">
        <v>1339.6547968000002</v>
      </c>
      <c r="NM463" s="5">
        <v>1339.6547968000002</v>
      </c>
      <c r="NN463" s="5">
        <v>1339.6547968000002</v>
      </c>
      <c r="NO463" s="5">
        <v>1339.6547968000002</v>
      </c>
      <c r="NP463" s="5">
        <v>1420.0340846080003</v>
      </c>
      <c r="NQ463" s="5">
        <v>1420.0340846080003</v>
      </c>
      <c r="NR463" s="5">
        <v>1420.0340846080003</v>
      </c>
      <c r="NS463" s="5">
        <v>1420.0340846080003</v>
      </c>
      <c r="NT463" s="5">
        <v>1420.0340846080003</v>
      </c>
      <c r="NU463" s="5">
        <v>1420.0340846080003</v>
      </c>
      <c r="NV463" s="5">
        <v>1420.0340846080003</v>
      </c>
      <c r="NW463" s="5">
        <v>1420.0340846080003</v>
      </c>
      <c r="NX463" s="5">
        <v>1420.0340846080003</v>
      </c>
      <c r="NY463" s="5">
        <v>1420.0340846080003</v>
      </c>
      <c r="NZ463" s="5">
        <v>1420.0340846080003</v>
      </c>
      <c r="OA463" s="5">
        <v>1420.0340846080003</v>
      </c>
      <c r="OB463" s="5">
        <v>1505.2361296844801</v>
      </c>
      <c r="OC463" s="5">
        <v>1505.2361296844801</v>
      </c>
      <c r="OD463" s="5">
        <v>1505.2361296844801</v>
      </c>
      <c r="OE463" s="5">
        <v>1505.2361296844801</v>
      </c>
      <c r="OF463" s="5">
        <v>1505.2361296844801</v>
      </c>
      <c r="OG463" s="5">
        <v>1505.2361296844801</v>
      </c>
      <c r="OH463" s="5">
        <v>1505.2361296844801</v>
      </c>
      <c r="OI463" s="5">
        <v>1505.2361296844801</v>
      </c>
      <c r="OJ463" s="5">
        <v>1505.2361296844801</v>
      </c>
      <c r="OK463" s="5">
        <v>1505.2361296844801</v>
      </c>
      <c r="OL463" s="5">
        <v>1505.2361296844801</v>
      </c>
      <c r="OM463" s="5">
        <v>1505.2361296844801</v>
      </c>
      <c r="ON463" s="5"/>
      <c r="OQ463" s="59">
        <v>0</v>
      </c>
      <c r="OR463" s="59">
        <v>0</v>
      </c>
      <c r="OS463" s="59">
        <v>582.94487500000025</v>
      </c>
      <c r="OT463" s="59">
        <v>582.94487500000025</v>
      </c>
      <c r="OU463" s="59">
        <v>582.94487500000025</v>
      </c>
      <c r="OV463" s="59">
        <v>582.94487500000025</v>
      </c>
      <c r="OW463" s="59">
        <v>582.94487500000025</v>
      </c>
      <c r="OX463" s="59">
        <v>582.94487500000025</v>
      </c>
      <c r="OY463" s="59">
        <v>582.94487500000025</v>
      </c>
      <c r="OZ463" s="59">
        <v>582.94487500000025</v>
      </c>
      <c r="PA463" s="59">
        <v>582.94487500000025</v>
      </c>
      <c r="PB463" s="59">
        <v>582.94487500000025</v>
      </c>
      <c r="PC463" s="59">
        <v>896.26457499999958</v>
      </c>
      <c r="PD463" s="59">
        <v>896.26457499999958</v>
      </c>
      <c r="PE463" s="59">
        <v>896.26457499999958</v>
      </c>
      <c r="PF463" s="59">
        <v>896.26457499999958</v>
      </c>
      <c r="PG463" s="59">
        <v>896.26457499999958</v>
      </c>
      <c r="PH463" s="59">
        <v>896.26457499999958</v>
      </c>
      <c r="PI463" s="59">
        <v>896.26457499999958</v>
      </c>
      <c r="PJ463" s="59">
        <v>896.26457499999958</v>
      </c>
      <c r="PK463" s="59">
        <v>896.26457499999958</v>
      </c>
      <c r="PL463" s="59">
        <v>896.26457499999958</v>
      </c>
      <c r="PM463" s="59">
        <v>896.26457499999958</v>
      </c>
      <c r="PN463" s="59">
        <v>896.26457499999958</v>
      </c>
      <c r="PO463" s="59">
        <v>1228.3834570000006</v>
      </c>
      <c r="PP463" s="59">
        <v>1228.3834570000006</v>
      </c>
      <c r="PQ463" s="59">
        <v>1228.3834570000006</v>
      </c>
      <c r="PR463" s="59">
        <v>1228.3834570000006</v>
      </c>
      <c r="PS463" s="59">
        <v>1228.3834570000006</v>
      </c>
      <c r="PT463" s="59">
        <v>1228.3834570000006</v>
      </c>
      <c r="PU463" s="59">
        <v>1228.3834570000006</v>
      </c>
      <c r="PV463" s="59">
        <v>1228.3834570000006</v>
      </c>
      <c r="PW463" s="59">
        <v>1228.3834570000006</v>
      </c>
      <c r="PX463" s="59">
        <v>1228.3834570000006</v>
      </c>
      <c r="PY463" s="59">
        <v>1228.3834570000006</v>
      </c>
      <c r="PZ463" s="59">
        <v>1228.3834570000006</v>
      </c>
      <c r="QA463" s="59">
        <v>1580.4294719199997</v>
      </c>
      <c r="QB463" s="59">
        <v>1580.4294719199997</v>
      </c>
      <c r="QC463" s="59">
        <v>1580.4294719199997</v>
      </c>
      <c r="QD463" s="59">
        <v>1580.4294719199997</v>
      </c>
      <c r="QE463" s="59">
        <v>1580.4294719199997</v>
      </c>
      <c r="QF463" s="59">
        <v>1580.4294719199997</v>
      </c>
      <c r="QG463" s="59">
        <v>1580.4294719199997</v>
      </c>
      <c r="QH463" s="59">
        <v>1580.4294719199997</v>
      </c>
      <c r="QI463" s="59">
        <v>1580.4294719199997</v>
      </c>
      <c r="QJ463" s="59">
        <v>1580.4294719199997</v>
      </c>
      <c r="QK463" s="59">
        <v>1580.4294719199997</v>
      </c>
      <c r="QL463" s="59">
        <v>1580.4294719199997</v>
      </c>
      <c r="QM463" s="59">
        <v>1953.5982477352009</v>
      </c>
      <c r="QN463" s="59">
        <v>1953.5982477352009</v>
      </c>
      <c r="QO463" s="59">
        <v>1953.5982477352009</v>
      </c>
      <c r="QP463" s="59">
        <v>1953.5982477352009</v>
      </c>
      <c r="QQ463" s="59">
        <v>1953.5982477352009</v>
      </c>
      <c r="QR463" s="59">
        <v>1953.5982477352009</v>
      </c>
      <c r="QS463" s="59">
        <v>1953.5982477352009</v>
      </c>
      <c r="QT463" s="59">
        <v>1953.5982477352009</v>
      </c>
      <c r="QU463" s="59">
        <v>1953.5982477352009</v>
      </c>
      <c r="QV463" s="59">
        <v>1953.5982477352009</v>
      </c>
      <c r="QW463" s="59">
        <v>1953.5982477352009</v>
      </c>
      <c r="QX463" s="59">
        <v>1953.5982477352009</v>
      </c>
      <c r="QY463" s="59">
        <v>2359.0262001324172</v>
      </c>
      <c r="QZ463" s="59">
        <v>2359.0262001324172</v>
      </c>
      <c r="RA463" s="59">
        <v>2359.0262001324172</v>
      </c>
      <c r="RB463" s="59">
        <v>2359.0262001324172</v>
      </c>
      <c r="RC463" s="59">
        <v>2359.0262001324172</v>
      </c>
      <c r="RD463" s="59">
        <v>2359.0262001324172</v>
      </c>
      <c r="RE463" s="59">
        <v>2359.0262001324172</v>
      </c>
      <c r="RF463" s="59">
        <v>2359.0262001324172</v>
      </c>
      <c r="RG463" s="59">
        <v>2359.0262001324172</v>
      </c>
      <c r="RH463" s="59">
        <v>2359.0262001324172</v>
      </c>
      <c r="RI463" s="59">
        <v>2359.0262001324172</v>
      </c>
      <c r="RJ463" s="59">
        <v>2359.0262001324172</v>
      </c>
      <c r="RK463" s="59"/>
      <c r="RN463" s="59">
        <v>1802.5500000000002</v>
      </c>
      <c r="RO463" s="59">
        <v>1802.5500000000002</v>
      </c>
      <c r="RP463" s="59">
        <v>2769.644875</v>
      </c>
      <c r="RQ463" s="59">
        <v>2769.644875</v>
      </c>
      <c r="RR463" s="59">
        <v>2769.644875</v>
      </c>
      <c r="RS463" s="59">
        <v>2769.644875</v>
      </c>
      <c r="RT463" s="59">
        <v>2769.644875</v>
      </c>
      <c r="RU463" s="59">
        <v>2769.644875</v>
      </c>
      <c r="RV463" s="59">
        <v>2769.644875</v>
      </c>
      <c r="RW463" s="59">
        <v>2769.644875</v>
      </c>
      <c r="RX463" s="59">
        <v>2769.644875</v>
      </c>
      <c r="RY463" s="59">
        <v>2769.644875</v>
      </c>
      <c r="RZ463" s="59">
        <v>3214.1665749999997</v>
      </c>
      <c r="SA463" s="59">
        <v>3214.1665749999997</v>
      </c>
      <c r="SB463" s="59">
        <v>3214.1665749999997</v>
      </c>
      <c r="SC463" s="59">
        <v>3214.1665749999997</v>
      </c>
      <c r="SD463" s="59">
        <v>3214.1665749999997</v>
      </c>
      <c r="SE463" s="59">
        <v>3214.1665749999997</v>
      </c>
      <c r="SF463" s="59">
        <v>3214.1665749999997</v>
      </c>
      <c r="SG463" s="59">
        <v>3214.1665749999997</v>
      </c>
      <c r="SH463" s="59">
        <v>3214.1665749999997</v>
      </c>
      <c r="SI463" s="59">
        <v>3214.1665749999997</v>
      </c>
      <c r="SJ463" s="59">
        <v>3214.1665749999997</v>
      </c>
      <c r="SK463" s="59">
        <v>3214.1665749999997</v>
      </c>
      <c r="SL463" s="59">
        <v>3685.3595770000011</v>
      </c>
      <c r="SM463" s="59">
        <v>3685.3595770000011</v>
      </c>
      <c r="SN463" s="59">
        <v>3685.3595770000011</v>
      </c>
      <c r="SO463" s="59">
        <v>3685.3595770000011</v>
      </c>
      <c r="SP463" s="59">
        <v>3685.3595770000011</v>
      </c>
      <c r="SQ463" s="59">
        <v>3685.3595770000011</v>
      </c>
      <c r="SR463" s="59">
        <v>3685.3595770000011</v>
      </c>
      <c r="SS463" s="59">
        <v>3685.3595770000011</v>
      </c>
      <c r="ST463" s="59">
        <v>3685.3595770000011</v>
      </c>
      <c r="SU463" s="59">
        <v>3685.3595770000011</v>
      </c>
      <c r="SV463" s="59">
        <v>3685.3595770000011</v>
      </c>
      <c r="SW463" s="59">
        <v>3685.3595770000011</v>
      </c>
      <c r="SX463" s="59">
        <v>4184.8241591200003</v>
      </c>
      <c r="SY463" s="59">
        <v>4184.8241591200003</v>
      </c>
      <c r="SZ463" s="59">
        <v>4184.8241591200003</v>
      </c>
      <c r="TA463" s="59">
        <v>4184.8241591200003</v>
      </c>
      <c r="TB463" s="59">
        <v>4184.8241591200003</v>
      </c>
      <c r="TC463" s="59">
        <v>4184.8241591200003</v>
      </c>
      <c r="TD463" s="59">
        <v>4184.8241591200003</v>
      </c>
      <c r="TE463" s="59">
        <v>4184.8241591200003</v>
      </c>
      <c r="TF463" s="59">
        <v>4184.8241591200003</v>
      </c>
      <c r="TG463" s="59">
        <v>4184.8241591200003</v>
      </c>
      <c r="TH463" s="59">
        <v>4184.8241591200003</v>
      </c>
      <c r="TI463" s="59">
        <v>4184.8241591200003</v>
      </c>
      <c r="TJ463" s="59">
        <v>4714.2566161672012</v>
      </c>
      <c r="TK463" s="59">
        <v>4714.2566161672012</v>
      </c>
      <c r="TL463" s="59">
        <v>4714.2566161672012</v>
      </c>
      <c r="TM463" s="59">
        <v>4714.2566161672012</v>
      </c>
      <c r="TN463" s="59">
        <v>4714.2566161672012</v>
      </c>
      <c r="TO463" s="59">
        <v>4714.2566161672012</v>
      </c>
      <c r="TP463" s="59">
        <v>4714.2566161672012</v>
      </c>
      <c r="TQ463" s="59">
        <v>4714.2566161672012</v>
      </c>
      <c r="TR463" s="59">
        <v>4714.2566161672012</v>
      </c>
      <c r="TS463" s="59">
        <v>4714.2566161672012</v>
      </c>
      <c r="TT463" s="59">
        <v>4714.2566161672012</v>
      </c>
      <c r="TU463" s="59">
        <v>4714.2566161672012</v>
      </c>
      <c r="TV463" s="59">
        <v>5285.3240706703373</v>
      </c>
      <c r="TW463" s="59">
        <v>5285.3240706703373</v>
      </c>
      <c r="TX463" s="59">
        <v>5285.3240706703373</v>
      </c>
      <c r="TY463" s="59">
        <v>5285.3240706703373</v>
      </c>
      <c r="TZ463" s="59">
        <v>5285.3240706703373</v>
      </c>
      <c r="UA463" s="59">
        <v>5285.3240706703373</v>
      </c>
      <c r="UB463" s="59">
        <v>5285.3240706703373</v>
      </c>
      <c r="UC463" s="59">
        <v>5285.3240706703373</v>
      </c>
      <c r="UD463" s="59">
        <v>5285.3240706703373</v>
      </c>
      <c r="UE463" s="59">
        <v>5285.3240706703373</v>
      </c>
      <c r="UF463" s="59">
        <v>5285.3240706703373</v>
      </c>
      <c r="UG463" s="59">
        <v>5285.3240706703373</v>
      </c>
      <c r="UH463" s="59"/>
      <c r="UK463" s="59">
        <v>12369.699999999999</v>
      </c>
      <c r="UL463" s="59">
        <v>13507.367999999997</v>
      </c>
      <c r="UM463" s="59">
        <v>14317.810080000001</v>
      </c>
      <c r="UN463" s="59">
        <v>15176.878684800002</v>
      </c>
      <c r="UO463" s="59">
        <v>16087.491405888</v>
      </c>
      <c r="UP463" s="59">
        <v>17052.740890241283</v>
      </c>
      <c r="UQ463" s="59"/>
      <c r="UT463" s="59">
        <v>13102.399999999998</v>
      </c>
      <c r="UU463" s="59">
        <v>14307.456000000004</v>
      </c>
      <c r="UV463" s="59">
        <v>15165.903360000004</v>
      </c>
      <c r="UW463" s="59">
        <v>16075.8575616</v>
      </c>
      <c r="UX463" s="59">
        <v>17040.409015296002</v>
      </c>
      <c r="UY463" s="59">
        <v>18062.833556213758</v>
      </c>
      <c r="UZ463" s="59"/>
      <c r="VC463" s="59">
        <v>5829.4487500000023</v>
      </c>
      <c r="VD463" s="59">
        <v>10755.174899999993</v>
      </c>
      <c r="VE463" s="59">
        <v>14740.601484000004</v>
      </c>
      <c r="VF463" s="59">
        <v>18965.153663040001</v>
      </c>
      <c r="VG463" s="59">
        <v>23443.17897282241</v>
      </c>
      <c r="VH463" s="59">
        <v>28308.314401588999</v>
      </c>
      <c r="VI463" s="59"/>
      <c r="VL463" s="59">
        <v>31301.548750000002</v>
      </c>
      <c r="VM463" s="59">
        <v>38569.998899999991</v>
      </c>
      <c r="VN463" s="59">
        <v>44224.314924000013</v>
      </c>
      <c r="VO463" s="59">
        <v>50217.889909440004</v>
      </c>
      <c r="VP463" s="59">
        <v>56571.07939400641</v>
      </c>
      <c r="VQ463" s="59">
        <v>63423.888848044036</v>
      </c>
      <c r="VR463" s="59"/>
      <c r="VU463" s="59">
        <v>431000</v>
      </c>
      <c r="VV463" s="59">
        <v>470640</v>
      </c>
      <c r="VW463" s="59">
        <v>498878.40000000008</v>
      </c>
      <c r="VX463" s="59">
        <v>528811.10400000005</v>
      </c>
      <c r="VY463" s="59">
        <v>560539.7702400001</v>
      </c>
      <c r="VZ463" s="59">
        <v>594172.15645440004</v>
      </c>
      <c r="WA463" s="59"/>
      <c r="WD463" s="59">
        <v>35916.666666666664</v>
      </c>
      <c r="WE463" s="59">
        <v>39220</v>
      </c>
      <c r="WF463" s="59">
        <v>41573.200000000004</v>
      </c>
      <c r="WG463" s="59">
        <v>44067.592000000004</v>
      </c>
      <c r="WH463" s="59">
        <v>46711.647520000006</v>
      </c>
      <c r="WI463" s="59">
        <v>49514.346371200001</v>
      </c>
      <c r="WJ463" s="59"/>
      <c r="WM463" s="59">
        <v>1507.2038047279341</v>
      </c>
      <c r="WN463" s="59">
        <v>1645.8245908518675</v>
      </c>
      <c r="WO463" s="59">
        <v>1744.5740663029796</v>
      </c>
      <c r="WP463" s="59">
        <v>1849.2485102811586</v>
      </c>
      <c r="WQ463" s="59">
        <v>1960.2034208980281</v>
      </c>
      <c r="WR463" s="59">
        <v>2077.8156261519098</v>
      </c>
      <c r="WS463" s="59"/>
      <c r="WV463" s="74">
        <v>100.13333333333334</v>
      </c>
      <c r="WW463" s="74">
        <v>112.13333333333334</v>
      </c>
      <c r="WX463" s="74">
        <v>124.13333333333334</v>
      </c>
      <c r="WY463" s="74">
        <v>136.13333333333333</v>
      </c>
      <c r="WZ463" s="74">
        <v>148.13333333333333</v>
      </c>
      <c r="XA463" s="74">
        <v>160.13333333333333</v>
      </c>
      <c r="XB463" s="74"/>
      <c r="XE463" s="80">
        <v>8</v>
      </c>
      <c r="XF463" s="80">
        <v>9</v>
      </c>
      <c r="XG463" s="80">
        <v>10</v>
      </c>
      <c r="XH463" s="80">
        <v>11</v>
      </c>
      <c r="XI463" s="80">
        <v>12</v>
      </c>
      <c r="XJ463" s="80">
        <v>13</v>
      </c>
      <c r="XK463" s="80"/>
      <c r="XL463" s="75"/>
      <c r="XM463" s="75"/>
      <c r="XN463" s="80">
        <v>4</v>
      </c>
      <c r="XO463" s="80">
        <v>4</v>
      </c>
      <c r="XP463" s="80">
        <v>4</v>
      </c>
      <c r="XQ463" s="80">
        <v>4</v>
      </c>
      <c r="XR463" s="80">
        <v>4</v>
      </c>
      <c r="XS463" s="80">
        <v>4</v>
      </c>
      <c r="XT463" s="80"/>
      <c r="XW463" s="80">
        <v>4</v>
      </c>
      <c r="XX463" s="80">
        <v>4</v>
      </c>
      <c r="XY463" s="80">
        <v>4</v>
      </c>
      <c r="XZ463" s="80">
        <v>3</v>
      </c>
      <c r="YA463" s="80">
        <v>3</v>
      </c>
      <c r="YB463" s="80">
        <v>3</v>
      </c>
      <c r="YC463" s="80"/>
      <c r="YF463" s="5">
        <v>9171.3351517694828</v>
      </c>
      <c r="YG463" s="5">
        <v>10014.842635333614</v>
      </c>
      <c r="YH463" s="5">
        <v>10615.733193453631</v>
      </c>
      <c r="YI463" s="5">
        <v>11252.677185060849</v>
      </c>
      <c r="YJ463" s="5">
        <v>11927.837816164505</v>
      </c>
      <c r="YK463" s="5">
        <v>12643.508085134377</v>
      </c>
      <c r="YL463" s="5"/>
      <c r="YO463" s="5">
        <v>90432.228283676042</v>
      </c>
      <c r="YP463" s="5">
        <v>98749.475451112055</v>
      </c>
      <c r="YQ463" s="5">
        <v>104674.44397817878</v>
      </c>
      <c r="YR463" s="5">
        <v>110954.91061686951</v>
      </c>
      <c r="YS463" s="5">
        <v>117612.20525388168</v>
      </c>
      <c r="YT463" s="5">
        <v>124668.93756911458</v>
      </c>
      <c r="YU463" s="5"/>
      <c r="YX463" s="5">
        <v>61850.01324387917</v>
      </c>
      <c r="YY463" s="5">
        <v>97869.114757358111</v>
      </c>
      <c r="YZ463" s="5">
        <v>104674.44397817878</v>
      </c>
      <c r="ZA463" s="5">
        <v>110954.91061686951</v>
      </c>
      <c r="ZB463" s="5">
        <v>117612.20525388168</v>
      </c>
      <c r="ZC463" s="5">
        <v>124668.93756911458</v>
      </c>
      <c r="ZD463" s="5"/>
      <c r="ZG463" s="5">
        <v>1507.2038047279341</v>
      </c>
      <c r="ZH463" s="5">
        <v>1645.8245908518675</v>
      </c>
      <c r="ZI463" s="5">
        <v>1744.5740663029796</v>
      </c>
      <c r="ZJ463" s="5">
        <v>1849.2485102811586</v>
      </c>
      <c r="ZK463" s="5">
        <v>1960.2034208980281</v>
      </c>
      <c r="ZL463" s="5">
        <v>2077.8156261519098</v>
      </c>
      <c r="ZM463" s="5"/>
      <c r="ZP463" s="60">
        <v>42201.706532382152</v>
      </c>
      <c r="ZQ463" s="60">
        <v>46083.088543852289</v>
      </c>
      <c r="ZR463" s="60">
        <v>48848.073856483432</v>
      </c>
      <c r="ZS463" s="60">
        <v>51778.95828787244</v>
      </c>
      <c r="ZT463" s="60">
        <v>54885.695785144788</v>
      </c>
      <c r="ZU463" s="60">
        <v>58178.83753225347</v>
      </c>
      <c r="ZV463" s="60"/>
      <c r="ZY463" s="60">
        <v>1507.2038047279341</v>
      </c>
      <c r="ZZ463" s="60">
        <v>1645.8245908518675</v>
      </c>
      <c r="AAA463" s="60">
        <v>1744.5740663029796</v>
      </c>
      <c r="AAB463" s="60">
        <v>1849.2485102811586</v>
      </c>
      <c r="AAC463" s="60">
        <v>1960.2034208980281</v>
      </c>
      <c r="AAD463" s="60">
        <v>2077.8156261519098</v>
      </c>
      <c r="AAE463" s="60"/>
      <c r="AAH463" s="60">
        <v>286368.72289830749</v>
      </c>
      <c r="AAI463" s="60">
        <v>350560.63785144774</v>
      </c>
      <c r="AAJ463" s="60">
        <v>411719.47964750323</v>
      </c>
      <c r="AAK463" s="60">
        <v>478955.36416282004</v>
      </c>
      <c r="AAL463" s="60">
        <v>552777.36469324387</v>
      </c>
      <c r="AAM463" s="60">
        <v>633733.76597633248</v>
      </c>
      <c r="AAN463" s="60"/>
      <c r="AAQ463" s="5">
        <v>328570.42943068966</v>
      </c>
      <c r="AAR463" s="5">
        <v>396643.72639530001</v>
      </c>
      <c r="AAS463" s="5">
        <v>460567.55350398668</v>
      </c>
      <c r="AAT463" s="5">
        <v>530734.32245069253</v>
      </c>
      <c r="AAU463" s="5">
        <v>607663.06047838868</v>
      </c>
      <c r="AAV463" s="5">
        <v>691912.60350858595</v>
      </c>
    </row>
    <row r="464" spans="2:724" ht="15" customHeight="1">
      <c r="B464" s="228">
        <v>191</v>
      </c>
      <c r="C464" s="228">
        <v>60001</v>
      </c>
      <c r="D464" s="229" t="s">
        <v>598</v>
      </c>
      <c r="E464" s="73" t="b">
        <v>0</v>
      </c>
      <c r="F464" s="230">
        <v>38990</v>
      </c>
      <c r="G464" s="231" t="s">
        <v>426</v>
      </c>
      <c r="H464" s="57" t="s">
        <v>268</v>
      </c>
      <c r="I464" s="57" t="s">
        <v>199</v>
      </c>
      <c r="J464" s="229" t="s">
        <v>269</v>
      </c>
      <c r="K464" s="232">
        <v>5927.97</v>
      </c>
      <c r="L464" s="232">
        <v>0</v>
      </c>
      <c r="M464" s="73" t="b">
        <v>1</v>
      </c>
      <c r="N464" s="73" t="b">
        <v>1</v>
      </c>
      <c r="O464" s="73" t="b">
        <v>1</v>
      </c>
      <c r="P464" s="27">
        <v>40086</v>
      </c>
      <c r="Q464" s="27" t="s">
        <v>426</v>
      </c>
      <c r="R464" s="69">
        <v>0</v>
      </c>
      <c r="S464" s="69">
        <v>0.06</v>
      </c>
      <c r="T464" s="69">
        <v>0.06</v>
      </c>
      <c r="U464" s="69">
        <v>0.06</v>
      </c>
      <c r="V464" s="69">
        <v>0.06</v>
      </c>
      <c r="W464" s="69">
        <v>0.06</v>
      </c>
      <c r="Z464" s="232">
        <v>5927.97</v>
      </c>
      <c r="AA464" s="232">
        <v>5927.97</v>
      </c>
      <c r="AB464" s="232">
        <v>6500</v>
      </c>
      <c r="AC464" s="232">
        <v>6500</v>
      </c>
      <c r="AD464" s="232">
        <v>6500</v>
      </c>
      <c r="AE464" s="232">
        <v>6935.72</v>
      </c>
      <c r="AF464" s="232">
        <v>6935.72</v>
      </c>
      <c r="AG464" s="232">
        <v>6935.72</v>
      </c>
      <c r="AH464" s="232">
        <v>6935.72</v>
      </c>
      <c r="AI464" s="232">
        <v>6935.72</v>
      </c>
      <c r="AJ464" s="232">
        <v>6935.72</v>
      </c>
      <c r="AK464" s="232">
        <v>6935.72</v>
      </c>
      <c r="AL464" s="5">
        <v>7351.8632000000007</v>
      </c>
      <c r="AM464" s="5">
        <v>7351.8632000000007</v>
      </c>
      <c r="AN464" s="5">
        <v>7351.8632000000007</v>
      </c>
      <c r="AO464" s="5">
        <v>7351.8632000000007</v>
      </c>
      <c r="AP464" s="5">
        <v>7351.8632000000007</v>
      </c>
      <c r="AQ464" s="5">
        <v>7351.8632000000007</v>
      </c>
      <c r="AR464" s="5">
        <v>7351.8632000000007</v>
      </c>
      <c r="AS464" s="5">
        <v>7351.8632000000007</v>
      </c>
      <c r="AT464" s="5">
        <v>7351.8632000000007</v>
      </c>
      <c r="AU464" s="5">
        <v>7351.8632000000007</v>
      </c>
      <c r="AV464" s="5">
        <v>7351.8632000000007</v>
      </c>
      <c r="AW464" s="5">
        <v>7351.8632000000007</v>
      </c>
      <c r="AX464" s="5">
        <v>7792.9749920000013</v>
      </c>
      <c r="AY464" s="5">
        <v>7792.9749920000013</v>
      </c>
      <c r="AZ464" s="5">
        <v>7792.9749920000013</v>
      </c>
      <c r="BA464" s="5">
        <v>7792.9749920000013</v>
      </c>
      <c r="BB464" s="5">
        <v>7792.9749920000013</v>
      </c>
      <c r="BC464" s="5">
        <v>7792.9749920000013</v>
      </c>
      <c r="BD464" s="5">
        <v>7792.9749920000013</v>
      </c>
      <c r="BE464" s="5">
        <v>7792.9749920000013</v>
      </c>
      <c r="BF464" s="5">
        <v>7792.9749920000013</v>
      </c>
      <c r="BG464" s="5">
        <v>7792.9749920000013</v>
      </c>
      <c r="BH464" s="5">
        <v>7792.9749920000013</v>
      </c>
      <c r="BI464" s="5">
        <v>7792.9749920000013</v>
      </c>
      <c r="BJ464" s="5">
        <v>8260.5534915200024</v>
      </c>
      <c r="BK464" s="5">
        <v>8260.5534915200024</v>
      </c>
      <c r="BL464" s="5">
        <v>8260.5534915200024</v>
      </c>
      <c r="BM464" s="5">
        <v>8260.5534915200024</v>
      </c>
      <c r="BN464" s="5">
        <v>8260.5534915200024</v>
      </c>
      <c r="BO464" s="5">
        <v>8260.5534915200024</v>
      </c>
      <c r="BP464" s="5">
        <v>8260.5534915200024</v>
      </c>
      <c r="BQ464" s="5">
        <v>8260.5534915200024</v>
      </c>
      <c r="BR464" s="5">
        <v>8260.5534915200024</v>
      </c>
      <c r="BS464" s="5">
        <v>8260.5534915200024</v>
      </c>
      <c r="BT464" s="5">
        <v>8260.5534915200024</v>
      </c>
      <c r="BU464" s="5">
        <v>8260.5534915200024</v>
      </c>
      <c r="BV464" s="5">
        <v>8756.1867010112037</v>
      </c>
      <c r="BW464" s="5">
        <v>8756.1867010112037</v>
      </c>
      <c r="BX464" s="5">
        <v>8756.1867010112037</v>
      </c>
      <c r="BY464" s="5">
        <v>8756.1867010112037</v>
      </c>
      <c r="BZ464" s="5">
        <v>8756.1867010112037</v>
      </c>
      <c r="CA464" s="5">
        <v>8756.1867010112037</v>
      </c>
      <c r="CB464" s="5">
        <v>8756.1867010112037</v>
      </c>
      <c r="CC464" s="5">
        <v>8756.1867010112037</v>
      </c>
      <c r="CD464" s="5">
        <v>8756.1867010112037</v>
      </c>
      <c r="CE464" s="5">
        <v>8756.1867010112037</v>
      </c>
      <c r="CF464" s="5">
        <v>8756.1867010112037</v>
      </c>
      <c r="CG464" s="5">
        <v>8756.1867010112037</v>
      </c>
      <c r="CH464" s="5">
        <v>9281.5579030718764</v>
      </c>
      <c r="CI464" s="5">
        <v>9281.5579030718764</v>
      </c>
      <c r="CJ464" s="5">
        <v>9281.5579030718764</v>
      </c>
      <c r="CK464" s="5">
        <v>9281.5579030718764</v>
      </c>
      <c r="CL464" s="5">
        <v>9281.5579030718764</v>
      </c>
      <c r="CM464" s="5">
        <v>9281.5579030718764</v>
      </c>
      <c r="CN464" s="5">
        <v>9281.5579030718764</v>
      </c>
      <c r="CO464" s="5">
        <v>9281.5579030718764</v>
      </c>
      <c r="CP464" s="5">
        <v>9281.5579030718764</v>
      </c>
      <c r="CQ464" s="5">
        <v>9281.5579030718764</v>
      </c>
      <c r="CR464" s="5">
        <v>9281.5579030718764</v>
      </c>
      <c r="CS464" s="5">
        <v>9281.5579030718764</v>
      </c>
      <c r="CU464" s="69">
        <v>0</v>
      </c>
      <c r="CV464" s="69">
        <v>0</v>
      </c>
      <c r="CW464" s="69">
        <v>0</v>
      </c>
      <c r="CX464" s="69">
        <v>0</v>
      </c>
      <c r="CY464" s="69">
        <v>0</v>
      </c>
      <c r="CZ464" s="69">
        <v>0</v>
      </c>
      <c r="DC464" s="5">
        <v>0</v>
      </c>
      <c r="DD464" s="5">
        <v>0</v>
      </c>
      <c r="DE464" s="5">
        <v>0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0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0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/>
      <c r="FZ464" s="5">
        <v>5927.97</v>
      </c>
      <c r="GA464" s="5">
        <v>5927.97</v>
      </c>
      <c r="GB464" s="5">
        <v>6500</v>
      </c>
      <c r="GC464" s="5">
        <v>6500</v>
      </c>
      <c r="GD464" s="5">
        <v>6500</v>
      </c>
      <c r="GE464" s="5">
        <v>6935.72</v>
      </c>
      <c r="GF464" s="5">
        <v>6935.72</v>
      </c>
      <c r="GG464" s="5">
        <v>6935.72</v>
      </c>
      <c r="GH464" s="5">
        <v>6935.72</v>
      </c>
      <c r="GI464" s="5">
        <v>6935.72</v>
      </c>
      <c r="GJ464" s="5">
        <v>6935.72</v>
      </c>
      <c r="GK464" s="5">
        <v>6935.72</v>
      </c>
      <c r="GL464" s="5">
        <v>7351.8632000000007</v>
      </c>
      <c r="GM464" s="5">
        <v>7351.8632000000007</v>
      </c>
      <c r="GN464" s="5">
        <v>7351.8632000000007</v>
      </c>
      <c r="GO464" s="5">
        <v>7351.8632000000007</v>
      </c>
      <c r="GP464" s="5">
        <v>7351.8632000000007</v>
      </c>
      <c r="GQ464" s="5">
        <v>7351.8632000000007</v>
      </c>
      <c r="GR464" s="5">
        <v>7351.8632000000007</v>
      </c>
      <c r="GS464" s="5">
        <v>7351.8632000000007</v>
      </c>
      <c r="GT464" s="5">
        <v>7351.8632000000007</v>
      </c>
      <c r="GU464" s="5">
        <v>7351.8632000000007</v>
      </c>
      <c r="GV464" s="5">
        <v>7351.8632000000007</v>
      </c>
      <c r="GW464" s="5">
        <v>7351.8632000000007</v>
      </c>
      <c r="GX464" s="5">
        <v>7792.9749920000013</v>
      </c>
      <c r="GY464" s="5">
        <v>7792.9749920000013</v>
      </c>
      <c r="GZ464" s="5">
        <v>7792.9749920000013</v>
      </c>
      <c r="HA464" s="5">
        <v>7792.9749920000013</v>
      </c>
      <c r="HB464" s="5">
        <v>7792.9749920000013</v>
      </c>
      <c r="HC464" s="5">
        <v>7792.9749920000013</v>
      </c>
      <c r="HD464" s="5">
        <v>7792.9749920000013</v>
      </c>
      <c r="HE464" s="5">
        <v>7792.9749920000013</v>
      </c>
      <c r="HF464" s="5">
        <v>7792.9749920000013</v>
      </c>
      <c r="HG464" s="5">
        <v>7792.9749920000013</v>
      </c>
      <c r="HH464" s="5">
        <v>7792.9749920000013</v>
      </c>
      <c r="HI464" s="5">
        <v>7792.9749920000013</v>
      </c>
      <c r="HJ464" s="5">
        <v>8260.5534915200024</v>
      </c>
      <c r="HK464" s="5">
        <v>8260.5534915200024</v>
      </c>
      <c r="HL464" s="5">
        <v>8260.5534915200024</v>
      </c>
      <c r="HM464" s="5">
        <v>8260.5534915200024</v>
      </c>
      <c r="HN464" s="5">
        <v>8260.5534915200024</v>
      </c>
      <c r="HO464" s="5">
        <v>8260.5534915200024</v>
      </c>
      <c r="HP464" s="5">
        <v>8260.5534915200024</v>
      </c>
      <c r="HQ464" s="5">
        <v>8260.5534915200024</v>
      </c>
      <c r="HR464" s="5">
        <v>8260.5534915200024</v>
      </c>
      <c r="HS464" s="5">
        <v>8260.5534915200024</v>
      </c>
      <c r="HT464" s="5">
        <v>8260.5534915200024</v>
      </c>
      <c r="HU464" s="5">
        <v>8260.5534915200024</v>
      </c>
      <c r="HV464" s="5">
        <v>8756.1867010112037</v>
      </c>
      <c r="HW464" s="5">
        <v>8756.1867010112037</v>
      </c>
      <c r="HX464" s="5">
        <v>8756.1867010112037</v>
      </c>
      <c r="HY464" s="5">
        <v>8756.1867010112037</v>
      </c>
      <c r="HZ464" s="5">
        <v>8756.1867010112037</v>
      </c>
      <c r="IA464" s="5">
        <v>8756.1867010112037</v>
      </c>
      <c r="IB464" s="5">
        <v>8756.1867010112037</v>
      </c>
      <c r="IC464" s="5">
        <v>8756.1867010112037</v>
      </c>
      <c r="ID464" s="5">
        <v>8756.1867010112037</v>
      </c>
      <c r="IE464" s="5">
        <v>8756.1867010112037</v>
      </c>
      <c r="IF464" s="5">
        <v>8756.1867010112037</v>
      </c>
      <c r="IG464" s="5">
        <v>8756.1867010112037</v>
      </c>
      <c r="IH464" s="5">
        <v>9281.5579030718764</v>
      </c>
      <c r="II464" s="5">
        <v>9281.5579030718764</v>
      </c>
      <c r="IJ464" s="5">
        <v>9281.5579030718764</v>
      </c>
      <c r="IK464" s="5">
        <v>9281.5579030718764</v>
      </c>
      <c r="IL464" s="5">
        <v>9281.5579030718764</v>
      </c>
      <c r="IM464" s="5">
        <v>9281.5579030718764</v>
      </c>
      <c r="IN464" s="5">
        <v>9281.5579030718764</v>
      </c>
      <c r="IO464" s="5">
        <v>9281.5579030718764</v>
      </c>
      <c r="IP464" s="5">
        <v>9281.5579030718764</v>
      </c>
      <c r="IQ464" s="5">
        <v>9281.5579030718764</v>
      </c>
      <c r="IR464" s="5">
        <v>9281.5579030718764</v>
      </c>
      <c r="IS464" s="5">
        <v>9281.5579030718764</v>
      </c>
      <c r="IT464" s="5"/>
      <c r="IW464" s="5">
        <v>170.13273900000002</v>
      </c>
      <c r="IX464" s="5">
        <v>170.13273900000002</v>
      </c>
      <c r="IY464" s="5">
        <v>186.55</v>
      </c>
      <c r="IZ464" s="5">
        <v>186.55</v>
      </c>
      <c r="JA464" s="5">
        <v>186.55</v>
      </c>
      <c r="JB464" s="5">
        <v>199.05516400000002</v>
      </c>
      <c r="JC464" s="5">
        <v>199.05516400000002</v>
      </c>
      <c r="JD464" s="5">
        <v>199.05516400000002</v>
      </c>
      <c r="JE464" s="5">
        <v>199.05516400000002</v>
      </c>
      <c r="JF464" s="5">
        <v>199.05516400000002</v>
      </c>
      <c r="JG464" s="5">
        <v>199.05516400000002</v>
      </c>
      <c r="JH464" s="5">
        <v>199.05516400000002</v>
      </c>
      <c r="JI464" s="5">
        <v>210.99847384000003</v>
      </c>
      <c r="JJ464" s="5">
        <v>210.99847384000003</v>
      </c>
      <c r="JK464" s="5">
        <v>210.99847384000003</v>
      </c>
      <c r="JL464" s="5">
        <v>210.99847384000003</v>
      </c>
      <c r="JM464" s="5">
        <v>210.99847384000003</v>
      </c>
      <c r="JN464" s="5">
        <v>210.99847384000003</v>
      </c>
      <c r="JO464" s="5">
        <v>210.99847384000003</v>
      </c>
      <c r="JP464" s="5">
        <v>210.99847384000003</v>
      </c>
      <c r="JQ464" s="5">
        <v>210.99847384000003</v>
      </c>
      <c r="JR464" s="5">
        <v>210.99847384000003</v>
      </c>
      <c r="JS464" s="5">
        <v>210.99847384000003</v>
      </c>
      <c r="JT464" s="5">
        <v>210.99847384000003</v>
      </c>
      <c r="JU464" s="5">
        <v>223.65838227040004</v>
      </c>
      <c r="JV464" s="5">
        <v>223.65838227040004</v>
      </c>
      <c r="JW464" s="5">
        <v>223.65838227040004</v>
      </c>
      <c r="JX464" s="5">
        <v>223.65838227040004</v>
      </c>
      <c r="JY464" s="5">
        <v>223.65838227040004</v>
      </c>
      <c r="JZ464" s="5">
        <v>223.65838227040004</v>
      </c>
      <c r="KA464" s="5">
        <v>223.65838227040004</v>
      </c>
      <c r="KB464" s="5">
        <v>223.65838227040004</v>
      </c>
      <c r="KC464" s="5">
        <v>223.65838227040004</v>
      </c>
      <c r="KD464" s="5">
        <v>223.65838227040004</v>
      </c>
      <c r="KE464" s="5">
        <v>223.65838227040004</v>
      </c>
      <c r="KF464" s="5">
        <v>223.65838227040004</v>
      </c>
      <c r="KG464" s="5">
        <v>237.07788520662407</v>
      </c>
      <c r="KH464" s="5">
        <v>237.07788520662407</v>
      </c>
      <c r="KI464" s="5">
        <v>237.07788520662407</v>
      </c>
      <c r="KJ464" s="5">
        <v>237.07788520662407</v>
      </c>
      <c r="KK464" s="5">
        <v>237.07788520662407</v>
      </c>
      <c r="KL464" s="5">
        <v>237.07788520662407</v>
      </c>
      <c r="KM464" s="5">
        <v>237.07788520662407</v>
      </c>
      <c r="KN464" s="5">
        <v>237.07788520662407</v>
      </c>
      <c r="KO464" s="5">
        <v>237.07788520662407</v>
      </c>
      <c r="KP464" s="5">
        <v>237.07788520662407</v>
      </c>
      <c r="KQ464" s="5">
        <v>237.07788520662407</v>
      </c>
      <c r="KR464" s="5">
        <v>237.07788520662407</v>
      </c>
      <c r="KS464" s="5">
        <v>251.30255831902156</v>
      </c>
      <c r="KT464" s="5">
        <v>251.30255831902156</v>
      </c>
      <c r="KU464" s="5">
        <v>251.30255831902156</v>
      </c>
      <c r="KV464" s="5">
        <v>251.30255831902156</v>
      </c>
      <c r="KW464" s="5">
        <v>251.30255831902156</v>
      </c>
      <c r="KX464" s="5">
        <v>251.30255831902156</v>
      </c>
      <c r="KY464" s="5">
        <v>251.30255831902156</v>
      </c>
      <c r="KZ464" s="5">
        <v>251.30255831902156</v>
      </c>
      <c r="LA464" s="5">
        <v>251.30255831902156</v>
      </c>
      <c r="LB464" s="5">
        <v>251.30255831902156</v>
      </c>
      <c r="LC464" s="5">
        <v>251.30255831902156</v>
      </c>
      <c r="LD464" s="5">
        <v>251.30255831902156</v>
      </c>
      <c r="LE464" s="5">
        <v>266.38071181816287</v>
      </c>
      <c r="LF464" s="5">
        <v>266.38071181816287</v>
      </c>
      <c r="LG464" s="5">
        <v>266.38071181816287</v>
      </c>
      <c r="LH464" s="5">
        <v>266.38071181816287</v>
      </c>
      <c r="LI464" s="5">
        <v>266.38071181816287</v>
      </c>
      <c r="LJ464" s="5">
        <v>266.38071181816287</v>
      </c>
      <c r="LK464" s="5">
        <v>266.38071181816287</v>
      </c>
      <c r="LL464" s="5">
        <v>266.38071181816287</v>
      </c>
      <c r="LM464" s="5">
        <v>266.38071181816287</v>
      </c>
      <c r="LN464" s="5">
        <v>266.38071181816287</v>
      </c>
      <c r="LO464" s="5">
        <v>266.38071181816287</v>
      </c>
      <c r="LP464" s="5">
        <v>266.38071181816287</v>
      </c>
      <c r="LQ464" s="5"/>
      <c r="LT464" s="5">
        <v>180.21028800000002</v>
      </c>
      <c r="LU464" s="5">
        <v>180.21028800000002</v>
      </c>
      <c r="LV464" s="5">
        <v>197.6</v>
      </c>
      <c r="LW464" s="5">
        <v>197.6</v>
      </c>
      <c r="LX464" s="5">
        <v>197.6</v>
      </c>
      <c r="LY464" s="5">
        <v>210.845888</v>
      </c>
      <c r="LZ464" s="5">
        <v>210.845888</v>
      </c>
      <c r="MA464" s="5">
        <v>210.845888</v>
      </c>
      <c r="MB464" s="5">
        <v>210.845888</v>
      </c>
      <c r="MC464" s="5">
        <v>210.845888</v>
      </c>
      <c r="MD464" s="5">
        <v>210.845888</v>
      </c>
      <c r="ME464" s="5">
        <v>210.845888</v>
      </c>
      <c r="MF464" s="5">
        <v>223.49664128000003</v>
      </c>
      <c r="MG464" s="5">
        <v>223.49664128000003</v>
      </c>
      <c r="MH464" s="5">
        <v>223.49664128000003</v>
      </c>
      <c r="MI464" s="5">
        <v>223.49664128000003</v>
      </c>
      <c r="MJ464" s="5">
        <v>223.49664128000003</v>
      </c>
      <c r="MK464" s="5">
        <v>223.49664128000003</v>
      </c>
      <c r="ML464" s="5">
        <v>223.49664128000003</v>
      </c>
      <c r="MM464" s="5">
        <v>223.49664128000003</v>
      </c>
      <c r="MN464" s="5">
        <v>223.49664128000003</v>
      </c>
      <c r="MO464" s="5">
        <v>223.49664128000003</v>
      </c>
      <c r="MP464" s="5">
        <v>223.49664128000003</v>
      </c>
      <c r="MQ464" s="5">
        <v>223.49664128000003</v>
      </c>
      <c r="MR464" s="5">
        <v>236.90643975680004</v>
      </c>
      <c r="MS464" s="5">
        <v>236.90643975680004</v>
      </c>
      <c r="MT464" s="5">
        <v>236.90643975680004</v>
      </c>
      <c r="MU464" s="5">
        <v>236.90643975680004</v>
      </c>
      <c r="MV464" s="5">
        <v>236.90643975680004</v>
      </c>
      <c r="MW464" s="5">
        <v>236.90643975680004</v>
      </c>
      <c r="MX464" s="5">
        <v>236.90643975680004</v>
      </c>
      <c r="MY464" s="5">
        <v>236.90643975680004</v>
      </c>
      <c r="MZ464" s="5">
        <v>236.90643975680004</v>
      </c>
      <c r="NA464" s="5">
        <v>236.90643975680004</v>
      </c>
      <c r="NB464" s="5">
        <v>236.90643975680004</v>
      </c>
      <c r="NC464" s="5">
        <v>236.90643975680004</v>
      </c>
      <c r="ND464" s="5">
        <v>251.12082614220807</v>
      </c>
      <c r="NE464" s="5">
        <v>251.12082614220807</v>
      </c>
      <c r="NF464" s="5">
        <v>251.12082614220807</v>
      </c>
      <c r="NG464" s="5">
        <v>251.12082614220807</v>
      </c>
      <c r="NH464" s="5">
        <v>251.12082614220807</v>
      </c>
      <c r="NI464" s="5">
        <v>251.12082614220807</v>
      </c>
      <c r="NJ464" s="5">
        <v>251.12082614220807</v>
      </c>
      <c r="NK464" s="5">
        <v>251.12082614220807</v>
      </c>
      <c r="NL464" s="5">
        <v>251.12082614220807</v>
      </c>
      <c r="NM464" s="5">
        <v>251.12082614220807</v>
      </c>
      <c r="NN464" s="5">
        <v>251.12082614220807</v>
      </c>
      <c r="NO464" s="5">
        <v>251.12082614220807</v>
      </c>
      <c r="NP464" s="5">
        <v>266.18807571074058</v>
      </c>
      <c r="NQ464" s="5">
        <v>266.18807571074058</v>
      </c>
      <c r="NR464" s="5">
        <v>266.18807571074058</v>
      </c>
      <c r="NS464" s="5">
        <v>266.18807571074058</v>
      </c>
      <c r="NT464" s="5">
        <v>266.18807571074058</v>
      </c>
      <c r="NU464" s="5">
        <v>266.18807571074058</v>
      </c>
      <c r="NV464" s="5">
        <v>266.18807571074058</v>
      </c>
      <c r="NW464" s="5">
        <v>266.18807571074058</v>
      </c>
      <c r="NX464" s="5">
        <v>266.18807571074058</v>
      </c>
      <c r="NY464" s="5">
        <v>266.18807571074058</v>
      </c>
      <c r="NZ464" s="5">
        <v>266.18807571074058</v>
      </c>
      <c r="OA464" s="5">
        <v>266.18807571074058</v>
      </c>
      <c r="OB464" s="5">
        <v>282.15936025338505</v>
      </c>
      <c r="OC464" s="5">
        <v>282.15936025338505</v>
      </c>
      <c r="OD464" s="5">
        <v>282.15936025338505</v>
      </c>
      <c r="OE464" s="5">
        <v>282.15936025338505</v>
      </c>
      <c r="OF464" s="5">
        <v>282.15936025338505</v>
      </c>
      <c r="OG464" s="5">
        <v>282.15936025338505</v>
      </c>
      <c r="OH464" s="5">
        <v>282.15936025338505</v>
      </c>
      <c r="OI464" s="5">
        <v>282.15936025338505</v>
      </c>
      <c r="OJ464" s="5">
        <v>282.15936025338505</v>
      </c>
      <c r="OK464" s="5">
        <v>282.15936025338505</v>
      </c>
      <c r="OL464" s="5">
        <v>282.15936025338505</v>
      </c>
      <c r="OM464" s="5">
        <v>282.15936025338505</v>
      </c>
      <c r="ON464" s="5"/>
      <c r="OQ464" s="59">
        <v>0</v>
      </c>
      <c r="OR464" s="59">
        <v>0</v>
      </c>
      <c r="OS464" s="59">
        <v>0</v>
      </c>
      <c r="OT464" s="59">
        <v>0</v>
      </c>
      <c r="OU464" s="59">
        <v>0</v>
      </c>
      <c r="OV464" s="59">
        <v>0</v>
      </c>
      <c r="OW464" s="59">
        <v>0</v>
      </c>
      <c r="OX464" s="59">
        <v>0</v>
      </c>
      <c r="OY464" s="59">
        <v>0</v>
      </c>
      <c r="OZ464" s="59">
        <v>0</v>
      </c>
      <c r="PA464" s="59">
        <v>0</v>
      </c>
      <c r="PB464" s="59">
        <v>0</v>
      </c>
      <c r="PC464" s="59">
        <v>0</v>
      </c>
      <c r="PD464" s="59">
        <v>0</v>
      </c>
      <c r="PE464" s="59">
        <v>0</v>
      </c>
      <c r="PF464" s="59">
        <v>0</v>
      </c>
      <c r="PG464" s="59">
        <v>0</v>
      </c>
      <c r="PH464" s="59">
        <v>0</v>
      </c>
      <c r="PI464" s="59">
        <v>0</v>
      </c>
      <c r="PJ464" s="59">
        <v>0</v>
      </c>
      <c r="PK464" s="59">
        <v>0</v>
      </c>
      <c r="PL464" s="59">
        <v>0</v>
      </c>
      <c r="PM464" s="59">
        <v>0</v>
      </c>
      <c r="PN464" s="59">
        <v>0</v>
      </c>
      <c r="PO464" s="59">
        <v>0</v>
      </c>
      <c r="PP464" s="59">
        <v>0</v>
      </c>
      <c r="PQ464" s="59">
        <v>0</v>
      </c>
      <c r="PR464" s="59">
        <v>0</v>
      </c>
      <c r="PS464" s="59">
        <v>0</v>
      </c>
      <c r="PT464" s="59">
        <v>0</v>
      </c>
      <c r="PU464" s="59">
        <v>0</v>
      </c>
      <c r="PV464" s="59">
        <v>0</v>
      </c>
      <c r="PW464" s="59">
        <v>0</v>
      </c>
      <c r="PX464" s="59">
        <v>0</v>
      </c>
      <c r="PY464" s="59">
        <v>0</v>
      </c>
      <c r="PZ464" s="59">
        <v>0</v>
      </c>
      <c r="QA464" s="59">
        <v>0</v>
      </c>
      <c r="QB464" s="59">
        <v>0</v>
      </c>
      <c r="QC464" s="59">
        <v>0</v>
      </c>
      <c r="QD464" s="59">
        <v>0</v>
      </c>
      <c r="QE464" s="59">
        <v>0</v>
      </c>
      <c r="QF464" s="59">
        <v>0</v>
      </c>
      <c r="QG464" s="59">
        <v>0</v>
      </c>
      <c r="QH464" s="59">
        <v>0</v>
      </c>
      <c r="QI464" s="59">
        <v>0</v>
      </c>
      <c r="QJ464" s="59">
        <v>0</v>
      </c>
      <c r="QK464" s="59">
        <v>0</v>
      </c>
      <c r="QL464" s="59">
        <v>0</v>
      </c>
      <c r="QM464" s="59">
        <v>0</v>
      </c>
      <c r="QN464" s="59">
        <v>0</v>
      </c>
      <c r="QO464" s="59">
        <v>0</v>
      </c>
      <c r="QP464" s="59">
        <v>0</v>
      </c>
      <c r="QQ464" s="59">
        <v>0</v>
      </c>
      <c r="QR464" s="59">
        <v>0</v>
      </c>
      <c r="QS464" s="59">
        <v>0</v>
      </c>
      <c r="QT464" s="59">
        <v>0</v>
      </c>
      <c r="QU464" s="59">
        <v>0</v>
      </c>
      <c r="QV464" s="59">
        <v>0</v>
      </c>
      <c r="QW464" s="59">
        <v>0</v>
      </c>
      <c r="QX464" s="59">
        <v>0</v>
      </c>
      <c r="QY464" s="59">
        <v>0</v>
      </c>
      <c r="QZ464" s="59">
        <v>0</v>
      </c>
      <c r="RA464" s="59">
        <v>0</v>
      </c>
      <c r="RB464" s="59">
        <v>0</v>
      </c>
      <c r="RC464" s="59">
        <v>0</v>
      </c>
      <c r="RD464" s="59">
        <v>0</v>
      </c>
      <c r="RE464" s="59">
        <v>0</v>
      </c>
      <c r="RF464" s="59">
        <v>0</v>
      </c>
      <c r="RG464" s="59">
        <v>0</v>
      </c>
      <c r="RH464" s="59">
        <v>0</v>
      </c>
      <c r="RI464" s="59">
        <v>0</v>
      </c>
      <c r="RJ464" s="59">
        <v>0</v>
      </c>
      <c r="RK464" s="59"/>
      <c r="RN464" s="59">
        <v>350.34302700000001</v>
      </c>
      <c r="RO464" s="59">
        <v>350.34302700000001</v>
      </c>
      <c r="RP464" s="59">
        <v>384.15</v>
      </c>
      <c r="RQ464" s="59">
        <v>384.15</v>
      </c>
      <c r="RR464" s="59">
        <v>384.15</v>
      </c>
      <c r="RS464" s="59">
        <v>409.90105200000005</v>
      </c>
      <c r="RT464" s="59">
        <v>409.90105200000005</v>
      </c>
      <c r="RU464" s="59">
        <v>409.90105200000005</v>
      </c>
      <c r="RV464" s="59">
        <v>409.90105200000005</v>
      </c>
      <c r="RW464" s="59">
        <v>409.90105200000005</v>
      </c>
      <c r="RX464" s="59">
        <v>409.90105200000005</v>
      </c>
      <c r="RY464" s="59">
        <v>409.90105200000005</v>
      </c>
      <c r="RZ464" s="59">
        <v>434.49511512000004</v>
      </c>
      <c r="SA464" s="59">
        <v>434.49511512000004</v>
      </c>
      <c r="SB464" s="59">
        <v>434.49511512000004</v>
      </c>
      <c r="SC464" s="59">
        <v>434.49511512000004</v>
      </c>
      <c r="SD464" s="59">
        <v>434.49511512000004</v>
      </c>
      <c r="SE464" s="59">
        <v>434.49511512000004</v>
      </c>
      <c r="SF464" s="59">
        <v>434.49511512000004</v>
      </c>
      <c r="SG464" s="59">
        <v>434.49511512000004</v>
      </c>
      <c r="SH464" s="59">
        <v>434.49511512000004</v>
      </c>
      <c r="SI464" s="59">
        <v>434.49511512000004</v>
      </c>
      <c r="SJ464" s="59">
        <v>434.49511512000004</v>
      </c>
      <c r="SK464" s="59">
        <v>434.49511512000004</v>
      </c>
      <c r="SL464" s="59">
        <v>460.56482202720008</v>
      </c>
      <c r="SM464" s="59">
        <v>460.56482202720008</v>
      </c>
      <c r="SN464" s="59">
        <v>460.56482202720008</v>
      </c>
      <c r="SO464" s="59">
        <v>460.56482202720008</v>
      </c>
      <c r="SP464" s="59">
        <v>460.56482202720008</v>
      </c>
      <c r="SQ464" s="59">
        <v>460.56482202720008</v>
      </c>
      <c r="SR464" s="59">
        <v>460.56482202720008</v>
      </c>
      <c r="SS464" s="59">
        <v>460.56482202720008</v>
      </c>
      <c r="ST464" s="59">
        <v>460.56482202720008</v>
      </c>
      <c r="SU464" s="59">
        <v>460.56482202720008</v>
      </c>
      <c r="SV464" s="59">
        <v>460.56482202720008</v>
      </c>
      <c r="SW464" s="59">
        <v>460.56482202720008</v>
      </c>
      <c r="SX464" s="59">
        <v>488.19871134883215</v>
      </c>
      <c r="SY464" s="59">
        <v>488.19871134883215</v>
      </c>
      <c r="SZ464" s="59">
        <v>488.19871134883215</v>
      </c>
      <c r="TA464" s="59">
        <v>488.19871134883215</v>
      </c>
      <c r="TB464" s="59">
        <v>488.19871134883215</v>
      </c>
      <c r="TC464" s="59">
        <v>488.19871134883215</v>
      </c>
      <c r="TD464" s="59">
        <v>488.19871134883215</v>
      </c>
      <c r="TE464" s="59">
        <v>488.19871134883215</v>
      </c>
      <c r="TF464" s="59">
        <v>488.19871134883215</v>
      </c>
      <c r="TG464" s="59">
        <v>488.19871134883215</v>
      </c>
      <c r="TH464" s="59">
        <v>488.19871134883215</v>
      </c>
      <c r="TI464" s="59">
        <v>488.19871134883215</v>
      </c>
      <c r="TJ464" s="59">
        <v>517.49063402976208</v>
      </c>
      <c r="TK464" s="59">
        <v>517.49063402976208</v>
      </c>
      <c r="TL464" s="59">
        <v>517.49063402976208</v>
      </c>
      <c r="TM464" s="59">
        <v>517.49063402976208</v>
      </c>
      <c r="TN464" s="59">
        <v>517.49063402976208</v>
      </c>
      <c r="TO464" s="59">
        <v>517.49063402976208</v>
      </c>
      <c r="TP464" s="59">
        <v>517.49063402976208</v>
      </c>
      <c r="TQ464" s="59">
        <v>517.49063402976208</v>
      </c>
      <c r="TR464" s="59">
        <v>517.49063402976208</v>
      </c>
      <c r="TS464" s="59">
        <v>517.49063402976208</v>
      </c>
      <c r="TT464" s="59">
        <v>517.49063402976208</v>
      </c>
      <c r="TU464" s="59">
        <v>517.49063402976208</v>
      </c>
      <c r="TV464" s="59">
        <v>548.54007207154791</v>
      </c>
      <c r="TW464" s="59">
        <v>548.54007207154791</v>
      </c>
      <c r="TX464" s="59">
        <v>548.54007207154791</v>
      </c>
      <c r="TY464" s="59">
        <v>548.54007207154791</v>
      </c>
      <c r="TZ464" s="59">
        <v>548.54007207154791</v>
      </c>
      <c r="UA464" s="59">
        <v>548.54007207154791</v>
      </c>
      <c r="UB464" s="59">
        <v>548.54007207154791</v>
      </c>
      <c r="UC464" s="59">
        <v>548.54007207154791</v>
      </c>
      <c r="UD464" s="59">
        <v>548.54007207154791</v>
      </c>
      <c r="UE464" s="59">
        <v>548.54007207154791</v>
      </c>
      <c r="UF464" s="59">
        <v>548.54007207154791</v>
      </c>
      <c r="UG464" s="59">
        <v>548.54007207154791</v>
      </c>
      <c r="UH464" s="59"/>
      <c r="UK464" s="59">
        <v>2293.3016260000004</v>
      </c>
      <c r="UL464" s="59">
        <v>2531.9816860800001</v>
      </c>
      <c r="UM464" s="59">
        <v>2683.900587244801</v>
      </c>
      <c r="UN464" s="59">
        <v>2844.9346224794895</v>
      </c>
      <c r="UO464" s="59">
        <v>3015.6306998282585</v>
      </c>
      <c r="UP464" s="59">
        <v>3196.5685418179551</v>
      </c>
      <c r="UQ464" s="59"/>
      <c r="UT464" s="59">
        <v>2429.1417919999999</v>
      </c>
      <c r="UU464" s="59">
        <v>2681.9596953599998</v>
      </c>
      <c r="UV464" s="59">
        <v>2842.8772770815999</v>
      </c>
      <c r="UW464" s="59">
        <v>3013.4499137064963</v>
      </c>
      <c r="UX464" s="59">
        <v>3194.2569085288869</v>
      </c>
      <c r="UY464" s="59">
        <v>3385.9123230406199</v>
      </c>
      <c r="UZ464" s="59"/>
      <c r="VC464" s="59">
        <v>0</v>
      </c>
      <c r="VD464" s="59">
        <v>0</v>
      </c>
      <c r="VE464" s="59">
        <v>0</v>
      </c>
      <c r="VF464" s="59">
        <v>0</v>
      </c>
      <c r="VG464" s="59">
        <v>0</v>
      </c>
      <c r="VH464" s="59">
        <v>0</v>
      </c>
      <c r="VI464" s="59"/>
      <c r="VL464" s="59">
        <v>4722.4434180000007</v>
      </c>
      <c r="VM464" s="59">
        <v>5213.9413814399995</v>
      </c>
      <c r="VN464" s="59">
        <v>5526.777864326401</v>
      </c>
      <c r="VO464" s="59">
        <v>5858.3845361859858</v>
      </c>
      <c r="VP464" s="59">
        <v>6209.8876083571449</v>
      </c>
      <c r="VQ464" s="59">
        <v>6582.4808648585749</v>
      </c>
      <c r="VR464" s="59"/>
      <c r="VU464" s="59">
        <v>79905.98000000001</v>
      </c>
      <c r="VV464" s="59">
        <v>88222.358400000026</v>
      </c>
      <c r="VW464" s="59">
        <v>93515.699904000023</v>
      </c>
      <c r="VX464" s="59">
        <v>99126.641898240006</v>
      </c>
      <c r="VY464" s="59">
        <v>105074.24041213444</v>
      </c>
      <c r="VZ464" s="59">
        <v>111378.69483686255</v>
      </c>
      <c r="WA464" s="59"/>
      <c r="WD464" s="59">
        <v>6658.8316666666678</v>
      </c>
      <c r="WE464" s="59">
        <v>7351.8632000000025</v>
      </c>
      <c r="WF464" s="59">
        <v>7792.9749920000022</v>
      </c>
      <c r="WG464" s="59">
        <v>8260.5534915200005</v>
      </c>
      <c r="WH464" s="59">
        <v>8756.1867010112037</v>
      </c>
      <c r="WI464" s="59">
        <v>9281.5579030718782</v>
      </c>
      <c r="WJ464" s="59"/>
      <c r="WM464" s="59">
        <v>279.43061966708638</v>
      </c>
      <c r="WN464" s="59">
        <v>308.51293327738159</v>
      </c>
      <c r="WO464" s="59">
        <v>327.02370927402444</v>
      </c>
      <c r="WP464" s="59">
        <v>346.64513183046586</v>
      </c>
      <c r="WQ464" s="59">
        <v>367.44383974029392</v>
      </c>
      <c r="WR464" s="59">
        <v>389.49047012471163</v>
      </c>
      <c r="WS464" s="59"/>
      <c r="WV464" s="74">
        <v>99</v>
      </c>
      <c r="WW464" s="74">
        <v>111</v>
      </c>
      <c r="WX464" s="74">
        <v>123</v>
      </c>
      <c r="WY464" s="74">
        <v>135</v>
      </c>
      <c r="WZ464" s="74">
        <v>147</v>
      </c>
      <c r="XA464" s="74">
        <v>159</v>
      </c>
      <c r="XB464" s="74"/>
      <c r="XE464" s="80">
        <v>8</v>
      </c>
      <c r="XF464" s="80">
        <v>9</v>
      </c>
      <c r="XG464" s="80">
        <v>10</v>
      </c>
      <c r="XH464" s="80">
        <v>11</v>
      </c>
      <c r="XI464" s="80">
        <v>12</v>
      </c>
      <c r="XJ464" s="80">
        <v>13</v>
      </c>
      <c r="XK464" s="80"/>
      <c r="XL464" s="75"/>
      <c r="XM464" s="75"/>
      <c r="XN464" s="80">
        <v>3</v>
      </c>
      <c r="XO464" s="80">
        <v>3</v>
      </c>
      <c r="XP464" s="80">
        <v>3</v>
      </c>
      <c r="XQ464" s="80">
        <v>3</v>
      </c>
      <c r="XR464" s="80">
        <v>3</v>
      </c>
      <c r="XS464" s="80">
        <v>3</v>
      </c>
      <c r="XT464" s="80"/>
      <c r="XW464" s="80">
        <v>0</v>
      </c>
      <c r="XX464" s="80">
        <v>0</v>
      </c>
      <c r="XY464" s="80">
        <v>0</v>
      </c>
      <c r="XZ464" s="80">
        <v>0</v>
      </c>
      <c r="YA464" s="80">
        <v>0</v>
      </c>
      <c r="YB464" s="80">
        <v>0</v>
      </c>
      <c r="YC464" s="80"/>
      <c r="YF464" s="5">
        <v>1700.3353206742208</v>
      </c>
      <c r="YG464" s="5">
        <v>1877.3011989928677</v>
      </c>
      <c r="YH464" s="5">
        <v>1989.9392709324388</v>
      </c>
      <c r="YI464" s="5">
        <v>2109.3356271883849</v>
      </c>
      <c r="YJ464" s="5">
        <v>2235.8957648196883</v>
      </c>
      <c r="YK464" s="5">
        <v>2370.04951070887</v>
      </c>
      <c r="YL464" s="5"/>
      <c r="YO464" s="5">
        <v>16765.837180025184</v>
      </c>
      <c r="YP464" s="5">
        <v>18510.775996642897</v>
      </c>
      <c r="YQ464" s="5">
        <v>19621.422556441466</v>
      </c>
      <c r="YR464" s="5">
        <v>20798.70790982795</v>
      </c>
      <c r="YS464" s="5">
        <v>22046.630384417636</v>
      </c>
      <c r="YT464" s="5">
        <v>23369.428207482699</v>
      </c>
      <c r="YU464" s="5"/>
      <c r="YX464" s="5">
        <v>11466.788680429572</v>
      </c>
      <c r="YY464" s="5">
        <v>18345.750719051463</v>
      </c>
      <c r="YZ464" s="5">
        <v>19621.422556441466</v>
      </c>
      <c r="ZA464" s="5">
        <v>20798.70790982795</v>
      </c>
      <c r="ZB464" s="5">
        <v>22046.630384417636</v>
      </c>
      <c r="ZC464" s="5">
        <v>23369.428207482699</v>
      </c>
      <c r="ZD464" s="5"/>
      <c r="ZG464" s="5">
        <v>279.43061966708638</v>
      </c>
      <c r="ZH464" s="5">
        <v>308.51293327738159</v>
      </c>
      <c r="ZI464" s="5">
        <v>327.02370927402444</v>
      </c>
      <c r="ZJ464" s="5">
        <v>346.64513183046586</v>
      </c>
      <c r="ZK464" s="5">
        <v>367.44383974029392</v>
      </c>
      <c r="ZL464" s="5">
        <v>389.49047012471163</v>
      </c>
      <c r="ZM464" s="5"/>
      <c r="ZP464" s="60">
        <v>7824.0573506784185</v>
      </c>
      <c r="ZQ464" s="60">
        <v>8638.3621317666839</v>
      </c>
      <c r="ZR464" s="60">
        <v>9156.6638596726843</v>
      </c>
      <c r="ZS464" s="60">
        <v>9706.0636912530445</v>
      </c>
      <c r="ZT464" s="60">
        <v>10288.427512728231</v>
      </c>
      <c r="ZU464" s="60">
        <v>10905.733163491926</v>
      </c>
      <c r="ZV464" s="60"/>
      <c r="ZY464" s="60">
        <v>279.43061966708638</v>
      </c>
      <c r="ZZ464" s="60">
        <v>308.51293327738159</v>
      </c>
      <c r="AAA464" s="60">
        <v>327.02370927402444</v>
      </c>
      <c r="AAB464" s="60">
        <v>346.64513183046586</v>
      </c>
      <c r="AAC464" s="60">
        <v>367.44383974029392</v>
      </c>
      <c r="AAD464" s="60">
        <v>389.49047012471163</v>
      </c>
      <c r="AAE464" s="60"/>
      <c r="AAH464" s="60">
        <v>48620.927822073027</v>
      </c>
      <c r="AAI464" s="60">
        <v>60160.021989089415</v>
      </c>
      <c r="AAJ464" s="60">
        <v>70637.121203189279</v>
      </c>
      <c r="AAK464" s="60">
        <v>82154.896243820403</v>
      </c>
      <c r="AAL464" s="60">
        <v>94800.510652995828</v>
      </c>
      <c r="AAM464" s="60">
        <v>108667.84116479455</v>
      </c>
      <c r="AAN464" s="60"/>
      <c r="AAQ464" s="5">
        <v>56444.985172751447</v>
      </c>
      <c r="AAR464" s="5">
        <v>68798.384120856092</v>
      </c>
      <c r="AAS464" s="5">
        <v>79793.785062861964</v>
      </c>
      <c r="AAT464" s="5">
        <v>91860.95993507345</v>
      </c>
      <c r="AAU464" s="5">
        <v>105088.93816572406</v>
      </c>
      <c r="AAV464" s="5">
        <v>119573.57432828647</v>
      </c>
    </row>
    <row r="465" spans="2:724" ht="15" customHeight="1">
      <c r="B465" s="228">
        <v>192</v>
      </c>
      <c r="C465" s="228">
        <v>592631</v>
      </c>
      <c r="D465" s="229" t="s">
        <v>599</v>
      </c>
      <c r="E465" s="73" t="b">
        <v>0</v>
      </c>
      <c r="F465" s="230">
        <v>41321</v>
      </c>
      <c r="G465" s="231" t="s">
        <v>426</v>
      </c>
      <c r="H465" s="57" t="s">
        <v>268</v>
      </c>
      <c r="I465" s="57" t="s">
        <v>199</v>
      </c>
      <c r="J465" s="229" t="s">
        <v>269</v>
      </c>
      <c r="K465" s="232">
        <v>5927.97</v>
      </c>
      <c r="L465" s="232">
        <v>0</v>
      </c>
      <c r="M465" s="73" t="b">
        <v>1</v>
      </c>
      <c r="N465" s="73" t="b">
        <v>1</v>
      </c>
      <c r="O465" s="73" t="b">
        <v>1</v>
      </c>
      <c r="P465" s="27">
        <v>42416</v>
      </c>
      <c r="Q465" s="27" t="s">
        <v>426</v>
      </c>
      <c r="R465" s="69">
        <v>0</v>
      </c>
      <c r="S465" s="69">
        <v>0.06</v>
      </c>
      <c r="T465" s="69">
        <v>0.06</v>
      </c>
      <c r="U465" s="69">
        <v>0.06</v>
      </c>
      <c r="V465" s="69">
        <v>0.06</v>
      </c>
      <c r="W465" s="69">
        <v>0.06</v>
      </c>
      <c r="Z465" s="232">
        <v>5927.97</v>
      </c>
      <c r="AA465" s="232">
        <v>5927.97</v>
      </c>
      <c r="AB465" s="232">
        <v>5927.97</v>
      </c>
      <c r="AC465" s="232">
        <v>5927.97</v>
      </c>
      <c r="AD465" s="232">
        <v>5927.97</v>
      </c>
      <c r="AE465" s="232">
        <v>6935.72</v>
      </c>
      <c r="AF465" s="232">
        <v>6935.72</v>
      </c>
      <c r="AG465" s="232">
        <v>6935.72</v>
      </c>
      <c r="AH465" s="232">
        <v>6935.72</v>
      </c>
      <c r="AI465" s="232">
        <v>6935.72</v>
      </c>
      <c r="AJ465" s="232">
        <v>6935.72</v>
      </c>
      <c r="AK465" s="232">
        <v>6935.72</v>
      </c>
      <c r="AL465" s="5">
        <v>7351.8632000000007</v>
      </c>
      <c r="AM465" s="5">
        <v>7351.8632000000007</v>
      </c>
      <c r="AN465" s="5">
        <v>7351.8632000000007</v>
      </c>
      <c r="AO465" s="5">
        <v>7351.8632000000007</v>
      </c>
      <c r="AP465" s="5">
        <v>7351.8632000000007</v>
      </c>
      <c r="AQ465" s="5">
        <v>7351.8632000000007</v>
      </c>
      <c r="AR465" s="5">
        <v>7351.8632000000007</v>
      </c>
      <c r="AS465" s="5">
        <v>7351.8632000000007</v>
      </c>
      <c r="AT465" s="5">
        <v>7351.8632000000007</v>
      </c>
      <c r="AU465" s="5">
        <v>7351.8632000000007</v>
      </c>
      <c r="AV465" s="5">
        <v>7351.8632000000007</v>
      </c>
      <c r="AW465" s="5">
        <v>7351.8632000000007</v>
      </c>
      <c r="AX465" s="5">
        <v>7792.9749920000013</v>
      </c>
      <c r="AY465" s="5">
        <v>7792.9749920000013</v>
      </c>
      <c r="AZ465" s="5">
        <v>7792.9749920000013</v>
      </c>
      <c r="BA465" s="5">
        <v>7792.9749920000013</v>
      </c>
      <c r="BB465" s="5">
        <v>7792.9749920000013</v>
      </c>
      <c r="BC465" s="5">
        <v>7792.9749920000013</v>
      </c>
      <c r="BD465" s="5">
        <v>7792.9749920000013</v>
      </c>
      <c r="BE465" s="5">
        <v>7792.9749920000013</v>
      </c>
      <c r="BF465" s="5">
        <v>7792.9749920000013</v>
      </c>
      <c r="BG465" s="5">
        <v>7792.9749920000013</v>
      </c>
      <c r="BH465" s="5">
        <v>7792.9749920000013</v>
      </c>
      <c r="BI465" s="5">
        <v>7792.9749920000013</v>
      </c>
      <c r="BJ465" s="5">
        <v>8260.5534915200024</v>
      </c>
      <c r="BK465" s="5">
        <v>8260.5534915200024</v>
      </c>
      <c r="BL465" s="5">
        <v>8260.5534915200024</v>
      </c>
      <c r="BM465" s="5">
        <v>8260.5534915200024</v>
      </c>
      <c r="BN465" s="5">
        <v>8260.5534915200024</v>
      </c>
      <c r="BO465" s="5">
        <v>8260.5534915200024</v>
      </c>
      <c r="BP465" s="5">
        <v>8260.5534915200024</v>
      </c>
      <c r="BQ465" s="5">
        <v>8260.5534915200024</v>
      </c>
      <c r="BR465" s="5">
        <v>8260.5534915200024</v>
      </c>
      <c r="BS465" s="5">
        <v>8260.5534915200024</v>
      </c>
      <c r="BT465" s="5">
        <v>8260.5534915200024</v>
      </c>
      <c r="BU465" s="5">
        <v>8260.5534915200024</v>
      </c>
      <c r="BV465" s="5">
        <v>8756.1867010112037</v>
      </c>
      <c r="BW465" s="5">
        <v>8756.1867010112037</v>
      </c>
      <c r="BX465" s="5">
        <v>8756.1867010112037</v>
      </c>
      <c r="BY465" s="5">
        <v>8756.1867010112037</v>
      </c>
      <c r="BZ465" s="5">
        <v>8756.1867010112037</v>
      </c>
      <c r="CA465" s="5">
        <v>8756.1867010112037</v>
      </c>
      <c r="CB465" s="5">
        <v>8756.1867010112037</v>
      </c>
      <c r="CC465" s="5">
        <v>8756.1867010112037</v>
      </c>
      <c r="CD465" s="5">
        <v>8756.1867010112037</v>
      </c>
      <c r="CE465" s="5">
        <v>8756.1867010112037</v>
      </c>
      <c r="CF465" s="5">
        <v>8756.1867010112037</v>
      </c>
      <c r="CG465" s="5">
        <v>8756.1867010112037</v>
      </c>
      <c r="CH465" s="5">
        <v>9281.5579030718764</v>
      </c>
      <c r="CI465" s="5">
        <v>9281.5579030718764</v>
      </c>
      <c r="CJ465" s="5">
        <v>9281.5579030718764</v>
      </c>
      <c r="CK465" s="5">
        <v>9281.5579030718764</v>
      </c>
      <c r="CL465" s="5">
        <v>9281.5579030718764</v>
      </c>
      <c r="CM465" s="5">
        <v>9281.5579030718764</v>
      </c>
      <c r="CN465" s="5">
        <v>9281.5579030718764</v>
      </c>
      <c r="CO465" s="5">
        <v>9281.5579030718764</v>
      </c>
      <c r="CP465" s="5">
        <v>9281.5579030718764</v>
      </c>
      <c r="CQ465" s="5">
        <v>9281.5579030718764</v>
      </c>
      <c r="CR465" s="5">
        <v>9281.5579030718764</v>
      </c>
      <c r="CS465" s="5">
        <v>9281.5579030718764</v>
      </c>
      <c r="CU465" s="69">
        <v>0</v>
      </c>
      <c r="CV465" s="69">
        <v>0</v>
      </c>
      <c r="CW465" s="69">
        <v>0</v>
      </c>
      <c r="CX465" s="69">
        <v>0</v>
      </c>
      <c r="CY465" s="69">
        <v>0</v>
      </c>
      <c r="CZ465" s="69">
        <v>0</v>
      </c>
      <c r="DC465" s="5">
        <v>0</v>
      </c>
      <c r="DD465" s="5">
        <v>0</v>
      </c>
      <c r="DE465" s="5">
        <v>0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0</v>
      </c>
      <c r="DQ465" s="5">
        <v>0</v>
      </c>
      <c r="DR465" s="5">
        <v>0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0</v>
      </c>
      <c r="EL465" s="5">
        <v>0</v>
      </c>
      <c r="EM465" s="5">
        <v>0</v>
      </c>
      <c r="EN465" s="5">
        <v>0</v>
      </c>
      <c r="EO465" s="5">
        <v>0</v>
      </c>
      <c r="EP465" s="5">
        <v>0</v>
      </c>
      <c r="EQ465" s="5">
        <v>0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/>
      <c r="FZ465" s="5">
        <v>5927.97</v>
      </c>
      <c r="GA465" s="5">
        <v>5927.97</v>
      </c>
      <c r="GB465" s="5">
        <v>5927.97</v>
      </c>
      <c r="GC465" s="5">
        <v>5927.97</v>
      </c>
      <c r="GD465" s="5">
        <v>5927.97</v>
      </c>
      <c r="GE465" s="5">
        <v>6935.72</v>
      </c>
      <c r="GF465" s="5">
        <v>6935.72</v>
      </c>
      <c r="GG465" s="5">
        <v>6935.72</v>
      </c>
      <c r="GH465" s="5">
        <v>6935.72</v>
      </c>
      <c r="GI465" s="5">
        <v>6935.72</v>
      </c>
      <c r="GJ465" s="5">
        <v>6935.72</v>
      </c>
      <c r="GK465" s="5">
        <v>6935.72</v>
      </c>
      <c r="GL465" s="5">
        <v>7351.8632000000007</v>
      </c>
      <c r="GM465" s="5">
        <v>7351.8632000000007</v>
      </c>
      <c r="GN465" s="5">
        <v>7351.8632000000007</v>
      </c>
      <c r="GO465" s="5">
        <v>7351.8632000000007</v>
      </c>
      <c r="GP465" s="5">
        <v>7351.8632000000007</v>
      </c>
      <c r="GQ465" s="5">
        <v>7351.8632000000007</v>
      </c>
      <c r="GR465" s="5">
        <v>7351.8632000000007</v>
      </c>
      <c r="GS465" s="5">
        <v>7351.8632000000007</v>
      </c>
      <c r="GT465" s="5">
        <v>7351.8632000000007</v>
      </c>
      <c r="GU465" s="5">
        <v>7351.8632000000007</v>
      </c>
      <c r="GV465" s="5">
        <v>7351.8632000000007</v>
      </c>
      <c r="GW465" s="5">
        <v>7351.8632000000007</v>
      </c>
      <c r="GX465" s="5">
        <v>7792.9749920000013</v>
      </c>
      <c r="GY465" s="5">
        <v>7792.9749920000013</v>
      </c>
      <c r="GZ465" s="5">
        <v>7792.9749920000013</v>
      </c>
      <c r="HA465" s="5">
        <v>7792.9749920000013</v>
      </c>
      <c r="HB465" s="5">
        <v>7792.9749920000013</v>
      </c>
      <c r="HC465" s="5">
        <v>7792.9749920000013</v>
      </c>
      <c r="HD465" s="5">
        <v>7792.9749920000013</v>
      </c>
      <c r="HE465" s="5">
        <v>7792.9749920000013</v>
      </c>
      <c r="HF465" s="5">
        <v>7792.9749920000013</v>
      </c>
      <c r="HG465" s="5">
        <v>7792.9749920000013</v>
      </c>
      <c r="HH465" s="5">
        <v>7792.9749920000013</v>
      </c>
      <c r="HI465" s="5">
        <v>7792.9749920000013</v>
      </c>
      <c r="HJ465" s="5">
        <v>8260.5534915200024</v>
      </c>
      <c r="HK465" s="5">
        <v>8260.5534915200024</v>
      </c>
      <c r="HL465" s="5">
        <v>8260.5534915200024</v>
      </c>
      <c r="HM465" s="5">
        <v>8260.5534915200024</v>
      </c>
      <c r="HN465" s="5">
        <v>8260.5534915200024</v>
      </c>
      <c r="HO465" s="5">
        <v>8260.5534915200024</v>
      </c>
      <c r="HP465" s="5">
        <v>8260.5534915200024</v>
      </c>
      <c r="HQ465" s="5">
        <v>8260.5534915200024</v>
      </c>
      <c r="HR465" s="5">
        <v>8260.5534915200024</v>
      </c>
      <c r="HS465" s="5">
        <v>8260.5534915200024</v>
      </c>
      <c r="HT465" s="5">
        <v>8260.5534915200024</v>
      </c>
      <c r="HU465" s="5">
        <v>8260.5534915200024</v>
      </c>
      <c r="HV465" s="5">
        <v>8756.1867010112037</v>
      </c>
      <c r="HW465" s="5">
        <v>8756.1867010112037</v>
      </c>
      <c r="HX465" s="5">
        <v>8756.1867010112037</v>
      </c>
      <c r="HY465" s="5">
        <v>8756.1867010112037</v>
      </c>
      <c r="HZ465" s="5">
        <v>8756.1867010112037</v>
      </c>
      <c r="IA465" s="5">
        <v>8756.1867010112037</v>
      </c>
      <c r="IB465" s="5">
        <v>8756.1867010112037</v>
      </c>
      <c r="IC465" s="5">
        <v>8756.1867010112037</v>
      </c>
      <c r="ID465" s="5">
        <v>8756.1867010112037</v>
      </c>
      <c r="IE465" s="5">
        <v>8756.1867010112037</v>
      </c>
      <c r="IF465" s="5">
        <v>8756.1867010112037</v>
      </c>
      <c r="IG465" s="5">
        <v>8756.1867010112037</v>
      </c>
      <c r="IH465" s="5">
        <v>9281.5579030718764</v>
      </c>
      <c r="II465" s="5">
        <v>9281.5579030718764</v>
      </c>
      <c r="IJ465" s="5">
        <v>9281.5579030718764</v>
      </c>
      <c r="IK465" s="5">
        <v>9281.5579030718764</v>
      </c>
      <c r="IL465" s="5">
        <v>9281.5579030718764</v>
      </c>
      <c r="IM465" s="5">
        <v>9281.5579030718764</v>
      </c>
      <c r="IN465" s="5">
        <v>9281.5579030718764</v>
      </c>
      <c r="IO465" s="5">
        <v>9281.5579030718764</v>
      </c>
      <c r="IP465" s="5">
        <v>9281.5579030718764</v>
      </c>
      <c r="IQ465" s="5">
        <v>9281.5579030718764</v>
      </c>
      <c r="IR465" s="5">
        <v>9281.5579030718764</v>
      </c>
      <c r="IS465" s="5">
        <v>9281.5579030718764</v>
      </c>
      <c r="IT465" s="5"/>
      <c r="IW465" s="5">
        <v>170.13273900000002</v>
      </c>
      <c r="IX465" s="5">
        <v>170.13273900000002</v>
      </c>
      <c r="IY465" s="5">
        <v>170.13273900000002</v>
      </c>
      <c r="IZ465" s="5">
        <v>170.13273900000002</v>
      </c>
      <c r="JA465" s="5">
        <v>170.13273900000002</v>
      </c>
      <c r="JB465" s="5">
        <v>199.05516400000002</v>
      </c>
      <c r="JC465" s="5">
        <v>199.05516400000002</v>
      </c>
      <c r="JD465" s="5">
        <v>199.05516400000002</v>
      </c>
      <c r="JE465" s="5">
        <v>199.05516400000002</v>
      </c>
      <c r="JF465" s="5">
        <v>199.05516400000002</v>
      </c>
      <c r="JG465" s="5">
        <v>199.05516400000002</v>
      </c>
      <c r="JH465" s="5">
        <v>199.05516400000002</v>
      </c>
      <c r="JI465" s="5">
        <v>210.99847384000003</v>
      </c>
      <c r="JJ465" s="5">
        <v>210.99847384000003</v>
      </c>
      <c r="JK465" s="5">
        <v>210.99847384000003</v>
      </c>
      <c r="JL465" s="5">
        <v>210.99847384000003</v>
      </c>
      <c r="JM465" s="5">
        <v>210.99847384000003</v>
      </c>
      <c r="JN465" s="5">
        <v>210.99847384000003</v>
      </c>
      <c r="JO465" s="5">
        <v>210.99847384000003</v>
      </c>
      <c r="JP465" s="5">
        <v>210.99847384000003</v>
      </c>
      <c r="JQ465" s="5">
        <v>210.99847384000003</v>
      </c>
      <c r="JR465" s="5">
        <v>210.99847384000003</v>
      </c>
      <c r="JS465" s="5">
        <v>210.99847384000003</v>
      </c>
      <c r="JT465" s="5">
        <v>210.99847384000003</v>
      </c>
      <c r="JU465" s="5">
        <v>223.65838227040004</v>
      </c>
      <c r="JV465" s="5">
        <v>223.65838227040004</v>
      </c>
      <c r="JW465" s="5">
        <v>223.65838227040004</v>
      </c>
      <c r="JX465" s="5">
        <v>223.65838227040004</v>
      </c>
      <c r="JY465" s="5">
        <v>223.65838227040004</v>
      </c>
      <c r="JZ465" s="5">
        <v>223.65838227040004</v>
      </c>
      <c r="KA465" s="5">
        <v>223.65838227040004</v>
      </c>
      <c r="KB465" s="5">
        <v>223.65838227040004</v>
      </c>
      <c r="KC465" s="5">
        <v>223.65838227040004</v>
      </c>
      <c r="KD465" s="5">
        <v>223.65838227040004</v>
      </c>
      <c r="KE465" s="5">
        <v>223.65838227040004</v>
      </c>
      <c r="KF465" s="5">
        <v>223.65838227040004</v>
      </c>
      <c r="KG465" s="5">
        <v>237.07788520662407</v>
      </c>
      <c r="KH465" s="5">
        <v>237.07788520662407</v>
      </c>
      <c r="KI465" s="5">
        <v>237.07788520662407</v>
      </c>
      <c r="KJ465" s="5">
        <v>237.07788520662407</v>
      </c>
      <c r="KK465" s="5">
        <v>237.07788520662407</v>
      </c>
      <c r="KL465" s="5">
        <v>237.07788520662407</v>
      </c>
      <c r="KM465" s="5">
        <v>237.07788520662407</v>
      </c>
      <c r="KN465" s="5">
        <v>237.07788520662407</v>
      </c>
      <c r="KO465" s="5">
        <v>237.07788520662407</v>
      </c>
      <c r="KP465" s="5">
        <v>237.07788520662407</v>
      </c>
      <c r="KQ465" s="5">
        <v>237.07788520662407</v>
      </c>
      <c r="KR465" s="5">
        <v>237.07788520662407</v>
      </c>
      <c r="KS465" s="5">
        <v>251.30255831902156</v>
      </c>
      <c r="KT465" s="5">
        <v>251.30255831902156</v>
      </c>
      <c r="KU465" s="5">
        <v>251.30255831902156</v>
      </c>
      <c r="KV465" s="5">
        <v>251.30255831902156</v>
      </c>
      <c r="KW465" s="5">
        <v>251.30255831902156</v>
      </c>
      <c r="KX465" s="5">
        <v>251.30255831902156</v>
      </c>
      <c r="KY465" s="5">
        <v>251.30255831902156</v>
      </c>
      <c r="KZ465" s="5">
        <v>251.30255831902156</v>
      </c>
      <c r="LA465" s="5">
        <v>251.30255831902156</v>
      </c>
      <c r="LB465" s="5">
        <v>251.30255831902156</v>
      </c>
      <c r="LC465" s="5">
        <v>251.30255831902156</v>
      </c>
      <c r="LD465" s="5">
        <v>251.30255831902156</v>
      </c>
      <c r="LE465" s="5">
        <v>266.38071181816287</v>
      </c>
      <c r="LF465" s="5">
        <v>266.38071181816287</v>
      </c>
      <c r="LG465" s="5">
        <v>266.38071181816287</v>
      </c>
      <c r="LH465" s="5">
        <v>266.38071181816287</v>
      </c>
      <c r="LI465" s="5">
        <v>266.38071181816287</v>
      </c>
      <c r="LJ465" s="5">
        <v>266.38071181816287</v>
      </c>
      <c r="LK465" s="5">
        <v>266.38071181816287</v>
      </c>
      <c r="LL465" s="5">
        <v>266.38071181816287</v>
      </c>
      <c r="LM465" s="5">
        <v>266.38071181816287</v>
      </c>
      <c r="LN465" s="5">
        <v>266.38071181816287</v>
      </c>
      <c r="LO465" s="5">
        <v>266.38071181816287</v>
      </c>
      <c r="LP465" s="5">
        <v>266.38071181816287</v>
      </c>
      <c r="LQ465" s="5"/>
      <c r="LT465" s="5">
        <v>180.21028800000002</v>
      </c>
      <c r="LU465" s="5">
        <v>180.21028800000002</v>
      </c>
      <c r="LV465" s="5">
        <v>180.21028800000002</v>
      </c>
      <c r="LW465" s="5">
        <v>180.21028800000002</v>
      </c>
      <c r="LX465" s="5">
        <v>180.21028800000002</v>
      </c>
      <c r="LY465" s="5">
        <v>210.845888</v>
      </c>
      <c r="LZ465" s="5">
        <v>210.845888</v>
      </c>
      <c r="MA465" s="5">
        <v>210.845888</v>
      </c>
      <c r="MB465" s="5">
        <v>210.845888</v>
      </c>
      <c r="MC465" s="5">
        <v>210.845888</v>
      </c>
      <c r="MD465" s="5">
        <v>210.845888</v>
      </c>
      <c r="ME465" s="5">
        <v>210.845888</v>
      </c>
      <c r="MF465" s="5">
        <v>223.49664128000003</v>
      </c>
      <c r="MG465" s="5">
        <v>223.49664128000003</v>
      </c>
      <c r="MH465" s="5">
        <v>223.49664128000003</v>
      </c>
      <c r="MI465" s="5">
        <v>223.49664128000003</v>
      </c>
      <c r="MJ465" s="5">
        <v>223.49664128000003</v>
      </c>
      <c r="MK465" s="5">
        <v>223.49664128000003</v>
      </c>
      <c r="ML465" s="5">
        <v>223.49664128000003</v>
      </c>
      <c r="MM465" s="5">
        <v>223.49664128000003</v>
      </c>
      <c r="MN465" s="5">
        <v>223.49664128000003</v>
      </c>
      <c r="MO465" s="5">
        <v>223.49664128000003</v>
      </c>
      <c r="MP465" s="5">
        <v>223.49664128000003</v>
      </c>
      <c r="MQ465" s="5">
        <v>223.49664128000003</v>
      </c>
      <c r="MR465" s="5">
        <v>236.90643975680004</v>
      </c>
      <c r="MS465" s="5">
        <v>236.90643975680004</v>
      </c>
      <c r="MT465" s="5">
        <v>236.90643975680004</v>
      </c>
      <c r="MU465" s="5">
        <v>236.90643975680004</v>
      </c>
      <c r="MV465" s="5">
        <v>236.90643975680004</v>
      </c>
      <c r="MW465" s="5">
        <v>236.90643975680004</v>
      </c>
      <c r="MX465" s="5">
        <v>236.90643975680004</v>
      </c>
      <c r="MY465" s="5">
        <v>236.90643975680004</v>
      </c>
      <c r="MZ465" s="5">
        <v>236.90643975680004</v>
      </c>
      <c r="NA465" s="5">
        <v>236.90643975680004</v>
      </c>
      <c r="NB465" s="5">
        <v>236.90643975680004</v>
      </c>
      <c r="NC465" s="5">
        <v>236.90643975680004</v>
      </c>
      <c r="ND465" s="5">
        <v>251.12082614220807</v>
      </c>
      <c r="NE465" s="5">
        <v>251.12082614220807</v>
      </c>
      <c r="NF465" s="5">
        <v>251.12082614220807</v>
      </c>
      <c r="NG465" s="5">
        <v>251.12082614220807</v>
      </c>
      <c r="NH465" s="5">
        <v>251.12082614220807</v>
      </c>
      <c r="NI465" s="5">
        <v>251.12082614220807</v>
      </c>
      <c r="NJ465" s="5">
        <v>251.12082614220807</v>
      </c>
      <c r="NK465" s="5">
        <v>251.12082614220807</v>
      </c>
      <c r="NL465" s="5">
        <v>251.12082614220807</v>
      </c>
      <c r="NM465" s="5">
        <v>251.12082614220807</v>
      </c>
      <c r="NN465" s="5">
        <v>251.12082614220807</v>
      </c>
      <c r="NO465" s="5">
        <v>251.12082614220807</v>
      </c>
      <c r="NP465" s="5">
        <v>266.18807571074058</v>
      </c>
      <c r="NQ465" s="5">
        <v>266.18807571074058</v>
      </c>
      <c r="NR465" s="5">
        <v>266.18807571074058</v>
      </c>
      <c r="NS465" s="5">
        <v>266.18807571074058</v>
      </c>
      <c r="NT465" s="5">
        <v>266.18807571074058</v>
      </c>
      <c r="NU465" s="5">
        <v>266.18807571074058</v>
      </c>
      <c r="NV465" s="5">
        <v>266.18807571074058</v>
      </c>
      <c r="NW465" s="5">
        <v>266.18807571074058</v>
      </c>
      <c r="NX465" s="5">
        <v>266.18807571074058</v>
      </c>
      <c r="NY465" s="5">
        <v>266.18807571074058</v>
      </c>
      <c r="NZ465" s="5">
        <v>266.18807571074058</v>
      </c>
      <c r="OA465" s="5">
        <v>266.18807571074058</v>
      </c>
      <c r="OB465" s="5">
        <v>282.15936025338505</v>
      </c>
      <c r="OC465" s="5">
        <v>282.15936025338505</v>
      </c>
      <c r="OD465" s="5">
        <v>282.15936025338505</v>
      </c>
      <c r="OE465" s="5">
        <v>282.15936025338505</v>
      </c>
      <c r="OF465" s="5">
        <v>282.15936025338505</v>
      </c>
      <c r="OG465" s="5">
        <v>282.15936025338505</v>
      </c>
      <c r="OH465" s="5">
        <v>282.15936025338505</v>
      </c>
      <c r="OI465" s="5">
        <v>282.15936025338505</v>
      </c>
      <c r="OJ465" s="5">
        <v>282.15936025338505</v>
      </c>
      <c r="OK465" s="5">
        <v>282.15936025338505</v>
      </c>
      <c r="OL465" s="5">
        <v>282.15936025338505</v>
      </c>
      <c r="OM465" s="5">
        <v>282.15936025338505</v>
      </c>
      <c r="ON465" s="5"/>
      <c r="OQ465" s="59">
        <v>0</v>
      </c>
      <c r="OR465" s="59">
        <v>0</v>
      </c>
      <c r="OS465" s="59">
        <v>0</v>
      </c>
      <c r="OT465" s="59">
        <v>0</v>
      </c>
      <c r="OU465" s="59">
        <v>0</v>
      </c>
      <c r="OV465" s="59">
        <v>0</v>
      </c>
      <c r="OW465" s="59">
        <v>0</v>
      </c>
      <c r="OX465" s="59">
        <v>0</v>
      </c>
      <c r="OY465" s="59">
        <v>0</v>
      </c>
      <c r="OZ465" s="59">
        <v>0</v>
      </c>
      <c r="PA465" s="59">
        <v>0</v>
      </c>
      <c r="PB465" s="59">
        <v>0</v>
      </c>
      <c r="PC465" s="59">
        <v>0</v>
      </c>
      <c r="PD465" s="59">
        <v>0</v>
      </c>
      <c r="PE465" s="59">
        <v>0</v>
      </c>
      <c r="PF465" s="59">
        <v>0</v>
      </c>
      <c r="PG465" s="59">
        <v>0</v>
      </c>
      <c r="PH465" s="59">
        <v>0</v>
      </c>
      <c r="PI465" s="59">
        <v>0</v>
      </c>
      <c r="PJ465" s="59">
        <v>0</v>
      </c>
      <c r="PK465" s="59">
        <v>0</v>
      </c>
      <c r="PL465" s="59">
        <v>0</v>
      </c>
      <c r="PM465" s="59">
        <v>0</v>
      </c>
      <c r="PN465" s="59">
        <v>0</v>
      </c>
      <c r="PO465" s="59">
        <v>0</v>
      </c>
      <c r="PP465" s="59">
        <v>0</v>
      </c>
      <c r="PQ465" s="59">
        <v>0</v>
      </c>
      <c r="PR465" s="59">
        <v>0</v>
      </c>
      <c r="PS465" s="59">
        <v>0</v>
      </c>
      <c r="PT465" s="59">
        <v>0</v>
      </c>
      <c r="PU465" s="59">
        <v>0</v>
      </c>
      <c r="PV465" s="59">
        <v>0</v>
      </c>
      <c r="PW465" s="59">
        <v>0</v>
      </c>
      <c r="PX465" s="59">
        <v>0</v>
      </c>
      <c r="PY465" s="59">
        <v>0</v>
      </c>
      <c r="PZ465" s="59">
        <v>0</v>
      </c>
      <c r="QA465" s="59">
        <v>0</v>
      </c>
      <c r="QB465" s="59">
        <v>0</v>
      </c>
      <c r="QC465" s="59">
        <v>0</v>
      </c>
      <c r="QD465" s="59">
        <v>0</v>
      </c>
      <c r="QE465" s="59">
        <v>0</v>
      </c>
      <c r="QF465" s="59">
        <v>0</v>
      </c>
      <c r="QG465" s="59">
        <v>0</v>
      </c>
      <c r="QH465" s="59">
        <v>0</v>
      </c>
      <c r="QI465" s="59">
        <v>0</v>
      </c>
      <c r="QJ465" s="59">
        <v>0</v>
      </c>
      <c r="QK465" s="59">
        <v>0</v>
      </c>
      <c r="QL465" s="59">
        <v>0</v>
      </c>
      <c r="QM465" s="59">
        <v>0</v>
      </c>
      <c r="QN465" s="59">
        <v>0</v>
      </c>
      <c r="QO465" s="59">
        <v>0</v>
      </c>
      <c r="QP465" s="59">
        <v>0</v>
      </c>
      <c r="QQ465" s="59">
        <v>0</v>
      </c>
      <c r="QR465" s="59">
        <v>0</v>
      </c>
      <c r="QS465" s="59">
        <v>0</v>
      </c>
      <c r="QT465" s="59">
        <v>0</v>
      </c>
      <c r="QU465" s="59">
        <v>0</v>
      </c>
      <c r="QV465" s="59">
        <v>0</v>
      </c>
      <c r="QW465" s="59">
        <v>0</v>
      </c>
      <c r="QX465" s="59">
        <v>0</v>
      </c>
      <c r="QY465" s="59">
        <v>0</v>
      </c>
      <c r="QZ465" s="59">
        <v>0</v>
      </c>
      <c r="RA465" s="59">
        <v>0</v>
      </c>
      <c r="RB465" s="59">
        <v>0</v>
      </c>
      <c r="RC465" s="59">
        <v>0</v>
      </c>
      <c r="RD465" s="59">
        <v>0</v>
      </c>
      <c r="RE465" s="59">
        <v>0</v>
      </c>
      <c r="RF465" s="59">
        <v>0</v>
      </c>
      <c r="RG465" s="59">
        <v>0</v>
      </c>
      <c r="RH465" s="59">
        <v>0</v>
      </c>
      <c r="RI465" s="59">
        <v>0</v>
      </c>
      <c r="RJ465" s="59">
        <v>0</v>
      </c>
      <c r="RK465" s="59"/>
      <c r="RN465" s="59">
        <v>350.34302700000001</v>
      </c>
      <c r="RO465" s="59">
        <v>350.34302700000001</v>
      </c>
      <c r="RP465" s="59">
        <v>350.34302700000001</v>
      </c>
      <c r="RQ465" s="59">
        <v>350.34302700000001</v>
      </c>
      <c r="RR465" s="59">
        <v>350.34302700000001</v>
      </c>
      <c r="RS465" s="59">
        <v>409.90105200000005</v>
      </c>
      <c r="RT465" s="59">
        <v>409.90105200000005</v>
      </c>
      <c r="RU465" s="59">
        <v>409.90105200000005</v>
      </c>
      <c r="RV465" s="59">
        <v>409.90105200000005</v>
      </c>
      <c r="RW465" s="59">
        <v>409.90105200000005</v>
      </c>
      <c r="RX465" s="59">
        <v>409.90105200000005</v>
      </c>
      <c r="RY465" s="59">
        <v>409.90105200000005</v>
      </c>
      <c r="RZ465" s="59">
        <v>434.49511512000004</v>
      </c>
      <c r="SA465" s="59">
        <v>434.49511512000004</v>
      </c>
      <c r="SB465" s="59">
        <v>434.49511512000004</v>
      </c>
      <c r="SC465" s="59">
        <v>434.49511512000004</v>
      </c>
      <c r="SD465" s="59">
        <v>434.49511512000004</v>
      </c>
      <c r="SE465" s="59">
        <v>434.49511512000004</v>
      </c>
      <c r="SF465" s="59">
        <v>434.49511512000004</v>
      </c>
      <c r="SG465" s="59">
        <v>434.49511512000004</v>
      </c>
      <c r="SH465" s="59">
        <v>434.49511512000004</v>
      </c>
      <c r="SI465" s="59">
        <v>434.49511512000004</v>
      </c>
      <c r="SJ465" s="59">
        <v>434.49511512000004</v>
      </c>
      <c r="SK465" s="59">
        <v>434.49511512000004</v>
      </c>
      <c r="SL465" s="59">
        <v>460.56482202720008</v>
      </c>
      <c r="SM465" s="59">
        <v>460.56482202720008</v>
      </c>
      <c r="SN465" s="59">
        <v>460.56482202720008</v>
      </c>
      <c r="SO465" s="59">
        <v>460.56482202720008</v>
      </c>
      <c r="SP465" s="59">
        <v>460.56482202720008</v>
      </c>
      <c r="SQ465" s="59">
        <v>460.56482202720008</v>
      </c>
      <c r="SR465" s="59">
        <v>460.56482202720008</v>
      </c>
      <c r="SS465" s="59">
        <v>460.56482202720008</v>
      </c>
      <c r="ST465" s="59">
        <v>460.56482202720008</v>
      </c>
      <c r="SU465" s="59">
        <v>460.56482202720008</v>
      </c>
      <c r="SV465" s="59">
        <v>460.56482202720008</v>
      </c>
      <c r="SW465" s="59">
        <v>460.56482202720008</v>
      </c>
      <c r="SX465" s="59">
        <v>488.19871134883215</v>
      </c>
      <c r="SY465" s="59">
        <v>488.19871134883215</v>
      </c>
      <c r="SZ465" s="59">
        <v>488.19871134883215</v>
      </c>
      <c r="TA465" s="59">
        <v>488.19871134883215</v>
      </c>
      <c r="TB465" s="59">
        <v>488.19871134883215</v>
      </c>
      <c r="TC465" s="59">
        <v>488.19871134883215</v>
      </c>
      <c r="TD465" s="59">
        <v>488.19871134883215</v>
      </c>
      <c r="TE465" s="59">
        <v>488.19871134883215</v>
      </c>
      <c r="TF465" s="59">
        <v>488.19871134883215</v>
      </c>
      <c r="TG465" s="59">
        <v>488.19871134883215</v>
      </c>
      <c r="TH465" s="59">
        <v>488.19871134883215</v>
      </c>
      <c r="TI465" s="59">
        <v>488.19871134883215</v>
      </c>
      <c r="TJ465" s="59">
        <v>517.49063402976208</v>
      </c>
      <c r="TK465" s="59">
        <v>517.49063402976208</v>
      </c>
      <c r="TL465" s="59">
        <v>517.49063402976208</v>
      </c>
      <c r="TM465" s="59">
        <v>517.49063402976208</v>
      </c>
      <c r="TN465" s="59">
        <v>517.49063402976208</v>
      </c>
      <c r="TO465" s="59">
        <v>517.49063402976208</v>
      </c>
      <c r="TP465" s="59">
        <v>517.49063402976208</v>
      </c>
      <c r="TQ465" s="59">
        <v>517.49063402976208</v>
      </c>
      <c r="TR465" s="59">
        <v>517.49063402976208</v>
      </c>
      <c r="TS465" s="59">
        <v>517.49063402976208</v>
      </c>
      <c r="TT465" s="59">
        <v>517.49063402976208</v>
      </c>
      <c r="TU465" s="59">
        <v>517.49063402976208</v>
      </c>
      <c r="TV465" s="59">
        <v>548.54007207154791</v>
      </c>
      <c r="TW465" s="59">
        <v>548.54007207154791</v>
      </c>
      <c r="TX465" s="59">
        <v>548.54007207154791</v>
      </c>
      <c r="TY465" s="59">
        <v>548.54007207154791</v>
      </c>
      <c r="TZ465" s="59">
        <v>548.54007207154791</v>
      </c>
      <c r="UA465" s="59">
        <v>548.54007207154791</v>
      </c>
      <c r="UB465" s="59">
        <v>548.54007207154791</v>
      </c>
      <c r="UC465" s="59">
        <v>548.54007207154791</v>
      </c>
      <c r="UD465" s="59">
        <v>548.54007207154791</v>
      </c>
      <c r="UE465" s="59">
        <v>548.54007207154791</v>
      </c>
      <c r="UF465" s="59">
        <v>548.54007207154791</v>
      </c>
      <c r="UG465" s="59">
        <v>548.54007207154791</v>
      </c>
      <c r="UH465" s="59"/>
      <c r="UK465" s="59">
        <v>2244.0498430000007</v>
      </c>
      <c r="UL465" s="59">
        <v>2531.9816860800001</v>
      </c>
      <c r="UM465" s="59">
        <v>2683.900587244801</v>
      </c>
      <c r="UN465" s="59">
        <v>2844.9346224794895</v>
      </c>
      <c r="UO465" s="59">
        <v>3015.6306998282585</v>
      </c>
      <c r="UP465" s="59">
        <v>3196.5685418179551</v>
      </c>
      <c r="UQ465" s="59"/>
      <c r="UT465" s="59">
        <v>2376.9726559999999</v>
      </c>
      <c r="UU465" s="59">
        <v>2681.9596953599998</v>
      </c>
      <c r="UV465" s="59">
        <v>2842.8772770815999</v>
      </c>
      <c r="UW465" s="59">
        <v>3013.4499137064963</v>
      </c>
      <c r="UX465" s="59">
        <v>3194.2569085288869</v>
      </c>
      <c r="UY465" s="59">
        <v>3385.9123230406199</v>
      </c>
      <c r="UZ465" s="59"/>
      <c r="VC465" s="59">
        <v>0</v>
      </c>
      <c r="VD465" s="59">
        <v>0</v>
      </c>
      <c r="VE465" s="59">
        <v>0</v>
      </c>
      <c r="VF465" s="59">
        <v>0</v>
      </c>
      <c r="VG465" s="59">
        <v>0</v>
      </c>
      <c r="VH465" s="59">
        <v>0</v>
      </c>
      <c r="VI465" s="59"/>
      <c r="VL465" s="59">
        <v>4621.0224990000006</v>
      </c>
      <c r="VM465" s="59">
        <v>5213.9413814399995</v>
      </c>
      <c r="VN465" s="59">
        <v>5526.777864326401</v>
      </c>
      <c r="VO465" s="59">
        <v>5858.3845361859858</v>
      </c>
      <c r="VP465" s="59">
        <v>6209.8876083571449</v>
      </c>
      <c r="VQ465" s="59">
        <v>6582.4808648585749</v>
      </c>
      <c r="VR465" s="59"/>
      <c r="VU465" s="59">
        <v>78189.89</v>
      </c>
      <c r="VV465" s="59">
        <v>88222.358400000026</v>
      </c>
      <c r="VW465" s="59">
        <v>93515.699904000023</v>
      </c>
      <c r="VX465" s="59">
        <v>99126.641898240006</v>
      </c>
      <c r="VY465" s="59">
        <v>105074.24041213444</v>
      </c>
      <c r="VZ465" s="59">
        <v>111378.69483686255</v>
      </c>
      <c r="WA465" s="59"/>
      <c r="WD465" s="59">
        <v>6515.8241666666663</v>
      </c>
      <c r="WE465" s="59">
        <v>7351.8632000000025</v>
      </c>
      <c r="WF465" s="59">
        <v>7792.9749920000022</v>
      </c>
      <c r="WG465" s="59">
        <v>8260.5534915200005</v>
      </c>
      <c r="WH465" s="59">
        <v>8756.1867010112037</v>
      </c>
      <c r="WI465" s="59">
        <v>9281.5579030718782</v>
      </c>
      <c r="WJ465" s="59"/>
      <c r="WM465" s="59">
        <v>273.42946565953281</v>
      </c>
      <c r="WN465" s="59">
        <v>308.51293327738159</v>
      </c>
      <c r="WO465" s="59">
        <v>327.02370927402444</v>
      </c>
      <c r="WP465" s="59">
        <v>346.64513183046586</v>
      </c>
      <c r="WQ465" s="59">
        <v>367.44383974029392</v>
      </c>
      <c r="WR465" s="59">
        <v>389.49047012471163</v>
      </c>
      <c r="WS465" s="59"/>
      <c r="WV465" s="74">
        <v>22.5</v>
      </c>
      <c r="WW465" s="74">
        <v>34.5</v>
      </c>
      <c r="WX465" s="74">
        <v>46.5</v>
      </c>
      <c r="WY465" s="74">
        <v>58.5</v>
      </c>
      <c r="WZ465" s="74">
        <v>70.5</v>
      </c>
      <c r="XA465" s="74">
        <v>82.5</v>
      </c>
      <c r="XB465" s="74"/>
      <c r="XE465" s="80">
        <v>1</v>
      </c>
      <c r="XF465" s="80">
        <v>2</v>
      </c>
      <c r="XG465" s="80">
        <v>3</v>
      </c>
      <c r="XH465" s="80">
        <v>4</v>
      </c>
      <c r="XI465" s="80">
        <v>5</v>
      </c>
      <c r="XJ465" s="80">
        <v>6</v>
      </c>
      <c r="XK465" s="80"/>
      <c r="XL465" s="75"/>
      <c r="XM465" s="75"/>
      <c r="XN465" s="80">
        <v>10</v>
      </c>
      <c r="XO465" s="80">
        <v>10</v>
      </c>
      <c r="XP465" s="80">
        <v>10</v>
      </c>
      <c r="XQ465" s="80">
        <v>10</v>
      </c>
      <c r="XR465" s="80">
        <v>10</v>
      </c>
      <c r="XS465" s="80">
        <v>10</v>
      </c>
      <c r="XT465" s="80"/>
      <c r="XW465" s="80">
        <v>15</v>
      </c>
      <c r="XX465" s="80">
        <v>15</v>
      </c>
      <c r="XY465" s="80">
        <v>15</v>
      </c>
      <c r="XZ465" s="80">
        <v>15</v>
      </c>
      <c r="YA465" s="80">
        <v>15</v>
      </c>
      <c r="YB465" s="80">
        <v>15</v>
      </c>
      <c r="YC465" s="80"/>
      <c r="YF465" s="5">
        <v>570.10043590012629</v>
      </c>
      <c r="YG465" s="5">
        <v>643.24946588334069</v>
      </c>
      <c r="YH465" s="5">
        <v>681.84443383634107</v>
      </c>
      <c r="YI465" s="5">
        <v>722.75509986652196</v>
      </c>
      <c r="YJ465" s="5">
        <v>2235.8957648196883</v>
      </c>
      <c r="YK465" s="5">
        <v>2370.04951070887</v>
      </c>
      <c r="YL465" s="5"/>
      <c r="YO465" s="5">
        <v>12304.325954678976</v>
      </c>
      <c r="YP465" s="5">
        <v>13883.081997482172</v>
      </c>
      <c r="YQ465" s="5">
        <v>19621.422556441466</v>
      </c>
      <c r="YR465" s="5">
        <v>20798.70790982795</v>
      </c>
      <c r="YS465" s="5">
        <v>22046.630384417636</v>
      </c>
      <c r="YT465" s="5">
        <v>23369.428207482699</v>
      </c>
      <c r="YU465" s="5"/>
      <c r="YX465" s="5">
        <v>8415.3928051695857</v>
      </c>
      <c r="YY465" s="5">
        <v>13759.313039288596</v>
      </c>
      <c r="YZ465" s="5">
        <v>19621.422556441466</v>
      </c>
      <c r="ZA465" s="5">
        <v>20798.70790982795</v>
      </c>
      <c r="ZB465" s="5">
        <v>22046.630384417636</v>
      </c>
      <c r="ZC465" s="5">
        <v>23369.428207482699</v>
      </c>
      <c r="ZD465" s="5"/>
      <c r="ZG465" s="5">
        <v>273.42946565953281</v>
      </c>
      <c r="ZH465" s="5">
        <v>308.51293327738159</v>
      </c>
      <c r="ZI465" s="5">
        <v>327.02370927402444</v>
      </c>
      <c r="ZJ465" s="5">
        <v>346.64513183046586</v>
      </c>
      <c r="ZK465" s="5">
        <v>367.44383974029392</v>
      </c>
      <c r="ZL465" s="5">
        <v>389.49047012471163</v>
      </c>
      <c r="ZM465" s="5"/>
      <c r="ZP465" s="60">
        <v>7656.0250384669189</v>
      </c>
      <c r="ZQ465" s="60">
        <v>8638.3621317666839</v>
      </c>
      <c r="ZR465" s="60">
        <v>9156.6638596726843</v>
      </c>
      <c r="ZS465" s="60">
        <v>9706.0636912530445</v>
      </c>
      <c r="ZT465" s="60">
        <v>10288.427512728231</v>
      </c>
      <c r="ZU465" s="60">
        <v>10905.733163491926</v>
      </c>
      <c r="ZV465" s="60"/>
      <c r="ZY465" s="60">
        <v>273.42946565953281</v>
      </c>
      <c r="ZZ465" s="60">
        <v>308.51293327738159</v>
      </c>
      <c r="AAA465" s="60">
        <v>327.02370927402444</v>
      </c>
      <c r="AAB465" s="60">
        <v>346.64513183046586</v>
      </c>
      <c r="AAC465" s="60">
        <v>367.44383974029392</v>
      </c>
      <c r="AAD465" s="60">
        <v>389.49047012471163</v>
      </c>
      <c r="AAE465" s="60"/>
      <c r="AAH465" s="60">
        <v>9296.6018324241159</v>
      </c>
      <c r="AAI465" s="60">
        <v>16968.211330255988</v>
      </c>
      <c r="AAJ465" s="60">
        <v>24853.801904825857</v>
      </c>
      <c r="AAK465" s="60">
        <v>33624.577787555187</v>
      </c>
      <c r="AAL465" s="60">
        <v>47032.811486757622</v>
      </c>
      <c r="AAM465" s="60">
        <v>58813.06098883145</v>
      </c>
      <c r="AAN465" s="60"/>
      <c r="AAQ465" s="5">
        <v>16952.626870891036</v>
      </c>
      <c r="AAR465" s="5">
        <v>25606.573462022672</v>
      </c>
      <c r="AAS465" s="5">
        <v>34010.465764498542</v>
      </c>
      <c r="AAT465" s="5">
        <v>43330.641478808233</v>
      </c>
      <c r="AAU465" s="5">
        <v>57321.238999485853</v>
      </c>
      <c r="AAV465" s="5">
        <v>69718.794152323375</v>
      </c>
    </row>
    <row r="466" spans="2:724" ht="15" customHeight="1">
      <c r="B466" s="228">
        <v>193</v>
      </c>
      <c r="C466" s="228">
        <v>623515</v>
      </c>
      <c r="D466" s="229" t="s">
        <v>600</v>
      </c>
      <c r="E466" s="73" t="b">
        <v>0</v>
      </c>
      <c r="F466" s="230">
        <v>38975</v>
      </c>
      <c r="G466" s="231" t="s">
        <v>426</v>
      </c>
      <c r="H466" s="57" t="s">
        <v>268</v>
      </c>
      <c r="I466" s="57" t="s">
        <v>199</v>
      </c>
      <c r="J466" s="229" t="s">
        <v>270</v>
      </c>
      <c r="K466" s="232">
        <v>25000</v>
      </c>
      <c r="L466" s="232">
        <v>0</v>
      </c>
      <c r="M466" s="73" t="b">
        <v>1</v>
      </c>
      <c r="N466" s="73" t="b">
        <v>1</v>
      </c>
      <c r="O466" s="73" t="b">
        <v>1</v>
      </c>
      <c r="P466" s="27">
        <v>40071</v>
      </c>
      <c r="Q466" s="27" t="s">
        <v>426</v>
      </c>
      <c r="R466" s="69">
        <v>0</v>
      </c>
      <c r="S466" s="69">
        <v>0.06</v>
      </c>
      <c r="T466" s="69">
        <v>0.06</v>
      </c>
      <c r="U466" s="69">
        <v>0.06</v>
      </c>
      <c r="V466" s="69">
        <v>0.06</v>
      </c>
      <c r="W466" s="69">
        <v>0.06</v>
      </c>
      <c r="Z466" s="232">
        <v>25000</v>
      </c>
      <c r="AA466" s="232">
        <v>25000</v>
      </c>
      <c r="AB466" s="232">
        <v>27500</v>
      </c>
      <c r="AC466" s="232">
        <v>27500</v>
      </c>
      <c r="AD466" s="232">
        <v>27500</v>
      </c>
      <c r="AE466" s="232">
        <v>27500</v>
      </c>
      <c r="AF466" s="232">
        <v>27500</v>
      </c>
      <c r="AG466" s="232">
        <v>27500</v>
      </c>
      <c r="AH466" s="232">
        <v>27500</v>
      </c>
      <c r="AI466" s="232">
        <v>27500</v>
      </c>
      <c r="AJ466" s="232">
        <v>27500</v>
      </c>
      <c r="AK466" s="232">
        <v>27500</v>
      </c>
      <c r="AL466" s="5">
        <v>29150</v>
      </c>
      <c r="AM466" s="5">
        <v>29150</v>
      </c>
      <c r="AN466" s="5">
        <v>29150</v>
      </c>
      <c r="AO466" s="5">
        <v>29150</v>
      </c>
      <c r="AP466" s="5">
        <v>29150</v>
      </c>
      <c r="AQ466" s="5">
        <v>29150</v>
      </c>
      <c r="AR466" s="5">
        <v>29150</v>
      </c>
      <c r="AS466" s="5">
        <v>29150</v>
      </c>
      <c r="AT466" s="5">
        <v>29150</v>
      </c>
      <c r="AU466" s="5">
        <v>29150</v>
      </c>
      <c r="AV466" s="5">
        <v>29150</v>
      </c>
      <c r="AW466" s="5">
        <v>29150</v>
      </c>
      <c r="AX466" s="5">
        <v>30899</v>
      </c>
      <c r="AY466" s="5">
        <v>30899</v>
      </c>
      <c r="AZ466" s="5">
        <v>30899</v>
      </c>
      <c r="BA466" s="5">
        <v>30899</v>
      </c>
      <c r="BB466" s="5">
        <v>30899</v>
      </c>
      <c r="BC466" s="5">
        <v>30899</v>
      </c>
      <c r="BD466" s="5">
        <v>30899</v>
      </c>
      <c r="BE466" s="5">
        <v>30899</v>
      </c>
      <c r="BF466" s="5">
        <v>30899</v>
      </c>
      <c r="BG466" s="5">
        <v>30899</v>
      </c>
      <c r="BH466" s="5">
        <v>30899</v>
      </c>
      <c r="BI466" s="5">
        <v>30899</v>
      </c>
      <c r="BJ466" s="5">
        <v>32752.940000000002</v>
      </c>
      <c r="BK466" s="5">
        <v>32752.940000000002</v>
      </c>
      <c r="BL466" s="5">
        <v>32752.940000000002</v>
      </c>
      <c r="BM466" s="5">
        <v>32752.940000000002</v>
      </c>
      <c r="BN466" s="5">
        <v>32752.940000000002</v>
      </c>
      <c r="BO466" s="5">
        <v>32752.940000000002</v>
      </c>
      <c r="BP466" s="5">
        <v>32752.940000000002</v>
      </c>
      <c r="BQ466" s="5">
        <v>32752.940000000002</v>
      </c>
      <c r="BR466" s="5">
        <v>32752.940000000002</v>
      </c>
      <c r="BS466" s="5">
        <v>32752.940000000002</v>
      </c>
      <c r="BT466" s="5">
        <v>32752.940000000002</v>
      </c>
      <c r="BU466" s="5">
        <v>32752.940000000002</v>
      </c>
      <c r="BV466" s="5">
        <v>34718.116400000006</v>
      </c>
      <c r="BW466" s="5">
        <v>34718.116400000006</v>
      </c>
      <c r="BX466" s="5">
        <v>34718.116400000006</v>
      </c>
      <c r="BY466" s="5">
        <v>34718.116400000006</v>
      </c>
      <c r="BZ466" s="5">
        <v>34718.116400000006</v>
      </c>
      <c r="CA466" s="5">
        <v>34718.116400000006</v>
      </c>
      <c r="CB466" s="5">
        <v>34718.116400000006</v>
      </c>
      <c r="CC466" s="5">
        <v>34718.116400000006</v>
      </c>
      <c r="CD466" s="5">
        <v>34718.116400000006</v>
      </c>
      <c r="CE466" s="5">
        <v>34718.116400000006</v>
      </c>
      <c r="CF466" s="5">
        <v>34718.116400000006</v>
      </c>
      <c r="CG466" s="5">
        <v>34718.116400000006</v>
      </c>
      <c r="CH466" s="5">
        <v>36801.203384000008</v>
      </c>
      <c r="CI466" s="5">
        <v>36801.203384000008</v>
      </c>
      <c r="CJ466" s="5">
        <v>36801.203384000008</v>
      </c>
      <c r="CK466" s="5">
        <v>36801.203384000008</v>
      </c>
      <c r="CL466" s="5">
        <v>36801.203384000008</v>
      </c>
      <c r="CM466" s="5">
        <v>36801.203384000008</v>
      </c>
      <c r="CN466" s="5">
        <v>36801.203384000008</v>
      </c>
      <c r="CO466" s="5">
        <v>36801.203384000008</v>
      </c>
      <c r="CP466" s="5">
        <v>36801.203384000008</v>
      </c>
      <c r="CQ466" s="5">
        <v>36801.203384000008</v>
      </c>
      <c r="CR466" s="5">
        <v>36801.203384000008</v>
      </c>
      <c r="CS466" s="5">
        <v>36801.203384000008</v>
      </c>
      <c r="CU466" s="69">
        <v>0</v>
      </c>
      <c r="CV466" s="69">
        <v>0</v>
      </c>
      <c r="CW466" s="69">
        <v>0</v>
      </c>
      <c r="CX466" s="69">
        <v>0</v>
      </c>
      <c r="CY466" s="69">
        <v>0</v>
      </c>
      <c r="CZ466" s="69">
        <v>0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0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0</v>
      </c>
      <c r="EV466" s="5">
        <v>0</v>
      </c>
      <c r="EW466" s="5">
        <v>0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0</v>
      </c>
      <c r="FE466" s="5">
        <v>0</v>
      </c>
      <c r="FF466" s="5">
        <v>0</v>
      </c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0</v>
      </c>
      <c r="FN466" s="5">
        <v>0</v>
      </c>
      <c r="FO466" s="5">
        <v>0</v>
      </c>
      <c r="FP466" s="5">
        <v>0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/>
      <c r="FZ466" s="5">
        <v>25000</v>
      </c>
      <c r="GA466" s="5">
        <v>25000</v>
      </c>
      <c r="GB466" s="5">
        <v>27500</v>
      </c>
      <c r="GC466" s="5">
        <v>27500</v>
      </c>
      <c r="GD466" s="5">
        <v>27500</v>
      </c>
      <c r="GE466" s="5">
        <v>27500</v>
      </c>
      <c r="GF466" s="5">
        <v>27500</v>
      </c>
      <c r="GG466" s="5">
        <v>27500</v>
      </c>
      <c r="GH466" s="5">
        <v>27500</v>
      </c>
      <c r="GI466" s="5">
        <v>27500</v>
      </c>
      <c r="GJ466" s="5">
        <v>27500</v>
      </c>
      <c r="GK466" s="5">
        <v>27500</v>
      </c>
      <c r="GL466" s="5">
        <v>29150</v>
      </c>
      <c r="GM466" s="5">
        <v>29150</v>
      </c>
      <c r="GN466" s="5">
        <v>29150</v>
      </c>
      <c r="GO466" s="5">
        <v>29150</v>
      </c>
      <c r="GP466" s="5">
        <v>29150</v>
      </c>
      <c r="GQ466" s="5">
        <v>29150</v>
      </c>
      <c r="GR466" s="5">
        <v>29150</v>
      </c>
      <c r="GS466" s="5">
        <v>29150</v>
      </c>
      <c r="GT466" s="5">
        <v>29150</v>
      </c>
      <c r="GU466" s="5">
        <v>29150</v>
      </c>
      <c r="GV466" s="5">
        <v>29150</v>
      </c>
      <c r="GW466" s="5">
        <v>29150</v>
      </c>
      <c r="GX466" s="5">
        <v>30899</v>
      </c>
      <c r="GY466" s="5">
        <v>30899</v>
      </c>
      <c r="GZ466" s="5">
        <v>30899</v>
      </c>
      <c r="HA466" s="5">
        <v>30899</v>
      </c>
      <c r="HB466" s="5">
        <v>30899</v>
      </c>
      <c r="HC466" s="5">
        <v>30899</v>
      </c>
      <c r="HD466" s="5">
        <v>30899</v>
      </c>
      <c r="HE466" s="5">
        <v>30899</v>
      </c>
      <c r="HF466" s="5">
        <v>30899</v>
      </c>
      <c r="HG466" s="5">
        <v>30899</v>
      </c>
      <c r="HH466" s="5">
        <v>30899</v>
      </c>
      <c r="HI466" s="5">
        <v>30899</v>
      </c>
      <c r="HJ466" s="5">
        <v>32752.940000000002</v>
      </c>
      <c r="HK466" s="5">
        <v>32752.940000000002</v>
      </c>
      <c r="HL466" s="5">
        <v>32752.940000000002</v>
      </c>
      <c r="HM466" s="5">
        <v>32752.940000000002</v>
      </c>
      <c r="HN466" s="5">
        <v>32752.940000000002</v>
      </c>
      <c r="HO466" s="5">
        <v>32752.940000000002</v>
      </c>
      <c r="HP466" s="5">
        <v>32752.940000000002</v>
      </c>
      <c r="HQ466" s="5">
        <v>32752.940000000002</v>
      </c>
      <c r="HR466" s="5">
        <v>32752.940000000002</v>
      </c>
      <c r="HS466" s="5">
        <v>32752.940000000002</v>
      </c>
      <c r="HT466" s="5">
        <v>32752.940000000002</v>
      </c>
      <c r="HU466" s="5">
        <v>32752.940000000002</v>
      </c>
      <c r="HV466" s="5">
        <v>34718.116400000006</v>
      </c>
      <c r="HW466" s="5">
        <v>34718.116400000006</v>
      </c>
      <c r="HX466" s="5">
        <v>34718.116400000006</v>
      </c>
      <c r="HY466" s="5">
        <v>34718.116400000006</v>
      </c>
      <c r="HZ466" s="5">
        <v>34718.116400000006</v>
      </c>
      <c r="IA466" s="5">
        <v>34718.116400000006</v>
      </c>
      <c r="IB466" s="5">
        <v>34718.116400000006</v>
      </c>
      <c r="IC466" s="5">
        <v>34718.116400000006</v>
      </c>
      <c r="ID466" s="5">
        <v>34718.116400000006</v>
      </c>
      <c r="IE466" s="5">
        <v>34718.116400000006</v>
      </c>
      <c r="IF466" s="5">
        <v>34718.116400000006</v>
      </c>
      <c r="IG466" s="5">
        <v>34718.116400000006</v>
      </c>
      <c r="IH466" s="5">
        <v>36801.203384000008</v>
      </c>
      <c r="II466" s="5">
        <v>36801.203384000008</v>
      </c>
      <c r="IJ466" s="5">
        <v>36801.203384000008</v>
      </c>
      <c r="IK466" s="5">
        <v>36801.203384000008</v>
      </c>
      <c r="IL466" s="5">
        <v>36801.203384000008</v>
      </c>
      <c r="IM466" s="5">
        <v>36801.203384000008</v>
      </c>
      <c r="IN466" s="5">
        <v>36801.203384000008</v>
      </c>
      <c r="IO466" s="5">
        <v>36801.203384000008</v>
      </c>
      <c r="IP466" s="5">
        <v>36801.203384000008</v>
      </c>
      <c r="IQ466" s="5">
        <v>36801.203384000008</v>
      </c>
      <c r="IR466" s="5">
        <v>36801.203384000008</v>
      </c>
      <c r="IS466" s="5">
        <v>36801.203384000008</v>
      </c>
      <c r="IT466" s="5"/>
      <c r="IW466" s="5">
        <v>717.5</v>
      </c>
      <c r="IX466" s="5">
        <v>717.5</v>
      </c>
      <c r="IY466" s="5">
        <v>789.25</v>
      </c>
      <c r="IZ466" s="5">
        <v>789.25</v>
      </c>
      <c r="JA466" s="5">
        <v>789.25</v>
      </c>
      <c r="JB466" s="5">
        <v>789.25</v>
      </c>
      <c r="JC466" s="5">
        <v>789.25</v>
      </c>
      <c r="JD466" s="5">
        <v>789.25</v>
      </c>
      <c r="JE466" s="5">
        <v>789.25</v>
      </c>
      <c r="JF466" s="5">
        <v>789.25</v>
      </c>
      <c r="JG466" s="5">
        <v>789.25</v>
      </c>
      <c r="JH466" s="5">
        <v>789.25</v>
      </c>
      <c r="JI466" s="5">
        <v>836.60500000000002</v>
      </c>
      <c r="JJ466" s="5">
        <v>836.60500000000002</v>
      </c>
      <c r="JK466" s="5">
        <v>836.60500000000002</v>
      </c>
      <c r="JL466" s="5">
        <v>836.60500000000002</v>
      </c>
      <c r="JM466" s="5">
        <v>836.60500000000002</v>
      </c>
      <c r="JN466" s="5">
        <v>836.60500000000002</v>
      </c>
      <c r="JO466" s="5">
        <v>836.60500000000002</v>
      </c>
      <c r="JP466" s="5">
        <v>836.60500000000002</v>
      </c>
      <c r="JQ466" s="5">
        <v>836.60500000000002</v>
      </c>
      <c r="JR466" s="5">
        <v>836.60500000000002</v>
      </c>
      <c r="JS466" s="5">
        <v>836.60500000000002</v>
      </c>
      <c r="JT466" s="5">
        <v>836.60500000000002</v>
      </c>
      <c r="JU466" s="5">
        <v>886.80129999999997</v>
      </c>
      <c r="JV466" s="5">
        <v>886.80129999999997</v>
      </c>
      <c r="JW466" s="5">
        <v>886.80129999999997</v>
      </c>
      <c r="JX466" s="5">
        <v>886.80129999999997</v>
      </c>
      <c r="JY466" s="5">
        <v>886.80129999999997</v>
      </c>
      <c r="JZ466" s="5">
        <v>886.80129999999997</v>
      </c>
      <c r="KA466" s="5">
        <v>886.80129999999997</v>
      </c>
      <c r="KB466" s="5">
        <v>886.80129999999997</v>
      </c>
      <c r="KC466" s="5">
        <v>886.80129999999997</v>
      </c>
      <c r="KD466" s="5">
        <v>886.80129999999997</v>
      </c>
      <c r="KE466" s="5">
        <v>886.80129999999997</v>
      </c>
      <c r="KF466" s="5">
        <v>886.80129999999997</v>
      </c>
      <c r="KG466" s="5">
        <v>940.00937800000008</v>
      </c>
      <c r="KH466" s="5">
        <v>940.00937800000008</v>
      </c>
      <c r="KI466" s="5">
        <v>940.00937800000008</v>
      </c>
      <c r="KJ466" s="5">
        <v>940.00937800000008</v>
      </c>
      <c r="KK466" s="5">
        <v>940.00937800000008</v>
      </c>
      <c r="KL466" s="5">
        <v>940.00937800000008</v>
      </c>
      <c r="KM466" s="5">
        <v>940.00937800000008</v>
      </c>
      <c r="KN466" s="5">
        <v>940.00937800000008</v>
      </c>
      <c r="KO466" s="5">
        <v>940.00937800000008</v>
      </c>
      <c r="KP466" s="5">
        <v>940.00937800000008</v>
      </c>
      <c r="KQ466" s="5">
        <v>940.00937800000008</v>
      </c>
      <c r="KR466" s="5">
        <v>940.00937800000008</v>
      </c>
      <c r="KS466" s="5">
        <v>996.4099406800002</v>
      </c>
      <c r="KT466" s="5">
        <v>996.4099406800002</v>
      </c>
      <c r="KU466" s="5">
        <v>996.4099406800002</v>
      </c>
      <c r="KV466" s="5">
        <v>996.4099406800002</v>
      </c>
      <c r="KW466" s="5">
        <v>996.4099406800002</v>
      </c>
      <c r="KX466" s="5">
        <v>996.4099406800002</v>
      </c>
      <c r="KY466" s="5">
        <v>996.4099406800002</v>
      </c>
      <c r="KZ466" s="5">
        <v>996.4099406800002</v>
      </c>
      <c r="LA466" s="5">
        <v>996.4099406800002</v>
      </c>
      <c r="LB466" s="5">
        <v>996.4099406800002</v>
      </c>
      <c r="LC466" s="5">
        <v>996.4099406800002</v>
      </c>
      <c r="LD466" s="5">
        <v>996.4099406800002</v>
      </c>
      <c r="LE466" s="5">
        <v>1056.1945371208003</v>
      </c>
      <c r="LF466" s="5">
        <v>1056.1945371208003</v>
      </c>
      <c r="LG466" s="5">
        <v>1056.1945371208003</v>
      </c>
      <c r="LH466" s="5">
        <v>1056.1945371208003</v>
      </c>
      <c r="LI466" s="5">
        <v>1056.1945371208003</v>
      </c>
      <c r="LJ466" s="5">
        <v>1056.1945371208003</v>
      </c>
      <c r="LK466" s="5">
        <v>1056.1945371208003</v>
      </c>
      <c r="LL466" s="5">
        <v>1056.1945371208003</v>
      </c>
      <c r="LM466" s="5">
        <v>1056.1945371208003</v>
      </c>
      <c r="LN466" s="5">
        <v>1056.1945371208003</v>
      </c>
      <c r="LO466" s="5">
        <v>1056.1945371208003</v>
      </c>
      <c r="LP466" s="5">
        <v>1056.1945371208003</v>
      </c>
      <c r="LQ466" s="5"/>
      <c r="LT466" s="5">
        <v>760</v>
      </c>
      <c r="LU466" s="5">
        <v>760</v>
      </c>
      <c r="LV466" s="5">
        <v>836</v>
      </c>
      <c r="LW466" s="5">
        <v>836</v>
      </c>
      <c r="LX466" s="5">
        <v>836</v>
      </c>
      <c r="LY466" s="5">
        <v>836</v>
      </c>
      <c r="LZ466" s="5">
        <v>836</v>
      </c>
      <c r="MA466" s="5">
        <v>836</v>
      </c>
      <c r="MB466" s="5">
        <v>836</v>
      </c>
      <c r="MC466" s="5">
        <v>836</v>
      </c>
      <c r="MD466" s="5">
        <v>836</v>
      </c>
      <c r="ME466" s="5">
        <v>836</v>
      </c>
      <c r="MF466" s="5">
        <v>886.16</v>
      </c>
      <c r="MG466" s="5">
        <v>886.16</v>
      </c>
      <c r="MH466" s="5">
        <v>886.16</v>
      </c>
      <c r="MI466" s="5">
        <v>886.16</v>
      </c>
      <c r="MJ466" s="5">
        <v>886.16</v>
      </c>
      <c r="MK466" s="5">
        <v>886.16</v>
      </c>
      <c r="ML466" s="5">
        <v>886.16</v>
      </c>
      <c r="MM466" s="5">
        <v>886.16</v>
      </c>
      <c r="MN466" s="5">
        <v>886.16</v>
      </c>
      <c r="MO466" s="5">
        <v>886.16</v>
      </c>
      <c r="MP466" s="5">
        <v>886.16</v>
      </c>
      <c r="MQ466" s="5">
        <v>886.16</v>
      </c>
      <c r="MR466" s="5">
        <v>939.32960000000003</v>
      </c>
      <c r="MS466" s="5">
        <v>939.32960000000003</v>
      </c>
      <c r="MT466" s="5">
        <v>939.32960000000003</v>
      </c>
      <c r="MU466" s="5">
        <v>939.32960000000003</v>
      </c>
      <c r="MV466" s="5">
        <v>939.32960000000003</v>
      </c>
      <c r="MW466" s="5">
        <v>939.32960000000003</v>
      </c>
      <c r="MX466" s="5">
        <v>939.32960000000003</v>
      </c>
      <c r="MY466" s="5">
        <v>939.32960000000003</v>
      </c>
      <c r="MZ466" s="5">
        <v>939.32960000000003</v>
      </c>
      <c r="NA466" s="5">
        <v>939.32960000000003</v>
      </c>
      <c r="NB466" s="5">
        <v>939.32960000000003</v>
      </c>
      <c r="NC466" s="5">
        <v>939.32960000000003</v>
      </c>
      <c r="ND466" s="5">
        <v>995.68937600000004</v>
      </c>
      <c r="NE466" s="5">
        <v>995.68937600000004</v>
      </c>
      <c r="NF466" s="5">
        <v>995.68937600000004</v>
      </c>
      <c r="NG466" s="5">
        <v>995.68937600000004</v>
      </c>
      <c r="NH466" s="5">
        <v>995.68937600000004</v>
      </c>
      <c r="NI466" s="5">
        <v>995.68937600000004</v>
      </c>
      <c r="NJ466" s="5">
        <v>995.68937600000004</v>
      </c>
      <c r="NK466" s="5">
        <v>995.68937600000004</v>
      </c>
      <c r="NL466" s="5">
        <v>995.68937600000004</v>
      </c>
      <c r="NM466" s="5">
        <v>995.68937600000004</v>
      </c>
      <c r="NN466" s="5">
        <v>995.68937600000004</v>
      </c>
      <c r="NO466" s="5">
        <v>995.68937600000004</v>
      </c>
      <c r="NP466" s="5">
        <v>1055.4307385600002</v>
      </c>
      <c r="NQ466" s="5">
        <v>1055.4307385600002</v>
      </c>
      <c r="NR466" s="5">
        <v>1055.4307385600002</v>
      </c>
      <c r="NS466" s="5">
        <v>1055.4307385600002</v>
      </c>
      <c r="NT466" s="5">
        <v>1055.4307385600002</v>
      </c>
      <c r="NU466" s="5">
        <v>1055.4307385600002</v>
      </c>
      <c r="NV466" s="5">
        <v>1055.4307385600002</v>
      </c>
      <c r="NW466" s="5">
        <v>1055.4307385600002</v>
      </c>
      <c r="NX466" s="5">
        <v>1055.4307385600002</v>
      </c>
      <c r="NY466" s="5">
        <v>1055.4307385600002</v>
      </c>
      <c r="NZ466" s="5">
        <v>1055.4307385600002</v>
      </c>
      <c r="OA466" s="5">
        <v>1055.4307385600002</v>
      </c>
      <c r="OB466" s="5">
        <v>1118.7565828736003</v>
      </c>
      <c r="OC466" s="5">
        <v>1118.7565828736003</v>
      </c>
      <c r="OD466" s="5">
        <v>1118.7565828736003</v>
      </c>
      <c r="OE466" s="5">
        <v>1118.7565828736003</v>
      </c>
      <c r="OF466" s="5">
        <v>1118.7565828736003</v>
      </c>
      <c r="OG466" s="5">
        <v>1118.7565828736003</v>
      </c>
      <c r="OH466" s="5">
        <v>1118.7565828736003</v>
      </c>
      <c r="OI466" s="5">
        <v>1118.7565828736003</v>
      </c>
      <c r="OJ466" s="5">
        <v>1118.7565828736003</v>
      </c>
      <c r="OK466" s="5">
        <v>1118.7565828736003</v>
      </c>
      <c r="OL466" s="5">
        <v>1118.7565828736003</v>
      </c>
      <c r="OM466" s="5">
        <v>1118.7565828736003</v>
      </c>
      <c r="ON466" s="5"/>
      <c r="OQ466" s="59">
        <v>0</v>
      </c>
      <c r="OR466" s="59">
        <v>0</v>
      </c>
      <c r="OS466" s="59">
        <v>0</v>
      </c>
      <c r="OT466" s="59">
        <v>0</v>
      </c>
      <c r="OU466" s="59">
        <v>0</v>
      </c>
      <c r="OV466" s="59">
        <v>0</v>
      </c>
      <c r="OW466" s="59">
        <v>0</v>
      </c>
      <c r="OX466" s="59">
        <v>0</v>
      </c>
      <c r="OY466" s="59">
        <v>0</v>
      </c>
      <c r="OZ466" s="59">
        <v>0</v>
      </c>
      <c r="PA466" s="59">
        <v>0</v>
      </c>
      <c r="PB466" s="59">
        <v>0</v>
      </c>
      <c r="PC466" s="59">
        <v>0</v>
      </c>
      <c r="PD466" s="59">
        <v>0</v>
      </c>
      <c r="PE466" s="59">
        <v>0</v>
      </c>
      <c r="PF466" s="59">
        <v>0</v>
      </c>
      <c r="PG466" s="59">
        <v>0</v>
      </c>
      <c r="PH466" s="59">
        <v>0</v>
      </c>
      <c r="PI466" s="59">
        <v>0</v>
      </c>
      <c r="PJ466" s="59">
        <v>0</v>
      </c>
      <c r="PK466" s="59">
        <v>0</v>
      </c>
      <c r="PL466" s="59">
        <v>0</v>
      </c>
      <c r="PM466" s="59">
        <v>0</v>
      </c>
      <c r="PN466" s="59">
        <v>0</v>
      </c>
      <c r="PO466" s="59">
        <v>0</v>
      </c>
      <c r="PP466" s="59">
        <v>0</v>
      </c>
      <c r="PQ466" s="59">
        <v>0</v>
      </c>
      <c r="PR466" s="59">
        <v>0</v>
      </c>
      <c r="PS466" s="59">
        <v>0</v>
      </c>
      <c r="PT466" s="59">
        <v>0</v>
      </c>
      <c r="PU466" s="59">
        <v>0</v>
      </c>
      <c r="PV466" s="59">
        <v>0</v>
      </c>
      <c r="PW466" s="59">
        <v>0</v>
      </c>
      <c r="PX466" s="59">
        <v>0</v>
      </c>
      <c r="PY466" s="59">
        <v>0</v>
      </c>
      <c r="PZ466" s="59">
        <v>0</v>
      </c>
      <c r="QA466" s="59">
        <v>0</v>
      </c>
      <c r="QB466" s="59">
        <v>0</v>
      </c>
      <c r="QC466" s="59">
        <v>0</v>
      </c>
      <c r="QD466" s="59">
        <v>0</v>
      </c>
      <c r="QE466" s="59">
        <v>0</v>
      </c>
      <c r="QF466" s="59">
        <v>0</v>
      </c>
      <c r="QG466" s="59">
        <v>0</v>
      </c>
      <c r="QH466" s="59">
        <v>0</v>
      </c>
      <c r="QI466" s="59">
        <v>0</v>
      </c>
      <c r="QJ466" s="59">
        <v>0</v>
      </c>
      <c r="QK466" s="59">
        <v>0</v>
      </c>
      <c r="QL466" s="59">
        <v>0</v>
      </c>
      <c r="QM466" s="59">
        <v>260.89123311400033</v>
      </c>
      <c r="QN466" s="59">
        <v>260.89123311400033</v>
      </c>
      <c r="QO466" s="59">
        <v>260.89123311400033</v>
      </c>
      <c r="QP466" s="59">
        <v>260.89123311400033</v>
      </c>
      <c r="QQ466" s="59">
        <v>260.89123311400033</v>
      </c>
      <c r="QR466" s="59">
        <v>260.89123311400033</v>
      </c>
      <c r="QS466" s="59">
        <v>260.89123311400033</v>
      </c>
      <c r="QT466" s="59">
        <v>260.89123311400033</v>
      </c>
      <c r="QU466" s="59">
        <v>260.89123311400033</v>
      </c>
      <c r="QV466" s="59">
        <v>260.89123311400033</v>
      </c>
      <c r="QW466" s="59">
        <v>260.89123311400033</v>
      </c>
      <c r="QX466" s="59">
        <v>260.89123311400033</v>
      </c>
      <c r="QY466" s="59">
        <v>554.88771460084092</v>
      </c>
      <c r="QZ466" s="59">
        <v>554.88771460084092</v>
      </c>
      <c r="RA466" s="59">
        <v>554.88771460084092</v>
      </c>
      <c r="RB466" s="59">
        <v>554.88771460084092</v>
      </c>
      <c r="RC466" s="59">
        <v>554.88771460084092</v>
      </c>
      <c r="RD466" s="59">
        <v>554.88771460084092</v>
      </c>
      <c r="RE466" s="59">
        <v>554.88771460084092</v>
      </c>
      <c r="RF466" s="59">
        <v>554.88771460084092</v>
      </c>
      <c r="RG466" s="59">
        <v>554.88771460084092</v>
      </c>
      <c r="RH466" s="59">
        <v>554.88771460084092</v>
      </c>
      <c r="RI466" s="59">
        <v>554.88771460084092</v>
      </c>
      <c r="RJ466" s="59">
        <v>554.88771460084092</v>
      </c>
      <c r="RK466" s="59"/>
      <c r="RN466" s="59">
        <v>1477.5</v>
      </c>
      <c r="RO466" s="59">
        <v>1477.5</v>
      </c>
      <c r="RP466" s="59">
        <v>1625.25</v>
      </c>
      <c r="RQ466" s="59">
        <v>1625.25</v>
      </c>
      <c r="RR466" s="59">
        <v>1625.25</v>
      </c>
      <c r="RS466" s="59">
        <v>1625.25</v>
      </c>
      <c r="RT466" s="59">
        <v>1625.25</v>
      </c>
      <c r="RU466" s="59">
        <v>1625.25</v>
      </c>
      <c r="RV466" s="59">
        <v>1625.25</v>
      </c>
      <c r="RW466" s="59">
        <v>1625.25</v>
      </c>
      <c r="RX466" s="59">
        <v>1625.25</v>
      </c>
      <c r="RY466" s="59">
        <v>1625.25</v>
      </c>
      <c r="RZ466" s="59">
        <v>1722.7649999999999</v>
      </c>
      <c r="SA466" s="59">
        <v>1722.7649999999999</v>
      </c>
      <c r="SB466" s="59">
        <v>1722.7649999999999</v>
      </c>
      <c r="SC466" s="59">
        <v>1722.7649999999999</v>
      </c>
      <c r="SD466" s="59">
        <v>1722.7649999999999</v>
      </c>
      <c r="SE466" s="59">
        <v>1722.7649999999999</v>
      </c>
      <c r="SF466" s="59">
        <v>1722.7649999999999</v>
      </c>
      <c r="SG466" s="59">
        <v>1722.7649999999999</v>
      </c>
      <c r="SH466" s="59">
        <v>1722.7649999999999</v>
      </c>
      <c r="SI466" s="59">
        <v>1722.7649999999999</v>
      </c>
      <c r="SJ466" s="59">
        <v>1722.7649999999999</v>
      </c>
      <c r="SK466" s="59">
        <v>1722.7649999999999</v>
      </c>
      <c r="SL466" s="59">
        <v>1826.1309000000001</v>
      </c>
      <c r="SM466" s="59">
        <v>1826.1309000000001</v>
      </c>
      <c r="SN466" s="59">
        <v>1826.1309000000001</v>
      </c>
      <c r="SO466" s="59">
        <v>1826.1309000000001</v>
      </c>
      <c r="SP466" s="59">
        <v>1826.1309000000001</v>
      </c>
      <c r="SQ466" s="59">
        <v>1826.1309000000001</v>
      </c>
      <c r="SR466" s="59">
        <v>1826.1309000000001</v>
      </c>
      <c r="SS466" s="59">
        <v>1826.1309000000001</v>
      </c>
      <c r="ST466" s="59">
        <v>1826.1309000000001</v>
      </c>
      <c r="SU466" s="59">
        <v>1826.1309000000001</v>
      </c>
      <c r="SV466" s="59">
        <v>1826.1309000000001</v>
      </c>
      <c r="SW466" s="59">
        <v>1826.1309000000001</v>
      </c>
      <c r="SX466" s="59">
        <v>1935.698754</v>
      </c>
      <c r="SY466" s="59">
        <v>1935.698754</v>
      </c>
      <c r="SZ466" s="59">
        <v>1935.698754</v>
      </c>
      <c r="TA466" s="59">
        <v>1935.698754</v>
      </c>
      <c r="TB466" s="59">
        <v>1935.698754</v>
      </c>
      <c r="TC466" s="59">
        <v>1935.698754</v>
      </c>
      <c r="TD466" s="59">
        <v>1935.698754</v>
      </c>
      <c r="TE466" s="59">
        <v>1935.698754</v>
      </c>
      <c r="TF466" s="59">
        <v>1935.698754</v>
      </c>
      <c r="TG466" s="59">
        <v>1935.698754</v>
      </c>
      <c r="TH466" s="59">
        <v>1935.698754</v>
      </c>
      <c r="TI466" s="59">
        <v>1935.698754</v>
      </c>
      <c r="TJ466" s="59">
        <v>2312.731912354001</v>
      </c>
      <c r="TK466" s="59">
        <v>2312.731912354001</v>
      </c>
      <c r="TL466" s="59">
        <v>2312.731912354001</v>
      </c>
      <c r="TM466" s="59">
        <v>2312.731912354001</v>
      </c>
      <c r="TN466" s="59">
        <v>2312.731912354001</v>
      </c>
      <c r="TO466" s="59">
        <v>2312.731912354001</v>
      </c>
      <c r="TP466" s="59">
        <v>2312.731912354001</v>
      </c>
      <c r="TQ466" s="59">
        <v>2312.731912354001</v>
      </c>
      <c r="TR466" s="59">
        <v>2312.731912354001</v>
      </c>
      <c r="TS466" s="59">
        <v>2312.731912354001</v>
      </c>
      <c r="TT466" s="59">
        <v>2312.731912354001</v>
      </c>
      <c r="TU466" s="59">
        <v>2312.731912354001</v>
      </c>
      <c r="TV466" s="59">
        <v>2729.8388345952417</v>
      </c>
      <c r="TW466" s="59">
        <v>2729.8388345952417</v>
      </c>
      <c r="TX466" s="59">
        <v>2729.8388345952417</v>
      </c>
      <c r="TY466" s="59">
        <v>2729.8388345952417</v>
      </c>
      <c r="TZ466" s="59">
        <v>2729.8388345952417</v>
      </c>
      <c r="UA466" s="59">
        <v>2729.8388345952417</v>
      </c>
      <c r="UB466" s="59">
        <v>2729.8388345952417</v>
      </c>
      <c r="UC466" s="59">
        <v>2729.8388345952417</v>
      </c>
      <c r="UD466" s="59">
        <v>2729.8388345952417</v>
      </c>
      <c r="UE466" s="59">
        <v>2729.8388345952417</v>
      </c>
      <c r="UF466" s="59">
        <v>2729.8388345952417</v>
      </c>
      <c r="UG466" s="59">
        <v>2729.8388345952417</v>
      </c>
      <c r="UH466" s="59"/>
      <c r="UK466" s="59">
        <v>9327.5</v>
      </c>
      <c r="UL466" s="59">
        <v>10039.259999999997</v>
      </c>
      <c r="UM466" s="59">
        <v>10641.615599999997</v>
      </c>
      <c r="UN466" s="59">
        <v>11280.112536000002</v>
      </c>
      <c r="UO466" s="59">
        <v>11956.919288160001</v>
      </c>
      <c r="UP466" s="59">
        <v>12674.334445449604</v>
      </c>
      <c r="UQ466" s="59"/>
      <c r="UT466" s="59">
        <v>9880</v>
      </c>
      <c r="UU466" s="59">
        <v>10633.92</v>
      </c>
      <c r="UV466" s="59">
        <v>11271.955200000004</v>
      </c>
      <c r="UW466" s="59">
        <v>11948.272512000001</v>
      </c>
      <c r="UX466" s="59">
        <v>12665.168862720004</v>
      </c>
      <c r="UY466" s="59">
        <v>13425.078994483205</v>
      </c>
      <c r="UZ466" s="59"/>
      <c r="VC466" s="59">
        <v>0</v>
      </c>
      <c r="VD466" s="59">
        <v>0</v>
      </c>
      <c r="VE466" s="59">
        <v>0</v>
      </c>
      <c r="VF466" s="59">
        <v>0</v>
      </c>
      <c r="VG466" s="59">
        <v>3130.6947973680049</v>
      </c>
      <c r="VH466" s="59">
        <v>6658.6525752100906</v>
      </c>
      <c r="VI466" s="59"/>
      <c r="VL466" s="59">
        <v>19207.5</v>
      </c>
      <c r="VM466" s="59">
        <v>20673.179999999997</v>
      </c>
      <c r="VN466" s="59">
        <v>21913.570800000001</v>
      </c>
      <c r="VO466" s="59">
        <v>23228.385048000004</v>
      </c>
      <c r="VP466" s="59">
        <v>27752.782948248008</v>
      </c>
      <c r="VQ466" s="59">
        <v>32758.0660151429</v>
      </c>
      <c r="VR466" s="59"/>
      <c r="VU466" s="59">
        <v>325000</v>
      </c>
      <c r="VV466" s="59">
        <v>349800</v>
      </c>
      <c r="VW466" s="59">
        <v>370788</v>
      </c>
      <c r="VX466" s="59">
        <v>393035.28</v>
      </c>
      <c r="VY466" s="59">
        <v>416617.39680000005</v>
      </c>
      <c r="VZ466" s="59">
        <v>441614.44060799998</v>
      </c>
      <c r="WA466" s="59"/>
      <c r="WD466" s="59">
        <v>27083.333333333332</v>
      </c>
      <c r="WE466" s="59">
        <v>29150</v>
      </c>
      <c r="WF466" s="59">
        <v>30899</v>
      </c>
      <c r="WG466" s="59">
        <v>32752.940000000002</v>
      </c>
      <c r="WH466" s="59">
        <v>34718.116400000006</v>
      </c>
      <c r="WI466" s="59">
        <v>36801.203384</v>
      </c>
      <c r="WJ466" s="59"/>
      <c r="WM466" s="59">
        <v>1136.5225905721081</v>
      </c>
      <c r="WN466" s="59">
        <v>1223.2480067142258</v>
      </c>
      <c r="WO466" s="59">
        <v>1296.6428871170795</v>
      </c>
      <c r="WP466" s="59">
        <v>1374.4414603441044</v>
      </c>
      <c r="WQ466" s="59">
        <v>1456.9079479647507</v>
      </c>
      <c r="WR466" s="59">
        <v>1544.3224248426354</v>
      </c>
      <c r="WS466" s="59"/>
      <c r="WV466" s="74">
        <v>99.533333333333331</v>
      </c>
      <c r="WW466" s="74">
        <v>111.53333333333333</v>
      </c>
      <c r="WX466" s="74">
        <v>123.53333333333333</v>
      </c>
      <c r="WY466" s="74">
        <v>135.53333333333333</v>
      </c>
      <c r="WZ466" s="74">
        <v>147.53333333333333</v>
      </c>
      <c r="XA466" s="74">
        <v>159.53333333333333</v>
      </c>
      <c r="XB466" s="74"/>
      <c r="XE466" s="80">
        <v>8</v>
      </c>
      <c r="XF466" s="80">
        <v>9</v>
      </c>
      <c r="XG466" s="80">
        <v>10</v>
      </c>
      <c r="XH466" s="80">
        <v>11</v>
      </c>
      <c r="XI466" s="80">
        <v>12</v>
      </c>
      <c r="XJ466" s="80">
        <v>13</v>
      </c>
      <c r="XK466" s="80"/>
      <c r="XL466" s="75"/>
      <c r="XM466" s="75"/>
      <c r="XN466" s="80">
        <v>3</v>
      </c>
      <c r="XO466" s="80">
        <v>3</v>
      </c>
      <c r="XP466" s="80">
        <v>3</v>
      </c>
      <c r="XQ466" s="80">
        <v>3</v>
      </c>
      <c r="XR466" s="80">
        <v>3</v>
      </c>
      <c r="XS466" s="80">
        <v>3</v>
      </c>
      <c r="XT466" s="80"/>
      <c r="XW466" s="80">
        <v>15</v>
      </c>
      <c r="XX466" s="80">
        <v>15</v>
      </c>
      <c r="XY466" s="80">
        <v>15</v>
      </c>
      <c r="XZ466" s="80">
        <v>15</v>
      </c>
      <c r="YA466" s="80">
        <v>15</v>
      </c>
      <c r="YB466" s="80">
        <v>15</v>
      </c>
      <c r="YC466" s="80"/>
      <c r="YF466" s="5">
        <v>6915.7399636312821</v>
      </c>
      <c r="YG466" s="5">
        <v>7443.4641208560643</v>
      </c>
      <c r="YH466" s="5">
        <v>7890.0719681074297</v>
      </c>
      <c r="YI466" s="5">
        <v>8363.4762861938761</v>
      </c>
      <c r="YJ466" s="5">
        <v>8865.2848633655121</v>
      </c>
      <c r="YK466" s="5">
        <v>9397.2019551674384</v>
      </c>
      <c r="YL466" s="5"/>
      <c r="YO466" s="5">
        <v>68191.355434326484</v>
      </c>
      <c r="YP466" s="5">
        <v>73394.880402853552</v>
      </c>
      <c r="YQ466" s="5">
        <v>77798.573227024768</v>
      </c>
      <c r="YR466" s="5">
        <v>82466.487620646265</v>
      </c>
      <c r="YS466" s="5">
        <v>87414.476877885041</v>
      </c>
      <c r="YT466" s="5">
        <v>92659.345490558131</v>
      </c>
      <c r="YU466" s="5"/>
      <c r="YX466" s="5">
        <v>46638.641077171065</v>
      </c>
      <c r="YY466" s="5">
        <v>72740.558265604006</v>
      </c>
      <c r="YZ466" s="5">
        <v>77798.573227024768</v>
      </c>
      <c r="ZA466" s="5">
        <v>82466.487620646265</v>
      </c>
      <c r="ZB466" s="5">
        <v>87414.476877885041</v>
      </c>
      <c r="ZC466" s="5">
        <v>92659.345490558131</v>
      </c>
      <c r="ZD466" s="5"/>
      <c r="ZG466" s="5">
        <v>1136.5225905721081</v>
      </c>
      <c r="ZH466" s="5">
        <v>1223.2480067142258</v>
      </c>
      <c r="ZI466" s="5">
        <v>1296.6428871170795</v>
      </c>
      <c r="ZJ466" s="5">
        <v>1374.4414603441044</v>
      </c>
      <c r="ZK466" s="5">
        <v>1456.9079479647507</v>
      </c>
      <c r="ZL466" s="5">
        <v>1544.3224248426354</v>
      </c>
      <c r="ZM466" s="5"/>
      <c r="ZP466" s="60">
        <v>31822.632536019028</v>
      </c>
      <c r="ZQ466" s="60">
        <v>34250.944187998321</v>
      </c>
      <c r="ZR466" s="60">
        <v>36306.000839278226</v>
      </c>
      <c r="ZS466" s="60">
        <v>38484.360889634925</v>
      </c>
      <c r="ZT466" s="60">
        <v>40793.422543013017</v>
      </c>
      <c r="ZU466" s="60">
        <v>43241.02789559379</v>
      </c>
      <c r="ZV466" s="60"/>
      <c r="ZY466" s="60">
        <v>1136.5225905721081</v>
      </c>
      <c r="ZZ466" s="60">
        <v>1223.2480067142258</v>
      </c>
      <c r="AAA466" s="60">
        <v>1296.6428871170795</v>
      </c>
      <c r="AAB466" s="60">
        <v>1374.4414603441044</v>
      </c>
      <c r="AAC466" s="60">
        <v>1456.9079479647507</v>
      </c>
      <c r="AAD466" s="60">
        <v>1544.3224248426354</v>
      </c>
      <c r="AAE466" s="60"/>
      <c r="AAH466" s="60">
        <v>215939.29220870053</v>
      </c>
      <c r="AAI466" s="60">
        <v>260551.82543013009</v>
      </c>
      <c r="AAJ466" s="60">
        <v>306007.72135963076</v>
      </c>
      <c r="AAK466" s="60">
        <v>355980.33822912304</v>
      </c>
      <c r="AAL466" s="60">
        <v>410848.04132605973</v>
      </c>
      <c r="AAM466" s="60">
        <v>471018.33957700379</v>
      </c>
      <c r="AAN466" s="60"/>
      <c r="AAQ466" s="5">
        <v>247761.92474471955</v>
      </c>
      <c r="AAR466" s="5">
        <v>294802.76961812843</v>
      </c>
      <c r="AAS466" s="5">
        <v>342313.72219890897</v>
      </c>
      <c r="AAT466" s="5">
        <v>394464.69911875797</v>
      </c>
      <c r="AAU466" s="5">
        <v>451641.46386907273</v>
      </c>
      <c r="AAV466" s="5">
        <v>514259.36747259757</v>
      </c>
    </row>
    <row r="467" spans="2:724" ht="15" customHeight="1">
      <c r="B467" s="228">
        <v>194</v>
      </c>
      <c r="C467" s="228">
        <v>672859</v>
      </c>
      <c r="D467" s="229" t="s">
        <v>601</v>
      </c>
      <c r="E467" s="73" t="b">
        <v>0</v>
      </c>
      <c r="F467" s="230">
        <v>39300</v>
      </c>
      <c r="G467" s="231" t="s">
        <v>426</v>
      </c>
      <c r="H467" s="57" t="s">
        <v>268</v>
      </c>
      <c r="I467" s="57" t="s">
        <v>199</v>
      </c>
      <c r="J467" s="229" t="s">
        <v>271</v>
      </c>
      <c r="K467" s="232">
        <v>12000</v>
      </c>
      <c r="L467" s="232">
        <v>0</v>
      </c>
      <c r="M467" s="73" t="b">
        <v>1</v>
      </c>
      <c r="N467" s="73" t="b">
        <v>1</v>
      </c>
      <c r="O467" s="73" t="b">
        <v>1</v>
      </c>
      <c r="P467" s="27">
        <v>40396</v>
      </c>
      <c r="Q467" s="27" t="s">
        <v>426</v>
      </c>
      <c r="R467" s="69">
        <v>0</v>
      </c>
      <c r="S467" s="69">
        <v>0.06</v>
      </c>
      <c r="T467" s="69">
        <v>0.06</v>
      </c>
      <c r="U467" s="69">
        <v>0.06</v>
      </c>
      <c r="V467" s="69">
        <v>0.06</v>
      </c>
      <c r="W467" s="69">
        <v>0.06</v>
      </c>
      <c r="Z467" s="232">
        <v>12000</v>
      </c>
      <c r="AA467" s="232">
        <v>12000</v>
      </c>
      <c r="AB467" s="232">
        <v>13000</v>
      </c>
      <c r="AC467" s="232">
        <v>13000</v>
      </c>
      <c r="AD467" s="232">
        <v>13000</v>
      </c>
      <c r="AE467" s="232">
        <v>13000</v>
      </c>
      <c r="AF467" s="232">
        <v>13000</v>
      </c>
      <c r="AG467" s="232">
        <v>13000</v>
      </c>
      <c r="AH467" s="232">
        <v>13000</v>
      </c>
      <c r="AI467" s="232">
        <v>13000</v>
      </c>
      <c r="AJ467" s="232">
        <v>13000</v>
      </c>
      <c r="AK467" s="232">
        <v>13000</v>
      </c>
      <c r="AL467" s="5">
        <v>13780</v>
      </c>
      <c r="AM467" s="5">
        <v>13780</v>
      </c>
      <c r="AN467" s="5">
        <v>13780</v>
      </c>
      <c r="AO467" s="5">
        <v>13780</v>
      </c>
      <c r="AP467" s="5">
        <v>13780</v>
      </c>
      <c r="AQ467" s="5">
        <v>13780</v>
      </c>
      <c r="AR467" s="5">
        <v>13780</v>
      </c>
      <c r="AS467" s="5">
        <v>13780</v>
      </c>
      <c r="AT467" s="5">
        <v>13780</v>
      </c>
      <c r="AU467" s="5">
        <v>13780</v>
      </c>
      <c r="AV467" s="5">
        <v>13780</v>
      </c>
      <c r="AW467" s="5">
        <v>13780</v>
      </c>
      <c r="AX467" s="5">
        <v>14606.800000000001</v>
      </c>
      <c r="AY467" s="5">
        <v>14606.800000000001</v>
      </c>
      <c r="AZ467" s="5">
        <v>14606.800000000001</v>
      </c>
      <c r="BA467" s="5">
        <v>14606.800000000001</v>
      </c>
      <c r="BB467" s="5">
        <v>14606.800000000001</v>
      </c>
      <c r="BC467" s="5">
        <v>14606.800000000001</v>
      </c>
      <c r="BD467" s="5">
        <v>14606.800000000001</v>
      </c>
      <c r="BE467" s="5">
        <v>14606.800000000001</v>
      </c>
      <c r="BF467" s="5">
        <v>14606.800000000001</v>
      </c>
      <c r="BG467" s="5">
        <v>14606.800000000001</v>
      </c>
      <c r="BH467" s="5">
        <v>14606.800000000001</v>
      </c>
      <c r="BI467" s="5">
        <v>14606.800000000001</v>
      </c>
      <c r="BJ467" s="5">
        <v>15483.208000000002</v>
      </c>
      <c r="BK467" s="5">
        <v>15483.208000000002</v>
      </c>
      <c r="BL467" s="5">
        <v>15483.208000000002</v>
      </c>
      <c r="BM467" s="5">
        <v>15483.208000000002</v>
      </c>
      <c r="BN467" s="5">
        <v>15483.208000000002</v>
      </c>
      <c r="BO467" s="5">
        <v>15483.208000000002</v>
      </c>
      <c r="BP467" s="5">
        <v>15483.208000000002</v>
      </c>
      <c r="BQ467" s="5">
        <v>15483.208000000002</v>
      </c>
      <c r="BR467" s="5">
        <v>15483.208000000002</v>
      </c>
      <c r="BS467" s="5">
        <v>15483.208000000002</v>
      </c>
      <c r="BT467" s="5">
        <v>15483.208000000002</v>
      </c>
      <c r="BU467" s="5">
        <v>15483.208000000002</v>
      </c>
      <c r="BV467" s="5">
        <v>16412.200480000003</v>
      </c>
      <c r="BW467" s="5">
        <v>16412.200480000003</v>
      </c>
      <c r="BX467" s="5">
        <v>16412.200480000003</v>
      </c>
      <c r="BY467" s="5">
        <v>16412.200480000003</v>
      </c>
      <c r="BZ467" s="5">
        <v>16412.200480000003</v>
      </c>
      <c r="CA467" s="5">
        <v>16412.200480000003</v>
      </c>
      <c r="CB467" s="5">
        <v>16412.200480000003</v>
      </c>
      <c r="CC467" s="5">
        <v>16412.200480000003</v>
      </c>
      <c r="CD467" s="5">
        <v>16412.200480000003</v>
      </c>
      <c r="CE467" s="5">
        <v>16412.200480000003</v>
      </c>
      <c r="CF467" s="5">
        <v>16412.200480000003</v>
      </c>
      <c r="CG467" s="5">
        <v>16412.200480000003</v>
      </c>
      <c r="CH467" s="5">
        <v>17396.932508800004</v>
      </c>
      <c r="CI467" s="5">
        <v>17396.932508800004</v>
      </c>
      <c r="CJ467" s="5">
        <v>17396.932508800004</v>
      </c>
      <c r="CK467" s="5">
        <v>17396.932508800004</v>
      </c>
      <c r="CL467" s="5">
        <v>17396.932508800004</v>
      </c>
      <c r="CM467" s="5">
        <v>17396.932508800004</v>
      </c>
      <c r="CN467" s="5">
        <v>17396.932508800004</v>
      </c>
      <c r="CO467" s="5">
        <v>17396.932508800004</v>
      </c>
      <c r="CP467" s="5">
        <v>17396.932508800004</v>
      </c>
      <c r="CQ467" s="5">
        <v>17396.932508800004</v>
      </c>
      <c r="CR467" s="5">
        <v>17396.932508800004</v>
      </c>
      <c r="CS467" s="5">
        <v>17396.932508800004</v>
      </c>
      <c r="CU467" s="69">
        <v>0</v>
      </c>
      <c r="CV467" s="69">
        <v>0</v>
      </c>
      <c r="CW467" s="69">
        <v>0</v>
      </c>
      <c r="CX467" s="69">
        <v>0</v>
      </c>
      <c r="CY467" s="69">
        <v>0</v>
      </c>
      <c r="CZ467" s="69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/>
      <c r="FZ467" s="5">
        <v>12000</v>
      </c>
      <c r="GA467" s="5">
        <v>12000</v>
      </c>
      <c r="GB467" s="5">
        <v>13000</v>
      </c>
      <c r="GC467" s="5">
        <v>13000</v>
      </c>
      <c r="GD467" s="5">
        <v>13000</v>
      </c>
      <c r="GE467" s="5">
        <v>13000</v>
      </c>
      <c r="GF467" s="5">
        <v>13000</v>
      </c>
      <c r="GG467" s="5">
        <v>13000</v>
      </c>
      <c r="GH467" s="5">
        <v>13000</v>
      </c>
      <c r="GI467" s="5">
        <v>13000</v>
      </c>
      <c r="GJ467" s="5">
        <v>13000</v>
      </c>
      <c r="GK467" s="5">
        <v>13000</v>
      </c>
      <c r="GL467" s="5">
        <v>13780</v>
      </c>
      <c r="GM467" s="5">
        <v>13780</v>
      </c>
      <c r="GN467" s="5">
        <v>13780</v>
      </c>
      <c r="GO467" s="5">
        <v>13780</v>
      </c>
      <c r="GP467" s="5">
        <v>13780</v>
      </c>
      <c r="GQ467" s="5">
        <v>13780</v>
      </c>
      <c r="GR467" s="5">
        <v>13780</v>
      </c>
      <c r="GS467" s="5">
        <v>13780</v>
      </c>
      <c r="GT467" s="5">
        <v>13780</v>
      </c>
      <c r="GU467" s="5">
        <v>13780</v>
      </c>
      <c r="GV467" s="5">
        <v>13780</v>
      </c>
      <c r="GW467" s="5">
        <v>13780</v>
      </c>
      <c r="GX467" s="5">
        <v>14606.800000000001</v>
      </c>
      <c r="GY467" s="5">
        <v>14606.800000000001</v>
      </c>
      <c r="GZ467" s="5">
        <v>14606.800000000001</v>
      </c>
      <c r="HA467" s="5">
        <v>14606.800000000001</v>
      </c>
      <c r="HB467" s="5">
        <v>14606.800000000001</v>
      </c>
      <c r="HC467" s="5">
        <v>14606.800000000001</v>
      </c>
      <c r="HD467" s="5">
        <v>14606.800000000001</v>
      </c>
      <c r="HE467" s="5">
        <v>14606.800000000001</v>
      </c>
      <c r="HF467" s="5">
        <v>14606.800000000001</v>
      </c>
      <c r="HG467" s="5">
        <v>14606.800000000001</v>
      </c>
      <c r="HH467" s="5">
        <v>14606.800000000001</v>
      </c>
      <c r="HI467" s="5">
        <v>14606.800000000001</v>
      </c>
      <c r="HJ467" s="5">
        <v>15483.208000000002</v>
      </c>
      <c r="HK467" s="5">
        <v>15483.208000000002</v>
      </c>
      <c r="HL467" s="5">
        <v>15483.208000000002</v>
      </c>
      <c r="HM467" s="5">
        <v>15483.208000000002</v>
      </c>
      <c r="HN467" s="5">
        <v>15483.208000000002</v>
      </c>
      <c r="HO467" s="5">
        <v>15483.208000000002</v>
      </c>
      <c r="HP467" s="5">
        <v>15483.208000000002</v>
      </c>
      <c r="HQ467" s="5">
        <v>15483.208000000002</v>
      </c>
      <c r="HR467" s="5">
        <v>15483.208000000002</v>
      </c>
      <c r="HS467" s="5">
        <v>15483.208000000002</v>
      </c>
      <c r="HT467" s="5">
        <v>15483.208000000002</v>
      </c>
      <c r="HU467" s="5">
        <v>15483.208000000002</v>
      </c>
      <c r="HV467" s="5">
        <v>16412.200480000003</v>
      </c>
      <c r="HW467" s="5">
        <v>16412.200480000003</v>
      </c>
      <c r="HX467" s="5">
        <v>16412.200480000003</v>
      </c>
      <c r="HY467" s="5">
        <v>16412.200480000003</v>
      </c>
      <c r="HZ467" s="5">
        <v>16412.200480000003</v>
      </c>
      <c r="IA467" s="5">
        <v>16412.200480000003</v>
      </c>
      <c r="IB467" s="5">
        <v>16412.200480000003</v>
      </c>
      <c r="IC467" s="5">
        <v>16412.200480000003</v>
      </c>
      <c r="ID467" s="5">
        <v>16412.200480000003</v>
      </c>
      <c r="IE467" s="5">
        <v>16412.200480000003</v>
      </c>
      <c r="IF467" s="5">
        <v>16412.200480000003</v>
      </c>
      <c r="IG467" s="5">
        <v>16412.200480000003</v>
      </c>
      <c r="IH467" s="5">
        <v>17396.932508800004</v>
      </c>
      <c r="II467" s="5">
        <v>17396.932508800004</v>
      </c>
      <c r="IJ467" s="5">
        <v>17396.932508800004</v>
      </c>
      <c r="IK467" s="5">
        <v>17396.932508800004</v>
      </c>
      <c r="IL467" s="5">
        <v>17396.932508800004</v>
      </c>
      <c r="IM467" s="5">
        <v>17396.932508800004</v>
      </c>
      <c r="IN467" s="5">
        <v>17396.932508800004</v>
      </c>
      <c r="IO467" s="5">
        <v>17396.932508800004</v>
      </c>
      <c r="IP467" s="5">
        <v>17396.932508800004</v>
      </c>
      <c r="IQ467" s="5">
        <v>17396.932508800004</v>
      </c>
      <c r="IR467" s="5">
        <v>17396.932508800004</v>
      </c>
      <c r="IS467" s="5">
        <v>17396.932508800004</v>
      </c>
      <c r="IT467" s="5"/>
      <c r="IW467" s="5">
        <v>344.4</v>
      </c>
      <c r="IX467" s="5">
        <v>344.4</v>
      </c>
      <c r="IY467" s="5">
        <v>373.1</v>
      </c>
      <c r="IZ467" s="5">
        <v>373.1</v>
      </c>
      <c r="JA467" s="5">
        <v>373.1</v>
      </c>
      <c r="JB467" s="5">
        <v>373.1</v>
      </c>
      <c r="JC467" s="5">
        <v>373.1</v>
      </c>
      <c r="JD467" s="5">
        <v>373.1</v>
      </c>
      <c r="JE467" s="5">
        <v>373.1</v>
      </c>
      <c r="JF467" s="5">
        <v>373.1</v>
      </c>
      <c r="JG467" s="5">
        <v>373.1</v>
      </c>
      <c r="JH467" s="5">
        <v>373.1</v>
      </c>
      <c r="JI467" s="5">
        <v>395.48599999999999</v>
      </c>
      <c r="JJ467" s="5">
        <v>395.48599999999999</v>
      </c>
      <c r="JK467" s="5">
        <v>395.48599999999999</v>
      </c>
      <c r="JL467" s="5">
        <v>395.48599999999999</v>
      </c>
      <c r="JM467" s="5">
        <v>395.48599999999999</v>
      </c>
      <c r="JN467" s="5">
        <v>395.48599999999999</v>
      </c>
      <c r="JO467" s="5">
        <v>395.48599999999999</v>
      </c>
      <c r="JP467" s="5">
        <v>395.48599999999999</v>
      </c>
      <c r="JQ467" s="5">
        <v>395.48599999999999</v>
      </c>
      <c r="JR467" s="5">
        <v>395.48599999999999</v>
      </c>
      <c r="JS467" s="5">
        <v>395.48599999999999</v>
      </c>
      <c r="JT467" s="5">
        <v>395.48599999999999</v>
      </c>
      <c r="JU467" s="5">
        <v>419.21516000000003</v>
      </c>
      <c r="JV467" s="5">
        <v>419.21516000000003</v>
      </c>
      <c r="JW467" s="5">
        <v>419.21516000000003</v>
      </c>
      <c r="JX467" s="5">
        <v>419.21516000000003</v>
      </c>
      <c r="JY467" s="5">
        <v>419.21516000000003</v>
      </c>
      <c r="JZ467" s="5">
        <v>419.21516000000003</v>
      </c>
      <c r="KA467" s="5">
        <v>419.21516000000003</v>
      </c>
      <c r="KB467" s="5">
        <v>419.21516000000003</v>
      </c>
      <c r="KC467" s="5">
        <v>419.21516000000003</v>
      </c>
      <c r="KD467" s="5">
        <v>419.21516000000003</v>
      </c>
      <c r="KE467" s="5">
        <v>419.21516000000003</v>
      </c>
      <c r="KF467" s="5">
        <v>419.21516000000003</v>
      </c>
      <c r="KG467" s="5">
        <v>444.36806960000007</v>
      </c>
      <c r="KH467" s="5">
        <v>444.36806960000007</v>
      </c>
      <c r="KI467" s="5">
        <v>444.36806960000007</v>
      </c>
      <c r="KJ467" s="5">
        <v>444.36806960000007</v>
      </c>
      <c r="KK467" s="5">
        <v>444.36806960000007</v>
      </c>
      <c r="KL467" s="5">
        <v>444.36806960000007</v>
      </c>
      <c r="KM467" s="5">
        <v>444.36806960000007</v>
      </c>
      <c r="KN467" s="5">
        <v>444.36806960000007</v>
      </c>
      <c r="KO467" s="5">
        <v>444.36806960000007</v>
      </c>
      <c r="KP467" s="5">
        <v>444.36806960000007</v>
      </c>
      <c r="KQ467" s="5">
        <v>444.36806960000007</v>
      </c>
      <c r="KR467" s="5">
        <v>444.36806960000007</v>
      </c>
      <c r="KS467" s="5">
        <v>471.03015377600008</v>
      </c>
      <c r="KT467" s="5">
        <v>471.03015377600008</v>
      </c>
      <c r="KU467" s="5">
        <v>471.03015377600008</v>
      </c>
      <c r="KV467" s="5">
        <v>471.03015377600008</v>
      </c>
      <c r="KW467" s="5">
        <v>471.03015377600008</v>
      </c>
      <c r="KX467" s="5">
        <v>471.03015377600008</v>
      </c>
      <c r="KY467" s="5">
        <v>471.03015377600008</v>
      </c>
      <c r="KZ467" s="5">
        <v>471.03015377600008</v>
      </c>
      <c r="LA467" s="5">
        <v>471.03015377600008</v>
      </c>
      <c r="LB467" s="5">
        <v>471.03015377600008</v>
      </c>
      <c r="LC467" s="5">
        <v>471.03015377600008</v>
      </c>
      <c r="LD467" s="5">
        <v>471.03015377600008</v>
      </c>
      <c r="LE467" s="5">
        <v>499.29196300256012</v>
      </c>
      <c r="LF467" s="5">
        <v>499.29196300256012</v>
      </c>
      <c r="LG467" s="5">
        <v>499.29196300256012</v>
      </c>
      <c r="LH467" s="5">
        <v>499.29196300256012</v>
      </c>
      <c r="LI467" s="5">
        <v>499.29196300256012</v>
      </c>
      <c r="LJ467" s="5">
        <v>499.29196300256012</v>
      </c>
      <c r="LK467" s="5">
        <v>499.29196300256012</v>
      </c>
      <c r="LL467" s="5">
        <v>499.29196300256012</v>
      </c>
      <c r="LM467" s="5">
        <v>499.29196300256012</v>
      </c>
      <c r="LN467" s="5">
        <v>499.29196300256012</v>
      </c>
      <c r="LO467" s="5">
        <v>499.29196300256012</v>
      </c>
      <c r="LP467" s="5">
        <v>499.29196300256012</v>
      </c>
      <c r="LQ467" s="5"/>
      <c r="LT467" s="5">
        <v>364.8</v>
      </c>
      <c r="LU467" s="5">
        <v>364.8</v>
      </c>
      <c r="LV467" s="5">
        <v>395.2</v>
      </c>
      <c r="LW467" s="5">
        <v>395.2</v>
      </c>
      <c r="LX467" s="5">
        <v>395.2</v>
      </c>
      <c r="LY467" s="5">
        <v>395.2</v>
      </c>
      <c r="LZ467" s="5">
        <v>395.2</v>
      </c>
      <c r="MA467" s="5">
        <v>395.2</v>
      </c>
      <c r="MB467" s="5">
        <v>395.2</v>
      </c>
      <c r="MC467" s="5">
        <v>395.2</v>
      </c>
      <c r="MD467" s="5">
        <v>395.2</v>
      </c>
      <c r="ME467" s="5">
        <v>395.2</v>
      </c>
      <c r="MF467" s="5">
        <v>418.91199999999998</v>
      </c>
      <c r="MG467" s="5">
        <v>418.91199999999998</v>
      </c>
      <c r="MH467" s="5">
        <v>418.91199999999998</v>
      </c>
      <c r="MI467" s="5">
        <v>418.91199999999998</v>
      </c>
      <c r="MJ467" s="5">
        <v>418.91199999999998</v>
      </c>
      <c r="MK467" s="5">
        <v>418.91199999999998</v>
      </c>
      <c r="ML467" s="5">
        <v>418.91199999999998</v>
      </c>
      <c r="MM467" s="5">
        <v>418.91199999999998</v>
      </c>
      <c r="MN467" s="5">
        <v>418.91199999999998</v>
      </c>
      <c r="MO467" s="5">
        <v>418.91199999999998</v>
      </c>
      <c r="MP467" s="5">
        <v>418.91199999999998</v>
      </c>
      <c r="MQ467" s="5">
        <v>418.91199999999998</v>
      </c>
      <c r="MR467" s="5">
        <v>444.04672000000005</v>
      </c>
      <c r="MS467" s="5">
        <v>444.04672000000005</v>
      </c>
      <c r="MT467" s="5">
        <v>444.04672000000005</v>
      </c>
      <c r="MU467" s="5">
        <v>444.04672000000005</v>
      </c>
      <c r="MV467" s="5">
        <v>444.04672000000005</v>
      </c>
      <c r="MW467" s="5">
        <v>444.04672000000005</v>
      </c>
      <c r="MX467" s="5">
        <v>444.04672000000005</v>
      </c>
      <c r="MY467" s="5">
        <v>444.04672000000005</v>
      </c>
      <c r="MZ467" s="5">
        <v>444.04672000000005</v>
      </c>
      <c r="NA467" s="5">
        <v>444.04672000000005</v>
      </c>
      <c r="NB467" s="5">
        <v>444.04672000000005</v>
      </c>
      <c r="NC467" s="5">
        <v>444.04672000000005</v>
      </c>
      <c r="ND467" s="5">
        <v>470.68952320000005</v>
      </c>
      <c r="NE467" s="5">
        <v>470.68952320000005</v>
      </c>
      <c r="NF467" s="5">
        <v>470.68952320000005</v>
      </c>
      <c r="NG467" s="5">
        <v>470.68952320000005</v>
      </c>
      <c r="NH467" s="5">
        <v>470.68952320000005</v>
      </c>
      <c r="NI467" s="5">
        <v>470.68952320000005</v>
      </c>
      <c r="NJ467" s="5">
        <v>470.68952320000005</v>
      </c>
      <c r="NK467" s="5">
        <v>470.68952320000005</v>
      </c>
      <c r="NL467" s="5">
        <v>470.68952320000005</v>
      </c>
      <c r="NM467" s="5">
        <v>470.68952320000005</v>
      </c>
      <c r="NN467" s="5">
        <v>470.68952320000005</v>
      </c>
      <c r="NO467" s="5">
        <v>470.68952320000005</v>
      </c>
      <c r="NP467" s="5">
        <v>498.93089459200007</v>
      </c>
      <c r="NQ467" s="5">
        <v>498.93089459200007</v>
      </c>
      <c r="NR467" s="5">
        <v>498.93089459200007</v>
      </c>
      <c r="NS467" s="5">
        <v>498.93089459200007</v>
      </c>
      <c r="NT467" s="5">
        <v>498.93089459200007</v>
      </c>
      <c r="NU467" s="5">
        <v>498.93089459200007</v>
      </c>
      <c r="NV467" s="5">
        <v>498.93089459200007</v>
      </c>
      <c r="NW467" s="5">
        <v>498.93089459200007</v>
      </c>
      <c r="NX467" s="5">
        <v>498.93089459200007</v>
      </c>
      <c r="NY467" s="5">
        <v>498.93089459200007</v>
      </c>
      <c r="NZ467" s="5">
        <v>498.93089459200007</v>
      </c>
      <c r="OA467" s="5">
        <v>498.93089459200007</v>
      </c>
      <c r="OB467" s="5">
        <v>528.86674826752017</v>
      </c>
      <c r="OC467" s="5">
        <v>528.86674826752017</v>
      </c>
      <c r="OD467" s="5">
        <v>528.86674826752017</v>
      </c>
      <c r="OE467" s="5">
        <v>528.86674826752017</v>
      </c>
      <c r="OF467" s="5">
        <v>528.86674826752017</v>
      </c>
      <c r="OG467" s="5">
        <v>528.86674826752017</v>
      </c>
      <c r="OH467" s="5">
        <v>528.86674826752017</v>
      </c>
      <c r="OI467" s="5">
        <v>528.86674826752017</v>
      </c>
      <c r="OJ467" s="5">
        <v>528.86674826752017</v>
      </c>
      <c r="OK467" s="5">
        <v>528.86674826752017</v>
      </c>
      <c r="OL467" s="5">
        <v>528.86674826752017</v>
      </c>
      <c r="OM467" s="5">
        <v>528.86674826752017</v>
      </c>
      <c r="ON467" s="5"/>
      <c r="OQ467" s="59">
        <v>0</v>
      </c>
      <c r="OR467" s="59">
        <v>0</v>
      </c>
      <c r="OS467" s="59">
        <v>0</v>
      </c>
      <c r="OT467" s="59">
        <v>0</v>
      </c>
      <c r="OU467" s="59">
        <v>0</v>
      </c>
      <c r="OV467" s="59">
        <v>0</v>
      </c>
      <c r="OW467" s="59">
        <v>0</v>
      </c>
      <c r="OX467" s="59">
        <v>0</v>
      </c>
      <c r="OY467" s="59">
        <v>0</v>
      </c>
      <c r="OZ467" s="59">
        <v>0</v>
      </c>
      <c r="PA467" s="59">
        <v>0</v>
      </c>
      <c r="PB467" s="59">
        <v>0</v>
      </c>
      <c r="PC467" s="59">
        <v>0</v>
      </c>
      <c r="PD467" s="59">
        <v>0</v>
      </c>
      <c r="PE467" s="59">
        <v>0</v>
      </c>
      <c r="PF467" s="59">
        <v>0</v>
      </c>
      <c r="PG467" s="59">
        <v>0</v>
      </c>
      <c r="PH467" s="59">
        <v>0</v>
      </c>
      <c r="PI467" s="59">
        <v>0</v>
      </c>
      <c r="PJ467" s="59">
        <v>0</v>
      </c>
      <c r="PK467" s="59">
        <v>0</v>
      </c>
      <c r="PL467" s="59">
        <v>0</v>
      </c>
      <c r="PM467" s="59">
        <v>0</v>
      </c>
      <c r="PN467" s="59">
        <v>0</v>
      </c>
      <c r="PO467" s="59">
        <v>0</v>
      </c>
      <c r="PP467" s="59">
        <v>0</v>
      </c>
      <c r="PQ467" s="59">
        <v>0</v>
      </c>
      <c r="PR467" s="59">
        <v>0</v>
      </c>
      <c r="PS467" s="59">
        <v>0</v>
      </c>
      <c r="PT467" s="59">
        <v>0</v>
      </c>
      <c r="PU467" s="59">
        <v>0</v>
      </c>
      <c r="PV467" s="59">
        <v>0</v>
      </c>
      <c r="PW467" s="59">
        <v>0</v>
      </c>
      <c r="PX467" s="59">
        <v>0</v>
      </c>
      <c r="PY467" s="59">
        <v>0</v>
      </c>
      <c r="PZ467" s="59">
        <v>0</v>
      </c>
      <c r="QA467" s="59">
        <v>0</v>
      </c>
      <c r="QB467" s="59">
        <v>0</v>
      </c>
      <c r="QC467" s="59">
        <v>0</v>
      </c>
      <c r="QD467" s="59">
        <v>0</v>
      </c>
      <c r="QE467" s="59">
        <v>0</v>
      </c>
      <c r="QF467" s="59">
        <v>0</v>
      </c>
      <c r="QG467" s="59">
        <v>0</v>
      </c>
      <c r="QH467" s="59">
        <v>0</v>
      </c>
      <c r="QI467" s="59">
        <v>0</v>
      </c>
      <c r="QJ467" s="59">
        <v>0</v>
      </c>
      <c r="QK467" s="59">
        <v>0</v>
      </c>
      <c r="QL467" s="59">
        <v>0</v>
      </c>
      <c r="QM467" s="59">
        <v>0</v>
      </c>
      <c r="QN467" s="59">
        <v>0</v>
      </c>
      <c r="QO467" s="59">
        <v>0</v>
      </c>
      <c r="QP467" s="59">
        <v>0</v>
      </c>
      <c r="QQ467" s="59">
        <v>0</v>
      </c>
      <c r="QR467" s="59">
        <v>0</v>
      </c>
      <c r="QS467" s="59">
        <v>0</v>
      </c>
      <c r="QT467" s="59">
        <v>0</v>
      </c>
      <c r="QU467" s="59">
        <v>0</v>
      </c>
      <c r="QV467" s="59">
        <v>0</v>
      </c>
      <c r="QW467" s="59">
        <v>0</v>
      </c>
      <c r="QX467" s="59">
        <v>0</v>
      </c>
      <c r="QY467" s="59">
        <v>0</v>
      </c>
      <c r="QZ467" s="59">
        <v>0</v>
      </c>
      <c r="RA467" s="59">
        <v>0</v>
      </c>
      <c r="RB467" s="59">
        <v>0</v>
      </c>
      <c r="RC467" s="59">
        <v>0</v>
      </c>
      <c r="RD467" s="59">
        <v>0</v>
      </c>
      <c r="RE467" s="59">
        <v>0</v>
      </c>
      <c r="RF467" s="59">
        <v>0</v>
      </c>
      <c r="RG467" s="59">
        <v>0</v>
      </c>
      <c r="RH467" s="59">
        <v>0</v>
      </c>
      <c r="RI467" s="59">
        <v>0</v>
      </c>
      <c r="RJ467" s="59">
        <v>0</v>
      </c>
      <c r="RK467" s="59"/>
      <c r="RN467" s="59">
        <v>709.2</v>
      </c>
      <c r="RO467" s="59">
        <v>709.2</v>
      </c>
      <c r="RP467" s="59">
        <v>768.3</v>
      </c>
      <c r="RQ467" s="59">
        <v>768.3</v>
      </c>
      <c r="RR467" s="59">
        <v>768.3</v>
      </c>
      <c r="RS467" s="59">
        <v>768.3</v>
      </c>
      <c r="RT467" s="59">
        <v>768.3</v>
      </c>
      <c r="RU467" s="59">
        <v>768.3</v>
      </c>
      <c r="RV467" s="59">
        <v>768.3</v>
      </c>
      <c r="RW467" s="59">
        <v>768.3</v>
      </c>
      <c r="RX467" s="59">
        <v>768.3</v>
      </c>
      <c r="RY467" s="59">
        <v>768.3</v>
      </c>
      <c r="RZ467" s="59">
        <v>814.39799999999991</v>
      </c>
      <c r="SA467" s="59">
        <v>814.39799999999991</v>
      </c>
      <c r="SB467" s="59">
        <v>814.39799999999991</v>
      </c>
      <c r="SC467" s="59">
        <v>814.39799999999991</v>
      </c>
      <c r="SD467" s="59">
        <v>814.39799999999991</v>
      </c>
      <c r="SE467" s="59">
        <v>814.39799999999991</v>
      </c>
      <c r="SF467" s="59">
        <v>814.39799999999991</v>
      </c>
      <c r="SG467" s="59">
        <v>814.39799999999991</v>
      </c>
      <c r="SH467" s="59">
        <v>814.39799999999991</v>
      </c>
      <c r="SI467" s="59">
        <v>814.39799999999991</v>
      </c>
      <c r="SJ467" s="59">
        <v>814.39799999999991</v>
      </c>
      <c r="SK467" s="59">
        <v>814.39799999999991</v>
      </c>
      <c r="SL467" s="59">
        <v>863.26188000000002</v>
      </c>
      <c r="SM467" s="59">
        <v>863.26188000000002</v>
      </c>
      <c r="SN467" s="59">
        <v>863.26188000000002</v>
      </c>
      <c r="SO467" s="59">
        <v>863.26188000000002</v>
      </c>
      <c r="SP467" s="59">
        <v>863.26188000000002</v>
      </c>
      <c r="SQ467" s="59">
        <v>863.26188000000002</v>
      </c>
      <c r="SR467" s="59">
        <v>863.26188000000002</v>
      </c>
      <c r="SS467" s="59">
        <v>863.26188000000002</v>
      </c>
      <c r="ST467" s="59">
        <v>863.26188000000002</v>
      </c>
      <c r="SU467" s="59">
        <v>863.26188000000002</v>
      </c>
      <c r="SV467" s="59">
        <v>863.26188000000002</v>
      </c>
      <c r="SW467" s="59">
        <v>863.26188000000002</v>
      </c>
      <c r="SX467" s="59">
        <v>915.05759280000007</v>
      </c>
      <c r="SY467" s="59">
        <v>915.05759280000007</v>
      </c>
      <c r="SZ467" s="59">
        <v>915.05759280000007</v>
      </c>
      <c r="TA467" s="59">
        <v>915.05759280000007</v>
      </c>
      <c r="TB467" s="59">
        <v>915.05759280000007</v>
      </c>
      <c r="TC467" s="59">
        <v>915.05759280000007</v>
      </c>
      <c r="TD467" s="59">
        <v>915.05759280000007</v>
      </c>
      <c r="TE467" s="59">
        <v>915.05759280000007</v>
      </c>
      <c r="TF467" s="59">
        <v>915.05759280000007</v>
      </c>
      <c r="TG467" s="59">
        <v>915.05759280000007</v>
      </c>
      <c r="TH467" s="59">
        <v>915.05759280000007</v>
      </c>
      <c r="TI467" s="59">
        <v>915.05759280000007</v>
      </c>
      <c r="TJ467" s="59">
        <v>969.96104836800009</v>
      </c>
      <c r="TK467" s="59">
        <v>969.96104836800009</v>
      </c>
      <c r="TL467" s="59">
        <v>969.96104836800009</v>
      </c>
      <c r="TM467" s="59">
        <v>969.96104836800009</v>
      </c>
      <c r="TN467" s="59">
        <v>969.96104836800009</v>
      </c>
      <c r="TO467" s="59">
        <v>969.96104836800009</v>
      </c>
      <c r="TP467" s="59">
        <v>969.96104836800009</v>
      </c>
      <c r="TQ467" s="59">
        <v>969.96104836800009</v>
      </c>
      <c r="TR467" s="59">
        <v>969.96104836800009</v>
      </c>
      <c r="TS467" s="59">
        <v>969.96104836800009</v>
      </c>
      <c r="TT467" s="59">
        <v>969.96104836800009</v>
      </c>
      <c r="TU467" s="59">
        <v>969.96104836800009</v>
      </c>
      <c r="TV467" s="59">
        <v>1028.1587112700804</v>
      </c>
      <c r="TW467" s="59">
        <v>1028.1587112700804</v>
      </c>
      <c r="TX467" s="59">
        <v>1028.1587112700804</v>
      </c>
      <c r="TY467" s="59">
        <v>1028.1587112700804</v>
      </c>
      <c r="TZ467" s="59">
        <v>1028.1587112700804</v>
      </c>
      <c r="UA467" s="59">
        <v>1028.1587112700804</v>
      </c>
      <c r="UB467" s="59">
        <v>1028.1587112700804</v>
      </c>
      <c r="UC467" s="59">
        <v>1028.1587112700804</v>
      </c>
      <c r="UD467" s="59">
        <v>1028.1587112700804</v>
      </c>
      <c r="UE467" s="59">
        <v>1028.1587112700804</v>
      </c>
      <c r="UF467" s="59">
        <v>1028.1587112700804</v>
      </c>
      <c r="UG467" s="59">
        <v>1028.1587112700804</v>
      </c>
      <c r="UH467" s="59"/>
      <c r="UK467" s="59">
        <v>4419.7999999999993</v>
      </c>
      <c r="UL467" s="59">
        <v>4745.8319999999994</v>
      </c>
      <c r="UM467" s="59">
        <v>5030.5819200000005</v>
      </c>
      <c r="UN467" s="59">
        <v>5332.4168352000006</v>
      </c>
      <c r="UO467" s="59">
        <v>5652.3618453119998</v>
      </c>
      <c r="UP467" s="59">
        <v>5991.5035560307197</v>
      </c>
      <c r="UQ467" s="59"/>
      <c r="UT467" s="59">
        <v>4681.5999999999995</v>
      </c>
      <c r="UU467" s="59">
        <v>5026.9439999999995</v>
      </c>
      <c r="UV467" s="59">
        <v>5328.5606400000024</v>
      </c>
      <c r="UW467" s="59">
        <v>5648.2742784000002</v>
      </c>
      <c r="UX467" s="59">
        <v>5987.1707351040013</v>
      </c>
      <c r="UY467" s="59">
        <v>6346.4009792102415</v>
      </c>
      <c r="UZ467" s="59"/>
      <c r="VC467" s="59">
        <v>0</v>
      </c>
      <c r="VD467" s="59">
        <v>0</v>
      </c>
      <c r="VE467" s="59">
        <v>0</v>
      </c>
      <c r="VF467" s="59">
        <v>0</v>
      </c>
      <c r="VG467" s="59">
        <v>0</v>
      </c>
      <c r="VH467" s="59">
        <v>0</v>
      </c>
      <c r="VI467" s="59"/>
      <c r="VL467" s="59">
        <v>9101.3999999999978</v>
      </c>
      <c r="VM467" s="59">
        <v>9772.775999999998</v>
      </c>
      <c r="VN467" s="59">
        <v>10359.142560000004</v>
      </c>
      <c r="VO467" s="59">
        <v>10980.691113600002</v>
      </c>
      <c r="VP467" s="59">
        <v>11639.532580416002</v>
      </c>
      <c r="VQ467" s="59">
        <v>12337.904535240961</v>
      </c>
      <c r="VR467" s="59"/>
      <c r="VU467" s="59">
        <v>154000</v>
      </c>
      <c r="VV467" s="59">
        <v>165360</v>
      </c>
      <c r="VW467" s="59">
        <v>175281.59999999998</v>
      </c>
      <c r="VX467" s="59">
        <v>185798.49600000004</v>
      </c>
      <c r="VY467" s="59">
        <v>196946.40576000002</v>
      </c>
      <c r="VZ467" s="59">
        <v>208763.19010560005</v>
      </c>
      <c r="WA467" s="59"/>
      <c r="WD467" s="59">
        <v>12833.333333333334</v>
      </c>
      <c r="WE467" s="59">
        <v>13780</v>
      </c>
      <c r="WF467" s="59">
        <v>14606.799999999997</v>
      </c>
      <c r="WG467" s="59">
        <v>15483.208000000004</v>
      </c>
      <c r="WH467" s="59">
        <v>16412.200480000003</v>
      </c>
      <c r="WI467" s="59">
        <v>17396.932508800004</v>
      </c>
      <c r="WJ467" s="59"/>
      <c r="WM467" s="59">
        <v>538.53685830186043</v>
      </c>
      <c r="WN467" s="59">
        <v>578.2626940830886</v>
      </c>
      <c r="WO467" s="59">
        <v>612.95845572807377</v>
      </c>
      <c r="WP467" s="59">
        <v>649.73596307175853</v>
      </c>
      <c r="WQ467" s="59">
        <v>688.720120856064</v>
      </c>
      <c r="WR467" s="59">
        <v>730.04332810742778</v>
      </c>
      <c r="WS467" s="59"/>
      <c r="WV467" s="74">
        <v>88.833333333333329</v>
      </c>
      <c r="WW467" s="74">
        <v>100.83333333333333</v>
      </c>
      <c r="WX467" s="74">
        <v>112.83333333333333</v>
      </c>
      <c r="WY467" s="74">
        <v>124.83333333333333</v>
      </c>
      <c r="WZ467" s="74">
        <v>136.83333333333334</v>
      </c>
      <c r="XA467" s="74">
        <v>148.83333333333334</v>
      </c>
      <c r="XB467" s="74"/>
      <c r="XE467" s="80">
        <v>7</v>
      </c>
      <c r="XF467" s="80">
        <v>8</v>
      </c>
      <c r="XG467" s="80">
        <v>9</v>
      </c>
      <c r="XH467" s="80">
        <v>10</v>
      </c>
      <c r="XI467" s="80">
        <v>11</v>
      </c>
      <c r="XJ467" s="80">
        <v>12</v>
      </c>
      <c r="XK467" s="80"/>
      <c r="XL467" s="75"/>
      <c r="XM467" s="75"/>
      <c r="XN467" s="80">
        <v>4</v>
      </c>
      <c r="XO467" s="80">
        <v>4</v>
      </c>
      <c r="XP467" s="80">
        <v>4</v>
      </c>
      <c r="XQ467" s="80">
        <v>4</v>
      </c>
      <c r="XR467" s="80">
        <v>4</v>
      </c>
      <c r="XS467" s="80">
        <v>4</v>
      </c>
      <c r="XT467" s="80"/>
      <c r="XW467" s="80">
        <v>25</v>
      </c>
      <c r="XX467" s="80">
        <v>24</v>
      </c>
      <c r="XY467" s="80">
        <v>24</v>
      </c>
      <c r="XZ467" s="80">
        <v>24</v>
      </c>
      <c r="YA467" s="80">
        <v>25</v>
      </c>
      <c r="YB467" s="80">
        <v>25</v>
      </c>
      <c r="YC467" s="80"/>
      <c r="YF467" s="5">
        <v>3276.9967827668215</v>
      </c>
      <c r="YG467" s="5">
        <v>3518.7284934955951</v>
      </c>
      <c r="YH467" s="5">
        <v>3729.8522031053299</v>
      </c>
      <c r="YI467" s="5">
        <v>3953.6433352916511</v>
      </c>
      <c r="YJ467" s="5">
        <v>4190.8619354091497</v>
      </c>
      <c r="YK467" s="5">
        <v>4442.3136515336973</v>
      </c>
      <c r="YL467" s="5"/>
      <c r="YO467" s="5">
        <v>32312.211498111625</v>
      </c>
      <c r="YP467" s="5">
        <v>34695.761644985316</v>
      </c>
      <c r="YQ467" s="5">
        <v>36777.507343684425</v>
      </c>
      <c r="YR467" s="5">
        <v>38984.157784305513</v>
      </c>
      <c r="YS467" s="5">
        <v>41323.207251363841</v>
      </c>
      <c r="YT467" s="5">
        <v>43802.599686445668</v>
      </c>
      <c r="YU467" s="5"/>
      <c r="YX467" s="5">
        <v>22099.540695028751</v>
      </c>
      <c r="YY467" s="5">
        <v>34386.445725558253</v>
      </c>
      <c r="YZ467" s="5">
        <v>36777.507343684425</v>
      </c>
      <c r="ZA467" s="5">
        <v>38984.157784305513</v>
      </c>
      <c r="ZB467" s="5">
        <v>41323.207251363841</v>
      </c>
      <c r="ZC467" s="5">
        <v>43802.599686445668</v>
      </c>
      <c r="ZD467" s="5"/>
      <c r="ZG467" s="5">
        <v>538.53685830186043</v>
      </c>
      <c r="ZH467" s="5">
        <v>578.2626940830886</v>
      </c>
      <c r="ZI467" s="5">
        <v>612.95845572807377</v>
      </c>
      <c r="ZJ467" s="5">
        <v>649.73596307175853</v>
      </c>
      <c r="ZK467" s="5">
        <v>688.720120856064</v>
      </c>
      <c r="ZL467" s="5">
        <v>730.04332810742778</v>
      </c>
      <c r="ZM467" s="5"/>
      <c r="ZP467" s="60">
        <v>15079.032032452093</v>
      </c>
      <c r="ZQ467" s="60">
        <v>16191.35543432648</v>
      </c>
      <c r="ZR467" s="60">
        <v>17162.836760386064</v>
      </c>
      <c r="ZS467" s="60">
        <v>18192.60696600924</v>
      </c>
      <c r="ZT467" s="60">
        <v>19284.163383969793</v>
      </c>
      <c r="ZU467" s="60">
        <v>20441.213187007979</v>
      </c>
      <c r="ZV467" s="60"/>
      <c r="ZY467" s="60">
        <v>538.53685830186043</v>
      </c>
      <c r="ZZ467" s="60">
        <v>578.2626940830886</v>
      </c>
      <c r="AAA467" s="60">
        <v>612.95845572807377</v>
      </c>
      <c r="AAB467" s="60">
        <v>649.73596307175853</v>
      </c>
      <c r="AAC467" s="60">
        <v>688.720120856064</v>
      </c>
      <c r="AAD467" s="60">
        <v>730.04332810742778</v>
      </c>
      <c r="AAE467" s="60"/>
      <c r="AAH467" s="60">
        <v>89935.65533641068</v>
      </c>
      <c r="AAI467" s="60">
        <v>109869.91187578684</v>
      </c>
      <c r="AAJ467" s="60">
        <v>130560.15107007971</v>
      </c>
      <c r="AAK467" s="60">
        <v>153337.68728493503</v>
      </c>
      <c r="AAL467" s="60">
        <v>178378.51130172057</v>
      </c>
      <c r="AAM467" s="60">
        <v>205872.21852629463</v>
      </c>
      <c r="AAN467" s="60"/>
      <c r="AAQ467" s="5">
        <v>105014.68736886277</v>
      </c>
      <c r="AAR467" s="5">
        <v>126061.26731011333</v>
      </c>
      <c r="AAS467" s="5">
        <v>147722.98783046578</v>
      </c>
      <c r="AAT467" s="5">
        <v>171530.29425094428</v>
      </c>
      <c r="AAU467" s="5">
        <v>197662.67468569038</v>
      </c>
      <c r="AAV467" s="5">
        <v>226313.43171330262</v>
      </c>
    </row>
    <row r="468" spans="2:724" ht="15" customHeight="1">
      <c r="B468" s="228">
        <v>195</v>
      </c>
      <c r="C468" s="228">
        <v>748767</v>
      </c>
      <c r="D468" s="229" t="s">
        <v>602</v>
      </c>
      <c r="E468" s="73" t="b">
        <v>0</v>
      </c>
      <c r="F468" s="230">
        <v>38991</v>
      </c>
      <c r="G468" s="231" t="s">
        <v>426</v>
      </c>
      <c r="H468" s="57" t="s">
        <v>268</v>
      </c>
      <c r="I468" s="57" t="s">
        <v>199</v>
      </c>
      <c r="J468" s="229" t="s">
        <v>272</v>
      </c>
      <c r="K468" s="232">
        <v>8464</v>
      </c>
      <c r="L468" s="232">
        <v>0</v>
      </c>
      <c r="M468" s="73" t="b">
        <v>1</v>
      </c>
      <c r="N468" s="73" t="b">
        <v>1</v>
      </c>
      <c r="O468" s="73" t="b">
        <v>1</v>
      </c>
      <c r="P468" s="27">
        <v>40087</v>
      </c>
      <c r="Q468" s="27" t="s">
        <v>426</v>
      </c>
      <c r="R468" s="69">
        <v>0</v>
      </c>
      <c r="S468" s="69">
        <v>0.06</v>
      </c>
      <c r="T468" s="69">
        <v>0.06</v>
      </c>
      <c r="U468" s="69">
        <v>0.06</v>
      </c>
      <c r="V468" s="69">
        <v>0.06</v>
      </c>
      <c r="W468" s="69">
        <v>0.06</v>
      </c>
      <c r="Z468" s="232">
        <v>8464</v>
      </c>
      <c r="AA468" s="232">
        <v>8464</v>
      </c>
      <c r="AB468" s="232">
        <v>9000</v>
      </c>
      <c r="AC468" s="232">
        <v>9000</v>
      </c>
      <c r="AD468" s="232">
        <v>9000</v>
      </c>
      <c r="AE468" s="232">
        <v>9905</v>
      </c>
      <c r="AF468" s="232">
        <v>9905</v>
      </c>
      <c r="AG468" s="232">
        <v>9905</v>
      </c>
      <c r="AH468" s="232">
        <v>9905</v>
      </c>
      <c r="AI468" s="232">
        <v>9905</v>
      </c>
      <c r="AJ468" s="232">
        <v>9905</v>
      </c>
      <c r="AK468" s="232">
        <v>9905</v>
      </c>
      <c r="AL468" s="5">
        <v>10499.300000000001</v>
      </c>
      <c r="AM468" s="5">
        <v>10499.300000000001</v>
      </c>
      <c r="AN468" s="5">
        <v>10499.300000000001</v>
      </c>
      <c r="AO468" s="5">
        <v>10499.300000000001</v>
      </c>
      <c r="AP468" s="5">
        <v>10499.300000000001</v>
      </c>
      <c r="AQ468" s="5">
        <v>10499.300000000001</v>
      </c>
      <c r="AR468" s="5">
        <v>10499.300000000001</v>
      </c>
      <c r="AS468" s="5">
        <v>10499.300000000001</v>
      </c>
      <c r="AT468" s="5">
        <v>10499.300000000001</v>
      </c>
      <c r="AU468" s="5">
        <v>10499.300000000001</v>
      </c>
      <c r="AV468" s="5">
        <v>10499.300000000001</v>
      </c>
      <c r="AW468" s="5">
        <v>10499.300000000001</v>
      </c>
      <c r="AX468" s="5">
        <v>11129.258000000002</v>
      </c>
      <c r="AY468" s="5">
        <v>11129.258000000002</v>
      </c>
      <c r="AZ468" s="5">
        <v>11129.258000000002</v>
      </c>
      <c r="BA468" s="5">
        <v>11129.258000000002</v>
      </c>
      <c r="BB468" s="5">
        <v>11129.258000000002</v>
      </c>
      <c r="BC468" s="5">
        <v>11129.258000000002</v>
      </c>
      <c r="BD468" s="5">
        <v>11129.258000000002</v>
      </c>
      <c r="BE468" s="5">
        <v>11129.258000000002</v>
      </c>
      <c r="BF468" s="5">
        <v>11129.258000000002</v>
      </c>
      <c r="BG468" s="5">
        <v>11129.258000000002</v>
      </c>
      <c r="BH468" s="5">
        <v>11129.258000000002</v>
      </c>
      <c r="BI468" s="5">
        <v>11129.258000000002</v>
      </c>
      <c r="BJ468" s="5">
        <v>11797.013480000001</v>
      </c>
      <c r="BK468" s="5">
        <v>11797.013480000001</v>
      </c>
      <c r="BL468" s="5">
        <v>11797.013480000001</v>
      </c>
      <c r="BM468" s="5">
        <v>11797.013480000001</v>
      </c>
      <c r="BN468" s="5">
        <v>11797.013480000001</v>
      </c>
      <c r="BO468" s="5">
        <v>11797.013480000001</v>
      </c>
      <c r="BP468" s="5">
        <v>11797.013480000001</v>
      </c>
      <c r="BQ468" s="5">
        <v>11797.013480000001</v>
      </c>
      <c r="BR468" s="5">
        <v>11797.013480000001</v>
      </c>
      <c r="BS468" s="5">
        <v>11797.013480000001</v>
      </c>
      <c r="BT468" s="5">
        <v>11797.013480000001</v>
      </c>
      <c r="BU468" s="5">
        <v>11797.013480000001</v>
      </c>
      <c r="BV468" s="5">
        <v>12504.834288800002</v>
      </c>
      <c r="BW468" s="5">
        <v>12504.834288800002</v>
      </c>
      <c r="BX468" s="5">
        <v>12504.834288800002</v>
      </c>
      <c r="BY468" s="5">
        <v>12504.834288800002</v>
      </c>
      <c r="BZ468" s="5">
        <v>12504.834288800002</v>
      </c>
      <c r="CA468" s="5">
        <v>12504.834288800002</v>
      </c>
      <c r="CB468" s="5">
        <v>12504.834288800002</v>
      </c>
      <c r="CC468" s="5">
        <v>12504.834288800002</v>
      </c>
      <c r="CD468" s="5">
        <v>12504.834288800002</v>
      </c>
      <c r="CE468" s="5">
        <v>12504.834288800002</v>
      </c>
      <c r="CF468" s="5">
        <v>12504.834288800002</v>
      </c>
      <c r="CG468" s="5">
        <v>12504.834288800002</v>
      </c>
      <c r="CH468" s="5">
        <v>13255.124346128003</v>
      </c>
      <c r="CI468" s="5">
        <v>13255.124346128003</v>
      </c>
      <c r="CJ468" s="5">
        <v>13255.124346128003</v>
      </c>
      <c r="CK468" s="5">
        <v>13255.124346128003</v>
      </c>
      <c r="CL468" s="5">
        <v>13255.124346128003</v>
      </c>
      <c r="CM468" s="5">
        <v>13255.124346128003</v>
      </c>
      <c r="CN468" s="5">
        <v>13255.124346128003</v>
      </c>
      <c r="CO468" s="5">
        <v>13255.124346128003</v>
      </c>
      <c r="CP468" s="5">
        <v>13255.124346128003</v>
      </c>
      <c r="CQ468" s="5">
        <v>13255.124346128003</v>
      </c>
      <c r="CR468" s="5">
        <v>13255.124346128003</v>
      </c>
      <c r="CS468" s="5">
        <v>13255.124346128003</v>
      </c>
      <c r="CU468" s="69">
        <v>0</v>
      </c>
      <c r="CV468" s="69">
        <v>0</v>
      </c>
      <c r="CW468" s="69">
        <v>0</v>
      </c>
      <c r="CX468" s="69">
        <v>0</v>
      </c>
      <c r="CY468" s="69">
        <v>0</v>
      </c>
      <c r="CZ468" s="69">
        <v>0</v>
      </c>
      <c r="DC468" s="5">
        <v>0</v>
      </c>
      <c r="DD468" s="5">
        <v>0</v>
      </c>
      <c r="DE468" s="5">
        <v>0</v>
      </c>
      <c r="DF468" s="5">
        <v>0</v>
      </c>
      <c r="DG468" s="5">
        <v>0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0</v>
      </c>
      <c r="DO468" s="5">
        <v>0</v>
      </c>
      <c r="DP468" s="5">
        <v>0</v>
      </c>
      <c r="DQ468" s="5">
        <v>0</v>
      </c>
      <c r="DR468" s="5">
        <v>0</v>
      </c>
      <c r="DS468" s="5">
        <v>0</v>
      </c>
      <c r="DT468" s="5">
        <v>0</v>
      </c>
      <c r="DU468" s="5">
        <v>0</v>
      </c>
      <c r="DV468" s="5">
        <v>0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0</v>
      </c>
      <c r="EG468" s="5">
        <v>0</v>
      </c>
      <c r="EH468" s="5">
        <v>0</v>
      </c>
      <c r="EI468" s="5">
        <v>0</v>
      </c>
      <c r="EJ468" s="5">
        <v>0</v>
      </c>
      <c r="EK468" s="5">
        <v>0</v>
      </c>
      <c r="EL468" s="5">
        <v>0</v>
      </c>
      <c r="EM468" s="5">
        <v>0</v>
      </c>
      <c r="EN468" s="5">
        <v>0</v>
      </c>
      <c r="EO468" s="5">
        <v>0</v>
      </c>
      <c r="EP468" s="5">
        <v>0</v>
      </c>
      <c r="EQ468" s="5">
        <v>0</v>
      </c>
      <c r="ER468" s="5">
        <v>0</v>
      </c>
      <c r="ES468" s="5">
        <v>0</v>
      </c>
      <c r="ET468" s="5">
        <v>0</v>
      </c>
      <c r="EU468" s="5">
        <v>0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5">
        <v>0</v>
      </c>
      <c r="FB468" s="5">
        <v>0</v>
      </c>
      <c r="FC468" s="5">
        <v>0</v>
      </c>
      <c r="FD468" s="5">
        <v>0</v>
      </c>
      <c r="FE468" s="5">
        <v>0</v>
      </c>
      <c r="FF468" s="5">
        <v>0</v>
      </c>
      <c r="FG468" s="5">
        <v>0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0</v>
      </c>
      <c r="FO468" s="5">
        <v>0</v>
      </c>
      <c r="FP468" s="5">
        <v>0</v>
      </c>
      <c r="FQ468" s="5">
        <v>0</v>
      </c>
      <c r="FR468" s="5">
        <v>0</v>
      </c>
      <c r="FS468" s="5">
        <v>0</v>
      </c>
      <c r="FT468" s="5">
        <v>0</v>
      </c>
      <c r="FU468" s="5">
        <v>0</v>
      </c>
      <c r="FV468" s="5">
        <v>0</v>
      </c>
      <c r="FW468" s="5"/>
      <c r="FZ468" s="5">
        <v>8464</v>
      </c>
      <c r="GA468" s="5">
        <v>8464</v>
      </c>
      <c r="GB468" s="5">
        <v>9000</v>
      </c>
      <c r="GC468" s="5">
        <v>9000</v>
      </c>
      <c r="GD468" s="5">
        <v>9000</v>
      </c>
      <c r="GE468" s="5">
        <v>9905</v>
      </c>
      <c r="GF468" s="5">
        <v>9905</v>
      </c>
      <c r="GG468" s="5">
        <v>9905</v>
      </c>
      <c r="GH468" s="5">
        <v>9905</v>
      </c>
      <c r="GI468" s="5">
        <v>9905</v>
      </c>
      <c r="GJ468" s="5">
        <v>9905</v>
      </c>
      <c r="GK468" s="5">
        <v>9905</v>
      </c>
      <c r="GL468" s="5">
        <v>10499.300000000001</v>
      </c>
      <c r="GM468" s="5">
        <v>10499.300000000001</v>
      </c>
      <c r="GN468" s="5">
        <v>10499.300000000001</v>
      </c>
      <c r="GO468" s="5">
        <v>10499.300000000001</v>
      </c>
      <c r="GP468" s="5">
        <v>10499.300000000001</v>
      </c>
      <c r="GQ468" s="5">
        <v>10499.300000000001</v>
      </c>
      <c r="GR468" s="5">
        <v>10499.300000000001</v>
      </c>
      <c r="GS468" s="5">
        <v>10499.300000000001</v>
      </c>
      <c r="GT468" s="5">
        <v>10499.300000000001</v>
      </c>
      <c r="GU468" s="5">
        <v>10499.300000000001</v>
      </c>
      <c r="GV468" s="5">
        <v>10499.300000000001</v>
      </c>
      <c r="GW468" s="5">
        <v>10499.300000000001</v>
      </c>
      <c r="GX468" s="5">
        <v>11129.258000000002</v>
      </c>
      <c r="GY468" s="5">
        <v>11129.258000000002</v>
      </c>
      <c r="GZ468" s="5">
        <v>11129.258000000002</v>
      </c>
      <c r="HA468" s="5">
        <v>11129.258000000002</v>
      </c>
      <c r="HB468" s="5">
        <v>11129.258000000002</v>
      </c>
      <c r="HC468" s="5">
        <v>11129.258000000002</v>
      </c>
      <c r="HD468" s="5">
        <v>11129.258000000002</v>
      </c>
      <c r="HE468" s="5">
        <v>11129.258000000002</v>
      </c>
      <c r="HF468" s="5">
        <v>11129.258000000002</v>
      </c>
      <c r="HG468" s="5">
        <v>11129.258000000002</v>
      </c>
      <c r="HH468" s="5">
        <v>11129.258000000002</v>
      </c>
      <c r="HI468" s="5">
        <v>11129.258000000002</v>
      </c>
      <c r="HJ468" s="5">
        <v>11797.013480000001</v>
      </c>
      <c r="HK468" s="5">
        <v>11797.013480000001</v>
      </c>
      <c r="HL468" s="5">
        <v>11797.013480000001</v>
      </c>
      <c r="HM468" s="5">
        <v>11797.013480000001</v>
      </c>
      <c r="HN468" s="5">
        <v>11797.013480000001</v>
      </c>
      <c r="HO468" s="5">
        <v>11797.013480000001</v>
      </c>
      <c r="HP468" s="5">
        <v>11797.013480000001</v>
      </c>
      <c r="HQ468" s="5">
        <v>11797.013480000001</v>
      </c>
      <c r="HR468" s="5">
        <v>11797.013480000001</v>
      </c>
      <c r="HS468" s="5">
        <v>11797.013480000001</v>
      </c>
      <c r="HT468" s="5">
        <v>11797.013480000001</v>
      </c>
      <c r="HU468" s="5">
        <v>11797.013480000001</v>
      </c>
      <c r="HV468" s="5">
        <v>12504.834288800002</v>
      </c>
      <c r="HW468" s="5">
        <v>12504.834288800002</v>
      </c>
      <c r="HX468" s="5">
        <v>12504.834288800002</v>
      </c>
      <c r="HY468" s="5">
        <v>12504.834288800002</v>
      </c>
      <c r="HZ468" s="5">
        <v>12504.834288800002</v>
      </c>
      <c r="IA468" s="5">
        <v>12504.834288800002</v>
      </c>
      <c r="IB468" s="5">
        <v>12504.834288800002</v>
      </c>
      <c r="IC468" s="5">
        <v>12504.834288800002</v>
      </c>
      <c r="ID468" s="5">
        <v>12504.834288800002</v>
      </c>
      <c r="IE468" s="5">
        <v>12504.834288800002</v>
      </c>
      <c r="IF468" s="5">
        <v>12504.834288800002</v>
      </c>
      <c r="IG468" s="5">
        <v>12504.834288800002</v>
      </c>
      <c r="IH468" s="5">
        <v>13255.124346128003</v>
      </c>
      <c r="II468" s="5">
        <v>13255.124346128003</v>
      </c>
      <c r="IJ468" s="5">
        <v>13255.124346128003</v>
      </c>
      <c r="IK468" s="5">
        <v>13255.124346128003</v>
      </c>
      <c r="IL468" s="5">
        <v>13255.124346128003</v>
      </c>
      <c r="IM468" s="5">
        <v>13255.124346128003</v>
      </c>
      <c r="IN468" s="5">
        <v>13255.124346128003</v>
      </c>
      <c r="IO468" s="5">
        <v>13255.124346128003</v>
      </c>
      <c r="IP468" s="5">
        <v>13255.124346128003</v>
      </c>
      <c r="IQ468" s="5">
        <v>13255.124346128003</v>
      </c>
      <c r="IR468" s="5">
        <v>13255.124346128003</v>
      </c>
      <c r="IS468" s="5">
        <v>13255.124346128003</v>
      </c>
      <c r="IT468" s="5"/>
      <c r="IW468" s="5">
        <v>242.91679999999999</v>
      </c>
      <c r="IX468" s="5">
        <v>242.91679999999999</v>
      </c>
      <c r="IY468" s="5">
        <v>258.3</v>
      </c>
      <c r="IZ468" s="5">
        <v>258.3</v>
      </c>
      <c r="JA468" s="5">
        <v>258.3</v>
      </c>
      <c r="JB468" s="5">
        <v>284.27350000000001</v>
      </c>
      <c r="JC468" s="5">
        <v>284.27350000000001</v>
      </c>
      <c r="JD468" s="5">
        <v>284.27350000000001</v>
      </c>
      <c r="JE468" s="5">
        <v>284.27350000000001</v>
      </c>
      <c r="JF468" s="5">
        <v>284.27350000000001</v>
      </c>
      <c r="JG468" s="5">
        <v>284.27350000000001</v>
      </c>
      <c r="JH468" s="5">
        <v>284.27350000000001</v>
      </c>
      <c r="JI468" s="5">
        <v>301.32991000000004</v>
      </c>
      <c r="JJ468" s="5">
        <v>301.32991000000004</v>
      </c>
      <c r="JK468" s="5">
        <v>301.32991000000004</v>
      </c>
      <c r="JL468" s="5">
        <v>301.32991000000004</v>
      </c>
      <c r="JM468" s="5">
        <v>301.32991000000004</v>
      </c>
      <c r="JN468" s="5">
        <v>301.32991000000004</v>
      </c>
      <c r="JO468" s="5">
        <v>301.32991000000004</v>
      </c>
      <c r="JP468" s="5">
        <v>301.32991000000004</v>
      </c>
      <c r="JQ468" s="5">
        <v>301.32991000000004</v>
      </c>
      <c r="JR468" s="5">
        <v>301.32991000000004</v>
      </c>
      <c r="JS468" s="5">
        <v>301.32991000000004</v>
      </c>
      <c r="JT468" s="5">
        <v>301.32991000000004</v>
      </c>
      <c r="JU468" s="5">
        <v>319.40970460000005</v>
      </c>
      <c r="JV468" s="5">
        <v>319.40970460000005</v>
      </c>
      <c r="JW468" s="5">
        <v>319.40970460000005</v>
      </c>
      <c r="JX468" s="5">
        <v>319.40970460000005</v>
      </c>
      <c r="JY468" s="5">
        <v>319.40970460000005</v>
      </c>
      <c r="JZ468" s="5">
        <v>319.40970460000005</v>
      </c>
      <c r="KA468" s="5">
        <v>319.40970460000005</v>
      </c>
      <c r="KB468" s="5">
        <v>319.40970460000005</v>
      </c>
      <c r="KC468" s="5">
        <v>319.40970460000005</v>
      </c>
      <c r="KD468" s="5">
        <v>319.40970460000005</v>
      </c>
      <c r="KE468" s="5">
        <v>319.40970460000005</v>
      </c>
      <c r="KF468" s="5">
        <v>319.40970460000005</v>
      </c>
      <c r="KG468" s="5">
        <v>338.57428687600003</v>
      </c>
      <c r="KH468" s="5">
        <v>338.57428687600003</v>
      </c>
      <c r="KI468" s="5">
        <v>338.57428687600003</v>
      </c>
      <c r="KJ468" s="5">
        <v>338.57428687600003</v>
      </c>
      <c r="KK468" s="5">
        <v>338.57428687600003</v>
      </c>
      <c r="KL468" s="5">
        <v>338.57428687600003</v>
      </c>
      <c r="KM468" s="5">
        <v>338.57428687600003</v>
      </c>
      <c r="KN468" s="5">
        <v>338.57428687600003</v>
      </c>
      <c r="KO468" s="5">
        <v>338.57428687600003</v>
      </c>
      <c r="KP468" s="5">
        <v>338.57428687600003</v>
      </c>
      <c r="KQ468" s="5">
        <v>338.57428687600003</v>
      </c>
      <c r="KR468" s="5">
        <v>338.57428687600003</v>
      </c>
      <c r="KS468" s="5">
        <v>358.88874408856009</v>
      </c>
      <c r="KT468" s="5">
        <v>358.88874408856009</v>
      </c>
      <c r="KU468" s="5">
        <v>358.88874408856009</v>
      </c>
      <c r="KV468" s="5">
        <v>358.88874408856009</v>
      </c>
      <c r="KW468" s="5">
        <v>358.88874408856009</v>
      </c>
      <c r="KX468" s="5">
        <v>358.88874408856009</v>
      </c>
      <c r="KY468" s="5">
        <v>358.88874408856009</v>
      </c>
      <c r="KZ468" s="5">
        <v>358.88874408856009</v>
      </c>
      <c r="LA468" s="5">
        <v>358.88874408856009</v>
      </c>
      <c r="LB468" s="5">
        <v>358.88874408856009</v>
      </c>
      <c r="LC468" s="5">
        <v>358.88874408856009</v>
      </c>
      <c r="LD468" s="5">
        <v>358.88874408856009</v>
      </c>
      <c r="LE468" s="5">
        <v>380.42206873387369</v>
      </c>
      <c r="LF468" s="5">
        <v>380.42206873387369</v>
      </c>
      <c r="LG468" s="5">
        <v>380.42206873387369</v>
      </c>
      <c r="LH468" s="5">
        <v>380.42206873387369</v>
      </c>
      <c r="LI468" s="5">
        <v>380.42206873387369</v>
      </c>
      <c r="LJ468" s="5">
        <v>380.42206873387369</v>
      </c>
      <c r="LK468" s="5">
        <v>380.42206873387369</v>
      </c>
      <c r="LL468" s="5">
        <v>380.42206873387369</v>
      </c>
      <c r="LM468" s="5">
        <v>380.42206873387369</v>
      </c>
      <c r="LN468" s="5">
        <v>380.42206873387369</v>
      </c>
      <c r="LO468" s="5">
        <v>380.42206873387369</v>
      </c>
      <c r="LP468" s="5">
        <v>380.42206873387369</v>
      </c>
      <c r="LQ468" s="5"/>
      <c r="LT468" s="5">
        <v>257.30560000000003</v>
      </c>
      <c r="LU468" s="5">
        <v>257.30560000000003</v>
      </c>
      <c r="LV468" s="5">
        <v>273.60000000000002</v>
      </c>
      <c r="LW468" s="5">
        <v>273.60000000000002</v>
      </c>
      <c r="LX468" s="5">
        <v>273.60000000000002</v>
      </c>
      <c r="LY468" s="5">
        <v>301.11200000000002</v>
      </c>
      <c r="LZ468" s="5">
        <v>301.11200000000002</v>
      </c>
      <c r="MA468" s="5">
        <v>301.11200000000002</v>
      </c>
      <c r="MB468" s="5">
        <v>301.11200000000002</v>
      </c>
      <c r="MC468" s="5">
        <v>301.11200000000002</v>
      </c>
      <c r="MD468" s="5">
        <v>301.11200000000002</v>
      </c>
      <c r="ME468" s="5">
        <v>301.11200000000002</v>
      </c>
      <c r="MF468" s="5">
        <v>319.17872000000006</v>
      </c>
      <c r="MG468" s="5">
        <v>319.17872000000006</v>
      </c>
      <c r="MH468" s="5">
        <v>319.17872000000006</v>
      </c>
      <c r="MI468" s="5">
        <v>319.17872000000006</v>
      </c>
      <c r="MJ468" s="5">
        <v>319.17872000000006</v>
      </c>
      <c r="MK468" s="5">
        <v>319.17872000000006</v>
      </c>
      <c r="ML468" s="5">
        <v>319.17872000000006</v>
      </c>
      <c r="MM468" s="5">
        <v>319.17872000000006</v>
      </c>
      <c r="MN468" s="5">
        <v>319.17872000000006</v>
      </c>
      <c r="MO468" s="5">
        <v>319.17872000000006</v>
      </c>
      <c r="MP468" s="5">
        <v>319.17872000000006</v>
      </c>
      <c r="MQ468" s="5">
        <v>319.17872000000006</v>
      </c>
      <c r="MR468" s="5">
        <v>338.32944320000007</v>
      </c>
      <c r="MS468" s="5">
        <v>338.32944320000007</v>
      </c>
      <c r="MT468" s="5">
        <v>338.32944320000007</v>
      </c>
      <c r="MU468" s="5">
        <v>338.32944320000007</v>
      </c>
      <c r="MV468" s="5">
        <v>338.32944320000007</v>
      </c>
      <c r="MW468" s="5">
        <v>338.32944320000007</v>
      </c>
      <c r="MX468" s="5">
        <v>338.32944320000007</v>
      </c>
      <c r="MY468" s="5">
        <v>338.32944320000007</v>
      </c>
      <c r="MZ468" s="5">
        <v>338.32944320000007</v>
      </c>
      <c r="NA468" s="5">
        <v>338.32944320000007</v>
      </c>
      <c r="NB468" s="5">
        <v>338.32944320000007</v>
      </c>
      <c r="NC468" s="5">
        <v>338.32944320000007</v>
      </c>
      <c r="ND468" s="5">
        <v>358.62920979200004</v>
      </c>
      <c r="NE468" s="5">
        <v>358.62920979200004</v>
      </c>
      <c r="NF468" s="5">
        <v>358.62920979200004</v>
      </c>
      <c r="NG468" s="5">
        <v>358.62920979200004</v>
      </c>
      <c r="NH468" s="5">
        <v>358.62920979200004</v>
      </c>
      <c r="NI468" s="5">
        <v>358.62920979200004</v>
      </c>
      <c r="NJ468" s="5">
        <v>358.62920979200004</v>
      </c>
      <c r="NK468" s="5">
        <v>358.62920979200004</v>
      </c>
      <c r="NL468" s="5">
        <v>358.62920979200004</v>
      </c>
      <c r="NM468" s="5">
        <v>358.62920979200004</v>
      </c>
      <c r="NN468" s="5">
        <v>358.62920979200004</v>
      </c>
      <c r="NO468" s="5">
        <v>358.62920979200004</v>
      </c>
      <c r="NP468" s="5">
        <v>380.14696237952006</v>
      </c>
      <c r="NQ468" s="5">
        <v>380.14696237952006</v>
      </c>
      <c r="NR468" s="5">
        <v>380.14696237952006</v>
      </c>
      <c r="NS468" s="5">
        <v>380.14696237952006</v>
      </c>
      <c r="NT468" s="5">
        <v>380.14696237952006</v>
      </c>
      <c r="NU468" s="5">
        <v>380.14696237952006</v>
      </c>
      <c r="NV468" s="5">
        <v>380.14696237952006</v>
      </c>
      <c r="NW468" s="5">
        <v>380.14696237952006</v>
      </c>
      <c r="NX468" s="5">
        <v>380.14696237952006</v>
      </c>
      <c r="NY468" s="5">
        <v>380.14696237952006</v>
      </c>
      <c r="NZ468" s="5">
        <v>380.14696237952006</v>
      </c>
      <c r="OA468" s="5">
        <v>380.14696237952006</v>
      </c>
      <c r="OB468" s="5">
        <v>402.95578012229129</v>
      </c>
      <c r="OC468" s="5">
        <v>402.95578012229129</v>
      </c>
      <c r="OD468" s="5">
        <v>402.95578012229129</v>
      </c>
      <c r="OE468" s="5">
        <v>402.95578012229129</v>
      </c>
      <c r="OF468" s="5">
        <v>402.95578012229129</v>
      </c>
      <c r="OG468" s="5">
        <v>402.95578012229129</v>
      </c>
      <c r="OH468" s="5">
        <v>402.95578012229129</v>
      </c>
      <c r="OI468" s="5">
        <v>402.95578012229129</v>
      </c>
      <c r="OJ468" s="5">
        <v>402.95578012229129</v>
      </c>
      <c r="OK468" s="5">
        <v>402.95578012229129</v>
      </c>
      <c r="OL468" s="5">
        <v>402.95578012229129</v>
      </c>
      <c r="OM468" s="5">
        <v>402.95578012229129</v>
      </c>
      <c r="ON468" s="5"/>
      <c r="OQ468" s="59">
        <v>0</v>
      </c>
      <c r="OR468" s="59">
        <v>0</v>
      </c>
      <c r="OS468" s="59">
        <v>0</v>
      </c>
      <c r="OT468" s="59">
        <v>0</v>
      </c>
      <c r="OU468" s="59">
        <v>0</v>
      </c>
      <c r="OV468" s="59">
        <v>0</v>
      </c>
      <c r="OW468" s="59">
        <v>0</v>
      </c>
      <c r="OX468" s="59">
        <v>0</v>
      </c>
      <c r="OY468" s="59">
        <v>0</v>
      </c>
      <c r="OZ468" s="59">
        <v>0</v>
      </c>
      <c r="PA468" s="59">
        <v>0</v>
      </c>
      <c r="PB468" s="59">
        <v>0</v>
      </c>
      <c r="PC468" s="59">
        <v>0</v>
      </c>
      <c r="PD468" s="59">
        <v>0</v>
      </c>
      <c r="PE468" s="59">
        <v>0</v>
      </c>
      <c r="PF468" s="59">
        <v>0</v>
      </c>
      <c r="PG468" s="59">
        <v>0</v>
      </c>
      <c r="PH468" s="59">
        <v>0</v>
      </c>
      <c r="PI468" s="59">
        <v>0</v>
      </c>
      <c r="PJ468" s="59">
        <v>0</v>
      </c>
      <c r="PK468" s="59">
        <v>0</v>
      </c>
      <c r="PL468" s="59">
        <v>0</v>
      </c>
      <c r="PM468" s="59">
        <v>0</v>
      </c>
      <c r="PN468" s="59">
        <v>0</v>
      </c>
      <c r="PO468" s="59">
        <v>0</v>
      </c>
      <c r="PP468" s="59">
        <v>0</v>
      </c>
      <c r="PQ468" s="59">
        <v>0</v>
      </c>
      <c r="PR468" s="59">
        <v>0</v>
      </c>
      <c r="PS468" s="59">
        <v>0</v>
      </c>
      <c r="PT468" s="59">
        <v>0</v>
      </c>
      <c r="PU468" s="59">
        <v>0</v>
      </c>
      <c r="PV468" s="59">
        <v>0</v>
      </c>
      <c r="PW468" s="59">
        <v>0</v>
      </c>
      <c r="PX468" s="59">
        <v>0</v>
      </c>
      <c r="PY468" s="59">
        <v>0</v>
      </c>
      <c r="PZ468" s="59">
        <v>0</v>
      </c>
      <c r="QA468" s="59">
        <v>0</v>
      </c>
      <c r="QB468" s="59">
        <v>0</v>
      </c>
      <c r="QC468" s="59">
        <v>0</v>
      </c>
      <c r="QD468" s="59">
        <v>0</v>
      </c>
      <c r="QE468" s="59">
        <v>0</v>
      </c>
      <c r="QF468" s="59">
        <v>0</v>
      </c>
      <c r="QG468" s="59">
        <v>0</v>
      </c>
      <c r="QH468" s="59">
        <v>0</v>
      </c>
      <c r="QI468" s="59">
        <v>0</v>
      </c>
      <c r="QJ468" s="59">
        <v>0</v>
      </c>
      <c r="QK468" s="59">
        <v>0</v>
      </c>
      <c r="QL468" s="59">
        <v>0</v>
      </c>
      <c r="QM468" s="59">
        <v>0</v>
      </c>
      <c r="QN468" s="59">
        <v>0</v>
      </c>
      <c r="QO468" s="59">
        <v>0</v>
      </c>
      <c r="QP468" s="59">
        <v>0</v>
      </c>
      <c r="QQ468" s="59">
        <v>0</v>
      </c>
      <c r="QR468" s="59">
        <v>0</v>
      </c>
      <c r="QS468" s="59">
        <v>0</v>
      </c>
      <c r="QT468" s="59">
        <v>0</v>
      </c>
      <c r="QU468" s="59">
        <v>0</v>
      </c>
      <c r="QV468" s="59">
        <v>0</v>
      </c>
      <c r="QW468" s="59">
        <v>0</v>
      </c>
      <c r="QX468" s="59">
        <v>0</v>
      </c>
      <c r="QY468" s="59">
        <v>0</v>
      </c>
      <c r="QZ468" s="59">
        <v>0</v>
      </c>
      <c r="RA468" s="59">
        <v>0</v>
      </c>
      <c r="RB468" s="59">
        <v>0</v>
      </c>
      <c r="RC468" s="59">
        <v>0</v>
      </c>
      <c r="RD468" s="59">
        <v>0</v>
      </c>
      <c r="RE468" s="59">
        <v>0</v>
      </c>
      <c r="RF468" s="59">
        <v>0</v>
      </c>
      <c r="RG468" s="59">
        <v>0</v>
      </c>
      <c r="RH468" s="59">
        <v>0</v>
      </c>
      <c r="RI468" s="59">
        <v>0</v>
      </c>
      <c r="RJ468" s="59">
        <v>0</v>
      </c>
      <c r="RK468" s="59"/>
      <c r="RN468" s="59">
        <v>500.22239999999999</v>
      </c>
      <c r="RO468" s="59">
        <v>500.22239999999999</v>
      </c>
      <c r="RP468" s="59">
        <v>531.90000000000009</v>
      </c>
      <c r="RQ468" s="59">
        <v>531.90000000000009</v>
      </c>
      <c r="RR468" s="59">
        <v>531.90000000000009</v>
      </c>
      <c r="RS468" s="59">
        <v>585.38550000000009</v>
      </c>
      <c r="RT468" s="59">
        <v>585.38550000000009</v>
      </c>
      <c r="RU468" s="59">
        <v>585.38550000000009</v>
      </c>
      <c r="RV468" s="59">
        <v>585.38550000000009</v>
      </c>
      <c r="RW468" s="59">
        <v>585.38550000000009</v>
      </c>
      <c r="RX468" s="59">
        <v>585.38550000000009</v>
      </c>
      <c r="RY468" s="59">
        <v>585.38550000000009</v>
      </c>
      <c r="RZ468" s="59">
        <v>620.50863000000004</v>
      </c>
      <c r="SA468" s="59">
        <v>620.50863000000004</v>
      </c>
      <c r="SB468" s="59">
        <v>620.50863000000004</v>
      </c>
      <c r="SC468" s="59">
        <v>620.50863000000004</v>
      </c>
      <c r="SD468" s="59">
        <v>620.50863000000004</v>
      </c>
      <c r="SE468" s="59">
        <v>620.50863000000004</v>
      </c>
      <c r="SF468" s="59">
        <v>620.50863000000004</v>
      </c>
      <c r="SG468" s="59">
        <v>620.50863000000004</v>
      </c>
      <c r="SH468" s="59">
        <v>620.50863000000004</v>
      </c>
      <c r="SI468" s="59">
        <v>620.50863000000004</v>
      </c>
      <c r="SJ468" s="59">
        <v>620.50863000000004</v>
      </c>
      <c r="SK468" s="59">
        <v>620.50863000000004</v>
      </c>
      <c r="SL468" s="59">
        <v>657.73914780000018</v>
      </c>
      <c r="SM468" s="59">
        <v>657.73914780000018</v>
      </c>
      <c r="SN468" s="59">
        <v>657.73914780000018</v>
      </c>
      <c r="SO468" s="59">
        <v>657.73914780000018</v>
      </c>
      <c r="SP468" s="59">
        <v>657.73914780000018</v>
      </c>
      <c r="SQ468" s="59">
        <v>657.73914780000018</v>
      </c>
      <c r="SR468" s="59">
        <v>657.73914780000018</v>
      </c>
      <c r="SS468" s="59">
        <v>657.73914780000018</v>
      </c>
      <c r="ST468" s="59">
        <v>657.73914780000018</v>
      </c>
      <c r="SU468" s="59">
        <v>657.73914780000018</v>
      </c>
      <c r="SV468" s="59">
        <v>657.73914780000018</v>
      </c>
      <c r="SW468" s="59">
        <v>657.73914780000018</v>
      </c>
      <c r="SX468" s="59">
        <v>697.20349666800007</v>
      </c>
      <c r="SY468" s="59">
        <v>697.20349666800007</v>
      </c>
      <c r="SZ468" s="59">
        <v>697.20349666800007</v>
      </c>
      <c r="TA468" s="59">
        <v>697.20349666800007</v>
      </c>
      <c r="TB468" s="59">
        <v>697.20349666800007</v>
      </c>
      <c r="TC468" s="59">
        <v>697.20349666800007</v>
      </c>
      <c r="TD468" s="59">
        <v>697.20349666800007</v>
      </c>
      <c r="TE468" s="59">
        <v>697.20349666800007</v>
      </c>
      <c r="TF468" s="59">
        <v>697.20349666800007</v>
      </c>
      <c r="TG468" s="59">
        <v>697.20349666800007</v>
      </c>
      <c r="TH468" s="59">
        <v>697.20349666800007</v>
      </c>
      <c r="TI468" s="59">
        <v>697.20349666800007</v>
      </c>
      <c r="TJ468" s="59">
        <v>739.03570646808021</v>
      </c>
      <c r="TK468" s="59">
        <v>739.03570646808021</v>
      </c>
      <c r="TL468" s="59">
        <v>739.03570646808021</v>
      </c>
      <c r="TM468" s="59">
        <v>739.03570646808021</v>
      </c>
      <c r="TN468" s="59">
        <v>739.03570646808021</v>
      </c>
      <c r="TO468" s="59">
        <v>739.03570646808021</v>
      </c>
      <c r="TP468" s="59">
        <v>739.03570646808021</v>
      </c>
      <c r="TQ468" s="59">
        <v>739.03570646808021</v>
      </c>
      <c r="TR468" s="59">
        <v>739.03570646808021</v>
      </c>
      <c r="TS468" s="59">
        <v>739.03570646808021</v>
      </c>
      <c r="TT468" s="59">
        <v>739.03570646808021</v>
      </c>
      <c r="TU468" s="59">
        <v>739.03570646808021</v>
      </c>
      <c r="TV468" s="59">
        <v>783.37784885616497</v>
      </c>
      <c r="TW468" s="59">
        <v>783.37784885616497</v>
      </c>
      <c r="TX468" s="59">
        <v>783.37784885616497</v>
      </c>
      <c r="TY468" s="59">
        <v>783.37784885616497</v>
      </c>
      <c r="TZ468" s="59">
        <v>783.37784885616497</v>
      </c>
      <c r="UA468" s="59">
        <v>783.37784885616497</v>
      </c>
      <c r="UB468" s="59">
        <v>783.37784885616497</v>
      </c>
      <c r="UC468" s="59">
        <v>783.37784885616497</v>
      </c>
      <c r="UD468" s="59">
        <v>783.37784885616497</v>
      </c>
      <c r="UE468" s="59">
        <v>783.37784885616497</v>
      </c>
      <c r="UF468" s="59">
        <v>783.37784885616497</v>
      </c>
      <c r="UG468" s="59">
        <v>783.37784885616497</v>
      </c>
      <c r="UH468" s="59"/>
      <c r="UK468" s="59">
        <v>3250.6481000000013</v>
      </c>
      <c r="UL468" s="59">
        <v>3615.9589199999996</v>
      </c>
      <c r="UM468" s="59">
        <v>3832.9164552000016</v>
      </c>
      <c r="UN468" s="59">
        <v>4062.8914425119997</v>
      </c>
      <c r="UO468" s="59">
        <v>4306.6649290627211</v>
      </c>
      <c r="UP468" s="59">
        <v>4565.0648248064854</v>
      </c>
      <c r="UQ468" s="59"/>
      <c r="UT468" s="59">
        <v>3443.1952000000006</v>
      </c>
      <c r="UU468" s="59">
        <v>3830.14464</v>
      </c>
      <c r="UV468" s="59">
        <v>4059.9533184000015</v>
      </c>
      <c r="UW468" s="59">
        <v>4303.5505175040007</v>
      </c>
      <c r="UX468" s="59">
        <v>4561.7635485542405</v>
      </c>
      <c r="UY468" s="59">
        <v>4835.4693614674952</v>
      </c>
      <c r="UZ468" s="59"/>
      <c r="VC468" s="59">
        <v>0</v>
      </c>
      <c r="VD468" s="59">
        <v>0</v>
      </c>
      <c r="VE468" s="59">
        <v>0</v>
      </c>
      <c r="VF468" s="59">
        <v>0</v>
      </c>
      <c r="VG468" s="59">
        <v>0</v>
      </c>
      <c r="VH468" s="59">
        <v>0</v>
      </c>
      <c r="VI468" s="59"/>
      <c r="VL468" s="59">
        <v>6693.8433000000023</v>
      </c>
      <c r="VM468" s="59">
        <v>7446.1035599999996</v>
      </c>
      <c r="VN468" s="59">
        <v>7892.8697736000031</v>
      </c>
      <c r="VO468" s="59">
        <v>8366.4419600159999</v>
      </c>
      <c r="VP468" s="59">
        <v>8868.4284776169625</v>
      </c>
      <c r="VQ468" s="59">
        <v>9400.5341862739806</v>
      </c>
      <c r="VR468" s="59"/>
      <c r="VU468" s="59">
        <v>113263</v>
      </c>
      <c r="VV468" s="59">
        <v>125991.60000000002</v>
      </c>
      <c r="VW468" s="59">
        <v>133551.09600000002</v>
      </c>
      <c r="VX468" s="59">
        <v>141564.16175999999</v>
      </c>
      <c r="VY468" s="59">
        <v>150058.01146560002</v>
      </c>
      <c r="VZ468" s="59">
        <v>159061.49215353598</v>
      </c>
      <c r="WA468" s="59"/>
      <c r="WD468" s="59">
        <v>9438.5833333333339</v>
      </c>
      <c r="WE468" s="59">
        <v>10499.300000000001</v>
      </c>
      <c r="WF468" s="59">
        <v>11129.258000000002</v>
      </c>
      <c r="WG468" s="59">
        <v>11797.01348</v>
      </c>
      <c r="WH468" s="59">
        <v>12504.834288800002</v>
      </c>
      <c r="WI468" s="59">
        <v>13255.124346127997</v>
      </c>
      <c r="WJ468" s="59"/>
      <c r="WM468" s="59">
        <v>396.0798713106729</v>
      </c>
      <c r="WN468" s="59">
        <v>440.59169114561485</v>
      </c>
      <c r="WO468" s="59">
        <v>467.02719261435175</v>
      </c>
      <c r="WP468" s="59">
        <v>495.0488241712128</v>
      </c>
      <c r="WQ468" s="59">
        <v>524.7517536214857</v>
      </c>
      <c r="WR468" s="59">
        <v>556.23685883877454</v>
      </c>
      <c r="WS468" s="59"/>
      <c r="WV468" s="74">
        <v>99</v>
      </c>
      <c r="WW468" s="74">
        <v>111</v>
      </c>
      <c r="WX468" s="74">
        <v>123</v>
      </c>
      <c r="WY468" s="74">
        <v>135</v>
      </c>
      <c r="WZ468" s="74">
        <v>147</v>
      </c>
      <c r="XA468" s="74">
        <v>159</v>
      </c>
      <c r="XB468" s="74"/>
      <c r="XE468" s="80">
        <v>8</v>
      </c>
      <c r="XF468" s="80">
        <v>9</v>
      </c>
      <c r="XG468" s="80">
        <v>10</v>
      </c>
      <c r="XH468" s="80">
        <v>11</v>
      </c>
      <c r="XI468" s="80">
        <v>12</v>
      </c>
      <c r="XJ468" s="80">
        <v>13</v>
      </c>
      <c r="XK468" s="80"/>
      <c r="XL468" s="75"/>
      <c r="XM468" s="75"/>
      <c r="XN468" s="80">
        <v>3</v>
      </c>
      <c r="XO468" s="80">
        <v>3</v>
      </c>
      <c r="XP468" s="80">
        <v>3</v>
      </c>
      <c r="XQ468" s="80">
        <v>3</v>
      </c>
      <c r="XR468" s="80">
        <v>3</v>
      </c>
      <c r="XS468" s="80">
        <v>3</v>
      </c>
      <c r="XT468" s="80"/>
      <c r="XW468" s="80">
        <v>0</v>
      </c>
      <c r="XX468" s="80">
        <v>0</v>
      </c>
      <c r="XY468" s="80">
        <v>0</v>
      </c>
      <c r="XZ468" s="80">
        <v>0</v>
      </c>
      <c r="YA468" s="80">
        <v>0</v>
      </c>
      <c r="YB468" s="80">
        <v>0</v>
      </c>
      <c r="YC468" s="80"/>
      <c r="YF468" s="5">
        <v>2410.1460169254451</v>
      </c>
      <c r="YG468" s="5">
        <v>2681.0004406210664</v>
      </c>
      <c r="YH468" s="5">
        <v>2841.86046705833</v>
      </c>
      <c r="YI468" s="5">
        <v>3012.3720950818306</v>
      </c>
      <c r="YJ468" s="5">
        <v>3193.114420786741</v>
      </c>
      <c r="YK468" s="5">
        <v>3384.7012860339428</v>
      </c>
      <c r="YL468" s="5"/>
      <c r="YO468" s="5">
        <v>23764.792278640372</v>
      </c>
      <c r="YP468" s="5">
        <v>26435.501468736889</v>
      </c>
      <c r="YQ468" s="5">
        <v>28021.631556861106</v>
      </c>
      <c r="YR468" s="5">
        <v>29702.929450272768</v>
      </c>
      <c r="YS468" s="5">
        <v>31485.105217289143</v>
      </c>
      <c r="YT468" s="5">
        <v>33374.211530326473</v>
      </c>
      <c r="YU468" s="5"/>
      <c r="YX468" s="5">
        <v>16253.638167149622</v>
      </c>
      <c r="YY468" s="5">
        <v>26199.826531665734</v>
      </c>
      <c r="YZ468" s="5">
        <v>28021.631556861106</v>
      </c>
      <c r="ZA468" s="5">
        <v>29702.929450272768</v>
      </c>
      <c r="ZB468" s="5">
        <v>31485.105217289143</v>
      </c>
      <c r="ZC468" s="5">
        <v>33374.211530326473</v>
      </c>
      <c r="ZD468" s="5"/>
      <c r="ZG468" s="5">
        <v>396.0798713106729</v>
      </c>
      <c r="ZH468" s="5">
        <v>440.59169114561485</v>
      </c>
      <c r="ZI468" s="5">
        <v>467.02719261435175</v>
      </c>
      <c r="ZJ468" s="5">
        <v>495.0488241712128</v>
      </c>
      <c r="ZK468" s="5">
        <v>524.7517536214857</v>
      </c>
      <c r="ZL468" s="5">
        <v>556.23685883877454</v>
      </c>
      <c r="ZM468" s="5"/>
      <c r="ZP468" s="60">
        <v>11090.236396698841</v>
      </c>
      <c r="ZQ468" s="60">
        <v>12336.567352077216</v>
      </c>
      <c r="ZR468" s="60">
        <v>13076.761393201848</v>
      </c>
      <c r="ZS468" s="60">
        <v>13861.367076793958</v>
      </c>
      <c r="ZT468" s="60">
        <v>14693.049101401601</v>
      </c>
      <c r="ZU468" s="60">
        <v>15574.632047485688</v>
      </c>
      <c r="ZV468" s="60"/>
      <c r="ZY468" s="60">
        <v>396.0798713106729</v>
      </c>
      <c r="ZZ468" s="60">
        <v>440.59169114561485</v>
      </c>
      <c r="AAA468" s="60">
        <v>467.02719261435175</v>
      </c>
      <c r="AAB468" s="60">
        <v>495.0488241712128</v>
      </c>
      <c r="AAC468" s="60">
        <v>524.7517536214857</v>
      </c>
      <c r="AAD468" s="60">
        <v>556.23685883877454</v>
      </c>
      <c r="AAE468" s="60"/>
      <c r="AAH468" s="60">
        <v>68917.897608057086</v>
      </c>
      <c r="AAI468" s="60">
        <v>85915.379773394903</v>
      </c>
      <c r="AAJ468" s="60">
        <v>100877.87360469998</v>
      </c>
      <c r="AAK468" s="60">
        <v>117326.57132857744</v>
      </c>
      <c r="AAL468" s="60">
        <v>135385.95243434331</v>
      </c>
      <c r="AAM468" s="60">
        <v>155190.08361601812</v>
      </c>
      <c r="AAN468" s="60"/>
      <c r="AAQ468" s="5">
        <v>80008.134004755935</v>
      </c>
      <c r="AAR468" s="5">
        <v>98251.947125472114</v>
      </c>
      <c r="AAS468" s="5">
        <v>113954.63499790183</v>
      </c>
      <c r="AAT468" s="5">
        <v>131187.93840537139</v>
      </c>
      <c r="AAU468" s="5">
        <v>150079.00153574493</v>
      </c>
      <c r="AAV468" s="5">
        <v>170764.7156635038</v>
      </c>
    </row>
    <row r="469" spans="2:724" ht="15" customHeight="1">
      <c r="B469" s="228">
        <v>196</v>
      </c>
      <c r="C469" s="228">
        <v>787623</v>
      </c>
      <c r="D469" s="229" t="s">
        <v>603</v>
      </c>
      <c r="E469" s="73" t="b">
        <v>0</v>
      </c>
      <c r="F469" s="230">
        <v>41875</v>
      </c>
      <c r="G469" s="231" t="s">
        <v>426</v>
      </c>
      <c r="H469" s="57" t="s">
        <v>268</v>
      </c>
      <c r="I469" s="57" t="s">
        <v>200</v>
      </c>
      <c r="J469" s="229" t="s">
        <v>273</v>
      </c>
      <c r="K469" s="232">
        <v>8464</v>
      </c>
      <c r="L469" s="232">
        <v>0</v>
      </c>
      <c r="M469" s="73" t="b">
        <v>1</v>
      </c>
      <c r="N469" s="73" t="b">
        <v>1</v>
      </c>
      <c r="O469" s="73" t="b">
        <v>1</v>
      </c>
      <c r="P469" s="27">
        <v>42971</v>
      </c>
      <c r="Q469" s="27" t="s">
        <v>426</v>
      </c>
      <c r="R469" s="69">
        <v>0</v>
      </c>
      <c r="S469" s="69">
        <v>0.06</v>
      </c>
      <c r="T469" s="69">
        <v>0.06</v>
      </c>
      <c r="U469" s="69">
        <v>0.06</v>
      </c>
      <c r="V469" s="69">
        <v>0.06</v>
      </c>
      <c r="W469" s="69">
        <v>0.06</v>
      </c>
      <c r="Z469" s="232">
        <v>0</v>
      </c>
      <c r="AA469" s="232">
        <v>0</v>
      </c>
      <c r="AB469" s="232">
        <v>0</v>
      </c>
      <c r="AC469" s="232">
        <v>0</v>
      </c>
      <c r="AD469" s="232">
        <v>0</v>
      </c>
      <c r="AE469" s="232">
        <v>0</v>
      </c>
      <c r="AF469" s="232">
        <v>0</v>
      </c>
      <c r="AG469" s="232">
        <v>2562</v>
      </c>
      <c r="AH469" s="232">
        <v>11000</v>
      </c>
      <c r="AI469" s="232">
        <v>11000</v>
      </c>
      <c r="AJ469" s="232">
        <v>11000</v>
      </c>
      <c r="AK469" s="232">
        <v>11000</v>
      </c>
      <c r="AL469" s="5">
        <v>11660</v>
      </c>
      <c r="AM469" s="5">
        <v>11660</v>
      </c>
      <c r="AN469" s="5">
        <v>11660</v>
      </c>
      <c r="AO469" s="5">
        <v>11660</v>
      </c>
      <c r="AP469" s="5">
        <v>11660</v>
      </c>
      <c r="AQ469" s="5">
        <v>11660</v>
      </c>
      <c r="AR469" s="5">
        <v>11660</v>
      </c>
      <c r="AS469" s="5">
        <v>11660</v>
      </c>
      <c r="AT469" s="5">
        <v>11660</v>
      </c>
      <c r="AU469" s="5">
        <v>11660</v>
      </c>
      <c r="AV469" s="5">
        <v>11660</v>
      </c>
      <c r="AW469" s="5">
        <v>11660</v>
      </c>
      <c r="AX469" s="5">
        <v>12359.6</v>
      </c>
      <c r="AY469" s="5">
        <v>12359.6</v>
      </c>
      <c r="AZ469" s="5">
        <v>12359.6</v>
      </c>
      <c r="BA469" s="5">
        <v>12359.6</v>
      </c>
      <c r="BB469" s="5">
        <v>12359.6</v>
      </c>
      <c r="BC469" s="5">
        <v>12359.6</v>
      </c>
      <c r="BD469" s="5">
        <v>12359.6</v>
      </c>
      <c r="BE469" s="5">
        <v>12359.6</v>
      </c>
      <c r="BF469" s="5">
        <v>12359.6</v>
      </c>
      <c r="BG469" s="5">
        <v>12359.6</v>
      </c>
      <c r="BH469" s="5">
        <v>12359.6</v>
      </c>
      <c r="BI469" s="5">
        <v>12359.6</v>
      </c>
      <c r="BJ469" s="5">
        <v>13101.176000000001</v>
      </c>
      <c r="BK469" s="5">
        <v>13101.176000000001</v>
      </c>
      <c r="BL469" s="5">
        <v>13101.176000000001</v>
      </c>
      <c r="BM469" s="5">
        <v>13101.176000000001</v>
      </c>
      <c r="BN469" s="5">
        <v>13101.176000000001</v>
      </c>
      <c r="BO469" s="5">
        <v>13101.176000000001</v>
      </c>
      <c r="BP469" s="5">
        <v>13101.176000000001</v>
      </c>
      <c r="BQ469" s="5">
        <v>13101.176000000001</v>
      </c>
      <c r="BR469" s="5">
        <v>13101.176000000001</v>
      </c>
      <c r="BS469" s="5">
        <v>13101.176000000001</v>
      </c>
      <c r="BT469" s="5">
        <v>13101.176000000001</v>
      </c>
      <c r="BU469" s="5">
        <v>13101.176000000001</v>
      </c>
      <c r="BV469" s="5">
        <v>13887.246560000001</v>
      </c>
      <c r="BW469" s="5">
        <v>13887.246560000001</v>
      </c>
      <c r="BX469" s="5">
        <v>13887.246560000001</v>
      </c>
      <c r="BY469" s="5">
        <v>13887.246560000001</v>
      </c>
      <c r="BZ469" s="5">
        <v>13887.246560000001</v>
      </c>
      <c r="CA469" s="5">
        <v>13887.246560000001</v>
      </c>
      <c r="CB469" s="5">
        <v>13887.246560000001</v>
      </c>
      <c r="CC469" s="5">
        <v>13887.246560000001</v>
      </c>
      <c r="CD469" s="5">
        <v>13887.246560000001</v>
      </c>
      <c r="CE469" s="5">
        <v>13887.246560000001</v>
      </c>
      <c r="CF469" s="5">
        <v>13887.246560000001</v>
      </c>
      <c r="CG469" s="5">
        <v>13887.246560000001</v>
      </c>
      <c r="CH469" s="5">
        <v>14720.481353600002</v>
      </c>
      <c r="CI469" s="5">
        <v>14720.481353600002</v>
      </c>
      <c r="CJ469" s="5">
        <v>14720.481353600002</v>
      </c>
      <c r="CK469" s="5">
        <v>14720.481353600002</v>
      </c>
      <c r="CL469" s="5">
        <v>14720.481353600002</v>
      </c>
      <c r="CM469" s="5">
        <v>14720.481353600002</v>
      </c>
      <c r="CN469" s="5">
        <v>14720.481353600002</v>
      </c>
      <c r="CO469" s="5">
        <v>14720.481353600002</v>
      </c>
      <c r="CP469" s="5">
        <v>14720.481353600002</v>
      </c>
      <c r="CQ469" s="5">
        <v>14720.481353600002</v>
      </c>
      <c r="CR469" s="5">
        <v>14720.481353600002</v>
      </c>
      <c r="CS469" s="5">
        <v>14720.481353600002</v>
      </c>
      <c r="CU469" s="69">
        <v>0</v>
      </c>
      <c r="CV469" s="69">
        <v>0</v>
      </c>
      <c r="CW469" s="69">
        <v>0</v>
      </c>
      <c r="CX469" s="69">
        <v>0</v>
      </c>
      <c r="CY469" s="69">
        <v>0</v>
      </c>
      <c r="CZ469" s="69">
        <v>0</v>
      </c>
      <c r="DC469" s="5">
        <v>0</v>
      </c>
      <c r="DD469" s="5">
        <v>0</v>
      </c>
      <c r="DE469" s="5">
        <v>0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0</v>
      </c>
      <c r="DQ469" s="5">
        <v>0</v>
      </c>
      <c r="DR469" s="5">
        <v>0</v>
      </c>
      <c r="DS469" s="5">
        <v>0</v>
      </c>
      <c r="DT469" s="5">
        <v>0</v>
      </c>
      <c r="DU469" s="5">
        <v>0</v>
      </c>
      <c r="DV469" s="5">
        <v>0</v>
      </c>
      <c r="DW469" s="5">
        <v>0</v>
      </c>
      <c r="DX469" s="5">
        <v>0</v>
      </c>
      <c r="DY469" s="5">
        <v>0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0</v>
      </c>
      <c r="EL469" s="5">
        <v>0</v>
      </c>
      <c r="EM469" s="5">
        <v>0</v>
      </c>
      <c r="EN469" s="5">
        <v>0</v>
      </c>
      <c r="EO469" s="5">
        <v>0</v>
      </c>
      <c r="EP469" s="5">
        <v>0</v>
      </c>
      <c r="EQ469" s="5">
        <v>0</v>
      </c>
      <c r="ER469" s="5">
        <v>0</v>
      </c>
      <c r="ES469" s="5">
        <v>0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0</v>
      </c>
      <c r="FC469" s="5">
        <v>0</v>
      </c>
      <c r="FD469" s="5">
        <v>0</v>
      </c>
      <c r="FE469" s="5">
        <v>0</v>
      </c>
      <c r="FF469" s="5">
        <v>0</v>
      </c>
      <c r="FG469" s="5">
        <v>0</v>
      </c>
      <c r="FH469" s="5">
        <v>0</v>
      </c>
      <c r="FI469" s="5">
        <v>0</v>
      </c>
      <c r="FJ469" s="5">
        <v>0</v>
      </c>
      <c r="FK469" s="5">
        <v>0</v>
      </c>
      <c r="FL469" s="5">
        <v>0</v>
      </c>
      <c r="FM469" s="5">
        <v>0</v>
      </c>
      <c r="FN469" s="5">
        <v>0</v>
      </c>
      <c r="FO469" s="5">
        <v>0</v>
      </c>
      <c r="FP469" s="5">
        <v>0</v>
      </c>
      <c r="FQ469" s="5">
        <v>0</v>
      </c>
      <c r="FR469" s="5">
        <v>0</v>
      </c>
      <c r="FS469" s="5">
        <v>0</v>
      </c>
      <c r="FT469" s="5">
        <v>0</v>
      </c>
      <c r="FU469" s="5">
        <v>0</v>
      </c>
      <c r="FV469" s="5">
        <v>0</v>
      </c>
      <c r="FW469" s="5"/>
      <c r="FZ469" s="5">
        <v>0</v>
      </c>
      <c r="GA469" s="5">
        <v>0</v>
      </c>
      <c r="GB469" s="5">
        <v>0</v>
      </c>
      <c r="GC469" s="5">
        <v>0</v>
      </c>
      <c r="GD469" s="5">
        <v>0</v>
      </c>
      <c r="GE469" s="5">
        <v>0</v>
      </c>
      <c r="GF469" s="5">
        <v>0</v>
      </c>
      <c r="GG469" s="5">
        <v>2562</v>
      </c>
      <c r="GH469" s="5">
        <v>11000</v>
      </c>
      <c r="GI469" s="5">
        <v>11000</v>
      </c>
      <c r="GJ469" s="5">
        <v>11000</v>
      </c>
      <c r="GK469" s="5">
        <v>11000</v>
      </c>
      <c r="GL469" s="5">
        <v>11660</v>
      </c>
      <c r="GM469" s="5">
        <v>11660</v>
      </c>
      <c r="GN469" s="5">
        <v>11660</v>
      </c>
      <c r="GO469" s="5">
        <v>11660</v>
      </c>
      <c r="GP469" s="5">
        <v>11660</v>
      </c>
      <c r="GQ469" s="5">
        <v>11660</v>
      </c>
      <c r="GR469" s="5">
        <v>11660</v>
      </c>
      <c r="GS469" s="5">
        <v>11660</v>
      </c>
      <c r="GT469" s="5">
        <v>11660</v>
      </c>
      <c r="GU469" s="5">
        <v>11660</v>
      </c>
      <c r="GV469" s="5">
        <v>11660</v>
      </c>
      <c r="GW469" s="5">
        <v>11660</v>
      </c>
      <c r="GX469" s="5">
        <v>12359.6</v>
      </c>
      <c r="GY469" s="5">
        <v>12359.6</v>
      </c>
      <c r="GZ469" s="5">
        <v>12359.6</v>
      </c>
      <c r="HA469" s="5">
        <v>12359.6</v>
      </c>
      <c r="HB469" s="5">
        <v>12359.6</v>
      </c>
      <c r="HC469" s="5">
        <v>12359.6</v>
      </c>
      <c r="HD469" s="5">
        <v>12359.6</v>
      </c>
      <c r="HE469" s="5">
        <v>12359.6</v>
      </c>
      <c r="HF469" s="5">
        <v>12359.6</v>
      </c>
      <c r="HG469" s="5">
        <v>12359.6</v>
      </c>
      <c r="HH469" s="5">
        <v>12359.6</v>
      </c>
      <c r="HI469" s="5">
        <v>12359.6</v>
      </c>
      <c r="HJ469" s="5">
        <v>13101.176000000001</v>
      </c>
      <c r="HK469" s="5">
        <v>13101.176000000001</v>
      </c>
      <c r="HL469" s="5">
        <v>13101.176000000001</v>
      </c>
      <c r="HM469" s="5">
        <v>13101.176000000001</v>
      </c>
      <c r="HN469" s="5">
        <v>13101.176000000001</v>
      </c>
      <c r="HO469" s="5">
        <v>13101.176000000001</v>
      </c>
      <c r="HP469" s="5">
        <v>13101.176000000001</v>
      </c>
      <c r="HQ469" s="5">
        <v>13101.176000000001</v>
      </c>
      <c r="HR469" s="5">
        <v>13101.176000000001</v>
      </c>
      <c r="HS469" s="5">
        <v>13101.176000000001</v>
      </c>
      <c r="HT469" s="5">
        <v>13101.176000000001</v>
      </c>
      <c r="HU469" s="5">
        <v>13101.176000000001</v>
      </c>
      <c r="HV469" s="5">
        <v>13887.246560000001</v>
      </c>
      <c r="HW469" s="5">
        <v>13887.246560000001</v>
      </c>
      <c r="HX469" s="5">
        <v>13887.246560000001</v>
      </c>
      <c r="HY469" s="5">
        <v>13887.246560000001</v>
      </c>
      <c r="HZ469" s="5">
        <v>13887.246560000001</v>
      </c>
      <c r="IA469" s="5">
        <v>13887.246560000001</v>
      </c>
      <c r="IB469" s="5">
        <v>13887.246560000001</v>
      </c>
      <c r="IC469" s="5">
        <v>13887.246560000001</v>
      </c>
      <c r="ID469" s="5">
        <v>13887.246560000001</v>
      </c>
      <c r="IE469" s="5">
        <v>13887.246560000001</v>
      </c>
      <c r="IF469" s="5">
        <v>13887.246560000001</v>
      </c>
      <c r="IG469" s="5">
        <v>13887.246560000001</v>
      </c>
      <c r="IH469" s="5">
        <v>14720.481353600002</v>
      </c>
      <c r="II469" s="5">
        <v>14720.481353600002</v>
      </c>
      <c r="IJ469" s="5">
        <v>14720.481353600002</v>
      </c>
      <c r="IK469" s="5">
        <v>14720.481353600002</v>
      </c>
      <c r="IL469" s="5">
        <v>14720.481353600002</v>
      </c>
      <c r="IM469" s="5">
        <v>14720.481353600002</v>
      </c>
      <c r="IN469" s="5">
        <v>14720.481353600002</v>
      </c>
      <c r="IO469" s="5">
        <v>14720.481353600002</v>
      </c>
      <c r="IP469" s="5">
        <v>14720.481353600002</v>
      </c>
      <c r="IQ469" s="5">
        <v>14720.481353600002</v>
      </c>
      <c r="IR469" s="5">
        <v>14720.481353600002</v>
      </c>
      <c r="IS469" s="5">
        <v>14720.481353600002</v>
      </c>
      <c r="IT469" s="5"/>
      <c r="IW469" s="5">
        <v>0</v>
      </c>
      <c r="IX469" s="5">
        <v>0</v>
      </c>
      <c r="IY469" s="5">
        <v>0</v>
      </c>
      <c r="IZ469" s="5">
        <v>0</v>
      </c>
      <c r="JA469" s="5">
        <v>0</v>
      </c>
      <c r="JB469" s="5">
        <v>0</v>
      </c>
      <c r="JC469" s="5">
        <v>0</v>
      </c>
      <c r="JD469" s="5">
        <v>73.529399999999995</v>
      </c>
      <c r="JE469" s="5">
        <v>315.7</v>
      </c>
      <c r="JF469" s="5">
        <v>315.7</v>
      </c>
      <c r="JG469" s="5">
        <v>315.7</v>
      </c>
      <c r="JH469" s="5">
        <v>315.7</v>
      </c>
      <c r="JI469" s="5">
        <v>334.642</v>
      </c>
      <c r="JJ469" s="5">
        <v>334.642</v>
      </c>
      <c r="JK469" s="5">
        <v>334.642</v>
      </c>
      <c r="JL469" s="5">
        <v>334.642</v>
      </c>
      <c r="JM469" s="5">
        <v>334.642</v>
      </c>
      <c r="JN469" s="5">
        <v>334.642</v>
      </c>
      <c r="JO469" s="5">
        <v>334.642</v>
      </c>
      <c r="JP469" s="5">
        <v>334.642</v>
      </c>
      <c r="JQ469" s="5">
        <v>334.642</v>
      </c>
      <c r="JR469" s="5">
        <v>334.642</v>
      </c>
      <c r="JS469" s="5">
        <v>334.642</v>
      </c>
      <c r="JT469" s="5">
        <v>334.642</v>
      </c>
      <c r="JU469" s="5">
        <v>354.72052000000002</v>
      </c>
      <c r="JV469" s="5">
        <v>354.72052000000002</v>
      </c>
      <c r="JW469" s="5">
        <v>354.72052000000002</v>
      </c>
      <c r="JX469" s="5">
        <v>354.72052000000002</v>
      </c>
      <c r="JY469" s="5">
        <v>354.72052000000002</v>
      </c>
      <c r="JZ469" s="5">
        <v>354.72052000000002</v>
      </c>
      <c r="KA469" s="5">
        <v>354.72052000000002</v>
      </c>
      <c r="KB469" s="5">
        <v>354.72052000000002</v>
      </c>
      <c r="KC469" s="5">
        <v>354.72052000000002</v>
      </c>
      <c r="KD469" s="5">
        <v>354.72052000000002</v>
      </c>
      <c r="KE469" s="5">
        <v>354.72052000000002</v>
      </c>
      <c r="KF469" s="5">
        <v>354.72052000000002</v>
      </c>
      <c r="KG469" s="5">
        <v>376.00375120000001</v>
      </c>
      <c r="KH469" s="5">
        <v>376.00375120000001</v>
      </c>
      <c r="KI469" s="5">
        <v>376.00375120000001</v>
      </c>
      <c r="KJ469" s="5">
        <v>376.00375120000001</v>
      </c>
      <c r="KK469" s="5">
        <v>376.00375120000001</v>
      </c>
      <c r="KL469" s="5">
        <v>376.00375120000001</v>
      </c>
      <c r="KM469" s="5">
        <v>376.00375120000001</v>
      </c>
      <c r="KN469" s="5">
        <v>376.00375120000001</v>
      </c>
      <c r="KO469" s="5">
        <v>376.00375120000001</v>
      </c>
      <c r="KP469" s="5">
        <v>376.00375120000001</v>
      </c>
      <c r="KQ469" s="5">
        <v>376.00375120000001</v>
      </c>
      <c r="KR469" s="5">
        <v>376.00375120000001</v>
      </c>
      <c r="KS469" s="5">
        <v>398.56397627200005</v>
      </c>
      <c r="KT469" s="5">
        <v>398.56397627200005</v>
      </c>
      <c r="KU469" s="5">
        <v>398.56397627200005</v>
      </c>
      <c r="KV469" s="5">
        <v>398.56397627200005</v>
      </c>
      <c r="KW469" s="5">
        <v>398.56397627200005</v>
      </c>
      <c r="KX469" s="5">
        <v>398.56397627200005</v>
      </c>
      <c r="KY469" s="5">
        <v>398.56397627200005</v>
      </c>
      <c r="KZ469" s="5">
        <v>398.56397627200005</v>
      </c>
      <c r="LA469" s="5">
        <v>398.56397627200005</v>
      </c>
      <c r="LB469" s="5">
        <v>398.56397627200005</v>
      </c>
      <c r="LC469" s="5">
        <v>398.56397627200005</v>
      </c>
      <c r="LD469" s="5">
        <v>398.56397627200005</v>
      </c>
      <c r="LE469" s="5">
        <v>422.47781484832007</v>
      </c>
      <c r="LF469" s="5">
        <v>422.47781484832007</v>
      </c>
      <c r="LG469" s="5">
        <v>422.47781484832007</v>
      </c>
      <c r="LH469" s="5">
        <v>422.47781484832007</v>
      </c>
      <c r="LI469" s="5">
        <v>422.47781484832007</v>
      </c>
      <c r="LJ469" s="5">
        <v>422.47781484832007</v>
      </c>
      <c r="LK469" s="5">
        <v>422.47781484832007</v>
      </c>
      <c r="LL469" s="5">
        <v>422.47781484832007</v>
      </c>
      <c r="LM469" s="5">
        <v>422.47781484832007</v>
      </c>
      <c r="LN469" s="5">
        <v>422.47781484832007</v>
      </c>
      <c r="LO469" s="5">
        <v>422.47781484832007</v>
      </c>
      <c r="LP469" s="5">
        <v>422.47781484832007</v>
      </c>
      <c r="LQ469" s="5"/>
      <c r="LT469" s="5">
        <v>0</v>
      </c>
      <c r="LU469" s="5">
        <v>0</v>
      </c>
      <c r="LV469" s="5">
        <v>0</v>
      </c>
      <c r="LW469" s="5">
        <v>0</v>
      </c>
      <c r="LX469" s="5">
        <v>0</v>
      </c>
      <c r="LY469" s="5">
        <v>0</v>
      </c>
      <c r="LZ469" s="5">
        <v>0</v>
      </c>
      <c r="MA469" s="5">
        <v>77.884799999999998</v>
      </c>
      <c r="MB469" s="5">
        <v>334.4</v>
      </c>
      <c r="MC469" s="5">
        <v>334.4</v>
      </c>
      <c r="MD469" s="5">
        <v>334.4</v>
      </c>
      <c r="ME469" s="5">
        <v>334.4</v>
      </c>
      <c r="MF469" s="5">
        <v>354.464</v>
      </c>
      <c r="MG469" s="5">
        <v>354.464</v>
      </c>
      <c r="MH469" s="5">
        <v>354.464</v>
      </c>
      <c r="MI469" s="5">
        <v>354.464</v>
      </c>
      <c r="MJ469" s="5">
        <v>354.464</v>
      </c>
      <c r="MK469" s="5">
        <v>354.464</v>
      </c>
      <c r="ML469" s="5">
        <v>354.464</v>
      </c>
      <c r="MM469" s="5">
        <v>354.464</v>
      </c>
      <c r="MN469" s="5">
        <v>354.464</v>
      </c>
      <c r="MO469" s="5">
        <v>354.464</v>
      </c>
      <c r="MP469" s="5">
        <v>354.464</v>
      </c>
      <c r="MQ469" s="5">
        <v>354.464</v>
      </c>
      <c r="MR469" s="5">
        <v>375.73184000000003</v>
      </c>
      <c r="MS469" s="5">
        <v>375.73184000000003</v>
      </c>
      <c r="MT469" s="5">
        <v>375.73184000000003</v>
      </c>
      <c r="MU469" s="5">
        <v>375.73184000000003</v>
      </c>
      <c r="MV469" s="5">
        <v>375.73184000000003</v>
      </c>
      <c r="MW469" s="5">
        <v>375.73184000000003</v>
      </c>
      <c r="MX469" s="5">
        <v>375.73184000000003</v>
      </c>
      <c r="MY469" s="5">
        <v>375.73184000000003</v>
      </c>
      <c r="MZ469" s="5">
        <v>375.73184000000003</v>
      </c>
      <c r="NA469" s="5">
        <v>375.73184000000003</v>
      </c>
      <c r="NB469" s="5">
        <v>375.73184000000003</v>
      </c>
      <c r="NC469" s="5">
        <v>375.73184000000003</v>
      </c>
      <c r="ND469" s="5">
        <v>398.27575040000005</v>
      </c>
      <c r="NE469" s="5">
        <v>398.27575040000005</v>
      </c>
      <c r="NF469" s="5">
        <v>398.27575040000005</v>
      </c>
      <c r="NG469" s="5">
        <v>398.27575040000005</v>
      </c>
      <c r="NH469" s="5">
        <v>398.27575040000005</v>
      </c>
      <c r="NI469" s="5">
        <v>398.27575040000005</v>
      </c>
      <c r="NJ469" s="5">
        <v>398.27575040000005</v>
      </c>
      <c r="NK469" s="5">
        <v>398.27575040000005</v>
      </c>
      <c r="NL469" s="5">
        <v>398.27575040000005</v>
      </c>
      <c r="NM469" s="5">
        <v>398.27575040000005</v>
      </c>
      <c r="NN469" s="5">
        <v>398.27575040000005</v>
      </c>
      <c r="NO469" s="5">
        <v>398.27575040000005</v>
      </c>
      <c r="NP469" s="5">
        <v>422.17229542400003</v>
      </c>
      <c r="NQ469" s="5">
        <v>422.17229542400003</v>
      </c>
      <c r="NR469" s="5">
        <v>422.17229542400003</v>
      </c>
      <c r="NS469" s="5">
        <v>422.17229542400003</v>
      </c>
      <c r="NT469" s="5">
        <v>422.17229542400003</v>
      </c>
      <c r="NU469" s="5">
        <v>422.17229542400003</v>
      </c>
      <c r="NV469" s="5">
        <v>422.17229542400003</v>
      </c>
      <c r="NW469" s="5">
        <v>422.17229542400003</v>
      </c>
      <c r="NX469" s="5">
        <v>422.17229542400003</v>
      </c>
      <c r="NY469" s="5">
        <v>422.17229542400003</v>
      </c>
      <c r="NZ469" s="5">
        <v>422.17229542400003</v>
      </c>
      <c r="OA469" s="5">
        <v>422.17229542400003</v>
      </c>
      <c r="OB469" s="5">
        <v>447.50263314944004</v>
      </c>
      <c r="OC469" s="5">
        <v>447.50263314944004</v>
      </c>
      <c r="OD469" s="5">
        <v>447.50263314944004</v>
      </c>
      <c r="OE469" s="5">
        <v>447.50263314944004</v>
      </c>
      <c r="OF469" s="5">
        <v>447.50263314944004</v>
      </c>
      <c r="OG469" s="5">
        <v>447.50263314944004</v>
      </c>
      <c r="OH469" s="5">
        <v>447.50263314944004</v>
      </c>
      <c r="OI469" s="5">
        <v>447.50263314944004</v>
      </c>
      <c r="OJ469" s="5">
        <v>447.50263314944004</v>
      </c>
      <c r="OK469" s="5">
        <v>447.50263314944004</v>
      </c>
      <c r="OL469" s="5">
        <v>447.50263314944004</v>
      </c>
      <c r="OM469" s="5">
        <v>447.50263314944004</v>
      </c>
      <c r="ON469" s="5"/>
      <c r="OQ469" s="59">
        <v>0</v>
      </c>
      <c r="OR469" s="59">
        <v>0</v>
      </c>
      <c r="OS469" s="59">
        <v>0</v>
      </c>
      <c r="OT469" s="59">
        <v>0</v>
      </c>
      <c r="OU469" s="59">
        <v>0</v>
      </c>
      <c r="OV469" s="59">
        <v>0</v>
      </c>
      <c r="OW469" s="59">
        <v>0</v>
      </c>
      <c r="OX469" s="59">
        <v>0</v>
      </c>
      <c r="OY469" s="59">
        <v>0</v>
      </c>
      <c r="OZ469" s="59">
        <v>0</v>
      </c>
      <c r="PA469" s="59">
        <v>0</v>
      </c>
      <c r="PB469" s="59">
        <v>0</v>
      </c>
      <c r="PC469" s="59">
        <v>0</v>
      </c>
      <c r="PD469" s="59">
        <v>0</v>
      </c>
      <c r="PE469" s="59">
        <v>0</v>
      </c>
      <c r="PF469" s="59">
        <v>0</v>
      </c>
      <c r="PG469" s="59">
        <v>0</v>
      </c>
      <c r="PH469" s="59">
        <v>0</v>
      </c>
      <c r="PI469" s="59">
        <v>0</v>
      </c>
      <c r="PJ469" s="59">
        <v>0</v>
      </c>
      <c r="PK469" s="59">
        <v>0</v>
      </c>
      <c r="PL469" s="59">
        <v>0</v>
      </c>
      <c r="PM469" s="59">
        <v>0</v>
      </c>
      <c r="PN469" s="59">
        <v>0</v>
      </c>
      <c r="PO469" s="59">
        <v>0</v>
      </c>
      <c r="PP469" s="59">
        <v>0</v>
      </c>
      <c r="PQ469" s="59">
        <v>0</v>
      </c>
      <c r="PR469" s="59">
        <v>0</v>
      </c>
      <c r="PS469" s="59">
        <v>0</v>
      </c>
      <c r="PT469" s="59">
        <v>0</v>
      </c>
      <c r="PU469" s="59">
        <v>0</v>
      </c>
      <c r="PV469" s="59">
        <v>0</v>
      </c>
      <c r="PW469" s="59">
        <v>0</v>
      </c>
      <c r="PX469" s="59">
        <v>0</v>
      </c>
      <c r="PY469" s="59">
        <v>0</v>
      </c>
      <c r="PZ469" s="59">
        <v>0</v>
      </c>
      <c r="QA469" s="59">
        <v>0</v>
      </c>
      <c r="QB469" s="59">
        <v>0</v>
      </c>
      <c r="QC469" s="59">
        <v>0</v>
      </c>
      <c r="QD469" s="59">
        <v>0</v>
      </c>
      <c r="QE469" s="59">
        <v>0</v>
      </c>
      <c r="QF469" s="59">
        <v>0</v>
      </c>
      <c r="QG469" s="59">
        <v>0</v>
      </c>
      <c r="QH469" s="59">
        <v>0</v>
      </c>
      <c r="QI469" s="59">
        <v>0</v>
      </c>
      <c r="QJ469" s="59">
        <v>0</v>
      </c>
      <c r="QK469" s="59">
        <v>0</v>
      </c>
      <c r="QL469" s="59">
        <v>0</v>
      </c>
      <c r="QM469" s="59">
        <v>0</v>
      </c>
      <c r="QN469" s="59">
        <v>0</v>
      </c>
      <c r="QO469" s="59">
        <v>0</v>
      </c>
      <c r="QP469" s="59">
        <v>0</v>
      </c>
      <c r="QQ469" s="59">
        <v>0</v>
      </c>
      <c r="QR469" s="59">
        <v>0</v>
      </c>
      <c r="QS469" s="59">
        <v>0</v>
      </c>
      <c r="QT469" s="59">
        <v>0</v>
      </c>
      <c r="QU469" s="59">
        <v>0</v>
      </c>
      <c r="QV469" s="59">
        <v>0</v>
      </c>
      <c r="QW469" s="59">
        <v>0</v>
      </c>
      <c r="QX469" s="59">
        <v>0</v>
      </c>
      <c r="QY469" s="59">
        <v>0</v>
      </c>
      <c r="QZ469" s="59">
        <v>0</v>
      </c>
      <c r="RA469" s="59">
        <v>0</v>
      </c>
      <c r="RB469" s="59">
        <v>0</v>
      </c>
      <c r="RC469" s="59">
        <v>0</v>
      </c>
      <c r="RD469" s="59">
        <v>0</v>
      </c>
      <c r="RE469" s="59">
        <v>0</v>
      </c>
      <c r="RF469" s="59">
        <v>0</v>
      </c>
      <c r="RG469" s="59">
        <v>0</v>
      </c>
      <c r="RH469" s="59">
        <v>0</v>
      </c>
      <c r="RI469" s="59">
        <v>0</v>
      </c>
      <c r="RJ469" s="59">
        <v>0</v>
      </c>
      <c r="RK469" s="59"/>
      <c r="RN469" s="59">
        <v>0</v>
      </c>
      <c r="RO469" s="59">
        <v>0</v>
      </c>
      <c r="RP469" s="59">
        <v>0</v>
      </c>
      <c r="RQ469" s="59">
        <v>0</v>
      </c>
      <c r="RR469" s="59">
        <v>0</v>
      </c>
      <c r="RS469" s="59">
        <v>0</v>
      </c>
      <c r="RT469" s="59">
        <v>0</v>
      </c>
      <c r="RU469" s="59">
        <v>151.41419999999999</v>
      </c>
      <c r="RV469" s="59">
        <v>650.09999999999991</v>
      </c>
      <c r="RW469" s="59">
        <v>650.09999999999991</v>
      </c>
      <c r="RX469" s="59">
        <v>650.09999999999991</v>
      </c>
      <c r="RY469" s="59">
        <v>650.09999999999991</v>
      </c>
      <c r="RZ469" s="59">
        <v>689.10599999999999</v>
      </c>
      <c r="SA469" s="59">
        <v>689.10599999999999</v>
      </c>
      <c r="SB469" s="59">
        <v>689.10599999999999</v>
      </c>
      <c r="SC469" s="59">
        <v>689.10599999999999</v>
      </c>
      <c r="SD469" s="59">
        <v>689.10599999999999</v>
      </c>
      <c r="SE469" s="59">
        <v>689.10599999999999</v>
      </c>
      <c r="SF469" s="59">
        <v>689.10599999999999</v>
      </c>
      <c r="SG469" s="59">
        <v>689.10599999999999</v>
      </c>
      <c r="SH469" s="59">
        <v>689.10599999999999</v>
      </c>
      <c r="SI469" s="59">
        <v>689.10599999999999</v>
      </c>
      <c r="SJ469" s="59">
        <v>689.10599999999999</v>
      </c>
      <c r="SK469" s="59">
        <v>689.10599999999999</v>
      </c>
      <c r="SL469" s="59">
        <v>730.45236</v>
      </c>
      <c r="SM469" s="59">
        <v>730.45236</v>
      </c>
      <c r="SN469" s="59">
        <v>730.45236</v>
      </c>
      <c r="SO469" s="59">
        <v>730.45236</v>
      </c>
      <c r="SP469" s="59">
        <v>730.45236</v>
      </c>
      <c r="SQ469" s="59">
        <v>730.45236</v>
      </c>
      <c r="SR469" s="59">
        <v>730.45236</v>
      </c>
      <c r="SS469" s="59">
        <v>730.45236</v>
      </c>
      <c r="ST469" s="59">
        <v>730.45236</v>
      </c>
      <c r="SU469" s="59">
        <v>730.45236</v>
      </c>
      <c r="SV469" s="59">
        <v>730.45236</v>
      </c>
      <c r="SW469" s="59">
        <v>730.45236</v>
      </c>
      <c r="SX469" s="59">
        <v>774.2795016</v>
      </c>
      <c r="SY469" s="59">
        <v>774.2795016</v>
      </c>
      <c r="SZ469" s="59">
        <v>774.2795016</v>
      </c>
      <c r="TA469" s="59">
        <v>774.2795016</v>
      </c>
      <c r="TB469" s="59">
        <v>774.2795016</v>
      </c>
      <c r="TC469" s="59">
        <v>774.2795016</v>
      </c>
      <c r="TD469" s="59">
        <v>774.2795016</v>
      </c>
      <c r="TE469" s="59">
        <v>774.2795016</v>
      </c>
      <c r="TF469" s="59">
        <v>774.2795016</v>
      </c>
      <c r="TG469" s="59">
        <v>774.2795016</v>
      </c>
      <c r="TH469" s="59">
        <v>774.2795016</v>
      </c>
      <c r="TI469" s="59">
        <v>774.2795016</v>
      </c>
      <c r="TJ469" s="59">
        <v>820.73627169600013</v>
      </c>
      <c r="TK469" s="59">
        <v>820.73627169600013</v>
      </c>
      <c r="TL469" s="59">
        <v>820.73627169600013</v>
      </c>
      <c r="TM469" s="59">
        <v>820.73627169600013</v>
      </c>
      <c r="TN469" s="59">
        <v>820.73627169600013</v>
      </c>
      <c r="TO469" s="59">
        <v>820.73627169600013</v>
      </c>
      <c r="TP469" s="59">
        <v>820.73627169600013</v>
      </c>
      <c r="TQ469" s="59">
        <v>820.73627169600013</v>
      </c>
      <c r="TR469" s="59">
        <v>820.73627169600013</v>
      </c>
      <c r="TS469" s="59">
        <v>820.73627169600013</v>
      </c>
      <c r="TT469" s="59">
        <v>820.73627169600013</v>
      </c>
      <c r="TU469" s="59">
        <v>820.73627169600013</v>
      </c>
      <c r="TV469" s="59">
        <v>869.98044799776017</v>
      </c>
      <c r="TW469" s="59">
        <v>869.98044799776017</v>
      </c>
      <c r="TX469" s="59">
        <v>869.98044799776017</v>
      </c>
      <c r="TY469" s="59">
        <v>869.98044799776017</v>
      </c>
      <c r="TZ469" s="59">
        <v>869.98044799776017</v>
      </c>
      <c r="UA469" s="59">
        <v>869.98044799776017</v>
      </c>
      <c r="UB469" s="59">
        <v>869.98044799776017</v>
      </c>
      <c r="UC469" s="59">
        <v>869.98044799776017</v>
      </c>
      <c r="UD469" s="59">
        <v>869.98044799776017</v>
      </c>
      <c r="UE469" s="59">
        <v>869.98044799776017</v>
      </c>
      <c r="UF469" s="59">
        <v>869.98044799776017</v>
      </c>
      <c r="UG469" s="59">
        <v>869.98044799776017</v>
      </c>
      <c r="UH469" s="59"/>
      <c r="UK469" s="59">
        <v>1336.3294000000001</v>
      </c>
      <c r="UL469" s="59">
        <v>4015.7039999999993</v>
      </c>
      <c r="UM469" s="59">
        <v>4256.6462399999991</v>
      </c>
      <c r="UN469" s="59">
        <v>4512.0450143999997</v>
      </c>
      <c r="UO469" s="59">
        <v>4782.7677152640017</v>
      </c>
      <c r="UP469" s="59">
        <v>5069.7337781798406</v>
      </c>
      <c r="UQ469" s="59"/>
      <c r="UT469" s="59">
        <v>1415.4848000000002</v>
      </c>
      <c r="UU469" s="59">
        <v>4253.5680000000002</v>
      </c>
      <c r="UV469" s="59">
        <v>4508.78208</v>
      </c>
      <c r="UW469" s="59">
        <v>4779.3090048000004</v>
      </c>
      <c r="UX469" s="59">
        <v>5066.0675450880008</v>
      </c>
      <c r="UY469" s="59">
        <v>5370.0315977932805</v>
      </c>
      <c r="UZ469" s="59"/>
      <c r="VC469" s="59">
        <v>0</v>
      </c>
      <c r="VD469" s="59">
        <v>0</v>
      </c>
      <c r="VE469" s="59">
        <v>0</v>
      </c>
      <c r="VF469" s="59">
        <v>0</v>
      </c>
      <c r="VG469" s="59">
        <v>0</v>
      </c>
      <c r="VH469" s="59">
        <v>0</v>
      </c>
      <c r="VI469" s="59"/>
      <c r="VL469" s="59">
        <v>2751.8142000000003</v>
      </c>
      <c r="VM469" s="59">
        <v>8269.271999999999</v>
      </c>
      <c r="VN469" s="59">
        <v>8765.4283199999991</v>
      </c>
      <c r="VO469" s="59">
        <v>9291.3540192</v>
      </c>
      <c r="VP469" s="59">
        <v>9848.8352603520034</v>
      </c>
      <c r="VQ469" s="59">
        <v>10439.765375973122</v>
      </c>
      <c r="VR469" s="59"/>
      <c r="VU469" s="59">
        <v>46562</v>
      </c>
      <c r="VV469" s="59">
        <v>139920</v>
      </c>
      <c r="VW469" s="59">
        <v>148315.20000000004</v>
      </c>
      <c r="VX469" s="59">
        <v>157214.11200000005</v>
      </c>
      <c r="VY469" s="59">
        <v>166646.95872000002</v>
      </c>
      <c r="VZ469" s="59">
        <v>176645.77624320006</v>
      </c>
      <c r="WA469" s="59"/>
      <c r="WD469" s="59">
        <v>3880.1666666666665</v>
      </c>
      <c r="WE469" s="59">
        <v>11660</v>
      </c>
      <c r="WF469" s="59">
        <v>12359.600000000004</v>
      </c>
      <c r="WG469" s="59">
        <v>13101.176000000005</v>
      </c>
      <c r="WH469" s="59">
        <v>13887.246560000001</v>
      </c>
      <c r="WI469" s="59">
        <v>14720.481353600006</v>
      </c>
      <c r="WJ469" s="59"/>
      <c r="WM469" s="59">
        <v>162.82696880682613</v>
      </c>
      <c r="WN469" s="59">
        <v>489.29920268569032</v>
      </c>
      <c r="WO469" s="59">
        <v>518.65715484683199</v>
      </c>
      <c r="WP469" s="59">
        <v>549.77658413764186</v>
      </c>
      <c r="WQ469" s="59">
        <v>582.76317918590019</v>
      </c>
      <c r="WR469" s="59">
        <v>617.72896993705444</v>
      </c>
      <c r="WS469" s="59"/>
      <c r="WV469" s="74">
        <v>4.2333333333333334</v>
      </c>
      <c r="WW469" s="74">
        <v>16.233333333333334</v>
      </c>
      <c r="WX469" s="74">
        <v>28.233333333333334</v>
      </c>
      <c r="WY469" s="74">
        <v>40.233333333333334</v>
      </c>
      <c r="WZ469" s="74">
        <v>52.233333333333334</v>
      </c>
      <c r="XA469" s="74">
        <v>64.233333333333334</v>
      </c>
      <c r="XB469" s="74"/>
      <c r="XE469" s="80">
        <v>0</v>
      </c>
      <c r="XF469" s="80">
        <v>1</v>
      </c>
      <c r="XG469" s="80">
        <v>2</v>
      </c>
      <c r="XH469" s="80">
        <v>3</v>
      </c>
      <c r="XI469" s="80">
        <v>4</v>
      </c>
      <c r="XJ469" s="80">
        <v>5</v>
      </c>
      <c r="XK469" s="80"/>
      <c r="XL469" s="75"/>
      <c r="XM469" s="75"/>
      <c r="XN469" s="80">
        <v>4</v>
      </c>
      <c r="XO469" s="80">
        <v>4</v>
      </c>
      <c r="XP469" s="80">
        <v>4</v>
      </c>
      <c r="XQ469" s="80">
        <v>4</v>
      </c>
      <c r="XR469" s="80">
        <v>4</v>
      </c>
      <c r="XS469" s="80">
        <v>4</v>
      </c>
      <c r="XT469" s="80"/>
      <c r="XW469" s="80">
        <v>7</v>
      </c>
      <c r="XX469" s="80">
        <v>7</v>
      </c>
      <c r="XY469" s="80">
        <v>7</v>
      </c>
      <c r="XZ469" s="80">
        <v>7</v>
      </c>
      <c r="YA469" s="80">
        <v>7</v>
      </c>
      <c r="YB469" s="80">
        <v>7</v>
      </c>
      <c r="YC469" s="80"/>
      <c r="YF469" s="5">
        <v>339.49422996223234</v>
      </c>
      <c r="YG469" s="5">
        <v>1020.1888375996641</v>
      </c>
      <c r="YH469" s="5">
        <v>1081.400167855646</v>
      </c>
      <c r="YI469" s="5">
        <v>1146.2841779269838</v>
      </c>
      <c r="YJ469" s="5">
        <v>1215.0612286026017</v>
      </c>
      <c r="YK469" s="5">
        <v>3758.8807820669763</v>
      </c>
      <c r="YL469" s="5"/>
      <c r="YO469" s="5">
        <v>7327.213596307176</v>
      </c>
      <c r="YP469" s="5">
        <v>22018.464120856064</v>
      </c>
      <c r="YQ469" s="5">
        <v>23339.571968107441</v>
      </c>
      <c r="YR469" s="5">
        <v>32986.59504825851</v>
      </c>
      <c r="YS469" s="5">
        <v>34965.790751154011</v>
      </c>
      <c r="YT469" s="5">
        <v>37063.738196223268</v>
      </c>
      <c r="YU469" s="5"/>
      <c r="YX469" s="5">
        <v>5011.3578596197822</v>
      </c>
      <c r="YY469" s="5">
        <v>21822.1674796812</v>
      </c>
      <c r="YZ469" s="5">
        <v>23339.571968107441</v>
      </c>
      <c r="ZA469" s="5">
        <v>32986.59504825851</v>
      </c>
      <c r="ZB469" s="5">
        <v>34965.790751154011</v>
      </c>
      <c r="ZC469" s="5">
        <v>37063.738196223268</v>
      </c>
      <c r="ZD469" s="5"/>
      <c r="ZG469" s="5">
        <v>162.82696880682613</v>
      </c>
      <c r="ZH469" s="5">
        <v>489.29920268569032</v>
      </c>
      <c r="ZI469" s="5">
        <v>518.65715484683199</v>
      </c>
      <c r="ZJ469" s="5">
        <v>549.77658413764186</v>
      </c>
      <c r="ZK469" s="5">
        <v>582.76317918590019</v>
      </c>
      <c r="ZL469" s="5">
        <v>617.72896993705444</v>
      </c>
      <c r="ZM469" s="5"/>
      <c r="ZP469" s="60">
        <v>1139.7887816477828</v>
      </c>
      <c r="ZQ469" s="60">
        <v>13700.377675199328</v>
      </c>
      <c r="ZR469" s="60">
        <v>14522.400335711296</v>
      </c>
      <c r="ZS469" s="60">
        <v>15393.744355853973</v>
      </c>
      <c r="ZT469" s="60">
        <v>16317.369017205205</v>
      </c>
      <c r="ZU469" s="60">
        <v>17296.411158237526</v>
      </c>
      <c r="ZV469" s="60"/>
      <c r="ZY469" s="60">
        <v>162.82696880682613</v>
      </c>
      <c r="ZZ469" s="60">
        <v>489.29920268569032</v>
      </c>
      <c r="AAA469" s="60">
        <v>518.65715484683199</v>
      </c>
      <c r="AAB469" s="60">
        <v>549.77658413764186</v>
      </c>
      <c r="AAC469" s="60">
        <v>582.76317918590019</v>
      </c>
      <c r="AAD469" s="60">
        <v>617.72896993705444</v>
      </c>
      <c r="AAE469" s="60"/>
      <c r="AAH469" s="60">
        <v>2116.7505944887398</v>
      </c>
      <c r="AAI469" s="60">
        <v>13211.078472513638</v>
      </c>
      <c r="AAJ469" s="60">
        <v>24895.543432647937</v>
      </c>
      <c r="AAK469" s="60">
        <v>37934.584305497294</v>
      </c>
      <c r="AAL469" s="60">
        <v>52448.686126731016</v>
      </c>
      <c r="AAM469" s="60">
        <v>74745.205362383582</v>
      </c>
      <c r="AAN469" s="60"/>
      <c r="AAQ469" s="5">
        <v>3256.5393761365226</v>
      </c>
      <c r="AAR469" s="5">
        <v>26911.456147712968</v>
      </c>
      <c r="AAS469" s="5">
        <v>39417.943768359233</v>
      </c>
      <c r="AAT469" s="5">
        <v>53328.328661351268</v>
      </c>
      <c r="AAU469" s="5">
        <v>68766.055143936217</v>
      </c>
      <c r="AAV469" s="5">
        <v>92041.616520621115</v>
      </c>
    </row>
    <row r="470" spans="2:724" ht="15" customHeight="1">
      <c r="B470" s="228">
        <v>197</v>
      </c>
      <c r="C470" s="228">
        <v>150777</v>
      </c>
      <c r="D470" s="229" t="s">
        <v>604</v>
      </c>
      <c r="E470" s="73" t="b">
        <v>0</v>
      </c>
      <c r="F470" s="230">
        <v>38982</v>
      </c>
      <c r="G470" s="231" t="s">
        <v>426</v>
      </c>
      <c r="H470" s="57" t="s">
        <v>303</v>
      </c>
      <c r="I470" s="57" t="s">
        <v>197</v>
      </c>
      <c r="J470" s="229" t="s">
        <v>274</v>
      </c>
      <c r="K470" s="232">
        <v>25000</v>
      </c>
      <c r="L470" s="232">
        <v>0</v>
      </c>
      <c r="M470" s="73" t="b">
        <v>1</v>
      </c>
      <c r="N470" s="73" t="b">
        <v>1</v>
      </c>
      <c r="O470" s="73" t="b">
        <v>1</v>
      </c>
      <c r="P470" s="27">
        <v>40078</v>
      </c>
      <c r="Q470" s="27" t="s">
        <v>426</v>
      </c>
      <c r="R470" s="69">
        <v>0</v>
      </c>
      <c r="S470" s="69">
        <v>0.06</v>
      </c>
      <c r="T470" s="69">
        <v>0.06</v>
      </c>
      <c r="U470" s="69">
        <v>0.06</v>
      </c>
      <c r="V470" s="69">
        <v>0.06</v>
      </c>
      <c r="W470" s="69">
        <v>0.06</v>
      </c>
      <c r="Z470" s="232">
        <v>26000</v>
      </c>
      <c r="AA470" s="232">
        <v>26000</v>
      </c>
      <c r="AB470" s="232">
        <v>29000</v>
      </c>
      <c r="AC470" s="232">
        <v>29000</v>
      </c>
      <c r="AD470" s="232">
        <v>29000</v>
      </c>
      <c r="AE470" s="232">
        <v>29000</v>
      </c>
      <c r="AF470" s="232">
        <v>29000</v>
      </c>
      <c r="AG470" s="232">
        <v>29000</v>
      </c>
      <c r="AH470" s="232">
        <v>29000</v>
      </c>
      <c r="AI470" s="232">
        <v>29000</v>
      </c>
      <c r="AJ470" s="232">
        <v>29000</v>
      </c>
      <c r="AK470" s="232">
        <v>29000</v>
      </c>
      <c r="AL470" s="5">
        <v>30740</v>
      </c>
      <c r="AM470" s="5">
        <v>30740</v>
      </c>
      <c r="AN470" s="5">
        <v>30740</v>
      </c>
      <c r="AO470" s="5">
        <v>30740</v>
      </c>
      <c r="AP470" s="5">
        <v>30740</v>
      </c>
      <c r="AQ470" s="5">
        <v>30740</v>
      </c>
      <c r="AR470" s="5">
        <v>30740</v>
      </c>
      <c r="AS470" s="5">
        <v>30740</v>
      </c>
      <c r="AT470" s="5">
        <v>30740</v>
      </c>
      <c r="AU470" s="5">
        <v>30740</v>
      </c>
      <c r="AV470" s="5">
        <v>30740</v>
      </c>
      <c r="AW470" s="5">
        <v>30740</v>
      </c>
      <c r="AX470" s="5">
        <v>32584.400000000001</v>
      </c>
      <c r="AY470" s="5">
        <v>32584.400000000001</v>
      </c>
      <c r="AZ470" s="5">
        <v>32584.400000000001</v>
      </c>
      <c r="BA470" s="5">
        <v>32584.400000000001</v>
      </c>
      <c r="BB470" s="5">
        <v>32584.400000000001</v>
      </c>
      <c r="BC470" s="5">
        <v>32584.400000000001</v>
      </c>
      <c r="BD470" s="5">
        <v>32584.400000000001</v>
      </c>
      <c r="BE470" s="5">
        <v>32584.400000000001</v>
      </c>
      <c r="BF470" s="5">
        <v>32584.400000000001</v>
      </c>
      <c r="BG470" s="5">
        <v>32584.400000000001</v>
      </c>
      <c r="BH470" s="5">
        <v>32584.400000000001</v>
      </c>
      <c r="BI470" s="5">
        <v>32584.400000000001</v>
      </c>
      <c r="BJ470" s="5">
        <v>34539.464</v>
      </c>
      <c r="BK470" s="5">
        <v>34539.464</v>
      </c>
      <c r="BL470" s="5">
        <v>34539.464</v>
      </c>
      <c r="BM470" s="5">
        <v>34539.464</v>
      </c>
      <c r="BN470" s="5">
        <v>34539.464</v>
      </c>
      <c r="BO470" s="5">
        <v>34539.464</v>
      </c>
      <c r="BP470" s="5">
        <v>34539.464</v>
      </c>
      <c r="BQ470" s="5">
        <v>34539.464</v>
      </c>
      <c r="BR470" s="5">
        <v>34539.464</v>
      </c>
      <c r="BS470" s="5">
        <v>34539.464</v>
      </c>
      <c r="BT470" s="5">
        <v>34539.464</v>
      </c>
      <c r="BU470" s="5">
        <v>34539.464</v>
      </c>
      <c r="BV470" s="5">
        <v>36611.831839999999</v>
      </c>
      <c r="BW470" s="5">
        <v>36611.831839999999</v>
      </c>
      <c r="BX470" s="5">
        <v>36611.831839999999</v>
      </c>
      <c r="BY470" s="5">
        <v>36611.831839999999</v>
      </c>
      <c r="BZ470" s="5">
        <v>36611.831839999999</v>
      </c>
      <c r="CA470" s="5">
        <v>36611.831839999999</v>
      </c>
      <c r="CB470" s="5">
        <v>36611.831839999999</v>
      </c>
      <c r="CC470" s="5">
        <v>36611.831839999999</v>
      </c>
      <c r="CD470" s="5">
        <v>36611.831839999999</v>
      </c>
      <c r="CE470" s="5">
        <v>36611.831839999999</v>
      </c>
      <c r="CF470" s="5">
        <v>36611.831839999999</v>
      </c>
      <c r="CG470" s="5">
        <v>36611.831839999999</v>
      </c>
      <c r="CH470" s="5">
        <v>38808.5417504</v>
      </c>
      <c r="CI470" s="5">
        <v>38808.5417504</v>
      </c>
      <c r="CJ470" s="5">
        <v>38808.5417504</v>
      </c>
      <c r="CK470" s="5">
        <v>38808.5417504</v>
      </c>
      <c r="CL470" s="5">
        <v>38808.5417504</v>
      </c>
      <c r="CM470" s="5">
        <v>38808.5417504</v>
      </c>
      <c r="CN470" s="5">
        <v>38808.5417504</v>
      </c>
      <c r="CO470" s="5">
        <v>38808.5417504</v>
      </c>
      <c r="CP470" s="5">
        <v>38808.5417504</v>
      </c>
      <c r="CQ470" s="5">
        <v>38808.5417504</v>
      </c>
      <c r="CR470" s="5">
        <v>38808.5417504</v>
      </c>
      <c r="CS470" s="5">
        <v>38808.5417504</v>
      </c>
      <c r="CU470" s="69">
        <v>0</v>
      </c>
      <c r="CV470" s="69">
        <v>0</v>
      </c>
      <c r="CW470" s="69">
        <v>0</v>
      </c>
      <c r="CX470" s="69">
        <v>0</v>
      </c>
      <c r="CY470" s="69">
        <v>0</v>
      </c>
      <c r="CZ470" s="69">
        <v>0</v>
      </c>
      <c r="DC470" s="5">
        <v>0</v>
      </c>
      <c r="DD470" s="5">
        <v>0</v>
      </c>
      <c r="DE470" s="5">
        <v>0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0</v>
      </c>
      <c r="DR470" s="5">
        <v>0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0</v>
      </c>
      <c r="EK470" s="5">
        <v>0</v>
      </c>
      <c r="EL470" s="5">
        <v>0</v>
      </c>
      <c r="EM470" s="5">
        <v>0</v>
      </c>
      <c r="EN470" s="5">
        <v>0</v>
      </c>
      <c r="EO470" s="5">
        <v>0</v>
      </c>
      <c r="EP470" s="5">
        <v>0</v>
      </c>
      <c r="EQ470" s="5">
        <v>0</v>
      </c>
      <c r="ER470" s="5">
        <v>0</v>
      </c>
      <c r="ES470" s="5">
        <v>0</v>
      </c>
      <c r="ET470" s="5">
        <v>0</v>
      </c>
      <c r="EU470" s="5">
        <v>0</v>
      </c>
      <c r="EV470" s="5">
        <v>0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0</v>
      </c>
      <c r="FC470" s="5">
        <v>0</v>
      </c>
      <c r="FD470" s="5">
        <v>0</v>
      </c>
      <c r="FE470" s="5">
        <v>0</v>
      </c>
      <c r="FF470" s="5">
        <v>0</v>
      </c>
      <c r="FG470" s="5">
        <v>0</v>
      </c>
      <c r="FH470" s="5">
        <v>0</v>
      </c>
      <c r="FI470" s="5">
        <v>0</v>
      </c>
      <c r="FJ470" s="5">
        <v>0</v>
      </c>
      <c r="FK470" s="5">
        <v>0</v>
      </c>
      <c r="FL470" s="5">
        <v>0</v>
      </c>
      <c r="FM470" s="5">
        <v>0</v>
      </c>
      <c r="FN470" s="5">
        <v>0</v>
      </c>
      <c r="FO470" s="5">
        <v>0</v>
      </c>
      <c r="FP470" s="5">
        <v>0</v>
      </c>
      <c r="FQ470" s="5">
        <v>0</v>
      </c>
      <c r="FR470" s="5">
        <v>0</v>
      </c>
      <c r="FS470" s="5">
        <v>0</v>
      </c>
      <c r="FT470" s="5">
        <v>0</v>
      </c>
      <c r="FU470" s="5">
        <v>0</v>
      </c>
      <c r="FV470" s="5">
        <v>0</v>
      </c>
      <c r="FW470" s="5"/>
      <c r="FZ470" s="5">
        <v>26000</v>
      </c>
      <c r="GA470" s="5">
        <v>26000</v>
      </c>
      <c r="GB470" s="5">
        <v>29000</v>
      </c>
      <c r="GC470" s="5">
        <v>29000</v>
      </c>
      <c r="GD470" s="5">
        <v>29000</v>
      </c>
      <c r="GE470" s="5">
        <v>29000</v>
      </c>
      <c r="GF470" s="5">
        <v>29000</v>
      </c>
      <c r="GG470" s="5">
        <v>29000</v>
      </c>
      <c r="GH470" s="5">
        <v>29000</v>
      </c>
      <c r="GI470" s="5">
        <v>29000</v>
      </c>
      <c r="GJ470" s="5">
        <v>29000</v>
      </c>
      <c r="GK470" s="5">
        <v>29000</v>
      </c>
      <c r="GL470" s="5">
        <v>30740</v>
      </c>
      <c r="GM470" s="5">
        <v>30740</v>
      </c>
      <c r="GN470" s="5">
        <v>30740</v>
      </c>
      <c r="GO470" s="5">
        <v>30740</v>
      </c>
      <c r="GP470" s="5">
        <v>30740</v>
      </c>
      <c r="GQ470" s="5">
        <v>30740</v>
      </c>
      <c r="GR470" s="5">
        <v>30740</v>
      </c>
      <c r="GS470" s="5">
        <v>30740</v>
      </c>
      <c r="GT470" s="5">
        <v>30740</v>
      </c>
      <c r="GU470" s="5">
        <v>30740</v>
      </c>
      <c r="GV470" s="5">
        <v>30740</v>
      </c>
      <c r="GW470" s="5">
        <v>30740</v>
      </c>
      <c r="GX470" s="5">
        <v>32584.400000000001</v>
      </c>
      <c r="GY470" s="5">
        <v>32584.400000000001</v>
      </c>
      <c r="GZ470" s="5">
        <v>32584.400000000001</v>
      </c>
      <c r="HA470" s="5">
        <v>32584.400000000001</v>
      </c>
      <c r="HB470" s="5">
        <v>32584.400000000001</v>
      </c>
      <c r="HC470" s="5">
        <v>32584.400000000001</v>
      </c>
      <c r="HD470" s="5">
        <v>32584.400000000001</v>
      </c>
      <c r="HE470" s="5">
        <v>32584.400000000001</v>
      </c>
      <c r="HF470" s="5">
        <v>32584.400000000001</v>
      </c>
      <c r="HG470" s="5">
        <v>32584.400000000001</v>
      </c>
      <c r="HH470" s="5">
        <v>32584.400000000001</v>
      </c>
      <c r="HI470" s="5">
        <v>32584.400000000001</v>
      </c>
      <c r="HJ470" s="5">
        <v>34539.464</v>
      </c>
      <c r="HK470" s="5">
        <v>34539.464</v>
      </c>
      <c r="HL470" s="5">
        <v>34539.464</v>
      </c>
      <c r="HM470" s="5">
        <v>34539.464</v>
      </c>
      <c r="HN470" s="5">
        <v>34539.464</v>
      </c>
      <c r="HO470" s="5">
        <v>34539.464</v>
      </c>
      <c r="HP470" s="5">
        <v>34539.464</v>
      </c>
      <c r="HQ470" s="5">
        <v>34539.464</v>
      </c>
      <c r="HR470" s="5">
        <v>34539.464</v>
      </c>
      <c r="HS470" s="5">
        <v>34539.464</v>
      </c>
      <c r="HT470" s="5">
        <v>34539.464</v>
      </c>
      <c r="HU470" s="5">
        <v>34539.464</v>
      </c>
      <c r="HV470" s="5">
        <v>36611.831839999999</v>
      </c>
      <c r="HW470" s="5">
        <v>36611.831839999999</v>
      </c>
      <c r="HX470" s="5">
        <v>36611.831839999999</v>
      </c>
      <c r="HY470" s="5">
        <v>36611.831839999999</v>
      </c>
      <c r="HZ470" s="5">
        <v>36611.831839999999</v>
      </c>
      <c r="IA470" s="5">
        <v>36611.831839999999</v>
      </c>
      <c r="IB470" s="5">
        <v>36611.831839999999</v>
      </c>
      <c r="IC470" s="5">
        <v>36611.831839999999</v>
      </c>
      <c r="ID470" s="5">
        <v>36611.831839999999</v>
      </c>
      <c r="IE470" s="5">
        <v>36611.831839999999</v>
      </c>
      <c r="IF470" s="5">
        <v>36611.831839999999</v>
      </c>
      <c r="IG470" s="5">
        <v>36611.831839999999</v>
      </c>
      <c r="IH470" s="5">
        <v>38808.5417504</v>
      </c>
      <c r="II470" s="5">
        <v>38808.5417504</v>
      </c>
      <c r="IJ470" s="5">
        <v>38808.5417504</v>
      </c>
      <c r="IK470" s="5">
        <v>38808.5417504</v>
      </c>
      <c r="IL470" s="5">
        <v>38808.5417504</v>
      </c>
      <c r="IM470" s="5">
        <v>38808.5417504</v>
      </c>
      <c r="IN470" s="5">
        <v>38808.5417504</v>
      </c>
      <c r="IO470" s="5">
        <v>38808.5417504</v>
      </c>
      <c r="IP470" s="5">
        <v>38808.5417504</v>
      </c>
      <c r="IQ470" s="5">
        <v>38808.5417504</v>
      </c>
      <c r="IR470" s="5">
        <v>38808.5417504</v>
      </c>
      <c r="IS470" s="5">
        <v>38808.5417504</v>
      </c>
      <c r="IT470" s="5"/>
      <c r="IW470" s="5">
        <v>746.2</v>
      </c>
      <c r="IX470" s="5">
        <v>746.2</v>
      </c>
      <c r="IY470" s="5">
        <v>832.3</v>
      </c>
      <c r="IZ470" s="5">
        <v>832.3</v>
      </c>
      <c r="JA470" s="5">
        <v>832.3</v>
      </c>
      <c r="JB470" s="5">
        <v>832.3</v>
      </c>
      <c r="JC470" s="5">
        <v>832.3</v>
      </c>
      <c r="JD470" s="5">
        <v>832.3</v>
      </c>
      <c r="JE470" s="5">
        <v>832.3</v>
      </c>
      <c r="JF470" s="5">
        <v>832.3</v>
      </c>
      <c r="JG470" s="5">
        <v>832.3</v>
      </c>
      <c r="JH470" s="5">
        <v>832.3</v>
      </c>
      <c r="JI470" s="5">
        <v>882.23799999999994</v>
      </c>
      <c r="JJ470" s="5">
        <v>882.23799999999994</v>
      </c>
      <c r="JK470" s="5">
        <v>882.23799999999994</v>
      </c>
      <c r="JL470" s="5">
        <v>882.23799999999994</v>
      </c>
      <c r="JM470" s="5">
        <v>882.23799999999994</v>
      </c>
      <c r="JN470" s="5">
        <v>882.23799999999994</v>
      </c>
      <c r="JO470" s="5">
        <v>882.23799999999994</v>
      </c>
      <c r="JP470" s="5">
        <v>882.23799999999994</v>
      </c>
      <c r="JQ470" s="5">
        <v>882.23799999999994</v>
      </c>
      <c r="JR470" s="5">
        <v>882.23799999999994</v>
      </c>
      <c r="JS470" s="5">
        <v>882.23799999999994</v>
      </c>
      <c r="JT470" s="5">
        <v>882.23799999999994</v>
      </c>
      <c r="JU470" s="5">
        <v>935.17228</v>
      </c>
      <c r="JV470" s="5">
        <v>935.17228</v>
      </c>
      <c r="JW470" s="5">
        <v>935.17228</v>
      </c>
      <c r="JX470" s="5">
        <v>935.17228</v>
      </c>
      <c r="JY470" s="5">
        <v>935.17228</v>
      </c>
      <c r="JZ470" s="5">
        <v>935.17228</v>
      </c>
      <c r="KA470" s="5">
        <v>935.17228</v>
      </c>
      <c r="KB470" s="5">
        <v>935.17228</v>
      </c>
      <c r="KC470" s="5">
        <v>935.17228</v>
      </c>
      <c r="KD470" s="5">
        <v>935.17228</v>
      </c>
      <c r="KE470" s="5">
        <v>935.17228</v>
      </c>
      <c r="KF470" s="5">
        <v>935.17228</v>
      </c>
      <c r="KG470" s="5">
        <v>991.28261680000003</v>
      </c>
      <c r="KH470" s="5">
        <v>991.28261680000003</v>
      </c>
      <c r="KI470" s="5">
        <v>991.28261680000003</v>
      </c>
      <c r="KJ470" s="5">
        <v>991.28261680000003</v>
      </c>
      <c r="KK470" s="5">
        <v>991.28261680000003</v>
      </c>
      <c r="KL470" s="5">
        <v>991.28261680000003</v>
      </c>
      <c r="KM470" s="5">
        <v>991.28261680000003</v>
      </c>
      <c r="KN470" s="5">
        <v>991.28261680000003</v>
      </c>
      <c r="KO470" s="5">
        <v>991.28261680000003</v>
      </c>
      <c r="KP470" s="5">
        <v>991.28261680000003</v>
      </c>
      <c r="KQ470" s="5">
        <v>991.28261680000003</v>
      </c>
      <c r="KR470" s="5">
        <v>991.28261680000003</v>
      </c>
      <c r="KS470" s="5">
        <v>1050.7595738079999</v>
      </c>
      <c r="KT470" s="5">
        <v>1050.7595738079999</v>
      </c>
      <c r="KU470" s="5">
        <v>1050.7595738079999</v>
      </c>
      <c r="KV470" s="5">
        <v>1050.7595738079999</v>
      </c>
      <c r="KW470" s="5">
        <v>1050.7595738079999</v>
      </c>
      <c r="KX470" s="5">
        <v>1050.7595738079999</v>
      </c>
      <c r="KY470" s="5">
        <v>1050.7595738079999</v>
      </c>
      <c r="KZ470" s="5">
        <v>1050.7595738079999</v>
      </c>
      <c r="LA470" s="5">
        <v>1050.7595738079999</v>
      </c>
      <c r="LB470" s="5">
        <v>1050.7595738079999</v>
      </c>
      <c r="LC470" s="5">
        <v>1050.7595738079999</v>
      </c>
      <c r="LD470" s="5">
        <v>1050.7595738079999</v>
      </c>
      <c r="LE470" s="5">
        <v>1113.8051482364799</v>
      </c>
      <c r="LF470" s="5">
        <v>1113.8051482364799</v>
      </c>
      <c r="LG470" s="5">
        <v>1113.8051482364799</v>
      </c>
      <c r="LH470" s="5">
        <v>1113.8051482364799</v>
      </c>
      <c r="LI470" s="5">
        <v>1113.8051482364799</v>
      </c>
      <c r="LJ470" s="5">
        <v>1113.8051482364799</v>
      </c>
      <c r="LK470" s="5">
        <v>1113.8051482364799</v>
      </c>
      <c r="LL470" s="5">
        <v>1113.8051482364799</v>
      </c>
      <c r="LM470" s="5">
        <v>1113.8051482364799</v>
      </c>
      <c r="LN470" s="5">
        <v>1113.8051482364799</v>
      </c>
      <c r="LO470" s="5">
        <v>1113.8051482364799</v>
      </c>
      <c r="LP470" s="5">
        <v>1113.8051482364799</v>
      </c>
      <c r="LQ470" s="5"/>
      <c r="LT470" s="5">
        <v>790.4</v>
      </c>
      <c r="LU470" s="5">
        <v>790.4</v>
      </c>
      <c r="LV470" s="5">
        <v>881.6</v>
      </c>
      <c r="LW470" s="5">
        <v>881.6</v>
      </c>
      <c r="LX470" s="5">
        <v>881.6</v>
      </c>
      <c r="LY470" s="5">
        <v>881.6</v>
      </c>
      <c r="LZ470" s="5">
        <v>881.6</v>
      </c>
      <c r="MA470" s="5">
        <v>881.6</v>
      </c>
      <c r="MB470" s="5">
        <v>881.6</v>
      </c>
      <c r="MC470" s="5">
        <v>881.6</v>
      </c>
      <c r="MD470" s="5">
        <v>881.6</v>
      </c>
      <c r="ME470" s="5">
        <v>881.6</v>
      </c>
      <c r="MF470" s="5">
        <v>934.49599999999998</v>
      </c>
      <c r="MG470" s="5">
        <v>934.49599999999998</v>
      </c>
      <c r="MH470" s="5">
        <v>934.49599999999998</v>
      </c>
      <c r="MI470" s="5">
        <v>934.49599999999998</v>
      </c>
      <c r="MJ470" s="5">
        <v>934.49599999999998</v>
      </c>
      <c r="MK470" s="5">
        <v>934.49599999999998</v>
      </c>
      <c r="ML470" s="5">
        <v>934.49599999999998</v>
      </c>
      <c r="MM470" s="5">
        <v>934.49599999999998</v>
      </c>
      <c r="MN470" s="5">
        <v>934.49599999999998</v>
      </c>
      <c r="MO470" s="5">
        <v>934.49599999999998</v>
      </c>
      <c r="MP470" s="5">
        <v>934.49599999999998</v>
      </c>
      <c r="MQ470" s="5">
        <v>934.49599999999998</v>
      </c>
      <c r="MR470" s="5">
        <v>990.56576000000007</v>
      </c>
      <c r="MS470" s="5">
        <v>990.56576000000007</v>
      </c>
      <c r="MT470" s="5">
        <v>990.56576000000007</v>
      </c>
      <c r="MU470" s="5">
        <v>990.56576000000007</v>
      </c>
      <c r="MV470" s="5">
        <v>990.56576000000007</v>
      </c>
      <c r="MW470" s="5">
        <v>990.56576000000007</v>
      </c>
      <c r="MX470" s="5">
        <v>990.56576000000007</v>
      </c>
      <c r="MY470" s="5">
        <v>990.56576000000007</v>
      </c>
      <c r="MZ470" s="5">
        <v>990.56576000000007</v>
      </c>
      <c r="NA470" s="5">
        <v>990.56576000000007</v>
      </c>
      <c r="NB470" s="5">
        <v>990.56576000000007</v>
      </c>
      <c r="NC470" s="5">
        <v>990.56576000000007</v>
      </c>
      <c r="ND470" s="5">
        <v>1049.9997056</v>
      </c>
      <c r="NE470" s="5">
        <v>1049.9997056</v>
      </c>
      <c r="NF470" s="5">
        <v>1049.9997056</v>
      </c>
      <c r="NG470" s="5">
        <v>1049.9997056</v>
      </c>
      <c r="NH470" s="5">
        <v>1049.9997056</v>
      </c>
      <c r="NI470" s="5">
        <v>1049.9997056</v>
      </c>
      <c r="NJ470" s="5">
        <v>1049.9997056</v>
      </c>
      <c r="NK470" s="5">
        <v>1049.9997056</v>
      </c>
      <c r="NL470" s="5">
        <v>1049.9997056</v>
      </c>
      <c r="NM470" s="5">
        <v>1049.9997056</v>
      </c>
      <c r="NN470" s="5">
        <v>1049.9997056</v>
      </c>
      <c r="NO470" s="5">
        <v>1049.9997056</v>
      </c>
      <c r="NP470" s="5">
        <v>1112.9996879359999</v>
      </c>
      <c r="NQ470" s="5">
        <v>1112.9996879359999</v>
      </c>
      <c r="NR470" s="5">
        <v>1112.9996879359999</v>
      </c>
      <c r="NS470" s="5">
        <v>1112.9996879359999</v>
      </c>
      <c r="NT470" s="5">
        <v>1112.9996879359999</v>
      </c>
      <c r="NU470" s="5">
        <v>1112.9996879359999</v>
      </c>
      <c r="NV470" s="5">
        <v>1112.9996879359999</v>
      </c>
      <c r="NW470" s="5">
        <v>1112.9996879359999</v>
      </c>
      <c r="NX470" s="5">
        <v>1112.9996879359999</v>
      </c>
      <c r="NY470" s="5">
        <v>1112.9996879359999</v>
      </c>
      <c r="NZ470" s="5">
        <v>1112.9996879359999</v>
      </c>
      <c r="OA470" s="5">
        <v>1112.9996879359999</v>
      </c>
      <c r="OB470" s="5">
        <v>1179.7796692121599</v>
      </c>
      <c r="OC470" s="5">
        <v>1179.7796692121599</v>
      </c>
      <c r="OD470" s="5">
        <v>1179.7796692121599</v>
      </c>
      <c r="OE470" s="5">
        <v>1179.7796692121599</v>
      </c>
      <c r="OF470" s="5">
        <v>1179.7796692121599</v>
      </c>
      <c r="OG470" s="5">
        <v>1179.7796692121599</v>
      </c>
      <c r="OH470" s="5">
        <v>1179.7796692121599</v>
      </c>
      <c r="OI470" s="5">
        <v>1179.7796692121599</v>
      </c>
      <c r="OJ470" s="5">
        <v>1179.7796692121599</v>
      </c>
      <c r="OK470" s="5">
        <v>1179.7796692121599</v>
      </c>
      <c r="OL470" s="5">
        <v>1179.7796692121599</v>
      </c>
      <c r="OM470" s="5">
        <v>1179.7796692121599</v>
      </c>
      <c r="ON470" s="5"/>
      <c r="OQ470" s="59">
        <v>0</v>
      </c>
      <c r="OR470" s="59">
        <v>0</v>
      </c>
      <c r="OS470" s="59">
        <v>0</v>
      </c>
      <c r="OT470" s="59">
        <v>0</v>
      </c>
      <c r="OU470" s="59">
        <v>0</v>
      </c>
      <c r="OV470" s="59">
        <v>0</v>
      </c>
      <c r="OW470" s="59">
        <v>0</v>
      </c>
      <c r="OX470" s="59">
        <v>0</v>
      </c>
      <c r="OY470" s="59">
        <v>0</v>
      </c>
      <c r="OZ470" s="59">
        <v>0</v>
      </c>
      <c r="PA470" s="59">
        <v>0</v>
      </c>
      <c r="PB470" s="59">
        <v>0</v>
      </c>
      <c r="PC470" s="59">
        <v>0</v>
      </c>
      <c r="PD470" s="59">
        <v>0</v>
      </c>
      <c r="PE470" s="59">
        <v>0</v>
      </c>
      <c r="PF470" s="59">
        <v>0</v>
      </c>
      <c r="PG470" s="59">
        <v>0</v>
      </c>
      <c r="PH470" s="59">
        <v>0</v>
      </c>
      <c r="PI470" s="59">
        <v>0</v>
      </c>
      <c r="PJ470" s="59">
        <v>0</v>
      </c>
      <c r="PK470" s="59">
        <v>0</v>
      </c>
      <c r="PL470" s="59">
        <v>0</v>
      </c>
      <c r="PM470" s="59">
        <v>0</v>
      </c>
      <c r="PN470" s="59">
        <v>0</v>
      </c>
      <c r="PO470" s="59">
        <v>0</v>
      </c>
      <c r="PP470" s="59">
        <v>0</v>
      </c>
      <c r="PQ470" s="59">
        <v>0</v>
      </c>
      <c r="PR470" s="59">
        <v>0</v>
      </c>
      <c r="PS470" s="59">
        <v>0</v>
      </c>
      <c r="PT470" s="59">
        <v>0</v>
      </c>
      <c r="PU470" s="59">
        <v>0</v>
      </c>
      <c r="PV470" s="59">
        <v>0</v>
      </c>
      <c r="PW470" s="59">
        <v>0</v>
      </c>
      <c r="PX470" s="59">
        <v>0</v>
      </c>
      <c r="PY470" s="59">
        <v>0</v>
      </c>
      <c r="PZ470" s="59">
        <v>0</v>
      </c>
      <c r="QA470" s="59">
        <v>235.6771266399999</v>
      </c>
      <c r="QB470" s="59">
        <v>235.6771266399999</v>
      </c>
      <c r="QC470" s="59">
        <v>235.6771266399999</v>
      </c>
      <c r="QD470" s="59">
        <v>235.6771266399999</v>
      </c>
      <c r="QE470" s="59">
        <v>235.6771266399999</v>
      </c>
      <c r="QF470" s="59">
        <v>235.6771266399999</v>
      </c>
      <c r="QG470" s="59">
        <v>235.6771266399999</v>
      </c>
      <c r="QH470" s="59">
        <v>235.6771266399999</v>
      </c>
      <c r="QI470" s="59">
        <v>235.6771266399999</v>
      </c>
      <c r="QJ470" s="59">
        <v>235.6771266399999</v>
      </c>
      <c r="QK470" s="59">
        <v>235.6771266399999</v>
      </c>
      <c r="QL470" s="59">
        <v>235.6771266399999</v>
      </c>
      <c r="QM470" s="59">
        <v>528.16076173839974</v>
      </c>
      <c r="QN470" s="59">
        <v>528.16076173839974</v>
      </c>
      <c r="QO470" s="59">
        <v>528.16076173839974</v>
      </c>
      <c r="QP470" s="59">
        <v>528.16076173839974</v>
      </c>
      <c r="QQ470" s="59">
        <v>528.16076173839974</v>
      </c>
      <c r="QR470" s="59">
        <v>528.16076173839974</v>
      </c>
      <c r="QS470" s="59">
        <v>528.16076173839974</v>
      </c>
      <c r="QT470" s="59">
        <v>528.16076173839974</v>
      </c>
      <c r="QU470" s="59">
        <v>528.16076173839974</v>
      </c>
      <c r="QV470" s="59">
        <v>528.16076173839974</v>
      </c>
      <c r="QW470" s="59">
        <v>528.16076173839974</v>
      </c>
      <c r="QX470" s="59">
        <v>528.16076173839974</v>
      </c>
      <c r="QY470" s="59">
        <v>838.19341494270418</v>
      </c>
      <c r="QZ470" s="59">
        <v>838.19341494270418</v>
      </c>
      <c r="RA470" s="59">
        <v>838.19341494270418</v>
      </c>
      <c r="RB470" s="59">
        <v>838.19341494270418</v>
      </c>
      <c r="RC470" s="59">
        <v>838.19341494270418</v>
      </c>
      <c r="RD470" s="59">
        <v>838.19341494270418</v>
      </c>
      <c r="RE470" s="59">
        <v>838.19341494270418</v>
      </c>
      <c r="RF470" s="59">
        <v>838.19341494270418</v>
      </c>
      <c r="RG470" s="59">
        <v>838.19341494270418</v>
      </c>
      <c r="RH470" s="59">
        <v>838.19341494270418</v>
      </c>
      <c r="RI470" s="59">
        <v>838.19341494270418</v>
      </c>
      <c r="RJ470" s="59">
        <v>838.19341494270418</v>
      </c>
      <c r="RK470" s="59"/>
      <c r="RN470" s="59">
        <v>1536.6</v>
      </c>
      <c r="RO470" s="59">
        <v>1536.6</v>
      </c>
      <c r="RP470" s="59">
        <v>1713.9</v>
      </c>
      <c r="RQ470" s="59">
        <v>1713.9</v>
      </c>
      <c r="RR470" s="59">
        <v>1713.9</v>
      </c>
      <c r="RS470" s="59">
        <v>1713.9</v>
      </c>
      <c r="RT470" s="59">
        <v>1713.9</v>
      </c>
      <c r="RU470" s="59">
        <v>1713.9</v>
      </c>
      <c r="RV470" s="59">
        <v>1713.9</v>
      </c>
      <c r="RW470" s="59">
        <v>1713.9</v>
      </c>
      <c r="RX470" s="59">
        <v>1713.9</v>
      </c>
      <c r="RY470" s="59">
        <v>1713.9</v>
      </c>
      <c r="RZ470" s="59">
        <v>1816.7339999999999</v>
      </c>
      <c r="SA470" s="59">
        <v>1816.7339999999999</v>
      </c>
      <c r="SB470" s="59">
        <v>1816.7339999999999</v>
      </c>
      <c r="SC470" s="59">
        <v>1816.7339999999999</v>
      </c>
      <c r="SD470" s="59">
        <v>1816.7339999999999</v>
      </c>
      <c r="SE470" s="59">
        <v>1816.7339999999999</v>
      </c>
      <c r="SF470" s="59">
        <v>1816.7339999999999</v>
      </c>
      <c r="SG470" s="59">
        <v>1816.7339999999999</v>
      </c>
      <c r="SH470" s="59">
        <v>1816.7339999999999</v>
      </c>
      <c r="SI470" s="59">
        <v>1816.7339999999999</v>
      </c>
      <c r="SJ470" s="59">
        <v>1816.7339999999999</v>
      </c>
      <c r="SK470" s="59">
        <v>1816.7339999999999</v>
      </c>
      <c r="SL470" s="59">
        <v>1925.7380400000002</v>
      </c>
      <c r="SM470" s="59">
        <v>1925.7380400000002</v>
      </c>
      <c r="SN470" s="59">
        <v>1925.7380400000002</v>
      </c>
      <c r="SO470" s="59">
        <v>1925.7380400000002</v>
      </c>
      <c r="SP470" s="59">
        <v>1925.7380400000002</v>
      </c>
      <c r="SQ470" s="59">
        <v>1925.7380400000002</v>
      </c>
      <c r="SR470" s="59">
        <v>1925.7380400000002</v>
      </c>
      <c r="SS470" s="59">
        <v>1925.7380400000002</v>
      </c>
      <c r="ST470" s="59">
        <v>1925.7380400000002</v>
      </c>
      <c r="SU470" s="59">
        <v>1925.7380400000002</v>
      </c>
      <c r="SV470" s="59">
        <v>1925.7380400000002</v>
      </c>
      <c r="SW470" s="59">
        <v>1925.7380400000002</v>
      </c>
      <c r="SX470" s="59">
        <v>2276.95944904</v>
      </c>
      <c r="SY470" s="59">
        <v>2276.95944904</v>
      </c>
      <c r="SZ470" s="59">
        <v>2276.95944904</v>
      </c>
      <c r="TA470" s="59">
        <v>2276.95944904</v>
      </c>
      <c r="TB470" s="59">
        <v>2276.95944904</v>
      </c>
      <c r="TC470" s="59">
        <v>2276.95944904</v>
      </c>
      <c r="TD470" s="59">
        <v>2276.95944904</v>
      </c>
      <c r="TE470" s="59">
        <v>2276.95944904</v>
      </c>
      <c r="TF470" s="59">
        <v>2276.95944904</v>
      </c>
      <c r="TG470" s="59">
        <v>2276.95944904</v>
      </c>
      <c r="TH470" s="59">
        <v>2276.95944904</v>
      </c>
      <c r="TI470" s="59">
        <v>2276.95944904</v>
      </c>
      <c r="TJ470" s="59">
        <v>2691.9200234823993</v>
      </c>
      <c r="TK470" s="59">
        <v>2691.9200234823993</v>
      </c>
      <c r="TL470" s="59">
        <v>2691.9200234823993</v>
      </c>
      <c r="TM470" s="59">
        <v>2691.9200234823993</v>
      </c>
      <c r="TN470" s="59">
        <v>2691.9200234823993</v>
      </c>
      <c r="TO470" s="59">
        <v>2691.9200234823993</v>
      </c>
      <c r="TP470" s="59">
        <v>2691.9200234823993</v>
      </c>
      <c r="TQ470" s="59">
        <v>2691.9200234823993</v>
      </c>
      <c r="TR470" s="59">
        <v>2691.9200234823993</v>
      </c>
      <c r="TS470" s="59">
        <v>2691.9200234823993</v>
      </c>
      <c r="TT470" s="59">
        <v>2691.9200234823993</v>
      </c>
      <c r="TU470" s="59">
        <v>2691.9200234823993</v>
      </c>
      <c r="TV470" s="59">
        <v>3131.7782323913443</v>
      </c>
      <c r="TW470" s="59">
        <v>3131.7782323913443</v>
      </c>
      <c r="TX470" s="59">
        <v>3131.7782323913443</v>
      </c>
      <c r="TY470" s="59">
        <v>3131.7782323913443</v>
      </c>
      <c r="TZ470" s="59">
        <v>3131.7782323913443</v>
      </c>
      <c r="UA470" s="59">
        <v>3131.7782323913443</v>
      </c>
      <c r="UB470" s="59">
        <v>3131.7782323913443</v>
      </c>
      <c r="UC470" s="59">
        <v>3131.7782323913443</v>
      </c>
      <c r="UD470" s="59">
        <v>3131.7782323913443</v>
      </c>
      <c r="UE470" s="59">
        <v>3131.7782323913443</v>
      </c>
      <c r="UF470" s="59">
        <v>3131.7782323913443</v>
      </c>
      <c r="UG470" s="59">
        <v>3131.7782323913443</v>
      </c>
      <c r="UH470" s="59"/>
      <c r="UK470" s="59">
        <v>9815.4</v>
      </c>
      <c r="UL470" s="59">
        <v>10586.856</v>
      </c>
      <c r="UM470" s="59">
        <v>11222.067360000001</v>
      </c>
      <c r="UN470" s="59">
        <v>11895.391401599998</v>
      </c>
      <c r="UO470" s="59">
        <v>12609.114885695999</v>
      </c>
      <c r="UP470" s="59">
        <v>13365.661778837755</v>
      </c>
      <c r="UQ470" s="59"/>
      <c r="UT470" s="59">
        <v>10396.800000000003</v>
      </c>
      <c r="UU470" s="59">
        <v>11213.951999999997</v>
      </c>
      <c r="UV470" s="59">
        <v>11886.789119999999</v>
      </c>
      <c r="UW470" s="59">
        <v>12599.996467199997</v>
      </c>
      <c r="UX470" s="59">
        <v>13355.996255232001</v>
      </c>
      <c r="UY470" s="59">
        <v>14157.356030545916</v>
      </c>
      <c r="UZ470" s="59"/>
      <c r="VC470" s="59">
        <v>0</v>
      </c>
      <c r="VD470" s="59">
        <v>0</v>
      </c>
      <c r="VE470" s="59">
        <v>0</v>
      </c>
      <c r="VF470" s="59">
        <v>2828.1255196799993</v>
      </c>
      <c r="VG470" s="59">
        <v>6337.9291408607969</v>
      </c>
      <c r="VH470" s="59">
        <v>10058.320979312448</v>
      </c>
      <c r="VI470" s="59"/>
      <c r="VL470" s="59">
        <v>20212.200000000004</v>
      </c>
      <c r="VM470" s="59">
        <v>21800.807999999997</v>
      </c>
      <c r="VN470" s="59">
        <v>23108.856480000002</v>
      </c>
      <c r="VO470" s="59">
        <v>27323.513388479994</v>
      </c>
      <c r="VP470" s="59">
        <v>32303.040281788795</v>
      </c>
      <c r="VQ470" s="59">
        <v>37581.338788696121</v>
      </c>
      <c r="VR470" s="59"/>
      <c r="VU470" s="59">
        <v>342000</v>
      </c>
      <c r="VV470" s="59">
        <v>368880</v>
      </c>
      <c r="VW470" s="59">
        <v>391012.80000000005</v>
      </c>
      <c r="VX470" s="59">
        <v>414473.56799999991</v>
      </c>
      <c r="VY470" s="59">
        <v>439341.98207999999</v>
      </c>
      <c r="VZ470" s="59">
        <v>465702.50100479991</v>
      </c>
      <c r="WA470" s="59"/>
      <c r="WD470" s="59">
        <v>28500</v>
      </c>
      <c r="WE470" s="59">
        <v>30740</v>
      </c>
      <c r="WF470" s="59">
        <v>32584.400000000005</v>
      </c>
      <c r="WG470" s="59">
        <v>34539.463999999993</v>
      </c>
      <c r="WH470" s="59">
        <v>36611.831839999999</v>
      </c>
      <c r="WI470" s="59">
        <v>38808.541750399992</v>
      </c>
      <c r="WJ470" s="59"/>
      <c r="WM470" s="59">
        <v>1195.9714645404952</v>
      </c>
      <c r="WN470" s="59">
        <v>1289.9706252622746</v>
      </c>
      <c r="WO470" s="59">
        <v>1367.3688627780111</v>
      </c>
      <c r="WP470" s="59">
        <v>1449.4109945446914</v>
      </c>
      <c r="WQ470" s="59">
        <v>1536.375654217373</v>
      </c>
      <c r="WR470" s="59">
        <v>1628.5581934704153</v>
      </c>
      <c r="WS470" s="59"/>
      <c r="WV470" s="74">
        <v>99.3</v>
      </c>
      <c r="WW470" s="74">
        <v>111.3</v>
      </c>
      <c r="WX470" s="74">
        <v>123.3</v>
      </c>
      <c r="WY470" s="74">
        <v>135.30000000000001</v>
      </c>
      <c r="WZ470" s="74">
        <v>147.30000000000001</v>
      </c>
      <c r="XA470" s="74">
        <v>159.30000000000001</v>
      </c>
      <c r="XB470" s="74"/>
      <c r="XE470" s="80">
        <v>8</v>
      </c>
      <c r="XF470" s="80">
        <v>9</v>
      </c>
      <c r="XG470" s="80">
        <v>10</v>
      </c>
      <c r="XH470" s="80">
        <v>11</v>
      </c>
      <c r="XI470" s="80">
        <v>12</v>
      </c>
      <c r="XJ470" s="80">
        <v>13</v>
      </c>
      <c r="XK470" s="80"/>
      <c r="XL470" s="75"/>
      <c r="XM470" s="75"/>
      <c r="XN470" s="80">
        <v>3</v>
      </c>
      <c r="XO470" s="80">
        <v>3</v>
      </c>
      <c r="XP470" s="80">
        <v>3</v>
      </c>
      <c r="XQ470" s="80">
        <v>3</v>
      </c>
      <c r="XR470" s="80">
        <v>3</v>
      </c>
      <c r="XS470" s="80">
        <v>3</v>
      </c>
      <c r="XT470" s="80"/>
      <c r="XW470" s="80">
        <v>9</v>
      </c>
      <c r="XX470" s="80">
        <v>9</v>
      </c>
      <c r="XY470" s="80">
        <v>9</v>
      </c>
      <c r="XZ470" s="80">
        <v>9</v>
      </c>
      <c r="YA470" s="80">
        <v>9</v>
      </c>
      <c r="YB470" s="80">
        <v>9</v>
      </c>
      <c r="YC470" s="80"/>
      <c r="YF470" s="5">
        <v>7277.486361728912</v>
      </c>
      <c r="YG470" s="5">
        <v>7849.4712547209419</v>
      </c>
      <c r="YH470" s="5">
        <v>8320.4395300041961</v>
      </c>
      <c r="YI470" s="5">
        <v>8819.6659018044484</v>
      </c>
      <c r="YJ470" s="5">
        <v>9348.8458559127139</v>
      </c>
      <c r="YK470" s="5">
        <v>9909.7766072674785</v>
      </c>
      <c r="YL470" s="5"/>
      <c r="YO470" s="5">
        <v>71758.287872429704</v>
      </c>
      <c r="YP470" s="5">
        <v>77398.237515736473</v>
      </c>
      <c r="YQ470" s="5">
        <v>82042.131766680672</v>
      </c>
      <c r="YR470" s="5">
        <v>86964.65967268149</v>
      </c>
      <c r="YS470" s="5">
        <v>92182.539253042385</v>
      </c>
      <c r="YT470" s="5">
        <v>97713.491608224911</v>
      </c>
      <c r="YU470" s="5"/>
      <c r="YX470" s="5">
        <v>49078.200764284622</v>
      </c>
      <c r="YY470" s="5">
        <v>76708.225080091492</v>
      </c>
      <c r="YZ470" s="5">
        <v>82042.131766680672</v>
      </c>
      <c r="ZA470" s="5">
        <v>86964.65967268149</v>
      </c>
      <c r="ZB470" s="5">
        <v>92182.539253042385</v>
      </c>
      <c r="ZC470" s="5">
        <v>97713.491608224911</v>
      </c>
      <c r="ZD470" s="5"/>
      <c r="ZG470" s="5">
        <v>1195.9714645404952</v>
      </c>
      <c r="ZH470" s="5">
        <v>1289.9706252622746</v>
      </c>
      <c r="ZI470" s="5">
        <v>1367.3688627780111</v>
      </c>
      <c r="ZJ470" s="5">
        <v>1449.4109945446914</v>
      </c>
      <c r="ZK470" s="5">
        <v>1536.375654217373</v>
      </c>
      <c r="ZL470" s="5">
        <v>1628.5581934704153</v>
      </c>
      <c r="ZM470" s="5"/>
      <c r="ZP470" s="60">
        <v>33487.201007133866</v>
      </c>
      <c r="ZQ470" s="60">
        <v>36119.177507343687</v>
      </c>
      <c r="ZR470" s="60">
        <v>38286.328157784315</v>
      </c>
      <c r="ZS470" s="60">
        <v>40583.507847251363</v>
      </c>
      <c r="ZT470" s="60">
        <v>43018.518318086448</v>
      </c>
      <c r="ZU470" s="60">
        <v>45599.629417171629</v>
      </c>
      <c r="ZV470" s="60"/>
      <c r="ZY470" s="60">
        <v>1195.9714645404952</v>
      </c>
      <c r="ZZ470" s="60">
        <v>1289.9706252622746</v>
      </c>
      <c r="AAA470" s="60">
        <v>1367.3688627780111</v>
      </c>
      <c r="AAB470" s="60">
        <v>1449.4109945446914</v>
      </c>
      <c r="AAC470" s="60">
        <v>1536.375654217373</v>
      </c>
      <c r="AAD470" s="60">
        <v>1628.5581934704153</v>
      </c>
      <c r="AAE470" s="60"/>
      <c r="AAH470" s="60">
        <v>227234.57826269406</v>
      </c>
      <c r="AAI470" s="60">
        <v>274763.74318086443</v>
      </c>
      <c r="AAJ470" s="60">
        <v>322699.0516156106</v>
      </c>
      <c r="AAK470" s="60">
        <v>375397.44758707512</v>
      </c>
      <c r="AAL470" s="60">
        <v>433257.93448929919</v>
      </c>
      <c r="AAM470" s="60">
        <v>496710.24900847668</v>
      </c>
      <c r="AAN470" s="60"/>
      <c r="AAQ470" s="5">
        <v>260721.77926982794</v>
      </c>
      <c r="AAR470" s="5">
        <v>310882.92068820813</v>
      </c>
      <c r="AAS470" s="5">
        <v>360985.3797733949</v>
      </c>
      <c r="AAT470" s="5">
        <v>415980.95543432649</v>
      </c>
      <c r="AAU470" s="5">
        <v>476276.45280738565</v>
      </c>
      <c r="AAV470" s="5">
        <v>542309.87842564832</v>
      </c>
    </row>
    <row r="471" spans="2:724" ht="15" customHeight="1">
      <c r="B471" s="228">
        <v>198</v>
      </c>
      <c r="C471" s="228">
        <v>247156</v>
      </c>
      <c r="D471" s="229" t="s">
        <v>605</v>
      </c>
      <c r="E471" s="73" t="b">
        <v>0</v>
      </c>
      <c r="F471" s="230">
        <v>41146</v>
      </c>
      <c r="G471" s="231" t="s">
        <v>426</v>
      </c>
      <c r="H471" s="57" t="s">
        <v>303</v>
      </c>
      <c r="I471" s="57" t="s">
        <v>199</v>
      </c>
      <c r="J471" s="229" t="s">
        <v>223</v>
      </c>
      <c r="K471" s="232">
        <v>8464</v>
      </c>
      <c r="L471" s="232">
        <v>0</v>
      </c>
      <c r="M471" s="73" t="b">
        <v>1</v>
      </c>
      <c r="N471" s="73" t="b">
        <v>1</v>
      </c>
      <c r="O471" s="73" t="b">
        <v>1</v>
      </c>
      <c r="P471" s="27">
        <v>42241</v>
      </c>
      <c r="Q471" s="27" t="s">
        <v>426</v>
      </c>
      <c r="R471" s="69">
        <v>0</v>
      </c>
      <c r="S471" s="69">
        <v>0.06</v>
      </c>
      <c r="T471" s="69">
        <v>0.06</v>
      </c>
      <c r="U471" s="69">
        <v>0.06</v>
      </c>
      <c r="V471" s="69">
        <v>0.06</v>
      </c>
      <c r="W471" s="69">
        <v>0.06</v>
      </c>
      <c r="Z471" s="232">
        <v>8464</v>
      </c>
      <c r="AA471" s="232">
        <v>8464</v>
      </c>
      <c r="AB471" s="232">
        <v>8464</v>
      </c>
      <c r="AC471" s="232">
        <v>8464</v>
      </c>
      <c r="AD471" s="232">
        <v>8464</v>
      </c>
      <c r="AE471" s="232">
        <v>9905</v>
      </c>
      <c r="AF471" s="232">
        <v>9905</v>
      </c>
      <c r="AG471" s="232">
        <v>9905</v>
      </c>
      <c r="AH471" s="232">
        <v>9905</v>
      </c>
      <c r="AI471" s="232">
        <v>9905</v>
      </c>
      <c r="AJ471" s="232">
        <v>9905</v>
      </c>
      <c r="AK471" s="232">
        <v>9905</v>
      </c>
      <c r="AL471" s="5">
        <v>10499.300000000001</v>
      </c>
      <c r="AM471" s="5">
        <v>10499.300000000001</v>
      </c>
      <c r="AN471" s="5">
        <v>10499.300000000001</v>
      </c>
      <c r="AO471" s="5">
        <v>10499.300000000001</v>
      </c>
      <c r="AP471" s="5">
        <v>10499.300000000001</v>
      </c>
      <c r="AQ471" s="5">
        <v>10499.300000000001</v>
      </c>
      <c r="AR471" s="5">
        <v>10499.300000000001</v>
      </c>
      <c r="AS471" s="5">
        <v>10499.300000000001</v>
      </c>
      <c r="AT471" s="5">
        <v>10499.300000000001</v>
      </c>
      <c r="AU471" s="5">
        <v>10499.300000000001</v>
      </c>
      <c r="AV471" s="5">
        <v>10499.300000000001</v>
      </c>
      <c r="AW471" s="5">
        <v>10499.300000000001</v>
      </c>
      <c r="AX471" s="5">
        <v>11129.258000000002</v>
      </c>
      <c r="AY471" s="5">
        <v>11129.258000000002</v>
      </c>
      <c r="AZ471" s="5">
        <v>11129.258000000002</v>
      </c>
      <c r="BA471" s="5">
        <v>11129.258000000002</v>
      </c>
      <c r="BB471" s="5">
        <v>11129.258000000002</v>
      </c>
      <c r="BC471" s="5">
        <v>11129.258000000002</v>
      </c>
      <c r="BD471" s="5">
        <v>11129.258000000002</v>
      </c>
      <c r="BE471" s="5">
        <v>11129.258000000002</v>
      </c>
      <c r="BF471" s="5">
        <v>11129.258000000002</v>
      </c>
      <c r="BG471" s="5">
        <v>11129.258000000002</v>
      </c>
      <c r="BH471" s="5">
        <v>11129.258000000002</v>
      </c>
      <c r="BI471" s="5">
        <v>11129.258000000002</v>
      </c>
      <c r="BJ471" s="5">
        <v>11797.013480000001</v>
      </c>
      <c r="BK471" s="5">
        <v>11797.013480000001</v>
      </c>
      <c r="BL471" s="5">
        <v>11797.013480000001</v>
      </c>
      <c r="BM471" s="5">
        <v>11797.013480000001</v>
      </c>
      <c r="BN471" s="5">
        <v>11797.013480000001</v>
      </c>
      <c r="BO471" s="5">
        <v>11797.013480000001</v>
      </c>
      <c r="BP471" s="5">
        <v>11797.013480000001</v>
      </c>
      <c r="BQ471" s="5">
        <v>11797.013480000001</v>
      </c>
      <c r="BR471" s="5">
        <v>11797.013480000001</v>
      </c>
      <c r="BS471" s="5">
        <v>11797.013480000001</v>
      </c>
      <c r="BT471" s="5">
        <v>11797.013480000001</v>
      </c>
      <c r="BU471" s="5">
        <v>11797.013480000001</v>
      </c>
      <c r="BV471" s="5">
        <v>12504.834288800002</v>
      </c>
      <c r="BW471" s="5">
        <v>12504.834288800002</v>
      </c>
      <c r="BX471" s="5">
        <v>12504.834288800002</v>
      </c>
      <c r="BY471" s="5">
        <v>12504.834288800002</v>
      </c>
      <c r="BZ471" s="5">
        <v>12504.834288800002</v>
      </c>
      <c r="CA471" s="5">
        <v>12504.834288800002</v>
      </c>
      <c r="CB471" s="5">
        <v>12504.834288800002</v>
      </c>
      <c r="CC471" s="5">
        <v>12504.834288800002</v>
      </c>
      <c r="CD471" s="5">
        <v>12504.834288800002</v>
      </c>
      <c r="CE471" s="5">
        <v>12504.834288800002</v>
      </c>
      <c r="CF471" s="5">
        <v>12504.834288800002</v>
      </c>
      <c r="CG471" s="5">
        <v>12504.834288800002</v>
      </c>
      <c r="CH471" s="5">
        <v>13255.124346128003</v>
      </c>
      <c r="CI471" s="5">
        <v>13255.124346128003</v>
      </c>
      <c r="CJ471" s="5">
        <v>13255.124346128003</v>
      </c>
      <c r="CK471" s="5">
        <v>13255.124346128003</v>
      </c>
      <c r="CL471" s="5">
        <v>13255.124346128003</v>
      </c>
      <c r="CM471" s="5">
        <v>13255.124346128003</v>
      </c>
      <c r="CN471" s="5">
        <v>13255.124346128003</v>
      </c>
      <c r="CO471" s="5">
        <v>13255.124346128003</v>
      </c>
      <c r="CP471" s="5">
        <v>13255.124346128003</v>
      </c>
      <c r="CQ471" s="5">
        <v>13255.124346128003</v>
      </c>
      <c r="CR471" s="5">
        <v>13255.124346128003</v>
      </c>
      <c r="CS471" s="5">
        <v>13255.124346128003</v>
      </c>
      <c r="CU471" s="69">
        <v>0</v>
      </c>
      <c r="CV471" s="69">
        <v>0</v>
      </c>
      <c r="CW471" s="69">
        <v>0</v>
      </c>
      <c r="CX471" s="69">
        <v>0</v>
      </c>
      <c r="CY471" s="69">
        <v>0</v>
      </c>
      <c r="CZ471" s="69">
        <v>0</v>
      </c>
      <c r="DC471" s="5">
        <v>0</v>
      </c>
      <c r="DD471" s="5">
        <v>0</v>
      </c>
      <c r="DE471" s="5">
        <v>0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>
        <v>0</v>
      </c>
      <c r="DN471" s="5">
        <v>0</v>
      </c>
      <c r="DO471" s="5">
        <v>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0</v>
      </c>
      <c r="EK471" s="5">
        <v>0</v>
      </c>
      <c r="EL471" s="5">
        <v>0</v>
      </c>
      <c r="EM471" s="5">
        <v>0</v>
      </c>
      <c r="EN471" s="5">
        <v>0</v>
      </c>
      <c r="EO471" s="5">
        <v>0</v>
      </c>
      <c r="EP471" s="5">
        <v>0</v>
      </c>
      <c r="EQ471" s="5">
        <v>0</v>
      </c>
      <c r="ER471" s="5">
        <v>0</v>
      </c>
      <c r="ES471" s="5">
        <v>0</v>
      </c>
      <c r="ET471" s="5">
        <v>0</v>
      </c>
      <c r="EU471" s="5">
        <v>0</v>
      </c>
      <c r="EV471" s="5">
        <v>0</v>
      </c>
      <c r="EW471" s="5">
        <v>0</v>
      </c>
      <c r="EX471" s="5">
        <v>0</v>
      </c>
      <c r="EY471" s="5">
        <v>0</v>
      </c>
      <c r="EZ471" s="5">
        <v>0</v>
      </c>
      <c r="FA471" s="5">
        <v>0</v>
      </c>
      <c r="FB471" s="5">
        <v>0</v>
      </c>
      <c r="FC471" s="5">
        <v>0</v>
      </c>
      <c r="FD471" s="5">
        <v>0</v>
      </c>
      <c r="FE471" s="5">
        <v>0</v>
      </c>
      <c r="FF471" s="5">
        <v>0</v>
      </c>
      <c r="FG471" s="5">
        <v>0</v>
      </c>
      <c r="FH471" s="5">
        <v>0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0</v>
      </c>
      <c r="FO471" s="5">
        <v>0</v>
      </c>
      <c r="FP471" s="5">
        <v>0</v>
      </c>
      <c r="FQ471" s="5">
        <v>0</v>
      </c>
      <c r="FR471" s="5">
        <v>0</v>
      </c>
      <c r="FS471" s="5">
        <v>0</v>
      </c>
      <c r="FT471" s="5">
        <v>0</v>
      </c>
      <c r="FU471" s="5">
        <v>0</v>
      </c>
      <c r="FV471" s="5">
        <v>0</v>
      </c>
      <c r="FW471" s="5"/>
      <c r="FZ471" s="5">
        <v>8464</v>
      </c>
      <c r="GA471" s="5">
        <v>8464</v>
      </c>
      <c r="GB471" s="5">
        <v>8464</v>
      </c>
      <c r="GC471" s="5">
        <v>8464</v>
      </c>
      <c r="GD471" s="5">
        <v>8464</v>
      </c>
      <c r="GE471" s="5">
        <v>9905</v>
      </c>
      <c r="GF471" s="5">
        <v>9905</v>
      </c>
      <c r="GG471" s="5">
        <v>9905</v>
      </c>
      <c r="GH471" s="5">
        <v>9905</v>
      </c>
      <c r="GI471" s="5">
        <v>9905</v>
      </c>
      <c r="GJ471" s="5">
        <v>9905</v>
      </c>
      <c r="GK471" s="5">
        <v>9905</v>
      </c>
      <c r="GL471" s="5">
        <v>10499.300000000001</v>
      </c>
      <c r="GM471" s="5">
        <v>10499.300000000001</v>
      </c>
      <c r="GN471" s="5">
        <v>10499.300000000001</v>
      </c>
      <c r="GO471" s="5">
        <v>10499.300000000001</v>
      </c>
      <c r="GP471" s="5">
        <v>10499.300000000001</v>
      </c>
      <c r="GQ471" s="5">
        <v>10499.300000000001</v>
      </c>
      <c r="GR471" s="5">
        <v>10499.300000000001</v>
      </c>
      <c r="GS471" s="5">
        <v>10499.300000000001</v>
      </c>
      <c r="GT471" s="5">
        <v>10499.300000000001</v>
      </c>
      <c r="GU471" s="5">
        <v>10499.300000000001</v>
      </c>
      <c r="GV471" s="5">
        <v>10499.300000000001</v>
      </c>
      <c r="GW471" s="5">
        <v>10499.300000000001</v>
      </c>
      <c r="GX471" s="5">
        <v>11129.258000000002</v>
      </c>
      <c r="GY471" s="5">
        <v>11129.258000000002</v>
      </c>
      <c r="GZ471" s="5">
        <v>11129.258000000002</v>
      </c>
      <c r="HA471" s="5">
        <v>11129.258000000002</v>
      </c>
      <c r="HB471" s="5">
        <v>11129.258000000002</v>
      </c>
      <c r="HC471" s="5">
        <v>11129.258000000002</v>
      </c>
      <c r="HD471" s="5">
        <v>11129.258000000002</v>
      </c>
      <c r="HE471" s="5">
        <v>11129.258000000002</v>
      </c>
      <c r="HF471" s="5">
        <v>11129.258000000002</v>
      </c>
      <c r="HG471" s="5">
        <v>11129.258000000002</v>
      </c>
      <c r="HH471" s="5">
        <v>11129.258000000002</v>
      </c>
      <c r="HI471" s="5">
        <v>11129.258000000002</v>
      </c>
      <c r="HJ471" s="5">
        <v>11797.013480000001</v>
      </c>
      <c r="HK471" s="5">
        <v>11797.013480000001</v>
      </c>
      <c r="HL471" s="5">
        <v>11797.013480000001</v>
      </c>
      <c r="HM471" s="5">
        <v>11797.013480000001</v>
      </c>
      <c r="HN471" s="5">
        <v>11797.013480000001</v>
      </c>
      <c r="HO471" s="5">
        <v>11797.013480000001</v>
      </c>
      <c r="HP471" s="5">
        <v>11797.013480000001</v>
      </c>
      <c r="HQ471" s="5">
        <v>11797.013480000001</v>
      </c>
      <c r="HR471" s="5">
        <v>11797.013480000001</v>
      </c>
      <c r="HS471" s="5">
        <v>11797.013480000001</v>
      </c>
      <c r="HT471" s="5">
        <v>11797.013480000001</v>
      </c>
      <c r="HU471" s="5">
        <v>11797.013480000001</v>
      </c>
      <c r="HV471" s="5">
        <v>12504.834288800002</v>
      </c>
      <c r="HW471" s="5">
        <v>12504.834288800002</v>
      </c>
      <c r="HX471" s="5">
        <v>12504.834288800002</v>
      </c>
      <c r="HY471" s="5">
        <v>12504.834288800002</v>
      </c>
      <c r="HZ471" s="5">
        <v>12504.834288800002</v>
      </c>
      <c r="IA471" s="5">
        <v>12504.834288800002</v>
      </c>
      <c r="IB471" s="5">
        <v>12504.834288800002</v>
      </c>
      <c r="IC471" s="5">
        <v>12504.834288800002</v>
      </c>
      <c r="ID471" s="5">
        <v>12504.834288800002</v>
      </c>
      <c r="IE471" s="5">
        <v>12504.834288800002</v>
      </c>
      <c r="IF471" s="5">
        <v>12504.834288800002</v>
      </c>
      <c r="IG471" s="5">
        <v>12504.834288800002</v>
      </c>
      <c r="IH471" s="5">
        <v>13255.124346128003</v>
      </c>
      <c r="II471" s="5">
        <v>13255.124346128003</v>
      </c>
      <c r="IJ471" s="5">
        <v>13255.124346128003</v>
      </c>
      <c r="IK471" s="5">
        <v>13255.124346128003</v>
      </c>
      <c r="IL471" s="5">
        <v>13255.124346128003</v>
      </c>
      <c r="IM471" s="5">
        <v>13255.124346128003</v>
      </c>
      <c r="IN471" s="5">
        <v>13255.124346128003</v>
      </c>
      <c r="IO471" s="5">
        <v>13255.124346128003</v>
      </c>
      <c r="IP471" s="5">
        <v>13255.124346128003</v>
      </c>
      <c r="IQ471" s="5">
        <v>13255.124346128003</v>
      </c>
      <c r="IR471" s="5">
        <v>13255.124346128003</v>
      </c>
      <c r="IS471" s="5">
        <v>13255.124346128003</v>
      </c>
      <c r="IT471" s="5"/>
      <c r="IW471" s="5">
        <v>242.91679999999999</v>
      </c>
      <c r="IX471" s="5">
        <v>242.91679999999999</v>
      </c>
      <c r="IY471" s="5">
        <v>242.91679999999999</v>
      </c>
      <c r="IZ471" s="5">
        <v>242.91679999999999</v>
      </c>
      <c r="JA471" s="5">
        <v>242.91679999999999</v>
      </c>
      <c r="JB471" s="5">
        <v>284.27350000000001</v>
      </c>
      <c r="JC471" s="5">
        <v>284.27350000000001</v>
      </c>
      <c r="JD471" s="5">
        <v>284.27350000000001</v>
      </c>
      <c r="JE471" s="5">
        <v>284.27350000000001</v>
      </c>
      <c r="JF471" s="5">
        <v>284.27350000000001</v>
      </c>
      <c r="JG471" s="5">
        <v>284.27350000000001</v>
      </c>
      <c r="JH471" s="5">
        <v>284.27350000000001</v>
      </c>
      <c r="JI471" s="5">
        <v>301.32991000000004</v>
      </c>
      <c r="JJ471" s="5">
        <v>301.32991000000004</v>
      </c>
      <c r="JK471" s="5">
        <v>301.32991000000004</v>
      </c>
      <c r="JL471" s="5">
        <v>301.32991000000004</v>
      </c>
      <c r="JM471" s="5">
        <v>301.32991000000004</v>
      </c>
      <c r="JN471" s="5">
        <v>301.32991000000004</v>
      </c>
      <c r="JO471" s="5">
        <v>301.32991000000004</v>
      </c>
      <c r="JP471" s="5">
        <v>301.32991000000004</v>
      </c>
      <c r="JQ471" s="5">
        <v>301.32991000000004</v>
      </c>
      <c r="JR471" s="5">
        <v>301.32991000000004</v>
      </c>
      <c r="JS471" s="5">
        <v>301.32991000000004</v>
      </c>
      <c r="JT471" s="5">
        <v>301.32991000000004</v>
      </c>
      <c r="JU471" s="5">
        <v>319.40970460000005</v>
      </c>
      <c r="JV471" s="5">
        <v>319.40970460000005</v>
      </c>
      <c r="JW471" s="5">
        <v>319.40970460000005</v>
      </c>
      <c r="JX471" s="5">
        <v>319.40970460000005</v>
      </c>
      <c r="JY471" s="5">
        <v>319.40970460000005</v>
      </c>
      <c r="JZ471" s="5">
        <v>319.40970460000005</v>
      </c>
      <c r="KA471" s="5">
        <v>319.40970460000005</v>
      </c>
      <c r="KB471" s="5">
        <v>319.40970460000005</v>
      </c>
      <c r="KC471" s="5">
        <v>319.40970460000005</v>
      </c>
      <c r="KD471" s="5">
        <v>319.40970460000005</v>
      </c>
      <c r="KE471" s="5">
        <v>319.40970460000005</v>
      </c>
      <c r="KF471" s="5">
        <v>319.40970460000005</v>
      </c>
      <c r="KG471" s="5">
        <v>338.57428687600003</v>
      </c>
      <c r="KH471" s="5">
        <v>338.57428687600003</v>
      </c>
      <c r="KI471" s="5">
        <v>338.57428687600003</v>
      </c>
      <c r="KJ471" s="5">
        <v>338.57428687600003</v>
      </c>
      <c r="KK471" s="5">
        <v>338.57428687600003</v>
      </c>
      <c r="KL471" s="5">
        <v>338.57428687600003</v>
      </c>
      <c r="KM471" s="5">
        <v>338.57428687600003</v>
      </c>
      <c r="KN471" s="5">
        <v>338.57428687600003</v>
      </c>
      <c r="KO471" s="5">
        <v>338.57428687600003</v>
      </c>
      <c r="KP471" s="5">
        <v>338.57428687600003</v>
      </c>
      <c r="KQ471" s="5">
        <v>338.57428687600003</v>
      </c>
      <c r="KR471" s="5">
        <v>338.57428687600003</v>
      </c>
      <c r="KS471" s="5">
        <v>358.88874408856009</v>
      </c>
      <c r="KT471" s="5">
        <v>358.88874408856009</v>
      </c>
      <c r="KU471" s="5">
        <v>358.88874408856009</v>
      </c>
      <c r="KV471" s="5">
        <v>358.88874408856009</v>
      </c>
      <c r="KW471" s="5">
        <v>358.88874408856009</v>
      </c>
      <c r="KX471" s="5">
        <v>358.88874408856009</v>
      </c>
      <c r="KY471" s="5">
        <v>358.88874408856009</v>
      </c>
      <c r="KZ471" s="5">
        <v>358.88874408856009</v>
      </c>
      <c r="LA471" s="5">
        <v>358.88874408856009</v>
      </c>
      <c r="LB471" s="5">
        <v>358.88874408856009</v>
      </c>
      <c r="LC471" s="5">
        <v>358.88874408856009</v>
      </c>
      <c r="LD471" s="5">
        <v>358.88874408856009</v>
      </c>
      <c r="LE471" s="5">
        <v>380.42206873387369</v>
      </c>
      <c r="LF471" s="5">
        <v>380.42206873387369</v>
      </c>
      <c r="LG471" s="5">
        <v>380.42206873387369</v>
      </c>
      <c r="LH471" s="5">
        <v>380.42206873387369</v>
      </c>
      <c r="LI471" s="5">
        <v>380.42206873387369</v>
      </c>
      <c r="LJ471" s="5">
        <v>380.42206873387369</v>
      </c>
      <c r="LK471" s="5">
        <v>380.42206873387369</v>
      </c>
      <c r="LL471" s="5">
        <v>380.42206873387369</v>
      </c>
      <c r="LM471" s="5">
        <v>380.42206873387369</v>
      </c>
      <c r="LN471" s="5">
        <v>380.42206873387369</v>
      </c>
      <c r="LO471" s="5">
        <v>380.42206873387369</v>
      </c>
      <c r="LP471" s="5">
        <v>380.42206873387369</v>
      </c>
      <c r="LQ471" s="5"/>
      <c r="LT471" s="5">
        <v>257.30560000000003</v>
      </c>
      <c r="LU471" s="5">
        <v>257.30560000000003</v>
      </c>
      <c r="LV471" s="5">
        <v>257.30560000000003</v>
      </c>
      <c r="LW471" s="5">
        <v>257.30560000000003</v>
      </c>
      <c r="LX471" s="5">
        <v>257.30560000000003</v>
      </c>
      <c r="LY471" s="5">
        <v>301.11200000000002</v>
      </c>
      <c r="LZ471" s="5">
        <v>301.11200000000002</v>
      </c>
      <c r="MA471" s="5">
        <v>301.11200000000002</v>
      </c>
      <c r="MB471" s="5">
        <v>301.11200000000002</v>
      </c>
      <c r="MC471" s="5">
        <v>301.11200000000002</v>
      </c>
      <c r="MD471" s="5">
        <v>301.11200000000002</v>
      </c>
      <c r="ME471" s="5">
        <v>301.11200000000002</v>
      </c>
      <c r="MF471" s="5">
        <v>319.17872000000006</v>
      </c>
      <c r="MG471" s="5">
        <v>319.17872000000006</v>
      </c>
      <c r="MH471" s="5">
        <v>319.17872000000006</v>
      </c>
      <c r="MI471" s="5">
        <v>319.17872000000006</v>
      </c>
      <c r="MJ471" s="5">
        <v>319.17872000000006</v>
      </c>
      <c r="MK471" s="5">
        <v>319.17872000000006</v>
      </c>
      <c r="ML471" s="5">
        <v>319.17872000000006</v>
      </c>
      <c r="MM471" s="5">
        <v>319.17872000000006</v>
      </c>
      <c r="MN471" s="5">
        <v>319.17872000000006</v>
      </c>
      <c r="MO471" s="5">
        <v>319.17872000000006</v>
      </c>
      <c r="MP471" s="5">
        <v>319.17872000000006</v>
      </c>
      <c r="MQ471" s="5">
        <v>319.17872000000006</v>
      </c>
      <c r="MR471" s="5">
        <v>338.32944320000007</v>
      </c>
      <c r="MS471" s="5">
        <v>338.32944320000007</v>
      </c>
      <c r="MT471" s="5">
        <v>338.32944320000007</v>
      </c>
      <c r="MU471" s="5">
        <v>338.32944320000007</v>
      </c>
      <c r="MV471" s="5">
        <v>338.32944320000007</v>
      </c>
      <c r="MW471" s="5">
        <v>338.32944320000007</v>
      </c>
      <c r="MX471" s="5">
        <v>338.32944320000007</v>
      </c>
      <c r="MY471" s="5">
        <v>338.32944320000007</v>
      </c>
      <c r="MZ471" s="5">
        <v>338.32944320000007</v>
      </c>
      <c r="NA471" s="5">
        <v>338.32944320000007</v>
      </c>
      <c r="NB471" s="5">
        <v>338.32944320000007</v>
      </c>
      <c r="NC471" s="5">
        <v>338.32944320000007</v>
      </c>
      <c r="ND471" s="5">
        <v>358.62920979200004</v>
      </c>
      <c r="NE471" s="5">
        <v>358.62920979200004</v>
      </c>
      <c r="NF471" s="5">
        <v>358.62920979200004</v>
      </c>
      <c r="NG471" s="5">
        <v>358.62920979200004</v>
      </c>
      <c r="NH471" s="5">
        <v>358.62920979200004</v>
      </c>
      <c r="NI471" s="5">
        <v>358.62920979200004</v>
      </c>
      <c r="NJ471" s="5">
        <v>358.62920979200004</v>
      </c>
      <c r="NK471" s="5">
        <v>358.62920979200004</v>
      </c>
      <c r="NL471" s="5">
        <v>358.62920979200004</v>
      </c>
      <c r="NM471" s="5">
        <v>358.62920979200004</v>
      </c>
      <c r="NN471" s="5">
        <v>358.62920979200004</v>
      </c>
      <c r="NO471" s="5">
        <v>358.62920979200004</v>
      </c>
      <c r="NP471" s="5">
        <v>380.14696237952006</v>
      </c>
      <c r="NQ471" s="5">
        <v>380.14696237952006</v>
      </c>
      <c r="NR471" s="5">
        <v>380.14696237952006</v>
      </c>
      <c r="NS471" s="5">
        <v>380.14696237952006</v>
      </c>
      <c r="NT471" s="5">
        <v>380.14696237952006</v>
      </c>
      <c r="NU471" s="5">
        <v>380.14696237952006</v>
      </c>
      <c r="NV471" s="5">
        <v>380.14696237952006</v>
      </c>
      <c r="NW471" s="5">
        <v>380.14696237952006</v>
      </c>
      <c r="NX471" s="5">
        <v>380.14696237952006</v>
      </c>
      <c r="NY471" s="5">
        <v>380.14696237952006</v>
      </c>
      <c r="NZ471" s="5">
        <v>380.14696237952006</v>
      </c>
      <c r="OA471" s="5">
        <v>380.14696237952006</v>
      </c>
      <c r="OB471" s="5">
        <v>402.95578012229129</v>
      </c>
      <c r="OC471" s="5">
        <v>402.95578012229129</v>
      </c>
      <c r="OD471" s="5">
        <v>402.95578012229129</v>
      </c>
      <c r="OE471" s="5">
        <v>402.95578012229129</v>
      </c>
      <c r="OF471" s="5">
        <v>402.95578012229129</v>
      </c>
      <c r="OG471" s="5">
        <v>402.95578012229129</v>
      </c>
      <c r="OH471" s="5">
        <v>402.95578012229129</v>
      </c>
      <c r="OI471" s="5">
        <v>402.95578012229129</v>
      </c>
      <c r="OJ471" s="5">
        <v>402.95578012229129</v>
      </c>
      <c r="OK471" s="5">
        <v>402.95578012229129</v>
      </c>
      <c r="OL471" s="5">
        <v>402.95578012229129</v>
      </c>
      <c r="OM471" s="5">
        <v>402.95578012229129</v>
      </c>
      <c r="ON471" s="5"/>
      <c r="OQ471" s="59">
        <v>0</v>
      </c>
      <c r="OR471" s="59">
        <v>0</v>
      </c>
      <c r="OS471" s="59">
        <v>0</v>
      </c>
      <c r="OT471" s="59">
        <v>0</v>
      </c>
      <c r="OU471" s="59">
        <v>0</v>
      </c>
      <c r="OV471" s="59">
        <v>0</v>
      </c>
      <c r="OW471" s="59">
        <v>0</v>
      </c>
      <c r="OX471" s="59">
        <v>0</v>
      </c>
      <c r="OY471" s="59">
        <v>0</v>
      </c>
      <c r="OZ471" s="59">
        <v>0</v>
      </c>
      <c r="PA471" s="59">
        <v>0</v>
      </c>
      <c r="PB471" s="59">
        <v>0</v>
      </c>
      <c r="PC471" s="59">
        <v>0</v>
      </c>
      <c r="PD471" s="59">
        <v>0</v>
      </c>
      <c r="PE471" s="59">
        <v>0</v>
      </c>
      <c r="PF471" s="59">
        <v>0</v>
      </c>
      <c r="PG471" s="59">
        <v>0</v>
      </c>
      <c r="PH471" s="59">
        <v>0</v>
      </c>
      <c r="PI471" s="59">
        <v>0</v>
      </c>
      <c r="PJ471" s="59">
        <v>0</v>
      </c>
      <c r="PK471" s="59">
        <v>0</v>
      </c>
      <c r="PL471" s="59">
        <v>0</v>
      </c>
      <c r="PM471" s="59">
        <v>0</v>
      </c>
      <c r="PN471" s="59">
        <v>0</v>
      </c>
      <c r="PO471" s="59">
        <v>0</v>
      </c>
      <c r="PP471" s="59">
        <v>0</v>
      </c>
      <c r="PQ471" s="59">
        <v>0</v>
      </c>
      <c r="PR471" s="59">
        <v>0</v>
      </c>
      <c r="PS471" s="59">
        <v>0</v>
      </c>
      <c r="PT471" s="59">
        <v>0</v>
      </c>
      <c r="PU471" s="59">
        <v>0</v>
      </c>
      <c r="PV471" s="59">
        <v>0</v>
      </c>
      <c r="PW471" s="59">
        <v>0</v>
      </c>
      <c r="PX471" s="59">
        <v>0</v>
      </c>
      <c r="PY471" s="59">
        <v>0</v>
      </c>
      <c r="PZ471" s="59">
        <v>0</v>
      </c>
      <c r="QA471" s="59">
        <v>0</v>
      </c>
      <c r="QB471" s="59">
        <v>0</v>
      </c>
      <c r="QC471" s="59">
        <v>0</v>
      </c>
      <c r="QD471" s="59">
        <v>0</v>
      </c>
      <c r="QE471" s="59">
        <v>0</v>
      </c>
      <c r="QF471" s="59">
        <v>0</v>
      </c>
      <c r="QG471" s="59">
        <v>0</v>
      </c>
      <c r="QH471" s="59">
        <v>0</v>
      </c>
      <c r="QI471" s="59">
        <v>0</v>
      </c>
      <c r="QJ471" s="59">
        <v>0</v>
      </c>
      <c r="QK471" s="59">
        <v>0</v>
      </c>
      <c r="QL471" s="59">
        <v>0</v>
      </c>
      <c r="QM471" s="59">
        <v>0</v>
      </c>
      <c r="QN471" s="59">
        <v>0</v>
      </c>
      <c r="QO471" s="59">
        <v>0</v>
      </c>
      <c r="QP471" s="59">
        <v>0</v>
      </c>
      <c r="QQ471" s="59">
        <v>0</v>
      </c>
      <c r="QR471" s="59">
        <v>0</v>
      </c>
      <c r="QS471" s="59">
        <v>0</v>
      </c>
      <c r="QT471" s="59">
        <v>0</v>
      </c>
      <c r="QU471" s="59">
        <v>0</v>
      </c>
      <c r="QV471" s="59">
        <v>0</v>
      </c>
      <c r="QW471" s="59">
        <v>0</v>
      </c>
      <c r="QX471" s="59">
        <v>0</v>
      </c>
      <c r="QY471" s="59">
        <v>0</v>
      </c>
      <c r="QZ471" s="59">
        <v>0</v>
      </c>
      <c r="RA471" s="59">
        <v>0</v>
      </c>
      <c r="RB471" s="59">
        <v>0</v>
      </c>
      <c r="RC471" s="59">
        <v>0</v>
      </c>
      <c r="RD471" s="59">
        <v>0</v>
      </c>
      <c r="RE471" s="59">
        <v>0</v>
      </c>
      <c r="RF471" s="59">
        <v>0</v>
      </c>
      <c r="RG471" s="59">
        <v>0</v>
      </c>
      <c r="RH471" s="59">
        <v>0</v>
      </c>
      <c r="RI471" s="59">
        <v>0</v>
      </c>
      <c r="RJ471" s="59">
        <v>0</v>
      </c>
      <c r="RK471" s="59"/>
      <c r="RN471" s="59">
        <v>500.22239999999999</v>
      </c>
      <c r="RO471" s="59">
        <v>500.22239999999999</v>
      </c>
      <c r="RP471" s="59">
        <v>500.22239999999999</v>
      </c>
      <c r="RQ471" s="59">
        <v>500.22239999999999</v>
      </c>
      <c r="RR471" s="59">
        <v>500.22239999999999</v>
      </c>
      <c r="RS471" s="59">
        <v>585.38550000000009</v>
      </c>
      <c r="RT471" s="59">
        <v>585.38550000000009</v>
      </c>
      <c r="RU471" s="59">
        <v>585.38550000000009</v>
      </c>
      <c r="RV471" s="59">
        <v>585.38550000000009</v>
      </c>
      <c r="RW471" s="59">
        <v>585.38550000000009</v>
      </c>
      <c r="RX471" s="59">
        <v>585.38550000000009</v>
      </c>
      <c r="RY471" s="59">
        <v>585.38550000000009</v>
      </c>
      <c r="RZ471" s="59">
        <v>620.50863000000004</v>
      </c>
      <c r="SA471" s="59">
        <v>620.50863000000004</v>
      </c>
      <c r="SB471" s="59">
        <v>620.50863000000004</v>
      </c>
      <c r="SC471" s="59">
        <v>620.50863000000004</v>
      </c>
      <c r="SD471" s="59">
        <v>620.50863000000004</v>
      </c>
      <c r="SE471" s="59">
        <v>620.50863000000004</v>
      </c>
      <c r="SF471" s="59">
        <v>620.50863000000004</v>
      </c>
      <c r="SG471" s="59">
        <v>620.50863000000004</v>
      </c>
      <c r="SH471" s="59">
        <v>620.50863000000004</v>
      </c>
      <c r="SI471" s="59">
        <v>620.50863000000004</v>
      </c>
      <c r="SJ471" s="59">
        <v>620.50863000000004</v>
      </c>
      <c r="SK471" s="59">
        <v>620.50863000000004</v>
      </c>
      <c r="SL471" s="59">
        <v>657.73914780000018</v>
      </c>
      <c r="SM471" s="59">
        <v>657.73914780000018</v>
      </c>
      <c r="SN471" s="59">
        <v>657.73914780000018</v>
      </c>
      <c r="SO471" s="59">
        <v>657.73914780000018</v>
      </c>
      <c r="SP471" s="59">
        <v>657.73914780000018</v>
      </c>
      <c r="SQ471" s="59">
        <v>657.73914780000018</v>
      </c>
      <c r="SR471" s="59">
        <v>657.73914780000018</v>
      </c>
      <c r="SS471" s="59">
        <v>657.73914780000018</v>
      </c>
      <c r="ST471" s="59">
        <v>657.73914780000018</v>
      </c>
      <c r="SU471" s="59">
        <v>657.73914780000018</v>
      </c>
      <c r="SV471" s="59">
        <v>657.73914780000018</v>
      </c>
      <c r="SW471" s="59">
        <v>657.73914780000018</v>
      </c>
      <c r="SX471" s="59">
        <v>697.20349666800007</v>
      </c>
      <c r="SY471" s="59">
        <v>697.20349666800007</v>
      </c>
      <c r="SZ471" s="59">
        <v>697.20349666800007</v>
      </c>
      <c r="TA471" s="59">
        <v>697.20349666800007</v>
      </c>
      <c r="TB471" s="59">
        <v>697.20349666800007</v>
      </c>
      <c r="TC471" s="59">
        <v>697.20349666800007</v>
      </c>
      <c r="TD471" s="59">
        <v>697.20349666800007</v>
      </c>
      <c r="TE471" s="59">
        <v>697.20349666800007</v>
      </c>
      <c r="TF471" s="59">
        <v>697.20349666800007</v>
      </c>
      <c r="TG471" s="59">
        <v>697.20349666800007</v>
      </c>
      <c r="TH471" s="59">
        <v>697.20349666800007</v>
      </c>
      <c r="TI471" s="59">
        <v>697.20349666800007</v>
      </c>
      <c r="TJ471" s="59">
        <v>739.03570646808021</v>
      </c>
      <c r="TK471" s="59">
        <v>739.03570646808021</v>
      </c>
      <c r="TL471" s="59">
        <v>739.03570646808021</v>
      </c>
      <c r="TM471" s="59">
        <v>739.03570646808021</v>
      </c>
      <c r="TN471" s="59">
        <v>739.03570646808021</v>
      </c>
      <c r="TO471" s="59">
        <v>739.03570646808021</v>
      </c>
      <c r="TP471" s="59">
        <v>739.03570646808021</v>
      </c>
      <c r="TQ471" s="59">
        <v>739.03570646808021</v>
      </c>
      <c r="TR471" s="59">
        <v>739.03570646808021</v>
      </c>
      <c r="TS471" s="59">
        <v>739.03570646808021</v>
      </c>
      <c r="TT471" s="59">
        <v>739.03570646808021</v>
      </c>
      <c r="TU471" s="59">
        <v>739.03570646808021</v>
      </c>
      <c r="TV471" s="59">
        <v>783.37784885616497</v>
      </c>
      <c r="TW471" s="59">
        <v>783.37784885616497</v>
      </c>
      <c r="TX471" s="59">
        <v>783.37784885616497</v>
      </c>
      <c r="TY471" s="59">
        <v>783.37784885616497</v>
      </c>
      <c r="TZ471" s="59">
        <v>783.37784885616497</v>
      </c>
      <c r="UA471" s="59">
        <v>783.37784885616497</v>
      </c>
      <c r="UB471" s="59">
        <v>783.37784885616497</v>
      </c>
      <c r="UC471" s="59">
        <v>783.37784885616497</v>
      </c>
      <c r="UD471" s="59">
        <v>783.37784885616497</v>
      </c>
      <c r="UE471" s="59">
        <v>783.37784885616497</v>
      </c>
      <c r="UF471" s="59">
        <v>783.37784885616497</v>
      </c>
      <c r="UG471" s="59">
        <v>783.37784885616497</v>
      </c>
      <c r="UH471" s="59"/>
      <c r="UK471" s="59">
        <v>3204.4985000000006</v>
      </c>
      <c r="UL471" s="59">
        <v>3615.9589199999996</v>
      </c>
      <c r="UM471" s="59">
        <v>3832.9164552000016</v>
      </c>
      <c r="UN471" s="59">
        <v>4062.8914425119997</v>
      </c>
      <c r="UO471" s="59">
        <v>4306.6649290627211</v>
      </c>
      <c r="UP471" s="59">
        <v>4565.0648248064854</v>
      </c>
      <c r="UQ471" s="59"/>
      <c r="UT471" s="59">
        <v>3394.3120000000008</v>
      </c>
      <c r="UU471" s="59">
        <v>3830.14464</v>
      </c>
      <c r="UV471" s="59">
        <v>4059.9533184000015</v>
      </c>
      <c r="UW471" s="59">
        <v>4303.5505175040007</v>
      </c>
      <c r="UX471" s="59">
        <v>4561.7635485542405</v>
      </c>
      <c r="UY471" s="59">
        <v>4835.4693614674952</v>
      </c>
      <c r="UZ471" s="59"/>
      <c r="VC471" s="59">
        <v>0</v>
      </c>
      <c r="VD471" s="59">
        <v>0</v>
      </c>
      <c r="VE471" s="59">
        <v>0</v>
      </c>
      <c r="VF471" s="59">
        <v>0</v>
      </c>
      <c r="VG471" s="59">
        <v>0</v>
      </c>
      <c r="VH471" s="59">
        <v>0</v>
      </c>
      <c r="VI471" s="59"/>
      <c r="VL471" s="59">
        <v>6598.8105000000014</v>
      </c>
      <c r="VM471" s="59">
        <v>7446.1035599999996</v>
      </c>
      <c r="VN471" s="59">
        <v>7892.8697736000031</v>
      </c>
      <c r="VO471" s="59">
        <v>8366.4419600159999</v>
      </c>
      <c r="VP471" s="59">
        <v>8868.4284776169625</v>
      </c>
      <c r="VQ471" s="59">
        <v>9400.5341862739806</v>
      </c>
      <c r="VR471" s="59"/>
      <c r="VU471" s="59">
        <v>111655</v>
      </c>
      <c r="VV471" s="59">
        <v>125991.60000000002</v>
      </c>
      <c r="VW471" s="59">
        <v>133551.09600000002</v>
      </c>
      <c r="VX471" s="59">
        <v>141564.16175999999</v>
      </c>
      <c r="VY471" s="59">
        <v>150058.01146560002</v>
      </c>
      <c r="VZ471" s="59">
        <v>159061.49215353598</v>
      </c>
      <c r="WA471" s="59"/>
      <c r="WD471" s="59">
        <v>9304.5833333333339</v>
      </c>
      <c r="WE471" s="59">
        <v>10499.300000000001</v>
      </c>
      <c r="WF471" s="59">
        <v>11129.258000000002</v>
      </c>
      <c r="WG471" s="59">
        <v>11797.01348</v>
      </c>
      <c r="WH471" s="59">
        <v>12504.834288800002</v>
      </c>
      <c r="WI471" s="59">
        <v>13255.124346127997</v>
      </c>
      <c r="WJ471" s="59"/>
      <c r="WM471" s="59">
        <v>390.45670723178074</v>
      </c>
      <c r="WN471" s="59">
        <v>440.59169114561485</v>
      </c>
      <c r="WO471" s="59">
        <v>467.02719261435175</v>
      </c>
      <c r="WP471" s="59">
        <v>495.0488241712128</v>
      </c>
      <c r="WQ471" s="59">
        <v>524.7517536214857</v>
      </c>
      <c r="WR471" s="59">
        <v>556.23685883877454</v>
      </c>
      <c r="WS471" s="59"/>
      <c r="WV471" s="74">
        <v>28.2</v>
      </c>
      <c r="WW471" s="74">
        <v>40.200000000000003</v>
      </c>
      <c r="WX471" s="74">
        <v>52.2</v>
      </c>
      <c r="WY471" s="74">
        <v>64.2</v>
      </c>
      <c r="WZ471" s="74">
        <v>76.2</v>
      </c>
      <c r="XA471" s="74">
        <v>88.2</v>
      </c>
      <c r="XB471" s="74"/>
      <c r="XE471" s="80">
        <v>2</v>
      </c>
      <c r="XF471" s="80">
        <v>3</v>
      </c>
      <c r="XG471" s="80">
        <v>4</v>
      </c>
      <c r="XH471" s="80">
        <v>5</v>
      </c>
      <c r="XI471" s="80">
        <v>6</v>
      </c>
      <c r="XJ471" s="80">
        <v>7</v>
      </c>
      <c r="XK471" s="80"/>
      <c r="XL471" s="75"/>
      <c r="XM471" s="75"/>
      <c r="XN471" s="80">
        <v>4</v>
      </c>
      <c r="XO471" s="80">
        <v>4</v>
      </c>
      <c r="XP471" s="80">
        <v>4</v>
      </c>
      <c r="XQ471" s="80">
        <v>4</v>
      </c>
      <c r="XR471" s="80">
        <v>4</v>
      </c>
      <c r="XS471" s="80">
        <v>4</v>
      </c>
      <c r="XT471" s="80"/>
      <c r="XW471" s="80">
        <v>6</v>
      </c>
      <c r="XX471" s="80">
        <v>6</v>
      </c>
      <c r="XY471" s="80">
        <v>6</v>
      </c>
      <c r="XZ471" s="80">
        <v>6</v>
      </c>
      <c r="YA471" s="80">
        <v>6</v>
      </c>
      <c r="YB471" s="80">
        <v>6</v>
      </c>
      <c r="YC471" s="80"/>
      <c r="YF471" s="5">
        <v>814.10223457826305</v>
      </c>
      <c r="YG471" s="5">
        <v>918.63367603860752</v>
      </c>
      <c r="YH471" s="5">
        <v>973.75169660092342</v>
      </c>
      <c r="YI471" s="5">
        <v>3012.3720950818306</v>
      </c>
      <c r="YJ471" s="5">
        <v>3193.114420786741</v>
      </c>
      <c r="YK471" s="5">
        <v>3384.7012860339428</v>
      </c>
      <c r="YL471" s="5"/>
      <c r="YO471" s="5">
        <v>17570.551825430135</v>
      </c>
      <c r="YP471" s="5">
        <v>26435.501468736889</v>
      </c>
      <c r="YQ471" s="5">
        <v>28021.631556861106</v>
      </c>
      <c r="YR471" s="5">
        <v>29702.929450272768</v>
      </c>
      <c r="YS471" s="5">
        <v>31485.105217289143</v>
      </c>
      <c r="YT471" s="5">
        <v>33374.211530326473</v>
      </c>
      <c r="YU471" s="5"/>
      <c r="YX471" s="5">
        <v>12017.163391088161</v>
      </c>
      <c r="YY471" s="5">
        <v>26199.826531665734</v>
      </c>
      <c r="YZ471" s="5">
        <v>28021.631556861106</v>
      </c>
      <c r="ZA471" s="5">
        <v>29702.929450272768</v>
      </c>
      <c r="ZB471" s="5">
        <v>31485.105217289143</v>
      </c>
      <c r="ZC471" s="5">
        <v>33374.211530326473</v>
      </c>
      <c r="ZD471" s="5"/>
      <c r="ZG471" s="5">
        <v>390.45670723178074</v>
      </c>
      <c r="ZH471" s="5">
        <v>440.59169114561485</v>
      </c>
      <c r="ZI471" s="5">
        <v>467.02719261435175</v>
      </c>
      <c r="ZJ471" s="5">
        <v>495.0488241712128</v>
      </c>
      <c r="ZK471" s="5">
        <v>524.7517536214857</v>
      </c>
      <c r="ZL471" s="5">
        <v>556.23685883877454</v>
      </c>
      <c r="ZM471" s="5"/>
      <c r="ZP471" s="60">
        <v>10932.78780248986</v>
      </c>
      <c r="ZQ471" s="60">
        <v>12336.567352077216</v>
      </c>
      <c r="ZR471" s="60">
        <v>13076.761393201848</v>
      </c>
      <c r="ZS471" s="60">
        <v>13861.367076793958</v>
      </c>
      <c r="ZT471" s="60">
        <v>14693.049101401601</v>
      </c>
      <c r="ZU471" s="60">
        <v>15574.632047485688</v>
      </c>
      <c r="ZV471" s="60"/>
      <c r="ZY471" s="60">
        <v>390.45670723178074</v>
      </c>
      <c r="ZZ471" s="60">
        <v>440.59169114561485</v>
      </c>
      <c r="AAA471" s="60">
        <v>467.02719261435175</v>
      </c>
      <c r="AAB471" s="60">
        <v>495.0488241712128</v>
      </c>
      <c r="AAC471" s="60">
        <v>524.7517536214857</v>
      </c>
      <c r="AAD471" s="60">
        <v>556.23685883877454</v>
      </c>
      <c r="AAE471" s="60"/>
      <c r="AAH471" s="60">
        <v>18741.921947125476</v>
      </c>
      <c r="AAI471" s="60">
        <v>30400.826689047426</v>
      </c>
      <c r="AAJ471" s="60">
        <v>42032.447335291654</v>
      </c>
      <c r="AAK471" s="60">
        <v>59900.907724716752</v>
      </c>
      <c r="AAL471" s="60">
        <v>75564.252521493938</v>
      </c>
      <c r="AAM471" s="60">
        <v>92891.555426075342</v>
      </c>
      <c r="AAN471" s="60"/>
      <c r="AAQ471" s="5">
        <v>29674.709749615336</v>
      </c>
      <c r="AAR471" s="5">
        <v>42737.394041124644</v>
      </c>
      <c r="AAS471" s="5">
        <v>55109.208728493504</v>
      </c>
      <c r="AAT471" s="5">
        <v>73762.274801510706</v>
      </c>
      <c r="AAU471" s="5">
        <v>90257.301622895538</v>
      </c>
      <c r="AAV471" s="5">
        <v>108466.18747356103</v>
      </c>
    </row>
    <row r="472" spans="2:724" ht="15" customHeight="1">
      <c r="B472" s="228">
        <v>199</v>
      </c>
      <c r="C472" s="228">
        <v>377057</v>
      </c>
      <c r="D472" s="229" t="s">
        <v>606</v>
      </c>
      <c r="E472" s="73" t="b">
        <v>0</v>
      </c>
      <c r="F472" s="230">
        <v>40941</v>
      </c>
      <c r="G472" s="231" t="s">
        <v>426</v>
      </c>
      <c r="H472" s="57" t="s">
        <v>303</v>
      </c>
      <c r="I472" s="57" t="s">
        <v>200</v>
      </c>
      <c r="J472" s="229" t="s">
        <v>275</v>
      </c>
      <c r="K472" s="232">
        <v>8500</v>
      </c>
      <c r="L472" s="232">
        <v>0</v>
      </c>
      <c r="M472" s="73" t="b">
        <v>1</v>
      </c>
      <c r="N472" s="73" t="b">
        <v>1</v>
      </c>
      <c r="O472" s="73" t="b">
        <v>1</v>
      </c>
      <c r="P472" s="27">
        <v>42037</v>
      </c>
      <c r="Q472" s="27" t="s">
        <v>426</v>
      </c>
      <c r="R472" s="69">
        <v>0</v>
      </c>
      <c r="S472" s="69">
        <v>0.06</v>
      </c>
      <c r="T472" s="69">
        <v>0.06</v>
      </c>
      <c r="U472" s="69">
        <v>0.06</v>
      </c>
      <c r="V472" s="69">
        <v>0.06</v>
      </c>
      <c r="W472" s="69">
        <v>0.06</v>
      </c>
      <c r="Z472" s="232">
        <v>8500</v>
      </c>
      <c r="AA472" s="232">
        <v>8500</v>
      </c>
      <c r="AB472" s="232">
        <v>8500</v>
      </c>
      <c r="AC472" s="232">
        <v>8500</v>
      </c>
      <c r="AD472" s="232">
        <v>8500</v>
      </c>
      <c r="AE472" s="232">
        <v>9905</v>
      </c>
      <c r="AF472" s="232">
        <v>9905</v>
      </c>
      <c r="AG472" s="232">
        <v>9905</v>
      </c>
      <c r="AH472" s="232">
        <v>9905</v>
      </c>
      <c r="AI472" s="232">
        <v>9905</v>
      </c>
      <c r="AJ472" s="232">
        <v>9905</v>
      </c>
      <c r="AK472" s="232">
        <v>9905</v>
      </c>
      <c r="AL472" s="5">
        <v>10499.300000000001</v>
      </c>
      <c r="AM472" s="5">
        <v>10499.300000000001</v>
      </c>
      <c r="AN472" s="5">
        <v>10499.300000000001</v>
      </c>
      <c r="AO472" s="5">
        <v>10499.300000000001</v>
      </c>
      <c r="AP472" s="5">
        <v>10499.300000000001</v>
      </c>
      <c r="AQ472" s="5">
        <v>10499.300000000001</v>
      </c>
      <c r="AR472" s="5">
        <v>10499.300000000001</v>
      </c>
      <c r="AS472" s="5">
        <v>10499.300000000001</v>
      </c>
      <c r="AT472" s="5">
        <v>10499.300000000001</v>
      </c>
      <c r="AU472" s="5">
        <v>10499.300000000001</v>
      </c>
      <c r="AV472" s="5">
        <v>10499.300000000001</v>
      </c>
      <c r="AW472" s="5">
        <v>10499.300000000001</v>
      </c>
      <c r="AX472" s="5">
        <v>11129.258000000002</v>
      </c>
      <c r="AY472" s="5">
        <v>11129.258000000002</v>
      </c>
      <c r="AZ472" s="5">
        <v>11129.258000000002</v>
      </c>
      <c r="BA472" s="5">
        <v>11129.258000000002</v>
      </c>
      <c r="BB472" s="5">
        <v>11129.258000000002</v>
      </c>
      <c r="BC472" s="5">
        <v>11129.258000000002</v>
      </c>
      <c r="BD472" s="5">
        <v>11129.258000000002</v>
      </c>
      <c r="BE472" s="5">
        <v>11129.258000000002</v>
      </c>
      <c r="BF472" s="5">
        <v>11129.258000000002</v>
      </c>
      <c r="BG472" s="5">
        <v>11129.258000000002</v>
      </c>
      <c r="BH472" s="5">
        <v>11129.258000000002</v>
      </c>
      <c r="BI472" s="5">
        <v>11129.258000000002</v>
      </c>
      <c r="BJ472" s="5">
        <v>11797.013480000001</v>
      </c>
      <c r="BK472" s="5">
        <v>11797.013480000001</v>
      </c>
      <c r="BL472" s="5">
        <v>11797.013480000001</v>
      </c>
      <c r="BM472" s="5">
        <v>11797.013480000001</v>
      </c>
      <c r="BN472" s="5">
        <v>11797.013480000001</v>
      </c>
      <c r="BO472" s="5">
        <v>11797.013480000001</v>
      </c>
      <c r="BP472" s="5">
        <v>11797.013480000001</v>
      </c>
      <c r="BQ472" s="5">
        <v>11797.013480000001</v>
      </c>
      <c r="BR472" s="5">
        <v>11797.013480000001</v>
      </c>
      <c r="BS472" s="5">
        <v>11797.013480000001</v>
      </c>
      <c r="BT472" s="5">
        <v>11797.013480000001</v>
      </c>
      <c r="BU472" s="5">
        <v>11797.013480000001</v>
      </c>
      <c r="BV472" s="5">
        <v>12504.834288800002</v>
      </c>
      <c r="BW472" s="5">
        <v>12504.834288800002</v>
      </c>
      <c r="BX472" s="5">
        <v>12504.834288800002</v>
      </c>
      <c r="BY472" s="5">
        <v>12504.834288800002</v>
      </c>
      <c r="BZ472" s="5">
        <v>12504.834288800002</v>
      </c>
      <c r="CA472" s="5">
        <v>12504.834288800002</v>
      </c>
      <c r="CB472" s="5">
        <v>12504.834288800002</v>
      </c>
      <c r="CC472" s="5">
        <v>12504.834288800002</v>
      </c>
      <c r="CD472" s="5">
        <v>12504.834288800002</v>
      </c>
      <c r="CE472" s="5">
        <v>12504.834288800002</v>
      </c>
      <c r="CF472" s="5">
        <v>12504.834288800002</v>
      </c>
      <c r="CG472" s="5">
        <v>12504.834288800002</v>
      </c>
      <c r="CH472" s="5">
        <v>13255.124346128003</v>
      </c>
      <c r="CI472" s="5">
        <v>13255.124346128003</v>
      </c>
      <c r="CJ472" s="5">
        <v>13255.124346128003</v>
      </c>
      <c r="CK472" s="5">
        <v>13255.124346128003</v>
      </c>
      <c r="CL472" s="5">
        <v>13255.124346128003</v>
      </c>
      <c r="CM472" s="5">
        <v>13255.124346128003</v>
      </c>
      <c r="CN472" s="5">
        <v>13255.124346128003</v>
      </c>
      <c r="CO472" s="5">
        <v>13255.124346128003</v>
      </c>
      <c r="CP472" s="5">
        <v>13255.124346128003</v>
      </c>
      <c r="CQ472" s="5">
        <v>13255.124346128003</v>
      </c>
      <c r="CR472" s="5">
        <v>13255.124346128003</v>
      </c>
      <c r="CS472" s="5">
        <v>13255.124346128003</v>
      </c>
      <c r="CU472" s="69">
        <v>0</v>
      </c>
      <c r="CV472" s="69">
        <v>0</v>
      </c>
      <c r="CW472" s="69">
        <v>0</v>
      </c>
      <c r="CX472" s="69">
        <v>0</v>
      </c>
      <c r="CY472" s="69">
        <v>0</v>
      </c>
      <c r="CZ472" s="69">
        <v>0</v>
      </c>
      <c r="DC472" s="5">
        <v>0</v>
      </c>
      <c r="DD472" s="5">
        <v>0</v>
      </c>
      <c r="DE472" s="5">
        <v>0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0</v>
      </c>
      <c r="EK472" s="5">
        <v>0</v>
      </c>
      <c r="EL472" s="5">
        <v>0</v>
      </c>
      <c r="EM472" s="5">
        <v>0</v>
      </c>
      <c r="EN472" s="5">
        <v>0</v>
      </c>
      <c r="EO472" s="5">
        <v>0</v>
      </c>
      <c r="EP472" s="5">
        <v>0</v>
      </c>
      <c r="EQ472" s="5">
        <v>0</v>
      </c>
      <c r="ER472" s="5">
        <v>0</v>
      </c>
      <c r="ES472" s="5">
        <v>0</v>
      </c>
      <c r="ET472" s="5">
        <v>0</v>
      </c>
      <c r="EU472" s="5">
        <v>0</v>
      </c>
      <c r="EV472" s="5">
        <v>0</v>
      </c>
      <c r="EW472" s="5">
        <v>0</v>
      </c>
      <c r="EX472" s="5">
        <v>0</v>
      </c>
      <c r="EY472" s="5">
        <v>0</v>
      </c>
      <c r="EZ472" s="5">
        <v>0</v>
      </c>
      <c r="FA472" s="5">
        <v>0</v>
      </c>
      <c r="FB472" s="5">
        <v>0</v>
      </c>
      <c r="FC472" s="5">
        <v>0</v>
      </c>
      <c r="FD472" s="5">
        <v>0</v>
      </c>
      <c r="FE472" s="5">
        <v>0</v>
      </c>
      <c r="FF472" s="5">
        <v>0</v>
      </c>
      <c r="FG472" s="5">
        <v>0</v>
      </c>
      <c r="FH472" s="5">
        <v>0</v>
      </c>
      <c r="FI472" s="5">
        <v>0</v>
      </c>
      <c r="FJ472" s="5">
        <v>0</v>
      </c>
      <c r="FK472" s="5">
        <v>0</v>
      </c>
      <c r="FL472" s="5">
        <v>0</v>
      </c>
      <c r="FM472" s="5">
        <v>0</v>
      </c>
      <c r="FN472" s="5">
        <v>0</v>
      </c>
      <c r="FO472" s="5">
        <v>0</v>
      </c>
      <c r="FP472" s="5">
        <v>0</v>
      </c>
      <c r="FQ472" s="5">
        <v>0</v>
      </c>
      <c r="FR472" s="5">
        <v>0</v>
      </c>
      <c r="FS472" s="5">
        <v>0</v>
      </c>
      <c r="FT472" s="5">
        <v>0</v>
      </c>
      <c r="FU472" s="5">
        <v>0</v>
      </c>
      <c r="FV472" s="5">
        <v>0</v>
      </c>
      <c r="FW472" s="5"/>
      <c r="FZ472" s="5">
        <v>8500</v>
      </c>
      <c r="GA472" s="5">
        <v>8500</v>
      </c>
      <c r="GB472" s="5">
        <v>8500</v>
      </c>
      <c r="GC472" s="5">
        <v>8500</v>
      </c>
      <c r="GD472" s="5">
        <v>8500</v>
      </c>
      <c r="GE472" s="5">
        <v>9905</v>
      </c>
      <c r="GF472" s="5">
        <v>9905</v>
      </c>
      <c r="GG472" s="5">
        <v>9905</v>
      </c>
      <c r="GH472" s="5">
        <v>9905</v>
      </c>
      <c r="GI472" s="5">
        <v>9905</v>
      </c>
      <c r="GJ472" s="5">
        <v>9905</v>
      </c>
      <c r="GK472" s="5">
        <v>9905</v>
      </c>
      <c r="GL472" s="5">
        <v>10499.300000000001</v>
      </c>
      <c r="GM472" s="5">
        <v>10499.300000000001</v>
      </c>
      <c r="GN472" s="5">
        <v>10499.300000000001</v>
      </c>
      <c r="GO472" s="5">
        <v>10499.300000000001</v>
      </c>
      <c r="GP472" s="5">
        <v>10499.300000000001</v>
      </c>
      <c r="GQ472" s="5">
        <v>10499.300000000001</v>
      </c>
      <c r="GR472" s="5">
        <v>10499.300000000001</v>
      </c>
      <c r="GS472" s="5">
        <v>10499.300000000001</v>
      </c>
      <c r="GT472" s="5">
        <v>10499.300000000001</v>
      </c>
      <c r="GU472" s="5">
        <v>10499.300000000001</v>
      </c>
      <c r="GV472" s="5">
        <v>10499.300000000001</v>
      </c>
      <c r="GW472" s="5">
        <v>10499.300000000001</v>
      </c>
      <c r="GX472" s="5">
        <v>11129.258000000002</v>
      </c>
      <c r="GY472" s="5">
        <v>11129.258000000002</v>
      </c>
      <c r="GZ472" s="5">
        <v>11129.258000000002</v>
      </c>
      <c r="HA472" s="5">
        <v>11129.258000000002</v>
      </c>
      <c r="HB472" s="5">
        <v>11129.258000000002</v>
      </c>
      <c r="HC472" s="5">
        <v>11129.258000000002</v>
      </c>
      <c r="HD472" s="5">
        <v>11129.258000000002</v>
      </c>
      <c r="HE472" s="5">
        <v>11129.258000000002</v>
      </c>
      <c r="HF472" s="5">
        <v>11129.258000000002</v>
      </c>
      <c r="HG472" s="5">
        <v>11129.258000000002</v>
      </c>
      <c r="HH472" s="5">
        <v>11129.258000000002</v>
      </c>
      <c r="HI472" s="5">
        <v>11129.258000000002</v>
      </c>
      <c r="HJ472" s="5">
        <v>11797.013480000001</v>
      </c>
      <c r="HK472" s="5">
        <v>11797.013480000001</v>
      </c>
      <c r="HL472" s="5">
        <v>11797.013480000001</v>
      </c>
      <c r="HM472" s="5">
        <v>11797.013480000001</v>
      </c>
      <c r="HN472" s="5">
        <v>11797.013480000001</v>
      </c>
      <c r="HO472" s="5">
        <v>11797.013480000001</v>
      </c>
      <c r="HP472" s="5">
        <v>11797.013480000001</v>
      </c>
      <c r="HQ472" s="5">
        <v>11797.013480000001</v>
      </c>
      <c r="HR472" s="5">
        <v>11797.013480000001</v>
      </c>
      <c r="HS472" s="5">
        <v>11797.013480000001</v>
      </c>
      <c r="HT472" s="5">
        <v>11797.013480000001</v>
      </c>
      <c r="HU472" s="5">
        <v>11797.013480000001</v>
      </c>
      <c r="HV472" s="5">
        <v>12504.834288800002</v>
      </c>
      <c r="HW472" s="5">
        <v>12504.834288800002</v>
      </c>
      <c r="HX472" s="5">
        <v>12504.834288800002</v>
      </c>
      <c r="HY472" s="5">
        <v>12504.834288800002</v>
      </c>
      <c r="HZ472" s="5">
        <v>12504.834288800002</v>
      </c>
      <c r="IA472" s="5">
        <v>12504.834288800002</v>
      </c>
      <c r="IB472" s="5">
        <v>12504.834288800002</v>
      </c>
      <c r="IC472" s="5">
        <v>12504.834288800002</v>
      </c>
      <c r="ID472" s="5">
        <v>12504.834288800002</v>
      </c>
      <c r="IE472" s="5">
        <v>12504.834288800002</v>
      </c>
      <c r="IF472" s="5">
        <v>12504.834288800002</v>
      </c>
      <c r="IG472" s="5">
        <v>12504.834288800002</v>
      </c>
      <c r="IH472" s="5">
        <v>13255.124346128003</v>
      </c>
      <c r="II472" s="5">
        <v>13255.124346128003</v>
      </c>
      <c r="IJ472" s="5">
        <v>13255.124346128003</v>
      </c>
      <c r="IK472" s="5">
        <v>13255.124346128003</v>
      </c>
      <c r="IL472" s="5">
        <v>13255.124346128003</v>
      </c>
      <c r="IM472" s="5">
        <v>13255.124346128003</v>
      </c>
      <c r="IN472" s="5">
        <v>13255.124346128003</v>
      </c>
      <c r="IO472" s="5">
        <v>13255.124346128003</v>
      </c>
      <c r="IP472" s="5">
        <v>13255.124346128003</v>
      </c>
      <c r="IQ472" s="5">
        <v>13255.124346128003</v>
      </c>
      <c r="IR472" s="5">
        <v>13255.124346128003</v>
      </c>
      <c r="IS472" s="5">
        <v>13255.124346128003</v>
      </c>
      <c r="IT472" s="5"/>
      <c r="IW472" s="5">
        <v>243.95</v>
      </c>
      <c r="IX472" s="5">
        <v>243.95</v>
      </c>
      <c r="IY472" s="5">
        <v>243.95</v>
      </c>
      <c r="IZ472" s="5">
        <v>243.95</v>
      </c>
      <c r="JA472" s="5">
        <v>243.95</v>
      </c>
      <c r="JB472" s="5">
        <v>284.27350000000001</v>
      </c>
      <c r="JC472" s="5">
        <v>284.27350000000001</v>
      </c>
      <c r="JD472" s="5">
        <v>284.27350000000001</v>
      </c>
      <c r="JE472" s="5">
        <v>284.27350000000001</v>
      </c>
      <c r="JF472" s="5">
        <v>284.27350000000001</v>
      </c>
      <c r="JG472" s="5">
        <v>284.27350000000001</v>
      </c>
      <c r="JH472" s="5">
        <v>284.27350000000001</v>
      </c>
      <c r="JI472" s="5">
        <v>301.32991000000004</v>
      </c>
      <c r="JJ472" s="5">
        <v>301.32991000000004</v>
      </c>
      <c r="JK472" s="5">
        <v>301.32991000000004</v>
      </c>
      <c r="JL472" s="5">
        <v>301.32991000000004</v>
      </c>
      <c r="JM472" s="5">
        <v>301.32991000000004</v>
      </c>
      <c r="JN472" s="5">
        <v>301.32991000000004</v>
      </c>
      <c r="JO472" s="5">
        <v>301.32991000000004</v>
      </c>
      <c r="JP472" s="5">
        <v>301.32991000000004</v>
      </c>
      <c r="JQ472" s="5">
        <v>301.32991000000004</v>
      </c>
      <c r="JR472" s="5">
        <v>301.32991000000004</v>
      </c>
      <c r="JS472" s="5">
        <v>301.32991000000004</v>
      </c>
      <c r="JT472" s="5">
        <v>301.32991000000004</v>
      </c>
      <c r="JU472" s="5">
        <v>319.40970460000005</v>
      </c>
      <c r="JV472" s="5">
        <v>319.40970460000005</v>
      </c>
      <c r="JW472" s="5">
        <v>319.40970460000005</v>
      </c>
      <c r="JX472" s="5">
        <v>319.40970460000005</v>
      </c>
      <c r="JY472" s="5">
        <v>319.40970460000005</v>
      </c>
      <c r="JZ472" s="5">
        <v>319.40970460000005</v>
      </c>
      <c r="KA472" s="5">
        <v>319.40970460000005</v>
      </c>
      <c r="KB472" s="5">
        <v>319.40970460000005</v>
      </c>
      <c r="KC472" s="5">
        <v>319.40970460000005</v>
      </c>
      <c r="KD472" s="5">
        <v>319.40970460000005</v>
      </c>
      <c r="KE472" s="5">
        <v>319.40970460000005</v>
      </c>
      <c r="KF472" s="5">
        <v>319.40970460000005</v>
      </c>
      <c r="KG472" s="5">
        <v>338.57428687600003</v>
      </c>
      <c r="KH472" s="5">
        <v>338.57428687600003</v>
      </c>
      <c r="KI472" s="5">
        <v>338.57428687600003</v>
      </c>
      <c r="KJ472" s="5">
        <v>338.57428687600003</v>
      </c>
      <c r="KK472" s="5">
        <v>338.57428687600003</v>
      </c>
      <c r="KL472" s="5">
        <v>338.57428687600003</v>
      </c>
      <c r="KM472" s="5">
        <v>338.57428687600003</v>
      </c>
      <c r="KN472" s="5">
        <v>338.57428687600003</v>
      </c>
      <c r="KO472" s="5">
        <v>338.57428687600003</v>
      </c>
      <c r="KP472" s="5">
        <v>338.57428687600003</v>
      </c>
      <c r="KQ472" s="5">
        <v>338.57428687600003</v>
      </c>
      <c r="KR472" s="5">
        <v>338.57428687600003</v>
      </c>
      <c r="KS472" s="5">
        <v>358.88874408856009</v>
      </c>
      <c r="KT472" s="5">
        <v>358.88874408856009</v>
      </c>
      <c r="KU472" s="5">
        <v>358.88874408856009</v>
      </c>
      <c r="KV472" s="5">
        <v>358.88874408856009</v>
      </c>
      <c r="KW472" s="5">
        <v>358.88874408856009</v>
      </c>
      <c r="KX472" s="5">
        <v>358.88874408856009</v>
      </c>
      <c r="KY472" s="5">
        <v>358.88874408856009</v>
      </c>
      <c r="KZ472" s="5">
        <v>358.88874408856009</v>
      </c>
      <c r="LA472" s="5">
        <v>358.88874408856009</v>
      </c>
      <c r="LB472" s="5">
        <v>358.88874408856009</v>
      </c>
      <c r="LC472" s="5">
        <v>358.88874408856009</v>
      </c>
      <c r="LD472" s="5">
        <v>358.88874408856009</v>
      </c>
      <c r="LE472" s="5">
        <v>380.42206873387369</v>
      </c>
      <c r="LF472" s="5">
        <v>380.42206873387369</v>
      </c>
      <c r="LG472" s="5">
        <v>380.42206873387369</v>
      </c>
      <c r="LH472" s="5">
        <v>380.42206873387369</v>
      </c>
      <c r="LI472" s="5">
        <v>380.42206873387369</v>
      </c>
      <c r="LJ472" s="5">
        <v>380.42206873387369</v>
      </c>
      <c r="LK472" s="5">
        <v>380.42206873387369</v>
      </c>
      <c r="LL472" s="5">
        <v>380.42206873387369</v>
      </c>
      <c r="LM472" s="5">
        <v>380.42206873387369</v>
      </c>
      <c r="LN472" s="5">
        <v>380.42206873387369</v>
      </c>
      <c r="LO472" s="5">
        <v>380.42206873387369</v>
      </c>
      <c r="LP472" s="5">
        <v>380.42206873387369</v>
      </c>
      <c r="LQ472" s="5"/>
      <c r="LT472" s="5">
        <v>258.39999999999998</v>
      </c>
      <c r="LU472" s="5">
        <v>258.39999999999998</v>
      </c>
      <c r="LV472" s="5">
        <v>258.39999999999998</v>
      </c>
      <c r="LW472" s="5">
        <v>258.39999999999998</v>
      </c>
      <c r="LX472" s="5">
        <v>258.39999999999998</v>
      </c>
      <c r="LY472" s="5">
        <v>301.11200000000002</v>
      </c>
      <c r="LZ472" s="5">
        <v>301.11200000000002</v>
      </c>
      <c r="MA472" s="5">
        <v>301.11200000000002</v>
      </c>
      <c r="MB472" s="5">
        <v>301.11200000000002</v>
      </c>
      <c r="MC472" s="5">
        <v>301.11200000000002</v>
      </c>
      <c r="MD472" s="5">
        <v>301.11200000000002</v>
      </c>
      <c r="ME472" s="5">
        <v>301.11200000000002</v>
      </c>
      <c r="MF472" s="5">
        <v>319.17872000000006</v>
      </c>
      <c r="MG472" s="5">
        <v>319.17872000000006</v>
      </c>
      <c r="MH472" s="5">
        <v>319.17872000000006</v>
      </c>
      <c r="MI472" s="5">
        <v>319.17872000000006</v>
      </c>
      <c r="MJ472" s="5">
        <v>319.17872000000006</v>
      </c>
      <c r="MK472" s="5">
        <v>319.17872000000006</v>
      </c>
      <c r="ML472" s="5">
        <v>319.17872000000006</v>
      </c>
      <c r="MM472" s="5">
        <v>319.17872000000006</v>
      </c>
      <c r="MN472" s="5">
        <v>319.17872000000006</v>
      </c>
      <c r="MO472" s="5">
        <v>319.17872000000006</v>
      </c>
      <c r="MP472" s="5">
        <v>319.17872000000006</v>
      </c>
      <c r="MQ472" s="5">
        <v>319.17872000000006</v>
      </c>
      <c r="MR472" s="5">
        <v>338.32944320000007</v>
      </c>
      <c r="MS472" s="5">
        <v>338.32944320000007</v>
      </c>
      <c r="MT472" s="5">
        <v>338.32944320000007</v>
      </c>
      <c r="MU472" s="5">
        <v>338.32944320000007</v>
      </c>
      <c r="MV472" s="5">
        <v>338.32944320000007</v>
      </c>
      <c r="MW472" s="5">
        <v>338.32944320000007</v>
      </c>
      <c r="MX472" s="5">
        <v>338.32944320000007</v>
      </c>
      <c r="MY472" s="5">
        <v>338.32944320000007</v>
      </c>
      <c r="MZ472" s="5">
        <v>338.32944320000007</v>
      </c>
      <c r="NA472" s="5">
        <v>338.32944320000007</v>
      </c>
      <c r="NB472" s="5">
        <v>338.32944320000007</v>
      </c>
      <c r="NC472" s="5">
        <v>338.32944320000007</v>
      </c>
      <c r="ND472" s="5">
        <v>358.62920979200004</v>
      </c>
      <c r="NE472" s="5">
        <v>358.62920979200004</v>
      </c>
      <c r="NF472" s="5">
        <v>358.62920979200004</v>
      </c>
      <c r="NG472" s="5">
        <v>358.62920979200004</v>
      </c>
      <c r="NH472" s="5">
        <v>358.62920979200004</v>
      </c>
      <c r="NI472" s="5">
        <v>358.62920979200004</v>
      </c>
      <c r="NJ472" s="5">
        <v>358.62920979200004</v>
      </c>
      <c r="NK472" s="5">
        <v>358.62920979200004</v>
      </c>
      <c r="NL472" s="5">
        <v>358.62920979200004</v>
      </c>
      <c r="NM472" s="5">
        <v>358.62920979200004</v>
      </c>
      <c r="NN472" s="5">
        <v>358.62920979200004</v>
      </c>
      <c r="NO472" s="5">
        <v>358.62920979200004</v>
      </c>
      <c r="NP472" s="5">
        <v>380.14696237952006</v>
      </c>
      <c r="NQ472" s="5">
        <v>380.14696237952006</v>
      </c>
      <c r="NR472" s="5">
        <v>380.14696237952006</v>
      </c>
      <c r="NS472" s="5">
        <v>380.14696237952006</v>
      </c>
      <c r="NT472" s="5">
        <v>380.14696237952006</v>
      </c>
      <c r="NU472" s="5">
        <v>380.14696237952006</v>
      </c>
      <c r="NV472" s="5">
        <v>380.14696237952006</v>
      </c>
      <c r="NW472" s="5">
        <v>380.14696237952006</v>
      </c>
      <c r="NX472" s="5">
        <v>380.14696237952006</v>
      </c>
      <c r="NY472" s="5">
        <v>380.14696237952006</v>
      </c>
      <c r="NZ472" s="5">
        <v>380.14696237952006</v>
      </c>
      <c r="OA472" s="5">
        <v>380.14696237952006</v>
      </c>
      <c r="OB472" s="5">
        <v>402.95578012229129</v>
      </c>
      <c r="OC472" s="5">
        <v>402.95578012229129</v>
      </c>
      <c r="OD472" s="5">
        <v>402.95578012229129</v>
      </c>
      <c r="OE472" s="5">
        <v>402.95578012229129</v>
      </c>
      <c r="OF472" s="5">
        <v>402.95578012229129</v>
      </c>
      <c r="OG472" s="5">
        <v>402.95578012229129</v>
      </c>
      <c r="OH472" s="5">
        <v>402.95578012229129</v>
      </c>
      <c r="OI472" s="5">
        <v>402.95578012229129</v>
      </c>
      <c r="OJ472" s="5">
        <v>402.95578012229129</v>
      </c>
      <c r="OK472" s="5">
        <v>402.95578012229129</v>
      </c>
      <c r="OL472" s="5">
        <v>402.95578012229129</v>
      </c>
      <c r="OM472" s="5">
        <v>402.95578012229129</v>
      </c>
      <c r="ON472" s="5"/>
      <c r="OQ472" s="59">
        <v>0</v>
      </c>
      <c r="OR472" s="59">
        <v>0</v>
      </c>
      <c r="OS472" s="59">
        <v>0</v>
      </c>
      <c r="OT472" s="59">
        <v>0</v>
      </c>
      <c r="OU472" s="59">
        <v>0</v>
      </c>
      <c r="OV472" s="59">
        <v>0</v>
      </c>
      <c r="OW472" s="59">
        <v>0</v>
      </c>
      <c r="OX472" s="59">
        <v>0</v>
      </c>
      <c r="OY472" s="59">
        <v>0</v>
      </c>
      <c r="OZ472" s="59">
        <v>0</v>
      </c>
      <c r="PA472" s="59">
        <v>0</v>
      </c>
      <c r="PB472" s="59">
        <v>0</v>
      </c>
      <c r="PC472" s="59">
        <v>0</v>
      </c>
      <c r="PD472" s="59">
        <v>0</v>
      </c>
      <c r="PE472" s="59">
        <v>0</v>
      </c>
      <c r="PF472" s="59">
        <v>0</v>
      </c>
      <c r="PG472" s="59">
        <v>0</v>
      </c>
      <c r="PH472" s="59">
        <v>0</v>
      </c>
      <c r="PI472" s="59">
        <v>0</v>
      </c>
      <c r="PJ472" s="59">
        <v>0</v>
      </c>
      <c r="PK472" s="59">
        <v>0</v>
      </c>
      <c r="PL472" s="59">
        <v>0</v>
      </c>
      <c r="PM472" s="59">
        <v>0</v>
      </c>
      <c r="PN472" s="59">
        <v>0</v>
      </c>
      <c r="PO472" s="59">
        <v>0</v>
      </c>
      <c r="PP472" s="59">
        <v>0</v>
      </c>
      <c r="PQ472" s="59">
        <v>0</v>
      </c>
      <c r="PR472" s="59">
        <v>0</v>
      </c>
      <c r="PS472" s="59">
        <v>0</v>
      </c>
      <c r="PT472" s="59">
        <v>0</v>
      </c>
      <c r="PU472" s="59">
        <v>0</v>
      </c>
      <c r="PV472" s="59">
        <v>0</v>
      </c>
      <c r="PW472" s="59">
        <v>0</v>
      </c>
      <c r="PX472" s="59">
        <v>0</v>
      </c>
      <c r="PY472" s="59">
        <v>0</v>
      </c>
      <c r="PZ472" s="59">
        <v>0</v>
      </c>
      <c r="QA472" s="59">
        <v>0</v>
      </c>
      <c r="QB472" s="59">
        <v>0</v>
      </c>
      <c r="QC472" s="59">
        <v>0</v>
      </c>
      <c r="QD472" s="59">
        <v>0</v>
      </c>
      <c r="QE472" s="59">
        <v>0</v>
      </c>
      <c r="QF472" s="59">
        <v>0</v>
      </c>
      <c r="QG472" s="59">
        <v>0</v>
      </c>
      <c r="QH472" s="59">
        <v>0</v>
      </c>
      <c r="QI472" s="59">
        <v>0</v>
      </c>
      <c r="QJ472" s="59">
        <v>0</v>
      </c>
      <c r="QK472" s="59">
        <v>0</v>
      </c>
      <c r="QL472" s="59">
        <v>0</v>
      </c>
      <c r="QM472" s="59">
        <v>0</v>
      </c>
      <c r="QN472" s="59">
        <v>0</v>
      </c>
      <c r="QO472" s="59">
        <v>0</v>
      </c>
      <c r="QP472" s="59">
        <v>0</v>
      </c>
      <c r="QQ472" s="59">
        <v>0</v>
      </c>
      <c r="QR472" s="59">
        <v>0</v>
      </c>
      <c r="QS472" s="59">
        <v>0</v>
      </c>
      <c r="QT472" s="59">
        <v>0</v>
      </c>
      <c r="QU472" s="59">
        <v>0</v>
      </c>
      <c r="QV472" s="59">
        <v>0</v>
      </c>
      <c r="QW472" s="59">
        <v>0</v>
      </c>
      <c r="QX472" s="59">
        <v>0</v>
      </c>
      <c r="QY472" s="59">
        <v>0</v>
      </c>
      <c r="QZ472" s="59">
        <v>0</v>
      </c>
      <c r="RA472" s="59">
        <v>0</v>
      </c>
      <c r="RB472" s="59">
        <v>0</v>
      </c>
      <c r="RC472" s="59">
        <v>0</v>
      </c>
      <c r="RD472" s="59">
        <v>0</v>
      </c>
      <c r="RE472" s="59">
        <v>0</v>
      </c>
      <c r="RF472" s="59">
        <v>0</v>
      </c>
      <c r="RG472" s="59">
        <v>0</v>
      </c>
      <c r="RH472" s="59">
        <v>0</v>
      </c>
      <c r="RI472" s="59">
        <v>0</v>
      </c>
      <c r="RJ472" s="59">
        <v>0</v>
      </c>
      <c r="RK472" s="59"/>
      <c r="RN472" s="59">
        <v>502.34999999999997</v>
      </c>
      <c r="RO472" s="59">
        <v>502.34999999999997</v>
      </c>
      <c r="RP472" s="59">
        <v>502.34999999999997</v>
      </c>
      <c r="RQ472" s="59">
        <v>502.34999999999997</v>
      </c>
      <c r="RR472" s="59">
        <v>502.34999999999997</v>
      </c>
      <c r="RS472" s="59">
        <v>585.38550000000009</v>
      </c>
      <c r="RT472" s="59">
        <v>585.38550000000009</v>
      </c>
      <c r="RU472" s="59">
        <v>585.38550000000009</v>
      </c>
      <c r="RV472" s="59">
        <v>585.38550000000009</v>
      </c>
      <c r="RW472" s="59">
        <v>585.38550000000009</v>
      </c>
      <c r="RX472" s="59">
        <v>585.38550000000009</v>
      </c>
      <c r="RY472" s="59">
        <v>585.38550000000009</v>
      </c>
      <c r="RZ472" s="59">
        <v>620.50863000000004</v>
      </c>
      <c r="SA472" s="59">
        <v>620.50863000000004</v>
      </c>
      <c r="SB472" s="59">
        <v>620.50863000000004</v>
      </c>
      <c r="SC472" s="59">
        <v>620.50863000000004</v>
      </c>
      <c r="SD472" s="59">
        <v>620.50863000000004</v>
      </c>
      <c r="SE472" s="59">
        <v>620.50863000000004</v>
      </c>
      <c r="SF472" s="59">
        <v>620.50863000000004</v>
      </c>
      <c r="SG472" s="59">
        <v>620.50863000000004</v>
      </c>
      <c r="SH472" s="59">
        <v>620.50863000000004</v>
      </c>
      <c r="SI472" s="59">
        <v>620.50863000000004</v>
      </c>
      <c r="SJ472" s="59">
        <v>620.50863000000004</v>
      </c>
      <c r="SK472" s="59">
        <v>620.50863000000004</v>
      </c>
      <c r="SL472" s="59">
        <v>657.73914780000018</v>
      </c>
      <c r="SM472" s="59">
        <v>657.73914780000018</v>
      </c>
      <c r="SN472" s="59">
        <v>657.73914780000018</v>
      </c>
      <c r="SO472" s="59">
        <v>657.73914780000018</v>
      </c>
      <c r="SP472" s="59">
        <v>657.73914780000018</v>
      </c>
      <c r="SQ472" s="59">
        <v>657.73914780000018</v>
      </c>
      <c r="SR472" s="59">
        <v>657.73914780000018</v>
      </c>
      <c r="SS472" s="59">
        <v>657.73914780000018</v>
      </c>
      <c r="ST472" s="59">
        <v>657.73914780000018</v>
      </c>
      <c r="SU472" s="59">
        <v>657.73914780000018</v>
      </c>
      <c r="SV472" s="59">
        <v>657.73914780000018</v>
      </c>
      <c r="SW472" s="59">
        <v>657.73914780000018</v>
      </c>
      <c r="SX472" s="59">
        <v>697.20349666800007</v>
      </c>
      <c r="SY472" s="59">
        <v>697.20349666800007</v>
      </c>
      <c r="SZ472" s="59">
        <v>697.20349666800007</v>
      </c>
      <c r="TA472" s="59">
        <v>697.20349666800007</v>
      </c>
      <c r="TB472" s="59">
        <v>697.20349666800007</v>
      </c>
      <c r="TC472" s="59">
        <v>697.20349666800007</v>
      </c>
      <c r="TD472" s="59">
        <v>697.20349666800007</v>
      </c>
      <c r="TE472" s="59">
        <v>697.20349666800007</v>
      </c>
      <c r="TF472" s="59">
        <v>697.20349666800007</v>
      </c>
      <c r="TG472" s="59">
        <v>697.20349666800007</v>
      </c>
      <c r="TH472" s="59">
        <v>697.20349666800007</v>
      </c>
      <c r="TI472" s="59">
        <v>697.20349666800007</v>
      </c>
      <c r="TJ472" s="59">
        <v>739.03570646808021</v>
      </c>
      <c r="TK472" s="59">
        <v>739.03570646808021</v>
      </c>
      <c r="TL472" s="59">
        <v>739.03570646808021</v>
      </c>
      <c r="TM472" s="59">
        <v>739.03570646808021</v>
      </c>
      <c r="TN472" s="59">
        <v>739.03570646808021</v>
      </c>
      <c r="TO472" s="59">
        <v>739.03570646808021</v>
      </c>
      <c r="TP472" s="59">
        <v>739.03570646808021</v>
      </c>
      <c r="TQ472" s="59">
        <v>739.03570646808021</v>
      </c>
      <c r="TR472" s="59">
        <v>739.03570646808021</v>
      </c>
      <c r="TS472" s="59">
        <v>739.03570646808021</v>
      </c>
      <c r="TT472" s="59">
        <v>739.03570646808021</v>
      </c>
      <c r="TU472" s="59">
        <v>739.03570646808021</v>
      </c>
      <c r="TV472" s="59">
        <v>783.37784885616497</v>
      </c>
      <c r="TW472" s="59">
        <v>783.37784885616497</v>
      </c>
      <c r="TX472" s="59">
        <v>783.37784885616497</v>
      </c>
      <c r="TY472" s="59">
        <v>783.37784885616497</v>
      </c>
      <c r="TZ472" s="59">
        <v>783.37784885616497</v>
      </c>
      <c r="UA472" s="59">
        <v>783.37784885616497</v>
      </c>
      <c r="UB472" s="59">
        <v>783.37784885616497</v>
      </c>
      <c r="UC472" s="59">
        <v>783.37784885616497</v>
      </c>
      <c r="UD472" s="59">
        <v>783.37784885616497</v>
      </c>
      <c r="UE472" s="59">
        <v>783.37784885616497</v>
      </c>
      <c r="UF472" s="59">
        <v>783.37784885616497</v>
      </c>
      <c r="UG472" s="59">
        <v>783.37784885616497</v>
      </c>
      <c r="UH472" s="59"/>
      <c r="UK472" s="59">
        <v>3209.6645000000008</v>
      </c>
      <c r="UL472" s="59">
        <v>3615.9589199999996</v>
      </c>
      <c r="UM472" s="59">
        <v>3832.9164552000016</v>
      </c>
      <c r="UN472" s="59">
        <v>4062.8914425119997</v>
      </c>
      <c r="UO472" s="59">
        <v>4306.6649290627211</v>
      </c>
      <c r="UP472" s="59">
        <v>4565.0648248064854</v>
      </c>
      <c r="UQ472" s="59"/>
      <c r="UT472" s="59">
        <v>3399.7840000000006</v>
      </c>
      <c r="UU472" s="59">
        <v>3830.14464</v>
      </c>
      <c r="UV472" s="59">
        <v>4059.9533184000015</v>
      </c>
      <c r="UW472" s="59">
        <v>4303.5505175040007</v>
      </c>
      <c r="UX472" s="59">
        <v>4561.7635485542405</v>
      </c>
      <c r="UY472" s="59">
        <v>4835.4693614674952</v>
      </c>
      <c r="UZ472" s="59"/>
      <c r="VC472" s="59">
        <v>0</v>
      </c>
      <c r="VD472" s="59">
        <v>0</v>
      </c>
      <c r="VE472" s="59">
        <v>0</v>
      </c>
      <c r="VF472" s="59">
        <v>0</v>
      </c>
      <c r="VG472" s="59">
        <v>0</v>
      </c>
      <c r="VH472" s="59">
        <v>0</v>
      </c>
      <c r="VI472" s="59"/>
      <c r="VL472" s="59">
        <v>6609.4485000000013</v>
      </c>
      <c r="VM472" s="59">
        <v>7446.1035599999996</v>
      </c>
      <c r="VN472" s="59">
        <v>7892.8697736000031</v>
      </c>
      <c r="VO472" s="59">
        <v>8366.4419600159999</v>
      </c>
      <c r="VP472" s="59">
        <v>8868.4284776169625</v>
      </c>
      <c r="VQ472" s="59">
        <v>9400.5341862739806</v>
      </c>
      <c r="VR472" s="59"/>
      <c r="VU472" s="59">
        <v>111835</v>
      </c>
      <c r="VV472" s="59">
        <v>125991.60000000002</v>
      </c>
      <c r="VW472" s="59">
        <v>133551.09600000002</v>
      </c>
      <c r="VX472" s="59">
        <v>141564.16175999999</v>
      </c>
      <c r="VY472" s="59">
        <v>150058.01146560002</v>
      </c>
      <c r="VZ472" s="59">
        <v>159061.49215353598</v>
      </c>
      <c r="WA472" s="59"/>
      <c r="WD472" s="59">
        <v>9319.5833333333339</v>
      </c>
      <c r="WE472" s="59">
        <v>10499.300000000001</v>
      </c>
      <c r="WF472" s="59">
        <v>11129.258000000002</v>
      </c>
      <c r="WG472" s="59">
        <v>11797.01348</v>
      </c>
      <c r="WH472" s="59">
        <v>12504.834288800002</v>
      </c>
      <c r="WI472" s="59">
        <v>13255.124346127997</v>
      </c>
      <c r="WJ472" s="59"/>
      <c r="WM472" s="59">
        <v>391.08616589732833</v>
      </c>
      <c r="WN472" s="59">
        <v>440.59169114561485</v>
      </c>
      <c r="WO472" s="59">
        <v>467.02719261435175</v>
      </c>
      <c r="WP472" s="59">
        <v>495.0488241712128</v>
      </c>
      <c r="WQ472" s="59">
        <v>524.7517536214857</v>
      </c>
      <c r="WR472" s="59">
        <v>556.23685883877454</v>
      </c>
      <c r="WS472" s="59"/>
      <c r="WV472" s="74">
        <v>34.966666666666669</v>
      </c>
      <c r="WW472" s="74">
        <v>46.966666666666669</v>
      </c>
      <c r="WX472" s="74">
        <v>58.966666666666669</v>
      </c>
      <c r="WY472" s="74">
        <v>70.966666666666669</v>
      </c>
      <c r="WZ472" s="74">
        <v>82.966666666666669</v>
      </c>
      <c r="XA472" s="74">
        <v>94.966666666666669</v>
      </c>
      <c r="XB472" s="74"/>
      <c r="XE472" s="80">
        <v>2</v>
      </c>
      <c r="XF472" s="80">
        <v>3</v>
      </c>
      <c r="XG472" s="80">
        <v>4</v>
      </c>
      <c r="XH472" s="80">
        <v>5</v>
      </c>
      <c r="XI472" s="80">
        <v>6</v>
      </c>
      <c r="XJ472" s="80">
        <v>7</v>
      </c>
      <c r="XK472" s="80"/>
      <c r="XL472" s="75"/>
      <c r="XM472" s="75"/>
      <c r="XN472" s="80">
        <v>10</v>
      </c>
      <c r="XO472" s="80">
        <v>10</v>
      </c>
      <c r="XP472" s="80">
        <v>10</v>
      </c>
      <c r="XQ472" s="80">
        <v>10</v>
      </c>
      <c r="XR472" s="80">
        <v>10</v>
      </c>
      <c r="XS472" s="80">
        <v>10</v>
      </c>
      <c r="XT472" s="80"/>
      <c r="XW472" s="80">
        <v>29</v>
      </c>
      <c r="XX472" s="80">
        <v>29</v>
      </c>
      <c r="XY472" s="80">
        <v>29</v>
      </c>
      <c r="XZ472" s="80">
        <v>29</v>
      </c>
      <c r="YA472" s="80">
        <v>29</v>
      </c>
      <c r="YB472" s="80">
        <v>29</v>
      </c>
      <c r="YC472" s="80"/>
      <c r="YF472" s="5">
        <v>815.41465589593008</v>
      </c>
      <c r="YG472" s="5">
        <v>918.63367603860752</v>
      </c>
      <c r="YH472" s="5">
        <v>973.75169660092342</v>
      </c>
      <c r="YI472" s="5">
        <v>3012.3720950818306</v>
      </c>
      <c r="YJ472" s="5">
        <v>3193.114420786741</v>
      </c>
      <c r="YK472" s="5">
        <v>3384.7012860339428</v>
      </c>
      <c r="YL472" s="5"/>
      <c r="YO472" s="5">
        <v>17598.877465379774</v>
      </c>
      <c r="YP472" s="5">
        <v>26435.501468736889</v>
      </c>
      <c r="YQ472" s="5">
        <v>28021.631556861106</v>
      </c>
      <c r="YR472" s="5">
        <v>29702.929450272768</v>
      </c>
      <c r="YS472" s="5">
        <v>31485.105217289143</v>
      </c>
      <c r="YT472" s="5">
        <v>33374.211530326473</v>
      </c>
      <c r="YU472" s="5"/>
      <c r="YX472" s="5">
        <v>12036.53636507406</v>
      </c>
      <c r="YY472" s="5">
        <v>26199.826531665734</v>
      </c>
      <c r="YZ472" s="5">
        <v>28021.631556861106</v>
      </c>
      <c r="ZA472" s="5">
        <v>29702.929450272768</v>
      </c>
      <c r="ZB472" s="5">
        <v>31485.105217289143</v>
      </c>
      <c r="ZC472" s="5">
        <v>33374.211530326473</v>
      </c>
      <c r="ZD472" s="5"/>
      <c r="ZG472" s="5">
        <v>391.08616589732833</v>
      </c>
      <c r="ZH472" s="5">
        <v>440.59169114561485</v>
      </c>
      <c r="ZI472" s="5">
        <v>467.02719261435175</v>
      </c>
      <c r="ZJ472" s="5">
        <v>495.0488241712128</v>
      </c>
      <c r="ZK472" s="5">
        <v>524.7517536214857</v>
      </c>
      <c r="ZL472" s="5">
        <v>556.23685883877454</v>
      </c>
      <c r="ZM472" s="5"/>
      <c r="ZP472" s="60">
        <v>10950.412645125194</v>
      </c>
      <c r="ZQ472" s="60">
        <v>12336.567352077216</v>
      </c>
      <c r="ZR472" s="60">
        <v>13076.761393201848</v>
      </c>
      <c r="ZS472" s="60">
        <v>13861.367076793958</v>
      </c>
      <c r="ZT472" s="60">
        <v>14693.049101401601</v>
      </c>
      <c r="ZU472" s="60">
        <v>15574.632047485688</v>
      </c>
      <c r="ZV472" s="60"/>
      <c r="ZY472" s="60">
        <v>391.08616589732833</v>
      </c>
      <c r="ZZ472" s="60">
        <v>440.59169114561485</v>
      </c>
      <c r="AAA472" s="60">
        <v>467.02719261435175</v>
      </c>
      <c r="AAB472" s="60">
        <v>495.0488241712128</v>
      </c>
      <c r="AAC472" s="60">
        <v>524.7517536214857</v>
      </c>
      <c r="AAD472" s="60">
        <v>556.23685883877454</v>
      </c>
      <c r="AAE472" s="60"/>
      <c r="AAH472" s="60">
        <v>21509.739124353058</v>
      </c>
      <c r="AAI472" s="60">
        <v>33484.968527066725</v>
      </c>
      <c r="AAJ472" s="60">
        <v>45301.637683592118</v>
      </c>
      <c r="AAK472" s="60">
        <v>63366.249493915238</v>
      </c>
      <c r="AAL472" s="60">
        <v>79237.514796844349</v>
      </c>
      <c r="AAM472" s="60">
        <v>96785.213437946775</v>
      </c>
      <c r="AAN472" s="60"/>
      <c r="AAQ472" s="5">
        <v>32460.151769478252</v>
      </c>
      <c r="AAR472" s="5">
        <v>45821.535879143943</v>
      </c>
      <c r="AAS472" s="5">
        <v>58378.399076793969</v>
      </c>
      <c r="AAT472" s="5">
        <v>77227.6165707092</v>
      </c>
      <c r="AAU472" s="5">
        <v>93930.56389824595</v>
      </c>
      <c r="AAV472" s="5">
        <v>112359.84548543247</v>
      </c>
    </row>
    <row r="473" spans="2:724" ht="15" customHeight="1">
      <c r="B473" s="228">
        <v>200</v>
      </c>
      <c r="C473" s="228">
        <v>435607</v>
      </c>
      <c r="D473" s="229" t="s">
        <v>607</v>
      </c>
      <c r="E473" s="73" t="b">
        <v>0</v>
      </c>
      <c r="F473" s="230">
        <v>40836</v>
      </c>
      <c r="G473" s="231" t="s">
        <v>426</v>
      </c>
      <c r="H473" s="57" t="s">
        <v>303</v>
      </c>
      <c r="I473" s="57" t="s">
        <v>200</v>
      </c>
      <c r="J473" s="229" t="s">
        <v>276</v>
      </c>
      <c r="K473" s="232">
        <v>14000</v>
      </c>
      <c r="L473" s="232">
        <v>0</v>
      </c>
      <c r="M473" s="73" t="b">
        <v>1</v>
      </c>
      <c r="N473" s="73" t="b">
        <v>1</v>
      </c>
      <c r="O473" s="73" t="b">
        <v>1</v>
      </c>
      <c r="P473" s="27">
        <v>41932</v>
      </c>
      <c r="Q473" s="27" t="s">
        <v>426</v>
      </c>
      <c r="R473" s="69">
        <v>0</v>
      </c>
      <c r="S473" s="69">
        <v>0.06</v>
      </c>
      <c r="T473" s="69">
        <v>0.06</v>
      </c>
      <c r="U473" s="69">
        <v>0.06</v>
      </c>
      <c r="V473" s="69">
        <v>0.06</v>
      </c>
      <c r="W473" s="69">
        <v>0.06</v>
      </c>
      <c r="Z473" s="232">
        <v>14000</v>
      </c>
      <c r="AA473" s="232">
        <v>14000</v>
      </c>
      <c r="AB473" s="232">
        <v>15000</v>
      </c>
      <c r="AC473" s="232">
        <v>15000</v>
      </c>
      <c r="AD473" s="232">
        <v>15000</v>
      </c>
      <c r="AE473" s="232">
        <v>15000</v>
      </c>
      <c r="AF473" s="232">
        <v>15000</v>
      </c>
      <c r="AG473" s="232">
        <v>15000</v>
      </c>
      <c r="AH473" s="232">
        <v>15000</v>
      </c>
      <c r="AI473" s="232">
        <v>15000</v>
      </c>
      <c r="AJ473" s="232">
        <v>15000</v>
      </c>
      <c r="AK473" s="232">
        <v>15000</v>
      </c>
      <c r="AL473" s="5">
        <v>15900</v>
      </c>
      <c r="AM473" s="5">
        <v>15900</v>
      </c>
      <c r="AN473" s="5">
        <v>15900</v>
      </c>
      <c r="AO473" s="5">
        <v>15900</v>
      </c>
      <c r="AP473" s="5">
        <v>15900</v>
      </c>
      <c r="AQ473" s="5">
        <v>15900</v>
      </c>
      <c r="AR473" s="5">
        <v>15900</v>
      </c>
      <c r="AS473" s="5">
        <v>15900</v>
      </c>
      <c r="AT473" s="5">
        <v>15900</v>
      </c>
      <c r="AU473" s="5">
        <v>15900</v>
      </c>
      <c r="AV473" s="5">
        <v>15900</v>
      </c>
      <c r="AW473" s="5">
        <v>15900</v>
      </c>
      <c r="AX473" s="5">
        <v>16854</v>
      </c>
      <c r="AY473" s="5">
        <v>16854</v>
      </c>
      <c r="AZ473" s="5">
        <v>16854</v>
      </c>
      <c r="BA473" s="5">
        <v>16854</v>
      </c>
      <c r="BB473" s="5">
        <v>16854</v>
      </c>
      <c r="BC473" s="5">
        <v>16854</v>
      </c>
      <c r="BD473" s="5">
        <v>16854</v>
      </c>
      <c r="BE473" s="5">
        <v>16854</v>
      </c>
      <c r="BF473" s="5">
        <v>16854</v>
      </c>
      <c r="BG473" s="5">
        <v>16854</v>
      </c>
      <c r="BH473" s="5">
        <v>16854</v>
      </c>
      <c r="BI473" s="5">
        <v>16854</v>
      </c>
      <c r="BJ473" s="5">
        <v>17865.240000000002</v>
      </c>
      <c r="BK473" s="5">
        <v>17865.240000000002</v>
      </c>
      <c r="BL473" s="5">
        <v>17865.240000000002</v>
      </c>
      <c r="BM473" s="5">
        <v>17865.240000000002</v>
      </c>
      <c r="BN473" s="5">
        <v>17865.240000000002</v>
      </c>
      <c r="BO473" s="5">
        <v>17865.240000000002</v>
      </c>
      <c r="BP473" s="5">
        <v>17865.240000000002</v>
      </c>
      <c r="BQ473" s="5">
        <v>17865.240000000002</v>
      </c>
      <c r="BR473" s="5">
        <v>17865.240000000002</v>
      </c>
      <c r="BS473" s="5">
        <v>17865.240000000002</v>
      </c>
      <c r="BT473" s="5">
        <v>17865.240000000002</v>
      </c>
      <c r="BU473" s="5">
        <v>17865.240000000002</v>
      </c>
      <c r="BV473" s="5">
        <v>18937.154400000003</v>
      </c>
      <c r="BW473" s="5">
        <v>18937.154400000003</v>
      </c>
      <c r="BX473" s="5">
        <v>18937.154400000003</v>
      </c>
      <c r="BY473" s="5">
        <v>18937.154400000003</v>
      </c>
      <c r="BZ473" s="5">
        <v>18937.154400000003</v>
      </c>
      <c r="CA473" s="5">
        <v>18937.154400000003</v>
      </c>
      <c r="CB473" s="5">
        <v>18937.154400000003</v>
      </c>
      <c r="CC473" s="5">
        <v>18937.154400000003</v>
      </c>
      <c r="CD473" s="5">
        <v>18937.154400000003</v>
      </c>
      <c r="CE473" s="5">
        <v>18937.154400000003</v>
      </c>
      <c r="CF473" s="5">
        <v>18937.154400000003</v>
      </c>
      <c r="CG473" s="5">
        <v>18937.154400000003</v>
      </c>
      <c r="CH473" s="5">
        <v>20073.383664000005</v>
      </c>
      <c r="CI473" s="5">
        <v>20073.383664000005</v>
      </c>
      <c r="CJ473" s="5">
        <v>20073.383664000005</v>
      </c>
      <c r="CK473" s="5">
        <v>20073.383664000005</v>
      </c>
      <c r="CL473" s="5">
        <v>20073.383664000005</v>
      </c>
      <c r="CM473" s="5">
        <v>20073.383664000005</v>
      </c>
      <c r="CN473" s="5">
        <v>20073.383664000005</v>
      </c>
      <c r="CO473" s="5">
        <v>20073.383664000005</v>
      </c>
      <c r="CP473" s="5">
        <v>20073.383664000005</v>
      </c>
      <c r="CQ473" s="5">
        <v>20073.383664000005</v>
      </c>
      <c r="CR473" s="5">
        <v>20073.383664000005</v>
      </c>
      <c r="CS473" s="5">
        <v>20073.383664000005</v>
      </c>
      <c r="CU473" s="69">
        <v>0</v>
      </c>
      <c r="CV473" s="69">
        <v>0</v>
      </c>
      <c r="CW473" s="69">
        <v>0</v>
      </c>
      <c r="CX473" s="69">
        <v>0</v>
      </c>
      <c r="CY473" s="69">
        <v>0</v>
      </c>
      <c r="CZ473" s="69">
        <v>0</v>
      </c>
      <c r="DC473" s="5">
        <v>0</v>
      </c>
      <c r="DD473" s="5">
        <v>0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0</v>
      </c>
      <c r="DR473" s="5">
        <v>0</v>
      </c>
      <c r="DS473" s="5">
        <v>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0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0</v>
      </c>
      <c r="EK473" s="5">
        <v>0</v>
      </c>
      <c r="EL473" s="5">
        <v>0</v>
      </c>
      <c r="EM473" s="5">
        <v>0</v>
      </c>
      <c r="EN473" s="5">
        <v>0</v>
      </c>
      <c r="EO473" s="5">
        <v>0</v>
      </c>
      <c r="EP473" s="5">
        <v>0</v>
      </c>
      <c r="EQ473" s="5">
        <v>0</v>
      </c>
      <c r="ER473" s="5">
        <v>0</v>
      </c>
      <c r="ES473" s="5">
        <v>0</v>
      </c>
      <c r="ET473" s="5">
        <v>0</v>
      </c>
      <c r="EU473" s="5">
        <v>0</v>
      </c>
      <c r="EV473" s="5">
        <v>0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0</v>
      </c>
      <c r="FC473" s="5">
        <v>0</v>
      </c>
      <c r="FD473" s="5">
        <v>0</v>
      </c>
      <c r="FE473" s="5">
        <v>0</v>
      </c>
      <c r="FF473" s="5">
        <v>0</v>
      </c>
      <c r="FG473" s="5">
        <v>0</v>
      </c>
      <c r="FH473" s="5">
        <v>0</v>
      </c>
      <c r="FI473" s="5">
        <v>0</v>
      </c>
      <c r="FJ473" s="5">
        <v>0</v>
      </c>
      <c r="FK473" s="5">
        <v>0</v>
      </c>
      <c r="FL473" s="5">
        <v>0</v>
      </c>
      <c r="FM473" s="5">
        <v>0</v>
      </c>
      <c r="FN473" s="5">
        <v>0</v>
      </c>
      <c r="FO473" s="5">
        <v>0</v>
      </c>
      <c r="FP473" s="5">
        <v>0</v>
      </c>
      <c r="FQ473" s="5">
        <v>0</v>
      </c>
      <c r="FR473" s="5">
        <v>0</v>
      </c>
      <c r="FS473" s="5">
        <v>0</v>
      </c>
      <c r="FT473" s="5">
        <v>0</v>
      </c>
      <c r="FU473" s="5">
        <v>0</v>
      </c>
      <c r="FV473" s="5">
        <v>0</v>
      </c>
      <c r="FW473" s="5"/>
      <c r="FZ473" s="5">
        <v>14000</v>
      </c>
      <c r="GA473" s="5">
        <v>14000</v>
      </c>
      <c r="GB473" s="5">
        <v>15000</v>
      </c>
      <c r="GC473" s="5">
        <v>15000</v>
      </c>
      <c r="GD473" s="5">
        <v>15000</v>
      </c>
      <c r="GE473" s="5">
        <v>15000</v>
      </c>
      <c r="GF473" s="5">
        <v>15000</v>
      </c>
      <c r="GG473" s="5">
        <v>15000</v>
      </c>
      <c r="GH473" s="5">
        <v>15000</v>
      </c>
      <c r="GI473" s="5">
        <v>15000</v>
      </c>
      <c r="GJ473" s="5">
        <v>15000</v>
      </c>
      <c r="GK473" s="5">
        <v>15000</v>
      </c>
      <c r="GL473" s="5">
        <v>15900</v>
      </c>
      <c r="GM473" s="5">
        <v>15900</v>
      </c>
      <c r="GN473" s="5">
        <v>15900</v>
      </c>
      <c r="GO473" s="5">
        <v>15900</v>
      </c>
      <c r="GP473" s="5">
        <v>15900</v>
      </c>
      <c r="GQ473" s="5">
        <v>15900</v>
      </c>
      <c r="GR473" s="5">
        <v>15900</v>
      </c>
      <c r="GS473" s="5">
        <v>15900</v>
      </c>
      <c r="GT473" s="5">
        <v>15900</v>
      </c>
      <c r="GU473" s="5">
        <v>15900</v>
      </c>
      <c r="GV473" s="5">
        <v>15900</v>
      </c>
      <c r="GW473" s="5">
        <v>15900</v>
      </c>
      <c r="GX473" s="5">
        <v>16854</v>
      </c>
      <c r="GY473" s="5">
        <v>16854</v>
      </c>
      <c r="GZ473" s="5">
        <v>16854</v>
      </c>
      <c r="HA473" s="5">
        <v>16854</v>
      </c>
      <c r="HB473" s="5">
        <v>16854</v>
      </c>
      <c r="HC473" s="5">
        <v>16854</v>
      </c>
      <c r="HD473" s="5">
        <v>16854</v>
      </c>
      <c r="HE473" s="5">
        <v>16854</v>
      </c>
      <c r="HF473" s="5">
        <v>16854</v>
      </c>
      <c r="HG473" s="5">
        <v>16854</v>
      </c>
      <c r="HH473" s="5">
        <v>16854</v>
      </c>
      <c r="HI473" s="5">
        <v>16854</v>
      </c>
      <c r="HJ473" s="5">
        <v>17865.240000000002</v>
      </c>
      <c r="HK473" s="5">
        <v>17865.240000000002</v>
      </c>
      <c r="HL473" s="5">
        <v>17865.240000000002</v>
      </c>
      <c r="HM473" s="5">
        <v>17865.240000000002</v>
      </c>
      <c r="HN473" s="5">
        <v>17865.240000000002</v>
      </c>
      <c r="HO473" s="5">
        <v>17865.240000000002</v>
      </c>
      <c r="HP473" s="5">
        <v>17865.240000000002</v>
      </c>
      <c r="HQ473" s="5">
        <v>17865.240000000002</v>
      </c>
      <c r="HR473" s="5">
        <v>17865.240000000002</v>
      </c>
      <c r="HS473" s="5">
        <v>17865.240000000002</v>
      </c>
      <c r="HT473" s="5">
        <v>17865.240000000002</v>
      </c>
      <c r="HU473" s="5">
        <v>17865.240000000002</v>
      </c>
      <c r="HV473" s="5">
        <v>18937.154400000003</v>
      </c>
      <c r="HW473" s="5">
        <v>18937.154400000003</v>
      </c>
      <c r="HX473" s="5">
        <v>18937.154400000003</v>
      </c>
      <c r="HY473" s="5">
        <v>18937.154400000003</v>
      </c>
      <c r="HZ473" s="5">
        <v>18937.154400000003</v>
      </c>
      <c r="IA473" s="5">
        <v>18937.154400000003</v>
      </c>
      <c r="IB473" s="5">
        <v>18937.154400000003</v>
      </c>
      <c r="IC473" s="5">
        <v>18937.154400000003</v>
      </c>
      <c r="ID473" s="5">
        <v>18937.154400000003</v>
      </c>
      <c r="IE473" s="5">
        <v>18937.154400000003</v>
      </c>
      <c r="IF473" s="5">
        <v>18937.154400000003</v>
      </c>
      <c r="IG473" s="5">
        <v>18937.154400000003</v>
      </c>
      <c r="IH473" s="5">
        <v>20073.383664000005</v>
      </c>
      <c r="II473" s="5">
        <v>20073.383664000005</v>
      </c>
      <c r="IJ473" s="5">
        <v>20073.383664000005</v>
      </c>
      <c r="IK473" s="5">
        <v>20073.383664000005</v>
      </c>
      <c r="IL473" s="5">
        <v>20073.383664000005</v>
      </c>
      <c r="IM473" s="5">
        <v>20073.383664000005</v>
      </c>
      <c r="IN473" s="5">
        <v>20073.383664000005</v>
      </c>
      <c r="IO473" s="5">
        <v>20073.383664000005</v>
      </c>
      <c r="IP473" s="5">
        <v>20073.383664000005</v>
      </c>
      <c r="IQ473" s="5">
        <v>20073.383664000005</v>
      </c>
      <c r="IR473" s="5">
        <v>20073.383664000005</v>
      </c>
      <c r="IS473" s="5">
        <v>20073.383664000005</v>
      </c>
      <c r="IT473" s="5"/>
      <c r="IW473" s="5">
        <v>401.8</v>
      </c>
      <c r="IX473" s="5">
        <v>401.8</v>
      </c>
      <c r="IY473" s="5">
        <v>430.5</v>
      </c>
      <c r="IZ473" s="5">
        <v>430.5</v>
      </c>
      <c r="JA473" s="5">
        <v>430.5</v>
      </c>
      <c r="JB473" s="5">
        <v>430.5</v>
      </c>
      <c r="JC473" s="5">
        <v>430.5</v>
      </c>
      <c r="JD473" s="5">
        <v>430.5</v>
      </c>
      <c r="JE473" s="5">
        <v>430.5</v>
      </c>
      <c r="JF473" s="5">
        <v>430.5</v>
      </c>
      <c r="JG473" s="5">
        <v>430.5</v>
      </c>
      <c r="JH473" s="5">
        <v>430.5</v>
      </c>
      <c r="JI473" s="5">
        <v>456.33</v>
      </c>
      <c r="JJ473" s="5">
        <v>456.33</v>
      </c>
      <c r="JK473" s="5">
        <v>456.33</v>
      </c>
      <c r="JL473" s="5">
        <v>456.33</v>
      </c>
      <c r="JM473" s="5">
        <v>456.33</v>
      </c>
      <c r="JN473" s="5">
        <v>456.33</v>
      </c>
      <c r="JO473" s="5">
        <v>456.33</v>
      </c>
      <c r="JP473" s="5">
        <v>456.33</v>
      </c>
      <c r="JQ473" s="5">
        <v>456.33</v>
      </c>
      <c r="JR473" s="5">
        <v>456.33</v>
      </c>
      <c r="JS473" s="5">
        <v>456.33</v>
      </c>
      <c r="JT473" s="5">
        <v>456.33</v>
      </c>
      <c r="JU473" s="5">
        <v>483.70979999999997</v>
      </c>
      <c r="JV473" s="5">
        <v>483.70979999999997</v>
      </c>
      <c r="JW473" s="5">
        <v>483.70979999999997</v>
      </c>
      <c r="JX473" s="5">
        <v>483.70979999999997</v>
      </c>
      <c r="JY473" s="5">
        <v>483.70979999999997</v>
      </c>
      <c r="JZ473" s="5">
        <v>483.70979999999997</v>
      </c>
      <c r="KA473" s="5">
        <v>483.70979999999997</v>
      </c>
      <c r="KB473" s="5">
        <v>483.70979999999997</v>
      </c>
      <c r="KC473" s="5">
        <v>483.70979999999997</v>
      </c>
      <c r="KD473" s="5">
        <v>483.70979999999997</v>
      </c>
      <c r="KE473" s="5">
        <v>483.70979999999997</v>
      </c>
      <c r="KF473" s="5">
        <v>483.70979999999997</v>
      </c>
      <c r="KG473" s="5">
        <v>512.73238800000001</v>
      </c>
      <c r="KH473" s="5">
        <v>512.73238800000001</v>
      </c>
      <c r="KI473" s="5">
        <v>512.73238800000001</v>
      </c>
      <c r="KJ473" s="5">
        <v>512.73238800000001</v>
      </c>
      <c r="KK473" s="5">
        <v>512.73238800000001</v>
      </c>
      <c r="KL473" s="5">
        <v>512.73238800000001</v>
      </c>
      <c r="KM473" s="5">
        <v>512.73238800000001</v>
      </c>
      <c r="KN473" s="5">
        <v>512.73238800000001</v>
      </c>
      <c r="KO473" s="5">
        <v>512.73238800000001</v>
      </c>
      <c r="KP473" s="5">
        <v>512.73238800000001</v>
      </c>
      <c r="KQ473" s="5">
        <v>512.73238800000001</v>
      </c>
      <c r="KR473" s="5">
        <v>512.73238800000001</v>
      </c>
      <c r="KS473" s="5">
        <v>543.49633128000005</v>
      </c>
      <c r="KT473" s="5">
        <v>543.49633128000005</v>
      </c>
      <c r="KU473" s="5">
        <v>543.49633128000005</v>
      </c>
      <c r="KV473" s="5">
        <v>543.49633128000005</v>
      </c>
      <c r="KW473" s="5">
        <v>543.49633128000005</v>
      </c>
      <c r="KX473" s="5">
        <v>543.49633128000005</v>
      </c>
      <c r="KY473" s="5">
        <v>543.49633128000005</v>
      </c>
      <c r="KZ473" s="5">
        <v>543.49633128000005</v>
      </c>
      <c r="LA473" s="5">
        <v>543.49633128000005</v>
      </c>
      <c r="LB473" s="5">
        <v>543.49633128000005</v>
      </c>
      <c r="LC473" s="5">
        <v>543.49633128000005</v>
      </c>
      <c r="LD473" s="5">
        <v>543.49633128000005</v>
      </c>
      <c r="LE473" s="5">
        <v>576.10611115680013</v>
      </c>
      <c r="LF473" s="5">
        <v>576.10611115680013</v>
      </c>
      <c r="LG473" s="5">
        <v>576.10611115680013</v>
      </c>
      <c r="LH473" s="5">
        <v>576.10611115680013</v>
      </c>
      <c r="LI473" s="5">
        <v>576.10611115680013</v>
      </c>
      <c r="LJ473" s="5">
        <v>576.10611115680013</v>
      </c>
      <c r="LK473" s="5">
        <v>576.10611115680013</v>
      </c>
      <c r="LL473" s="5">
        <v>576.10611115680013</v>
      </c>
      <c r="LM473" s="5">
        <v>576.10611115680013</v>
      </c>
      <c r="LN473" s="5">
        <v>576.10611115680013</v>
      </c>
      <c r="LO473" s="5">
        <v>576.10611115680013</v>
      </c>
      <c r="LP473" s="5">
        <v>576.10611115680013</v>
      </c>
      <c r="LQ473" s="5"/>
      <c r="LT473" s="5">
        <v>425.6</v>
      </c>
      <c r="LU473" s="5">
        <v>425.6</v>
      </c>
      <c r="LV473" s="5">
        <v>456</v>
      </c>
      <c r="LW473" s="5">
        <v>456</v>
      </c>
      <c r="LX473" s="5">
        <v>456</v>
      </c>
      <c r="LY473" s="5">
        <v>456</v>
      </c>
      <c r="LZ473" s="5">
        <v>456</v>
      </c>
      <c r="MA473" s="5">
        <v>456</v>
      </c>
      <c r="MB473" s="5">
        <v>456</v>
      </c>
      <c r="MC473" s="5">
        <v>456</v>
      </c>
      <c r="MD473" s="5">
        <v>456</v>
      </c>
      <c r="ME473" s="5">
        <v>456</v>
      </c>
      <c r="MF473" s="5">
        <v>483.36</v>
      </c>
      <c r="MG473" s="5">
        <v>483.36</v>
      </c>
      <c r="MH473" s="5">
        <v>483.36</v>
      </c>
      <c r="MI473" s="5">
        <v>483.36</v>
      </c>
      <c r="MJ473" s="5">
        <v>483.36</v>
      </c>
      <c r="MK473" s="5">
        <v>483.36</v>
      </c>
      <c r="ML473" s="5">
        <v>483.36</v>
      </c>
      <c r="MM473" s="5">
        <v>483.36</v>
      </c>
      <c r="MN473" s="5">
        <v>483.36</v>
      </c>
      <c r="MO473" s="5">
        <v>483.36</v>
      </c>
      <c r="MP473" s="5">
        <v>483.36</v>
      </c>
      <c r="MQ473" s="5">
        <v>483.36</v>
      </c>
      <c r="MR473" s="5">
        <v>512.36159999999995</v>
      </c>
      <c r="MS473" s="5">
        <v>512.36159999999995</v>
      </c>
      <c r="MT473" s="5">
        <v>512.36159999999995</v>
      </c>
      <c r="MU473" s="5">
        <v>512.36159999999995</v>
      </c>
      <c r="MV473" s="5">
        <v>512.36159999999995</v>
      </c>
      <c r="MW473" s="5">
        <v>512.36159999999995</v>
      </c>
      <c r="MX473" s="5">
        <v>512.36159999999995</v>
      </c>
      <c r="MY473" s="5">
        <v>512.36159999999995</v>
      </c>
      <c r="MZ473" s="5">
        <v>512.36159999999995</v>
      </c>
      <c r="NA473" s="5">
        <v>512.36159999999995</v>
      </c>
      <c r="NB473" s="5">
        <v>512.36159999999995</v>
      </c>
      <c r="NC473" s="5">
        <v>512.36159999999995</v>
      </c>
      <c r="ND473" s="5">
        <v>543.103296</v>
      </c>
      <c r="NE473" s="5">
        <v>543.103296</v>
      </c>
      <c r="NF473" s="5">
        <v>543.103296</v>
      </c>
      <c r="NG473" s="5">
        <v>543.103296</v>
      </c>
      <c r="NH473" s="5">
        <v>543.103296</v>
      </c>
      <c r="NI473" s="5">
        <v>543.103296</v>
      </c>
      <c r="NJ473" s="5">
        <v>543.103296</v>
      </c>
      <c r="NK473" s="5">
        <v>543.103296</v>
      </c>
      <c r="NL473" s="5">
        <v>543.103296</v>
      </c>
      <c r="NM473" s="5">
        <v>543.103296</v>
      </c>
      <c r="NN473" s="5">
        <v>543.103296</v>
      </c>
      <c r="NO473" s="5">
        <v>543.103296</v>
      </c>
      <c r="NP473" s="5">
        <v>575.68949376000012</v>
      </c>
      <c r="NQ473" s="5">
        <v>575.68949376000012</v>
      </c>
      <c r="NR473" s="5">
        <v>575.68949376000012</v>
      </c>
      <c r="NS473" s="5">
        <v>575.68949376000012</v>
      </c>
      <c r="NT473" s="5">
        <v>575.68949376000012</v>
      </c>
      <c r="NU473" s="5">
        <v>575.68949376000012</v>
      </c>
      <c r="NV473" s="5">
        <v>575.68949376000012</v>
      </c>
      <c r="NW473" s="5">
        <v>575.68949376000012</v>
      </c>
      <c r="NX473" s="5">
        <v>575.68949376000012</v>
      </c>
      <c r="NY473" s="5">
        <v>575.68949376000012</v>
      </c>
      <c r="NZ473" s="5">
        <v>575.68949376000012</v>
      </c>
      <c r="OA473" s="5">
        <v>575.68949376000012</v>
      </c>
      <c r="OB473" s="5">
        <v>610.23086338560017</v>
      </c>
      <c r="OC473" s="5">
        <v>610.23086338560017</v>
      </c>
      <c r="OD473" s="5">
        <v>610.23086338560017</v>
      </c>
      <c r="OE473" s="5">
        <v>610.23086338560017</v>
      </c>
      <c r="OF473" s="5">
        <v>610.23086338560017</v>
      </c>
      <c r="OG473" s="5">
        <v>610.23086338560017</v>
      </c>
      <c r="OH473" s="5">
        <v>610.23086338560017</v>
      </c>
      <c r="OI473" s="5">
        <v>610.23086338560017</v>
      </c>
      <c r="OJ473" s="5">
        <v>610.23086338560017</v>
      </c>
      <c r="OK473" s="5">
        <v>610.23086338560017</v>
      </c>
      <c r="OL473" s="5">
        <v>610.23086338560017</v>
      </c>
      <c r="OM473" s="5">
        <v>610.23086338560017</v>
      </c>
      <c r="ON473" s="5"/>
      <c r="OQ473" s="59">
        <v>0</v>
      </c>
      <c r="OR473" s="59">
        <v>0</v>
      </c>
      <c r="OS473" s="59">
        <v>0</v>
      </c>
      <c r="OT473" s="59">
        <v>0</v>
      </c>
      <c r="OU473" s="59">
        <v>0</v>
      </c>
      <c r="OV473" s="59">
        <v>0</v>
      </c>
      <c r="OW473" s="59">
        <v>0</v>
      </c>
      <c r="OX473" s="59">
        <v>0</v>
      </c>
      <c r="OY473" s="59">
        <v>0</v>
      </c>
      <c r="OZ473" s="59">
        <v>0</v>
      </c>
      <c r="PA473" s="59">
        <v>0</v>
      </c>
      <c r="PB473" s="59">
        <v>0</v>
      </c>
      <c r="PC473" s="59">
        <v>0</v>
      </c>
      <c r="PD473" s="59">
        <v>0</v>
      </c>
      <c r="PE473" s="59">
        <v>0</v>
      </c>
      <c r="PF473" s="59">
        <v>0</v>
      </c>
      <c r="PG473" s="59">
        <v>0</v>
      </c>
      <c r="PH473" s="59">
        <v>0</v>
      </c>
      <c r="PI473" s="59">
        <v>0</v>
      </c>
      <c r="PJ473" s="59">
        <v>0</v>
      </c>
      <c r="PK473" s="59">
        <v>0</v>
      </c>
      <c r="PL473" s="59">
        <v>0</v>
      </c>
      <c r="PM473" s="59">
        <v>0</v>
      </c>
      <c r="PN473" s="59">
        <v>0</v>
      </c>
      <c r="PO473" s="59">
        <v>0</v>
      </c>
      <c r="PP473" s="59">
        <v>0</v>
      </c>
      <c r="PQ473" s="59">
        <v>0</v>
      </c>
      <c r="PR473" s="59">
        <v>0</v>
      </c>
      <c r="PS473" s="59">
        <v>0</v>
      </c>
      <c r="PT473" s="59">
        <v>0</v>
      </c>
      <c r="PU473" s="59">
        <v>0</v>
      </c>
      <c r="PV473" s="59">
        <v>0</v>
      </c>
      <c r="PW473" s="59">
        <v>0</v>
      </c>
      <c r="PX473" s="59">
        <v>0</v>
      </c>
      <c r="PY473" s="59">
        <v>0</v>
      </c>
      <c r="PZ473" s="59">
        <v>0</v>
      </c>
      <c r="QA473" s="59">
        <v>0</v>
      </c>
      <c r="QB473" s="59">
        <v>0</v>
      </c>
      <c r="QC473" s="59">
        <v>0</v>
      </c>
      <c r="QD473" s="59">
        <v>0</v>
      </c>
      <c r="QE473" s="59">
        <v>0</v>
      </c>
      <c r="QF473" s="59">
        <v>0</v>
      </c>
      <c r="QG473" s="59">
        <v>0</v>
      </c>
      <c r="QH473" s="59">
        <v>0</v>
      </c>
      <c r="QI473" s="59">
        <v>0</v>
      </c>
      <c r="QJ473" s="59">
        <v>0</v>
      </c>
      <c r="QK473" s="59">
        <v>0</v>
      </c>
      <c r="QL473" s="59">
        <v>0</v>
      </c>
      <c r="QM473" s="59">
        <v>0</v>
      </c>
      <c r="QN473" s="59">
        <v>0</v>
      </c>
      <c r="QO473" s="59">
        <v>0</v>
      </c>
      <c r="QP473" s="59">
        <v>0</v>
      </c>
      <c r="QQ473" s="59">
        <v>0</v>
      </c>
      <c r="QR473" s="59">
        <v>0</v>
      </c>
      <c r="QS473" s="59">
        <v>0</v>
      </c>
      <c r="QT473" s="59">
        <v>0</v>
      </c>
      <c r="QU473" s="59">
        <v>0</v>
      </c>
      <c r="QV473" s="59">
        <v>0</v>
      </c>
      <c r="QW473" s="59">
        <v>0</v>
      </c>
      <c r="QX473" s="59">
        <v>0</v>
      </c>
      <c r="QY473" s="59">
        <v>0</v>
      </c>
      <c r="QZ473" s="59">
        <v>0</v>
      </c>
      <c r="RA473" s="59">
        <v>0</v>
      </c>
      <c r="RB473" s="59">
        <v>0</v>
      </c>
      <c r="RC473" s="59">
        <v>0</v>
      </c>
      <c r="RD473" s="59">
        <v>0</v>
      </c>
      <c r="RE473" s="59">
        <v>0</v>
      </c>
      <c r="RF473" s="59">
        <v>0</v>
      </c>
      <c r="RG473" s="59">
        <v>0</v>
      </c>
      <c r="RH473" s="59">
        <v>0</v>
      </c>
      <c r="RI473" s="59">
        <v>0</v>
      </c>
      <c r="RJ473" s="59">
        <v>0</v>
      </c>
      <c r="RK473" s="59"/>
      <c r="RN473" s="59">
        <v>827.40000000000009</v>
      </c>
      <c r="RO473" s="59">
        <v>827.40000000000009</v>
      </c>
      <c r="RP473" s="59">
        <v>886.5</v>
      </c>
      <c r="RQ473" s="59">
        <v>886.5</v>
      </c>
      <c r="RR473" s="59">
        <v>886.5</v>
      </c>
      <c r="RS473" s="59">
        <v>886.5</v>
      </c>
      <c r="RT473" s="59">
        <v>886.5</v>
      </c>
      <c r="RU473" s="59">
        <v>886.5</v>
      </c>
      <c r="RV473" s="59">
        <v>886.5</v>
      </c>
      <c r="RW473" s="59">
        <v>886.5</v>
      </c>
      <c r="RX473" s="59">
        <v>886.5</v>
      </c>
      <c r="RY473" s="59">
        <v>886.5</v>
      </c>
      <c r="RZ473" s="59">
        <v>939.69</v>
      </c>
      <c r="SA473" s="59">
        <v>939.69</v>
      </c>
      <c r="SB473" s="59">
        <v>939.69</v>
      </c>
      <c r="SC473" s="59">
        <v>939.69</v>
      </c>
      <c r="SD473" s="59">
        <v>939.69</v>
      </c>
      <c r="SE473" s="59">
        <v>939.69</v>
      </c>
      <c r="SF473" s="59">
        <v>939.69</v>
      </c>
      <c r="SG473" s="59">
        <v>939.69</v>
      </c>
      <c r="SH473" s="59">
        <v>939.69</v>
      </c>
      <c r="SI473" s="59">
        <v>939.69</v>
      </c>
      <c r="SJ473" s="59">
        <v>939.69</v>
      </c>
      <c r="SK473" s="59">
        <v>939.69</v>
      </c>
      <c r="SL473" s="59">
        <v>996.07139999999993</v>
      </c>
      <c r="SM473" s="59">
        <v>996.07139999999993</v>
      </c>
      <c r="SN473" s="59">
        <v>996.07139999999993</v>
      </c>
      <c r="SO473" s="59">
        <v>996.07139999999993</v>
      </c>
      <c r="SP473" s="59">
        <v>996.07139999999993</v>
      </c>
      <c r="SQ473" s="59">
        <v>996.07139999999993</v>
      </c>
      <c r="SR473" s="59">
        <v>996.07139999999993</v>
      </c>
      <c r="SS473" s="59">
        <v>996.07139999999993</v>
      </c>
      <c r="ST473" s="59">
        <v>996.07139999999993</v>
      </c>
      <c r="SU473" s="59">
        <v>996.07139999999993</v>
      </c>
      <c r="SV473" s="59">
        <v>996.07139999999993</v>
      </c>
      <c r="SW473" s="59">
        <v>996.07139999999993</v>
      </c>
      <c r="SX473" s="59">
        <v>1055.8356840000001</v>
      </c>
      <c r="SY473" s="59">
        <v>1055.8356840000001</v>
      </c>
      <c r="SZ473" s="59">
        <v>1055.8356840000001</v>
      </c>
      <c r="TA473" s="59">
        <v>1055.8356840000001</v>
      </c>
      <c r="TB473" s="59">
        <v>1055.8356840000001</v>
      </c>
      <c r="TC473" s="59">
        <v>1055.8356840000001</v>
      </c>
      <c r="TD473" s="59">
        <v>1055.8356840000001</v>
      </c>
      <c r="TE473" s="59">
        <v>1055.8356840000001</v>
      </c>
      <c r="TF473" s="59">
        <v>1055.8356840000001</v>
      </c>
      <c r="TG473" s="59">
        <v>1055.8356840000001</v>
      </c>
      <c r="TH473" s="59">
        <v>1055.8356840000001</v>
      </c>
      <c r="TI473" s="59">
        <v>1055.8356840000001</v>
      </c>
      <c r="TJ473" s="59">
        <v>1119.1858250400001</v>
      </c>
      <c r="TK473" s="59">
        <v>1119.1858250400001</v>
      </c>
      <c r="TL473" s="59">
        <v>1119.1858250400001</v>
      </c>
      <c r="TM473" s="59">
        <v>1119.1858250400001</v>
      </c>
      <c r="TN473" s="59">
        <v>1119.1858250400001</v>
      </c>
      <c r="TO473" s="59">
        <v>1119.1858250400001</v>
      </c>
      <c r="TP473" s="59">
        <v>1119.1858250400001</v>
      </c>
      <c r="TQ473" s="59">
        <v>1119.1858250400001</v>
      </c>
      <c r="TR473" s="59">
        <v>1119.1858250400001</v>
      </c>
      <c r="TS473" s="59">
        <v>1119.1858250400001</v>
      </c>
      <c r="TT473" s="59">
        <v>1119.1858250400001</v>
      </c>
      <c r="TU473" s="59">
        <v>1119.1858250400001</v>
      </c>
      <c r="TV473" s="59">
        <v>1186.3369745424002</v>
      </c>
      <c r="TW473" s="59">
        <v>1186.3369745424002</v>
      </c>
      <c r="TX473" s="59">
        <v>1186.3369745424002</v>
      </c>
      <c r="TY473" s="59">
        <v>1186.3369745424002</v>
      </c>
      <c r="TZ473" s="59">
        <v>1186.3369745424002</v>
      </c>
      <c r="UA473" s="59">
        <v>1186.3369745424002</v>
      </c>
      <c r="UB473" s="59">
        <v>1186.3369745424002</v>
      </c>
      <c r="UC473" s="59">
        <v>1186.3369745424002</v>
      </c>
      <c r="UD473" s="59">
        <v>1186.3369745424002</v>
      </c>
      <c r="UE473" s="59">
        <v>1186.3369745424002</v>
      </c>
      <c r="UF473" s="59">
        <v>1186.3369745424002</v>
      </c>
      <c r="UG473" s="59">
        <v>1186.3369745424002</v>
      </c>
      <c r="UH473" s="59"/>
      <c r="UK473" s="59">
        <v>5108.6000000000004</v>
      </c>
      <c r="UL473" s="59">
        <v>5475.96</v>
      </c>
      <c r="UM473" s="59">
        <v>5804.5175999999992</v>
      </c>
      <c r="UN473" s="59">
        <v>6152.7886560000015</v>
      </c>
      <c r="UO473" s="59">
        <v>6521.9559753600006</v>
      </c>
      <c r="UP473" s="59">
        <v>6913.2733338815997</v>
      </c>
      <c r="UQ473" s="59"/>
      <c r="UT473" s="59">
        <v>5411.2</v>
      </c>
      <c r="UU473" s="59">
        <v>5800.32</v>
      </c>
      <c r="UV473" s="59">
        <v>6148.3392000000013</v>
      </c>
      <c r="UW473" s="59">
        <v>6517.2395520000018</v>
      </c>
      <c r="UX473" s="59">
        <v>6908.273925120001</v>
      </c>
      <c r="UY473" s="59">
        <v>7322.7703606272016</v>
      </c>
      <c r="UZ473" s="59"/>
      <c r="VC473" s="59">
        <v>0</v>
      </c>
      <c r="VD473" s="59">
        <v>0</v>
      </c>
      <c r="VE473" s="59">
        <v>0</v>
      </c>
      <c r="VF473" s="59">
        <v>0</v>
      </c>
      <c r="VG473" s="59">
        <v>0</v>
      </c>
      <c r="VH473" s="59">
        <v>0</v>
      </c>
      <c r="VI473" s="59"/>
      <c r="VL473" s="59">
        <v>10519.8</v>
      </c>
      <c r="VM473" s="59">
        <v>11276.279999999999</v>
      </c>
      <c r="VN473" s="59">
        <v>11952.856800000001</v>
      </c>
      <c r="VO473" s="59">
        <v>12670.028208000003</v>
      </c>
      <c r="VP473" s="59">
        <v>13430.229900480001</v>
      </c>
      <c r="VQ473" s="59">
        <v>14236.0436945088</v>
      </c>
      <c r="VR473" s="59"/>
      <c r="VU473" s="59">
        <v>178000</v>
      </c>
      <c r="VV473" s="59">
        <v>190800</v>
      </c>
      <c r="VW473" s="59">
        <v>202248</v>
      </c>
      <c r="VX473" s="59">
        <v>214382.87999999998</v>
      </c>
      <c r="VY473" s="59">
        <v>227245.85280000002</v>
      </c>
      <c r="VZ473" s="59">
        <v>240880.60396800001</v>
      </c>
      <c r="WA473" s="59"/>
      <c r="WD473" s="59">
        <v>14833.333333333334</v>
      </c>
      <c r="WE473" s="59">
        <v>15900</v>
      </c>
      <c r="WF473" s="59">
        <v>16854</v>
      </c>
      <c r="WG473" s="59">
        <v>17865.239999999998</v>
      </c>
      <c r="WH473" s="59">
        <v>18937.154400000003</v>
      </c>
      <c r="WI473" s="59">
        <v>20073.383664000001</v>
      </c>
      <c r="WJ473" s="59"/>
      <c r="WM473" s="59">
        <v>622.46468037487773</v>
      </c>
      <c r="WN473" s="59">
        <v>667.22618548048683</v>
      </c>
      <c r="WO473" s="59">
        <v>707.25975660931601</v>
      </c>
      <c r="WP473" s="59">
        <v>749.69534200587486</v>
      </c>
      <c r="WQ473" s="59">
        <v>794.67706252622759</v>
      </c>
      <c r="WR473" s="59">
        <v>842.35768627780124</v>
      </c>
      <c r="WS473" s="59"/>
      <c r="WV473" s="74">
        <v>38.366666666666667</v>
      </c>
      <c r="WW473" s="74">
        <v>50.366666666666667</v>
      </c>
      <c r="WX473" s="74">
        <v>62.366666666666667</v>
      </c>
      <c r="WY473" s="74">
        <v>74.36666666666666</v>
      </c>
      <c r="WZ473" s="74">
        <v>86.36666666666666</v>
      </c>
      <c r="XA473" s="74">
        <v>98.36666666666666</v>
      </c>
      <c r="XB473" s="74"/>
      <c r="XE473" s="80">
        <v>3</v>
      </c>
      <c r="XF473" s="80">
        <v>4</v>
      </c>
      <c r="XG473" s="80">
        <v>5</v>
      </c>
      <c r="XH473" s="80">
        <v>6</v>
      </c>
      <c r="XI473" s="80">
        <v>7</v>
      </c>
      <c r="XJ473" s="80">
        <v>8</v>
      </c>
      <c r="XK473" s="80"/>
      <c r="XL473" s="75"/>
      <c r="XM473" s="75"/>
      <c r="XN473" s="80">
        <v>2</v>
      </c>
      <c r="XO473" s="80">
        <v>2</v>
      </c>
      <c r="XP473" s="80">
        <v>2</v>
      </c>
      <c r="XQ473" s="80">
        <v>2</v>
      </c>
      <c r="XR473" s="80">
        <v>2</v>
      </c>
      <c r="XS473" s="80">
        <v>2</v>
      </c>
      <c r="XT473" s="80"/>
      <c r="XW473" s="80">
        <v>11</v>
      </c>
      <c r="XX473" s="80">
        <v>10</v>
      </c>
      <c r="XY473" s="80">
        <v>10</v>
      </c>
      <c r="XZ473" s="80">
        <v>10</v>
      </c>
      <c r="YA473" s="80">
        <v>10</v>
      </c>
      <c r="YB473" s="80">
        <v>10</v>
      </c>
      <c r="YC473" s="80"/>
      <c r="YF473" s="5">
        <v>1297.8388585816219</v>
      </c>
      <c r="YG473" s="5">
        <v>1391.1665967268164</v>
      </c>
      <c r="YH473" s="5">
        <v>4303.6756189676889</v>
      </c>
      <c r="YI473" s="5">
        <v>4561.8961561057477</v>
      </c>
      <c r="YJ473" s="5">
        <v>4835.6099254720957</v>
      </c>
      <c r="YK473" s="5">
        <v>5125.7465210004211</v>
      </c>
      <c r="YL473" s="5"/>
      <c r="YO473" s="5">
        <v>37347.880822492662</v>
      </c>
      <c r="YP473" s="5">
        <v>40033.571128829208</v>
      </c>
      <c r="YQ473" s="5">
        <v>42435.585396558963</v>
      </c>
      <c r="YR473" s="5">
        <v>44981.720520352494</v>
      </c>
      <c r="YS473" s="5">
        <v>47680.623751573658</v>
      </c>
      <c r="YT473" s="5">
        <v>50541.461176668075</v>
      </c>
      <c r="YU473" s="5"/>
      <c r="YX473" s="5">
        <v>25543.624959189077</v>
      </c>
      <c r="YY473" s="5">
        <v>39676.668144874908</v>
      </c>
      <c r="YZ473" s="5">
        <v>42435.585396558963</v>
      </c>
      <c r="ZA473" s="5">
        <v>44981.720520352494</v>
      </c>
      <c r="ZB473" s="5">
        <v>47680.623751573658</v>
      </c>
      <c r="ZC473" s="5">
        <v>50541.461176668075</v>
      </c>
      <c r="ZD473" s="5"/>
      <c r="ZG473" s="5">
        <v>622.46468037487773</v>
      </c>
      <c r="ZH473" s="5">
        <v>667.22618548048683</v>
      </c>
      <c r="ZI473" s="5">
        <v>707.25975660931601</v>
      </c>
      <c r="ZJ473" s="5">
        <v>749.69534200587486</v>
      </c>
      <c r="ZK473" s="5">
        <v>794.67706252622759</v>
      </c>
      <c r="ZL473" s="5">
        <v>842.35768627780124</v>
      </c>
      <c r="ZM473" s="5"/>
      <c r="ZP473" s="60">
        <v>17429.011050496578</v>
      </c>
      <c r="ZQ473" s="60">
        <v>18682.333193453633</v>
      </c>
      <c r="ZR473" s="60">
        <v>19803.273185060847</v>
      </c>
      <c r="ZS473" s="60">
        <v>20991.469576164498</v>
      </c>
      <c r="ZT473" s="60">
        <v>22250.957750734371</v>
      </c>
      <c r="ZU473" s="60">
        <v>23586.015215778436</v>
      </c>
      <c r="ZV473" s="60"/>
      <c r="ZY473" s="60">
        <v>622.46468037487773</v>
      </c>
      <c r="ZZ473" s="60">
        <v>667.22618548048683</v>
      </c>
      <c r="AAA473" s="60">
        <v>707.25975660931601</v>
      </c>
      <c r="AAB473" s="60">
        <v>749.69534200587486</v>
      </c>
      <c r="AAC473" s="60">
        <v>794.67706252622759</v>
      </c>
      <c r="AAD473" s="60">
        <v>842.35768627780124</v>
      </c>
      <c r="AAE473" s="60"/>
      <c r="AAH473" s="60">
        <v>39215.274863617298</v>
      </c>
      <c r="AAI473" s="60">
        <v>56046.999580360891</v>
      </c>
      <c r="AAJ473" s="60">
        <v>81334.87201007134</v>
      </c>
      <c r="AAK473" s="60">
        <v>103457.95719681073</v>
      </c>
      <c r="AAL473" s="60">
        <v>127943.00706672264</v>
      </c>
      <c r="AAM473" s="60">
        <v>154993.81427511544</v>
      </c>
      <c r="AAN473" s="60"/>
      <c r="AAQ473" s="5">
        <v>56644.285914113876</v>
      </c>
      <c r="AAR473" s="5">
        <v>74729.332773814531</v>
      </c>
      <c r="AAS473" s="5">
        <v>101138.14519513218</v>
      </c>
      <c r="AAT473" s="5">
        <v>124449.42677297523</v>
      </c>
      <c r="AAU473" s="5">
        <v>150193.96481745702</v>
      </c>
      <c r="AAV473" s="5">
        <v>178579.82949089387</v>
      </c>
    </row>
    <row r="474" spans="2:724" ht="15" customHeight="1">
      <c r="B474" s="228">
        <v>201</v>
      </c>
      <c r="C474" s="228">
        <v>610786</v>
      </c>
      <c r="D474" s="229" t="s">
        <v>608</v>
      </c>
      <c r="E474" s="73" t="b">
        <v>0</v>
      </c>
      <c r="F474" s="230">
        <v>38975</v>
      </c>
      <c r="G474" s="231" t="s">
        <v>426</v>
      </c>
      <c r="H474" s="57" t="s">
        <v>303</v>
      </c>
      <c r="I474" s="57" t="s">
        <v>198</v>
      </c>
      <c r="J474" s="229" t="s">
        <v>277</v>
      </c>
      <c r="K474" s="232">
        <v>14000</v>
      </c>
      <c r="L474" s="232">
        <v>0</v>
      </c>
      <c r="M474" s="73" t="b">
        <v>1</v>
      </c>
      <c r="N474" s="73" t="b">
        <v>1</v>
      </c>
      <c r="O474" s="73" t="b">
        <v>1</v>
      </c>
      <c r="P474" s="27">
        <v>40071</v>
      </c>
      <c r="Q474" s="27" t="s">
        <v>426</v>
      </c>
      <c r="R474" s="69">
        <v>0</v>
      </c>
      <c r="S474" s="69">
        <v>0.06</v>
      </c>
      <c r="T474" s="69">
        <v>0.06</v>
      </c>
      <c r="U474" s="69">
        <v>0.06</v>
      </c>
      <c r="V474" s="69">
        <v>0.06</v>
      </c>
      <c r="W474" s="69">
        <v>0.06</v>
      </c>
      <c r="Z474" s="232">
        <v>14000</v>
      </c>
      <c r="AA474" s="232">
        <v>14000</v>
      </c>
      <c r="AB474" s="232">
        <v>15000</v>
      </c>
      <c r="AC474" s="232">
        <v>15000</v>
      </c>
      <c r="AD474" s="232">
        <v>15000</v>
      </c>
      <c r="AE474" s="232">
        <v>15000</v>
      </c>
      <c r="AF474" s="232">
        <v>15000</v>
      </c>
      <c r="AG474" s="232">
        <v>15000</v>
      </c>
      <c r="AH474" s="232">
        <v>15000</v>
      </c>
      <c r="AI474" s="232">
        <v>15000</v>
      </c>
      <c r="AJ474" s="232">
        <v>15000</v>
      </c>
      <c r="AK474" s="232">
        <v>15000</v>
      </c>
      <c r="AL474" s="5">
        <v>15900</v>
      </c>
      <c r="AM474" s="5">
        <v>15900</v>
      </c>
      <c r="AN474" s="5">
        <v>15900</v>
      </c>
      <c r="AO474" s="5">
        <v>15900</v>
      </c>
      <c r="AP474" s="5">
        <v>15900</v>
      </c>
      <c r="AQ474" s="5">
        <v>15900</v>
      </c>
      <c r="AR474" s="5">
        <v>15900</v>
      </c>
      <c r="AS474" s="5">
        <v>15900</v>
      </c>
      <c r="AT474" s="5">
        <v>15900</v>
      </c>
      <c r="AU474" s="5">
        <v>15900</v>
      </c>
      <c r="AV474" s="5">
        <v>15900</v>
      </c>
      <c r="AW474" s="5">
        <v>15900</v>
      </c>
      <c r="AX474" s="5">
        <v>16854</v>
      </c>
      <c r="AY474" s="5">
        <v>16854</v>
      </c>
      <c r="AZ474" s="5">
        <v>16854</v>
      </c>
      <c r="BA474" s="5">
        <v>16854</v>
      </c>
      <c r="BB474" s="5">
        <v>16854</v>
      </c>
      <c r="BC474" s="5">
        <v>16854</v>
      </c>
      <c r="BD474" s="5">
        <v>16854</v>
      </c>
      <c r="BE474" s="5">
        <v>16854</v>
      </c>
      <c r="BF474" s="5">
        <v>16854</v>
      </c>
      <c r="BG474" s="5">
        <v>16854</v>
      </c>
      <c r="BH474" s="5">
        <v>16854</v>
      </c>
      <c r="BI474" s="5">
        <v>16854</v>
      </c>
      <c r="BJ474" s="5">
        <v>17865.240000000002</v>
      </c>
      <c r="BK474" s="5">
        <v>17865.240000000002</v>
      </c>
      <c r="BL474" s="5">
        <v>17865.240000000002</v>
      </c>
      <c r="BM474" s="5">
        <v>17865.240000000002</v>
      </c>
      <c r="BN474" s="5">
        <v>17865.240000000002</v>
      </c>
      <c r="BO474" s="5">
        <v>17865.240000000002</v>
      </c>
      <c r="BP474" s="5">
        <v>17865.240000000002</v>
      </c>
      <c r="BQ474" s="5">
        <v>17865.240000000002</v>
      </c>
      <c r="BR474" s="5">
        <v>17865.240000000002</v>
      </c>
      <c r="BS474" s="5">
        <v>17865.240000000002</v>
      </c>
      <c r="BT474" s="5">
        <v>17865.240000000002</v>
      </c>
      <c r="BU474" s="5">
        <v>17865.240000000002</v>
      </c>
      <c r="BV474" s="5">
        <v>18937.154400000003</v>
      </c>
      <c r="BW474" s="5">
        <v>18937.154400000003</v>
      </c>
      <c r="BX474" s="5">
        <v>18937.154400000003</v>
      </c>
      <c r="BY474" s="5">
        <v>18937.154400000003</v>
      </c>
      <c r="BZ474" s="5">
        <v>18937.154400000003</v>
      </c>
      <c r="CA474" s="5">
        <v>18937.154400000003</v>
      </c>
      <c r="CB474" s="5">
        <v>18937.154400000003</v>
      </c>
      <c r="CC474" s="5">
        <v>18937.154400000003</v>
      </c>
      <c r="CD474" s="5">
        <v>18937.154400000003</v>
      </c>
      <c r="CE474" s="5">
        <v>18937.154400000003</v>
      </c>
      <c r="CF474" s="5">
        <v>18937.154400000003</v>
      </c>
      <c r="CG474" s="5">
        <v>18937.154400000003</v>
      </c>
      <c r="CH474" s="5">
        <v>20073.383664000005</v>
      </c>
      <c r="CI474" s="5">
        <v>20073.383664000005</v>
      </c>
      <c r="CJ474" s="5">
        <v>20073.383664000005</v>
      </c>
      <c r="CK474" s="5">
        <v>20073.383664000005</v>
      </c>
      <c r="CL474" s="5">
        <v>20073.383664000005</v>
      </c>
      <c r="CM474" s="5">
        <v>20073.383664000005</v>
      </c>
      <c r="CN474" s="5">
        <v>20073.383664000005</v>
      </c>
      <c r="CO474" s="5">
        <v>20073.383664000005</v>
      </c>
      <c r="CP474" s="5">
        <v>20073.383664000005</v>
      </c>
      <c r="CQ474" s="5">
        <v>20073.383664000005</v>
      </c>
      <c r="CR474" s="5">
        <v>20073.383664000005</v>
      </c>
      <c r="CS474" s="5">
        <v>20073.383664000005</v>
      </c>
      <c r="CU474" s="69">
        <v>0</v>
      </c>
      <c r="CV474" s="69">
        <v>0</v>
      </c>
      <c r="CW474" s="69">
        <v>0</v>
      </c>
      <c r="CX474" s="69">
        <v>0</v>
      </c>
      <c r="CY474" s="69">
        <v>0</v>
      </c>
      <c r="CZ474" s="69">
        <v>0</v>
      </c>
      <c r="DC474" s="5">
        <v>0</v>
      </c>
      <c r="DD474" s="5">
        <v>0</v>
      </c>
      <c r="DE474" s="5">
        <v>0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0</v>
      </c>
      <c r="DR474" s="5">
        <v>0</v>
      </c>
      <c r="DS474" s="5">
        <v>0</v>
      </c>
      <c r="DT474" s="5">
        <v>0</v>
      </c>
      <c r="DU474" s="5">
        <v>0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0</v>
      </c>
      <c r="EC474" s="5">
        <v>0</v>
      </c>
      <c r="ED474" s="5">
        <v>0</v>
      </c>
      <c r="EE474" s="5">
        <v>0</v>
      </c>
      <c r="EF474" s="5">
        <v>0</v>
      </c>
      <c r="EG474" s="5">
        <v>0</v>
      </c>
      <c r="EH474" s="5">
        <v>0</v>
      </c>
      <c r="EI474" s="5">
        <v>0</v>
      </c>
      <c r="EJ474" s="5">
        <v>0</v>
      </c>
      <c r="EK474" s="5">
        <v>0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0</v>
      </c>
      <c r="ET474" s="5">
        <v>0</v>
      </c>
      <c r="EU474" s="5">
        <v>0</v>
      </c>
      <c r="EV474" s="5">
        <v>0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0</v>
      </c>
      <c r="FE474" s="5">
        <v>0</v>
      </c>
      <c r="FF474" s="5">
        <v>0</v>
      </c>
      <c r="FG474" s="5">
        <v>0</v>
      </c>
      <c r="FH474" s="5">
        <v>0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0</v>
      </c>
      <c r="FO474" s="5">
        <v>0</v>
      </c>
      <c r="FP474" s="5">
        <v>0</v>
      </c>
      <c r="FQ474" s="5">
        <v>0</v>
      </c>
      <c r="FR474" s="5">
        <v>0</v>
      </c>
      <c r="FS474" s="5">
        <v>0</v>
      </c>
      <c r="FT474" s="5">
        <v>0</v>
      </c>
      <c r="FU474" s="5">
        <v>0</v>
      </c>
      <c r="FV474" s="5">
        <v>0</v>
      </c>
      <c r="FW474" s="5"/>
      <c r="FZ474" s="5">
        <v>14000</v>
      </c>
      <c r="GA474" s="5">
        <v>14000</v>
      </c>
      <c r="GB474" s="5">
        <v>15000</v>
      </c>
      <c r="GC474" s="5">
        <v>15000</v>
      </c>
      <c r="GD474" s="5">
        <v>15000</v>
      </c>
      <c r="GE474" s="5">
        <v>15000</v>
      </c>
      <c r="GF474" s="5">
        <v>15000</v>
      </c>
      <c r="GG474" s="5">
        <v>15000</v>
      </c>
      <c r="GH474" s="5">
        <v>15000</v>
      </c>
      <c r="GI474" s="5">
        <v>15000</v>
      </c>
      <c r="GJ474" s="5">
        <v>15000</v>
      </c>
      <c r="GK474" s="5">
        <v>15000</v>
      </c>
      <c r="GL474" s="5">
        <v>15900</v>
      </c>
      <c r="GM474" s="5">
        <v>15900</v>
      </c>
      <c r="GN474" s="5">
        <v>15900</v>
      </c>
      <c r="GO474" s="5">
        <v>15900</v>
      </c>
      <c r="GP474" s="5">
        <v>15900</v>
      </c>
      <c r="GQ474" s="5">
        <v>15900</v>
      </c>
      <c r="GR474" s="5">
        <v>15900</v>
      </c>
      <c r="GS474" s="5">
        <v>15900</v>
      </c>
      <c r="GT474" s="5">
        <v>15900</v>
      </c>
      <c r="GU474" s="5">
        <v>15900</v>
      </c>
      <c r="GV474" s="5">
        <v>15900</v>
      </c>
      <c r="GW474" s="5">
        <v>15900</v>
      </c>
      <c r="GX474" s="5">
        <v>16854</v>
      </c>
      <c r="GY474" s="5">
        <v>16854</v>
      </c>
      <c r="GZ474" s="5">
        <v>16854</v>
      </c>
      <c r="HA474" s="5">
        <v>16854</v>
      </c>
      <c r="HB474" s="5">
        <v>16854</v>
      </c>
      <c r="HC474" s="5">
        <v>16854</v>
      </c>
      <c r="HD474" s="5">
        <v>16854</v>
      </c>
      <c r="HE474" s="5">
        <v>16854</v>
      </c>
      <c r="HF474" s="5">
        <v>16854</v>
      </c>
      <c r="HG474" s="5">
        <v>16854</v>
      </c>
      <c r="HH474" s="5">
        <v>16854</v>
      </c>
      <c r="HI474" s="5">
        <v>16854</v>
      </c>
      <c r="HJ474" s="5">
        <v>17865.240000000002</v>
      </c>
      <c r="HK474" s="5">
        <v>17865.240000000002</v>
      </c>
      <c r="HL474" s="5">
        <v>17865.240000000002</v>
      </c>
      <c r="HM474" s="5">
        <v>17865.240000000002</v>
      </c>
      <c r="HN474" s="5">
        <v>17865.240000000002</v>
      </c>
      <c r="HO474" s="5">
        <v>17865.240000000002</v>
      </c>
      <c r="HP474" s="5">
        <v>17865.240000000002</v>
      </c>
      <c r="HQ474" s="5">
        <v>17865.240000000002</v>
      </c>
      <c r="HR474" s="5">
        <v>17865.240000000002</v>
      </c>
      <c r="HS474" s="5">
        <v>17865.240000000002</v>
      </c>
      <c r="HT474" s="5">
        <v>17865.240000000002</v>
      </c>
      <c r="HU474" s="5">
        <v>17865.240000000002</v>
      </c>
      <c r="HV474" s="5">
        <v>18937.154400000003</v>
      </c>
      <c r="HW474" s="5">
        <v>18937.154400000003</v>
      </c>
      <c r="HX474" s="5">
        <v>18937.154400000003</v>
      </c>
      <c r="HY474" s="5">
        <v>18937.154400000003</v>
      </c>
      <c r="HZ474" s="5">
        <v>18937.154400000003</v>
      </c>
      <c r="IA474" s="5">
        <v>18937.154400000003</v>
      </c>
      <c r="IB474" s="5">
        <v>18937.154400000003</v>
      </c>
      <c r="IC474" s="5">
        <v>18937.154400000003</v>
      </c>
      <c r="ID474" s="5">
        <v>18937.154400000003</v>
      </c>
      <c r="IE474" s="5">
        <v>18937.154400000003</v>
      </c>
      <c r="IF474" s="5">
        <v>18937.154400000003</v>
      </c>
      <c r="IG474" s="5">
        <v>18937.154400000003</v>
      </c>
      <c r="IH474" s="5">
        <v>20073.383664000005</v>
      </c>
      <c r="II474" s="5">
        <v>20073.383664000005</v>
      </c>
      <c r="IJ474" s="5">
        <v>20073.383664000005</v>
      </c>
      <c r="IK474" s="5">
        <v>20073.383664000005</v>
      </c>
      <c r="IL474" s="5">
        <v>20073.383664000005</v>
      </c>
      <c r="IM474" s="5">
        <v>20073.383664000005</v>
      </c>
      <c r="IN474" s="5">
        <v>20073.383664000005</v>
      </c>
      <c r="IO474" s="5">
        <v>20073.383664000005</v>
      </c>
      <c r="IP474" s="5">
        <v>20073.383664000005</v>
      </c>
      <c r="IQ474" s="5">
        <v>20073.383664000005</v>
      </c>
      <c r="IR474" s="5">
        <v>20073.383664000005</v>
      </c>
      <c r="IS474" s="5">
        <v>20073.383664000005</v>
      </c>
      <c r="IT474" s="5"/>
      <c r="IW474" s="5">
        <v>401.8</v>
      </c>
      <c r="IX474" s="5">
        <v>401.8</v>
      </c>
      <c r="IY474" s="5">
        <v>430.5</v>
      </c>
      <c r="IZ474" s="5">
        <v>430.5</v>
      </c>
      <c r="JA474" s="5">
        <v>430.5</v>
      </c>
      <c r="JB474" s="5">
        <v>430.5</v>
      </c>
      <c r="JC474" s="5">
        <v>430.5</v>
      </c>
      <c r="JD474" s="5">
        <v>430.5</v>
      </c>
      <c r="JE474" s="5">
        <v>430.5</v>
      </c>
      <c r="JF474" s="5">
        <v>430.5</v>
      </c>
      <c r="JG474" s="5">
        <v>430.5</v>
      </c>
      <c r="JH474" s="5">
        <v>430.5</v>
      </c>
      <c r="JI474" s="5">
        <v>456.33</v>
      </c>
      <c r="JJ474" s="5">
        <v>456.33</v>
      </c>
      <c r="JK474" s="5">
        <v>456.33</v>
      </c>
      <c r="JL474" s="5">
        <v>456.33</v>
      </c>
      <c r="JM474" s="5">
        <v>456.33</v>
      </c>
      <c r="JN474" s="5">
        <v>456.33</v>
      </c>
      <c r="JO474" s="5">
        <v>456.33</v>
      </c>
      <c r="JP474" s="5">
        <v>456.33</v>
      </c>
      <c r="JQ474" s="5">
        <v>456.33</v>
      </c>
      <c r="JR474" s="5">
        <v>456.33</v>
      </c>
      <c r="JS474" s="5">
        <v>456.33</v>
      </c>
      <c r="JT474" s="5">
        <v>456.33</v>
      </c>
      <c r="JU474" s="5">
        <v>483.70979999999997</v>
      </c>
      <c r="JV474" s="5">
        <v>483.70979999999997</v>
      </c>
      <c r="JW474" s="5">
        <v>483.70979999999997</v>
      </c>
      <c r="JX474" s="5">
        <v>483.70979999999997</v>
      </c>
      <c r="JY474" s="5">
        <v>483.70979999999997</v>
      </c>
      <c r="JZ474" s="5">
        <v>483.70979999999997</v>
      </c>
      <c r="KA474" s="5">
        <v>483.70979999999997</v>
      </c>
      <c r="KB474" s="5">
        <v>483.70979999999997</v>
      </c>
      <c r="KC474" s="5">
        <v>483.70979999999997</v>
      </c>
      <c r="KD474" s="5">
        <v>483.70979999999997</v>
      </c>
      <c r="KE474" s="5">
        <v>483.70979999999997</v>
      </c>
      <c r="KF474" s="5">
        <v>483.70979999999997</v>
      </c>
      <c r="KG474" s="5">
        <v>512.73238800000001</v>
      </c>
      <c r="KH474" s="5">
        <v>512.73238800000001</v>
      </c>
      <c r="KI474" s="5">
        <v>512.73238800000001</v>
      </c>
      <c r="KJ474" s="5">
        <v>512.73238800000001</v>
      </c>
      <c r="KK474" s="5">
        <v>512.73238800000001</v>
      </c>
      <c r="KL474" s="5">
        <v>512.73238800000001</v>
      </c>
      <c r="KM474" s="5">
        <v>512.73238800000001</v>
      </c>
      <c r="KN474" s="5">
        <v>512.73238800000001</v>
      </c>
      <c r="KO474" s="5">
        <v>512.73238800000001</v>
      </c>
      <c r="KP474" s="5">
        <v>512.73238800000001</v>
      </c>
      <c r="KQ474" s="5">
        <v>512.73238800000001</v>
      </c>
      <c r="KR474" s="5">
        <v>512.73238800000001</v>
      </c>
      <c r="KS474" s="5">
        <v>543.49633128000005</v>
      </c>
      <c r="KT474" s="5">
        <v>543.49633128000005</v>
      </c>
      <c r="KU474" s="5">
        <v>543.49633128000005</v>
      </c>
      <c r="KV474" s="5">
        <v>543.49633128000005</v>
      </c>
      <c r="KW474" s="5">
        <v>543.49633128000005</v>
      </c>
      <c r="KX474" s="5">
        <v>543.49633128000005</v>
      </c>
      <c r="KY474" s="5">
        <v>543.49633128000005</v>
      </c>
      <c r="KZ474" s="5">
        <v>543.49633128000005</v>
      </c>
      <c r="LA474" s="5">
        <v>543.49633128000005</v>
      </c>
      <c r="LB474" s="5">
        <v>543.49633128000005</v>
      </c>
      <c r="LC474" s="5">
        <v>543.49633128000005</v>
      </c>
      <c r="LD474" s="5">
        <v>543.49633128000005</v>
      </c>
      <c r="LE474" s="5">
        <v>576.10611115680013</v>
      </c>
      <c r="LF474" s="5">
        <v>576.10611115680013</v>
      </c>
      <c r="LG474" s="5">
        <v>576.10611115680013</v>
      </c>
      <c r="LH474" s="5">
        <v>576.10611115680013</v>
      </c>
      <c r="LI474" s="5">
        <v>576.10611115680013</v>
      </c>
      <c r="LJ474" s="5">
        <v>576.10611115680013</v>
      </c>
      <c r="LK474" s="5">
        <v>576.10611115680013</v>
      </c>
      <c r="LL474" s="5">
        <v>576.10611115680013</v>
      </c>
      <c r="LM474" s="5">
        <v>576.10611115680013</v>
      </c>
      <c r="LN474" s="5">
        <v>576.10611115680013</v>
      </c>
      <c r="LO474" s="5">
        <v>576.10611115680013</v>
      </c>
      <c r="LP474" s="5">
        <v>576.10611115680013</v>
      </c>
      <c r="LQ474" s="5"/>
      <c r="LT474" s="5">
        <v>425.6</v>
      </c>
      <c r="LU474" s="5">
        <v>425.6</v>
      </c>
      <c r="LV474" s="5">
        <v>456</v>
      </c>
      <c r="LW474" s="5">
        <v>456</v>
      </c>
      <c r="LX474" s="5">
        <v>456</v>
      </c>
      <c r="LY474" s="5">
        <v>456</v>
      </c>
      <c r="LZ474" s="5">
        <v>456</v>
      </c>
      <c r="MA474" s="5">
        <v>456</v>
      </c>
      <c r="MB474" s="5">
        <v>456</v>
      </c>
      <c r="MC474" s="5">
        <v>456</v>
      </c>
      <c r="MD474" s="5">
        <v>456</v>
      </c>
      <c r="ME474" s="5">
        <v>456</v>
      </c>
      <c r="MF474" s="5">
        <v>483.36</v>
      </c>
      <c r="MG474" s="5">
        <v>483.36</v>
      </c>
      <c r="MH474" s="5">
        <v>483.36</v>
      </c>
      <c r="MI474" s="5">
        <v>483.36</v>
      </c>
      <c r="MJ474" s="5">
        <v>483.36</v>
      </c>
      <c r="MK474" s="5">
        <v>483.36</v>
      </c>
      <c r="ML474" s="5">
        <v>483.36</v>
      </c>
      <c r="MM474" s="5">
        <v>483.36</v>
      </c>
      <c r="MN474" s="5">
        <v>483.36</v>
      </c>
      <c r="MO474" s="5">
        <v>483.36</v>
      </c>
      <c r="MP474" s="5">
        <v>483.36</v>
      </c>
      <c r="MQ474" s="5">
        <v>483.36</v>
      </c>
      <c r="MR474" s="5">
        <v>512.36159999999995</v>
      </c>
      <c r="MS474" s="5">
        <v>512.36159999999995</v>
      </c>
      <c r="MT474" s="5">
        <v>512.36159999999995</v>
      </c>
      <c r="MU474" s="5">
        <v>512.36159999999995</v>
      </c>
      <c r="MV474" s="5">
        <v>512.36159999999995</v>
      </c>
      <c r="MW474" s="5">
        <v>512.36159999999995</v>
      </c>
      <c r="MX474" s="5">
        <v>512.36159999999995</v>
      </c>
      <c r="MY474" s="5">
        <v>512.36159999999995</v>
      </c>
      <c r="MZ474" s="5">
        <v>512.36159999999995</v>
      </c>
      <c r="NA474" s="5">
        <v>512.36159999999995</v>
      </c>
      <c r="NB474" s="5">
        <v>512.36159999999995</v>
      </c>
      <c r="NC474" s="5">
        <v>512.36159999999995</v>
      </c>
      <c r="ND474" s="5">
        <v>543.103296</v>
      </c>
      <c r="NE474" s="5">
        <v>543.103296</v>
      </c>
      <c r="NF474" s="5">
        <v>543.103296</v>
      </c>
      <c r="NG474" s="5">
        <v>543.103296</v>
      </c>
      <c r="NH474" s="5">
        <v>543.103296</v>
      </c>
      <c r="NI474" s="5">
        <v>543.103296</v>
      </c>
      <c r="NJ474" s="5">
        <v>543.103296</v>
      </c>
      <c r="NK474" s="5">
        <v>543.103296</v>
      </c>
      <c r="NL474" s="5">
        <v>543.103296</v>
      </c>
      <c r="NM474" s="5">
        <v>543.103296</v>
      </c>
      <c r="NN474" s="5">
        <v>543.103296</v>
      </c>
      <c r="NO474" s="5">
        <v>543.103296</v>
      </c>
      <c r="NP474" s="5">
        <v>575.68949376000012</v>
      </c>
      <c r="NQ474" s="5">
        <v>575.68949376000012</v>
      </c>
      <c r="NR474" s="5">
        <v>575.68949376000012</v>
      </c>
      <c r="NS474" s="5">
        <v>575.68949376000012</v>
      </c>
      <c r="NT474" s="5">
        <v>575.68949376000012</v>
      </c>
      <c r="NU474" s="5">
        <v>575.68949376000012</v>
      </c>
      <c r="NV474" s="5">
        <v>575.68949376000012</v>
      </c>
      <c r="NW474" s="5">
        <v>575.68949376000012</v>
      </c>
      <c r="NX474" s="5">
        <v>575.68949376000012</v>
      </c>
      <c r="NY474" s="5">
        <v>575.68949376000012</v>
      </c>
      <c r="NZ474" s="5">
        <v>575.68949376000012</v>
      </c>
      <c r="OA474" s="5">
        <v>575.68949376000012</v>
      </c>
      <c r="OB474" s="5">
        <v>610.23086338560017</v>
      </c>
      <c r="OC474" s="5">
        <v>610.23086338560017</v>
      </c>
      <c r="OD474" s="5">
        <v>610.23086338560017</v>
      </c>
      <c r="OE474" s="5">
        <v>610.23086338560017</v>
      </c>
      <c r="OF474" s="5">
        <v>610.23086338560017</v>
      </c>
      <c r="OG474" s="5">
        <v>610.23086338560017</v>
      </c>
      <c r="OH474" s="5">
        <v>610.23086338560017</v>
      </c>
      <c r="OI474" s="5">
        <v>610.23086338560017</v>
      </c>
      <c r="OJ474" s="5">
        <v>610.23086338560017</v>
      </c>
      <c r="OK474" s="5">
        <v>610.23086338560017</v>
      </c>
      <c r="OL474" s="5">
        <v>610.23086338560017</v>
      </c>
      <c r="OM474" s="5">
        <v>610.23086338560017</v>
      </c>
      <c r="ON474" s="5"/>
      <c r="OQ474" s="59">
        <v>0</v>
      </c>
      <c r="OR474" s="59">
        <v>0</v>
      </c>
      <c r="OS474" s="59">
        <v>0</v>
      </c>
      <c r="OT474" s="59">
        <v>0</v>
      </c>
      <c r="OU474" s="59">
        <v>0</v>
      </c>
      <c r="OV474" s="59">
        <v>0</v>
      </c>
      <c r="OW474" s="59">
        <v>0</v>
      </c>
      <c r="OX474" s="59">
        <v>0</v>
      </c>
      <c r="OY474" s="59">
        <v>0</v>
      </c>
      <c r="OZ474" s="59">
        <v>0</v>
      </c>
      <c r="PA474" s="59">
        <v>0</v>
      </c>
      <c r="PB474" s="59">
        <v>0</v>
      </c>
      <c r="PC474" s="59">
        <v>0</v>
      </c>
      <c r="PD474" s="59">
        <v>0</v>
      </c>
      <c r="PE474" s="59">
        <v>0</v>
      </c>
      <c r="PF474" s="59">
        <v>0</v>
      </c>
      <c r="PG474" s="59">
        <v>0</v>
      </c>
      <c r="PH474" s="59">
        <v>0</v>
      </c>
      <c r="PI474" s="59">
        <v>0</v>
      </c>
      <c r="PJ474" s="59">
        <v>0</v>
      </c>
      <c r="PK474" s="59">
        <v>0</v>
      </c>
      <c r="PL474" s="59">
        <v>0</v>
      </c>
      <c r="PM474" s="59">
        <v>0</v>
      </c>
      <c r="PN474" s="59">
        <v>0</v>
      </c>
      <c r="PO474" s="59">
        <v>0</v>
      </c>
      <c r="PP474" s="59">
        <v>0</v>
      </c>
      <c r="PQ474" s="59">
        <v>0</v>
      </c>
      <c r="PR474" s="59">
        <v>0</v>
      </c>
      <c r="PS474" s="59">
        <v>0</v>
      </c>
      <c r="PT474" s="59">
        <v>0</v>
      </c>
      <c r="PU474" s="59">
        <v>0</v>
      </c>
      <c r="PV474" s="59">
        <v>0</v>
      </c>
      <c r="PW474" s="59">
        <v>0</v>
      </c>
      <c r="PX474" s="59">
        <v>0</v>
      </c>
      <c r="PY474" s="59">
        <v>0</v>
      </c>
      <c r="PZ474" s="59">
        <v>0</v>
      </c>
      <c r="QA474" s="59">
        <v>0</v>
      </c>
      <c r="QB474" s="59">
        <v>0</v>
      </c>
      <c r="QC474" s="59">
        <v>0</v>
      </c>
      <c r="QD474" s="59">
        <v>0</v>
      </c>
      <c r="QE474" s="59">
        <v>0</v>
      </c>
      <c r="QF474" s="59">
        <v>0</v>
      </c>
      <c r="QG474" s="59">
        <v>0</v>
      </c>
      <c r="QH474" s="59">
        <v>0</v>
      </c>
      <c r="QI474" s="59">
        <v>0</v>
      </c>
      <c r="QJ474" s="59">
        <v>0</v>
      </c>
      <c r="QK474" s="59">
        <v>0</v>
      </c>
      <c r="QL474" s="59">
        <v>0</v>
      </c>
      <c r="QM474" s="59">
        <v>0</v>
      </c>
      <c r="QN474" s="59">
        <v>0</v>
      </c>
      <c r="QO474" s="59">
        <v>0</v>
      </c>
      <c r="QP474" s="59">
        <v>0</v>
      </c>
      <c r="QQ474" s="59">
        <v>0</v>
      </c>
      <c r="QR474" s="59">
        <v>0</v>
      </c>
      <c r="QS474" s="59">
        <v>0</v>
      </c>
      <c r="QT474" s="59">
        <v>0</v>
      </c>
      <c r="QU474" s="59">
        <v>0</v>
      </c>
      <c r="QV474" s="59">
        <v>0</v>
      </c>
      <c r="QW474" s="59">
        <v>0</v>
      </c>
      <c r="QX474" s="59">
        <v>0</v>
      </c>
      <c r="QY474" s="59">
        <v>0</v>
      </c>
      <c r="QZ474" s="59">
        <v>0</v>
      </c>
      <c r="RA474" s="59">
        <v>0</v>
      </c>
      <c r="RB474" s="59">
        <v>0</v>
      </c>
      <c r="RC474" s="59">
        <v>0</v>
      </c>
      <c r="RD474" s="59">
        <v>0</v>
      </c>
      <c r="RE474" s="59">
        <v>0</v>
      </c>
      <c r="RF474" s="59">
        <v>0</v>
      </c>
      <c r="RG474" s="59">
        <v>0</v>
      </c>
      <c r="RH474" s="59">
        <v>0</v>
      </c>
      <c r="RI474" s="59">
        <v>0</v>
      </c>
      <c r="RJ474" s="59">
        <v>0</v>
      </c>
      <c r="RK474" s="59"/>
      <c r="RN474" s="59">
        <v>827.40000000000009</v>
      </c>
      <c r="RO474" s="59">
        <v>827.40000000000009</v>
      </c>
      <c r="RP474" s="59">
        <v>886.5</v>
      </c>
      <c r="RQ474" s="59">
        <v>886.5</v>
      </c>
      <c r="RR474" s="59">
        <v>886.5</v>
      </c>
      <c r="RS474" s="59">
        <v>886.5</v>
      </c>
      <c r="RT474" s="59">
        <v>886.5</v>
      </c>
      <c r="RU474" s="59">
        <v>886.5</v>
      </c>
      <c r="RV474" s="59">
        <v>886.5</v>
      </c>
      <c r="RW474" s="59">
        <v>886.5</v>
      </c>
      <c r="RX474" s="59">
        <v>886.5</v>
      </c>
      <c r="RY474" s="59">
        <v>886.5</v>
      </c>
      <c r="RZ474" s="59">
        <v>939.69</v>
      </c>
      <c r="SA474" s="59">
        <v>939.69</v>
      </c>
      <c r="SB474" s="59">
        <v>939.69</v>
      </c>
      <c r="SC474" s="59">
        <v>939.69</v>
      </c>
      <c r="SD474" s="59">
        <v>939.69</v>
      </c>
      <c r="SE474" s="59">
        <v>939.69</v>
      </c>
      <c r="SF474" s="59">
        <v>939.69</v>
      </c>
      <c r="SG474" s="59">
        <v>939.69</v>
      </c>
      <c r="SH474" s="59">
        <v>939.69</v>
      </c>
      <c r="SI474" s="59">
        <v>939.69</v>
      </c>
      <c r="SJ474" s="59">
        <v>939.69</v>
      </c>
      <c r="SK474" s="59">
        <v>939.69</v>
      </c>
      <c r="SL474" s="59">
        <v>996.07139999999993</v>
      </c>
      <c r="SM474" s="59">
        <v>996.07139999999993</v>
      </c>
      <c r="SN474" s="59">
        <v>996.07139999999993</v>
      </c>
      <c r="SO474" s="59">
        <v>996.07139999999993</v>
      </c>
      <c r="SP474" s="59">
        <v>996.07139999999993</v>
      </c>
      <c r="SQ474" s="59">
        <v>996.07139999999993</v>
      </c>
      <c r="SR474" s="59">
        <v>996.07139999999993</v>
      </c>
      <c r="SS474" s="59">
        <v>996.07139999999993</v>
      </c>
      <c r="ST474" s="59">
        <v>996.07139999999993</v>
      </c>
      <c r="SU474" s="59">
        <v>996.07139999999993</v>
      </c>
      <c r="SV474" s="59">
        <v>996.07139999999993</v>
      </c>
      <c r="SW474" s="59">
        <v>996.07139999999993</v>
      </c>
      <c r="SX474" s="59">
        <v>1055.8356840000001</v>
      </c>
      <c r="SY474" s="59">
        <v>1055.8356840000001</v>
      </c>
      <c r="SZ474" s="59">
        <v>1055.8356840000001</v>
      </c>
      <c r="TA474" s="59">
        <v>1055.8356840000001</v>
      </c>
      <c r="TB474" s="59">
        <v>1055.8356840000001</v>
      </c>
      <c r="TC474" s="59">
        <v>1055.8356840000001</v>
      </c>
      <c r="TD474" s="59">
        <v>1055.8356840000001</v>
      </c>
      <c r="TE474" s="59">
        <v>1055.8356840000001</v>
      </c>
      <c r="TF474" s="59">
        <v>1055.8356840000001</v>
      </c>
      <c r="TG474" s="59">
        <v>1055.8356840000001</v>
      </c>
      <c r="TH474" s="59">
        <v>1055.8356840000001</v>
      </c>
      <c r="TI474" s="59">
        <v>1055.8356840000001</v>
      </c>
      <c r="TJ474" s="59">
        <v>1119.1858250400001</v>
      </c>
      <c r="TK474" s="59">
        <v>1119.1858250400001</v>
      </c>
      <c r="TL474" s="59">
        <v>1119.1858250400001</v>
      </c>
      <c r="TM474" s="59">
        <v>1119.1858250400001</v>
      </c>
      <c r="TN474" s="59">
        <v>1119.1858250400001</v>
      </c>
      <c r="TO474" s="59">
        <v>1119.1858250400001</v>
      </c>
      <c r="TP474" s="59">
        <v>1119.1858250400001</v>
      </c>
      <c r="TQ474" s="59">
        <v>1119.1858250400001</v>
      </c>
      <c r="TR474" s="59">
        <v>1119.1858250400001</v>
      </c>
      <c r="TS474" s="59">
        <v>1119.1858250400001</v>
      </c>
      <c r="TT474" s="59">
        <v>1119.1858250400001</v>
      </c>
      <c r="TU474" s="59">
        <v>1119.1858250400001</v>
      </c>
      <c r="TV474" s="59">
        <v>1186.3369745424002</v>
      </c>
      <c r="TW474" s="59">
        <v>1186.3369745424002</v>
      </c>
      <c r="TX474" s="59">
        <v>1186.3369745424002</v>
      </c>
      <c r="TY474" s="59">
        <v>1186.3369745424002</v>
      </c>
      <c r="TZ474" s="59">
        <v>1186.3369745424002</v>
      </c>
      <c r="UA474" s="59">
        <v>1186.3369745424002</v>
      </c>
      <c r="UB474" s="59">
        <v>1186.3369745424002</v>
      </c>
      <c r="UC474" s="59">
        <v>1186.3369745424002</v>
      </c>
      <c r="UD474" s="59">
        <v>1186.3369745424002</v>
      </c>
      <c r="UE474" s="59">
        <v>1186.3369745424002</v>
      </c>
      <c r="UF474" s="59">
        <v>1186.3369745424002</v>
      </c>
      <c r="UG474" s="59">
        <v>1186.3369745424002</v>
      </c>
      <c r="UH474" s="59"/>
      <c r="UK474" s="59">
        <v>5108.6000000000004</v>
      </c>
      <c r="UL474" s="59">
        <v>5475.96</v>
      </c>
      <c r="UM474" s="59">
        <v>5804.5175999999992</v>
      </c>
      <c r="UN474" s="59">
        <v>6152.7886560000015</v>
      </c>
      <c r="UO474" s="59">
        <v>6521.9559753600006</v>
      </c>
      <c r="UP474" s="59">
        <v>6913.2733338815997</v>
      </c>
      <c r="UQ474" s="59"/>
      <c r="UT474" s="59">
        <v>5411.2</v>
      </c>
      <c r="UU474" s="59">
        <v>5800.32</v>
      </c>
      <c r="UV474" s="59">
        <v>6148.3392000000013</v>
      </c>
      <c r="UW474" s="59">
        <v>6517.2395520000018</v>
      </c>
      <c r="UX474" s="59">
        <v>6908.273925120001</v>
      </c>
      <c r="UY474" s="59">
        <v>7322.7703606272016</v>
      </c>
      <c r="UZ474" s="59"/>
      <c r="VC474" s="59">
        <v>0</v>
      </c>
      <c r="VD474" s="59">
        <v>0</v>
      </c>
      <c r="VE474" s="59">
        <v>0</v>
      </c>
      <c r="VF474" s="59">
        <v>0</v>
      </c>
      <c r="VG474" s="59">
        <v>0</v>
      </c>
      <c r="VH474" s="59">
        <v>0</v>
      </c>
      <c r="VI474" s="59"/>
      <c r="VL474" s="59">
        <v>10519.8</v>
      </c>
      <c r="VM474" s="59">
        <v>11276.279999999999</v>
      </c>
      <c r="VN474" s="59">
        <v>11952.856800000001</v>
      </c>
      <c r="VO474" s="59">
        <v>12670.028208000003</v>
      </c>
      <c r="VP474" s="59">
        <v>13430.229900480001</v>
      </c>
      <c r="VQ474" s="59">
        <v>14236.0436945088</v>
      </c>
      <c r="VR474" s="59"/>
      <c r="VU474" s="59">
        <v>178000</v>
      </c>
      <c r="VV474" s="59">
        <v>190800</v>
      </c>
      <c r="VW474" s="59">
        <v>202248</v>
      </c>
      <c r="VX474" s="59">
        <v>214382.87999999998</v>
      </c>
      <c r="VY474" s="59">
        <v>227245.85280000002</v>
      </c>
      <c r="VZ474" s="59">
        <v>240880.60396800001</v>
      </c>
      <c r="WA474" s="59"/>
      <c r="WD474" s="59">
        <v>14833.333333333334</v>
      </c>
      <c r="WE474" s="59">
        <v>15900</v>
      </c>
      <c r="WF474" s="59">
        <v>16854</v>
      </c>
      <c r="WG474" s="59">
        <v>17865.239999999998</v>
      </c>
      <c r="WH474" s="59">
        <v>18937.154400000003</v>
      </c>
      <c r="WI474" s="59">
        <v>20073.383664000001</v>
      </c>
      <c r="WJ474" s="59"/>
      <c r="WM474" s="59">
        <v>622.46468037487773</v>
      </c>
      <c r="WN474" s="59">
        <v>667.22618548048683</v>
      </c>
      <c r="WO474" s="59">
        <v>707.25975660931601</v>
      </c>
      <c r="WP474" s="59">
        <v>749.69534200587486</v>
      </c>
      <c r="WQ474" s="59">
        <v>794.67706252622759</v>
      </c>
      <c r="WR474" s="59">
        <v>842.35768627780124</v>
      </c>
      <c r="WS474" s="59"/>
      <c r="WV474" s="74">
        <v>99.533333333333331</v>
      </c>
      <c r="WW474" s="74">
        <v>111.53333333333333</v>
      </c>
      <c r="WX474" s="74">
        <v>123.53333333333333</v>
      </c>
      <c r="WY474" s="74">
        <v>135.53333333333333</v>
      </c>
      <c r="WZ474" s="74">
        <v>147.53333333333333</v>
      </c>
      <c r="XA474" s="74">
        <v>159.53333333333333</v>
      </c>
      <c r="XB474" s="74"/>
      <c r="XE474" s="80">
        <v>8</v>
      </c>
      <c r="XF474" s="80">
        <v>9</v>
      </c>
      <c r="XG474" s="80">
        <v>10</v>
      </c>
      <c r="XH474" s="80">
        <v>11</v>
      </c>
      <c r="XI474" s="80">
        <v>12</v>
      </c>
      <c r="XJ474" s="80">
        <v>13</v>
      </c>
      <c r="XK474" s="80"/>
      <c r="XL474" s="75"/>
      <c r="XM474" s="75"/>
      <c r="XN474" s="80">
        <v>3</v>
      </c>
      <c r="XO474" s="80">
        <v>3</v>
      </c>
      <c r="XP474" s="80">
        <v>3</v>
      </c>
      <c r="XQ474" s="80">
        <v>3</v>
      </c>
      <c r="XR474" s="80">
        <v>3</v>
      </c>
      <c r="XS474" s="80">
        <v>3</v>
      </c>
      <c r="XT474" s="80"/>
      <c r="XW474" s="80">
        <v>15</v>
      </c>
      <c r="XX474" s="80">
        <v>15</v>
      </c>
      <c r="XY474" s="80">
        <v>15</v>
      </c>
      <c r="XZ474" s="80">
        <v>15</v>
      </c>
      <c r="YA474" s="80">
        <v>15</v>
      </c>
      <c r="YB474" s="80">
        <v>15</v>
      </c>
      <c r="YC474" s="80"/>
      <c r="YF474" s="5">
        <v>3787.6975800811315</v>
      </c>
      <c r="YG474" s="5">
        <v>4060.0713386487623</v>
      </c>
      <c r="YH474" s="5">
        <v>4303.6756189676889</v>
      </c>
      <c r="YI474" s="5">
        <v>4561.8961561057477</v>
      </c>
      <c r="YJ474" s="5">
        <v>4835.6099254720957</v>
      </c>
      <c r="YK474" s="5">
        <v>5125.7465210004211</v>
      </c>
      <c r="YL474" s="5"/>
      <c r="YO474" s="5">
        <v>37347.880822492662</v>
      </c>
      <c r="YP474" s="5">
        <v>40033.571128829208</v>
      </c>
      <c r="YQ474" s="5">
        <v>42435.585396558963</v>
      </c>
      <c r="YR474" s="5">
        <v>44981.720520352494</v>
      </c>
      <c r="YS474" s="5">
        <v>47680.623751573658</v>
      </c>
      <c r="YT474" s="5">
        <v>50541.461176668075</v>
      </c>
      <c r="YU474" s="5"/>
      <c r="YX474" s="5">
        <v>25543.624959189077</v>
      </c>
      <c r="YY474" s="5">
        <v>39676.668144874908</v>
      </c>
      <c r="YZ474" s="5">
        <v>42435.585396558963</v>
      </c>
      <c r="ZA474" s="5">
        <v>44981.720520352494</v>
      </c>
      <c r="ZB474" s="5">
        <v>47680.623751573658</v>
      </c>
      <c r="ZC474" s="5">
        <v>50541.461176668075</v>
      </c>
      <c r="ZD474" s="5"/>
      <c r="ZG474" s="5">
        <v>622.46468037487773</v>
      </c>
      <c r="ZH474" s="5">
        <v>667.22618548048683</v>
      </c>
      <c r="ZI474" s="5">
        <v>707.25975660931601</v>
      </c>
      <c r="ZJ474" s="5">
        <v>749.69534200587486</v>
      </c>
      <c r="ZK474" s="5">
        <v>794.67706252622759</v>
      </c>
      <c r="ZL474" s="5">
        <v>842.35768627780124</v>
      </c>
      <c r="ZM474" s="5"/>
      <c r="ZP474" s="60">
        <v>17429.011050496578</v>
      </c>
      <c r="ZQ474" s="60">
        <v>18682.333193453633</v>
      </c>
      <c r="ZR474" s="60">
        <v>19803.273185060847</v>
      </c>
      <c r="ZS474" s="60">
        <v>20991.469576164498</v>
      </c>
      <c r="ZT474" s="60">
        <v>22250.957750734371</v>
      </c>
      <c r="ZU474" s="60">
        <v>23586.015215778436</v>
      </c>
      <c r="ZV474" s="60"/>
      <c r="ZY474" s="60">
        <v>622.46468037487773</v>
      </c>
      <c r="ZZ474" s="60">
        <v>667.22618548048683</v>
      </c>
      <c r="AAA474" s="60">
        <v>707.25975660931601</v>
      </c>
      <c r="AAB474" s="60">
        <v>749.69534200587486</v>
      </c>
      <c r="AAC474" s="60">
        <v>794.67706252622759</v>
      </c>
      <c r="AAD474" s="60">
        <v>842.35768627780124</v>
      </c>
      <c r="AAE474" s="60"/>
      <c r="AAH474" s="60">
        <v>118268.28927122676</v>
      </c>
      <c r="AAI474" s="60">
        <v>142119.1775073437</v>
      </c>
      <c r="AAJ474" s="60">
        <v>166913.30255979858</v>
      </c>
      <c r="AAK474" s="60">
        <v>194171.09357952161</v>
      </c>
      <c r="AAL474" s="60">
        <v>224098.93163239618</v>
      </c>
      <c r="AAM474" s="60">
        <v>256919.09431472936</v>
      </c>
      <c r="AAN474" s="60"/>
      <c r="AAQ474" s="5">
        <v>135697.30032172333</v>
      </c>
      <c r="AAR474" s="5">
        <v>160801.51070079734</v>
      </c>
      <c r="AAS474" s="5">
        <v>186716.57574485944</v>
      </c>
      <c r="AAT474" s="5">
        <v>215162.5631556861</v>
      </c>
      <c r="AAU474" s="5">
        <v>246349.88938313056</v>
      </c>
      <c r="AAV474" s="5">
        <v>280505.10953050782</v>
      </c>
    </row>
    <row r="475" spans="2:724" ht="15" customHeight="1">
      <c r="B475" s="228">
        <v>202</v>
      </c>
      <c r="C475" s="228">
        <v>925176</v>
      </c>
      <c r="D475" s="229" t="s">
        <v>609</v>
      </c>
      <c r="E475" s="73" t="b">
        <v>0</v>
      </c>
      <c r="F475" s="230">
        <v>39257</v>
      </c>
      <c r="G475" s="231" t="s">
        <v>426</v>
      </c>
      <c r="H475" s="57" t="s">
        <v>303</v>
      </c>
      <c r="I475" s="57" t="s">
        <v>199</v>
      </c>
      <c r="J475" s="229" t="s">
        <v>223</v>
      </c>
      <c r="K475" s="232">
        <v>8464</v>
      </c>
      <c r="L475" s="232">
        <v>0</v>
      </c>
      <c r="M475" s="73" t="b">
        <v>1</v>
      </c>
      <c r="N475" s="73" t="b">
        <v>1</v>
      </c>
      <c r="O475" s="73" t="b">
        <v>1</v>
      </c>
      <c r="P475" s="27">
        <v>40353</v>
      </c>
      <c r="Q475" s="27" t="s">
        <v>426</v>
      </c>
      <c r="R475" s="69">
        <v>0</v>
      </c>
      <c r="S475" s="69">
        <v>0.06</v>
      </c>
      <c r="T475" s="69">
        <v>0.06</v>
      </c>
      <c r="U475" s="69">
        <v>0.06</v>
      </c>
      <c r="V475" s="69">
        <v>0.06</v>
      </c>
      <c r="W475" s="69">
        <v>0.06</v>
      </c>
      <c r="Z475" s="232">
        <v>8464</v>
      </c>
      <c r="AA475" s="232">
        <v>8464</v>
      </c>
      <c r="AB475" s="232">
        <v>8464</v>
      </c>
      <c r="AC475" s="232">
        <v>8464</v>
      </c>
      <c r="AD475" s="232">
        <v>8464</v>
      </c>
      <c r="AE475" s="232">
        <v>9905</v>
      </c>
      <c r="AF475" s="232">
        <v>9905</v>
      </c>
      <c r="AG475" s="232">
        <v>9905</v>
      </c>
      <c r="AH475" s="232">
        <v>9905</v>
      </c>
      <c r="AI475" s="232">
        <v>9905</v>
      </c>
      <c r="AJ475" s="232">
        <v>9905</v>
      </c>
      <c r="AK475" s="232">
        <v>9905</v>
      </c>
      <c r="AL475" s="5">
        <v>10499.300000000001</v>
      </c>
      <c r="AM475" s="5">
        <v>10499.300000000001</v>
      </c>
      <c r="AN475" s="5">
        <v>10499.300000000001</v>
      </c>
      <c r="AO475" s="5">
        <v>10499.300000000001</v>
      </c>
      <c r="AP475" s="5">
        <v>10499.300000000001</v>
      </c>
      <c r="AQ475" s="5">
        <v>10499.300000000001</v>
      </c>
      <c r="AR475" s="5">
        <v>10499.300000000001</v>
      </c>
      <c r="AS475" s="5">
        <v>10499.300000000001</v>
      </c>
      <c r="AT475" s="5">
        <v>10499.300000000001</v>
      </c>
      <c r="AU475" s="5">
        <v>10499.300000000001</v>
      </c>
      <c r="AV475" s="5">
        <v>10499.300000000001</v>
      </c>
      <c r="AW475" s="5">
        <v>10499.300000000001</v>
      </c>
      <c r="AX475" s="5">
        <v>11129.258000000002</v>
      </c>
      <c r="AY475" s="5">
        <v>11129.258000000002</v>
      </c>
      <c r="AZ475" s="5">
        <v>11129.258000000002</v>
      </c>
      <c r="BA475" s="5">
        <v>11129.258000000002</v>
      </c>
      <c r="BB475" s="5">
        <v>11129.258000000002</v>
      </c>
      <c r="BC475" s="5">
        <v>11129.258000000002</v>
      </c>
      <c r="BD475" s="5">
        <v>11129.258000000002</v>
      </c>
      <c r="BE475" s="5">
        <v>11129.258000000002</v>
      </c>
      <c r="BF475" s="5">
        <v>11129.258000000002</v>
      </c>
      <c r="BG475" s="5">
        <v>11129.258000000002</v>
      </c>
      <c r="BH475" s="5">
        <v>11129.258000000002</v>
      </c>
      <c r="BI475" s="5">
        <v>11129.258000000002</v>
      </c>
      <c r="BJ475" s="5">
        <v>11797.013480000001</v>
      </c>
      <c r="BK475" s="5">
        <v>11797.013480000001</v>
      </c>
      <c r="BL475" s="5">
        <v>11797.013480000001</v>
      </c>
      <c r="BM475" s="5">
        <v>11797.013480000001</v>
      </c>
      <c r="BN475" s="5">
        <v>11797.013480000001</v>
      </c>
      <c r="BO475" s="5">
        <v>11797.013480000001</v>
      </c>
      <c r="BP475" s="5">
        <v>11797.013480000001</v>
      </c>
      <c r="BQ475" s="5">
        <v>11797.013480000001</v>
      </c>
      <c r="BR475" s="5">
        <v>11797.013480000001</v>
      </c>
      <c r="BS475" s="5">
        <v>11797.013480000001</v>
      </c>
      <c r="BT475" s="5">
        <v>11797.013480000001</v>
      </c>
      <c r="BU475" s="5">
        <v>11797.013480000001</v>
      </c>
      <c r="BV475" s="5">
        <v>12504.834288800002</v>
      </c>
      <c r="BW475" s="5">
        <v>12504.834288800002</v>
      </c>
      <c r="BX475" s="5">
        <v>12504.834288800002</v>
      </c>
      <c r="BY475" s="5">
        <v>12504.834288800002</v>
      </c>
      <c r="BZ475" s="5">
        <v>12504.834288800002</v>
      </c>
      <c r="CA475" s="5">
        <v>12504.834288800002</v>
      </c>
      <c r="CB475" s="5">
        <v>12504.834288800002</v>
      </c>
      <c r="CC475" s="5">
        <v>12504.834288800002</v>
      </c>
      <c r="CD475" s="5">
        <v>12504.834288800002</v>
      </c>
      <c r="CE475" s="5">
        <v>12504.834288800002</v>
      </c>
      <c r="CF475" s="5">
        <v>12504.834288800002</v>
      </c>
      <c r="CG475" s="5">
        <v>12504.834288800002</v>
      </c>
      <c r="CH475" s="5">
        <v>13255.124346128003</v>
      </c>
      <c r="CI475" s="5">
        <v>13255.124346128003</v>
      </c>
      <c r="CJ475" s="5">
        <v>13255.124346128003</v>
      </c>
      <c r="CK475" s="5">
        <v>13255.124346128003</v>
      </c>
      <c r="CL475" s="5">
        <v>13255.124346128003</v>
      </c>
      <c r="CM475" s="5">
        <v>13255.124346128003</v>
      </c>
      <c r="CN475" s="5">
        <v>13255.124346128003</v>
      </c>
      <c r="CO475" s="5">
        <v>13255.124346128003</v>
      </c>
      <c r="CP475" s="5">
        <v>13255.124346128003</v>
      </c>
      <c r="CQ475" s="5">
        <v>13255.124346128003</v>
      </c>
      <c r="CR475" s="5">
        <v>13255.124346128003</v>
      </c>
      <c r="CS475" s="5">
        <v>13255.124346128003</v>
      </c>
      <c r="CU475" s="69">
        <v>0</v>
      </c>
      <c r="CV475" s="69">
        <v>0</v>
      </c>
      <c r="CW475" s="69">
        <v>0</v>
      </c>
      <c r="CX475" s="69">
        <v>0</v>
      </c>
      <c r="CY475" s="69">
        <v>0</v>
      </c>
      <c r="CZ475" s="69">
        <v>0</v>
      </c>
      <c r="DC475" s="5">
        <v>0</v>
      </c>
      <c r="DD475" s="5">
        <v>0</v>
      </c>
      <c r="DE475" s="5">
        <v>0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0</v>
      </c>
      <c r="DO475" s="5">
        <v>0</v>
      </c>
      <c r="DP475" s="5">
        <v>0</v>
      </c>
      <c r="DQ475" s="5">
        <v>0</v>
      </c>
      <c r="DR475" s="5">
        <v>0</v>
      </c>
      <c r="DS475" s="5">
        <v>0</v>
      </c>
      <c r="DT475" s="5">
        <v>0</v>
      </c>
      <c r="DU475" s="5">
        <v>0</v>
      </c>
      <c r="DV475" s="5">
        <v>0</v>
      </c>
      <c r="DW475" s="5">
        <v>0</v>
      </c>
      <c r="DX475" s="5">
        <v>0</v>
      </c>
      <c r="DY475" s="5">
        <v>0</v>
      </c>
      <c r="DZ475" s="5">
        <v>0</v>
      </c>
      <c r="EA475" s="5">
        <v>0</v>
      </c>
      <c r="EB475" s="5">
        <v>0</v>
      </c>
      <c r="EC475" s="5">
        <v>0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0</v>
      </c>
      <c r="EK475" s="5">
        <v>0</v>
      </c>
      <c r="EL475" s="5">
        <v>0</v>
      </c>
      <c r="EM475" s="5">
        <v>0</v>
      </c>
      <c r="EN475" s="5">
        <v>0</v>
      </c>
      <c r="EO475" s="5">
        <v>0</v>
      </c>
      <c r="EP475" s="5">
        <v>0</v>
      </c>
      <c r="EQ475" s="5">
        <v>0</v>
      </c>
      <c r="ER475" s="5">
        <v>0</v>
      </c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0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0</v>
      </c>
      <c r="FO475" s="5">
        <v>0</v>
      </c>
      <c r="FP475" s="5">
        <v>0</v>
      </c>
      <c r="FQ475" s="5">
        <v>0</v>
      </c>
      <c r="FR475" s="5">
        <v>0</v>
      </c>
      <c r="FS475" s="5">
        <v>0</v>
      </c>
      <c r="FT475" s="5">
        <v>0</v>
      </c>
      <c r="FU475" s="5">
        <v>0</v>
      </c>
      <c r="FV475" s="5">
        <v>0</v>
      </c>
      <c r="FW475" s="5"/>
      <c r="FZ475" s="5">
        <v>8464</v>
      </c>
      <c r="GA475" s="5">
        <v>8464</v>
      </c>
      <c r="GB475" s="5">
        <v>8464</v>
      </c>
      <c r="GC475" s="5">
        <v>8464</v>
      </c>
      <c r="GD475" s="5">
        <v>8464</v>
      </c>
      <c r="GE475" s="5">
        <v>9905</v>
      </c>
      <c r="GF475" s="5">
        <v>9905</v>
      </c>
      <c r="GG475" s="5">
        <v>9905</v>
      </c>
      <c r="GH475" s="5">
        <v>9905</v>
      </c>
      <c r="GI475" s="5">
        <v>9905</v>
      </c>
      <c r="GJ475" s="5">
        <v>9905</v>
      </c>
      <c r="GK475" s="5">
        <v>9905</v>
      </c>
      <c r="GL475" s="5">
        <v>10499.300000000001</v>
      </c>
      <c r="GM475" s="5">
        <v>10499.300000000001</v>
      </c>
      <c r="GN475" s="5">
        <v>10499.300000000001</v>
      </c>
      <c r="GO475" s="5">
        <v>10499.300000000001</v>
      </c>
      <c r="GP475" s="5">
        <v>10499.300000000001</v>
      </c>
      <c r="GQ475" s="5">
        <v>10499.300000000001</v>
      </c>
      <c r="GR475" s="5">
        <v>10499.300000000001</v>
      </c>
      <c r="GS475" s="5">
        <v>10499.300000000001</v>
      </c>
      <c r="GT475" s="5">
        <v>10499.300000000001</v>
      </c>
      <c r="GU475" s="5">
        <v>10499.300000000001</v>
      </c>
      <c r="GV475" s="5">
        <v>10499.300000000001</v>
      </c>
      <c r="GW475" s="5">
        <v>10499.300000000001</v>
      </c>
      <c r="GX475" s="5">
        <v>11129.258000000002</v>
      </c>
      <c r="GY475" s="5">
        <v>11129.258000000002</v>
      </c>
      <c r="GZ475" s="5">
        <v>11129.258000000002</v>
      </c>
      <c r="HA475" s="5">
        <v>11129.258000000002</v>
      </c>
      <c r="HB475" s="5">
        <v>11129.258000000002</v>
      </c>
      <c r="HC475" s="5">
        <v>11129.258000000002</v>
      </c>
      <c r="HD475" s="5">
        <v>11129.258000000002</v>
      </c>
      <c r="HE475" s="5">
        <v>11129.258000000002</v>
      </c>
      <c r="HF475" s="5">
        <v>11129.258000000002</v>
      </c>
      <c r="HG475" s="5">
        <v>11129.258000000002</v>
      </c>
      <c r="HH475" s="5">
        <v>11129.258000000002</v>
      </c>
      <c r="HI475" s="5">
        <v>11129.258000000002</v>
      </c>
      <c r="HJ475" s="5">
        <v>11797.013480000001</v>
      </c>
      <c r="HK475" s="5">
        <v>11797.013480000001</v>
      </c>
      <c r="HL475" s="5">
        <v>11797.013480000001</v>
      </c>
      <c r="HM475" s="5">
        <v>11797.013480000001</v>
      </c>
      <c r="HN475" s="5">
        <v>11797.013480000001</v>
      </c>
      <c r="HO475" s="5">
        <v>11797.013480000001</v>
      </c>
      <c r="HP475" s="5">
        <v>11797.013480000001</v>
      </c>
      <c r="HQ475" s="5">
        <v>11797.013480000001</v>
      </c>
      <c r="HR475" s="5">
        <v>11797.013480000001</v>
      </c>
      <c r="HS475" s="5">
        <v>11797.013480000001</v>
      </c>
      <c r="HT475" s="5">
        <v>11797.013480000001</v>
      </c>
      <c r="HU475" s="5">
        <v>11797.013480000001</v>
      </c>
      <c r="HV475" s="5">
        <v>12504.834288800002</v>
      </c>
      <c r="HW475" s="5">
        <v>12504.834288800002</v>
      </c>
      <c r="HX475" s="5">
        <v>12504.834288800002</v>
      </c>
      <c r="HY475" s="5">
        <v>12504.834288800002</v>
      </c>
      <c r="HZ475" s="5">
        <v>12504.834288800002</v>
      </c>
      <c r="IA475" s="5">
        <v>12504.834288800002</v>
      </c>
      <c r="IB475" s="5">
        <v>12504.834288800002</v>
      </c>
      <c r="IC475" s="5">
        <v>12504.834288800002</v>
      </c>
      <c r="ID475" s="5">
        <v>12504.834288800002</v>
      </c>
      <c r="IE475" s="5">
        <v>12504.834288800002</v>
      </c>
      <c r="IF475" s="5">
        <v>12504.834288800002</v>
      </c>
      <c r="IG475" s="5">
        <v>12504.834288800002</v>
      </c>
      <c r="IH475" s="5">
        <v>13255.124346128003</v>
      </c>
      <c r="II475" s="5">
        <v>13255.124346128003</v>
      </c>
      <c r="IJ475" s="5">
        <v>13255.124346128003</v>
      </c>
      <c r="IK475" s="5">
        <v>13255.124346128003</v>
      </c>
      <c r="IL475" s="5">
        <v>13255.124346128003</v>
      </c>
      <c r="IM475" s="5">
        <v>13255.124346128003</v>
      </c>
      <c r="IN475" s="5">
        <v>13255.124346128003</v>
      </c>
      <c r="IO475" s="5">
        <v>13255.124346128003</v>
      </c>
      <c r="IP475" s="5">
        <v>13255.124346128003</v>
      </c>
      <c r="IQ475" s="5">
        <v>13255.124346128003</v>
      </c>
      <c r="IR475" s="5">
        <v>13255.124346128003</v>
      </c>
      <c r="IS475" s="5">
        <v>13255.124346128003</v>
      </c>
      <c r="IT475" s="5"/>
      <c r="IW475" s="5">
        <v>242.91679999999999</v>
      </c>
      <c r="IX475" s="5">
        <v>242.91679999999999</v>
      </c>
      <c r="IY475" s="5">
        <v>242.91679999999999</v>
      </c>
      <c r="IZ475" s="5">
        <v>242.91679999999999</v>
      </c>
      <c r="JA475" s="5">
        <v>242.91679999999999</v>
      </c>
      <c r="JB475" s="5">
        <v>284.27350000000001</v>
      </c>
      <c r="JC475" s="5">
        <v>284.27350000000001</v>
      </c>
      <c r="JD475" s="5">
        <v>284.27350000000001</v>
      </c>
      <c r="JE475" s="5">
        <v>284.27350000000001</v>
      </c>
      <c r="JF475" s="5">
        <v>284.27350000000001</v>
      </c>
      <c r="JG475" s="5">
        <v>284.27350000000001</v>
      </c>
      <c r="JH475" s="5">
        <v>284.27350000000001</v>
      </c>
      <c r="JI475" s="5">
        <v>301.32991000000004</v>
      </c>
      <c r="JJ475" s="5">
        <v>301.32991000000004</v>
      </c>
      <c r="JK475" s="5">
        <v>301.32991000000004</v>
      </c>
      <c r="JL475" s="5">
        <v>301.32991000000004</v>
      </c>
      <c r="JM475" s="5">
        <v>301.32991000000004</v>
      </c>
      <c r="JN475" s="5">
        <v>301.32991000000004</v>
      </c>
      <c r="JO475" s="5">
        <v>301.32991000000004</v>
      </c>
      <c r="JP475" s="5">
        <v>301.32991000000004</v>
      </c>
      <c r="JQ475" s="5">
        <v>301.32991000000004</v>
      </c>
      <c r="JR475" s="5">
        <v>301.32991000000004</v>
      </c>
      <c r="JS475" s="5">
        <v>301.32991000000004</v>
      </c>
      <c r="JT475" s="5">
        <v>301.32991000000004</v>
      </c>
      <c r="JU475" s="5">
        <v>319.40970460000005</v>
      </c>
      <c r="JV475" s="5">
        <v>319.40970460000005</v>
      </c>
      <c r="JW475" s="5">
        <v>319.40970460000005</v>
      </c>
      <c r="JX475" s="5">
        <v>319.40970460000005</v>
      </c>
      <c r="JY475" s="5">
        <v>319.40970460000005</v>
      </c>
      <c r="JZ475" s="5">
        <v>319.40970460000005</v>
      </c>
      <c r="KA475" s="5">
        <v>319.40970460000005</v>
      </c>
      <c r="KB475" s="5">
        <v>319.40970460000005</v>
      </c>
      <c r="KC475" s="5">
        <v>319.40970460000005</v>
      </c>
      <c r="KD475" s="5">
        <v>319.40970460000005</v>
      </c>
      <c r="KE475" s="5">
        <v>319.40970460000005</v>
      </c>
      <c r="KF475" s="5">
        <v>319.40970460000005</v>
      </c>
      <c r="KG475" s="5">
        <v>338.57428687600003</v>
      </c>
      <c r="KH475" s="5">
        <v>338.57428687600003</v>
      </c>
      <c r="KI475" s="5">
        <v>338.57428687600003</v>
      </c>
      <c r="KJ475" s="5">
        <v>338.57428687600003</v>
      </c>
      <c r="KK475" s="5">
        <v>338.57428687600003</v>
      </c>
      <c r="KL475" s="5">
        <v>338.57428687600003</v>
      </c>
      <c r="KM475" s="5">
        <v>338.57428687600003</v>
      </c>
      <c r="KN475" s="5">
        <v>338.57428687600003</v>
      </c>
      <c r="KO475" s="5">
        <v>338.57428687600003</v>
      </c>
      <c r="KP475" s="5">
        <v>338.57428687600003</v>
      </c>
      <c r="KQ475" s="5">
        <v>338.57428687600003</v>
      </c>
      <c r="KR475" s="5">
        <v>338.57428687600003</v>
      </c>
      <c r="KS475" s="5">
        <v>358.88874408856009</v>
      </c>
      <c r="KT475" s="5">
        <v>358.88874408856009</v>
      </c>
      <c r="KU475" s="5">
        <v>358.88874408856009</v>
      </c>
      <c r="KV475" s="5">
        <v>358.88874408856009</v>
      </c>
      <c r="KW475" s="5">
        <v>358.88874408856009</v>
      </c>
      <c r="KX475" s="5">
        <v>358.88874408856009</v>
      </c>
      <c r="KY475" s="5">
        <v>358.88874408856009</v>
      </c>
      <c r="KZ475" s="5">
        <v>358.88874408856009</v>
      </c>
      <c r="LA475" s="5">
        <v>358.88874408856009</v>
      </c>
      <c r="LB475" s="5">
        <v>358.88874408856009</v>
      </c>
      <c r="LC475" s="5">
        <v>358.88874408856009</v>
      </c>
      <c r="LD475" s="5">
        <v>358.88874408856009</v>
      </c>
      <c r="LE475" s="5">
        <v>380.42206873387369</v>
      </c>
      <c r="LF475" s="5">
        <v>380.42206873387369</v>
      </c>
      <c r="LG475" s="5">
        <v>380.42206873387369</v>
      </c>
      <c r="LH475" s="5">
        <v>380.42206873387369</v>
      </c>
      <c r="LI475" s="5">
        <v>380.42206873387369</v>
      </c>
      <c r="LJ475" s="5">
        <v>380.42206873387369</v>
      </c>
      <c r="LK475" s="5">
        <v>380.42206873387369</v>
      </c>
      <c r="LL475" s="5">
        <v>380.42206873387369</v>
      </c>
      <c r="LM475" s="5">
        <v>380.42206873387369</v>
      </c>
      <c r="LN475" s="5">
        <v>380.42206873387369</v>
      </c>
      <c r="LO475" s="5">
        <v>380.42206873387369</v>
      </c>
      <c r="LP475" s="5">
        <v>380.42206873387369</v>
      </c>
      <c r="LQ475" s="5"/>
      <c r="LT475" s="5">
        <v>257.30560000000003</v>
      </c>
      <c r="LU475" s="5">
        <v>257.30560000000003</v>
      </c>
      <c r="LV475" s="5">
        <v>257.30560000000003</v>
      </c>
      <c r="LW475" s="5">
        <v>257.30560000000003</v>
      </c>
      <c r="LX475" s="5">
        <v>257.30560000000003</v>
      </c>
      <c r="LY475" s="5">
        <v>301.11200000000002</v>
      </c>
      <c r="LZ475" s="5">
        <v>301.11200000000002</v>
      </c>
      <c r="MA475" s="5">
        <v>301.11200000000002</v>
      </c>
      <c r="MB475" s="5">
        <v>301.11200000000002</v>
      </c>
      <c r="MC475" s="5">
        <v>301.11200000000002</v>
      </c>
      <c r="MD475" s="5">
        <v>301.11200000000002</v>
      </c>
      <c r="ME475" s="5">
        <v>301.11200000000002</v>
      </c>
      <c r="MF475" s="5">
        <v>319.17872000000006</v>
      </c>
      <c r="MG475" s="5">
        <v>319.17872000000006</v>
      </c>
      <c r="MH475" s="5">
        <v>319.17872000000006</v>
      </c>
      <c r="MI475" s="5">
        <v>319.17872000000006</v>
      </c>
      <c r="MJ475" s="5">
        <v>319.17872000000006</v>
      </c>
      <c r="MK475" s="5">
        <v>319.17872000000006</v>
      </c>
      <c r="ML475" s="5">
        <v>319.17872000000006</v>
      </c>
      <c r="MM475" s="5">
        <v>319.17872000000006</v>
      </c>
      <c r="MN475" s="5">
        <v>319.17872000000006</v>
      </c>
      <c r="MO475" s="5">
        <v>319.17872000000006</v>
      </c>
      <c r="MP475" s="5">
        <v>319.17872000000006</v>
      </c>
      <c r="MQ475" s="5">
        <v>319.17872000000006</v>
      </c>
      <c r="MR475" s="5">
        <v>338.32944320000007</v>
      </c>
      <c r="MS475" s="5">
        <v>338.32944320000007</v>
      </c>
      <c r="MT475" s="5">
        <v>338.32944320000007</v>
      </c>
      <c r="MU475" s="5">
        <v>338.32944320000007</v>
      </c>
      <c r="MV475" s="5">
        <v>338.32944320000007</v>
      </c>
      <c r="MW475" s="5">
        <v>338.32944320000007</v>
      </c>
      <c r="MX475" s="5">
        <v>338.32944320000007</v>
      </c>
      <c r="MY475" s="5">
        <v>338.32944320000007</v>
      </c>
      <c r="MZ475" s="5">
        <v>338.32944320000007</v>
      </c>
      <c r="NA475" s="5">
        <v>338.32944320000007</v>
      </c>
      <c r="NB475" s="5">
        <v>338.32944320000007</v>
      </c>
      <c r="NC475" s="5">
        <v>338.32944320000007</v>
      </c>
      <c r="ND475" s="5">
        <v>358.62920979200004</v>
      </c>
      <c r="NE475" s="5">
        <v>358.62920979200004</v>
      </c>
      <c r="NF475" s="5">
        <v>358.62920979200004</v>
      </c>
      <c r="NG475" s="5">
        <v>358.62920979200004</v>
      </c>
      <c r="NH475" s="5">
        <v>358.62920979200004</v>
      </c>
      <c r="NI475" s="5">
        <v>358.62920979200004</v>
      </c>
      <c r="NJ475" s="5">
        <v>358.62920979200004</v>
      </c>
      <c r="NK475" s="5">
        <v>358.62920979200004</v>
      </c>
      <c r="NL475" s="5">
        <v>358.62920979200004</v>
      </c>
      <c r="NM475" s="5">
        <v>358.62920979200004</v>
      </c>
      <c r="NN475" s="5">
        <v>358.62920979200004</v>
      </c>
      <c r="NO475" s="5">
        <v>358.62920979200004</v>
      </c>
      <c r="NP475" s="5">
        <v>380.14696237952006</v>
      </c>
      <c r="NQ475" s="5">
        <v>380.14696237952006</v>
      </c>
      <c r="NR475" s="5">
        <v>380.14696237952006</v>
      </c>
      <c r="NS475" s="5">
        <v>380.14696237952006</v>
      </c>
      <c r="NT475" s="5">
        <v>380.14696237952006</v>
      </c>
      <c r="NU475" s="5">
        <v>380.14696237952006</v>
      </c>
      <c r="NV475" s="5">
        <v>380.14696237952006</v>
      </c>
      <c r="NW475" s="5">
        <v>380.14696237952006</v>
      </c>
      <c r="NX475" s="5">
        <v>380.14696237952006</v>
      </c>
      <c r="NY475" s="5">
        <v>380.14696237952006</v>
      </c>
      <c r="NZ475" s="5">
        <v>380.14696237952006</v>
      </c>
      <c r="OA475" s="5">
        <v>380.14696237952006</v>
      </c>
      <c r="OB475" s="5">
        <v>402.95578012229129</v>
      </c>
      <c r="OC475" s="5">
        <v>402.95578012229129</v>
      </c>
      <c r="OD475" s="5">
        <v>402.95578012229129</v>
      </c>
      <c r="OE475" s="5">
        <v>402.95578012229129</v>
      </c>
      <c r="OF475" s="5">
        <v>402.95578012229129</v>
      </c>
      <c r="OG475" s="5">
        <v>402.95578012229129</v>
      </c>
      <c r="OH475" s="5">
        <v>402.95578012229129</v>
      </c>
      <c r="OI475" s="5">
        <v>402.95578012229129</v>
      </c>
      <c r="OJ475" s="5">
        <v>402.95578012229129</v>
      </c>
      <c r="OK475" s="5">
        <v>402.95578012229129</v>
      </c>
      <c r="OL475" s="5">
        <v>402.95578012229129</v>
      </c>
      <c r="OM475" s="5">
        <v>402.95578012229129</v>
      </c>
      <c r="ON475" s="5"/>
      <c r="OQ475" s="59">
        <v>0</v>
      </c>
      <c r="OR475" s="59">
        <v>0</v>
      </c>
      <c r="OS475" s="59">
        <v>0</v>
      </c>
      <c r="OT475" s="59">
        <v>0</v>
      </c>
      <c r="OU475" s="59">
        <v>0</v>
      </c>
      <c r="OV475" s="59">
        <v>0</v>
      </c>
      <c r="OW475" s="59">
        <v>0</v>
      </c>
      <c r="OX475" s="59">
        <v>0</v>
      </c>
      <c r="OY475" s="59">
        <v>0</v>
      </c>
      <c r="OZ475" s="59">
        <v>0</v>
      </c>
      <c r="PA475" s="59">
        <v>0</v>
      </c>
      <c r="PB475" s="59">
        <v>0</v>
      </c>
      <c r="PC475" s="59">
        <v>0</v>
      </c>
      <c r="PD475" s="59">
        <v>0</v>
      </c>
      <c r="PE475" s="59">
        <v>0</v>
      </c>
      <c r="PF475" s="59">
        <v>0</v>
      </c>
      <c r="PG475" s="59">
        <v>0</v>
      </c>
      <c r="PH475" s="59">
        <v>0</v>
      </c>
      <c r="PI475" s="59">
        <v>0</v>
      </c>
      <c r="PJ475" s="59">
        <v>0</v>
      </c>
      <c r="PK475" s="59">
        <v>0</v>
      </c>
      <c r="PL475" s="59">
        <v>0</v>
      </c>
      <c r="PM475" s="59">
        <v>0</v>
      </c>
      <c r="PN475" s="59">
        <v>0</v>
      </c>
      <c r="PO475" s="59">
        <v>0</v>
      </c>
      <c r="PP475" s="59">
        <v>0</v>
      </c>
      <c r="PQ475" s="59">
        <v>0</v>
      </c>
      <c r="PR475" s="59">
        <v>0</v>
      </c>
      <c r="PS475" s="59">
        <v>0</v>
      </c>
      <c r="PT475" s="59">
        <v>0</v>
      </c>
      <c r="PU475" s="59">
        <v>0</v>
      </c>
      <c r="PV475" s="59">
        <v>0</v>
      </c>
      <c r="PW475" s="59">
        <v>0</v>
      </c>
      <c r="PX475" s="59">
        <v>0</v>
      </c>
      <c r="PY475" s="59">
        <v>0</v>
      </c>
      <c r="PZ475" s="59">
        <v>0</v>
      </c>
      <c r="QA475" s="59">
        <v>0</v>
      </c>
      <c r="QB475" s="59">
        <v>0</v>
      </c>
      <c r="QC475" s="59">
        <v>0</v>
      </c>
      <c r="QD475" s="59">
        <v>0</v>
      </c>
      <c r="QE475" s="59">
        <v>0</v>
      </c>
      <c r="QF475" s="59">
        <v>0</v>
      </c>
      <c r="QG475" s="59">
        <v>0</v>
      </c>
      <c r="QH475" s="59">
        <v>0</v>
      </c>
      <c r="QI475" s="59">
        <v>0</v>
      </c>
      <c r="QJ475" s="59">
        <v>0</v>
      </c>
      <c r="QK475" s="59">
        <v>0</v>
      </c>
      <c r="QL475" s="59">
        <v>0</v>
      </c>
      <c r="QM475" s="59">
        <v>0</v>
      </c>
      <c r="QN475" s="59">
        <v>0</v>
      </c>
      <c r="QO475" s="59">
        <v>0</v>
      </c>
      <c r="QP475" s="59">
        <v>0</v>
      </c>
      <c r="QQ475" s="59">
        <v>0</v>
      </c>
      <c r="QR475" s="59">
        <v>0</v>
      </c>
      <c r="QS475" s="59">
        <v>0</v>
      </c>
      <c r="QT475" s="59">
        <v>0</v>
      </c>
      <c r="QU475" s="59">
        <v>0</v>
      </c>
      <c r="QV475" s="59">
        <v>0</v>
      </c>
      <c r="QW475" s="59">
        <v>0</v>
      </c>
      <c r="QX475" s="59">
        <v>0</v>
      </c>
      <c r="QY475" s="59">
        <v>0</v>
      </c>
      <c r="QZ475" s="59">
        <v>0</v>
      </c>
      <c r="RA475" s="59">
        <v>0</v>
      </c>
      <c r="RB475" s="59">
        <v>0</v>
      </c>
      <c r="RC475" s="59">
        <v>0</v>
      </c>
      <c r="RD475" s="59">
        <v>0</v>
      </c>
      <c r="RE475" s="59">
        <v>0</v>
      </c>
      <c r="RF475" s="59">
        <v>0</v>
      </c>
      <c r="RG475" s="59">
        <v>0</v>
      </c>
      <c r="RH475" s="59">
        <v>0</v>
      </c>
      <c r="RI475" s="59">
        <v>0</v>
      </c>
      <c r="RJ475" s="59">
        <v>0</v>
      </c>
      <c r="RK475" s="59"/>
      <c r="RN475" s="59">
        <v>500.22239999999999</v>
      </c>
      <c r="RO475" s="59">
        <v>500.22239999999999</v>
      </c>
      <c r="RP475" s="59">
        <v>500.22239999999999</v>
      </c>
      <c r="RQ475" s="59">
        <v>500.22239999999999</v>
      </c>
      <c r="RR475" s="59">
        <v>500.22239999999999</v>
      </c>
      <c r="RS475" s="59">
        <v>585.38550000000009</v>
      </c>
      <c r="RT475" s="59">
        <v>585.38550000000009</v>
      </c>
      <c r="RU475" s="59">
        <v>585.38550000000009</v>
      </c>
      <c r="RV475" s="59">
        <v>585.38550000000009</v>
      </c>
      <c r="RW475" s="59">
        <v>585.38550000000009</v>
      </c>
      <c r="RX475" s="59">
        <v>585.38550000000009</v>
      </c>
      <c r="RY475" s="59">
        <v>585.38550000000009</v>
      </c>
      <c r="RZ475" s="59">
        <v>620.50863000000004</v>
      </c>
      <c r="SA475" s="59">
        <v>620.50863000000004</v>
      </c>
      <c r="SB475" s="59">
        <v>620.50863000000004</v>
      </c>
      <c r="SC475" s="59">
        <v>620.50863000000004</v>
      </c>
      <c r="SD475" s="59">
        <v>620.50863000000004</v>
      </c>
      <c r="SE475" s="59">
        <v>620.50863000000004</v>
      </c>
      <c r="SF475" s="59">
        <v>620.50863000000004</v>
      </c>
      <c r="SG475" s="59">
        <v>620.50863000000004</v>
      </c>
      <c r="SH475" s="59">
        <v>620.50863000000004</v>
      </c>
      <c r="SI475" s="59">
        <v>620.50863000000004</v>
      </c>
      <c r="SJ475" s="59">
        <v>620.50863000000004</v>
      </c>
      <c r="SK475" s="59">
        <v>620.50863000000004</v>
      </c>
      <c r="SL475" s="59">
        <v>657.73914780000018</v>
      </c>
      <c r="SM475" s="59">
        <v>657.73914780000018</v>
      </c>
      <c r="SN475" s="59">
        <v>657.73914780000018</v>
      </c>
      <c r="SO475" s="59">
        <v>657.73914780000018</v>
      </c>
      <c r="SP475" s="59">
        <v>657.73914780000018</v>
      </c>
      <c r="SQ475" s="59">
        <v>657.73914780000018</v>
      </c>
      <c r="SR475" s="59">
        <v>657.73914780000018</v>
      </c>
      <c r="SS475" s="59">
        <v>657.73914780000018</v>
      </c>
      <c r="ST475" s="59">
        <v>657.73914780000018</v>
      </c>
      <c r="SU475" s="59">
        <v>657.73914780000018</v>
      </c>
      <c r="SV475" s="59">
        <v>657.73914780000018</v>
      </c>
      <c r="SW475" s="59">
        <v>657.73914780000018</v>
      </c>
      <c r="SX475" s="59">
        <v>697.20349666800007</v>
      </c>
      <c r="SY475" s="59">
        <v>697.20349666800007</v>
      </c>
      <c r="SZ475" s="59">
        <v>697.20349666800007</v>
      </c>
      <c r="TA475" s="59">
        <v>697.20349666800007</v>
      </c>
      <c r="TB475" s="59">
        <v>697.20349666800007</v>
      </c>
      <c r="TC475" s="59">
        <v>697.20349666800007</v>
      </c>
      <c r="TD475" s="59">
        <v>697.20349666800007</v>
      </c>
      <c r="TE475" s="59">
        <v>697.20349666800007</v>
      </c>
      <c r="TF475" s="59">
        <v>697.20349666800007</v>
      </c>
      <c r="TG475" s="59">
        <v>697.20349666800007</v>
      </c>
      <c r="TH475" s="59">
        <v>697.20349666800007</v>
      </c>
      <c r="TI475" s="59">
        <v>697.20349666800007</v>
      </c>
      <c r="TJ475" s="59">
        <v>739.03570646808021</v>
      </c>
      <c r="TK475" s="59">
        <v>739.03570646808021</v>
      </c>
      <c r="TL475" s="59">
        <v>739.03570646808021</v>
      </c>
      <c r="TM475" s="59">
        <v>739.03570646808021</v>
      </c>
      <c r="TN475" s="59">
        <v>739.03570646808021</v>
      </c>
      <c r="TO475" s="59">
        <v>739.03570646808021</v>
      </c>
      <c r="TP475" s="59">
        <v>739.03570646808021</v>
      </c>
      <c r="TQ475" s="59">
        <v>739.03570646808021</v>
      </c>
      <c r="TR475" s="59">
        <v>739.03570646808021</v>
      </c>
      <c r="TS475" s="59">
        <v>739.03570646808021</v>
      </c>
      <c r="TT475" s="59">
        <v>739.03570646808021</v>
      </c>
      <c r="TU475" s="59">
        <v>739.03570646808021</v>
      </c>
      <c r="TV475" s="59">
        <v>783.37784885616497</v>
      </c>
      <c r="TW475" s="59">
        <v>783.37784885616497</v>
      </c>
      <c r="TX475" s="59">
        <v>783.37784885616497</v>
      </c>
      <c r="TY475" s="59">
        <v>783.37784885616497</v>
      </c>
      <c r="TZ475" s="59">
        <v>783.37784885616497</v>
      </c>
      <c r="UA475" s="59">
        <v>783.37784885616497</v>
      </c>
      <c r="UB475" s="59">
        <v>783.37784885616497</v>
      </c>
      <c r="UC475" s="59">
        <v>783.37784885616497</v>
      </c>
      <c r="UD475" s="59">
        <v>783.37784885616497</v>
      </c>
      <c r="UE475" s="59">
        <v>783.37784885616497</v>
      </c>
      <c r="UF475" s="59">
        <v>783.37784885616497</v>
      </c>
      <c r="UG475" s="59">
        <v>783.37784885616497</v>
      </c>
      <c r="UH475" s="59"/>
      <c r="UK475" s="59">
        <v>3204.4985000000006</v>
      </c>
      <c r="UL475" s="59">
        <v>3615.9589199999996</v>
      </c>
      <c r="UM475" s="59">
        <v>3832.9164552000016</v>
      </c>
      <c r="UN475" s="59">
        <v>4062.8914425119997</v>
      </c>
      <c r="UO475" s="59">
        <v>4306.6649290627211</v>
      </c>
      <c r="UP475" s="59">
        <v>4565.0648248064854</v>
      </c>
      <c r="UQ475" s="59"/>
      <c r="UT475" s="59">
        <v>3394.3120000000008</v>
      </c>
      <c r="UU475" s="59">
        <v>3830.14464</v>
      </c>
      <c r="UV475" s="59">
        <v>4059.9533184000015</v>
      </c>
      <c r="UW475" s="59">
        <v>4303.5505175040007</v>
      </c>
      <c r="UX475" s="59">
        <v>4561.7635485542405</v>
      </c>
      <c r="UY475" s="59">
        <v>4835.4693614674952</v>
      </c>
      <c r="UZ475" s="59"/>
      <c r="VC475" s="59">
        <v>0</v>
      </c>
      <c r="VD475" s="59">
        <v>0</v>
      </c>
      <c r="VE475" s="59">
        <v>0</v>
      </c>
      <c r="VF475" s="59">
        <v>0</v>
      </c>
      <c r="VG475" s="59">
        <v>0</v>
      </c>
      <c r="VH475" s="59">
        <v>0</v>
      </c>
      <c r="VI475" s="59"/>
      <c r="VL475" s="59">
        <v>6598.8105000000014</v>
      </c>
      <c r="VM475" s="59">
        <v>7446.1035599999996</v>
      </c>
      <c r="VN475" s="59">
        <v>7892.8697736000031</v>
      </c>
      <c r="VO475" s="59">
        <v>8366.4419600159999</v>
      </c>
      <c r="VP475" s="59">
        <v>8868.4284776169625</v>
      </c>
      <c r="VQ475" s="59">
        <v>9400.5341862739806</v>
      </c>
      <c r="VR475" s="59"/>
      <c r="VU475" s="59">
        <v>111655</v>
      </c>
      <c r="VV475" s="59">
        <v>125991.60000000002</v>
      </c>
      <c r="VW475" s="59">
        <v>133551.09600000002</v>
      </c>
      <c r="VX475" s="59">
        <v>141564.16175999999</v>
      </c>
      <c r="VY475" s="59">
        <v>150058.01146560002</v>
      </c>
      <c r="VZ475" s="59">
        <v>159061.49215353598</v>
      </c>
      <c r="WA475" s="59"/>
      <c r="WD475" s="59">
        <v>9304.5833333333339</v>
      </c>
      <c r="WE475" s="59">
        <v>10499.300000000001</v>
      </c>
      <c r="WF475" s="59">
        <v>11129.258000000002</v>
      </c>
      <c r="WG475" s="59">
        <v>11797.01348</v>
      </c>
      <c r="WH475" s="59">
        <v>12504.834288800002</v>
      </c>
      <c r="WI475" s="59">
        <v>13255.124346127997</v>
      </c>
      <c r="WJ475" s="59"/>
      <c r="WM475" s="59">
        <v>390.45670723178074</v>
      </c>
      <c r="WN475" s="59">
        <v>440.59169114561485</v>
      </c>
      <c r="WO475" s="59">
        <v>467.02719261435175</v>
      </c>
      <c r="WP475" s="59">
        <v>495.0488241712128</v>
      </c>
      <c r="WQ475" s="59">
        <v>524.7517536214857</v>
      </c>
      <c r="WR475" s="59">
        <v>556.23685883877454</v>
      </c>
      <c r="WS475" s="59"/>
      <c r="WV475" s="74">
        <v>90.233333333333334</v>
      </c>
      <c r="WW475" s="74">
        <v>102.23333333333333</v>
      </c>
      <c r="WX475" s="74">
        <v>114.23333333333333</v>
      </c>
      <c r="WY475" s="74">
        <v>126.23333333333333</v>
      </c>
      <c r="WZ475" s="74">
        <v>138.23333333333332</v>
      </c>
      <c r="XA475" s="74">
        <v>150.23333333333332</v>
      </c>
      <c r="XB475" s="74"/>
      <c r="XE475" s="80">
        <v>7</v>
      </c>
      <c r="XF475" s="80">
        <v>8</v>
      </c>
      <c r="XG475" s="80">
        <v>9</v>
      </c>
      <c r="XH475" s="80">
        <v>10</v>
      </c>
      <c r="XI475" s="80">
        <v>11</v>
      </c>
      <c r="XJ475" s="80">
        <v>12</v>
      </c>
      <c r="XK475" s="80"/>
      <c r="XL475" s="75"/>
      <c r="XM475" s="75"/>
      <c r="XN475" s="80">
        <v>6</v>
      </c>
      <c r="XO475" s="80">
        <v>6</v>
      </c>
      <c r="XP475" s="80">
        <v>6</v>
      </c>
      <c r="XQ475" s="80">
        <v>6</v>
      </c>
      <c r="XR475" s="80">
        <v>6</v>
      </c>
      <c r="XS475" s="80">
        <v>6</v>
      </c>
      <c r="XT475" s="80"/>
      <c r="XW475" s="80">
        <v>7</v>
      </c>
      <c r="XX475" s="80">
        <v>6</v>
      </c>
      <c r="XY475" s="80">
        <v>6</v>
      </c>
      <c r="XZ475" s="80">
        <v>6</v>
      </c>
      <c r="YA475" s="80">
        <v>6</v>
      </c>
      <c r="YB475" s="80">
        <v>6</v>
      </c>
      <c r="YC475" s="80"/>
      <c r="YF475" s="5">
        <v>2375.9290635053867</v>
      </c>
      <c r="YG475" s="5">
        <v>2681.0004406210664</v>
      </c>
      <c r="YH475" s="5">
        <v>2841.86046705833</v>
      </c>
      <c r="YI475" s="5">
        <v>3012.3720950818306</v>
      </c>
      <c r="YJ475" s="5">
        <v>3193.114420786741</v>
      </c>
      <c r="YK475" s="5">
        <v>3384.7012860339428</v>
      </c>
      <c r="YL475" s="5"/>
      <c r="YO475" s="5">
        <v>23427.402433906846</v>
      </c>
      <c r="YP475" s="5">
        <v>26435.501468736889</v>
      </c>
      <c r="YQ475" s="5">
        <v>28021.631556861106</v>
      </c>
      <c r="YR475" s="5">
        <v>29702.929450272768</v>
      </c>
      <c r="YS475" s="5">
        <v>31485.105217289143</v>
      </c>
      <c r="YT475" s="5">
        <v>33374.211530326473</v>
      </c>
      <c r="YU475" s="5"/>
      <c r="YX475" s="5">
        <v>16022.88452145088</v>
      </c>
      <c r="YY475" s="5">
        <v>26199.826531665734</v>
      </c>
      <c r="YZ475" s="5">
        <v>28021.631556861106</v>
      </c>
      <c r="ZA475" s="5">
        <v>29702.929450272768</v>
      </c>
      <c r="ZB475" s="5">
        <v>31485.105217289143</v>
      </c>
      <c r="ZC475" s="5">
        <v>33374.211530326473</v>
      </c>
      <c r="ZD475" s="5"/>
      <c r="ZG475" s="5">
        <v>390.45670723178074</v>
      </c>
      <c r="ZH475" s="5">
        <v>440.59169114561485</v>
      </c>
      <c r="ZI475" s="5">
        <v>467.02719261435175</v>
      </c>
      <c r="ZJ475" s="5">
        <v>495.0488241712128</v>
      </c>
      <c r="ZK475" s="5">
        <v>524.7517536214857</v>
      </c>
      <c r="ZL475" s="5">
        <v>556.23685883877454</v>
      </c>
      <c r="ZM475" s="5"/>
      <c r="ZP475" s="60">
        <v>10932.78780248986</v>
      </c>
      <c r="ZQ475" s="60">
        <v>12336.567352077216</v>
      </c>
      <c r="ZR475" s="60">
        <v>13076.761393201848</v>
      </c>
      <c r="ZS475" s="60">
        <v>13861.367076793958</v>
      </c>
      <c r="ZT475" s="60">
        <v>14693.049101401601</v>
      </c>
      <c r="ZU475" s="60">
        <v>15574.632047485688</v>
      </c>
      <c r="ZV475" s="60"/>
      <c r="ZY475" s="60">
        <v>390.45670723178074</v>
      </c>
      <c r="ZZ475" s="60">
        <v>440.59169114561485</v>
      </c>
      <c r="AAA475" s="60">
        <v>467.02719261435175</v>
      </c>
      <c r="AAB475" s="60">
        <v>495.0488241712128</v>
      </c>
      <c r="AAC475" s="60">
        <v>524.7517536214857</v>
      </c>
      <c r="AAD475" s="60">
        <v>556.23685883877454</v>
      </c>
      <c r="AAE475" s="60"/>
      <c r="AAH475" s="60">
        <v>67939.467058329843</v>
      </c>
      <c r="AAI475" s="60">
        <v>86796.563155686134</v>
      </c>
      <c r="AAJ475" s="60">
        <v>102745.98237515739</v>
      </c>
      <c r="AAK475" s="60">
        <v>120296.86427360472</v>
      </c>
      <c r="AAL475" s="60">
        <v>139583.96646331521</v>
      </c>
      <c r="AAM475" s="60">
        <v>160752.45220440585</v>
      </c>
      <c r="AAN475" s="60"/>
      <c r="AAQ475" s="5">
        <v>78872.254860819696</v>
      </c>
      <c r="AAR475" s="5">
        <v>99133.130507763344</v>
      </c>
      <c r="AAS475" s="5">
        <v>115822.74376835923</v>
      </c>
      <c r="AAT475" s="5">
        <v>134158.23135039868</v>
      </c>
      <c r="AAU475" s="5">
        <v>154277.01556471683</v>
      </c>
      <c r="AAV475" s="5">
        <v>176327.08425189153</v>
      </c>
    </row>
    <row r="476" spans="2:724" ht="15" customHeight="1">
      <c r="B476" s="228">
        <v>203</v>
      </c>
      <c r="C476" s="228">
        <v>1</v>
      </c>
      <c r="D476" s="229" t="s">
        <v>481</v>
      </c>
      <c r="E476" s="73" t="b">
        <v>0</v>
      </c>
      <c r="F476" s="230">
        <v>42005</v>
      </c>
      <c r="G476" s="231" t="s">
        <v>426</v>
      </c>
      <c r="H476" s="57" t="s">
        <v>303</v>
      </c>
      <c r="I476" s="57" t="s">
        <v>198</v>
      </c>
      <c r="J476" s="229" t="s">
        <v>278</v>
      </c>
      <c r="K476" s="232">
        <v>0</v>
      </c>
      <c r="L476" s="232">
        <v>0</v>
      </c>
      <c r="M476" s="73" t="b">
        <v>1</v>
      </c>
      <c r="N476" s="73" t="b">
        <v>1</v>
      </c>
      <c r="O476" s="73" t="b">
        <v>1</v>
      </c>
      <c r="P476" s="27">
        <v>43101</v>
      </c>
      <c r="Q476" s="27" t="s">
        <v>426</v>
      </c>
      <c r="R476" s="69">
        <v>0</v>
      </c>
      <c r="S476" s="69">
        <v>0.06</v>
      </c>
      <c r="T476" s="69">
        <v>0.06</v>
      </c>
      <c r="U476" s="69">
        <v>0.06</v>
      </c>
      <c r="V476" s="69">
        <v>0.06</v>
      </c>
      <c r="W476" s="69">
        <v>0.06</v>
      </c>
      <c r="Z476" s="232">
        <v>0</v>
      </c>
      <c r="AA476" s="232">
        <v>0</v>
      </c>
      <c r="AB476" s="232">
        <v>0</v>
      </c>
      <c r="AC476" s="232">
        <v>0</v>
      </c>
      <c r="AD476" s="232">
        <v>0</v>
      </c>
      <c r="AE476" s="232">
        <v>0</v>
      </c>
      <c r="AF476" s="232">
        <v>0</v>
      </c>
      <c r="AG476" s="232">
        <v>0</v>
      </c>
      <c r="AH476" s="232">
        <v>0</v>
      </c>
      <c r="AI476" s="232">
        <v>0</v>
      </c>
      <c r="AJ476" s="232">
        <v>0</v>
      </c>
      <c r="AK476" s="232">
        <v>0</v>
      </c>
      <c r="AL476" s="234">
        <v>12500</v>
      </c>
      <c r="AM476" s="5">
        <v>12500</v>
      </c>
      <c r="AN476" s="5">
        <v>12500</v>
      </c>
      <c r="AO476" s="5">
        <v>12500</v>
      </c>
      <c r="AP476" s="5">
        <v>12500</v>
      </c>
      <c r="AQ476" s="5">
        <v>12500</v>
      </c>
      <c r="AR476" s="5">
        <v>12500</v>
      </c>
      <c r="AS476" s="5">
        <v>12500</v>
      </c>
      <c r="AT476" s="5">
        <v>12500</v>
      </c>
      <c r="AU476" s="5">
        <v>12500</v>
      </c>
      <c r="AV476" s="5">
        <v>12500</v>
      </c>
      <c r="AW476" s="5">
        <v>12500</v>
      </c>
      <c r="AX476" s="234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0</v>
      </c>
      <c r="CU476" s="69">
        <v>0</v>
      </c>
      <c r="CV476" s="69">
        <v>0</v>
      </c>
      <c r="CW476" s="69">
        <v>0</v>
      </c>
      <c r="CX476" s="69">
        <v>0</v>
      </c>
      <c r="CY476" s="69">
        <v>0</v>
      </c>
      <c r="CZ476" s="69">
        <v>0</v>
      </c>
      <c r="DC476" s="5">
        <v>0</v>
      </c>
      <c r="DD476" s="5">
        <v>0</v>
      </c>
      <c r="DE476" s="5">
        <v>0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0</v>
      </c>
      <c r="DR476" s="5">
        <v>0</v>
      </c>
      <c r="DS476" s="5">
        <v>0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0</v>
      </c>
      <c r="EC476" s="5">
        <v>0</v>
      </c>
      <c r="ED476" s="5">
        <v>0</v>
      </c>
      <c r="EE476" s="5">
        <v>0</v>
      </c>
      <c r="EF476" s="5">
        <v>0</v>
      </c>
      <c r="EG476" s="5">
        <v>0</v>
      </c>
      <c r="EH476" s="5">
        <v>0</v>
      </c>
      <c r="EI476" s="5">
        <v>0</v>
      </c>
      <c r="EJ476" s="5">
        <v>0</v>
      </c>
      <c r="EK476" s="5">
        <v>0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0</v>
      </c>
      <c r="ES476" s="5">
        <v>0</v>
      </c>
      <c r="ET476" s="5">
        <v>0</v>
      </c>
      <c r="EU476" s="5">
        <v>0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0</v>
      </c>
      <c r="FD476" s="5">
        <v>0</v>
      </c>
      <c r="FE476" s="5">
        <v>0</v>
      </c>
      <c r="FF476" s="5">
        <v>0</v>
      </c>
      <c r="FG476" s="5">
        <v>0</v>
      </c>
      <c r="FH476" s="5">
        <v>0</v>
      </c>
      <c r="FI476" s="5">
        <v>0</v>
      </c>
      <c r="FJ476" s="5">
        <v>0</v>
      </c>
      <c r="FK476" s="5">
        <v>0</v>
      </c>
      <c r="FL476" s="5">
        <v>0</v>
      </c>
      <c r="FM476" s="5">
        <v>0</v>
      </c>
      <c r="FN476" s="5">
        <v>0</v>
      </c>
      <c r="FO476" s="5">
        <v>0</v>
      </c>
      <c r="FP476" s="5">
        <v>0</v>
      </c>
      <c r="FQ476" s="5">
        <v>0</v>
      </c>
      <c r="FR476" s="5">
        <v>0</v>
      </c>
      <c r="FS476" s="5">
        <v>0</v>
      </c>
      <c r="FT476" s="5">
        <v>0</v>
      </c>
      <c r="FU476" s="5">
        <v>0</v>
      </c>
      <c r="FV476" s="5">
        <v>0</v>
      </c>
      <c r="FW476" s="5"/>
      <c r="FZ476" s="5">
        <v>0</v>
      </c>
      <c r="GA476" s="5">
        <v>0</v>
      </c>
      <c r="GB476" s="5">
        <v>0</v>
      </c>
      <c r="GC476" s="5">
        <v>0</v>
      </c>
      <c r="GD476" s="5">
        <v>0</v>
      </c>
      <c r="GE476" s="5">
        <v>0</v>
      </c>
      <c r="GF476" s="5">
        <v>0</v>
      </c>
      <c r="GG476" s="5">
        <v>0</v>
      </c>
      <c r="GH476" s="5">
        <v>0</v>
      </c>
      <c r="GI476" s="5">
        <v>0</v>
      </c>
      <c r="GJ476" s="5">
        <v>0</v>
      </c>
      <c r="GK476" s="5">
        <v>0</v>
      </c>
      <c r="GL476" s="5">
        <v>12500</v>
      </c>
      <c r="GM476" s="5">
        <v>12500</v>
      </c>
      <c r="GN476" s="5">
        <v>12500</v>
      </c>
      <c r="GO476" s="5">
        <v>12500</v>
      </c>
      <c r="GP476" s="5">
        <v>12500</v>
      </c>
      <c r="GQ476" s="5">
        <v>12500</v>
      </c>
      <c r="GR476" s="5">
        <v>12500</v>
      </c>
      <c r="GS476" s="5">
        <v>12500</v>
      </c>
      <c r="GT476" s="5">
        <v>12500</v>
      </c>
      <c r="GU476" s="5">
        <v>12500</v>
      </c>
      <c r="GV476" s="5">
        <v>12500</v>
      </c>
      <c r="GW476" s="5">
        <v>12500</v>
      </c>
      <c r="GX476" s="5">
        <v>0</v>
      </c>
      <c r="GY476" s="5">
        <v>0</v>
      </c>
      <c r="GZ476" s="5">
        <v>0</v>
      </c>
      <c r="HA476" s="5">
        <v>0</v>
      </c>
      <c r="HB476" s="5">
        <v>0</v>
      </c>
      <c r="HC476" s="5">
        <v>0</v>
      </c>
      <c r="HD476" s="5">
        <v>0</v>
      </c>
      <c r="HE476" s="5">
        <v>0</v>
      </c>
      <c r="HF476" s="5">
        <v>0</v>
      </c>
      <c r="HG476" s="5">
        <v>0</v>
      </c>
      <c r="HH476" s="5">
        <v>0</v>
      </c>
      <c r="HI476" s="5">
        <v>0</v>
      </c>
      <c r="HJ476" s="5">
        <v>0</v>
      </c>
      <c r="HK476" s="5">
        <v>0</v>
      </c>
      <c r="HL476" s="5">
        <v>0</v>
      </c>
      <c r="HM476" s="5">
        <v>0</v>
      </c>
      <c r="HN476" s="5">
        <v>0</v>
      </c>
      <c r="HO476" s="5">
        <v>0</v>
      </c>
      <c r="HP476" s="5">
        <v>0</v>
      </c>
      <c r="HQ476" s="5">
        <v>0</v>
      </c>
      <c r="HR476" s="5">
        <v>0</v>
      </c>
      <c r="HS476" s="5">
        <v>0</v>
      </c>
      <c r="HT476" s="5">
        <v>0</v>
      </c>
      <c r="HU476" s="5">
        <v>0</v>
      </c>
      <c r="HV476" s="5">
        <v>0</v>
      </c>
      <c r="HW476" s="5">
        <v>0</v>
      </c>
      <c r="HX476" s="5">
        <v>0</v>
      </c>
      <c r="HY476" s="5">
        <v>0</v>
      </c>
      <c r="HZ476" s="5">
        <v>0</v>
      </c>
      <c r="IA476" s="5">
        <v>0</v>
      </c>
      <c r="IB476" s="5">
        <v>0</v>
      </c>
      <c r="IC476" s="5">
        <v>0</v>
      </c>
      <c r="ID476" s="5">
        <v>0</v>
      </c>
      <c r="IE476" s="5">
        <v>0</v>
      </c>
      <c r="IF476" s="5">
        <v>0</v>
      </c>
      <c r="IG476" s="5">
        <v>0</v>
      </c>
      <c r="IH476" s="5">
        <v>0</v>
      </c>
      <c r="II476" s="5">
        <v>0</v>
      </c>
      <c r="IJ476" s="5">
        <v>0</v>
      </c>
      <c r="IK476" s="5">
        <v>0</v>
      </c>
      <c r="IL476" s="5">
        <v>0</v>
      </c>
      <c r="IM476" s="5">
        <v>0</v>
      </c>
      <c r="IN476" s="5">
        <v>0</v>
      </c>
      <c r="IO476" s="5">
        <v>0</v>
      </c>
      <c r="IP476" s="5">
        <v>0</v>
      </c>
      <c r="IQ476" s="5">
        <v>0</v>
      </c>
      <c r="IR476" s="5">
        <v>0</v>
      </c>
      <c r="IS476" s="5">
        <v>0</v>
      </c>
      <c r="IT476" s="5"/>
      <c r="IW476" s="5">
        <v>0</v>
      </c>
      <c r="IX476" s="5">
        <v>0</v>
      </c>
      <c r="IY476" s="5">
        <v>0</v>
      </c>
      <c r="IZ476" s="5">
        <v>0</v>
      </c>
      <c r="JA476" s="5">
        <v>0</v>
      </c>
      <c r="JB476" s="5">
        <v>0</v>
      </c>
      <c r="JC476" s="5">
        <v>0</v>
      </c>
      <c r="JD476" s="5">
        <v>0</v>
      </c>
      <c r="JE476" s="5">
        <v>0</v>
      </c>
      <c r="JF476" s="5">
        <v>0</v>
      </c>
      <c r="JG476" s="5">
        <v>0</v>
      </c>
      <c r="JH476" s="5">
        <v>0</v>
      </c>
      <c r="JI476" s="5">
        <v>358.75</v>
      </c>
      <c r="JJ476" s="5">
        <v>358.75</v>
      </c>
      <c r="JK476" s="5">
        <v>358.75</v>
      </c>
      <c r="JL476" s="5">
        <v>358.75</v>
      </c>
      <c r="JM476" s="5">
        <v>358.75</v>
      </c>
      <c r="JN476" s="5">
        <v>358.75</v>
      </c>
      <c r="JO476" s="5">
        <v>358.75</v>
      </c>
      <c r="JP476" s="5">
        <v>358.75</v>
      </c>
      <c r="JQ476" s="5">
        <v>358.75</v>
      </c>
      <c r="JR476" s="5">
        <v>358.75</v>
      </c>
      <c r="JS476" s="5">
        <v>358.75</v>
      </c>
      <c r="JT476" s="5">
        <v>358.75</v>
      </c>
      <c r="JU476" s="5">
        <v>0</v>
      </c>
      <c r="JV476" s="5">
        <v>0</v>
      </c>
      <c r="JW476" s="5">
        <v>0</v>
      </c>
      <c r="JX476" s="5">
        <v>0</v>
      </c>
      <c r="JY476" s="5">
        <v>0</v>
      </c>
      <c r="JZ476" s="5">
        <v>0</v>
      </c>
      <c r="KA476" s="5">
        <v>0</v>
      </c>
      <c r="KB476" s="5">
        <v>0</v>
      </c>
      <c r="KC476" s="5">
        <v>0</v>
      </c>
      <c r="KD476" s="5">
        <v>0</v>
      </c>
      <c r="KE476" s="5">
        <v>0</v>
      </c>
      <c r="KF476" s="5">
        <v>0</v>
      </c>
      <c r="KG476" s="5">
        <v>0</v>
      </c>
      <c r="KH476" s="5">
        <v>0</v>
      </c>
      <c r="KI476" s="5">
        <v>0</v>
      </c>
      <c r="KJ476" s="5">
        <v>0</v>
      </c>
      <c r="KK476" s="5">
        <v>0</v>
      </c>
      <c r="KL476" s="5">
        <v>0</v>
      </c>
      <c r="KM476" s="5">
        <v>0</v>
      </c>
      <c r="KN476" s="5">
        <v>0</v>
      </c>
      <c r="KO476" s="5">
        <v>0</v>
      </c>
      <c r="KP476" s="5">
        <v>0</v>
      </c>
      <c r="KQ476" s="5">
        <v>0</v>
      </c>
      <c r="KR476" s="5">
        <v>0</v>
      </c>
      <c r="KS476" s="5">
        <v>0</v>
      </c>
      <c r="KT476" s="5">
        <v>0</v>
      </c>
      <c r="KU476" s="5">
        <v>0</v>
      </c>
      <c r="KV476" s="5">
        <v>0</v>
      </c>
      <c r="KW476" s="5">
        <v>0</v>
      </c>
      <c r="KX476" s="5">
        <v>0</v>
      </c>
      <c r="KY476" s="5">
        <v>0</v>
      </c>
      <c r="KZ476" s="5">
        <v>0</v>
      </c>
      <c r="LA476" s="5">
        <v>0</v>
      </c>
      <c r="LB476" s="5">
        <v>0</v>
      </c>
      <c r="LC476" s="5">
        <v>0</v>
      </c>
      <c r="LD476" s="5">
        <v>0</v>
      </c>
      <c r="LE476" s="5">
        <v>0</v>
      </c>
      <c r="LF476" s="5">
        <v>0</v>
      </c>
      <c r="LG476" s="5">
        <v>0</v>
      </c>
      <c r="LH476" s="5">
        <v>0</v>
      </c>
      <c r="LI476" s="5">
        <v>0</v>
      </c>
      <c r="LJ476" s="5">
        <v>0</v>
      </c>
      <c r="LK476" s="5">
        <v>0</v>
      </c>
      <c r="LL476" s="5">
        <v>0</v>
      </c>
      <c r="LM476" s="5">
        <v>0</v>
      </c>
      <c r="LN476" s="5">
        <v>0</v>
      </c>
      <c r="LO476" s="5">
        <v>0</v>
      </c>
      <c r="LP476" s="5">
        <v>0</v>
      </c>
      <c r="LQ476" s="5"/>
      <c r="LT476" s="5">
        <v>0</v>
      </c>
      <c r="LU476" s="5">
        <v>0</v>
      </c>
      <c r="LV476" s="5">
        <v>0</v>
      </c>
      <c r="LW476" s="5">
        <v>0</v>
      </c>
      <c r="LX476" s="5">
        <v>0</v>
      </c>
      <c r="LY476" s="5">
        <v>0</v>
      </c>
      <c r="LZ476" s="5">
        <v>0</v>
      </c>
      <c r="MA476" s="5">
        <v>0</v>
      </c>
      <c r="MB476" s="5">
        <v>0</v>
      </c>
      <c r="MC476" s="5">
        <v>0</v>
      </c>
      <c r="MD476" s="5">
        <v>0</v>
      </c>
      <c r="ME476" s="5">
        <v>0</v>
      </c>
      <c r="MF476" s="5">
        <v>380</v>
      </c>
      <c r="MG476" s="5">
        <v>380</v>
      </c>
      <c r="MH476" s="5">
        <v>380</v>
      </c>
      <c r="MI476" s="5">
        <v>380</v>
      </c>
      <c r="MJ476" s="5">
        <v>380</v>
      </c>
      <c r="MK476" s="5">
        <v>380</v>
      </c>
      <c r="ML476" s="5">
        <v>380</v>
      </c>
      <c r="MM476" s="5">
        <v>380</v>
      </c>
      <c r="MN476" s="5">
        <v>380</v>
      </c>
      <c r="MO476" s="5">
        <v>380</v>
      </c>
      <c r="MP476" s="5">
        <v>380</v>
      </c>
      <c r="MQ476" s="5">
        <v>380</v>
      </c>
      <c r="MR476" s="5">
        <v>0</v>
      </c>
      <c r="MS476" s="5">
        <v>0</v>
      </c>
      <c r="MT476" s="5">
        <v>0</v>
      </c>
      <c r="MU476" s="5">
        <v>0</v>
      </c>
      <c r="MV476" s="5">
        <v>0</v>
      </c>
      <c r="MW476" s="5">
        <v>0</v>
      </c>
      <c r="MX476" s="5">
        <v>0</v>
      </c>
      <c r="MY476" s="5">
        <v>0</v>
      </c>
      <c r="MZ476" s="5">
        <v>0</v>
      </c>
      <c r="NA476" s="5">
        <v>0</v>
      </c>
      <c r="NB476" s="5">
        <v>0</v>
      </c>
      <c r="NC476" s="5">
        <v>0</v>
      </c>
      <c r="ND476" s="5">
        <v>0</v>
      </c>
      <c r="NE476" s="5">
        <v>0</v>
      </c>
      <c r="NF476" s="5">
        <v>0</v>
      </c>
      <c r="NG476" s="5">
        <v>0</v>
      </c>
      <c r="NH476" s="5">
        <v>0</v>
      </c>
      <c r="NI476" s="5">
        <v>0</v>
      </c>
      <c r="NJ476" s="5">
        <v>0</v>
      </c>
      <c r="NK476" s="5">
        <v>0</v>
      </c>
      <c r="NL476" s="5">
        <v>0</v>
      </c>
      <c r="NM476" s="5">
        <v>0</v>
      </c>
      <c r="NN476" s="5">
        <v>0</v>
      </c>
      <c r="NO476" s="5">
        <v>0</v>
      </c>
      <c r="NP476" s="5">
        <v>0</v>
      </c>
      <c r="NQ476" s="5">
        <v>0</v>
      </c>
      <c r="NR476" s="5">
        <v>0</v>
      </c>
      <c r="NS476" s="5">
        <v>0</v>
      </c>
      <c r="NT476" s="5">
        <v>0</v>
      </c>
      <c r="NU476" s="5">
        <v>0</v>
      </c>
      <c r="NV476" s="5">
        <v>0</v>
      </c>
      <c r="NW476" s="5">
        <v>0</v>
      </c>
      <c r="NX476" s="5">
        <v>0</v>
      </c>
      <c r="NY476" s="5">
        <v>0</v>
      </c>
      <c r="NZ476" s="5">
        <v>0</v>
      </c>
      <c r="OA476" s="5">
        <v>0</v>
      </c>
      <c r="OB476" s="5">
        <v>0</v>
      </c>
      <c r="OC476" s="5">
        <v>0</v>
      </c>
      <c r="OD476" s="5">
        <v>0</v>
      </c>
      <c r="OE476" s="5">
        <v>0</v>
      </c>
      <c r="OF476" s="5">
        <v>0</v>
      </c>
      <c r="OG476" s="5">
        <v>0</v>
      </c>
      <c r="OH476" s="5">
        <v>0</v>
      </c>
      <c r="OI476" s="5">
        <v>0</v>
      </c>
      <c r="OJ476" s="5">
        <v>0</v>
      </c>
      <c r="OK476" s="5">
        <v>0</v>
      </c>
      <c r="OL476" s="5">
        <v>0</v>
      </c>
      <c r="OM476" s="5">
        <v>0</v>
      </c>
      <c r="ON476" s="5"/>
      <c r="OQ476" s="59">
        <v>0</v>
      </c>
      <c r="OR476" s="59">
        <v>0</v>
      </c>
      <c r="OS476" s="59">
        <v>0</v>
      </c>
      <c r="OT476" s="59">
        <v>0</v>
      </c>
      <c r="OU476" s="59">
        <v>0</v>
      </c>
      <c r="OV476" s="59">
        <v>0</v>
      </c>
      <c r="OW476" s="59">
        <v>0</v>
      </c>
      <c r="OX476" s="59">
        <v>0</v>
      </c>
      <c r="OY476" s="59">
        <v>0</v>
      </c>
      <c r="OZ476" s="59">
        <v>0</v>
      </c>
      <c r="PA476" s="59">
        <v>0</v>
      </c>
      <c r="PB476" s="59">
        <v>0</v>
      </c>
      <c r="PC476" s="59">
        <v>0</v>
      </c>
      <c r="PD476" s="59">
        <v>0</v>
      </c>
      <c r="PE476" s="59">
        <v>0</v>
      </c>
      <c r="PF476" s="59">
        <v>0</v>
      </c>
      <c r="PG476" s="59">
        <v>0</v>
      </c>
      <c r="PH476" s="59">
        <v>0</v>
      </c>
      <c r="PI476" s="59">
        <v>0</v>
      </c>
      <c r="PJ476" s="59">
        <v>0</v>
      </c>
      <c r="PK476" s="59">
        <v>0</v>
      </c>
      <c r="PL476" s="59">
        <v>0</v>
      </c>
      <c r="PM476" s="59">
        <v>0</v>
      </c>
      <c r="PN476" s="59">
        <v>0</v>
      </c>
      <c r="PO476" s="59">
        <v>0</v>
      </c>
      <c r="PP476" s="59">
        <v>0</v>
      </c>
      <c r="PQ476" s="59">
        <v>0</v>
      </c>
      <c r="PR476" s="59">
        <v>0</v>
      </c>
      <c r="PS476" s="59">
        <v>0</v>
      </c>
      <c r="PT476" s="59">
        <v>0</v>
      </c>
      <c r="PU476" s="59">
        <v>0</v>
      </c>
      <c r="PV476" s="59">
        <v>0</v>
      </c>
      <c r="PW476" s="59">
        <v>0</v>
      </c>
      <c r="PX476" s="59">
        <v>0</v>
      </c>
      <c r="PY476" s="59">
        <v>0</v>
      </c>
      <c r="PZ476" s="59">
        <v>0</v>
      </c>
      <c r="QA476" s="59">
        <v>0</v>
      </c>
      <c r="QB476" s="59">
        <v>0</v>
      </c>
      <c r="QC476" s="59">
        <v>0</v>
      </c>
      <c r="QD476" s="59">
        <v>0</v>
      </c>
      <c r="QE476" s="59">
        <v>0</v>
      </c>
      <c r="QF476" s="59">
        <v>0</v>
      </c>
      <c r="QG476" s="59">
        <v>0</v>
      </c>
      <c r="QH476" s="59">
        <v>0</v>
      </c>
      <c r="QI476" s="59">
        <v>0</v>
      </c>
      <c r="QJ476" s="59">
        <v>0</v>
      </c>
      <c r="QK476" s="59">
        <v>0</v>
      </c>
      <c r="QL476" s="59">
        <v>0</v>
      </c>
      <c r="QM476" s="59">
        <v>0</v>
      </c>
      <c r="QN476" s="59">
        <v>0</v>
      </c>
      <c r="QO476" s="59">
        <v>0</v>
      </c>
      <c r="QP476" s="59">
        <v>0</v>
      </c>
      <c r="QQ476" s="59">
        <v>0</v>
      </c>
      <c r="QR476" s="59">
        <v>0</v>
      </c>
      <c r="QS476" s="59">
        <v>0</v>
      </c>
      <c r="QT476" s="59">
        <v>0</v>
      </c>
      <c r="QU476" s="59">
        <v>0</v>
      </c>
      <c r="QV476" s="59">
        <v>0</v>
      </c>
      <c r="QW476" s="59">
        <v>0</v>
      </c>
      <c r="QX476" s="59">
        <v>0</v>
      </c>
      <c r="QY476" s="59">
        <v>0</v>
      </c>
      <c r="QZ476" s="59">
        <v>0</v>
      </c>
      <c r="RA476" s="59">
        <v>0</v>
      </c>
      <c r="RB476" s="59">
        <v>0</v>
      </c>
      <c r="RC476" s="59">
        <v>0</v>
      </c>
      <c r="RD476" s="59">
        <v>0</v>
      </c>
      <c r="RE476" s="59">
        <v>0</v>
      </c>
      <c r="RF476" s="59">
        <v>0</v>
      </c>
      <c r="RG476" s="59">
        <v>0</v>
      </c>
      <c r="RH476" s="59">
        <v>0</v>
      </c>
      <c r="RI476" s="59">
        <v>0</v>
      </c>
      <c r="RJ476" s="59">
        <v>0</v>
      </c>
      <c r="RK476" s="59"/>
      <c r="RN476" s="59">
        <v>0</v>
      </c>
      <c r="RO476" s="59">
        <v>0</v>
      </c>
      <c r="RP476" s="59">
        <v>0</v>
      </c>
      <c r="RQ476" s="59">
        <v>0</v>
      </c>
      <c r="RR476" s="59">
        <v>0</v>
      </c>
      <c r="RS476" s="59">
        <v>0</v>
      </c>
      <c r="RT476" s="59">
        <v>0</v>
      </c>
      <c r="RU476" s="59">
        <v>0</v>
      </c>
      <c r="RV476" s="59">
        <v>0</v>
      </c>
      <c r="RW476" s="59">
        <v>0</v>
      </c>
      <c r="RX476" s="59">
        <v>0</v>
      </c>
      <c r="RY476" s="59">
        <v>0</v>
      </c>
      <c r="RZ476" s="59">
        <v>738.75</v>
      </c>
      <c r="SA476" s="59">
        <v>738.75</v>
      </c>
      <c r="SB476" s="59">
        <v>738.75</v>
      </c>
      <c r="SC476" s="59">
        <v>738.75</v>
      </c>
      <c r="SD476" s="59">
        <v>738.75</v>
      </c>
      <c r="SE476" s="59">
        <v>738.75</v>
      </c>
      <c r="SF476" s="59">
        <v>738.75</v>
      </c>
      <c r="SG476" s="59">
        <v>738.75</v>
      </c>
      <c r="SH476" s="59">
        <v>738.75</v>
      </c>
      <c r="SI476" s="59">
        <v>738.75</v>
      </c>
      <c r="SJ476" s="59">
        <v>738.75</v>
      </c>
      <c r="SK476" s="59">
        <v>738.75</v>
      </c>
      <c r="SL476" s="59">
        <v>0</v>
      </c>
      <c r="SM476" s="59">
        <v>0</v>
      </c>
      <c r="SN476" s="59">
        <v>0</v>
      </c>
      <c r="SO476" s="59">
        <v>0</v>
      </c>
      <c r="SP476" s="59">
        <v>0</v>
      </c>
      <c r="SQ476" s="59">
        <v>0</v>
      </c>
      <c r="SR476" s="59">
        <v>0</v>
      </c>
      <c r="SS476" s="59">
        <v>0</v>
      </c>
      <c r="ST476" s="59">
        <v>0</v>
      </c>
      <c r="SU476" s="59">
        <v>0</v>
      </c>
      <c r="SV476" s="59">
        <v>0</v>
      </c>
      <c r="SW476" s="59">
        <v>0</v>
      </c>
      <c r="SX476" s="59">
        <v>0</v>
      </c>
      <c r="SY476" s="59">
        <v>0</v>
      </c>
      <c r="SZ476" s="59">
        <v>0</v>
      </c>
      <c r="TA476" s="59">
        <v>0</v>
      </c>
      <c r="TB476" s="59">
        <v>0</v>
      </c>
      <c r="TC476" s="59">
        <v>0</v>
      </c>
      <c r="TD476" s="59">
        <v>0</v>
      </c>
      <c r="TE476" s="59">
        <v>0</v>
      </c>
      <c r="TF476" s="59">
        <v>0</v>
      </c>
      <c r="TG476" s="59">
        <v>0</v>
      </c>
      <c r="TH476" s="59">
        <v>0</v>
      </c>
      <c r="TI476" s="59">
        <v>0</v>
      </c>
      <c r="TJ476" s="59">
        <v>0</v>
      </c>
      <c r="TK476" s="59">
        <v>0</v>
      </c>
      <c r="TL476" s="59">
        <v>0</v>
      </c>
      <c r="TM476" s="59">
        <v>0</v>
      </c>
      <c r="TN476" s="59">
        <v>0</v>
      </c>
      <c r="TO476" s="59">
        <v>0</v>
      </c>
      <c r="TP476" s="59">
        <v>0</v>
      </c>
      <c r="TQ476" s="59">
        <v>0</v>
      </c>
      <c r="TR476" s="59">
        <v>0</v>
      </c>
      <c r="TS476" s="59">
        <v>0</v>
      </c>
      <c r="TT476" s="59">
        <v>0</v>
      </c>
      <c r="TU476" s="59">
        <v>0</v>
      </c>
      <c r="TV476" s="59">
        <v>0</v>
      </c>
      <c r="TW476" s="59">
        <v>0</v>
      </c>
      <c r="TX476" s="59">
        <v>0</v>
      </c>
      <c r="TY476" s="59">
        <v>0</v>
      </c>
      <c r="TZ476" s="59">
        <v>0</v>
      </c>
      <c r="UA476" s="59">
        <v>0</v>
      </c>
      <c r="UB476" s="59">
        <v>0</v>
      </c>
      <c r="UC476" s="59">
        <v>0</v>
      </c>
      <c r="UD476" s="59">
        <v>0</v>
      </c>
      <c r="UE476" s="59">
        <v>0</v>
      </c>
      <c r="UF476" s="59">
        <v>0</v>
      </c>
      <c r="UG476" s="59">
        <v>0</v>
      </c>
      <c r="UH476" s="59"/>
      <c r="UK476" s="59">
        <v>0</v>
      </c>
      <c r="UL476" s="59">
        <v>4305</v>
      </c>
      <c r="UM476" s="59">
        <v>0</v>
      </c>
      <c r="UN476" s="59">
        <v>0</v>
      </c>
      <c r="UO476" s="59">
        <v>0</v>
      </c>
      <c r="UP476" s="59">
        <v>0</v>
      </c>
      <c r="UQ476" s="59"/>
      <c r="UT476" s="59">
        <v>0</v>
      </c>
      <c r="UU476" s="59">
        <v>4560</v>
      </c>
      <c r="UV476" s="59">
        <v>0</v>
      </c>
      <c r="UW476" s="59">
        <v>0</v>
      </c>
      <c r="UX476" s="59">
        <v>0</v>
      </c>
      <c r="UY476" s="59">
        <v>0</v>
      </c>
      <c r="UZ476" s="59"/>
      <c r="VC476" s="59">
        <v>0</v>
      </c>
      <c r="VD476" s="59">
        <v>0</v>
      </c>
      <c r="VE476" s="59">
        <v>0</v>
      </c>
      <c r="VF476" s="59">
        <v>0</v>
      </c>
      <c r="VG476" s="59">
        <v>0</v>
      </c>
      <c r="VH476" s="59">
        <v>0</v>
      </c>
      <c r="VI476" s="59"/>
      <c r="VL476" s="59">
        <v>0</v>
      </c>
      <c r="VM476" s="59">
        <v>8865</v>
      </c>
      <c r="VN476" s="59">
        <v>0</v>
      </c>
      <c r="VO476" s="59">
        <v>0</v>
      </c>
      <c r="VP476" s="59">
        <v>0</v>
      </c>
      <c r="VQ476" s="59">
        <v>0</v>
      </c>
      <c r="VR476" s="59"/>
      <c r="VU476" s="59">
        <v>0</v>
      </c>
      <c r="VV476" s="59">
        <v>150000</v>
      </c>
      <c r="VW476" s="59">
        <v>0</v>
      </c>
      <c r="VX476" s="59">
        <v>0</v>
      </c>
      <c r="VY476" s="59">
        <v>0</v>
      </c>
      <c r="VZ476" s="59">
        <v>0</v>
      </c>
      <c r="WA476" s="59"/>
      <c r="WD476" s="59">
        <v>0</v>
      </c>
      <c r="WE476" s="59">
        <v>12500</v>
      </c>
      <c r="WF476" s="59">
        <v>0</v>
      </c>
      <c r="WG476" s="59">
        <v>0</v>
      </c>
      <c r="WH476" s="59">
        <v>0</v>
      </c>
      <c r="WI476" s="59">
        <v>0</v>
      </c>
      <c r="WJ476" s="59"/>
      <c r="WM476" s="59">
        <v>0</v>
      </c>
      <c r="WN476" s="59">
        <v>524.54888795635759</v>
      </c>
      <c r="WO476" s="59">
        <v>0</v>
      </c>
      <c r="WP476" s="59">
        <v>0</v>
      </c>
      <c r="WQ476" s="59">
        <v>0</v>
      </c>
      <c r="WR476" s="59">
        <v>0</v>
      </c>
      <c r="WS476" s="59"/>
      <c r="WV476" s="74">
        <v>0</v>
      </c>
      <c r="WW476" s="74">
        <v>12</v>
      </c>
      <c r="WX476" s="74">
        <v>24</v>
      </c>
      <c r="WY476" s="74">
        <v>36</v>
      </c>
      <c r="WZ476" s="74">
        <v>48</v>
      </c>
      <c r="XA476" s="74">
        <v>60</v>
      </c>
      <c r="XB476" s="74"/>
      <c r="XE476" s="80">
        <v>0</v>
      </c>
      <c r="XF476" s="80">
        <v>1</v>
      </c>
      <c r="XG476" s="80">
        <v>2</v>
      </c>
      <c r="XH476" s="80">
        <v>3</v>
      </c>
      <c r="XI476" s="80">
        <v>4</v>
      </c>
      <c r="XJ476" s="80">
        <v>5</v>
      </c>
      <c r="XK476" s="80"/>
      <c r="XL476" s="75"/>
      <c r="XM476" s="75"/>
      <c r="XN476" s="80">
        <v>0</v>
      </c>
      <c r="XO476" s="80">
        <v>0</v>
      </c>
      <c r="XP476" s="80">
        <v>0</v>
      </c>
      <c r="XQ476" s="80">
        <v>0</v>
      </c>
      <c r="XR476" s="80">
        <v>0</v>
      </c>
      <c r="XS476" s="80">
        <v>0</v>
      </c>
      <c r="XT476" s="80"/>
      <c r="XW476" s="80">
        <v>0</v>
      </c>
      <c r="XX476" s="80">
        <v>0</v>
      </c>
      <c r="XY476" s="80">
        <v>0</v>
      </c>
      <c r="XZ476" s="80">
        <v>0</v>
      </c>
      <c r="YA476" s="80">
        <v>0</v>
      </c>
      <c r="YB476" s="80">
        <v>0</v>
      </c>
      <c r="YC476" s="80"/>
      <c r="YF476" s="5">
        <v>0</v>
      </c>
      <c r="YG476" s="5">
        <v>1093.684431389006</v>
      </c>
      <c r="YH476" s="5">
        <v>0</v>
      </c>
      <c r="YI476" s="5">
        <v>0</v>
      </c>
      <c r="YJ476" s="5">
        <v>0</v>
      </c>
      <c r="YK476" s="5">
        <v>0</v>
      </c>
      <c r="YL476" s="5"/>
      <c r="YO476" s="5">
        <v>0</v>
      </c>
      <c r="YP476" s="5">
        <v>23604.69995803609</v>
      </c>
      <c r="YQ476" s="5">
        <v>0</v>
      </c>
      <c r="YR476" s="5">
        <v>0</v>
      </c>
      <c r="YS476" s="5">
        <v>0</v>
      </c>
      <c r="YT476" s="5">
        <v>0</v>
      </c>
      <c r="YU476" s="5"/>
      <c r="YX476" s="5">
        <v>0</v>
      </c>
      <c r="YY476" s="5">
        <v>23394.261877874356</v>
      </c>
      <c r="YZ476" s="5">
        <v>0</v>
      </c>
      <c r="ZA476" s="5">
        <v>0</v>
      </c>
      <c r="ZB476" s="5">
        <v>0</v>
      </c>
      <c r="ZC476" s="5">
        <v>0</v>
      </c>
      <c r="ZD476" s="5"/>
      <c r="ZG476" s="5">
        <v>0</v>
      </c>
      <c r="ZH476" s="5">
        <v>524.54888795635759</v>
      </c>
      <c r="ZI476" s="5">
        <v>0</v>
      </c>
      <c r="ZJ476" s="5">
        <v>0</v>
      </c>
      <c r="ZK476" s="5">
        <v>0</v>
      </c>
      <c r="ZL476" s="5">
        <v>0</v>
      </c>
      <c r="ZM476" s="5"/>
      <c r="ZP476" s="60">
        <v>0</v>
      </c>
      <c r="ZQ476" s="60">
        <v>7343.684431389006</v>
      </c>
      <c r="ZR476" s="60">
        <v>0</v>
      </c>
      <c r="ZS476" s="60">
        <v>0</v>
      </c>
      <c r="ZT476" s="60">
        <v>0</v>
      </c>
      <c r="ZU476" s="60">
        <v>0</v>
      </c>
      <c r="ZV476" s="60"/>
      <c r="ZY476" s="60">
        <v>0</v>
      </c>
      <c r="ZZ476" s="60">
        <v>524.54888795635759</v>
      </c>
      <c r="AAA476" s="60">
        <v>0</v>
      </c>
      <c r="AAB476" s="60">
        <v>0</v>
      </c>
      <c r="AAC476" s="60">
        <v>0</v>
      </c>
      <c r="AAD476" s="60">
        <v>0</v>
      </c>
      <c r="AAE476" s="60"/>
      <c r="AAH476" s="60">
        <v>0</v>
      </c>
      <c r="AAI476" s="60">
        <v>11015.526647083509</v>
      </c>
      <c r="AAJ476" s="60">
        <v>0</v>
      </c>
      <c r="AAK476" s="60">
        <v>0</v>
      </c>
      <c r="AAL476" s="60">
        <v>0</v>
      </c>
      <c r="AAM476" s="60">
        <v>0</v>
      </c>
      <c r="AAN476" s="60"/>
      <c r="AAQ476" s="5">
        <v>0</v>
      </c>
      <c r="AAR476" s="5">
        <v>18359.211078472516</v>
      </c>
      <c r="AAS476" s="5">
        <v>0</v>
      </c>
      <c r="AAT476" s="5">
        <v>0</v>
      </c>
      <c r="AAU476" s="5">
        <v>0</v>
      </c>
      <c r="AAV476" s="5">
        <v>0</v>
      </c>
    </row>
    <row r="477" spans="2:724" ht="15" customHeight="1">
      <c r="B477" s="228">
        <v>204</v>
      </c>
      <c r="C477" s="228">
        <v>2</v>
      </c>
      <c r="D477" s="229" t="s">
        <v>482</v>
      </c>
      <c r="E477" s="73" t="b">
        <v>0</v>
      </c>
      <c r="F477" s="230">
        <v>42005</v>
      </c>
      <c r="G477" s="231" t="s">
        <v>426</v>
      </c>
      <c r="H477" s="57" t="s">
        <v>303</v>
      </c>
      <c r="I477" s="57" t="s">
        <v>198</v>
      </c>
      <c r="J477" s="229" t="s">
        <v>278</v>
      </c>
      <c r="K477" s="232">
        <v>0</v>
      </c>
      <c r="L477" s="232">
        <v>0</v>
      </c>
      <c r="M477" s="73" t="b">
        <v>1</v>
      </c>
      <c r="N477" s="73" t="b">
        <v>1</v>
      </c>
      <c r="O477" s="73" t="b">
        <v>1</v>
      </c>
      <c r="P477" s="27">
        <v>43101</v>
      </c>
      <c r="Q477" s="27" t="s">
        <v>426</v>
      </c>
      <c r="R477" s="69">
        <v>0</v>
      </c>
      <c r="S477" s="69">
        <v>0.06</v>
      </c>
      <c r="T477" s="69">
        <v>0.06</v>
      </c>
      <c r="U477" s="69">
        <v>0.06</v>
      </c>
      <c r="V477" s="69">
        <v>0.06</v>
      </c>
      <c r="W477" s="69">
        <v>0.06</v>
      </c>
      <c r="Z477" s="232">
        <v>0</v>
      </c>
      <c r="AA477" s="232">
        <v>0</v>
      </c>
      <c r="AB477" s="232">
        <v>0</v>
      </c>
      <c r="AC477" s="232">
        <v>0</v>
      </c>
      <c r="AD477" s="232">
        <v>0</v>
      </c>
      <c r="AE477" s="232">
        <v>0</v>
      </c>
      <c r="AF477" s="232">
        <v>0</v>
      </c>
      <c r="AG477" s="232">
        <v>0</v>
      </c>
      <c r="AH477" s="232">
        <v>0</v>
      </c>
      <c r="AI477" s="232">
        <v>0</v>
      </c>
      <c r="AJ477" s="232">
        <v>0</v>
      </c>
      <c r="AK477" s="232">
        <v>0</v>
      </c>
      <c r="AL477" s="234">
        <v>12500</v>
      </c>
      <c r="AM477" s="5">
        <v>12500</v>
      </c>
      <c r="AN477" s="5">
        <v>12500</v>
      </c>
      <c r="AO477" s="5">
        <v>12500</v>
      </c>
      <c r="AP477" s="5">
        <v>12500</v>
      </c>
      <c r="AQ477" s="5">
        <v>12500</v>
      </c>
      <c r="AR477" s="5">
        <v>12500</v>
      </c>
      <c r="AS477" s="5">
        <v>12500</v>
      </c>
      <c r="AT477" s="5">
        <v>12500</v>
      </c>
      <c r="AU477" s="5">
        <v>12500</v>
      </c>
      <c r="AV477" s="5">
        <v>12500</v>
      </c>
      <c r="AW477" s="5">
        <v>12500</v>
      </c>
      <c r="AX477" s="234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5">
        <v>0</v>
      </c>
      <c r="BS477" s="5">
        <v>0</v>
      </c>
      <c r="BT477" s="5">
        <v>0</v>
      </c>
      <c r="BU477" s="5">
        <v>0</v>
      </c>
      <c r="BV477" s="5">
        <v>0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0</v>
      </c>
      <c r="CQ477" s="5">
        <v>0</v>
      </c>
      <c r="CR477" s="5">
        <v>0</v>
      </c>
      <c r="CS477" s="5">
        <v>0</v>
      </c>
      <c r="CU477" s="69">
        <v>0</v>
      </c>
      <c r="CV477" s="69">
        <v>0</v>
      </c>
      <c r="CW477" s="69">
        <v>0</v>
      </c>
      <c r="CX477" s="69">
        <v>0</v>
      </c>
      <c r="CY477" s="69">
        <v>0</v>
      </c>
      <c r="CZ477" s="69">
        <v>0</v>
      </c>
      <c r="DC477" s="5">
        <v>0</v>
      </c>
      <c r="DD477" s="5">
        <v>0</v>
      </c>
      <c r="DE477" s="5">
        <v>0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0</v>
      </c>
      <c r="DQ477" s="5">
        <v>0</v>
      </c>
      <c r="DR477" s="5">
        <v>0</v>
      </c>
      <c r="DS477" s="5">
        <v>0</v>
      </c>
      <c r="DT477" s="5">
        <v>0</v>
      </c>
      <c r="DU477" s="5">
        <v>0</v>
      </c>
      <c r="DV477" s="5">
        <v>0</v>
      </c>
      <c r="DW477" s="5">
        <v>0</v>
      </c>
      <c r="DX477" s="5">
        <v>0</v>
      </c>
      <c r="DY477" s="5">
        <v>0</v>
      </c>
      <c r="DZ477" s="5">
        <v>0</v>
      </c>
      <c r="EA477" s="5">
        <v>0</v>
      </c>
      <c r="EB477" s="5">
        <v>0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0</v>
      </c>
      <c r="EI477" s="5">
        <v>0</v>
      </c>
      <c r="EJ477" s="5">
        <v>0</v>
      </c>
      <c r="EK477" s="5">
        <v>0</v>
      </c>
      <c r="EL477" s="5">
        <v>0</v>
      </c>
      <c r="EM477" s="5">
        <v>0</v>
      </c>
      <c r="EN477" s="5">
        <v>0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0</v>
      </c>
      <c r="EV477" s="5">
        <v>0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0</v>
      </c>
      <c r="FD477" s="5">
        <v>0</v>
      </c>
      <c r="FE477" s="5">
        <v>0</v>
      </c>
      <c r="FF477" s="5">
        <v>0</v>
      </c>
      <c r="FG477" s="5">
        <v>0</v>
      </c>
      <c r="FH477" s="5">
        <v>0</v>
      </c>
      <c r="FI477" s="5">
        <v>0</v>
      </c>
      <c r="FJ477" s="5">
        <v>0</v>
      </c>
      <c r="FK477" s="5">
        <v>0</v>
      </c>
      <c r="FL477" s="5">
        <v>0</v>
      </c>
      <c r="FM477" s="5">
        <v>0</v>
      </c>
      <c r="FN477" s="5">
        <v>0</v>
      </c>
      <c r="FO477" s="5">
        <v>0</v>
      </c>
      <c r="FP477" s="5">
        <v>0</v>
      </c>
      <c r="FQ477" s="5">
        <v>0</v>
      </c>
      <c r="FR477" s="5">
        <v>0</v>
      </c>
      <c r="FS477" s="5">
        <v>0</v>
      </c>
      <c r="FT477" s="5">
        <v>0</v>
      </c>
      <c r="FU477" s="5">
        <v>0</v>
      </c>
      <c r="FV477" s="5">
        <v>0</v>
      </c>
      <c r="FW477" s="5"/>
      <c r="FZ477" s="5">
        <v>0</v>
      </c>
      <c r="GA477" s="5">
        <v>0</v>
      </c>
      <c r="GB477" s="5">
        <v>0</v>
      </c>
      <c r="GC477" s="5">
        <v>0</v>
      </c>
      <c r="GD477" s="5">
        <v>0</v>
      </c>
      <c r="GE477" s="5">
        <v>0</v>
      </c>
      <c r="GF477" s="5">
        <v>0</v>
      </c>
      <c r="GG477" s="5">
        <v>0</v>
      </c>
      <c r="GH477" s="5">
        <v>0</v>
      </c>
      <c r="GI477" s="5">
        <v>0</v>
      </c>
      <c r="GJ477" s="5">
        <v>0</v>
      </c>
      <c r="GK477" s="5">
        <v>0</v>
      </c>
      <c r="GL477" s="5">
        <v>12500</v>
      </c>
      <c r="GM477" s="5">
        <v>12500</v>
      </c>
      <c r="GN477" s="5">
        <v>12500</v>
      </c>
      <c r="GO477" s="5">
        <v>12500</v>
      </c>
      <c r="GP477" s="5">
        <v>12500</v>
      </c>
      <c r="GQ477" s="5">
        <v>12500</v>
      </c>
      <c r="GR477" s="5">
        <v>12500</v>
      </c>
      <c r="GS477" s="5">
        <v>12500</v>
      </c>
      <c r="GT477" s="5">
        <v>12500</v>
      </c>
      <c r="GU477" s="5">
        <v>12500</v>
      </c>
      <c r="GV477" s="5">
        <v>12500</v>
      </c>
      <c r="GW477" s="5">
        <v>12500</v>
      </c>
      <c r="GX477" s="5">
        <v>0</v>
      </c>
      <c r="GY477" s="5">
        <v>0</v>
      </c>
      <c r="GZ477" s="5">
        <v>0</v>
      </c>
      <c r="HA477" s="5">
        <v>0</v>
      </c>
      <c r="HB477" s="5">
        <v>0</v>
      </c>
      <c r="HC477" s="5">
        <v>0</v>
      </c>
      <c r="HD477" s="5">
        <v>0</v>
      </c>
      <c r="HE477" s="5">
        <v>0</v>
      </c>
      <c r="HF477" s="5">
        <v>0</v>
      </c>
      <c r="HG477" s="5">
        <v>0</v>
      </c>
      <c r="HH477" s="5">
        <v>0</v>
      </c>
      <c r="HI477" s="5">
        <v>0</v>
      </c>
      <c r="HJ477" s="5">
        <v>0</v>
      </c>
      <c r="HK477" s="5">
        <v>0</v>
      </c>
      <c r="HL477" s="5">
        <v>0</v>
      </c>
      <c r="HM477" s="5">
        <v>0</v>
      </c>
      <c r="HN477" s="5">
        <v>0</v>
      </c>
      <c r="HO477" s="5">
        <v>0</v>
      </c>
      <c r="HP477" s="5">
        <v>0</v>
      </c>
      <c r="HQ477" s="5">
        <v>0</v>
      </c>
      <c r="HR477" s="5">
        <v>0</v>
      </c>
      <c r="HS477" s="5">
        <v>0</v>
      </c>
      <c r="HT477" s="5">
        <v>0</v>
      </c>
      <c r="HU477" s="5">
        <v>0</v>
      </c>
      <c r="HV477" s="5">
        <v>0</v>
      </c>
      <c r="HW477" s="5">
        <v>0</v>
      </c>
      <c r="HX477" s="5">
        <v>0</v>
      </c>
      <c r="HY477" s="5">
        <v>0</v>
      </c>
      <c r="HZ477" s="5">
        <v>0</v>
      </c>
      <c r="IA477" s="5">
        <v>0</v>
      </c>
      <c r="IB477" s="5">
        <v>0</v>
      </c>
      <c r="IC477" s="5">
        <v>0</v>
      </c>
      <c r="ID477" s="5">
        <v>0</v>
      </c>
      <c r="IE477" s="5">
        <v>0</v>
      </c>
      <c r="IF477" s="5">
        <v>0</v>
      </c>
      <c r="IG477" s="5">
        <v>0</v>
      </c>
      <c r="IH477" s="5">
        <v>0</v>
      </c>
      <c r="II477" s="5">
        <v>0</v>
      </c>
      <c r="IJ477" s="5">
        <v>0</v>
      </c>
      <c r="IK477" s="5">
        <v>0</v>
      </c>
      <c r="IL477" s="5">
        <v>0</v>
      </c>
      <c r="IM477" s="5">
        <v>0</v>
      </c>
      <c r="IN477" s="5">
        <v>0</v>
      </c>
      <c r="IO477" s="5">
        <v>0</v>
      </c>
      <c r="IP477" s="5">
        <v>0</v>
      </c>
      <c r="IQ477" s="5">
        <v>0</v>
      </c>
      <c r="IR477" s="5">
        <v>0</v>
      </c>
      <c r="IS477" s="5">
        <v>0</v>
      </c>
      <c r="IT477" s="5"/>
      <c r="IW477" s="5">
        <v>0</v>
      </c>
      <c r="IX477" s="5">
        <v>0</v>
      </c>
      <c r="IY477" s="5">
        <v>0</v>
      </c>
      <c r="IZ477" s="5">
        <v>0</v>
      </c>
      <c r="JA477" s="5">
        <v>0</v>
      </c>
      <c r="JB477" s="5">
        <v>0</v>
      </c>
      <c r="JC477" s="5">
        <v>0</v>
      </c>
      <c r="JD477" s="5">
        <v>0</v>
      </c>
      <c r="JE477" s="5">
        <v>0</v>
      </c>
      <c r="JF477" s="5">
        <v>0</v>
      </c>
      <c r="JG477" s="5">
        <v>0</v>
      </c>
      <c r="JH477" s="5">
        <v>0</v>
      </c>
      <c r="JI477" s="5">
        <v>358.75</v>
      </c>
      <c r="JJ477" s="5">
        <v>358.75</v>
      </c>
      <c r="JK477" s="5">
        <v>358.75</v>
      </c>
      <c r="JL477" s="5">
        <v>358.75</v>
      </c>
      <c r="JM477" s="5">
        <v>358.75</v>
      </c>
      <c r="JN477" s="5">
        <v>358.75</v>
      </c>
      <c r="JO477" s="5">
        <v>358.75</v>
      </c>
      <c r="JP477" s="5">
        <v>358.75</v>
      </c>
      <c r="JQ477" s="5">
        <v>358.75</v>
      </c>
      <c r="JR477" s="5">
        <v>358.75</v>
      </c>
      <c r="JS477" s="5">
        <v>358.75</v>
      </c>
      <c r="JT477" s="5">
        <v>358.75</v>
      </c>
      <c r="JU477" s="5">
        <v>0</v>
      </c>
      <c r="JV477" s="5">
        <v>0</v>
      </c>
      <c r="JW477" s="5">
        <v>0</v>
      </c>
      <c r="JX477" s="5">
        <v>0</v>
      </c>
      <c r="JY477" s="5">
        <v>0</v>
      </c>
      <c r="JZ477" s="5">
        <v>0</v>
      </c>
      <c r="KA477" s="5">
        <v>0</v>
      </c>
      <c r="KB477" s="5">
        <v>0</v>
      </c>
      <c r="KC477" s="5">
        <v>0</v>
      </c>
      <c r="KD477" s="5">
        <v>0</v>
      </c>
      <c r="KE477" s="5">
        <v>0</v>
      </c>
      <c r="KF477" s="5">
        <v>0</v>
      </c>
      <c r="KG477" s="5">
        <v>0</v>
      </c>
      <c r="KH477" s="5">
        <v>0</v>
      </c>
      <c r="KI477" s="5">
        <v>0</v>
      </c>
      <c r="KJ477" s="5">
        <v>0</v>
      </c>
      <c r="KK477" s="5">
        <v>0</v>
      </c>
      <c r="KL477" s="5">
        <v>0</v>
      </c>
      <c r="KM477" s="5">
        <v>0</v>
      </c>
      <c r="KN477" s="5">
        <v>0</v>
      </c>
      <c r="KO477" s="5">
        <v>0</v>
      </c>
      <c r="KP477" s="5">
        <v>0</v>
      </c>
      <c r="KQ477" s="5">
        <v>0</v>
      </c>
      <c r="KR477" s="5">
        <v>0</v>
      </c>
      <c r="KS477" s="5">
        <v>0</v>
      </c>
      <c r="KT477" s="5">
        <v>0</v>
      </c>
      <c r="KU477" s="5">
        <v>0</v>
      </c>
      <c r="KV477" s="5">
        <v>0</v>
      </c>
      <c r="KW477" s="5">
        <v>0</v>
      </c>
      <c r="KX477" s="5">
        <v>0</v>
      </c>
      <c r="KY477" s="5">
        <v>0</v>
      </c>
      <c r="KZ477" s="5">
        <v>0</v>
      </c>
      <c r="LA477" s="5">
        <v>0</v>
      </c>
      <c r="LB477" s="5">
        <v>0</v>
      </c>
      <c r="LC477" s="5">
        <v>0</v>
      </c>
      <c r="LD477" s="5">
        <v>0</v>
      </c>
      <c r="LE477" s="5">
        <v>0</v>
      </c>
      <c r="LF477" s="5">
        <v>0</v>
      </c>
      <c r="LG477" s="5">
        <v>0</v>
      </c>
      <c r="LH477" s="5">
        <v>0</v>
      </c>
      <c r="LI477" s="5">
        <v>0</v>
      </c>
      <c r="LJ477" s="5">
        <v>0</v>
      </c>
      <c r="LK477" s="5">
        <v>0</v>
      </c>
      <c r="LL477" s="5">
        <v>0</v>
      </c>
      <c r="LM477" s="5">
        <v>0</v>
      </c>
      <c r="LN477" s="5">
        <v>0</v>
      </c>
      <c r="LO477" s="5">
        <v>0</v>
      </c>
      <c r="LP477" s="5">
        <v>0</v>
      </c>
      <c r="LQ477" s="5"/>
      <c r="LT477" s="5">
        <v>0</v>
      </c>
      <c r="LU477" s="5">
        <v>0</v>
      </c>
      <c r="LV477" s="5">
        <v>0</v>
      </c>
      <c r="LW477" s="5">
        <v>0</v>
      </c>
      <c r="LX477" s="5">
        <v>0</v>
      </c>
      <c r="LY477" s="5">
        <v>0</v>
      </c>
      <c r="LZ477" s="5">
        <v>0</v>
      </c>
      <c r="MA477" s="5">
        <v>0</v>
      </c>
      <c r="MB477" s="5">
        <v>0</v>
      </c>
      <c r="MC477" s="5">
        <v>0</v>
      </c>
      <c r="MD477" s="5">
        <v>0</v>
      </c>
      <c r="ME477" s="5">
        <v>0</v>
      </c>
      <c r="MF477" s="5">
        <v>380</v>
      </c>
      <c r="MG477" s="5">
        <v>380</v>
      </c>
      <c r="MH477" s="5">
        <v>380</v>
      </c>
      <c r="MI477" s="5">
        <v>380</v>
      </c>
      <c r="MJ477" s="5">
        <v>380</v>
      </c>
      <c r="MK477" s="5">
        <v>380</v>
      </c>
      <c r="ML477" s="5">
        <v>380</v>
      </c>
      <c r="MM477" s="5">
        <v>380</v>
      </c>
      <c r="MN477" s="5">
        <v>380</v>
      </c>
      <c r="MO477" s="5">
        <v>380</v>
      </c>
      <c r="MP477" s="5">
        <v>380</v>
      </c>
      <c r="MQ477" s="5">
        <v>380</v>
      </c>
      <c r="MR477" s="5">
        <v>0</v>
      </c>
      <c r="MS477" s="5">
        <v>0</v>
      </c>
      <c r="MT477" s="5">
        <v>0</v>
      </c>
      <c r="MU477" s="5">
        <v>0</v>
      </c>
      <c r="MV477" s="5">
        <v>0</v>
      </c>
      <c r="MW477" s="5">
        <v>0</v>
      </c>
      <c r="MX477" s="5">
        <v>0</v>
      </c>
      <c r="MY477" s="5">
        <v>0</v>
      </c>
      <c r="MZ477" s="5">
        <v>0</v>
      </c>
      <c r="NA477" s="5">
        <v>0</v>
      </c>
      <c r="NB477" s="5">
        <v>0</v>
      </c>
      <c r="NC477" s="5">
        <v>0</v>
      </c>
      <c r="ND477" s="5">
        <v>0</v>
      </c>
      <c r="NE477" s="5">
        <v>0</v>
      </c>
      <c r="NF477" s="5">
        <v>0</v>
      </c>
      <c r="NG477" s="5">
        <v>0</v>
      </c>
      <c r="NH477" s="5">
        <v>0</v>
      </c>
      <c r="NI477" s="5">
        <v>0</v>
      </c>
      <c r="NJ477" s="5">
        <v>0</v>
      </c>
      <c r="NK477" s="5">
        <v>0</v>
      </c>
      <c r="NL477" s="5">
        <v>0</v>
      </c>
      <c r="NM477" s="5">
        <v>0</v>
      </c>
      <c r="NN477" s="5">
        <v>0</v>
      </c>
      <c r="NO477" s="5">
        <v>0</v>
      </c>
      <c r="NP477" s="5">
        <v>0</v>
      </c>
      <c r="NQ477" s="5">
        <v>0</v>
      </c>
      <c r="NR477" s="5">
        <v>0</v>
      </c>
      <c r="NS477" s="5">
        <v>0</v>
      </c>
      <c r="NT477" s="5">
        <v>0</v>
      </c>
      <c r="NU477" s="5">
        <v>0</v>
      </c>
      <c r="NV477" s="5">
        <v>0</v>
      </c>
      <c r="NW477" s="5">
        <v>0</v>
      </c>
      <c r="NX477" s="5">
        <v>0</v>
      </c>
      <c r="NY477" s="5">
        <v>0</v>
      </c>
      <c r="NZ477" s="5">
        <v>0</v>
      </c>
      <c r="OA477" s="5">
        <v>0</v>
      </c>
      <c r="OB477" s="5">
        <v>0</v>
      </c>
      <c r="OC477" s="5">
        <v>0</v>
      </c>
      <c r="OD477" s="5">
        <v>0</v>
      </c>
      <c r="OE477" s="5">
        <v>0</v>
      </c>
      <c r="OF477" s="5">
        <v>0</v>
      </c>
      <c r="OG477" s="5">
        <v>0</v>
      </c>
      <c r="OH477" s="5">
        <v>0</v>
      </c>
      <c r="OI477" s="5">
        <v>0</v>
      </c>
      <c r="OJ477" s="5">
        <v>0</v>
      </c>
      <c r="OK477" s="5">
        <v>0</v>
      </c>
      <c r="OL477" s="5">
        <v>0</v>
      </c>
      <c r="OM477" s="5">
        <v>0</v>
      </c>
      <c r="ON477" s="5"/>
      <c r="OQ477" s="59">
        <v>0</v>
      </c>
      <c r="OR477" s="59">
        <v>0</v>
      </c>
      <c r="OS477" s="59">
        <v>0</v>
      </c>
      <c r="OT477" s="59">
        <v>0</v>
      </c>
      <c r="OU477" s="59">
        <v>0</v>
      </c>
      <c r="OV477" s="59">
        <v>0</v>
      </c>
      <c r="OW477" s="59">
        <v>0</v>
      </c>
      <c r="OX477" s="59">
        <v>0</v>
      </c>
      <c r="OY477" s="59">
        <v>0</v>
      </c>
      <c r="OZ477" s="59">
        <v>0</v>
      </c>
      <c r="PA477" s="59">
        <v>0</v>
      </c>
      <c r="PB477" s="59">
        <v>0</v>
      </c>
      <c r="PC477" s="59">
        <v>0</v>
      </c>
      <c r="PD477" s="59">
        <v>0</v>
      </c>
      <c r="PE477" s="59">
        <v>0</v>
      </c>
      <c r="PF477" s="59">
        <v>0</v>
      </c>
      <c r="PG477" s="59">
        <v>0</v>
      </c>
      <c r="PH477" s="59">
        <v>0</v>
      </c>
      <c r="PI477" s="59">
        <v>0</v>
      </c>
      <c r="PJ477" s="59">
        <v>0</v>
      </c>
      <c r="PK477" s="59">
        <v>0</v>
      </c>
      <c r="PL477" s="59">
        <v>0</v>
      </c>
      <c r="PM477" s="59">
        <v>0</v>
      </c>
      <c r="PN477" s="59">
        <v>0</v>
      </c>
      <c r="PO477" s="59">
        <v>0</v>
      </c>
      <c r="PP477" s="59">
        <v>0</v>
      </c>
      <c r="PQ477" s="59">
        <v>0</v>
      </c>
      <c r="PR477" s="59">
        <v>0</v>
      </c>
      <c r="PS477" s="59">
        <v>0</v>
      </c>
      <c r="PT477" s="59">
        <v>0</v>
      </c>
      <c r="PU477" s="59">
        <v>0</v>
      </c>
      <c r="PV477" s="59">
        <v>0</v>
      </c>
      <c r="PW477" s="59">
        <v>0</v>
      </c>
      <c r="PX477" s="59">
        <v>0</v>
      </c>
      <c r="PY477" s="59">
        <v>0</v>
      </c>
      <c r="PZ477" s="59">
        <v>0</v>
      </c>
      <c r="QA477" s="59">
        <v>0</v>
      </c>
      <c r="QB477" s="59">
        <v>0</v>
      </c>
      <c r="QC477" s="59">
        <v>0</v>
      </c>
      <c r="QD477" s="59">
        <v>0</v>
      </c>
      <c r="QE477" s="59">
        <v>0</v>
      </c>
      <c r="QF477" s="59">
        <v>0</v>
      </c>
      <c r="QG477" s="59">
        <v>0</v>
      </c>
      <c r="QH477" s="59">
        <v>0</v>
      </c>
      <c r="QI477" s="59">
        <v>0</v>
      </c>
      <c r="QJ477" s="59">
        <v>0</v>
      </c>
      <c r="QK477" s="59">
        <v>0</v>
      </c>
      <c r="QL477" s="59">
        <v>0</v>
      </c>
      <c r="QM477" s="59">
        <v>0</v>
      </c>
      <c r="QN477" s="59">
        <v>0</v>
      </c>
      <c r="QO477" s="59">
        <v>0</v>
      </c>
      <c r="QP477" s="59">
        <v>0</v>
      </c>
      <c r="QQ477" s="59">
        <v>0</v>
      </c>
      <c r="QR477" s="59">
        <v>0</v>
      </c>
      <c r="QS477" s="59">
        <v>0</v>
      </c>
      <c r="QT477" s="59">
        <v>0</v>
      </c>
      <c r="QU477" s="59">
        <v>0</v>
      </c>
      <c r="QV477" s="59">
        <v>0</v>
      </c>
      <c r="QW477" s="59">
        <v>0</v>
      </c>
      <c r="QX477" s="59">
        <v>0</v>
      </c>
      <c r="QY477" s="59">
        <v>0</v>
      </c>
      <c r="QZ477" s="59">
        <v>0</v>
      </c>
      <c r="RA477" s="59">
        <v>0</v>
      </c>
      <c r="RB477" s="59">
        <v>0</v>
      </c>
      <c r="RC477" s="59">
        <v>0</v>
      </c>
      <c r="RD477" s="59">
        <v>0</v>
      </c>
      <c r="RE477" s="59">
        <v>0</v>
      </c>
      <c r="RF477" s="59">
        <v>0</v>
      </c>
      <c r="RG477" s="59">
        <v>0</v>
      </c>
      <c r="RH477" s="59">
        <v>0</v>
      </c>
      <c r="RI477" s="59">
        <v>0</v>
      </c>
      <c r="RJ477" s="59">
        <v>0</v>
      </c>
      <c r="RK477" s="59"/>
      <c r="RN477" s="59">
        <v>0</v>
      </c>
      <c r="RO477" s="59">
        <v>0</v>
      </c>
      <c r="RP477" s="59">
        <v>0</v>
      </c>
      <c r="RQ477" s="59">
        <v>0</v>
      </c>
      <c r="RR477" s="59">
        <v>0</v>
      </c>
      <c r="RS477" s="59">
        <v>0</v>
      </c>
      <c r="RT477" s="59">
        <v>0</v>
      </c>
      <c r="RU477" s="59">
        <v>0</v>
      </c>
      <c r="RV477" s="59">
        <v>0</v>
      </c>
      <c r="RW477" s="59">
        <v>0</v>
      </c>
      <c r="RX477" s="59">
        <v>0</v>
      </c>
      <c r="RY477" s="59">
        <v>0</v>
      </c>
      <c r="RZ477" s="59">
        <v>738.75</v>
      </c>
      <c r="SA477" s="59">
        <v>738.75</v>
      </c>
      <c r="SB477" s="59">
        <v>738.75</v>
      </c>
      <c r="SC477" s="59">
        <v>738.75</v>
      </c>
      <c r="SD477" s="59">
        <v>738.75</v>
      </c>
      <c r="SE477" s="59">
        <v>738.75</v>
      </c>
      <c r="SF477" s="59">
        <v>738.75</v>
      </c>
      <c r="SG477" s="59">
        <v>738.75</v>
      </c>
      <c r="SH477" s="59">
        <v>738.75</v>
      </c>
      <c r="SI477" s="59">
        <v>738.75</v>
      </c>
      <c r="SJ477" s="59">
        <v>738.75</v>
      </c>
      <c r="SK477" s="59">
        <v>738.75</v>
      </c>
      <c r="SL477" s="59">
        <v>0</v>
      </c>
      <c r="SM477" s="59">
        <v>0</v>
      </c>
      <c r="SN477" s="59">
        <v>0</v>
      </c>
      <c r="SO477" s="59">
        <v>0</v>
      </c>
      <c r="SP477" s="59">
        <v>0</v>
      </c>
      <c r="SQ477" s="59">
        <v>0</v>
      </c>
      <c r="SR477" s="59">
        <v>0</v>
      </c>
      <c r="SS477" s="59">
        <v>0</v>
      </c>
      <c r="ST477" s="59">
        <v>0</v>
      </c>
      <c r="SU477" s="59">
        <v>0</v>
      </c>
      <c r="SV477" s="59">
        <v>0</v>
      </c>
      <c r="SW477" s="59">
        <v>0</v>
      </c>
      <c r="SX477" s="59">
        <v>0</v>
      </c>
      <c r="SY477" s="59">
        <v>0</v>
      </c>
      <c r="SZ477" s="59">
        <v>0</v>
      </c>
      <c r="TA477" s="59">
        <v>0</v>
      </c>
      <c r="TB477" s="59">
        <v>0</v>
      </c>
      <c r="TC477" s="59">
        <v>0</v>
      </c>
      <c r="TD477" s="59">
        <v>0</v>
      </c>
      <c r="TE477" s="59">
        <v>0</v>
      </c>
      <c r="TF477" s="59">
        <v>0</v>
      </c>
      <c r="TG477" s="59">
        <v>0</v>
      </c>
      <c r="TH477" s="59">
        <v>0</v>
      </c>
      <c r="TI477" s="59">
        <v>0</v>
      </c>
      <c r="TJ477" s="59">
        <v>0</v>
      </c>
      <c r="TK477" s="59">
        <v>0</v>
      </c>
      <c r="TL477" s="59">
        <v>0</v>
      </c>
      <c r="TM477" s="59">
        <v>0</v>
      </c>
      <c r="TN477" s="59">
        <v>0</v>
      </c>
      <c r="TO477" s="59">
        <v>0</v>
      </c>
      <c r="TP477" s="59">
        <v>0</v>
      </c>
      <c r="TQ477" s="59">
        <v>0</v>
      </c>
      <c r="TR477" s="59">
        <v>0</v>
      </c>
      <c r="TS477" s="59">
        <v>0</v>
      </c>
      <c r="TT477" s="59">
        <v>0</v>
      </c>
      <c r="TU477" s="59">
        <v>0</v>
      </c>
      <c r="TV477" s="59">
        <v>0</v>
      </c>
      <c r="TW477" s="59">
        <v>0</v>
      </c>
      <c r="TX477" s="59">
        <v>0</v>
      </c>
      <c r="TY477" s="59">
        <v>0</v>
      </c>
      <c r="TZ477" s="59">
        <v>0</v>
      </c>
      <c r="UA477" s="59">
        <v>0</v>
      </c>
      <c r="UB477" s="59">
        <v>0</v>
      </c>
      <c r="UC477" s="59">
        <v>0</v>
      </c>
      <c r="UD477" s="59">
        <v>0</v>
      </c>
      <c r="UE477" s="59">
        <v>0</v>
      </c>
      <c r="UF477" s="59">
        <v>0</v>
      </c>
      <c r="UG477" s="59">
        <v>0</v>
      </c>
      <c r="UH477" s="59"/>
      <c r="UK477" s="59">
        <v>0</v>
      </c>
      <c r="UL477" s="59">
        <v>4305</v>
      </c>
      <c r="UM477" s="59">
        <v>0</v>
      </c>
      <c r="UN477" s="59">
        <v>0</v>
      </c>
      <c r="UO477" s="59">
        <v>0</v>
      </c>
      <c r="UP477" s="59">
        <v>0</v>
      </c>
      <c r="UQ477" s="59"/>
      <c r="UT477" s="59">
        <v>0</v>
      </c>
      <c r="UU477" s="59">
        <v>4560</v>
      </c>
      <c r="UV477" s="59">
        <v>0</v>
      </c>
      <c r="UW477" s="59">
        <v>0</v>
      </c>
      <c r="UX477" s="59">
        <v>0</v>
      </c>
      <c r="UY477" s="59">
        <v>0</v>
      </c>
      <c r="UZ477" s="59"/>
      <c r="VC477" s="59">
        <v>0</v>
      </c>
      <c r="VD477" s="59">
        <v>0</v>
      </c>
      <c r="VE477" s="59">
        <v>0</v>
      </c>
      <c r="VF477" s="59">
        <v>0</v>
      </c>
      <c r="VG477" s="59">
        <v>0</v>
      </c>
      <c r="VH477" s="59">
        <v>0</v>
      </c>
      <c r="VI477" s="59"/>
      <c r="VL477" s="59">
        <v>0</v>
      </c>
      <c r="VM477" s="59">
        <v>8865</v>
      </c>
      <c r="VN477" s="59">
        <v>0</v>
      </c>
      <c r="VO477" s="59">
        <v>0</v>
      </c>
      <c r="VP477" s="59">
        <v>0</v>
      </c>
      <c r="VQ477" s="59">
        <v>0</v>
      </c>
      <c r="VR477" s="59"/>
      <c r="VU477" s="59">
        <v>0</v>
      </c>
      <c r="VV477" s="59">
        <v>150000</v>
      </c>
      <c r="VW477" s="59">
        <v>0</v>
      </c>
      <c r="VX477" s="59">
        <v>0</v>
      </c>
      <c r="VY477" s="59">
        <v>0</v>
      </c>
      <c r="VZ477" s="59">
        <v>0</v>
      </c>
      <c r="WA477" s="59"/>
      <c r="WD477" s="59">
        <v>0</v>
      </c>
      <c r="WE477" s="59">
        <v>12500</v>
      </c>
      <c r="WF477" s="59">
        <v>0</v>
      </c>
      <c r="WG477" s="59">
        <v>0</v>
      </c>
      <c r="WH477" s="59">
        <v>0</v>
      </c>
      <c r="WI477" s="59">
        <v>0</v>
      </c>
      <c r="WJ477" s="59"/>
      <c r="WM477" s="59">
        <v>0</v>
      </c>
      <c r="WN477" s="59">
        <v>524.54888795635759</v>
      </c>
      <c r="WO477" s="59">
        <v>0</v>
      </c>
      <c r="WP477" s="59">
        <v>0</v>
      </c>
      <c r="WQ477" s="59">
        <v>0</v>
      </c>
      <c r="WR477" s="59">
        <v>0</v>
      </c>
      <c r="WS477" s="59"/>
      <c r="WV477" s="74">
        <v>0</v>
      </c>
      <c r="WW477" s="74">
        <v>12</v>
      </c>
      <c r="WX477" s="74">
        <v>24</v>
      </c>
      <c r="WY477" s="74">
        <v>36</v>
      </c>
      <c r="WZ477" s="74">
        <v>48</v>
      </c>
      <c r="XA477" s="74">
        <v>60</v>
      </c>
      <c r="XB477" s="74"/>
      <c r="XE477" s="80">
        <v>0</v>
      </c>
      <c r="XF477" s="80">
        <v>1</v>
      </c>
      <c r="XG477" s="80">
        <v>2</v>
      </c>
      <c r="XH477" s="80">
        <v>3</v>
      </c>
      <c r="XI477" s="80">
        <v>4</v>
      </c>
      <c r="XJ477" s="80">
        <v>5</v>
      </c>
      <c r="XK477" s="80"/>
      <c r="XL477" s="75"/>
      <c r="XM477" s="75"/>
      <c r="XN477" s="80">
        <v>0</v>
      </c>
      <c r="XO477" s="80">
        <v>0</v>
      </c>
      <c r="XP477" s="80">
        <v>0</v>
      </c>
      <c r="XQ477" s="80">
        <v>0</v>
      </c>
      <c r="XR477" s="80">
        <v>0</v>
      </c>
      <c r="XS477" s="80">
        <v>0</v>
      </c>
      <c r="XT477" s="80"/>
      <c r="XW477" s="80">
        <v>0</v>
      </c>
      <c r="XX477" s="80">
        <v>0</v>
      </c>
      <c r="XY477" s="80">
        <v>0</v>
      </c>
      <c r="XZ477" s="80">
        <v>0</v>
      </c>
      <c r="YA477" s="80">
        <v>0</v>
      </c>
      <c r="YB477" s="80">
        <v>0</v>
      </c>
      <c r="YC477" s="80"/>
      <c r="YF477" s="5">
        <v>0</v>
      </c>
      <c r="YG477" s="5">
        <v>1093.684431389006</v>
      </c>
      <c r="YH477" s="5">
        <v>0</v>
      </c>
      <c r="YI477" s="5">
        <v>0</v>
      </c>
      <c r="YJ477" s="5">
        <v>0</v>
      </c>
      <c r="YK477" s="5">
        <v>0</v>
      </c>
      <c r="YL477" s="5"/>
      <c r="YO477" s="5">
        <v>0</v>
      </c>
      <c r="YP477" s="5">
        <v>23604.69995803609</v>
      </c>
      <c r="YQ477" s="5">
        <v>0</v>
      </c>
      <c r="YR477" s="5">
        <v>0</v>
      </c>
      <c r="YS477" s="5">
        <v>0</v>
      </c>
      <c r="YT477" s="5">
        <v>0</v>
      </c>
      <c r="YU477" s="5"/>
      <c r="YX477" s="5">
        <v>0</v>
      </c>
      <c r="YY477" s="5">
        <v>23394.261877874356</v>
      </c>
      <c r="YZ477" s="5">
        <v>0</v>
      </c>
      <c r="ZA477" s="5">
        <v>0</v>
      </c>
      <c r="ZB477" s="5">
        <v>0</v>
      </c>
      <c r="ZC477" s="5">
        <v>0</v>
      </c>
      <c r="ZD477" s="5"/>
      <c r="ZG477" s="5">
        <v>0</v>
      </c>
      <c r="ZH477" s="5">
        <v>524.54888795635759</v>
      </c>
      <c r="ZI477" s="5">
        <v>0</v>
      </c>
      <c r="ZJ477" s="5">
        <v>0</v>
      </c>
      <c r="ZK477" s="5">
        <v>0</v>
      </c>
      <c r="ZL477" s="5">
        <v>0</v>
      </c>
      <c r="ZM477" s="5"/>
      <c r="ZP477" s="60">
        <v>0</v>
      </c>
      <c r="ZQ477" s="60">
        <v>7343.684431389006</v>
      </c>
      <c r="ZR477" s="60">
        <v>0</v>
      </c>
      <c r="ZS477" s="60">
        <v>0</v>
      </c>
      <c r="ZT477" s="60">
        <v>0</v>
      </c>
      <c r="ZU477" s="60">
        <v>0</v>
      </c>
      <c r="ZV477" s="60"/>
      <c r="ZY477" s="60">
        <v>0</v>
      </c>
      <c r="ZZ477" s="60">
        <v>524.54888795635759</v>
      </c>
      <c r="AAA477" s="60">
        <v>0</v>
      </c>
      <c r="AAB477" s="60">
        <v>0</v>
      </c>
      <c r="AAC477" s="60">
        <v>0</v>
      </c>
      <c r="AAD477" s="60">
        <v>0</v>
      </c>
      <c r="AAE477" s="60"/>
      <c r="AAH477" s="60">
        <v>0</v>
      </c>
      <c r="AAI477" s="60">
        <v>11015.526647083509</v>
      </c>
      <c r="AAJ477" s="60">
        <v>0</v>
      </c>
      <c r="AAK477" s="60">
        <v>0</v>
      </c>
      <c r="AAL477" s="60">
        <v>0</v>
      </c>
      <c r="AAM477" s="60">
        <v>0</v>
      </c>
      <c r="AAN477" s="60"/>
      <c r="AAQ477" s="5">
        <v>0</v>
      </c>
      <c r="AAR477" s="5">
        <v>18359.211078472516</v>
      </c>
      <c r="AAS477" s="5">
        <v>0</v>
      </c>
      <c r="AAT477" s="5">
        <v>0</v>
      </c>
      <c r="AAU477" s="5">
        <v>0</v>
      </c>
      <c r="AAV477" s="5">
        <v>0</v>
      </c>
    </row>
    <row r="478" spans="2:724" ht="15" customHeight="1">
      <c r="B478" s="228">
        <v>205</v>
      </c>
      <c r="C478" s="228">
        <v>3</v>
      </c>
      <c r="D478" s="229" t="s">
        <v>483</v>
      </c>
      <c r="E478" s="73" t="b">
        <v>0</v>
      </c>
      <c r="F478" s="230">
        <v>42005</v>
      </c>
      <c r="G478" s="231" t="s">
        <v>426</v>
      </c>
      <c r="H478" s="57" t="s">
        <v>303</v>
      </c>
      <c r="I478" s="57" t="s">
        <v>198</v>
      </c>
      <c r="J478" s="229" t="s">
        <v>278</v>
      </c>
      <c r="K478" s="232">
        <v>0</v>
      </c>
      <c r="L478" s="232">
        <v>0</v>
      </c>
      <c r="M478" s="73" t="b">
        <v>1</v>
      </c>
      <c r="N478" s="73" t="b">
        <v>1</v>
      </c>
      <c r="O478" s="73" t="b">
        <v>1</v>
      </c>
      <c r="P478" s="27">
        <v>43101</v>
      </c>
      <c r="Q478" s="27" t="s">
        <v>426</v>
      </c>
      <c r="R478" s="69">
        <v>0</v>
      </c>
      <c r="S478" s="69">
        <v>0.06</v>
      </c>
      <c r="T478" s="69">
        <v>0.06</v>
      </c>
      <c r="U478" s="69">
        <v>0.06</v>
      </c>
      <c r="V478" s="69">
        <v>0.06</v>
      </c>
      <c r="W478" s="69">
        <v>0.06</v>
      </c>
      <c r="Z478" s="232">
        <v>0</v>
      </c>
      <c r="AA478" s="232">
        <v>0</v>
      </c>
      <c r="AB478" s="232">
        <v>0</v>
      </c>
      <c r="AC478" s="232">
        <v>0</v>
      </c>
      <c r="AD478" s="232">
        <v>0</v>
      </c>
      <c r="AE478" s="232">
        <v>0</v>
      </c>
      <c r="AF478" s="232">
        <v>0</v>
      </c>
      <c r="AG478" s="232">
        <v>0</v>
      </c>
      <c r="AH478" s="232">
        <v>0</v>
      </c>
      <c r="AI478" s="232">
        <v>0</v>
      </c>
      <c r="AJ478" s="232">
        <v>0</v>
      </c>
      <c r="AK478" s="232">
        <v>0</v>
      </c>
      <c r="AL478" s="234">
        <v>12500</v>
      </c>
      <c r="AM478" s="5">
        <v>12500</v>
      </c>
      <c r="AN478" s="5">
        <v>12500</v>
      </c>
      <c r="AO478" s="5">
        <v>12500</v>
      </c>
      <c r="AP478" s="5">
        <v>12500</v>
      </c>
      <c r="AQ478" s="5">
        <v>12500</v>
      </c>
      <c r="AR478" s="5">
        <v>12500</v>
      </c>
      <c r="AS478" s="5">
        <v>12500</v>
      </c>
      <c r="AT478" s="5">
        <v>12500</v>
      </c>
      <c r="AU478" s="5">
        <v>12500</v>
      </c>
      <c r="AV478" s="5">
        <v>12500</v>
      </c>
      <c r="AW478" s="5">
        <v>12500</v>
      </c>
      <c r="AX478" s="234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5">
        <v>0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>
        <v>0</v>
      </c>
      <c r="CI478" s="5">
        <v>0</v>
      </c>
      <c r="CJ478" s="5">
        <v>0</v>
      </c>
      <c r="CK478" s="5">
        <v>0</v>
      </c>
      <c r="CL478" s="5">
        <v>0</v>
      </c>
      <c r="CM478" s="5">
        <v>0</v>
      </c>
      <c r="CN478" s="5">
        <v>0</v>
      </c>
      <c r="CO478" s="5">
        <v>0</v>
      </c>
      <c r="CP478" s="5">
        <v>0</v>
      </c>
      <c r="CQ478" s="5">
        <v>0</v>
      </c>
      <c r="CR478" s="5">
        <v>0</v>
      </c>
      <c r="CS478" s="5">
        <v>0</v>
      </c>
      <c r="CU478" s="69">
        <v>0</v>
      </c>
      <c r="CV478" s="69">
        <v>0</v>
      </c>
      <c r="CW478" s="69">
        <v>0</v>
      </c>
      <c r="CX478" s="69">
        <v>0</v>
      </c>
      <c r="CY478" s="69">
        <v>0</v>
      </c>
      <c r="CZ478" s="69">
        <v>0</v>
      </c>
      <c r="DC478" s="5">
        <v>0</v>
      </c>
      <c r="DD478" s="5">
        <v>0</v>
      </c>
      <c r="DE478" s="5">
        <v>0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0</v>
      </c>
      <c r="DR478" s="5">
        <v>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0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0</v>
      </c>
      <c r="EL478" s="5">
        <v>0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0</v>
      </c>
      <c r="EV478" s="5">
        <v>0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0</v>
      </c>
      <c r="FF478" s="5">
        <v>0</v>
      </c>
      <c r="FG478" s="5">
        <v>0</v>
      </c>
      <c r="FH478" s="5">
        <v>0</v>
      </c>
      <c r="FI478" s="5">
        <v>0</v>
      </c>
      <c r="FJ478" s="5">
        <v>0</v>
      </c>
      <c r="FK478" s="5">
        <v>0</v>
      </c>
      <c r="FL478" s="5">
        <v>0</v>
      </c>
      <c r="FM478" s="5">
        <v>0</v>
      </c>
      <c r="FN478" s="5">
        <v>0</v>
      </c>
      <c r="FO478" s="5">
        <v>0</v>
      </c>
      <c r="FP478" s="5">
        <v>0</v>
      </c>
      <c r="FQ478" s="5">
        <v>0</v>
      </c>
      <c r="FR478" s="5">
        <v>0</v>
      </c>
      <c r="FS478" s="5">
        <v>0</v>
      </c>
      <c r="FT478" s="5">
        <v>0</v>
      </c>
      <c r="FU478" s="5">
        <v>0</v>
      </c>
      <c r="FV478" s="5">
        <v>0</v>
      </c>
      <c r="FW478" s="5"/>
      <c r="FZ478" s="5">
        <v>0</v>
      </c>
      <c r="GA478" s="5">
        <v>0</v>
      </c>
      <c r="GB478" s="5">
        <v>0</v>
      </c>
      <c r="GC478" s="5">
        <v>0</v>
      </c>
      <c r="GD478" s="5">
        <v>0</v>
      </c>
      <c r="GE478" s="5">
        <v>0</v>
      </c>
      <c r="GF478" s="5">
        <v>0</v>
      </c>
      <c r="GG478" s="5">
        <v>0</v>
      </c>
      <c r="GH478" s="5">
        <v>0</v>
      </c>
      <c r="GI478" s="5">
        <v>0</v>
      </c>
      <c r="GJ478" s="5">
        <v>0</v>
      </c>
      <c r="GK478" s="5">
        <v>0</v>
      </c>
      <c r="GL478" s="5">
        <v>12500</v>
      </c>
      <c r="GM478" s="5">
        <v>12500</v>
      </c>
      <c r="GN478" s="5">
        <v>12500</v>
      </c>
      <c r="GO478" s="5">
        <v>12500</v>
      </c>
      <c r="GP478" s="5">
        <v>12500</v>
      </c>
      <c r="GQ478" s="5">
        <v>12500</v>
      </c>
      <c r="GR478" s="5">
        <v>12500</v>
      </c>
      <c r="GS478" s="5">
        <v>12500</v>
      </c>
      <c r="GT478" s="5">
        <v>12500</v>
      </c>
      <c r="GU478" s="5">
        <v>12500</v>
      </c>
      <c r="GV478" s="5">
        <v>12500</v>
      </c>
      <c r="GW478" s="5">
        <v>12500</v>
      </c>
      <c r="GX478" s="5">
        <v>0</v>
      </c>
      <c r="GY478" s="5">
        <v>0</v>
      </c>
      <c r="GZ478" s="5">
        <v>0</v>
      </c>
      <c r="HA478" s="5">
        <v>0</v>
      </c>
      <c r="HB478" s="5">
        <v>0</v>
      </c>
      <c r="HC478" s="5">
        <v>0</v>
      </c>
      <c r="HD478" s="5">
        <v>0</v>
      </c>
      <c r="HE478" s="5">
        <v>0</v>
      </c>
      <c r="HF478" s="5">
        <v>0</v>
      </c>
      <c r="HG478" s="5">
        <v>0</v>
      </c>
      <c r="HH478" s="5">
        <v>0</v>
      </c>
      <c r="HI478" s="5">
        <v>0</v>
      </c>
      <c r="HJ478" s="5">
        <v>0</v>
      </c>
      <c r="HK478" s="5">
        <v>0</v>
      </c>
      <c r="HL478" s="5">
        <v>0</v>
      </c>
      <c r="HM478" s="5">
        <v>0</v>
      </c>
      <c r="HN478" s="5">
        <v>0</v>
      </c>
      <c r="HO478" s="5">
        <v>0</v>
      </c>
      <c r="HP478" s="5">
        <v>0</v>
      </c>
      <c r="HQ478" s="5">
        <v>0</v>
      </c>
      <c r="HR478" s="5">
        <v>0</v>
      </c>
      <c r="HS478" s="5">
        <v>0</v>
      </c>
      <c r="HT478" s="5">
        <v>0</v>
      </c>
      <c r="HU478" s="5">
        <v>0</v>
      </c>
      <c r="HV478" s="5">
        <v>0</v>
      </c>
      <c r="HW478" s="5">
        <v>0</v>
      </c>
      <c r="HX478" s="5">
        <v>0</v>
      </c>
      <c r="HY478" s="5">
        <v>0</v>
      </c>
      <c r="HZ478" s="5">
        <v>0</v>
      </c>
      <c r="IA478" s="5">
        <v>0</v>
      </c>
      <c r="IB478" s="5">
        <v>0</v>
      </c>
      <c r="IC478" s="5">
        <v>0</v>
      </c>
      <c r="ID478" s="5">
        <v>0</v>
      </c>
      <c r="IE478" s="5">
        <v>0</v>
      </c>
      <c r="IF478" s="5">
        <v>0</v>
      </c>
      <c r="IG478" s="5">
        <v>0</v>
      </c>
      <c r="IH478" s="5">
        <v>0</v>
      </c>
      <c r="II478" s="5">
        <v>0</v>
      </c>
      <c r="IJ478" s="5">
        <v>0</v>
      </c>
      <c r="IK478" s="5">
        <v>0</v>
      </c>
      <c r="IL478" s="5">
        <v>0</v>
      </c>
      <c r="IM478" s="5">
        <v>0</v>
      </c>
      <c r="IN478" s="5">
        <v>0</v>
      </c>
      <c r="IO478" s="5">
        <v>0</v>
      </c>
      <c r="IP478" s="5">
        <v>0</v>
      </c>
      <c r="IQ478" s="5">
        <v>0</v>
      </c>
      <c r="IR478" s="5">
        <v>0</v>
      </c>
      <c r="IS478" s="5">
        <v>0</v>
      </c>
      <c r="IT478" s="5"/>
      <c r="IW478" s="5">
        <v>0</v>
      </c>
      <c r="IX478" s="5">
        <v>0</v>
      </c>
      <c r="IY478" s="5">
        <v>0</v>
      </c>
      <c r="IZ478" s="5">
        <v>0</v>
      </c>
      <c r="JA478" s="5">
        <v>0</v>
      </c>
      <c r="JB478" s="5">
        <v>0</v>
      </c>
      <c r="JC478" s="5">
        <v>0</v>
      </c>
      <c r="JD478" s="5">
        <v>0</v>
      </c>
      <c r="JE478" s="5">
        <v>0</v>
      </c>
      <c r="JF478" s="5">
        <v>0</v>
      </c>
      <c r="JG478" s="5">
        <v>0</v>
      </c>
      <c r="JH478" s="5">
        <v>0</v>
      </c>
      <c r="JI478" s="5">
        <v>358.75</v>
      </c>
      <c r="JJ478" s="5">
        <v>358.75</v>
      </c>
      <c r="JK478" s="5">
        <v>358.75</v>
      </c>
      <c r="JL478" s="5">
        <v>358.75</v>
      </c>
      <c r="JM478" s="5">
        <v>358.75</v>
      </c>
      <c r="JN478" s="5">
        <v>358.75</v>
      </c>
      <c r="JO478" s="5">
        <v>358.75</v>
      </c>
      <c r="JP478" s="5">
        <v>358.75</v>
      </c>
      <c r="JQ478" s="5">
        <v>358.75</v>
      </c>
      <c r="JR478" s="5">
        <v>358.75</v>
      </c>
      <c r="JS478" s="5">
        <v>358.75</v>
      </c>
      <c r="JT478" s="5">
        <v>358.75</v>
      </c>
      <c r="JU478" s="5">
        <v>0</v>
      </c>
      <c r="JV478" s="5">
        <v>0</v>
      </c>
      <c r="JW478" s="5">
        <v>0</v>
      </c>
      <c r="JX478" s="5">
        <v>0</v>
      </c>
      <c r="JY478" s="5">
        <v>0</v>
      </c>
      <c r="JZ478" s="5">
        <v>0</v>
      </c>
      <c r="KA478" s="5">
        <v>0</v>
      </c>
      <c r="KB478" s="5">
        <v>0</v>
      </c>
      <c r="KC478" s="5">
        <v>0</v>
      </c>
      <c r="KD478" s="5">
        <v>0</v>
      </c>
      <c r="KE478" s="5">
        <v>0</v>
      </c>
      <c r="KF478" s="5">
        <v>0</v>
      </c>
      <c r="KG478" s="5">
        <v>0</v>
      </c>
      <c r="KH478" s="5">
        <v>0</v>
      </c>
      <c r="KI478" s="5">
        <v>0</v>
      </c>
      <c r="KJ478" s="5">
        <v>0</v>
      </c>
      <c r="KK478" s="5">
        <v>0</v>
      </c>
      <c r="KL478" s="5">
        <v>0</v>
      </c>
      <c r="KM478" s="5">
        <v>0</v>
      </c>
      <c r="KN478" s="5">
        <v>0</v>
      </c>
      <c r="KO478" s="5">
        <v>0</v>
      </c>
      <c r="KP478" s="5">
        <v>0</v>
      </c>
      <c r="KQ478" s="5">
        <v>0</v>
      </c>
      <c r="KR478" s="5">
        <v>0</v>
      </c>
      <c r="KS478" s="5">
        <v>0</v>
      </c>
      <c r="KT478" s="5">
        <v>0</v>
      </c>
      <c r="KU478" s="5">
        <v>0</v>
      </c>
      <c r="KV478" s="5">
        <v>0</v>
      </c>
      <c r="KW478" s="5">
        <v>0</v>
      </c>
      <c r="KX478" s="5">
        <v>0</v>
      </c>
      <c r="KY478" s="5">
        <v>0</v>
      </c>
      <c r="KZ478" s="5">
        <v>0</v>
      </c>
      <c r="LA478" s="5">
        <v>0</v>
      </c>
      <c r="LB478" s="5">
        <v>0</v>
      </c>
      <c r="LC478" s="5">
        <v>0</v>
      </c>
      <c r="LD478" s="5">
        <v>0</v>
      </c>
      <c r="LE478" s="5">
        <v>0</v>
      </c>
      <c r="LF478" s="5">
        <v>0</v>
      </c>
      <c r="LG478" s="5">
        <v>0</v>
      </c>
      <c r="LH478" s="5">
        <v>0</v>
      </c>
      <c r="LI478" s="5">
        <v>0</v>
      </c>
      <c r="LJ478" s="5">
        <v>0</v>
      </c>
      <c r="LK478" s="5">
        <v>0</v>
      </c>
      <c r="LL478" s="5">
        <v>0</v>
      </c>
      <c r="LM478" s="5">
        <v>0</v>
      </c>
      <c r="LN478" s="5">
        <v>0</v>
      </c>
      <c r="LO478" s="5">
        <v>0</v>
      </c>
      <c r="LP478" s="5">
        <v>0</v>
      </c>
      <c r="LQ478" s="5"/>
      <c r="LT478" s="5">
        <v>0</v>
      </c>
      <c r="LU478" s="5">
        <v>0</v>
      </c>
      <c r="LV478" s="5">
        <v>0</v>
      </c>
      <c r="LW478" s="5">
        <v>0</v>
      </c>
      <c r="LX478" s="5">
        <v>0</v>
      </c>
      <c r="LY478" s="5">
        <v>0</v>
      </c>
      <c r="LZ478" s="5">
        <v>0</v>
      </c>
      <c r="MA478" s="5">
        <v>0</v>
      </c>
      <c r="MB478" s="5">
        <v>0</v>
      </c>
      <c r="MC478" s="5">
        <v>0</v>
      </c>
      <c r="MD478" s="5">
        <v>0</v>
      </c>
      <c r="ME478" s="5">
        <v>0</v>
      </c>
      <c r="MF478" s="5">
        <v>380</v>
      </c>
      <c r="MG478" s="5">
        <v>380</v>
      </c>
      <c r="MH478" s="5">
        <v>380</v>
      </c>
      <c r="MI478" s="5">
        <v>380</v>
      </c>
      <c r="MJ478" s="5">
        <v>380</v>
      </c>
      <c r="MK478" s="5">
        <v>380</v>
      </c>
      <c r="ML478" s="5">
        <v>380</v>
      </c>
      <c r="MM478" s="5">
        <v>380</v>
      </c>
      <c r="MN478" s="5">
        <v>380</v>
      </c>
      <c r="MO478" s="5">
        <v>380</v>
      </c>
      <c r="MP478" s="5">
        <v>380</v>
      </c>
      <c r="MQ478" s="5">
        <v>380</v>
      </c>
      <c r="MR478" s="5">
        <v>0</v>
      </c>
      <c r="MS478" s="5">
        <v>0</v>
      </c>
      <c r="MT478" s="5">
        <v>0</v>
      </c>
      <c r="MU478" s="5">
        <v>0</v>
      </c>
      <c r="MV478" s="5">
        <v>0</v>
      </c>
      <c r="MW478" s="5">
        <v>0</v>
      </c>
      <c r="MX478" s="5">
        <v>0</v>
      </c>
      <c r="MY478" s="5">
        <v>0</v>
      </c>
      <c r="MZ478" s="5">
        <v>0</v>
      </c>
      <c r="NA478" s="5">
        <v>0</v>
      </c>
      <c r="NB478" s="5">
        <v>0</v>
      </c>
      <c r="NC478" s="5">
        <v>0</v>
      </c>
      <c r="ND478" s="5">
        <v>0</v>
      </c>
      <c r="NE478" s="5">
        <v>0</v>
      </c>
      <c r="NF478" s="5">
        <v>0</v>
      </c>
      <c r="NG478" s="5">
        <v>0</v>
      </c>
      <c r="NH478" s="5">
        <v>0</v>
      </c>
      <c r="NI478" s="5">
        <v>0</v>
      </c>
      <c r="NJ478" s="5">
        <v>0</v>
      </c>
      <c r="NK478" s="5">
        <v>0</v>
      </c>
      <c r="NL478" s="5">
        <v>0</v>
      </c>
      <c r="NM478" s="5">
        <v>0</v>
      </c>
      <c r="NN478" s="5">
        <v>0</v>
      </c>
      <c r="NO478" s="5">
        <v>0</v>
      </c>
      <c r="NP478" s="5">
        <v>0</v>
      </c>
      <c r="NQ478" s="5">
        <v>0</v>
      </c>
      <c r="NR478" s="5">
        <v>0</v>
      </c>
      <c r="NS478" s="5">
        <v>0</v>
      </c>
      <c r="NT478" s="5">
        <v>0</v>
      </c>
      <c r="NU478" s="5">
        <v>0</v>
      </c>
      <c r="NV478" s="5">
        <v>0</v>
      </c>
      <c r="NW478" s="5">
        <v>0</v>
      </c>
      <c r="NX478" s="5">
        <v>0</v>
      </c>
      <c r="NY478" s="5">
        <v>0</v>
      </c>
      <c r="NZ478" s="5">
        <v>0</v>
      </c>
      <c r="OA478" s="5">
        <v>0</v>
      </c>
      <c r="OB478" s="5">
        <v>0</v>
      </c>
      <c r="OC478" s="5">
        <v>0</v>
      </c>
      <c r="OD478" s="5">
        <v>0</v>
      </c>
      <c r="OE478" s="5">
        <v>0</v>
      </c>
      <c r="OF478" s="5">
        <v>0</v>
      </c>
      <c r="OG478" s="5">
        <v>0</v>
      </c>
      <c r="OH478" s="5">
        <v>0</v>
      </c>
      <c r="OI478" s="5">
        <v>0</v>
      </c>
      <c r="OJ478" s="5">
        <v>0</v>
      </c>
      <c r="OK478" s="5">
        <v>0</v>
      </c>
      <c r="OL478" s="5">
        <v>0</v>
      </c>
      <c r="OM478" s="5">
        <v>0</v>
      </c>
      <c r="ON478" s="5"/>
      <c r="OQ478" s="59">
        <v>0</v>
      </c>
      <c r="OR478" s="59">
        <v>0</v>
      </c>
      <c r="OS478" s="59">
        <v>0</v>
      </c>
      <c r="OT478" s="59">
        <v>0</v>
      </c>
      <c r="OU478" s="59">
        <v>0</v>
      </c>
      <c r="OV478" s="59">
        <v>0</v>
      </c>
      <c r="OW478" s="59">
        <v>0</v>
      </c>
      <c r="OX478" s="59">
        <v>0</v>
      </c>
      <c r="OY478" s="59">
        <v>0</v>
      </c>
      <c r="OZ478" s="59">
        <v>0</v>
      </c>
      <c r="PA478" s="59">
        <v>0</v>
      </c>
      <c r="PB478" s="59">
        <v>0</v>
      </c>
      <c r="PC478" s="59">
        <v>0</v>
      </c>
      <c r="PD478" s="59">
        <v>0</v>
      </c>
      <c r="PE478" s="59">
        <v>0</v>
      </c>
      <c r="PF478" s="59">
        <v>0</v>
      </c>
      <c r="PG478" s="59">
        <v>0</v>
      </c>
      <c r="PH478" s="59">
        <v>0</v>
      </c>
      <c r="PI478" s="59">
        <v>0</v>
      </c>
      <c r="PJ478" s="59">
        <v>0</v>
      </c>
      <c r="PK478" s="59">
        <v>0</v>
      </c>
      <c r="PL478" s="59">
        <v>0</v>
      </c>
      <c r="PM478" s="59">
        <v>0</v>
      </c>
      <c r="PN478" s="59">
        <v>0</v>
      </c>
      <c r="PO478" s="59">
        <v>0</v>
      </c>
      <c r="PP478" s="59">
        <v>0</v>
      </c>
      <c r="PQ478" s="59">
        <v>0</v>
      </c>
      <c r="PR478" s="59">
        <v>0</v>
      </c>
      <c r="PS478" s="59">
        <v>0</v>
      </c>
      <c r="PT478" s="59">
        <v>0</v>
      </c>
      <c r="PU478" s="59">
        <v>0</v>
      </c>
      <c r="PV478" s="59">
        <v>0</v>
      </c>
      <c r="PW478" s="59">
        <v>0</v>
      </c>
      <c r="PX478" s="59">
        <v>0</v>
      </c>
      <c r="PY478" s="59">
        <v>0</v>
      </c>
      <c r="PZ478" s="59">
        <v>0</v>
      </c>
      <c r="QA478" s="59">
        <v>0</v>
      </c>
      <c r="QB478" s="59">
        <v>0</v>
      </c>
      <c r="QC478" s="59">
        <v>0</v>
      </c>
      <c r="QD478" s="59">
        <v>0</v>
      </c>
      <c r="QE478" s="59">
        <v>0</v>
      </c>
      <c r="QF478" s="59">
        <v>0</v>
      </c>
      <c r="QG478" s="59">
        <v>0</v>
      </c>
      <c r="QH478" s="59">
        <v>0</v>
      </c>
      <c r="QI478" s="59">
        <v>0</v>
      </c>
      <c r="QJ478" s="59">
        <v>0</v>
      </c>
      <c r="QK478" s="59">
        <v>0</v>
      </c>
      <c r="QL478" s="59">
        <v>0</v>
      </c>
      <c r="QM478" s="59">
        <v>0</v>
      </c>
      <c r="QN478" s="59">
        <v>0</v>
      </c>
      <c r="QO478" s="59">
        <v>0</v>
      </c>
      <c r="QP478" s="59">
        <v>0</v>
      </c>
      <c r="QQ478" s="59">
        <v>0</v>
      </c>
      <c r="QR478" s="59">
        <v>0</v>
      </c>
      <c r="QS478" s="59">
        <v>0</v>
      </c>
      <c r="QT478" s="59">
        <v>0</v>
      </c>
      <c r="QU478" s="59">
        <v>0</v>
      </c>
      <c r="QV478" s="59">
        <v>0</v>
      </c>
      <c r="QW478" s="59">
        <v>0</v>
      </c>
      <c r="QX478" s="59">
        <v>0</v>
      </c>
      <c r="QY478" s="59">
        <v>0</v>
      </c>
      <c r="QZ478" s="59">
        <v>0</v>
      </c>
      <c r="RA478" s="59">
        <v>0</v>
      </c>
      <c r="RB478" s="59">
        <v>0</v>
      </c>
      <c r="RC478" s="59">
        <v>0</v>
      </c>
      <c r="RD478" s="59">
        <v>0</v>
      </c>
      <c r="RE478" s="59">
        <v>0</v>
      </c>
      <c r="RF478" s="59">
        <v>0</v>
      </c>
      <c r="RG478" s="59">
        <v>0</v>
      </c>
      <c r="RH478" s="59">
        <v>0</v>
      </c>
      <c r="RI478" s="59">
        <v>0</v>
      </c>
      <c r="RJ478" s="59">
        <v>0</v>
      </c>
      <c r="RK478" s="59"/>
      <c r="RN478" s="59">
        <v>0</v>
      </c>
      <c r="RO478" s="59">
        <v>0</v>
      </c>
      <c r="RP478" s="59">
        <v>0</v>
      </c>
      <c r="RQ478" s="59">
        <v>0</v>
      </c>
      <c r="RR478" s="59">
        <v>0</v>
      </c>
      <c r="RS478" s="59">
        <v>0</v>
      </c>
      <c r="RT478" s="59">
        <v>0</v>
      </c>
      <c r="RU478" s="59">
        <v>0</v>
      </c>
      <c r="RV478" s="59">
        <v>0</v>
      </c>
      <c r="RW478" s="59">
        <v>0</v>
      </c>
      <c r="RX478" s="59">
        <v>0</v>
      </c>
      <c r="RY478" s="59">
        <v>0</v>
      </c>
      <c r="RZ478" s="59">
        <v>738.75</v>
      </c>
      <c r="SA478" s="59">
        <v>738.75</v>
      </c>
      <c r="SB478" s="59">
        <v>738.75</v>
      </c>
      <c r="SC478" s="59">
        <v>738.75</v>
      </c>
      <c r="SD478" s="59">
        <v>738.75</v>
      </c>
      <c r="SE478" s="59">
        <v>738.75</v>
      </c>
      <c r="SF478" s="59">
        <v>738.75</v>
      </c>
      <c r="SG478" s="59">
        <v>738.75</v>
      </c>
      <c r="SH478" s="59">
        <v>738.75</v>
      </c>
      <c r="SI478" s="59">
        <v>738.75</v>
      </c>
      <c r="SJ478" s="59">
        <v>738.75</v>
      </c>
      <c r="SK478" s="59">
        <v>738.75</v>
      </c>
      <c r="SL478" s="59">
        <v>0</v>
      </c>
      <c r="SM478" s="59">
        <v>0</v>
      </c>
      <c r="SN478" s="59">
        <v>0</v>
      </c>
      <c r="SO478" s="59">
        <v>0</v>
      </c>
      <c r="SP478" s="59">
        <v>0</v>
      </c>
      <c r="SQ478" s="59">
        <v>0</v>
      </c>
      <c r="SR478" s="59">
        <v>0</v>
      </c>
      <c r="SS478" s="59">
        <v>0</v>
      </c>
      <c r="ST478" s="59">
        <v>0</v>
      </c>
      <c r="SU478" s="59">
        <v>0</v>
      </c>
      <c r="SV478" s="59">
        <v>0</v>
      </c>
      <c r="SW478" s="59">
        <v>0</v>
      </c>
      <c r="SX478" s="59">
        <v>0</v>
      </c>
      <c r="SY478" s="59">
        <v>0</v>
      </c>
      <c r="SZ478" s="59">
        <v>0</v>
      </c>
      <c r="TA478" s="59">
        <v>0</v>
      </c>
      <c r="TB478" s="59">
        <v>0</v>
      </c>
      <c r="TC478" s="59">
        <v>0</v>
      </c>
      <c r="TD478" s="59">
        <v>0</v>
      </c>
      <c r="TE478" s="59">
        <v>0</v>
      </c>
      <c r="TF478" s="59">
        <v>0</v>
      </c>
      <c r="TG478" s="59">
        <v>0</v>
      </c>
      <c r="TH478" s="59">
        <v>0</v>
      </c>
      <c r="TI478" s="59">
        <v>0</v>
      </c>
      <c r="TJ478" s="59">
        <v>0</v>
      </c>
      <c r="TK478" s="59">
        <v>0</v>
      </c>
      <c r="TL478" s="59">
        <v>0</v>
      </c>
      <c r="TM478" s="59">
        <v>0</v>
      </c>
      <c r="TN478" s="59">
        <v>0</v>
      </c>
      <c r="TO478" s="59">
        <v>0</v>
      </c>
      <c r="TP478" s="59">
        <v>0</v>
      </c>
      <c r="TQ478" s="59">
        <v>0</v>
      </c>
      <c r="TR478" s="59">
        <v>0</v>
      </c>
      <c r="TS478" s="59">
        <v>0</v>
      </c>
      <c r="TT478" s="59">
        <v>0</v>
      </c>
      <c r="TU478" s="59">
        <v>0</v>
      </c>
      <c r="TV478" s="59">
        <v>0</v>
      </c>
      <c r="TW478" s="59">
        <v>0</v>
      </c>
      <c r="TX478" s="59">
        <v>0</v>
      </c>
      <c r="TY478" s="59">
        <v>0</v>
      </c>
      <c r="TZ478" s="59">
        <v>0</v>
      </c>
      <c r="UA478" s="59">
        <v>0</v>
      </c>
      <c r="UB478" s="59">
        <v>0</v>
      </c>
      <c r="UC478" s="59">
        <v>0</v>
      </c>
      <c r="UD478" s="59">
        <v>0</v>
      </c>
      <c r="UE478" s="59">
        <v>0</v>
      </c>
      <c r="UF478" s="59">
        <v>0</v>
      </c>
      <c r="UG478" s="59">
        <v>0</v>
      </c>
      <c r="UH478" s="59"/>
      <c r="UK478" s="59">
        <v>0</v>
      </c>
      <c r="UL478" s="59">
        <v>4305</v>
      </c>
      <c r="UM478" s="59">
        <v>0</v>
      </c>
      <c r="UN478" s="59">
        <v>0</v>
      </c>
      <c r="UO478" s="59">
        <v>0</v>
      </c>
      <c r="UP478" s="59">
        <v>0</v>
      </c>
      <c r="UQ478" s="59"/>
      <c r="UT478" s="59">
        <v>0</v>
      </c>
      <c r="UU478" s="59">
        <v>4560</v>
      </c>
      <c r="UV478" s="59">
        <v>0</v>
      </c>
      <c r="UW478" s="59">
        <v>0</v>
      </c>
      <c r="UX478" s="59">
        <v>0</v>
      </c>
      <c r="UY478" s="59">
        <v>0</v>
      </c>
      <c r="UZ478" s="59"/>
      <c r="VC478" s="59">
        <v>0</v>
      </c>
      <c r="VD478" s="59">
        <v>0</v>
      </c>
      <c r="VE478" s="59">
        <v>0</v>
      </c>
      <c r="VF478" s="59">
        <v>0</v>
      </c>
      <c r="VG478" s="59">
        <v>0</v>
      </c>
      <c r="VH478" s="59">
        <v>0</v>
      </c>
      <c r="VI478" s="59"/>
      <c r="VL478" s="59">
        <v>0</v>
      </c>
      <c r="VM478" s="59">
        <v>8865</v>
      </c>
      <c r="VN478" s="59">
        <v>0</v>
      </c>
      <c r="VO478" s="59">
        <v>0</v>
      </c>
      <c r="VP478" s="59">
        <v>0</v>
      </c>
      <c r="VQ478" s="59">
        <v>0</v>
      </c>
      <c r="VR478" s="59"/>
      <c r="VU478" s="59">
        <v>0</v>
      </c>
      <c r="VV478" s="59">
        <v>150000</v>
      </c>
      <c r="VW478" s="59">
        <v>0</v>
      </c>
      <c r="VX478" s="59">
        <v>0</v>
      </c>
      <c r="VY478" s="59">
        <v>0</v>
      </c>
      <c r="VZ478" s="59">
        <v>0</v>
      </c>
      <c r="WA478" s="59"/>
      <c r="WD478" s="59">
        <v>0</v>
      </c>
      <c r="WE478" s="59">
        <v>12500</v>
      </c>
      <c r="WF478" s="59">
        <v>0</v>
      </c>
      <c r="WG478" s="59">
        <v>0</v>
      </c>
      <c r="WH478" s="59">
        <v>0</v>
      </c>
      <c r="WI478" s="59">
        <v>0</v>
      </c>
      <c r="WJ478" s="59"/>
      <c r="WM478" s="59">
        <v>0</v>
      </c>
      <c r="WN478" s="59">
        <v>524.54888795635759</v>
      </c>
      <c r="WO478" s="59">
        <v>0</v>
      </c>
      <c r="WP478" s="59">
        <v>0</v>
      </c>
      <c r="WQ478" s="59">
        <v>0</v>
      </c>
      <c r="WR478" s="59">
        <v>0</v>
      </c>
      <c r="WS478" s="59"/>
      <c r="WV478" s="74">
        <v>0</v>
      </c>
      <c r="WW478" s="74">
        <v>12</v>
      </c>
      <c r="WX478" s="74">
        <v>24</v>
      </c>
      <c r="WY478" s="74">
        <v>36</v>
      </c>
      <c r="WZ478" s="74">
        <v>48</v>
      </c>
      <c r="XA478" s="74">
        <v>60</v>
      </c>
      <c r="XB478" s="74"/>
      <c r="XE478" s="80">
        <v>0</v>
      </c>
      <c r="XF478" s="80">
        <v>1</v>
      </c>
      <c r="XG478" s="80">
        <v>2</v>
      </c>
      <c r="XH478" s="80">
        <v>3</v>
      </c>
      <c r="XI478" s="80">
        <v>4</v>
      </c>
      <c r="XJ478" s="80">
        <v>5</v>
      </c>
      <c r="XK478" s="80"/>
      <c r="XL478" s="75"/>
      <c r="XM478" s="75"/>
      <c r="XN478" s="80">
        <v>0</v>
      </c>
      <c r="XO478" s="80">
        <v>0</v>
      </c>
      <c r="XP478" s="80">
        <v>0</v>
      </c>
      <c r="XQ478" s="80">
        <v>0</v>
      </c>
      <c r="XR478" s="80">
        <v>0</v>
      </c>
      <c r="XS478" s="80">
        <v>0</v>
      </c>
      <c r="XT478" s="80"/>
      <c r="XW478" s="80">
        <v>0</v>
      </c>
      <c r="XX478" s="80">
        <v>0</v>
      </c>
      <c r="XY478" s="80">
        <v>0</v>
      </c>
      <c r="XZ478" s="80">
        <v>0</v>
      </c>
      <c r="YA478" s="80">
        <v>0</v>
      </c>
      <c r="YB478" s="80">
        <v>0</v>
      </c>
      <c r="YC478" s="80"/>
      <c r="YF478" s="5">
        <v>0</v>
      </c>
      <c r="YG478" s="5">
        <v>1093.684431389006</v>
      </c>
      <c r="YH478" s="5">
        <v>0</v>
      </c>
      <c r="YI478" s="5">
        <v>0</v>
      </c>
      <c r="YJ478" s="5">
        <v>0</v>
      </c>
      <c r="YK478" s="5">
        <v>0</v>
      </c>
      <c r="YL478" s="5"/>
      <c r="YO478" s="5">
        <v>0</v>
      </c>
      <c r="YP478" s="5">
        <v>23604.69995803609</v>
      </c>
      <c r="YQ478" s="5">
        <v>0</v>
      </c>
      <c r="YR478" s="5">
        <v>0</v>
      </c>
      <c r="YS478" s="5">
        <v>0</v>
      </c>
      <c r="YT478" s="5">
        <v>0</v>
      </c>
      <c r="YU478" s="5"/>
      <c r="YX478" s="5">
        <v>0</v>
      </c>
      <c r="YY478" s="5">
        <v>23394.261877874356</v>
      </c>
      <c r="YZ478" s="5">
        <v>0</v>
      </c>
      <c r="ZA478" s="5">
        <v>0</v>
      </c>
      <c r="ZB478" s="5">
        <v>0</v>
      </c>
      <c r="ZC478" s="5">
        <v>0</v>
      </c>
      <c r="ZD478" s="5"/>
      <c r="ZG478" s="5">
        <v>0</v>
      </c>
      <c r="ZH478" s="5">
        <v>524.54888795635759</v>
      </c>
      <c r="ZI478" s="5">
        <v>0</v>
      </c>
      <c r="ZJ478" s="5">
        <v>0</v>
      </c>
      <c r="ZK478" s="5">
        <v>0</v>
      </c>
      <c r="ZL478" s="5">
        <v>0</v>
      </c>
      <c r="ZM478" s="5"/>
      <c r="ZP478" s="60">
        <v>0</v>
      </c>
      <c r="ZQ478" s="60">
        <v>7343.684431389006</v>
      </c>
      <c r="ZR478" s="60">
        <v>0</v>
      </c>
      <c r="ZS478" s="60">
        <v>0</v>
      </c>
      <c r="ZT478" s="60">
        <v>0</v>
      </c>
      <c r="ZU478" s="60">
        <v>0</v>
      </c>
      <c r="ZV478" s="60"/>
      <c r="ZY478" s="60">
        <v>0</v>
      </c>
      <c r="ZZ478" s="60">
        <v>524.54888795635759</v>
      </c>
      <c r="AAA478" s="60">
        <v>0</v>
      </c>
      <c r="AAB478" s="60">
        <v>0</v>
      </c>
      <c r="AAC478" s="60">
        <v>0</v>
      </c>
      <c r="AAD478" s="60">
        <v>0</v>
      </c>
      <c r="AAE478" s="60"/>
      <c r="AAH478" s="60">
        <v>0</v>
      </c>
      <c r="AAI478" s="60">
        <v>11015.526647083509</v>
      </c>
      <c r="AAJ478" s="60">
        <v>0</v>
      </c>
      <c r="AAK478" s="60">
        <v>0</v>
      </c>
      <c r="AAL478" s="60">
        <v>0</v>
      </c>
      <c r="AAM478" s="60">
        <v>0</v>
      </c>
      <c r="AAN478" s="60"/>
      <c r="AAQ478" s="5">
        <v>0</v>
      </c>
      <c r="AAR478" s="5">
        <v>18359.211078472516</v>
      </c>
      <c r="AAS478" s="5">
        <v>0</v>
      </c>
      <c r="AAT478" s="5">
        <v>0</v>
      </c>
      <c r="AAU478" s="5">
        <v>0</v>
      </c>
      <c r="AAV478" s="5">
        <v>0</v>
      </c>
    </row>
    <row r="479" spans="2:724" ht="15" customHeight="1">
      <c r="B479" s="228">
        <v>206</v>
      </c>
      <c r="C479" s="228">
        <v>4</v>
      </c>
      <c r="D479" s="229" t="s">
        <v>484</v>
      </c>
      <c r="E479" s="73" t="b">
        <v>0</v>
      </c>
      <c r="F479" s="230">
        <v>42005</v>
      </c>
      <c r="G479" s="231" t="s">
        <v>426</v>
      </c>
      <c r="H479" s="57" t="s">
        <v>303</v>
      </c>
      <c r="I479" s="57" t="s">
        <v>198</v>
      </c>
      <c r="J479" s="229" t="s">
        <v>278</v>
      </c>
      <c r="K479" s="232">
        <v>0</v>
      </c>
      <c r="L479" s="232">
        <v>0</v>
      </c>
      <c r="M479" s="73" t="b">
        <v>1</v>
      </c>
      <c r="N479" s="73" t="b">
        <v>1</v>
      </c>
      <c r="O479" s="73" t="b">
        <v>1</v>
      </c>
      <c r="P479" s="27">
        <v>43101</v>
      </c>
      <c r="Q479" s="27" t="s">
        <v>426</v>
      </c>
      <c r="R479" s="69">
        <v>0</v>
      </c>
      <c r="S479" s="69">
        <v>0.06</v>
      </c>
      <c r="T479" s="69">
        <v>0.06</v>
      </c>
      <c r="U479" s="69">
        <v>0.06</v>
      </c>
      <c r="V479" s="69">
        <v>0.06</v>
      </c>
      <c r="W479" s="69">
        <v>0.06</v>
      </c>
      <c r="Z479" s="232">
        <v>0</v>
      </c>
      <c r="AA479" s="232">
        <v>0</v>
      </c>
      <c r="AB479" s="232">
        <v>0</v>
      </c>
      <c r="AC479" s="232">
        <v>0</v>
      </c>
      <c r="AD479" s="232">
        <v>0</v>
      </c>
      <c r="AE479" s="232">
        <v>0</v>
      </c>
      <c r="AF479" s="232">
        <v>0</v>
      </c>
      <c r="AG479" s="232">
        <v>0</v>
      </c>
      <c r="AH479" s="232">
        <v>0</v>
      </c>
      <c r="AI479" s="232">
        <v>0</v>
      </c>
      <c r="AJ479" s="232">
        <v>0</v>
      </c>
      <c r="AK479" s="232">
        <v>0</v>
      </c>
      <c r="AL479" s="234">
        <v>12500</v>
      </c>
      <c r="AM479" s="5">
        <v>12500</v>
      </c>
      <c r="AN479" s="5">
        <v>12500</v>
      </c>
      <c r="AO479" s="5">
        <v>12500</v>
      </c>
      <c r="AP479" s="5">
        <v>12500</v>
      </c>
      <c r="AQ479" s="5">
        <v>12500</v>
      </c>
      <c r="AR479" s="5">
        <v>12500</v>
      </c>
      <c r="AS479" s="5">
        <v>12500</v>
      </c>
      <c r="AT479" s="5">
        <v>12500</v>
      </c>
      <c r="AU479" s="5">
        <v>12500</v>
      </c>
      <c r="AV479" s="5">
        <v>12500</v>
      </c>
      <c r="AW479" s="5">
        <v>12500</v>
      </c>
      <c r="AX479" s="234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0</v>
      </c>
      <c r="CI479" s="5">
        <v>0</v>
      </c>
      <c r="CJ479" s="5">
        <v>0</v>
      </c>
      <c r="CK479" s="5">
        <v>0</v>
      </c>
      <c r="CL479" s="5">
        <v>0</v>
      </c>
      <c r="CM479" s="5">
        <v>0</v>
      </c>
      <c r="CN479" s="5">
        <v>0</v>
      </c>
      <c r="CO479" s="5">
        <v>0</v>
      </c>
      <c r="CP479" s="5">
        <v>0</v>
      </c>
      <c r="CQ479" s="5">
        <v>0</v>
      </c>
      <c r="CR479" s="5">
        <v>0</v>
      </c>
      <c r="CS479" s="5">
        <v>0</v>
      </c>
      <c r="CU479" s="69">
        <v>0</v>
      </c>
      <c r="CV479" s="69">
        <v>0</v>
      </c>
      <c r="CW479" s="69">
        <v>0</v>
      </c>
      <c r="CX479" s="69">
        <v>0</v>
      </c>
      <c r="CY479" s="69">
        <v>0</v>
      </c>
      <c r="CZ479" s="69">
        <v>0</v>
      </c>
      <c r="DC479" s="5">
        <v>0</v>
      </c>
      <c r="DD479" s="5">
        <v>0</v>
      </c>
      <c r="DE479" s="5">
        <v>0</v>
      </c>
      <c r="DF479" s="5">
        <v>0</v>
      </c>
      <c r="DG479" s="5">
        <v>0</v>
      </c>
      <c r="DH479" s="5">
        <v>0</v>
      </c>
      <c r="DI479" s="5">
        <v>0</v>
      </c>
      <c r="DJ479" s="5">
        <v>0</v>
      </c>
      <c r="DK479" s="5">
        <v>0</v>
      </c>
      <c r="DL479" s="5">
        <v>0</v>
      </c>
      <c r="DM479" s="5">
        <v>0</v>
      </c>
      <c r="DN479" s="5">
        <v>0</v>
      </c>
      <c r="DO479" s="5">
        <v>0</v>
      </c>
      <c r="DP479" s="5">
        <v>0</v>
      </c>
      <c r="DQ479" s="5">
        <v>0</v>
      </c>
      <c r="DR479" s="5">
        <v>0</v>
      </c>
      <c r="DS479" s="5">
        <v>0</v>
      </c>
      <c r="DT479" s="5">
        <v>0</v>
      </c>
      <c r="DU479" s="5">
        <v>0</v>
      </c>
      <c r="DV479" s="5">
        <v>0</v>
      </c>
      <c r="DW479" s="5">
        <v>0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0</v>
      </c>
      <c r="EE479" s="5">
        <v>0</v>
      </c>
      <c r="EF479" s="5">
        <v>0</v>
      </c>
      <c r="EG479" s="5">
        <v>0</v>
      </c>
      <c r="EH479" s="5">
        <v>0</v>
      </c>
      <c r="EI479" s="5">
        <v>0</v>
      </c>
      <c r="EJ479" s="5">
        <v>0</v>
      </c>
      <c r="EK479" s="5">
        <v>0</v>
      </c>
      <c r="EL479" s="5">
        <v>0</v>
      </c>
      <c r="EM479" s="5">
        <v>0</v>
      </c>
      <c r="EN479" s="5">
        <v>0</v>
      </c>
      <c r="EO479" s="5">
        <v>0</v>
      </c>
      <c r="EP479" s="5">
        <v>0</v>
      </c>
      <c r="EQ479" s="5">
        <v>0</v>
      </c>
      <c r="ER479" s="5">
        <v>0</v>
      </c>
      <c r="ES479" s="5">
        <v>0</v>
      </c>
      <c r="ET479" s="5">
        <v>0</v>
      </c>
      <c r="EU479" s="5">
        <v>0</v>
      </c>
      <c r="EV479" s="5">
        <v>0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0</v>
      </c>
      <c r="FE479" s="5">
        <v>0</v>
      </c>
      <c r="FF479" s="5">
        <v>0</v>
      </c>
      <c r="FG479" s="5">
        <v>0</v>
      </c>
      <c r="FH479" s="5">
        <v>0</v>
      </c>
      <c r="FI479" s="5">
        <v>0</v>
      </c>
      <c r="FJ479" s="5">
        <v>0</v>
      </c>
      <c r="FK479" s="5">
        <v>0</v>
      </c>
      <c r="FL479" s="5">
        <v>0</v>
      </c>
      <c r="FM479" s="5">
        <v>0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0</v>
      </c>
      <c r="FW479" s="5"/>
      <c r="FZ479" s="5">
        <v>0</v>
      </c>
      <c r="GA479" s="5">
        <v>0</v>
      </c>
      <c r="GB479" s="5">
        <v>0</v>
      </c>
      <c r="GC479" s="5">
        <v>0</v>
      </c>
      <c r="GD479" s="5">
        <v>0</v>
      </c>
      <c r="GE479" s="5">
        <v>0</v>
      </c>
      <c r="GF479" s="5">
        <v>0</v>
      </c>
      <c r="GG479" s="5">
        <v>0</v>
      </c>
      <c r="GH479" s="5">
        <v>0</v>
      </c>
      <c r="GI479" s="5">
        <v>0</v>
      </c>
      <c r="GJ479" s="5">
        <v>0</v>
      </c>
      <c r="GK479" s="5">
        <v>0</v>
      </c>
      <c r="GL479" s="5">
        <v>12500</v>
      </c>
      <c r="GM479" s="5">
        <v>12500</v>
      </c>
      <c r="GN479" s="5">
        <v>12500</v>
      </c>
      <c r="GO479" s="5">
        <v>12500</v>
      </c>
      <c r="GP479" s="5">
        <v>12500</v>
      </c>
      <c r="GQ479" s="5">
        <v>12500</v>
      </c>
      <c r="GR479" s="5">
        <v>12500</v>
      </c>
      <c r="GS479" s="5">
        <v>12500</v>
      </c>
      <c r="GT479" s="5">
        <v>12500</v>
      </c>
      <c r="GU479" s="5">
        <v>12500</v>
      </c>
      <c r="GV479" s="5">
        <v>12500</v>
      </c>
      <c r="GW479" s="5">
        <v>12500</v>
      </c>
      <c r="GX479" s="5">
        <v>0</v>
      </c>
      <c r="GY479" s="5">
        <v>0</v>
      </c>
      <c r="GZ479" s="5">
        <v>0</v>
      </c>
      <c r="HA479" s="5">
        <v>0</v>
      </c>
      <c r="HB479" s="5">
        <v>0</v>
      </c>
      <c r="HC479" s="5">
        <v>0</v>
      </c>
      <c r="HD479" s="5">
        <v>0</v>
      </c>
      <c r="HE479" s="5">
        <v>0</v>
      </c>
      <c r="HF479" s="5">
        <v>0</v>
      </c>
      <c r="HG479" s="5">
        <v>0</v>
      </c>
      <c r="HH479" s="5">
        <v>0</v>
      </c>
      <c r="HI479" s="5">
        <v>0</v>
      </c>
      <c r="HJ479" s="5">
        <v>0</v>
      </c>
      <c r="HK479" s="5">
        <v>0</v>
      </c>
      <c r="HL479" s="5">
        <v>0</v>
      </c>
      <c r="HM479" s="5">
        <v>0</v>
      </c>
      <c r="HN479" s="5">
        <v>0</v>
      </c>
      <c r="HO479" s="5">
        <v>0</v>
      </c>
      <c r="HP479" s="5">
        <v>0</v>
      </c>
      <c r="HQ479" s="5">
        <v>0</v>
      </c>
      <c r="HR479" s="5">
        <v>0</v>
      </c>
      <c r="HS479" s="5">
        <v>0</v>
      </c>
      <c r="HT479" s="5">
        <v>0</v>
      </c>
      <c r="HU479" s="5">
        <v>0</v>
      </c>
      <c r="HV479" s="5">
        <v>0</v>
      </c>
      <c r="HW479" s="5">
        <v>0</v>
      </c>
      <c r="HX479" s="5">
        <v>0</v>
      </c>
      <c r="HY479" s="5">
        <v>0</v>
      </c>
      <c r="HZ479" s="5">
        <v>0</v>
      </c>
      <c r="IA479" s="5">
        <v>0</v>
      </c>
      <c r="IB479" s="5">
        <v>0</v>
      </c>
      <c r="IC479" s="5">
        <v>0</v>
      </c>
      <c r="ID479" s="5">
        <v>0</v>
      </c>
      <c r="IE479" s="5">
        <v>0</v>
      </c>
      <c r="IF479" s="5">
        <v>0</v>
      </c>
      <c r="IG479" s="5">
        <v>0</v>
      </c>
      <c r="IH479" s="5">
        <v>0</v>
      </c>
      <c r="II479" s="5">
        <v>0</v>
      </c>
      <c r="IJ479" s="5">
        <v>0</v>
      </c>
      <c r="IK479" s="5">
        <v>0</v>
      </c>
      <c r="IL479" s="5">
        <v>0</v>
      </c>
      <c r="IM479" s="5">
        <v>0</v>
      </c>
      <c r="IN479" s="5">
        <v>0</v>
      </c>
      <c r="IO479" s="5">
        <v>0</v>
      </c>
      <c r="IP479" s="5">
        <v>0</v>
      </c>
      <c r="IQ479" s="5">
        <v>0</v>
      </c>
      <c r="IR479" s="5">
        <v>0</v>
      </c>
      <c r="IS479" s="5">
        <v>0</v>
      </c>
      <c r="IT479" s="5"/>
      <c r="IW479" s="5">
        <v>0</v>
      </c>
      <c r="IX479" s="5">
        <v>0</v>
      </c>
      <c r="IY479" s="5">
        <v>0</v>
      </c>
      <c r="IZ479" s="5">
        <v>0</v>
      </c>
      <c r="JA479" s="5">
        <v>0</v>
      </c>
      <c r="JB479" s="5">
        <v>0</v>
      </c>
      <c r="JC479" s="5">
        <v>0</v>
      </c>
      <c r="JD479" s="5">
        <v>0</v>
      </c>
      <c r="JE479" s="5">
        <v>0</v>
      </c>
      <c r="JF479" s="5">
        <v>0</v>
      </c>
      <c r="JG479" s="5">
        <v>0</v>
      </c>
      <c r="JH479" s="5">
        <v>0</v>
      </c>
      <c r="JI479" s="5">
        <v>358.75</v>
      </c>
      <c r="JJ479" s="5">
        <v>358.75</v>
      </c>
      <c r="JK479" s="5">
        <v>358.75</v>
      </c>
      <c r="JL479" s="5">
        <v>358.75</v>
      </c>
      <c r="JM479" s="5">
        <v>358.75</v>
      </c>
      <c r="JN479" s="5">
        <v>358.75</v>
      </c>
      <c r="JO479" s="5">
        <v>358.75</v>
      </c>
      <c r="JP479" s="5">
        <v>358.75</v>
      </c>
      <c r="JQ479" s="5">
        <v>358.75</v>
      </c>
      <c r="JR479" s="5">
        <v>358.75</v>
      </c>
      <c r="JS479" s="5">
        <v>358.75</v>
      </c>
      <c r="JT479" s="5">
        <v>358.75</v>
      </c>
      <c r="JU479" s="5">
        <v>0</v>
      </c>
      <c r="JV479" s="5">
        <v>0</v>
      </c>
      <c r="JW479" s="5">
        <v>0</v>
      </c>
      <c r="JX479" s="5">
        <v>0</v>
      </c>
      <c r="JY479" s="5">
        <v>0</v>
      </c>
      <c r="JZ479" s="5">
        <v>0</v>
      </c>
      <c r="KA479" s="5">
        <v>0</v>
      </c>
      <c r="KB479" s="5">
        <v>0</v>
      </c>
      <c r="KC479" s="5">
        <v>0</v>
      </c>
      <c r="KD479" s="5">
        <v>0</v>
      </c>
      <c r="KE479" s="5">
        <v>0</v>
      </c>
      <c r="KF479" s="5">
        <v>0</v>
      </c>
      <c r="KG479" s="5">
        <v>0</v>
      </c>
      <c r="KH479" s="5">
        <v>0</v>
      </c>
      <c r="KI479" s="5">
        <v>0</v>
      </c>
      <c r="KJ479" s="5">
        <v>0</v>
      </c>
      <c r="KK479" s="5">
        <v>0</v>
      </c>
      <c r="KL479" s="5">
        <v>0</v>
      </c>
      <c r="KM479" s="5">
        <v>0</v>
      </c>
      <c r="KN479" s="5">
        <v>0</v>
      </c>
      <c r="KO479" s="5">
        <v>0</v>
      </c>
      <c r="KP479" s="5">
        <v>0</v>
      </c>
      <c r="KQ479" s="5">
        <v>0</v>
      </c>
      <c r="KR479" s="5">
        <v>0</v>
      </c>
      <c r="KS479" s="5">
        <v>0</v>
      </c>
      <c r="KT479" s="5">
        <v>0</v>
      </c>
      <c r="KU479" s="5">
        <v>0</v>
      </c>
      <c r="KV479" s="5">
        <v>0</v>
      </c>
      <c r="KW479" s="5">
        <v>0</v>
      </c>
      <c r="KX479" s="5">
        <v>0</v>
      </c>
      <c r="KY479" s="5">
        <v>0</v>
      </c>
      <c r="KZ479" s="5">
        <v>0</v>
      </c>
      <c r="LA479" s="5">
        <v>0</v>
      </c>
      <c r="LB479" s="5">
        <v>0</v>
      </c>
      <c r="LC479" s="5">
        <v>0</v>
      </c>
      <c r="LD479" s="5">
        <v>0</v>
      </c>
      <c r="LE479" s="5">
        <v>0</v>
      </c>
      <c r="LF479" s="5">
        <v>0</v>
      </c>
      <c r="LG479" s="5">
        <v>0</v>
      </c>
      <c r="LH479" s="5">
        <v>0</v>
      </c>
      <c r="LI479" s="5">
        <v>0</v>
      </c>
      <c r="LJ479" s="5">
        <v>0</v>
      </c>
      <c r="LK479" s="5">
        <v>0</v>
      </c>
      <c r="LL479" s="5">
        <v>0</v>
      </c>
      <c r="LM479" s="5">
        <v>0</v>
      </c>
      <c r="LN479" s="5">
        <v>0</v>
      </c>
      <c r="LO479" s="5">
        <v>0</v>
      </c>
      <c r="LP479" s="5">
        <v>0</v>
      </c>
      <c r="LQ479" s="5"/>
      <c r="LT479" s="5">
        <v>0</v>
      </c>
      <c r="LU479" s="5">
        <v>0</v>
      </c>
      <c r="LV479" s="5">
        <v>0</v>
      </c>
      <c r="LW479" s="5">
        <v>0</v>
      </c>
      <c r="LX479" s="5">
        <v>0</v>
      </c>
      <c r="LY479" s="5">
        <v>0</v>
      </c>
      <c r="LZ479" s="5">
        <v>0</v>
      </c>
      <c r="MA479" s="5">
        <v>0</v>
      </c>
      <c r="MB479" s="5">
        <v>0</v>
      </c>
      <c r="MC479" s="5">
        <v>0</v>
      </c>
      <c r="MD479" s="5">
        <v>0</v>
      </c>
      <c r="ME479" s="5">
        <v>0</v>
      </c>
      <c r="MF479" s="5">
        <v>380</v>
      </c>
      <c r="MG479" s="5">
        <v>380</v>
      </c>
      <c r="MH479" s="5">
        <v>380</v>
      </c>
      <c r="MI479" s="5">
        <v>380</v>
      </c>
      <c r="MJ479" s="5">
        <v>380</v>
      </c>
      <c r="MK479" s="5">
        <v>380</v>
      </c>
      <c r="ML479" s="5">
        <v>380</v>
      </c>
      <c r="MM479" s="5">
        <v>380</v>
      </c>
      <c r="MN479" s="5">
        <v>380</v>
      </c>
      <c r="MO479" s="5">
        <v>380</v>
      </c>
      <c r="MP479" s="5">
        <v>380</v>
      </c>
      <c r="MQ479" s="5">
        <v>380</v>
      </c>
      <c r="MR479" s="5">
        <v>0</v>
      </c>
      <c r="MS479" s="5">
        <v>0</v>
      </c>
      <c r="MT479" s="5">
        <v>0</v>
      </c>
      <c r="MU479" s="5">
        <v>0</v>
      </c>
      <c r="MV479" s="5">
        <v>0</v>
      </c>
      <c r="MW479" s="5">
        <v>0</v>
      </c>
      <c r="MX479" s="5">
        <v>0</v>
      </c>
      <c r="MY479" s="5">
        <v>0</v>
      </c>
      <c r="MZ479" s="5">
        <v>0</v>
      </c>
      <c r="NA479" s="5">
        <v>0</v>
      </c>
      <c r="NB479" s="5">
        <v>0</v>
      </c>
      <c r="NC479" s="5">
        <v>0</v>
      </c>
      <c r="ND479" s="5">
        <v>0</v>
      </c>
      <c r="NE479" s="5">
        <v>0</v>
      </c>
      <c r="NF479" s="5">
        <v>0</v>
      </c>
      <c r="NG479" s="5">
        <v>0</v>
      </c>
      <c r="NH479" s="5">
        <v>0</v>
      </c>
      <c r="NI479" s="5">
        <v>0</v>
      </c>
      <c r="NJ479" s="5">
        <v>0</v>
      </c>
      <c r="NK479" s="5">
        <v>0</v>
      </c>
      <c r="NL479" s="5">
        <v>0</v>
      </c>
      <c r="NM479" s="5">
        <v>0</v>
      </c>
      <c r="NN479" s="5">
        <v>0</v>
      </c>
      <c r="NO479" s="5">
        <v>0</v>
      </c>
      <c r="NP479" s="5">
        <v>0</v>
      </c>
      <c r="NQ479" s="5">
        <v>0</v>
      </c>
      <c r="NR479" s="5">
        <v>0</v>
      </c>
      <c r="NS479" s="5">
        <v>0</v>
      </c>
      <c r="NT479" s="5">
        <v>0</v>
      </c>
      <c r="NU479" s="5">
        <v>0</v>
      </c>
      <c r="NV479" s="5">
        <v>0</v>
      </c>
      <c r="NW479" s="5">
        <v>0</v>
      </c>
      <c r="NX479" s="5">
        <v>0</v>
      </c>
      <c r="NY479" s="5">
        <v>0</v>
      </c>
      <c r="NZ479" s="5">
        <v>0</v>
      </c>
      <c r="OA479" s="5">
        <v>0</v>
      </c>
      <c r="OB479" s="5">
        <v>0</v>
      </c>
      <c r="OC479" s="5">
        <v>0</v>
      </c>
      <c r="OD479" s="5">
        <v>0</v>
      </c>
      <c r="OE479" s="5">
        <v>0</v>
      </c>
      <c r="OF479" s="5">
        <v>0</v>
      </c>
      <c r="OG479" s="5">
        <v>0</v>
      </c>
      <c r="OH479" s="5">
        <v>0</v>
      </c>
      <c r="OI479" s="5">
        <v>0</v>
      </c>
      <c r="OJ479" s="5">
        <v>0</v>
      </c>
      <c r="OK479" s="5">
        <v>0</v>
      </c>
      <c r="OL479" s="5">
        <v>0</v>
      </c>
      <c r="OM479" s="5">
        <v>0</v>
      </c>
      <c r="ON479" s="5"/>
      <c r="OQ479" s="59">
        <v>0</v>
      </c>
      <c r="OR479" s="59">
        <v>0</v>
      </c>
      <c r="OS479" s="59">
        <v>0</v>
      </c>
      <c r="OT479" s="59">
        <v>0</v>
      </c>
      <c r="OU479" s="59">
        <v>0</v>
      </c>
      <c r="OV479" s="59">
        <v>0</v>
      </c>
      <c r="OW479" s="59">
        <v>0</v>
      </c>
      <c r="OX479" s="59">
        <v>0</v>
      </c>
      <c r="OY479" s="59">
        <v>0</v>
      </c>
      <c r="OZ479" s="59">
        <v>0</v>
      </c>
      <c r="PA479" s="59">
        <v>0</v>
      </c>
      <c r="PB479" s="59">
        <v>0</v>
      </c>
      <c r="PC479" s="59">
        <v>0</v>
      </c>
      <c r="PD479" s="59">
        <v>0</v>
      </c>
      <c r="PE479" s="59">
        <v>0</v>
      </c>
      <c r="PF479" s="59">
        <v>0</v>
      </c>
      <c r="PG479" s="59">
        <v>0</v>
      </c>
      <c r="PH479" s="59">
        <v>0</v>
      </c>
      <c r="PI479" s="59">
        <v>0</v>
      </c>
      <c r="PJ479" s="59">
        <v>0</v>
      </c>
      <c r="PK479" s="59">
        <v>0</v>
      </c>
      <c r="PL479" s="59">
        <v>0</v>
      </c>
      <c r="PM479" s="59">
        <v>0</v>
      </c>
      <c r="PN479" s="59">
        <v>0</v>
      </c>
      <c r="PO479" s="59">
        <v>0</v>
      </c>
      <c r="PP479" s="59">
        <v>0</v>
      </c>
      <c r="PQ479" s="59">
        <v>0</v>
      </c>
      <c r="PR479" s="59">
        <v>0</v>
      </c>
      <c r="PS479" s="59">
        <v>0</v>
      </c>
      <c r="PT479" s="59">
        <v>0</v>
      </c>
      <c r="PU479" s="59">
        <v>0</v>
      </c>
      <c r="PV479" s="59">
        <v>0</v>
      </c>
      <c r="PW479" s="59">
        <v>0</v>
      </c>
      <c r="PX479" s="59">
        <v>0</v>
      </c>
      <c r="PY479" s="59">
        <v>0</v>
      </c>
      <c r="PZ479" s="59">
        <v>0</v>
      </c>
      <c r="QA479" s="59">
        <v>0</v>
      </c>
      <c r="QB479" s="59">
        <v>0</v>
      </c>
      <c r="QC479" s="59">
        <v>0</v>
      </c>
      <c r="QD479" s="59">
        <v>0</v>
      </c>
      <c r="QE479" s="59">
        <v>0</v>
      </c>
      <c r="QF479" s="59">
        <v>0</v>
      </c>
      <c r="QG479" s="59">
        <v>0</v>
      </c>
      <c r="QH479" s="59">
        <v>0</v>
      </c>
      <c r="QI479" s="59">
        <v>0</v>
      </c>
      <c r="QJ479" s="59">
        <v>0</v>
      </c>
      <c r="QK479" s="59">
        <v>0</v>
      </c>
      <c r="QL479" s="59">
        <v>0</v>
      </c>
      <c r="QM479" s="59">
        <v>0</v>
      </c>
      <c r="QN479" s="59">
        <v>0</v>
      </c>
      <c r="QO479" s="59">
        <v>0</v>
      </c>
      <c r="QP479" s="59">
        <v>0</v>
      </c>
      <c r="QQ479" s="59">
        <v>0</v>
      </c>
      <c r="QR479" s="59">
        <v>0</v>
      </c>
      <c r="QS479" s="59">
        <v>0</v>
      </c>
      <c r="QT479" s="59">
        <v>0</v>
      </c>
      <c r="QU479" s="59">
        <v>0</v>
      </c>
      <c r="QV479" s="59">
        <v>0</v>
      </c>
      <c r="QW479" s="59">
        <v>0</v>
      </c>
      <c r="QX479" s="59">
        <v>0</v>
      </c>
      <c r="QY479" s="59">
        <v>0</v>
      </c>
      <c r="QZ479" s="59">
        <v>0</v>
      </c>
      <c r="RA479" s="59">
        <v>0</v>
      </c>
      <c r="RB479" s="59">
        <v>0</v>
      </c>
      <c r="RC479" s="59">
        <v>0</v>
      </c>
      <c r="RD479" s="59">
        <v>0</v>
      </c>
      <c r="RE479" s="59">
        <v>0</v>
      </c>
      <c r="RF479" s="59">
        <v>0</v>
      </c>
      <c r="RG479" s="59">
        <v>0</v>
      </c>
      <c r="RH479" s="59">
        <v>0</v>
      </c>
      <c r="RI479" s="59">
        <v>0</v>
      </c>
      <c r="RJ479" s="59">
        <v>0</v>
      </c>
      <c r="RK479" s="59"/>
      <c r="RN479" s="59">
        <v>0</v>
      </c>
      <c r="RO479" s="59">
        <v>0</v>
      </c>
      <c r="RP479" s="59">
        <v>0</v>
      </c>
      <c r="RQ479" s="59">
        <v>0</v>
      </c>
      <c r="RR479" s="59">
        <v>0</v>
      </c>
      <c r="RS479" s="59">
        <v>0</v>
      </c>
      <c r="RT479" s="59">
        <v>0</v>
      </c>
      <c r="RU479" s="59">
        <v>0</v>
      </c>
      <c r="RV479" s="59">
        <v>0</v>
      </c>
      <c r="RW479" s="59">
        <v>0</v>
      </c>
      <c r="RX479" s="59">
        <v>0</v>
      </c>
      <c r="RY479" s="59">
        <v>0</v>
      </c>
      <c r="RZ479" s="59">
        <v>738.75</v>
      </c>
      <c r="SA479" s="59">
        <v>738.75</v>
      </c>
      <c r="SB479" s="59">
        <v>738.75</v>
      </c>
      <c r="SC479" s="59">
        <v>738.75</v>
      </c>
      <c r="SD479" s="59">
        <v>738.75</v>
      </c>
      <c r="SE479" s="59">
        <v>738.75</v>
      </c>
      <c r="SF479" s="59">
        <v>738.75</v>
      </c>
      <c r="SG479" s="59">
        <v>738.75</v>
      </c>
      <c r="SH479" s="59">
        <v>738.75</v>
      </c>
      <c r="SI479" s="59">
        <v>738.75</v>
      </c>
      <c r="SJ479" s="59">
        <v>738.75</v>
      </c>
      <c r="SK479" s="59">
        <v>738.75</v>
      </c>
      <c r="SL479" s="59">
        <v>0</v>
      </c>
      <c r="SM479" s="59">
        <v>0</v>
      </c>
      <c r="SN479" s="59">
        <v>0</v>
      </c>
      <c r="SO479" s="59">
        <v>0</v>
      </c>
      <c r="SP479" s="59">
        <v>0</v>
      </c>
      <c r="SQ479" s="59">
        <v>0</v>
      </c>
      <c r="SR479" s="59">
        <v>0</v>
      </c>
      <c r="SS479" s="59">
        <v>0</v>
      </c>
      <c r="ST479" s="59">
        <v>0</v>
      </c>
      <c r="SU479" s="59">
        <v>0</v>
      </c>
      <c r="SV479" s="59">
        <v>0</v>
      </c>
      <c r="SW479" s="59">
        <v>0</v>
      </c>
      <c r="SX479" s="59">
        <v>0</v>
      </c>
      <c r="SY479" s="59">
        <v>0</v>
      </c>
      <c r="SZ479" s="59">
        <v>0</v>
      </c>
      <c r="TA479" s="59">
        <v>0</v>
      </c>
      <c r="TB479" s="59">
        <v>0</v>
      </c>
      <c r="TC479" s="59">
        <v>0</v>
      </c>
      <c r="TD479" s="59">
        <v>0</v>
      </c>
      <c r="TE479" s="59">
        <v>0</v>
      </c>
      <c r="TF479" s="59">
        <v>0</v>
      </c>
      <c r="TG479" s="59">
        <v>0</v>
      </c>
      <c r="TH479" s="59">
        <v>0</v>
      </c>
      <c r="TI479" s="59">
        <v>0</v>
      </c>
      <c r="TJ479" s="59">
        <v>0</v>
      </c>
      <c r="TK479" s="59">
        <v>0</v>
      </c>
      <c r="TL479" s="59">
        <v>0</v>
      </c>
      <c r="TM479" s="59">
        <v>0</v>
      </c>
      <c r="TN479" s="59">
        <v>0</v>
      </c>
      <c r="TO479" s="59">
        <v>0</v>
      </c>
      <c r="TP479" s="59">
        <v>0</v>
      </c>
      <c r="TQ479" s="59">
        <v>0</v>
      </c>
      <c r="TR479" s="59">
        <v>0</v>
      </c>
      <c r="TS479" s="59">
        <v>0</v>
      </c>
      <c r="TT479" s="59">
        <v>0</v>
      </c>
      <c r="TU479" s="59">
        <v>0</v>
      </c>
      <c r="TV479" s="59">
        <v>0</v>
      </c>
      <c r="TW479" s="59">
        <v>0</v>
      </c>
      <c r="TX479" s="59">
        <v>0</v>
      </c>
      <c r="TY479" s="59">
        <v>0</v>
      </c>
      <c r="TZ479" s="59">
        <v>0</v>
      </c>
      <c r="UA479" s="59">
        <v>0</v>
      </c>
      <c r="UB479" s="59">
        <v>0</v>
      </c>
      <c r="UC479" s="59">
        <v>0</v>
      </c>
      <c r="UD479" s="59">
        <v>0</v>
      </c>
      <c r="UE479" s="59">
        <v>0</v>
      </c>
      <c r="UF479" s="59">
        <v>0</v>
      </c>
      <c r="UG479" s="59">
        <v>0</v>
      </c>
      <c r="UH479" s="59"/>
      <c r="UK479" s="59">
        <v>0</v>
      </c>
      <c r="UL479" s="59">
        <v>4305</v>
      </c>
      <c r="UM479" s="59">
        <v>0</v>
      </c>
      <c r="UN479" s="59">
        <v>0</v>
      </c>
      <c r="UO479" s="59">
        <v>0</v>
      </c>
      <c r="UP479" s="59">
        <v>0</v>
      </c>
      <c r="UQ479" s="59"/>
      <c r="UT479" s="59">
        <v>0</v>
      </c>
      <c r="UU479" s="59">
        <v>4560</v>
      </c>
      <c r="UV479" s="59">
        <v>0</v>
      </c>
      <c r="UW479" s="59">
        <v>0</v>
      </c>
      <c r="UX479" s="59">
        <v>0</v>
      </c>
      <c r="UY479" s="59">
        <v>0</v>
      </c>
      <c r="UZ479" s="59"/>
      <c r="VC479" s="59">
        <v>0</v>
      </c>
      <c r="VD479" s="59">
        <v>0</v>
      </c>
      <c r="VE479" s="59">
        <v>0</v>
      </c>
      <c r="VF479" s="59">
        <v>0</v>
      </c>
      <c r="VG479" s="59">
        <v>0</v>
      </c>
      <c r="VH479" s="59">
        <v>0</v>
      </c>
      <c r="VI479" s="59"/>
      <c r="VL479" s="59">
        <v>0</v>
      </c>
      <c r="VM479" s="59">
        <v>8865</v>
      </c>
      <c r="VN479" s="59">
        <v>0</v>
      </c>
      <c r="VO479" s="59">
        <v>0</v>
      </c>
      <c r="VP479" s="59">
        <v>0</v>
      </c>
      <c r="VQ479" s="59">
        <v>0</v>
      </c>
      <c r="VR479" s="59"/>
      <c r="VU479" s="59">
        <v>0</v>
      </c>
      <c r="VV479" s="59">
        <v>150000</v>
      </c>
      <c r="VW479" s="59">
        <v>0</v>
      </c>
      <c r="VX479" s="59">
        <v>0</v>
      </c>
      <c r="VY479" s="59">
        <v>0</v>
      </c>
      <c r="VZ479" s="59">
        <v>0</v>
      </c>
      <c r="WA479" s="59"/>
      <c r="WD479" s="59">
        <v>0</v>
      </c>
      <c r="WE479" s="59">
        <v>12500</v>
      </c>
      <c r="WF479" s="59">
        <v>0</v>
      </c>
      <c r="WG479" s="59">
        <v>0</v>
      </c>
      <c r="WH479" s="59">
        <v>0</v>
      </c>
      <c r="WI479" s="59">
        <v>0</v>
      </c>
      <c r="WJ479" s="59"/>
      <c r="WM479" s="59">
        <v>0</v>
      </c>
      <c r="WN479" s="59">
        <v>524.54888795635759</v>
      </c>
      <c r="WO479" s="59">
        <v>0</v>
      </c>
      <c r="WP479" s="59">
        <v>0</v>
      </c>
      <c r="WQ479" s="59">
        <v>0</v>
      </c>
      <c r="WR479" s="59">
        <v>0</v>
      </c>
      <c r="WS479" s="59"/>
      <c r="WV479" s="74">
        <v>0</v>
      </c>
      <c r="WW479" s="74">
        <v>12</v>
      </c>
      <c r="WX479" s="74">
        <v>24</v>
      </c>
      <c r="WY479" s="74">
        <v>36</v>
      </c>
      <c r="WZ479" s="74">
        <v>48</v>
      </c>
      <c r="XA479" s="74">
        <v>60</v>
      </c>
      <c r="XB479" s="74"/>
      <c r="XE479" s="80">
        <v>0</v>
      </c>
      <c r="XF479" s="80">
        <v>1</v>
      </c>
      <c r="XG479" s="80">
        <v>2</v>
      </c>
      <c r="XH479" s="80">
        <v>3</v>
      </c>
      <c r="XI479" s="80">
        <v>4</v>
      </c>
      <c r="XJ479" s="80">
        <v>5</v>
      </c>
      <c r="XK479" s="80"/>
      <c r="XL479" s="75"/>
      <c r="XM479" s="75"/>
      <c r="XN479" s="80">
        <v>0</v>
      </c>
      <c r="XO479" s="80">
        <v>0</v>
      </c>
      <c r="XP479" s="80">
        <v>0</v>
      </c>
      <c r="XQ479" s="80">
        <v>0</v>
      </c>
      <c r="XR479" s="80">
        <v>0</v>
      </c>
      <c r="XS479" s="80">
        <v>0</v>
      </c>
      <c r="XT479" s="80"/>
      <c r="XW479" s="80">
        <v>0</v>
      </c>
      <c r="XX479" s="80">
        <v>0</v>
      </c>
      <c r="XY479" s="80">
        <v>0</v>
      </c>
      <c r="XZ479" s="80">
        <v>0</v>
      </c>
      <c r="YA479" s="80">
        <v>0</v>
      </c>
      <c r="YB479" s="80">
        <v>0</v>
      </c>
      <c r="YC479" s="80"/>
      <c r="YF479" s="5">
        <v>0</v>
      </c>
      <c r="YG479" s="5">
        <v>1093.684431389006</v>
      </c>
      <c r="YH479" s="5">
        <v>0</v>
      </c>
      <c r="YI479" s="5">
        <v>0</v>
      </c>
      <c r="YJ479" s="5">
        <v>0</v>
      </c>
      <c r="YK479" s="5">
        <v>0</v>
      </c>
      <c r="YL479" s="5"/>
      <c r="YO479" s="5">
        <v>0</v>
      </c>
      <c r="YP479" s="5">
        <v>23604.69995803609</v>
      </c>
      <c r="YQ479" s="5">
        <v>0</v>
      </c>
      <c r="YR479" s="5">
        <v>0</v>
      </c>
      <c r="YS479" s="5">
        <v>0</v>
      </c>
      <c r="YT479" s="5">
        <v>0</v>
      </c>
      <c r="YU479" s="5"/>
      <c r="YX479" s="5">
        <v>0</v>
      </c>
      <c r="YY479" s="5">
        <v>23394.261877874356</v>
      </c>
      <c r="YZ479" s="5">
        <v>0</v>
      </c>
      <c r="ZA479" s="5">
        <v>0</v>
      </c>
      <c r="ZB479" s="5">
        <v>0</v>
      </c>
      <c r="ZC479" s="5">
        <v>0</v>
      </c>
      <c r="ZD479" s="5"/>
      <c r="ZG479" s="5">
        <v>0</v>
      </c>
      <c r="ZH479" s="5">
        <v>524.54888795635759</v>
      </c>
      <c r="ZI479" s="5">
        <v>0</v>
      </c>
      <c r="ZJ479" s="5">
        <v>0</v>
      </c>
      <c r="ZK479" s="5">
        <v>0</v>
      </c>
      <c r="ZL479" s="5">
        <v>0</v>
      </c>
      <c r="ZM479" s="5"/>
      <c r="ZP479" s="60">
        <v>0</v>
      </c>
      <c r="ZQ479" s="60">
        <v>7343.684431389006</v>
      </c>
      <c r="ZR479" s="60">
        <v>0</v>
      </c>
      <c r="ZS479" s="60">
        <v>0</v>
      </c>
      <c r="ZT479" s="60">
        <v>0</v>
      </c>
      <c r="ZU479" s="60">
        <v>0</v>
      </c>
      <c r="ZV479" s="60"/>
      <c r="ZY479" s="60">
        <v>0</v>
      </c>
      <c r="ZZ479" s="60">
        <v>524.54888795635759</v>
      </c>
      <c r="AAA479" s="60">
        <v>0</v>
      </c>
      <c r="AAB479" s="60">
        <v>0</v>
      </c>
      <c r="AAC479" s="60">
        <v>0</v>
      </c>
      <c r="AAD479" s="60">
        <v>0</v>
      </c>
      <c r="AAE479" s="60"/>
      <c r="AAH479" s="60">
        <v>0</v>
      </c>
      <c r="AAI479" s="60">
        <v>11015.526647083509</v>
      </c>
      <c r="AAJ479" s="60">
        <v>0</v>
      </c>
      <c r="AAK479" s="60">
        <v>0</v>
      </c>
      <c r="AAL479" s="60">
        <v>0</v>
      </c>
      <c r="AAM479" s="60">
        <v>0</v>
      </c>
      <c r="AAN479" s="60"/>
      <c r="AAQ479" s="5">
        <v>0</v>
      </c>
      <c r="AAR479" s="5">
        <v>18359.211078472516</v>
      </c>
      <c r="AAS479" s="5">
        <v>0</v>
      </c>
      <c r="AAT479" s="5">
        <v>0</v>
      </c>
      <c r="AAU479" s="5">
        <v>0</v>
      </c>
      <c r="AAV479" s="5">
        <v>0</v>
      </c>
    </row>
    <row r="480" spans="2:724" ht="15" customHeight="1">
      <c r="B480" s="228">
        <v>207</v>
      </c>
      <c r="C480" s="228">
        <v>5</v>
      </c>
      <c r="D480" s="229" t="s">
        <v>485</v>
      </c>
      <c r="E480" s="73" t="b">
        <v>0</v>
      </c>
      <c r="F480" s="230">
        <v>42005</v>
      </c>
      <c r="G480" s="231" t="s">
        <v>426</v>
      </c>
      <c r="H480" s="57" t="s">
        <v>303</v>
      </c>
      <c r="I480" s="57" t="s">
        <v>198</v>
      </c>
      <c r="J480" s="229" t="s">
        <v>278</v>
      </c>
      <c r="K480" s="232">
        <v>0</v>
      </c>
      <c r="L480" s="232">
        <v>0</v>
      </c>
      <c r="M480" s="73" t="b">
        <v>1</v>
      </c>
      <c r="N480" s="73" t="b">
        <v>1</v>
      </c>
      <c r="O480" s="73" t="b">
        <v>1</v>
      </c>
      <c r="P480" s="27">
        <v>43101</v>
      </c>
      <c r="Q480" s="27" t="s">
        <v>426</v>
      </c>
      <c r="R480" s="69">
        <v>0</v>
      </c>
      <c r="S480" s="69">
        <v>0.06</v>
      </c>
      <c r="T480" s="69">
        <v>0.06</v>
      </c>
      <c r="U480" s="69">
        <v>0.06</v>
      </c>
      <c r="V480" s="69">
        <v>0.06</v>
      </c>
      <c r="W480" s="69">
        <v>0.06</v>
      </c>
      <c r="Z480" s="232">
        <v>0</v>
      </c>
      <c r="AA480" s="232">
        <v>0</v>
      </c>
      <c r="AB480" s="232">
        <v>0</v>
      </c>
      <c r="AC480" s="232">
        <v>0</v>
      </c>
      <c r="AD480" s="232">
        <v>0</v>
      </c>
      <c r="AE480" s="232">
        <v>0</v>
      </c>
      <c r="AF480" s="232">
        <v>0</v>
      </c>
      <c r="AG480" s="232">
        <v>0</v>
      </c>
      <c r="AH480" s="232">
        <v>0</v>
      </c>
      <c r="AI480" s="232">
        <v>0</v>
      </c>
      <c r="AJ480" s="232">
        <v>0</v>
      </c>
      <c r="AK480" s="232">
        <v>0</v>
      </c>
      <c r="AL480" s="234">
        <v>12500</v>
      </c>
      <c r="AM480" s="5">
        <v>12500</v>
      </c>
      <c r="AN480" s="5">
        <v>12500</v>
      </c>
      <c r="AO480" s="5">
        <v>12500</v>
      </c>
      <c r="AP480" s="5">
        <v>12500</v>
      </c>
      <c r="AQ480" s="5">
        <v>12500</v>
      </c>
      <c r="AR480" s="5">
        <v>12500</v>
      </c>
      <c r="AS480" s="5">
        <v>12500</v>
      </c>
      <c r="AT480" s="5">
        <v>12500</v>
      </c>
      <c r="AU480" s="5">
        <v>12500</v>
      </c>
      <c r="AV480" s="5">
        <v>12500</v>
      </c>
      <c r="AW480" s="5">
        <v>12500</v>
      </c>
      <c r="AX480" s="234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U480" s="69">
        <v>0</v>
      </c>
      <c r="CV480" s="69">
        <v>0</v>
      </c>
      <c r="CW480" s="69">
        <v>0</v>
      </c>
      <c r="CX480" s="69">
        <v>0</v>
      </c>
      <c r="CY480" s="69">
        <v>0</v>
      </c>
      <c r="CZ480" s="69">
        <v>0</v>
      </c>
      <c r="DC480" s="5">
        <v>0</v>
      </c>
      <c r="DD480" s="5">
        <v>0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0</v>
      </c>
      <c r="DO480" s="5">
        <v>0</v>
      </c>
      <c r="DP480" s="5">
        <v>0</v>
      </c>
      <c r="DQ480" s="5">
        <v>0</v>
      </c>
      <c r="DR480" s="5">
        <v>0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0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0</v>
      </c>
      <c r="EL480" s="5">
        <v>0</v>
      </c>
      <c r="EM480" s="5">
        <v>0</v>
      </c>
      <c r="EN480" s="5">
        <v>0</v>
      </c>
      <c r="EO480" s="5">
        <v>0</v>
      </c>
      <c r="EP480" s="5">
        <v>0</v>
      </c>
      <c r="EQ480" s="5">
        <v>0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/>
      <c r="FZ480" s="5">
        <v>0</v>
      </c>
      <c r="GA480" s="5">
        <v>0</v>
      </c>
      <c r="GB480" s="5">
        <v>0</v>
      </c>
      <c r="GC480" s="5">
        <v>0</v>
      </c>
      <c r="GD480" s="5">
        <v>0</v>
      </c>
      <c r="GE480" s="5">
        <v>0</v>
      </c>
      <c r="GF480" s="5">
        <v>0</v>
      </c>
      <c r="GG480" s="5">
        <v>0</v>
      </c>
      <c r="GH480" s="5">
        <v>0</v>
      </c>
      <c r="GI480" s="5">
        <v>0</v>
      </c>
      <c r="GJ480" s="5">
        <v>0</v>
      </c>
      <c r="GK480" s="5">
        <v>0</v>
      </c>
      <c r="GL480" s="5">
        <v>12500</v>
      </c>
      <c r="GM480" s="5">
        <v>12500</v>
      </c>
      <c r="GN480" s="5">
        <v>12500</v>
      </c>
      <c r="GO480" s="5">
        <v>12500</v>
      </c>
      <c r="GP480" s="5">
        <v>12500</v>
      </c>
      <c r="GQ480" s="5">
        <v>12500</v>
      </c>
      <c r="GR480" s="5">
        <v>12500</v>
      </c>
      <c r="GS480" s="5">
        <v>12500</v>
      </c>
      <c r="GT480" s="5">
        <v>12500</v>
      </c>
      <c r="GU480" s="5">
        <v>12500</v>
      </c>
      <c r="GV480" s="5">
        <v>12500</v>
      </c>
      <c r="GW480" s="5">
        <v>12500</v>
      </c>
      <c r="GX480" s="5">
        <v>0</v>
      </c>
      <c r="GY480" s="5">
        <v>0</v>
      </c>
      <c r="GZ480" s="5">
        <v>0</v>
      </c>
      <c r="HA480" s="5">
        <v>0</v>
      </c>
      <c r="HB480" s="5">
        <v>0</v>
      </c>
      <c r="HC480" s="5">
        <v>0</v>
      </c>
      <c r="HD480" s="5">
        <v>0</v>
      </c>
      <c r="HE480" s="5">
        <v>0</v>
      </c>
      <c r="HF480" s="5">
        <v>0</v>
      </c>
      <c r="HG480" s="5">
        <v>0</v>
      </c>
      <c r="HH480" s="5">
        <v>0</v>
      </c>
      <c r="HI480" s="5">
        <v>0</v>
      </c>
      <c r="HJ480" s="5">
        <v>0</v>
      </c>
      <c r="HK480" s="5">
        <v>0</v>
      </c>
      <c r="HL480" s="5">
        <v>0</v>
      </c>
      <c r="HM480" s="5">
        <v>0</v>
      </c>
      <c r="HN480" s="5">
        <v>0</v>
      </c>
      <c r="HO480" s="5">
        <v>0</v>
      </c>
      <c r="HP480" s="5">
        <v>0</v>
      </c>
      <c r="HQ480" s="5">
        <v>0</v>
      </c>
      <c r="HR480" s="5">
        <v>0</v>
      </c>
      <c r="HS480" s="5">
        <v>0</v>
      </c>
      <c r="HT480" s="5">
        <v>0</v>
      </c>
      <c r="HU480" s="5">
        <v>0</v>
      </c>
      <c r="HV480" s="5">
        <v>0</v>
      </c>
      <c r="HW480" s="5">
        <v>0</v>
      </c>
      <c r="HX480" s="5">
        <v>0</v>
      </c>
      <c r="HY480" s="5">
        <v>0</v>
      </c>
      <c r="HZ480" s="5">
        <v>0</v>
      </c>
      <c r="IA480" s="5">
        <v>0</v>
      </c>
      <c r="IB480" s="5">
        <v>0</v>
      </c>
      <c r="IC480" s="5">
        <v>0</v>
      </c>
      <c r="ID480" s="5">
        <v>0</v>
      </c>
      <c r="IE480" s="5">
        <v>0</v>
      </c>
      <c r="IF480" s="5">
        <v>0</v>
      </c>
      <c r="IG480" s="5">
        <v>0</v>
      </c>
      <c r="IH480" s="5">
        <v>0</v>
      </c>
      <c r="II480" s="5">
        <v>0</v>
      </c>
      <c r="IJ480" s="5">
        <v>0</v>
      </c>
      <c r="IK480" s="5">
        <v>0</v>
      </c>
      <c r="IL480" s="5">
        <v>0</v>
      </c>
      <c r="IM480" s="5">
        <v>0</v>
      </c>
      <c r="IN480" s="5">
        <v>0</v>
      </c>
      <c r="IO480" s="5">
        <v>0</v>
      </c>
      <c r="IP480" s="5">
        <v>0</v>
      </c>
      <c r="IQ480" s="5">
        <v>0</v>
      </c>
      <c r="IR480" s="5">
        <v>0</v>
      </c>
      <c r="IS480" s="5">
        <v>0</v>
      </c>
      <c r="IT480" s="5"/>
      <c r="IW480" s="5">
        <v>0</v>
      </c>
      <c r="IX480" s="5">
        <v>0</v>
      </c>
      <c r="IY480" s="5">
        <v>0</v>
      </c>
      <c r="IZ480" s="5">
        <v>0</v>
      </c>
      <c r="JA480" s="5">
        <v>0</v>
      </c>
      <c r="JB480" s="5">
        <v>0</v>
      </c>
      <c r="JC480" s="5">
        <v>0</v>
      </c>
      <c r="JD480" s="5">
        <v>0</v>
      </c>
      <c r="JE480" s="5">
        <v>0</v>
      </c>
      <c r="JF480" s="5">
        <v>0</v>
      </c>
      <c r="JG480" s="5">
        <v>0</v>
      </c>
      <c r="JH480" s="5">
        <v>0</v>
      </c>
      <c r="JI480" s="5">
        <v>358.75</v>
      </c>
      <c r="JJ480" s="5">
        <v>358.75</v>
      </c>
      <c r="JK480" s="5">
        <v>358.75</v>
      </c>
      <c r="JL480" s="5">
        <v>358.75</v>
      </c>
      <c r="JM480" s="5">
        <v>358.75</v>
      </c>
      <c r="JN480" s="5">
        <v>358.75</v>
      </c>
      <c r="JO480" s="5">
        <v>358.75</v>
      </c>
      <c r="JP480" s="5">
        <v>358.75</v>
      </c>
      <c r="JQ480" s="5">
        <v>358.75</v>
      </c>
      <c r="JR480" s="5">
        <v>358.75</v>
      </c>
      <c r="JS480" s="5">
        <v>358.75</v>
      </c>
      <c r="JT480" s="5">
        <v>358.75</v>
      </c>
      <c r="JU480" s="5">
        <v>0</v>
      </c>
      <c r="JV480" s="5">
        <v>0</v>
      </c>
      <c r="JW480" s="5">
        <v>0</v>
      </c>
      <c r="JX480" s="5">
        <v>0</v>
      </c>
      <c r="JY480" s="5">
        <v>0</v>
      </c>
      <c r="JZ480" s="5">
        <v>0</v>
      </c>
      <c r="KA480" s="5">
        <v>0</v>
      </c>
      <c r="KB480" s="5">
        <v>0</v>
      </c>
      <c r="KC480" s="5">
        <v>0</v>
      </c>
      <c r="KD480" s="5">
        <v>0</v>
      </c>
      <c r="KE480" s="5">
        <v>0</v>
      </c>
      <c r="KF480" s="5">
        <v>0</v>
      </c>
      <c r="KG480" s="5">
        <v>0</v>
      </c>
      <c r="KH480" s="5">
        <v>0</v>
      </c>
      <c r="KI480" s="5">
        <v>0</v>
      </c>
      <c r="KJ480" s="5">
        <v>0</v>
      </c>
      <c r="KK480" s="5">
        <v>0</v>
      </c>
      <c r="KL480" s="5">
        <v>0</v>
      </c>
      <c r="KM480" s="5">
        <v>0</v>
      </c>
      <c r="KN480" s="5">
        <v>0</v>
      </c>
      <c r="KO480" s="5">
        <v>0</v>
      </c>
      <c r="KP480" s="5">
        <v>0</v>
      </c>
      <c r="KQ480" s="5">
        <v>0</v>
      </c>
      <c r="KR480" s="5">
        <v>0</v>
      </c>
      <c r="KS480" s="5">
        <v>0</v>
      </c>
      <c r="KT480" s="5">
        <v>0</v>
      </c>
      <c r="KU480" s="5">
        <v>0</v>
      </c>
      <c r="KV480" s="5">
        <v>0</v>
      </c>
      <c r="KW480" s="5">
        <v>0</v>
      </c>
      <c r="KX480" s="5">
        <v>0</v>
      </c>
      <c r="KY480" s="5">
        <v>0</v>
      </c>
      <c r="KZ480" s="5">
        <v>0</v>
      </c>
      <c r="LA480" s="5">
        <v>0</v>
      </c>
      <c r="LB480" s="5">
        <v>0</v>
      </c>
      <c r="LC480" s="5">
        <v>0</v>
      </c>
      <c r="LD480" s="5">
        <v>0</v>
      </c>
      <c r="LE480" s="5">
        <v>0</v>
      </c>
      <c r="LF480" s="5">
        <v>0</v>
      </c>
      <c r="LG480" s="5">
        <v>0</v>
      </c>
      <c r="LH480" s="5">
        <v>0</v>
      </c>
      <c r="LI480" s="5">
        <v>0</v>
      </c>
      <c r="LJ480" s="5">
        <v>0</v>
      </c>
      <c r="LK480" s="5">
        <v>0</v>
      </c>
      <c r="LL480" s="5">
        <v>0</v>
      </c>
      <c r="LM480" s="5">
        <v>0</v>
      </c>
      <c r="LN480" s="5">
        <v>0</v>
      </c>
      <c r="LO480" s="5">
        <v>0</v>
      </c>
      <c r="LP480" s="5">
        <v>0</v>
      </c>
      <c r="LQ480" s="5"/>
      <c r="LT480" s="5">
        <v>0</v>
      </c>
      <c r="LU480" s="5">
        <v>0</v>
      </c>
      <c r="LV480" s="5">
        <v>0</v>
      </c>
      <c r="LW480" s="5">
        <v>0</v>
      </c>
      <c r="LX480" s="5">
        <v>0</v>
      </c>
      <c r="LY480" s="5">
        <v>0</v>
      </c>
      <c r="LZ480" s="5">
        <v>0</v>
      </c>
      <c r="MA480" s="5">
        <v>0</v>
      </c>
      <c r="MB480" s="5">
        <v>0</v>
      </c>
      <c r="MC480" s="5">
        <v>0</v>
      </c>
      <c r="MD480" s="5">
        <v>0</v>
      </c>
      <c r="ME480" s="5">
        <v>0</v>
      </c>
      <c r="MF480" s="5">
        <v>380</v>
      </c>
      <c r="MG480" s="5">
        <v>380</v>
      </c>
      <c r="MH480" s="5">
        <v>380</v>
      </c>
      <c r="MI480" s="5">
        <v>380</v>
      </c>
      <c r="MJ480" s="5">
        <v>380</v>
      </c>
      <c r="MK480" s="5">
        <v>380</v>
      </c>
      <c r="ML480" s="5">
        <v>380</v>
      </c>
      <c r="MM480" s="5">
        <v>380</v>
      </c>
      <c r="MN480" s="5">
        <v>380</v>
      </c>
      <c r="MO480" s="5">
        <v>380</v>
      </c>
      <c r="MP480" s="5">
        <v>380</v>
      </c>
      <c r="MQ480" s="5">
        <v>380</v>
      </c>
      <c r="MR480" s="5">
        <v>0</v>
      </c>
      <c r="MS480" s="5">
        <v>0</v>
      </c>
      <c r="MT480" s="5">
        <v>0</v>
      </c>
      <c r="MU480" s="5">
        <v>0</v>
      </c>
      <c r="MV480" s="5">
        <v>0</v>
      </c>
      <c r="MW480" s="5">
        <v>0</v>
      </c>
      <c r="MX480" s="5">
        <v>0</v>
      </c>
      <c r="MY480" s="5">
        <v>0</v>
      </c>
      <c r="MZ480" s="5">
        <v>0</v>
      </c>
      <c r="NA480" s="5">
        <v>0</v>
      </c>
      <c r="NB480" s="5">
        <v>0</v>
      </c>
      <c r="NC480" s="5">
        <v>0</v>
      </c>
      <c r="ND480" s="5">
        <v>0</v>
      </c>
      <c r="NE480" s="5">
        <v>0</v>
      </c>
      <c r="NF480" s="5">
        <v>0</v>
      </c>
      <c r="NG480" s="5">
        <v>0</v>
      </c>
      <c r="NH480" s="5">
        <v>0</v>
      </c>
      <c r="NI480" s="5">
        <v>0</v>
      </c>
      <c r="NJ480" s="5">
        <v>0</v>
      </c>
      <c r="NK480" s="5">
        <v>0</v>
      </c>
      <c r="NL480" s="5">
        <v>0</v>
      </c>
      <c r="NM480" s="5">
        <v>0</v>
      </c>
      <c r="NN480" s="5">
        <v>0</v>
      </c>
      <c r="NO480" s="5">
        <v>0</v>
      </c>
      <c r="NP480" s="5">
        <v>0</v>
      </c>
      <c r="NQ480" s="5">
        <v>0</v>
      </c>
      <c r="NR480" s="5">
        <v>0</v>
      </c>
      <c r="NS480" s="5">
        <v>0</v>
      </c>
      <c r="NT480" s="5">
        <v>0</v>
      </c>
      <c r="NU480" s="5">
        <v>0</v>
      </c>
      <c r="NV480" s="5">
        <v>0</v>
      </c>
      <c r="NW480" s="5">
        <v>0</v>
      </c>
      <c r="NX480" s="5">
        <v>0</v>
      </c>
      <c r="NY480" s="5">
        <v>0</v>
      </c>
      <c r="NZ480" s="5">
        <v>0</v>
      </c>
      <c r="OA480" s="5">
        <v>0</v>
      </c>
      <c r="OB480" s="5">
        <v>0</v>
      </c>
      <c r="OC480" s="5">
        <v>0</v>
      </c>
      <c r="OD480" s="5">
        <v>0</v>
      </c>
      <c r="OE480" s="5">
        <v>0</v>
      </c>
      <c r="OF480" s="5">
        <v>0</v>
      </c>
      <c r="OG480" s="5">
        <v>0</v>
      </c>
      <c r="OH480" s="5">
        <v>0</v>
      </c>
      <c r="OI480" s="5">
        <v>0</v>
      </c>
      <c r="OJ480" s="5">
        <v>0</v>
      </c>
      <c r="OK480" s="5">
        <v>0</v>
      </c>
      <c r="OL480" s="5">
        <v>0</v>
      </c>
      <c r="OM480" s="5">
        <v>0</v>
      </c>
      <c r="ON480" s="5"/>
      <c r="OQ480" s="59">
        <v>0</v>
      </c>
      <c r="OR480" s="59">
        <v>0</v>
      </c>
      <c r="OS480" s="59">
        <v>0</v>
      </c>
      <c r="OT480" s="59">
        <v>0</v>
      </c>
      <c r="OU480" s="59">
        <v>0</v>
      </c>
      <c r="OV480" s="59">
        <v>0</v>
      </c>
      <c r="OW480" s="59">
        <v>0</v>
      </c>
      <c r="OX480" s="59">
        <v>0</v>
      </c>
      <c r="OY480" s="59">
        <v>0</v>
      </c>
      <c r="OZ480" s="59">
        <v>0</v>
      </c>
      <c r="PA480" s="59">
        <v>0</v>
      </c>
      <c r="PB480" s="59">
        <v>0</v>
      </c>
      <c r="PC480" s="59">
        <v>0</v>
      </c>
      <c r="PD480" s="59">
        <v>0</v>
      </c>
      <c r="PE480" s="59">
        <v>0</v>
      </c>
      <c r="PF480" s="59">
        <v>0</v>
      </c>
      <c r="PG480" s="59">
        <v>0</v>
      </c>
      <c r="PH480" s="59">
        <v>0</v>
      </c>
      <c r="PI480" s="59">
        <v>0</v>
      </c>
      <c r="PJ480" s="59">
        <v>0</v>
      </c>
      <c r="PK480" s="59">
        <v>0</v>
      </c>
      <c r="PL480" s="59">
        <v>0</v>
      </c>
      <c r="PM480" s="59">
        <v>0</v>
      </c>
      <c r="PN480" s="59">
        <v>0</v>
      </c>
      <c r="PO480" s="59">
        <v>0</v>
      </c>
      <c r="PP480" s="59">
        <v>0</v>
      </c>
      <c r="PQ480" s="59">
        <v>0</v>
      </c>
      <c r="PR480" s="59">
        <v>0</v>
      </c>
      <c r="PS480" s="59">
        <v>0</v>
      </c>
      <c r="PT480" s="59">
        <v>0</v>
      </c>
      <c r="PU480" s="59">
        <v>0</v>
      </c>
      <c r="PV480" s="59">
        <v>0</v>
      </c>
      <c r="PW480" s="59">
        <v>0</v>
      </c>
      <c r="PX480" s="59">
        <v>0</v>
      </c>
      <c r="PY480" s="59">
        <v>0</v>
      </c>
      <c r="PZ480" s="59">
        <v>0</v>
      </c>
      <c r="QA480" s="59">
        <v>0</v>
      </c>
      <c r="QB480" s="59">
        <v>0</v>
      </c>
      <c r="QC480" s="59">
        <v>0</v>
      </c>
      <c r="QD480" s="59">
        <v>0</v>
      </c>
      <c r="QE480" s="59">
        <v>0</v>
      </c>
      <c r="QF480" s="59">
        <v>0</v>
      </c>
      <c r="QG480" s="59">
        <v>0</v>
      </c>
      <c r="QH480" s="59">
        <v>0</v>
      </c>
      <c r="QI480" s="59">
        <v>0</v>
      </c>
      <c r="QJ480" s="59">
        <v>0</v>
      </c>
      <c r="QK480" s="59">
        <v>0</v>
      </c>
      <c r="QL480" s="59">
        <v>0</v>
      </c>
      <c r="QM480" s="59">
        <v>0</v>
      </c>
      <c r="QN480" s="59">
        <v>0</v>
      </c>
      <c r="QO480" s="59">
        <v>0</v>
      </c>
      <c r="QP480" s="59">
        <v>0</v>
      </c>
      <c r="QQ480" s="59">
        <v>0</v>
      </c>
      <c r="QR480" s="59">
        <v>0</v>
      </c>
      <c r="QS480" s="59">
        <v>0</v>
      </c>
      <c r="QT480" s="59">
        <v>0</v>
      </c>
      <c r="QU480" s="59">
        <v>0</v>
      </c>
      <c r="QV480" s="59">
        <v>0</v>
      </c>
      <c r="QW480" s="59">
        <v>0</v>
      </c>
      <c r="QX480" s="59">
        <v>0</v>
      </c>
      <c r="QY480" s="59">
        <v>0</v>
      </c>
      <c r="QZ480" s="59">
        <v>0</v>
      </c>
      <c r="RA480" s="59">
        <v>0</v>
      </c>
      <c r="RB480" s="59">
        <v>0</v>
      </c>
      <c r="RC480" s="59">
        <v>0</v>
      </c>
      <c r="RD480" s="59">
        <v>0</v>
      </c>
      <c r="RE480" s="59">
        <v>0</v>
      </c>
      <c r="RF480" s="59">
        <v>0</v>
      </c>
      <c r="RG480" s="59">
        <v>0</v>
      </c>
      <c r="RH480" s="59">
        <v>0</v>
      </c>
      <c r="RI480" s="59">
        <v>0</v>
      </c>
      <c r="RJ480" s="59">
        <v>0</v>
      </c>
      <c r="RK480" s="59"/>
      <c r="RN480" s="59">
        <v>0</v>
      </c>
      <c r="RO480" s="59">
        <v>0</v>
      </c>
      <c r="RP480" s="59">
        <v>0</v>
      </c>
      <c r="RQ480" s="59">
        <v>0</v>
      </c>
      <c r="RR480" s="59">
        <v>0</v>
      </c>
      <c r="RS480" s="59">
        <v>0</v>
      </c>
      <c r="RT480" s="59">
        <v>0</v>
      </c>
      <c r="RU480" s="59">
        <v>0</v>
      </c>
      <c r="RV480" s="59">
        <v>0</v>
      </c>
      <c r="RW480" s="59">
        <v>0</v>
      </c>
      <c r="RX480" s="59">
        <v>0</v>
      </c>
      <c r="RY480" s="59">
        <v>0</v>
      </c>
      <c r="RZ480" s="59">
        <v>738.75</v>
      </c>
      <c r="SA480" s="59">
        <v>738.75</v>
      </c>
      <c r="SB480" s="59">
        <v>738.75</v>
      </c>
      <c r="SC480" s="59">
        <v>738.75</v>
      </c>
      <c r="SD480" s="59">
        <v>738.75</v>
      </c>
      <c r="SE480" s="59">
        <v>738.75</v>
      </c>
      <c r="SF480" s="59">
        <v>738.75</v>
      </c>
      <c r="SG480" s="59">
        <v>738.75</v>
      </c>
      <c r="SH480" s="59">
        <v>738.75</v>
      </c>
      <c r="SI480" s="59">
        <v>738.75</v>
      </c>
      <c r="SJ480" s="59">
        <v>738.75</v>
      </c>
      <c r="SK480" s="59">
        <v>738.75</v>
      </c>
      <c r="SL480" s="59">
        <v>0</v>
      </c>
      <c r="SM480" s="59">
        <v>0</v>
      </c>
      <c r="SN480" s="59">
        <v>0</v>
      </c>
      <c r="SO480" s="59">
        <v>0</v>
      </c>
      <c r="SP480" s="59">
        <v>0</v>
      </c>
      <c r="SQ480" s="59">
        <v>0</v>
      </c>
      <c r="SR480" s="59">
        <v>0</v>
      </c>
      <c r="SS480" s="59">
        <v>0</v>
      </c>
      <c r="ST480" s="59">
        <v>0</v>
      </c>
      <c r="SU480" s="59">
        <v>0</v>
      </c>
      <c r="SV480" s="59">
        <v>0</v>
      </c>
      <c r="SW480" s="59">
        <v>0</v>
      </c>
      <c r="SX480" s="59">
        <v>0</v>
      </c>
      <c r="SY480" s="59">
        <v>0</v>
      </c>
      <c r="SZ480" s="59">
        <v>0</v>
      </c>
      <c r="TA480" s="59">
        <v>0</v>
      </c>
      <c r="TB480" s="59">
        <v>0</v>
      </c>
      <c r="TC480" s="59">
        <v>0</v>
      </c>
      <c r="TD480" s="59">
        <v>0</v>
      </c>
      <c r="TE480" s="59">
        <v>0</v>
      </c>
      <c r="TF480" s="59">
        <v>0</v>
      </c>
      <c r="TG480" s="59">
        <v>0</v>
      </c>
      <c r="TH480" s="59">
        <v>0</v>
      </c>
      <c r="TI480" s="59">
        <v>0</v>
      </c>
      <c r="TJ480" s="59">
        <v>0</v>
      </c>
      <c r="TK480" s="59">
        <v>0</v>
      </c>
      <c r="TL480" s="59">
        <v>0</v>
      </c>
      <c r="TM480" s="59">
        <v>0</v>
      </c>
      <c r="TN480" s="59">
        <v>0</v>
      </c>
      <c r="TO480" s="59">
        <v>0</v>
      </c>
      <c r="TP480" s="59">
        <v>0</v>
      </c>
      <c r="TQ480" s="59">
        <v>0</v>
      </c>
      <c r="TR480" s="59">
        <v>0</v>
      </c>
      <c r="TS480" s="59">
        <v>0</v>
      </c>
      <c r="TT480" s="59">
        <v>0</v>
      </c>
      <c r="TU480" s="59">
        <v>0</v>
      </c>
      <c r="TV480" s="59">
        <v>0</v>
      </c>
      <c r="TW480" s="59">
        <v>0</v>
      </c>
      <c r="TX480" s="59">
        <v>0</v>
      </c>
      <c r="TY480" s="59">
        <v>0</v>
      </c>
      <c r="TZ480" s="59">
        <v>0</v>
      </c>
      <c r="UA480" s="59">
        <v>0</v>
      </c>
      <c r="UB480" s="59">
        <v>0</v>
      </c>
      <c r="UC480" s="59">
        <v>0</v>
      </c>
      <c r="UD480" s="59">
        <v>0</v>
      </c>
      <c r="UE480" s="59">
        <v>0</v>
      </c>
      <c r="UF480" s="59">
        <v>0</v>
      </c>
      <c r="UG480" s="59">
        <v>0</v>
      </c>
      <c r="UH480" s="59"/>
      <c r="UK480" s="59">
        <v>0</v>
      </c>
      <c r="UL480" s="59">
        <v>4305</v>
      </c>
      <c r="UM480" s="59">
        <v>0</v>
      </c>
      <c r="UN480" s="59">
        <v>0</v>
      </c>
      <c r="UO480" s="59">
        <v>0</v>
      </c>
      <c r="UP480" s="59">
        <v>0</v>
      </c>
      <c r="UQ480" s="59"/>
      <c r="UT480" s="59">
        <v>0</v>
      </c>
      <c r="UU480" s="59">
        <v>4560</v>
      </c>
      <c r="UV480" s="59">
        <v>0</v>
      </c>
      <c r="UW480" s="59">
        <v>0</v>
      </c>
      <c r="UX480" s="59">
        <v>0</v>
      </c>
      <c r="UY480" s="59">
        <v>0</v>
      </c>
      <c r="UZ480" s="59"/>
      <c r="VC480" s="59">
        <v>0</v>
      </c>
      <c r="VD480" s="59">
        <v>0</v>
      </c>
      <c r="VE480" s="59">
        <v>0</v>
      </c>
      <c r="VF480" s="59">
        <v>0</v>
      </c>
      <c r="VG480" s="59">
        <v>0</v>
      </c>
      <c r="VH480" s="59">
        <v>0</v>
      </c>
      <c r="VI480" s="59"/>
      <c r="VL480" s="59">
        <v>0</v>
      </c>
      <c r="VM480" s="59">
        <v>8865</v>
      </c>
      <c r="VN480" s="59">
        <v>0</v>
      </c>
      <c r="VO480" s="59">
        <v>0</v>
      </c>
      <c r="VP480" s="59">
        <v>0</v>
      </c>
      <c r="VQ480" s="59">
        <v>0</v>
      </c>
      <c r="VR480" s="59"/>
      <c r="VU480" s="59">
        <v>0</v>
      </c>
      <c r="VV480" s="59">
        <v>150000</v>
      </c>
      <c r="VW480" s="59">
        <v>0</v>
      </c>
      <c r="VX480" s="59">
        <v>0</v>
      </c>
      <c r="VY480" s="59">
        <v>0</v>
      </c>
      <c r="VZ480" s="59">
        <v>0</v>
      </c>
      <c r="WA480" s="59"/>
      <c r="WD480" s="59">
        <v>0</v>
      </c>
      <c r="WE480" s="59">
        <v>12500</v>
      </c>
      <c r="WF480" s="59">
        <v>0</v>
      </c>
      <c r="WG480" s="59">
        <v>0</v>
      </c>
      <c r="WH480" s="59">
        <v>0</v>
      </c>
      <c r="WI480" s="59">
        <v>0</v>
      </c>
      <c r="WJ480" s="59"/>
      <c r="WM480" s="59">
        <v>0</v>
      </c>
      <c r="WN480" s="59">
        <v>524.54888795635759</v>
      </c>
      <c r="WO480" s="59">
        <v>0</v>
      </c>
      <c r="WP480" s="59">
        <v>0</v>
      </c>
      <c r="WQ480" s="59">
        <v>0</v>
      </c>
      <c r="WR480" s="59">
        <v>0</v>
      </c>
      <c r="WS480" s="59"/>
      <c r="WV480" s="74">
        <v>0</v>
      </c>
      <c r="WW480" s="74">
        <v>12</v>
      </c>
      <c r="WX480" s="74">
        <v>24</v>
      </c>
      <c r="WY480" s="74">
        <v>36</v>
      </c>
      <c r="WZ480" s="74">
        <v>48</v>
      </c>
      <c r="XA480" s="74">
        <v>60</v>
      </c>
      <c r="XB480" s="74"/>
      <c r="XE480" s="80">
        <v>0</v>
      </c>
      <c r="XF480" s="80">
        <v>1</v>
      </c>
      <c r="XG480" s="80">
        <v>2</v>
      </c>
      <c r="XH480" s="80">
        <v>3</v>
      </c>
      <c r="XI480" s="80">
        <v>4</v>
      </c>
      <c r="XJ480" s="80">
        <v>5</v>
      </c>
      <c r="XK480" s="80"/>
      <c r="XL480" s="75"/>
      <c r="XM480" s="75"/>
      <c r="XN480" s="80">
        <v>0</v>
      </c>
      <c r="XO480" s="80">
        <v>0</v>
      </c>
      <c r="XP480" s="80">
        <v>0</v>
      </c>
      <c r="XQ480" s="80">
        <v>0</v>
      </c>
      <c r="XR480" s="80">
        <v>0</v>
      </c>
      <c r="XS480" s="80">
        <v>0</v>
      </c>
      <c r="XT480" s="80"/>
      <c r="XW480" s="80">
        <v>0</v>
      </c>
      <c r="XX480" s="80">
        <v>0</v>
      </c>
      <c r="XY480" s="80">
        <v>0</v>
      </c>
      <c r="XZ480" s="80">
        <v>0</v>
      </c>
      <c r="YA480" s="80">
        <v>0</v>
      </c>
      <c r="YB480" s="80">
        <v>0</v>
      </c>
      <c r="YC480" s="80"/>
      <c r="YF480" s="5">
        <v>0</v>
      </c>
      <c r="YG480" s="5">
        <v>1093.684431389006</v>
      </c>
      <c r="YH480" s="5">
        <v>0</v>
      </c>
      <c r="YI480" s="5">
        <v>0</v>
      </c>
      <c r="YJ480" s="5">
        <v>0</v>
      </c>
      <c r="YK480" s="5">
        <v>0</v>
      </c>
      <c r="YL480" s="5"/>
      <c r="YO480" s="5">
        <v>0</v>
      </c>
      <c r="YP480" s="5">
        <v>23604.69995803609</v>
      </c>
      <c r="YQ480" s="5">
        <v>0</v>
      </c>
      <c r="YR480" s="5">
        <v>0</v>
      </c>
      <c r="YS480" s="5">
        <v>0</v>
      </c>
      <c r="YT480" s="5">
        <v>0</v>
      </c>
      <c r="YU480" s="5"/>
      <c r="YX480" s="5">
        <v>0</v>
      </c>
      <c r="YY480" s="5">
        <v>23394.261877874356</v>
      </c>
      <c r="YZ480" s="5">
        <v>0</v>
      </c>
      <c r="ZA480" s="5">
        <v>0</v>
      </c>
      <c r="ZB480" s="5">
        <v>0</v>
      </c>
      <c r="ZC480" s="5">
        <v>0</v>
      </c>
      <c r="ZD480" s="5"/>
      <c r="ZG480" s="5">
        <v>0</v>
      </c>
      <c r="ZH480" s="5">
        <v>524.54888795635759</v>
      </c>
      <c r="ZI480" s="5">
        <v>0</v>
      </c>
      <c r="ZJ480" s="5">
        <v>0</v>
      </c>
      <c r="ZK480" s="5">
        <v>0</v>
      </c>
      <c r="ZL480" s="5">
        <v>0</v>
      </c>
      <c r="ZM480" s="5"/>
      <c r="ZP480" s="60">
        <v>0</v>
      </c>
      <c r="ZQ480" s="60">
        <v>7343.684431389006</v>
      </c>
      <c r="ZR480" s="60">
        <v>0</v>
      </c>
      <c r="ZS480" s="60">
        <v>0</v>
      </c>
      <c r="ZT480" s="60">
        <v>0</v>
      </c>
      <c r="ZU480" s="60">
        <v>0</v>
      </c>
      <c r="ZV480" s="60"/>
      <c r="ZY480" s="60">
        <v>0</v>
      </c>
      <c r="ZZ480" s="60">
        <v>524.54888795635759</v>
      </c>
      <c r="AAA480" s="60">
        <v>0</v>
      </c>
      <c r="AAB480" s="60">
        <v>0</v>
      </c>
      <c r="AAC480" s="60">
        <v>0</v>
      </c>
      <c r="AAD480" s="60">
        <v>0</v>
      </c>
      <c r="AAE480" s="60"/>
      <c r="AAH480" s="60">
        <v>0</v>
      </c>
      <c r="AAI480" s="60">
        <v>11015.526647083509</v>
      </c>
      <c r="AAJ480" s="60">
        <v>0</v>
      </c>
      <c r="AAK480" s="60">
        <v>0</v>
      </c>
      <c r="AAL480" s="60">
        <v>0</v>
      </c>
      <c r="AAM480" s="60">
        <v>0</v>
      </c>
      <c r="AAN480" s="60"/>
      <c r="AAQ480" s="5">
        <v>0</v>
      </c>
      <c r="AAR480" s="5">
        <v>18359.211078472516</v>
      </c>
      <c r="AAS480" s="5">
        <v>0</v>
      </c>
      <c r="AAT480" s="5">
        <v>0</v>
      </c>
      <c r="AAU480" s="5">
        <v>0</v>
      </c>
      <c r="AAV480" s="5">
        <v>0</v>
      </c>
    </row>
    <row r="481" spans="2:724" ht="15" customHeight="1">
      <c r="B481" s="228">
        <v>208</v>
      </c>
      <c r="C481" s="228">
        <v>6</v>
      </c>
      <c r="D481" s="229" t="s">
        <v>486</v>
      </c>
      <c r="E481" s="73" t="b">
        <v>0</v>
      </c>
      <c r="F481" s="230">
        <v>42005</v>
      </c>
      <c r="G481" s="231" t="s">
        <v>426</v>
      </c>
      <c r="H481" s="57" t="s">
        <v>303</v>
      </c>
      <c r="I481" s="57" t="s">
        <v>198</v>
      </c>
      <c r="J481" s="229" t="s">
        <v>278</v>
      </c>
      <c r="K481" s="232">
        <v>0</v>
      </c>
      <c r="L481" s="232">
        <v>0</v>
      </c>
      <c r="M481" s="73" t="b">
        <v>1</v>
      </c>
      <c r="N481" s="73" t="b">
        <v>1</v>
      </c>
      <c r="O481" s="73" t="b">
        <v>1</v>
      </c>
      <c r="P481" s="27">
        <v>43101</v>
      </c>
      <c r="Q481" s="27" t="s">
        <v>426</v>
      </c>
      <c r="R481" s="69">
        <v>0</v>
      </c>
      <c r="S481" s="69">
        <v>0.06</v>
      </c>
      <c r="T481" s="69">
        <v>0.06</v>
      </c>
      <c r="U481" s="69">
        <v>0.06</v>
      </c>
      <c r="V481" s="69">
        <v>0.06</v>
      </c>
      <c r="W481" s="69">
        <v>0.06</v>
      </c>
      <c r="Z481" s="232">
        <v>0</v>
      </c>
      <c r="AA481" s="232">
        <v>0</v>
      </c>
      <c r="AB481" s="232">
        <v>0</v>
      </c>
      <c r="AC481" s="232">
        <v>0</v>
      </c>
      <c r="AD481" s="232">
        <v>0</v>
      </c>
      <c r="AE481" s="232">
        <v>0</v>
      </c>
      <c r="AF481" s="232">
        <v>0</v>
      </c>
      <c r="AG481" s="232">
        <v>0</v>
      </c>
      <c r="AH481" s="232">
        <v>0</v>
      </c>
      <c r="AI481" s="232">
        <v>0</v>
      </c>
      <c r="AJ481" s="232">
        <v>0</v>
      </c>
      <c r="AK481" s="232">
        <v>0</v>
      </c>
      <c r="AL481" s="234">
        <v>12500</v>
      </c>
      <c r="AM481" s="5">
        <v>12500</v>
      </c>
      <c r="AN481" s="5">
        <v>12500</v>
      </c>
      <c r="AO481" s="5">
        <v>12500</v>
      </c>
      <c r="AP481" s="5">
        <v>12500</v>
      </c>
      <c r="AQ481" s="5">
        <v>12500</v>
      </c>
      <c r="AR481" s="5">
        <v>12500</v>
      </c>
      <c r="AS481" s="5">
        <v>12500</v>
      </c>
      <c r="AT481" s="5">
        <v>12500</v>
      </c>
      <c r="AU481" s="5">
        <v>12500</v>
      </c>
      <c r="AV481" s="5">
        <v>12500</v>
      </c>
      <c r="AW481" s="5">
        <v>12500</v>
      </c>
      <c r="AX481" s="234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U481" s="69">
        <v>0</v>
      </c>
      <c r="CV481" s="69">
        <v>0</v>
      </c>
      <c r="CW481" s="69">
        <v>0</v>
      </c>
      <c r="CX481" s="69">
        <v>0</v>
      </c>
      <c r="CY481" s="69">
        <v>0</v>
      </c>
      <c r="CZ481" s="69">
        <v>0</v>
      </c>
      <c r="DC481" s="5">
        <v>0</v>
      </c>
      <c r="DD481" s="5">
        <v>0</v>
      </c>
      <c r="DE481" s="5">
        <v>0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/>
      <c r="FZ481" s="5">
        <v>0</v>
      </c>
      <c r="GA481" s="5">
        <v>0</v>
      </c>
      <c r="GB481" s="5">
        <v>0</v>
      </c>
      <c r="GC481" s="5">
        <v>0</v>
      </c>
      <c r="GD481" s="5">
        <v>0</v>
      </c>
      <c r="GE481" s="5">
        <v>0</v>
      </c>
      <c r="GF481" s="5">
        <v>0</v>
      </c>
      <c r="GG481" s="5">
        <v>0</v>
      </c>
      <c r="GH481" s="5">
        <v>0</v>
      </c>
      <c r="GI481" s="5">
        <v>0</v>
      </c>
      <c r="GJ481" s="5">
        <v>0</v>
      </c>
      <c r="GK481" s="5">
        <v>0</v>
      </c>
      <c r="GL481" s="5">
        <v>12500</v>
      </c>
      <c r="GM481" s="5">
        <v>12500</v>
      </c>
      <c r="GN481" s="5">
        <v>12500</v>
      </c>
      <c r="GO481" s="5">
        <v>12500</v>
      </c>
      <c r="GP481" s="5">
        <v>12500</v>
      </c>
      <c r="GQ481" s="5">
        <v>12500</v>
      </c>
      <c r="GR481" s="5">
        <v>12500</v>
      </c>
      <c r="GS481" s="5">
        <v>12500</v>
      </c>
      <c r="GT481" s="5">
        <v>12500</v>
      </c>
      <c r="GU481" s="5">
        <v>12500</v>
      </c>
      <c r="GV481" s="5">
        <v>12500</v>
      </c>
      <c r="GW481" s="5">
        <v>12500</v>
      </c>
      <c r="GX481" s="5">
        <v>0</v>
      </c>
      <c r="GY481" s="5">
        <v>0</v>
      </c>
      <c r="GZ481" s="5">
        <v>0</v>
      </c>
      <c r="HA481" s="5">
        <v>0</v>
      </c>
      <c r="HB481" s="5">
        <v>0</v>
      </c>
      <c r="HC481" s="5">
        <v>0</v>
      </c>
      <c r="HD481" s="5">
        <v>0</v>
      </c>
      <c r="HE481" s="5">
        <v>0</v>
      </c>
      <c r="HF481" s="5">
        <v>0</v>
      </c>
      <c r="HG481" s="5">
        <v>0</v>
      </c>
      <c r="HH481" s="5">
        <v>0</v>
      </c>
      <c r="HI481" s="5">
        <v>0</v>
      </c>
      <c r="HJ481" s="5">
        <v>0</v>
      </c>
      <c r="HK481" s="5">
        <v>0</v>
      </c>
      <c r="HL481" s="5">
        <v>0</v>
      </c>
      <c r="HM481" s="5">
        <v>0</v>
      </c>
      <c r="HN481" s="5">
        <v>0</v>
      </c>
      <c r="HO481" s="5">
        <v>0</v>
      </c>
      <c r="HP481" s="5">
        <v>0</v>
      </c>
      <c r="HQ481" s="5">
        <v>0</v>
      </c>
      <c r="HR481" s="5">
        <v>0</v>
      </c>
      <c r="HS481" s="5">
        <v>0</v>
      </c>
      <c r="HT481" s="5">
        <v>0</v>
      </c>
      <c r="HU481" s="5">
        <v>0</v>
      </c>
      <c r="HV481" s="5">
        <v>0</v>
      </c>
      <c r="HW481" s="5">
        <v>0</v>
      </c>
      <c r="HX481" s="5">
        <v>0</v>
      </c>
      <c r="HY481" s="5">
        <v>0</v>
      </c>
      <c r="HZ481" s="5">
        <v>0</v>
      </c>
      <c r="IA481" s="5">
        <v>0</v>
      </c>
      <c r="IB481" s="5">
        <v>0</v>
      </c>
      <c r="IC481" s="5">
        <v>0</v>
      </c>
      <c r="ID481" s="5">
        <v>0</v>
      </c>
      <c r="IE481" s="5">
        <v>0</v>
      </c>
      <c r="IF481" s="5">
        <v>0</v>
      </c>
      <c r="IG481" s="5">
        <v>0</v>
      </c>
      <c r="IH481" s="5">
        <v>0</v>
      </c>
      <c r="II481" s="5">
        <v>0</v>
      </c>
      <c r="IJ481" s="5">
        <v>0</v>
      </c>
      <c r="IK481" s="5">
        <v>0</v>
      </c>
      <c r="IL481" s="5">
        <v>0</v>
      </c>
      <c r="IM481" s="5">
        <v>0</v>
      </c>
      <c r="IN481" s="5">
        <v>0</v>
      </c>
      <c r="IO481" s="5">
        <v>0</v>
      </c>
      <c r="IP481" s="5">
        <v>0</v>
      </c>
      <c r="IQ481" s="5">
        <v>0</v>
      </c>
      <c r="IR481" s="5">
        <v>0</v>
      </c>
      <c r="IS481" s="5">
        <v>0</v>
      </c>
      <c r="IT481" s="5"/>
      <c r="IW481" s="5">
        <v>0</v>
      </c>
      <c r="IX481" s="5">
        <v>0</v>
      </c>
      <c r="IY481" s="5">
        <v>0</v>
      </c>
      <c r="IZ481" s="5">
        <v>0</v>
      </c>
      <c r="JA481" s="5">
        <v>0</v>
      </c>
      <c r="JB481" s="5">
        <v>0</v>
      </c>
      <c r="JC481" s="5">
        <v>0</v>
      </c>
      <c r="JD481" s="5">
        <v>0</v>
      </c>
      <c r="JE481" s="5">
        <v>0</v>
      </c>
      <c r="JF481" s="5">
        <v>0</v>
      </c>
      <c r="JG481" s="5">
        <v>0</v>
      </c>
      <c r="JH481" s="5">
        <v>0</v>
      </c>
      <c r="JI481" s="5">
        <v>358.75</v>
      </c>
      <c r="JJ481" s="5">
        <v>358.75</v>
      </c>
      <c r="JK481" s="5">
        <v>358.75</v>
      </c>
      <c r="JL481" s="5">
        <v>358.75</v>
      </c>
      <c r="JM481" s="5">
        <v>358.75</v>
      </c>
      <c r="JN481" s="5">
        <v>358.75</v>
      </c>
      <c r="JO481" s="5">
        <v>358.75</v>
      </c>
      <c r="JP481" s="5">
        <v>358.75</v>
      </c>
      <c r="JQ481" s="5">
        <v>358.75</v>
      </c>
      <c r="JR481" s="5">
        <v>358.75</v>
      </c>
      <c r="JS481" s="5">
        <v>358.75</v>
      </c>
      <c r="JT481" s="5">
        <v>358.75</v>
      </c>
      <c r="JU481" s="5">
        <v>0</v>
      </c>
      <c r="JV481" s="5">
        <v>0</v>
      </c>
      <c r="JW481" s="5">
        <v>0</v>
      </c>
      <c r="JX481" s="5">
        <v>0</v>
      </c>
      <c r="JY481" s="5">
        <v>0</v>
      </c>
      <c r="JZ481" s="5">
        <v>0</v>
      </c>
      <c r="KA481" s="5">
        <v>0</v>
      </c>
      <c r="KB481" s="5">
        <v>0</v>
      </c>
      <c r="KC481" s="5">
        <v>0</v>
      </c>
      <c r="KD481" s="5">
        <v>0</v>
      </c>
      <c r="KE481" s="5">
        <v>0</v>
      </c>
      <c r="KF481" s="5">
        <v>0</v>
      </c>
      <c r="KG481" s="5">
        <v>0</v>
      </c>
      <c r="KH481" s="5">
        <v>0</v>
      </c>
      <c r="KI481" s="5">
        <v>0</v>
      </c>
      <c r="KJ481" s="5">
        <v>0</v>
      </c>
      <c r="KK481" s="5">
        <v>0</v>
      </c>
      <c r="KL481" s="5">
        <v>0</v>
      </c>
      <c r="KM481" s="5">
        <v>0</v>
      </c>
      <c r="KN481" s="5">
        <v>0</v>
      </c>
      <c r="KO481" s="5">
        <v>0</v>
      </c>
      <c r="KP481" s="5">
        <v>0</v>
      </c>
      <c r="KQ481" s="5">
        <v>0</v>
      </c>
      <c r="KR481" s="5">
        <v>0</v>
      </c>
      <c r="KS481" s="5">
        <v>0</v>
      </c>
      <c r="KT481" s="5">
        <v>0</v>
      </c>
      <c r="KU481" s="5">
        <v>0</v>
      </c>
      <c r="KV481" s="5">
        <v>0</v>
      </c>
      <c r="KW481" s="5">
        <v>0</v>
      </c>
      <c r="KX481" s="5">
        <v>0</v>
      </c>
      <c r="KY481" s="5">
        <v>0</v>
      </c>
      <c r="KZ481" s="5">
        <v>0</v>
      </c>
      <c r="LA481" s="5">
        <v>0</v>
      </c>
      <c r="LB481" s="5">
        <v>0</v>
      </c>
      <c r="LC481" s="5">
        <v>0</v>
      </c>
      <c r="LD481" s="5">
        <v>0</v>
      </c>
      <c r="LE481" s="5">
        <v>0</v>
      </c>
      <c r="LF481" s="5">
        <v>0</v>
      </c>
      <c r="LG481" s="5">
        <v>0</v>
      </c>
      <c r="LH481" s="5">
        <v>0</v>
      </c>
      <c r="LI481" s="5">
        <v>0</v>
      </c>
      <c r="LJ481" s="5">
        <v>0</v>
      </c>
      <c r="LK481" s="5">
        <v>0</v>
      </c>
      <c r="LL481" s="5">
        <v>0</v>
      </c>
      <c r="LM481" s="5">
        <v>0</v>
      </c>
      <c r="LN481" s="5">
        <v>0</v>
      </c>
      <c r="LO481" s="5">
        <v>0</v>
      </c>
      <c r="LP481" s="5">
        <v>0</v>
      </c>
      <c r="LQ481" s="5"/>
      <c r="LT481" s="5">
        <v>0</v>
      </c>
      <c r="LU481" s="5">
        <v>0</v>
      </c>
      <c r="LV481" s="5">
        <v>0</v>
      </c>
      <c r="LW481" s="5">
        <v>0</v>
      </c>
      <c r="LX481" s="5">
        <v>0</v>
      </c>
      <c r="LY481" s="5">
        <v>0</v>
      </c>
      <c r="LZ481" s="5">
        <v>0</v>
      </c>
      <c r="MA481" s="5">
        <v>0</v>
      </c>
      <c r="MB481" s="5">
        <v>0</v>
      </c>
      <c r="MC481" s="5">
        <v>0</v>
      </c>
      <c r="MD481" s="5">
        <v>0</v>
      </c>
      <c r="ME481" s="5">
        <v>0</v>
      </c>
      <c r="MF481" s="5">
        <v>380</v>
      </c>
      <c r="MG481" s="5">
        <v>380</v>
      </c>
      <c r="MH481" s="5">
        <v>380</v>
      </c>
      <c r="MI481" s="5">
        <v>380</v>
      </c>
      <c r="MJ481" s="5">
        <v>380</v>
      </c>
      <c r="MK481" s="5">
        <v>380</v>
      </c>
      <c r="ML481" s="5">
        <v>380</v>
      </c>
      <c r="MM481" s="5">
        <v>380</v>
      </c>
      <c r="MN481" s="5">
        <v>380</v>
      </c>
      <c r="MO481" s="5">
        <v>380</v>
      </c>
      <c r="MP481" s="5">
        <v>380</v>
      </c>
      <c r="MQ481" s="5">
        <v>380</v>
      </c>
      <c r="MR481" s="5">
        <v>0</v>
      </c>
      <c r="MS481" s="5">
        <v>0</v>
      </c>
      <c r="MT481" s="5">
        <v>0</v>
      </c>
      <c r="MU481" s="5">
        <v>0</v>
      </c>
      <c r="MV481" s="5">
        <v>0</v>
      </c>
      <c r="MW481" s="5">
        <v>0</v>
      </c>
      <c r="MX481" s="5">
        <v>0</v>
      </c>
      <c r="MY481" s="5">
        <v>0</v>
      </c>
      <c r="MZ481" s="5">
        <v>0</v>
      </c>
      <c r="NA481" s="5">
        <v>0</v>
      </c>
      <c r="NB481" s="5">
        <v>0</v>
      </c>
      <c r="NC481" s="5">
        <v>0</v>
      </c>
      <c r="ND481" s="5">
        <v>0</v>
      </c>
      <c r="NE481" s="5">
        <v>0</v>
      </c>
      <c r="NF481" s="5">
        <v>0</v>
      </c>
      <c r="NG481" s="5">
        <v>0</v>
      </c>
      <c r="NH481" s="5">
        <v>0</v>
      </c>
      <c r="NI481" s="5">
        <v>0</v>
      </c>
      <c r="NJ481" s="5">
        <v>0</v>
      </c>
      <c r="NK481" s="5">
        <v>0</v>
      </c>
      <c r="NL481" s="5">
        <v>0</v>
      </c>
      <c r="NM481" s="5">
        <v>0</v>
      </c>
      <c r="NN481" s="5">
        <v>0</v>
      </c>
      <c r="NO481" s="5">
        <v>0</v>
      </c>
      <c r="NP481" s="5">
        <v>0</v>
      </c>
      <c r="NQ481" s="5">
        <v>0</v>
      </c>
      <c r="NR481" s="5">
        <v>0</v>
      </c>
      <c r="NS481" s="5">
        <v>0</v>
      </c>
      <c r="NT481" s="5">
        <v>0</v>
      </c>
      <c r="NU481" s="5">
        <v>0</v>
      </c>
      <c r="NV481" s="5">
        <v>0</v>
      </c>
      <c r="NW481" s="5">
        <v>0</v>
      </c>
      <c r="NX481" s="5">
        <v>0</v>
      </c>
      <c r="NY481" s="5">
        <v>0</v>
      </c>
      <c r="NZ481" s="5">
        <v>0</v>
      </c>
      <c r="OA481" s="5">
        <v>0</v>
      </c>
      <c r="OB481" s="5">
        <v>0</v>
      </c>
      <c r="OC481" s="5">
        <v>0</v>
      </c>
      <c r="OD481" s="5">
        <v>0</v>
      </c>
      <c r="OE481" s="5">
        <v>0</v>
      </c>
      <c r="OF481" s="5">
        <v>0</v>
      </c>
      <c r="OG481" s="5">
        <v>0</v>
      </c>
      <c r="OH481" s="5">
        <v>0</v>
      </c>
      <c r="OI481" s="5">
        <v>0</v>
      </c>
      <c r="OJ481" s="5">
        <v>0</v>
      </c>
      <c r="OK481" s="5">
        <v>0</v>
      </c>
      <c r="OL481" s="5">
        <v>0</v>
      </c>
      <c r="OM481" s="5">
        <v>0</v>
      </c>
      <c r="ON481" s="5"/>
      <c r="OQ481" s="59">
        <v>0</v>
      </c>
      <c r="OR481" s="59">
        <v>0</v>
      </c>
      <c r="OS481" s="59">
        <v>0</v>
      </c>
      <c r="OT481" s="59">
        <v>0</v>
      </c>
      <c r="OU481" s="59">
        <v>0</v>
      </c>
      <c r="OV481" s="59">
        <v>0</v>
      </c>
      <c r="OW481" s="59">
        <v>0</v>
      </c>
      <c r="OX481" s="59">
        <v>0</v>
      </c>
      <c r="OY481" s="59">
        <v>0</v>
      </c>
      <c r="OZ481" s="59">
        <v>0</v>
      </c>
      <c r="PA481" s="59">
        <v>0</v>
      </c>
      <c r="PB481" s="59">
        <v>0</v>
      </c>
      <c r="PC481" s="59">
        <v>0</v>
      </c>
      <c r="PD481" s="59">
        <v>0</v>
      </c>
      <c r="PE481" s="59">
        <v>0</v>
      </c>
      <c r="PF481" s="59">
        <v>0</v>
      </c>
      <c r="PG481" s="59">
        <v>0</v>
      </c>
      <c r="PH481" s="59">
        <v>0</v>
      </c>
      <c r="PI481" s="59">
        <v>0</v>
      </c>
      <c r="PJ481" s="59">
        <v>0</v>
      </c>
      <c r="PK481" s="59">
        <v>0</v>
      </c>
      <c r="PL481" s="59">
        <v>0</v>
      </c>
      <c r="PM481" s="59">
        <v>0</v>
      </c>
      <c r="PN481" s="59">
        <v>0</v>
      </c>
      <c r="PO481" s="59">
        <v>0</v>
      </c>
      <c r="PP481" s="59">
        <v>0</v>
      </c>
      <c r="PQ481" s="59">
        <v>0</v>
      </c>
      <c r="PR481" s="59">
        <v>0</v>
      </c>
      <c r="PS481" s="59">
        <v>0</v>
      </c>
      <c r="PT481" s="59">
        <v>0</v>
      </c>
      <c r="PU481" s="59">
        <v>0</v>
      </c>
      <c r="PV481" s="59">
        <v>0</v>
      </c>
      <c r="PW481" s="59">
        <v>0</v>
      </c>
      <c r="PX481" s="59">
        <v>0</v>
      </c>
      <c r="PY481" s="59">
        <v>0</v>
      </c>
      <c r="PZ481" s="59">
        <v>0</v>
      </c>
      <c r="QA481" s="59">
        <v>0</v>
      </c>
      <c r="QB481" s="59">
        <v>0</v>
      </c>
      <c r="QC481" s="59">
        <v>0</v>
      </c>
      <c r="QD481" s="59">
        <v>0</v>
      </c>
      <c r="QE481" s="59">
        <v>0</v>
      </c>
      <c r="QF481" s="59">
        <v>0</v>
      </c>
      <c r="QG481" s="59">
        <v>0</v>
      </c>
      <c r="QH481" s="59">
        <v>0</v>
      </c>
      <c r="QI481" s="59">
        <v>0</v>
      </c>
      <c r="QJ481" s="59">
        <v>0</v>
      </c>
      <c r="QK481" s="59">
        <v>0</v>
      </c>
      <c r="QL481" s="59">
        <v>0</v>
      </c>
      <c r="QM481" s="59">
        <v>0</v>
      </c>
      <c r="QN481" s="59">
        <v>0</v>
      </c>
      <c r="QO481" s="59">
        <v>0</v>
      </c>
      <c r="QP481" s="59">
        <v>0</v>
      </c>
      <c r="QQ481" s="59">
        <v>0</v>
      </c>
      <c r="QR481" s="59">
        <v>0</v>
      </c>
      <c r="QS481" s="59">
        <v>0</v>
      </c>
      <c r="QT481" s="59">
        <v>0</v>
      </c>
      <c r="QU481" s="59">
        <v>0</v>
      </c>
      <c r="QV481" s="59">
        <v>0</v>
      </c>
      <c r="QW481" s="59">
        <v>0</v>
      </c>
      <c r="QX481" s="59">
        <v>0</v>
      </c>
      <c r="QY481" s="59">
        <v>0</v>
      </c>
      <c r="QZ481" s="59">
        <v>0</v>
      </c>
      <c r="RA481" s="59">
        <v>0</v>
      </c>
      <c r="RB481" s="59">
        <v>0</v>
      </c>
      <c r="RC481" s="59">
        <v>0</v>
      </c>
      <c r="RD481" s="59">
        <v>0</v>
      </c>
      <c r="RE481" s="59">
        <v>0</v>
      </c>
      <c r="RF481" s="59">
        <v>0</v>
      </c>
      <c r="RG481" s="59">
        <v>0</v>
      </c>
      <c r="RH481" s="59">
        <v>0</v>
      </c>
      <c r="RI481" s="59">
        <v>0</v>
      </c>
      <c r="RJ481" s="59">
        <v>0</v>
      </c>
      <c r="RK481" s="59"/>
      <c r="RN481" s="59">
        <v>0</v>
      </c>
      <c r="RO481" s="59">
        <v>0</v>
      </c>
      <c r="RP481" s="59">
        <v>0</v>
      </c>
      <c r="RQ481" s="59">
        <v>0</v>
      </c>
      <c r="RR481" s="59">
        <v>0</v>
      </c>
      <c r="RS481" s="59">
        <v>0</v>
      </c>
      <c r="RT481" s="59">
        <v>0</v>
      </c>
      <c r="RU481" s="59">
        <v>0</v>
      </c>
      <c r="RV481" s="59">
        <v>0</v>
      </c>
      <c r="RW481" s="59">
        <v>0</v>
      </c>
      <c r="RX481" s="59">
        <v>0</v>
      </c>
      <c r="RY481" s="59">
        <v>0</v>
      </c>
      <c r="RZ481" s="59">
        <v>738.75</v>
      </c>
      <c r="SA481" s="59">
        <v>738.75</v>
      </c>
      <c r="SB481" s="59">
        <v>738.75</v>
      </c>
      <c r="SC481" s="59">
        <v>738.75</v>
      </c>
      <c r="SD481" s="59">
        <v>738.75</v>
      </c>
      <c r="SE481" s="59">
        <v>738.75</v>
      </c>
      <c r="SF481" s="59">
        <v>738.75</v>
      </c>
      <c r="SG481" s="59">
        <v>738.75</v>
      </c>
      <c r="SH481" s="59">
        <v>738.75</v>
      </c>
      <c r="SI481" s="59">
        <v>738.75</v>
      </c>
      <c r="SJ481" s="59">
        <v>738.75</v>
      </c>
      <c r="SK481" s="59">
        <v>738.75</v>
      </c>
      <c r="SL481" s="59">
        <v>0</v>
      </c>
      <c r="SM481" s="59">
        <v>0</v>
      </c>
      <c r="SN481" s="59">
        <v>0</v>
      </c>
      <c r="SO481" s="59">
        <v>0</v>
      </c>
      <c r="SP481" s="59">
        <v>0</v>
      </c>
      <c r="SQ481" s="59">
        <v>0</v>
      </c>
      <c r="SR481" s="59">
        <v>0</v>
      </c>
      <c r="SS481" s="59">
        <v>0</v>
      </c>
      <c r="ST481" s="59">
        <v>0</v>
      </c>
      <c r="SU481" s="59">
        <v>0</v>
      </c>
      <c r="SV481" s="59">
        <v>0</v>
      </c>
      <c r="SW481" s="59">
        <v>0</v>
      </c>
      <c r="SX481" s="59">
        <v>0</v>
      </c>
      <c r="SY481" s="59">
        <v>0</v>
      </c>
      <c r="SZ481" s="59">
        <v>0</v>
      </c>
      <c r="TA481" s="59">
        <v>0</v>
      </c>
      <c r="TB481" s="59">
        <v>0</v>
      </c>
      <c r="TC481" s="59">
        <v>0</v>
      </c>
      <c r="TD481" s="59">
        <v>0</v>
      </c>
      <c r="TE481" s="59">
        <v>0</v>
      </c>
      <c r="TF481" s="59">
        <v>0</v>
      </c>
      <c r="TG481" s="59">
        <v>0</v>
      </c>
      <c r="TH481" s="59">
        <v>0</v>
      </c>
      <c r="TI481" s="59">
        <v>0</v>
      </c>
      <c r="TJ481" s="59">
        <v>0</v>
      </c>
      <c r="TK481" s="59">
        <v>0</v>
      </c>
      <c r="TL481" s="59">
        <v>0</v>
      </c>
      <c r="TM481" s="59">
        <v>0</v>
      </c>
      <c r="TN481" s="59">
        <v>0</v>
      </c>
      <c r="TO481" s="59">
        <v>0</v>
      </c>
      <c r="TP481" s="59">
        <v>0</v>
      </c>
      <c r="TQ481" s="59">
        <v>0</v>
      </c>
      <c r="TR481" s="59">
        <v>0</v>
      </c>
      <c r="TS481" s="59">
        <v>0</v>
      </c>
      <c r="TT481" s="59">
        <v>0</v>
      </c>
      <c r="TU481" s="59">
        <v>0</v>
      </c>
      <c r="TV481" s="59">
        <v>0</v>
      </c>
      <c r="TW481" s="59">
        <v>0</v>
      </c>
      <c r="TX481" s="59">
        <v>0</v>
      </c>
      <c r="TY481" s="59">
        <v>0</v>
      </c>
      <c r="TZ481" s="59">
        <v>0</v>
      </c>
      <c r="UA481" s="59">
        <v>0</v>
      </c>
      <c r="UB481" s="59">
        <v>0</v>
      </c>
      <c r="UC481" s="59">
        <v>0</v>
      </c>
      <c r="UD481" s="59">
        <v>0</v>
      </c>
      <c r="UE481" s="59">
        <v>0</v>
      </c>
      <c r="UF481" s="59">
        <v>0</v>
      </c>
      <c r="UG481" s="59">
        <v>0</v>
      </c>
      <c r="UH481" s="59"/>
      <c r="UK481" s="59">
        <v>0</v>
      </c>
      <c r="UL481" s="59">
        <v>4305</v>
      </c>
      <c r="UM481" s="59">
        <v>0</v>
      </c>
      <c r="UN481" s="59">
        <v>0</v>
      </c>
      <c r="UO481" s="59">
        <v>0</v>
      </c>
      <c r="UP481" s="59">
        <v>0</v>
      </c>
      <c r="UQ481" s="59"/>
      <c r="UT481" s="59">
        <v>0</v>
      </c>
      <c r="UU481" s="59">
        <v>4560</v>
      </c>
      <c r="UV481" s="59">
        <v>0</v>
      </c>
      <c r="UW481" s="59">
        <v>0</v>
      </c>
      <c r="UX481" s="59">
        <v>0</v>
      </c>
      <c r="UY481" s="59">
        <v>0</v>
      </c>
      <c r="UZ481" s="59"/>
      <c r="VC481" s="59">
        <v>0</v>
      </c>
      <c r="VD481" s="59">
        <v>0</v>
      </c>
      <c r="VE481" s="59">
        <v>0</v>
      </c>
      <c r="VF481" s="59">
        <v>0</v>
      </c>
      <c r="VG481" s="59">
        <v>0</v>
      </c>
      <c r="VH481" s="59">
        <v>0</v>
      </c>
      <c r="VI481" s="59"/>
      <c r="VL481" s="59">
        <v>0</v>
      </c>
      <c r="VM481" s="59">
        <v>8865</v>
      </c>
      <c r="VN481" s="59">
        <v>0</v>
      </c>
      <c r="VO481" s="59">
        <v>0</v>
      </c>
      <c r="VP481" s="59">
        <v>0</v>
      </c>
      <c r="VQ481" s="59">
        <v>0</v>
      </c>
      <c r="VR481" s="59"/>
      <c r="VU481" s="59">
        <v>0</v>
      </c>
      <c r="VV481" s="59">
        <v>150000</v>
      </c>
      <c r="VW481" s="59">
        <v>0</v>
      </c>
      <c r="VX481" s="59">
        <v>0</v>
      </c>
      <c r="VY481" s="59">
        <v>0</v>
      </c>
      <c r="VZ481" s="59">
        <v>0</v>
      </c>
      <c r="WA481" s="59"/>
      <c r="WD481" s="59">
        <v>0</v>
      </c>
      <c r="WE481" s="59">
        <v>12500</v>
      </c>
      <c r="WF481" s="59">
        <v>0</v>
      </c>
      <c r="WG481" s="59">
        <v>0</v>
      </c>
      <c r="WH481" s="59">
        <v>0</v>
      </c>
      <c r="WI481" s="59">
        <v>0</v>
      </c>
      <c r="WJ481" s="59"/>
      <c r="WM481" s="59">
        <v>0</v>
      </c>
      <c r="WN481" s="59">
        <v>524.54888795635759</v>
      </c>
      <c r="WO481" s="59">
        <v>0</v>
      </c>
      <c r="WP481" s="59">
        <v>0</v>
      </c>
      <c r="WQ481" s="59">
        <v>0</v>
      </c>
      <c r="WR481" s="59">
        <v>0</v>
      </c>
      <c r="WS481" s="59"/>
      <c r="WV481" s="74">
        <v>0</v>
      </c>
      <c r="WW481" s="74">
        <v>12</v>
      </c>
      <c r="WX481" s="74">
        <v>24</v>
      </c>
      <c r="WY481" s="74">
        <v>36</v>
      </c>
      <c r="WZ481" s="74">
        <v>48</v>
      </c>
      <c r="XA481" s="74">
        <v>60</v>
      </c>
      <c r="XB481" s="74"/>
      <c r="XE481" s="80">
        <v>0</v>
      </c>
      <c r="XF481" s="80">
        <v>1</v>
      </c>
      <c r="XG481" s="80">
        <v>2</v>
      </c>
      <c r="XH481" s="80">
        <v>3</v>
      </c>
      <c r="XI481" s="80">
        <v>4</v>
      </c>
      <c r="XJ481" s="80">
        <v>5</v>
      </c>
      <c r="XK481" s="80"/>
      <c r="XL481" s="75"/>
      <c r="XM481" s="75"/>
      <c r="XN481" s="80">
        <v>0</v>
      </c>
      <c r="XO481" s="80">
        <v>0</v>
      </c>
      <c r="XP481" s="80">
        <v>0</v>
      </c>
      <c r="XQ481" s="80">
        <v>0</v>
      </c>
      <c r="XR481" s="80">
        <v>0</v>
      </c>
      <c r="XS481" s="80">
        <v>0</v>
      </c>
      <c r="XT481" s="80"/>
      <c r="XW481" s="80">
        <v>0</v>
      </c>
      <c r="XX481" s="80">
        <v>0</v>
      </c>
      <c r="XY481" s="80">
        <v>0</v>
      </c>
      <c r="XZ481" s="80">
        <v>0</v>
      </c>
      <c r="YA481" s="80">
        <v>0</v>
      </c>
      <c r="YB481" s="80">
        <v>0</v>
      </c>
      <c r="YC481" s="80"/>
      <c r="YF481" s="5">
        <v>0</v>
      </c>
      <c r="YG481" s="5">
        <v>1093.684431389006</v>
      </c>
      <c r="YH481" s="5">
        <v>0</v>
      </c>
      <c r="YI481" s="5">
        <v>0</v>
      </c>
      <c r="YJ481" s="5">
        <v>0</v>
      </c>
      <c r="YK481" s="5">
        <v>0</v>
      </c>
      <c r="YL481" s="5"/>
      <c r="YO481" s="5">
        <v>0</v>
      </c>
      <c r="YP481" s="5">
        <v>23604.69995803609</v>
      </c>
      <c r="YQ481" s="5">
        <v>0</v>
      </c>
      <c r="YR481" s="5">
        <v>0</v>
      </c>
      <c r="YS481" s="5">
        <v>0</v>
      </c>
      <c r="YT481" s="5">
        <v>0</v>
      </c>
      <c r="YU481" s="5"/>
      <c r="YX481" s="5">
        <v>0</v>
      </c>
      <c r="YY481" s="5">
        <v>23394.261877874356</v>
      </c>
      <c r="YZ481" s="5">
        <v>0</v>
      </c>
      <c r="ZA481" s="5">
        <v>0</v>
      </c>
      <c r="ZB481" s="5">
        <v>0</v>
      </c>
      <c r="ZC481" s="5">
        <v>0</v>
      </c>
      <c r="ZD481" s="5"/>
      <c r="ZG481" s="5">
        <v>0</v>
      </c>
      <c r="ZH481" s="5">
        <v>524.54888795635759</v>
      </c>
      <c r="ZI481" s="5">
        <v>0</v>
      </c>
      <c r="ZJ481" s="5">
        <v>0</v>
      </c>
      <c r="ZK481" s="5">
        <v>0</v>
      </c>
      <c r="ZL481" s="5">
        <v>0</v>
      </c>
      <c r="ZM481" s="5"/>
      <c r="ZP481" s="60">
        <v>0</v>
      </c>
      <c r="ZQ481" s="60">
        <v>7343.684431389006</v>
      </c>
      <c r="ZR481" s="60">
        <v>0</v>
      </c>
      <c r="ZS481" s="60">
        <v>0</v>
      </c>
      <c r="ZT481" s="60">
        <v>0</v>
      </c>
      <c r="ZU481" s="60">
        <v>0</v>
      </c>
      <c r="ZV481" s="60"/>
      <c r="ZY481" s="60">
        <v>0</v>
      </c>
      <c r="ZZ481" s="60">
        <v>524.54888795635759</v>
      </c>
      <c r="AAA481" s="60">
        <v>0</v>
      </c>
      <c r="AAB481" s="60">
        <v>0</v>
      </c>
      <c r="AAC481" s="60">
        <v>0</v>
      </c>
      <c r="AAD481" s="60">
        <v>0</v>
      </c>
      <c r="AAE481" s="60"/>
      <c r="AAH481" s="60">
        <v>0</v>
      </c>
      <c r="AAI481" s="60">
        <v>11015.526647083509</v>
      </c>
      <c r="AAJ481" s="60">
        <v>0</v>
      </c>
      <c r="AAK481" s="60">
        <v>0</v>
      </c>
      <c r="AAL481" s="60">
        <v>0</v>
      </c>
      <c r="AAM481" s="60">
        <v>0</v>
      </c>
      <c r="AAN481" s="60"/>
      <c r="AAQ481" s="5">
        <v>0</v>
      </c>
      <c r="AAR481" s="5">
        <v>18359.211078472516</v>
      </c>
      <c r="AAS481" s="5">
        <v>0</v>
      </c>
      <c r="AAT481" s="5">
        <v>0</v>
      </c>
      <c r="AAU481" s="5">
        <v>0</v>
      </c>
      <c r="AAV481" s="5">
        <v>0</v>
      </c>
    </row>
    <row r="482" spans="2:724" ht="15" customHeight="1">
      <c r="B482" s="228">
        <v>209</v>
      </c>
      <c r="C482" s="228">
        <v>7</v>
      </c>
      <c r="D482" s="229" t="s">
        <v>487</v>
      </c>
      <c r="E482" s="73" t="b">
        <v>0</v>
      </c>
      <c r="F482" s="230">
        <v>42005</v>
      </c>
      <c r="G482" s="231" t="s">
        <v>426</v>
      </c>
      <c r="H482" s="57" t="s">
        <v>303</v>
      </c>
      <c r="I482" s="57" t="s">
        <v>198</v>
      </c>
      <c r="J482" s="229" t="s">
        <v>278</v>
      </c>
      <c r="K482" s="232">
        <v>0</v>
      </c>
      <c r="L482" s="232">
        <v>0</v>
      </c>
      <c r="M482" s="73" t="b">
        <v>1</v>
      </c>
      <c r="N482" s="73" t="b">
        <v>1</v>
      </c>
      <c r="O482" s="73" t="b">
        <v>1</v>
      </c>
      <c r="P482" s="27">
        <v>43101</v>
      </c>
      <c r="Q482" s="27" t="s">
        <v>426</v>
      </c>
      <c r="R482" s="69">
        <v>0</v>
      </c>
      <c r="S482" s="69">
        <v>0.06</v>
      </c>
      <c r="T482" s="69">
        <v>0.06</v>
      </c>
      <c r="U482" s="69">
        <v>0.06</v>
      </c>
      <c r="V482" s="69">
        <v>0.06</v>
      </c>
      <c r="W482" s="69">
        <v>0.06</v>
      </c>
      <c r="Z482" s="232">
        <v>0</v>
      </c>
      <c r="AA482" s="232">
        <v>0</v>
      </c>
      <c r="AB482" s="232">
        <v>0</v>
      </c>
      <c r="AC482" s="232">
        <v>0</v>
      </c>
      <c r="AD482" s="232">
        <v>0</v>
      </c>
      <c r="AE482" s="232">
        <v>0</v>
      </c>
      <c r="AF482" s="232">
        <v>0</v>
      </c>
      <c r="AG482" s="232">
        <v>0</v>
      </c>
      <c r="AH482" s="232">
        <v>0</v>
      </c>
      <c r="AI482" s="232">
        <v>0</v>
      </c>
      <c r="AJ482" s="232">
        <v>0</v>
      </c>
      <c r="AK482" s="232">
        <v>0</v>
      </c>
      <c r="AL482" s="234">
        <v>12500</v>
      </c>
      <c r="AM482" s="5">
        <v>12500</v>
      </c>
      <c r="AN482" s="5">
        <v>12500</v>
      </c>
      <c r="AO482" s="5">
        <v>12500</v>
      </c>
      <c r="AP482" s="5">
        <v>12500</v>
      </c>
      <c r="AQ482" s="5">
        <v>12500</v>
      </c>
      <c r="AR482" s="5">
        <v>12500</v>
      </c>
      <c r="AS482" s="5">
        <v>12500</v>
      </c>
      <c r="AT482" s="5">
        <v>12500</v>
      </c>
      <c r="AU482" s="5">
        <v>12500</v>
      </c>
      <c r="AV482" s="5">
        <v>12500</v>
      </c>
      <c r="AW482" s="5">
        <v>12500</v>
      </c>
      <c r="AX482" s="234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U482" s="69">
        <v>0</v>
      </c>
      <c r="CV482" s="69">
        <v>0</v>
      </c>
      <c r="CW482" s="69">
        <v>0</v>
      </c>
      <c r="CX482" s="69">
        <v>0</v>
      </c>
      <c r="CY482" s="69">
        <v>0</v>
      </c>
      <c r="CZ482" s="69">
        <v>0</v>
      </c>
      <c r="DC482" s="5">
        <v>0</v>
      </c>
      <c r="DD482" s="5">
        <v>0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0</v>
      </c>
      <c r="DR482" s="5">
        <v>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0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0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/>
      <c r="FZ482" s="5">
        <v>0</v>
      </c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>
        <v>0</v>
      </c>
      <c r="GH482" s="5">
        <v>0</v>
      </c>
      <c r="GI482" s="5">
        <v>0</v>
      </c>
      <c r="GJ482" s="5">
        <v>0</v>
      </c>
      <c r="GK482" s="5">
        <v>0</v>
      </c>
      <c r="GL482" s="5">
        <v>12500</v>
      </c>
      <c r="GM482" s="5">
        <v>12500</v>
      </c>
      <c r="GN482" s="5">
        <v>12500</v>
      </c>
      <c r="GO482" s="5">
        <v>12500</v>
      </c>
      <c r="GP482" s="5">
        <v>12500</v>
      </c>
      <c r="GQ482" s="5">
        <v>12500</v>
      </c>
      <c r="GR482" s="5">
        <v>12500</v>
      </c>
      <c r="GS482" s="5">
        <v>12500</v>
      </c>
      <c r="GT482" s="5">
        <v>12500</v>
      </c>
      <c r="GU482" s="5">
        <v>12500</v>
      </c>
      <c r="GV482" s="5">
        <v>12500</v>
      </c>
      <c r="GW482" s="5">
        <v>12500</v>
      </c>
      <c r="GX482" s="5">
        <v>0</v>
      </c>
      <c r="GY482" s="5">
        <v>0</v>
      </c>
      <c r="GZ482" s="5">
        <v>0</v>
      </c>
      <c r="HA482" s="5">
        <v>0</v>
      </c>
      <c r="HB482" s="5">
        <v>0</v>
      </c>
      <c r="HC482" s="5">
        <v>0</v>
      </c>
      <c r="HD482" s="5">
        <v>0</v>
      </c>
      <c r="HE482" s="5">
        <v>0</v>
      </c>
      <c r="HF482" s="5">
        <v>0</v>
      </c>
      <c r="HG482" s="5">
        <v>0</v>
      </c>
      <c r="HH482" s="5">
        <v>0</v>
      </c>
      <c r="HI482" s="5">
        <v>0</v>
      </c>
      <c r="HJ482" s="5">
        <v>0</v>
      </c>
      <c r="HK482" s="5">
        <v>0</v>
      </c>
      <c r="HL482" s="5">
        <v>0</v>
      </c>
      <c r="HM482" s="5">
        <v>0</v>
      </c>
      <c r="HN482" s="5">
        <v>0</v>
      </c>
      <c r="HO482" s="5">
        <v>0</v>
      </c>
      <c r="HP482" s="5">
        <v>0</v>
      </c>
      <c r="HQ482" s="5">
        <v>0</v>
      </c>
      <c r="HR482" s="5">
        <v>0</v>
      </c>
      <c r="HS482" s="5">
        <v>0</v>
      </c>
      <c r="HT482" s="5">
        <v>0</v>
      </c>
      <c r="HU482" s="5">
        <v>0</v>
      </c>
      <c r="HV482" s="5">
        <v>0</v>
      </c>
      <c r="HW482" s="5">
        <v>0</v>
      </c>
      <c r="HX482" s="5">
        <v>0</v>
      </c>
      <c r="HY482" s="5">
        <v>0</v>
      </c>
      <c r="HZ482" s="5">
        <v>0</v>
      </c>
      <c r="IA482" s="5">
        <v>0</v>
      </c>
      <c r="IB482" s="5">
        <v>0</v>
      </c>
      <c r="IC482" s="5">
        <v>0</v>
      </c>
      <c r="ID482" s="5">
        <v>0</v>
      </c>
      <c r="IE482" s="5">
        <v>0</v>
      </c>
      <c r="IF482" s="5">
        <v>0</v>
      </c>
      <c r="IG482" s="5">
        <v>0</v>
      </c>
      <c r="IH482" s="5">
        <v>0</v>
      </c>
      <c r="II482" s="5">
        <v>0</v>
      </c>
      <c r="IJ482" s="5">
        <v>0</v>
      </c>
      <c r="IK482" s="5">
        <v>0</v>
      </c>
      <c r="IL482" s="5">
        <v>0</v>
      </c>
      <c r="IM482" s="5">
        <v>0</v>
      </c>
      <c r="IN482" s="5">
        <v>0</v>
      </c>
      <c r="IO482" s="5">
        <v>0</v>
      </c>
      <c r="IP482" s="5">
        <v>0</v>
      </c>
      <c r="IQ482" s="5">
        <v>0</v>
      </c>
      <c r="IR482" s="5">
        <v>0</v>
      </c>
      <c r="IS482" s="5">
        <v>0</v>
      </c>
      <c r="IT482" s="5"/>
      <c r="IW482" s="5">
        <v>0</v>
      </c>
      <c r="IX482" s="5">
        <v>0</v>
      </c>
      <c r="IY482" s="5">
        <v>0</v>
      </c>
      <c r="IZ482" s="5">
        <v>0</v>
      </c>
      <c r="JA482" s="5">
        <v>0</v>
      </c>
      <c r="JB482" s="5">
        <v>0</v>
      </c>
      <c r="JC482" s="5">
        <v>0</v>
      </c>
      <c r="JD482" s="5">
        <v>0</v>
      </c>
      <c r="JE482" s="5">
        <v>0</v>
      </c>
      <c r="JF482" s="5">
        <v>0</v>
      </c>
      <c r="JG482" s="5">
        <v>0</v>
      </c>
      <c r="JH482" s="5">
        <v>0</v>
      </c>
      <c r="JI482" s="5">
        <v>358.75</v>
      </c>
      <c r="JJ482" s="5">
        <v>358.75</v>
      </c>
      <c r="JK482" s="5">
        <v>358.75</v>
      </c>
      <c r="JL482" s="5">
        <v>358.75</v>
      </c>
      <c r="JM482" s="5">
        <v>358.75</v>
      </c>
      <c r="JN482" s="5">
        <v>358.75</v>
      </c>
      <c r="JO482" s="5">
        <v>358.75</v>
      </c>
      <c r="JP482" s="5">
        <v>358.75</v>
      </c>
      <c r="JQ482" s="5">
        <v>358.75</v>
      </c>
      <c r="JR482" s="5">
        <v>358.75</v>
      </c>
      <c r="JS482" s="5">
        <v>358.75</v>
      </c>
      <c r="JT482" s="5">
        <v>358.75</v>
      </c>
      <c r="JU482" s="5">
        <v>0</v>
      </c>
      <c r="JV482" s="5">
        <v>0</v>
      </c>
      <c r="JW482" s="5">
        <v>0</v>
      </c>
      <c r="JX482" s="5">
        <v>0</v>
      </c>
      <c r="JY482" s="5">
        <v>0</v>
      </c>
      <c r="JZ482" s="5">
        <v>0</v>
      </c>
      <c r="KA482" s="5">
        <v>0</v>
      </c>
      <c r="KB482" s="5">
        <v>0</v>
      </c>
      <c r="KC482" s="5">
        <v>0</v>
      </c>
      <c r="KD482" s="5">
        <v>0</v>
      </c>
      <c r="KE482" s="5">
        <v>0</v>
      </c>
      <c r="KF482" s="5">
        <v>0</v>
      </c>
      <c r="KG482" s="5">
        <v>0</v>
      </c>
      <c r="KH482" s="5">
        <v>0</v>
      </c>
      <c r="KI482" s="5">
        <v>0</v>
      </c>
      <c r="KJ482" s="5">
        <v>0</v>
      </c>
      <c r="KK482" s="5">
        <v>0</v>
      </c>
      <c r="KL482" s="5">
        <v>0</v>
      </c>
      <c r="KM482" s="5">
        <v>0</v>
      </c>
      <c r="KN482" s="5">
        <v>0</v>
      </c>
      <c r="KO482" s="5">
        <v>0</v>
      </c>
      <c r="KP482" s="5">
        <v>0</v>
      </c>
      <c r="KQ482" s="5">
        <v>0</v>
      </c>
      <c r="KR482" s="5">
        <v>0</v>
      </c>
      <c r="KS482" s="5">
        <v>0</v>
      </c>
      <c r="KT482" s="5">
        <v>0</v>
      </c>
      <c r="KU482" s="5">
        <v>0</v>
      </c>
      <c r="KV482" s="5">
        <v>0</v>
      </c>
      <c r="KW482" s="5">
        <v>0</v>
      </c>
      <c r="KX482" s="5">
        <v>0</v>
      </c>
      <c r="KY482" s="5">
        <v>0</v>
      </c>
      <c r="KZ482" s="5">
        <v>0</v>
      </c>
      <c r="LA482" s="5">
        <v>0</v>
      </c>
      <c r="LB482" s="5">
        <v>0</v>
      </c>
      <c r="LC482" s="5">
        <v>0</v>
      </c>
      <c r="LD482" s="5">
        <v>0</v>
      </c>
      <c r="LE482" s="5">
        <v>0</v>
      </c>
      <c r="LF482" s="5">
        <v>0</v>
      </c>
      <c r="LG482" s="5">
        <v>0</v>
      </c>
      <c r="LH482" s="5">
        <v>0</v>
      </c>
      <c r="LI482" s="5">
        <v>0</v>
      </c>
      <c r="LJ482" s="5">
        <v>0</v>
      </c>
      <c r="LK482" s="5">
        <v>0</v>
      </c>
      <c r="LL482" s="5">
        <v>0</v>
      </c>
      <c r="LM482" s="5">
        <v>0</v>
      </c>
      <c r="LN482" s="5">
        <v>0</v>
      </c>
      <c r="LO482" s="5">
        <v>0</v>
      </c>
      <c r="LP482" s="5">
        <v>0</v>
      </c>
      <c r="LQ482" s="5"/>
      <c r="LT482" s="5">
        <v>0</v>
      </c>
      <c r="LU482" s="5">
        <v>0</v>
      </c>
      <c r="LV482" s="5">
        <v>0</v>
      </c>
      <c r="LW482" s="5">
        <v>0</v>
      </c>
      <c r="LX482" s="5">
        <v>0</v>
      </c>
      <c r="LY482" s="5">
        <v>0</v>
      </c>
      <c r="LZ482" s="5">
        <v>0</v>
      </c>
      <c r="MA482" s="5">
        <v>0</v>
      </c>
      <c r="MB482" s="5">
        <v>0</v>
      </c>
      <c r="MC482" s="5">
        <v>0</v>
      </c>
      <c r="MD482" s="5">
        <v>0</v>
      </c>
      <c r="ME482" s="5">
        <v>0</v>
      </c>
      <c r="MF482" s="5">
        <v>380</v>
      </c>
      <c r="MG482" s="5">
        <v>380</v>
      </c>
      <c r="MH482" s="5">
        <v>380</v>
      </c>
      <c r="MI482" s="5">
        <v>380</v>
      </c>
      <c r="MJ482" s="5">
        <v>380</v>
      </c>
      <c r="MK482" s="5">
        <v>380</v>
      </c>
      <c r="ML482" s="5">
        <v>380</v>
      </c>
      <c r="MM482" s="5">
        <v>380</v>
      </c>
      <c r="MN482" s="5">
        <v>380</v>
      </c>
      <c r="MO482" s="5">
        <v>380</v>
      </c>
      <c r="MP482" s="5">
        <v>380</v>
      </c>
      <c r="MQ482" s="5">
        <v>380</v>
      </c>
      <c r="MR482" s="5">
        <v>0</v>
      </c>
      <c r="MS482" s="5">
        <v>0</v>
      </c>
      <c r="MT482" s="5">
        <v>0</v>
      </c>
      <c r="MU482" s="5">
        <v>0</v>
      </c>
      <c r="MV482" s="5">
        <v>0</v>
      </c>
      <c r="MW482" s="5">
        <v>0</v>
      </c>
      <c r="MX482" s="5">
        <v>0</v>
      </c>
      <c r="MY482" s="5">
        <v>0</v>
      </c>
      <c r="MZ482" s="5">
        <v>0</v>
      </c>
      <c r="NA482" s="5">
        <v>0</v>
      </c>
      <c r="NB482" s="5">
        <v>0</v>
      </c>
      <c r="NC482" s="5">
        <v>0</v>
      </c>
      <c r="ND482" s="5">
        <v>0</v>
      </c>
      <c r="NE482" s="5">
        <v>0</v>
      </c>
      <c r="NF482" s="5">
        <v>0</v>
      </c>
      <c r="NG482" s="5">
        <v>0</v>
      </c>
      <c r="NH482" s="5">
        <v>0</v>
      </c>
      <c r="NI482" s="5">
        <v>0</v>
      </c>
      <c r="NJ482" s="5">
        <v>0</v>
      </c>
      <c r="NK482" s="5">
        <v>0</v>
      </c>
      <c r="NL482" s="5">
        <v>0</v>
      </c>
      <c r="NM482" s="5">
        <v>0</v>
      </c>
      <c r="NN482" s="5">
        <v>0</v>
      </c>
      <c r="NO482" s="5">
        <v>0</v>
      </c>
      <c r="NP482" s="5">
        <v>0</v>
      </c>
      <c r="NQ482" s="5">
        <v>0</v>
      </c>
      <c r="NR482" s="5">
        <v>0</v>
      </c>
      <c r="NS482" s="5">
        <v>0</v>
      </c>
      <c r="NT482" s="5">
        <v>0</v>
      </c>
      <c r="NU482" s="5">
        <v>0</v>
      </c>
      <c r="NV482" s="5">
        <v>0</v>
      </c>
      <c r="NW482" s="5">
        <v>0</v>
      </c>
      <c r="NX482" s="5">
        <v>0</v>
      </c>
      <c r="NY482" s="5">
        <v>0</v>
      </c>
      <c r="NZ482" s="5">
        <v>0</v>
      </c>
      <c r="OA482" s="5">
        <v>0</v>
      </c>
      <c r="OB482" s="5">
        <v>0</v>
      </c>
      <c r="OC482" s="5">
        <v>0</v>
      </c>
      <c r="OD482" s="5">
        <v>0</v>
      </c>
      <c r="OE482" s="5">
        <v>0</v>
      </c>
      <c r="OF482" s="5">
        <v>0</v>
      </c>
      <c r="OG482" s="5">
        <v>0</v>
      </c>
      <c r="OH482" s="5">
        <v>0</v>
      </c>
      <c r="OI482" s="5">
        <v>0</v>
      </c>
      <c r="OJ482" s="5">
        <v>0</v>
      </c>
      <c r="OK482" s="5">
        <v>0</v>
      </c>
      <c r="OL482" s="5">
        <v>0</v>
      </c>
      <c r="OM482" s="5">
        <v>0</v>
      </c>
      <c r="ON482" s="5"/>
      <c r="OQ482" s="59">
        <v>0</v>
      </c>
      <c r="OR482" s="59">
        <v>0</v>
      </c>
      <c r="OS482" s="59">
        <v>0</v>
      </c>
      <c r="OT482" s="59">
        <v>0</v>
      </c>
      <c r="OU482" s="59">
        <v>0</v>
      </c>
      <c r="OV482" s="59">
        <v>0</v>
      </c>
      <c r="OW482" s="59">
        <v>0</v>
      </c>
      <c r="OX482" s="59">
        <v>0</v>
      </c>
      <c r="OY482" s="59">
        <v>0</v>
      </c>
      <c r="OZ482" s="59">
        <v>0</v>
      </c>
      <c r="PA482" s="59">
        <v>0</v>
      </c>
      <c r="PB482" s="59">
        <v>0</v>
      </c>
      <c r="PC482" s="59">
        <v>0</v>
      </c>
      <c r="PD482" s="59">
        <v>0</v>
      </c>
      <c r="PE482" s="59">
        <v>0</v>
      </c>
      <c r="PF482" s="59">
        <v>0</v>
      </c>
      <c r="PG482" s="59">
        <v>0</v>
      </c>
      <c r="PH482" s="59">
        <v>0</v>
      </c>
      <c r="PI482" s="59">
        <v>0</v>
      </c>
      <c r="PJ482" s="59">
        <v>0</v>
      </c>
      <c r="PK482" s="59">
        <v>0</v>
      </c>
      <c r="PL482" s="59">
        <v>0</v>
      </c>
      <c r="PM482" s="59">
        <v>0</v>
      </c>
      <c r="PN482" s="59">
        <v>0</v>
      </c>
      <c r="PO482" s="59">
        <v>0</v>
      </c>
      <c r="PP482" s="59">
        <v>0</v>
      </c>
      <c r="PQ482" s="59">
        <v>0</v>
      </c>
      <c r="PR482" s="59">
        <v>0</v>
      </c>
      <c r="PS482" s="59">
        <v>0</v>
      </c>
      <c r="PT482" s="59">
        <v>0</v>
      </c>
      <c r="PU482" s="59">
        <v>0</v>
      </c>
      <c r="PV482" s="59">
        <v>0</v>
      </c>
      <c r="PW482" s="59">
        <v>0</v>
      </c>
      <c r="PX482" s="59">
        <v>0</v>
      </c>
      <c r="PY482" s="59">
        <v>0</v>
      </c>
      <c r="PZ482" s="59">
        <v>0</v>
      </c>
      <c r="QA482" s="59">
        <v>0</v>
      </c>
      <c r="QB482" s="59">
        <v>0</v>
      </c>
      <c r="QC482" s="59">
        <v>0</v>
      </c>
      <c r="QD482" s="59">
        <v>0</v>
      </c>
      <c r="QE482" s="59">
        <v>0</v>
      </c>
      <c r="QF482" s="59">
        <v>0</v>
      </c>
      <c r="QG482" s="59">
        <v>0</v>
      </c>
      <c r="QH482" s="59">
        <v>0</v>
      </c>
      <c r="QI482" s="59">
        <v>0</v>
      </c>
      <c r="QJ482" s="59">
        <v>0</v>
      </c>
      <c r="QK482" s="59">
        <v>0</v>
      </c>
      <c r="QL482" s="59">
        <v>0</v>
      </c>
      <c r="QM482" s="59">
        <v>0</v>
      </c>
      <c r="QN482" s="59">
        <v>0</v>
      </c>
      <c r="QO482" s="59">
        <v>0</v>
      </c>
      <c r="QP482" s="59">
        <v>0</v>
      </c>
      <c r="QQ482" s="59">
        <v>0</v>
      </c>
      <c r="QR482" s="59">
        <v>0</v>
      </c>
      <c r="QS482" s="59">
        <v>0</v>
      </c>
      <c r="QT482" s="59">
        <v>0</v>
      </c>
      <c r="QU482" s="59">
        <v>0</v>
      </c>
      <c r="QV482" s="59">
        <v>0</v>
      </c>
      <c r="QW482" s="59">
        <v>0</v>
      </c>
      <c r="QX482" s="59">
        <v>0</v>
      </c>
      <c r="QY482" s="59">
        <v>0</v>
      </c>
      <c r="QZ482" s="59">
        <v>0</v>
      </c>
      <c r="RA482" s="59">
        <v>0</v>
      </c>
      <c r="RB482" s="59">
        <v>0</v>
      </c>
      <c r="RC482" s="59">
        <v>0</v>
      </c>
      <c r="RD482" s="59">
        <v>0</v>
      </c>
      <c r="RE482" s="59">
        <v>0</v>
      </c>
      <c r="RF482" s="59">
        <v>0</v>
      </c>
      <c r="RG482" s="59">
        <v>0</v>
      </c>
      <c r="RH482" s="59">
        <v>0</v>
      </c>
      <c r="RI482" s="59">
        <v>0</v>
      </c>
      <c r="RJ482" s="59">
        <v>0</v>
      </c>
      <c r="RK482" s="59"/>
      <c r="RN482" s="59">
        <v>0</v>
      </c>
      <c r="RO482" s="59">
        <v>0</v>
      </c>
      <c r="RP482" s="59">
        <v>0</v>
      </c>
      <c r="RQ482" s="59">
        <v>0</v>
      </c>
      <c r="RR482" s="59">
        <v>0</v>
      </c>
      <c r="RS482" s="59">
        <v>0</v>
      </c>
      <c r="RT482" s="59">
        <v>0</v>
      </c>
      <c r="RU482" s="59">
        <v>0</v>
      </c>
      <c r="RV482" s="59">
        <v>0</v>
      </c>
      <c r="RW482" s="59">
        <v>0</v>
      </c>
      <c r="RX482" s="59">
        <v>0</v>
      </c>
      <c r="RY482" s="59">
        <v>0</v>
      </c>
      <c r="RZ482" s="59">
        <v>738.75</v>
      </c>
      <c r="SA482" s="59">
        <v>738.75</v>
      </c>
      <c r="SB482" s="59">
        <v>738.75</v>
      </c>
      <c r="SC482" s="59">
        <v>738.75</v>
      </c>
      <c r="SD482" s="59">
        <v>738.75</v>
      </c>
      <c r="SE482" s="59">
        <v>738.75</v>
      </c>
      <c r="SF482" s="59">
        <v>738.75</v>
      </c>
      <c r="SG482" s="59">
        <v>738.75</v>
      </c>
      <c r="SH482" s="59">
        <v>738.75</v>
      </c>
      <c r="SI482" s="59">
        <v>738.75</v>
      </c>
      <c r="SJ482" s="59">
        <v>738.75</v>
      </c>
      <c r="SK482" s="59">
        <v>738.75</v>
      </c>
      <c r="SL482" s="59">
        <v>0</v>
      </c>
      <c r="SM482" s="59">
        <v>0</v>
      </c>
      <c r="SN482" s="59">
        <v>0</v>
      </c>
      <c r="SO482" s="59">
        <v>0</v>
      </c>
      <c r="SP482" s="59">
        <v>0</v>
      </c>
      <c r="SQ482" s="59">
        <v>0</v>
      </c>
      <c r="SR482" s="59">
        <v>0</v>
      </c>
      <c r="SS482" s="59">
        <v>0</v>
      </c>
      <c r="ST482" s="59">
        <v>0</v>
      </c>
      <c r="SU482" s="59">
        <v>0</v>
      </c>
      <c r="SV482" s="59">
        <v>0</v>
      </c>
      <c r="SW482" s="59">
        <v>0</v>
      </c>
      <c r="SX482" s="59">
        <v>0</v>
      </c>
      <c r="SY482" s="59">
        <v>0</v>
      </c>
      <c r="SZ482" s="59">
        <v>0</v>
      </c>
      <c r="TA482" s="59">
        <v>0</v>
      </c>
      <c r="TB482" s="59">
        <v>0</v>
      </c>
      <c r="TC482" s="59">
        <v>0</v>
      </c>
      <c r="TD482" s="59">
        <v>0</v>
      </c>
      <c r="TE482" s="59">
        <v>0</v>
      </c>
      <c r="TF482" s="59">
        <v>0</v>
      </c>
      <c r="TG482" s="59">
        <v>0</v>
      </c>
      <c r="TH482" s="59">
        <v>0</v>
      </c>
      <c r="TI482" s="59">
        <v>0</v>
      </c>
      <c r="TJ482" s="59">
        <v>0</v>
      </c>
      <c r="TK482" s="59">
        <v>0</v>
      </c>
      <c r="TL482" s="59">
        <v>0</v>
      </c>
      <c r="TM482" s="59">
        <v>0</v>
      </c>
      <c r="TN482" s="59">
        <v>0</v>
      </c>
      <c r="TO482" s="59">
        <v>0</v>
      </c>
      <c r="TP482" s="59">
        <v>0</v>
      </c>
      <c r="TQ482" s="59">
        <v>0</v>
      </c>
      <c r="TR482" s="59">
        <v>0</v>
      </c>
      <c r="TS482" s="59">
        <v>0</v>
      </c>
      <c r="TT482" s="59">
        <v>0</v>
      </c>
      <c r="TU482" s="59">
        <v>0</v>
      </c>
      <c r="TV482" s="59">
        <v>0</v>
      </c>
      <c r="TW482" s="59">
        <v>0</v>
      </c>
      <c r="TX482" s="59">
        <v>0</v>
      </c>
      <c r="TY482" s="59">
        <v>0</v>
      </c>
      <c r="TZ482" s="59">
        <v>0</v>
      </c>
      <c r="UA482" s="59">
        <v>0</v>
      </c>
      <c r="UB482" s="59">
        <v>0</v>
      </c>
      <c r="UC482" s="59">
        <v>0</v>
      </c>
      <c r="UD482" s="59">
        <v>0</v>
      </c>
      <c r="UE482" s="59">
        <v>0</v>
      </c>
      <c r="UF482" s="59">
        <v>0</v>
      </c>
      <c r="UG482" s="59">
        <v>0</v>
      </c>
      <c r="UH482" s="59"/>
      <c r="UK482" s="59">
        <v>0</v>
      </c>
      <c r="UL482" s="59">
        <v>4305</v>
      </c>
      <c r="UM482" s="59">
        <v>0</v>
      </c>
      <c r="UN482" s="59">
        <v>0</v>
      </c>
      <c r="UO482" s="59">
        <v>0</v>
      </c>
      <c r="UP482" s="59">
        <v>0</v>
      </c>
      <c r="UQ482" s="59"/>
      <c r="UT482" s="59">
        <v>0</v>
      </c>
      <c r="UU482" s="59">
        <v>4560</v>
      </c>
      <c r="UV482" s="59">
        <v>0</v>
      </c>
      <c r="UW482" s="59">
        <v>0</v>
      </c>
      <c r="UX482" s="59">
        <v>0</v>
      </c>
      <c r="UY482" s="59">
        <v>0</v>
      </c>
      <c r="UZ482" s="59"/>
      <c r="VC482" s="59">
        <v>0</v>
      </c>
      <c r="VD482" s="59">
        <v>0</v>
      </c>
      <c r="VE482" s="59">
        <v>0</v>
      </c>
      <c r="VF482" s="59">
        <v>0</v>
      </c>
      <c r="VG482" s="59">
        <v>0</v>
      </c>
      <c r="VH482" s="59">
        <v>0</v>
      </c>
      <c r="VI482" s="59"/>
      <c r="VL482" s="59">
        <v>0</v>
      </c>
      <c r="VM482" s="59">
        <v>8865</v>
      </c>
      <c r="VN482" s="59">
        <v>0</v>
      </c>
      <c r="VO482" s="59">
        <v>0</v>
      </c>
      <c r="VP482" s="59">
        <v>0</v>
      </c>
      <c r="VQ482" s="59">
        <v>0</v>
      </c>
      <c r="VR482" s="59"/>
      <c r="VU482" s="59">
        <v>0</v>
      </c>
      <c r="VV482" s="59">
        <v>150000</v>
      </c>
      <c r="VW482" s="59">
        <v>0</v>
      </c>
      <c r="VX482" s="59">
        <v>0</v>
      </c>
      <c r="VY482" s="59">
        <v>0</v>
      </c>
      <c r="VZ482" s="59">
        <v>0</v>
      </c>
      <c r="WA482" s="59"/>
      <c r="WD482" s="59">
        <v>0</v>
      </c>
      <c r="WE482" s="59">
        <v>12500</v>
      </c>
      <c r="WF482" s="59">
        <v>0</v>
      </c>
      <c r="WG482" s="59">
        <v>0</v>
      </c>
      <c r="WH482" s="59">
        <v>0</v>
      </c>
      <c r="WI482" s="59">
        <v>0</v>
      </c>
      <c r="WJ482" s="59"/>
      <c r="WM482" s="59">
        <v>0</v>
      </c>
      <c r="WN482" s="59">
        <v>524.54888795635759</v>
      </c>
      <c r="WO482" s="59">
        <v>0</v>
      </c>
      <c r="WP482" s="59">
        <v>0</v>
      </c>
      <c r="WQ482" s="59">
        <v>0</v>
      </c>
      <c r="WR482" s="59">
        <v>0</v>
      </c>
      <c r="WS482" s="59"/>
      <c r="WV482" s="74">
        <v>0</v>
      </c>
      <c r="WW482" s="74">
        <v>12</v>
      </c>
      <c r="WX482" s="74">
        <v>24</v>
      </c>
      <c r="WY482" s="74">
        <v>36</v>
      </c>
      <c r="WZ482" s="74">
        <v>48</v>
      </c>
      <c r="XA482" s="74">
        <v>60</v>
      </c>
      <c r="XB482" s="74"/>
      <c r="XE482" s="80">
        <v>0</v>
      </c>
      <c r="XF482" s="80">
        <v>1</v>
      </c>
      <c r="XG482" s="80">
        <v>2</v>
      </c>
      <c r="XH482" s="80">
        <v>3</v>
      </c>
      <c r="XI482" s="80">
        <v>4</v>
      </c>
      <c r="XJ482" s="80">
        <v>5</v>
      </c>
      <c r="XK482" s="80"/>
      <c r="XL482" s="75"/>
      <c r="XM482" s="75"/>
      <c r="XN482" s="80">
        <v>0</v>
      </c>
      <c r="XO482" s="80">
        <v>0</v>
      </c>
      <c r="XP482" s="80">
        <v>0</v>
      </c>
      <c r="XQ482" s="80">
        <v>0</v>
      </c>
      <c r="XR482" s="80">
        <v>0</v>
      </c>
      <c r="XS482" s="80">
        <v>0</v>
      </c>
      <c r="XT482" s="80"/>
      <c r="XW482" s="80">
        <v>0</v>
      </c>
      <c r="XX482" s="80">
        <v>0</v>
      </c>
      <c r="XY482" s="80">
        <v>0</v>
      </c>
      <c r="XZ482" s="80">
        <v>0</v>
      </c>
      <c r="YA482" s="80">
        <v>0</v>
      </c>
      <c r="YB482" s="80">
        <v>0</v>
      </c>
      <c r="YC482" s="80"/>
      <c r="YF482" s="5">
        <v>0</v>
      </c>
      <c r="YG482" s="5">
        <v>1093.684431389006</v>
      </c>
      <c r="YH482" s="5">
        <v>0</v>
      </c>
      <c r="YI482" s="5">
        <v>0</v>
      </c>
      <c r="YJ482" s="5">
        <v>0</v>
      </c>
      <c r="YK482" s="5">
        <v>0</v>
      </c>
      <c r="YL482" s="5"/>
      <c r="YO482" s="5">
        <v>0</v>
      </c>
      <c r="YP482" s="5">
        <v>23604.69995803609</v>
      </c>
      <c r="YQ482" s="5">
        <v>0</v>
      </c>
      <c r="YR482" s="5">
        <v>0</v>
      </c>
      <c r="YS482" s="5">
        <v>0</v>
      </c>
      <c r="YT482" s="5">
        <v>0</v>
      </c>
      <c r="YU482" s="5"/>
      <c r="YX482" s="5">
        <v>0</v>
      </c>
      <c r="YY482" s="5">
        <v>23394.261877874356</v>
      </c>
      <c r="YZ482" s="5">
        <v>0</v>
      </c>
      <c r="ZA482" s="5">
        <v>0</v>
      </c>
      <c r="ZB482" s="5">
        <v>0</v>
      </c>
      <c r="ZC482" s="5">
        <v>0</v>
      </c>
      <c r="ZD482" s="5"/>
      <c r="ZG482" s="5">
        <v>0</v>
      </c>
      <c r="ZH482" s="5">
        <v>524.54888795635759</v>
      </c>
      <c r="ZI482" s="5">
        <v>0</v>
      </c>
      <c r="ZJ482" s="5">
        <v>0</v>
      </c>
      <c r="ZK482" s="5">
        <v>0</v>
      </c>
      <c r="ZL482" s="5">
        <v>0</v>
      </c>
      <c r="ZM482" s="5"/>
      <c r="ZP482" s="60">
        <v>0</v>
      </c>
      <c r="ZQ482" s="60">
        <v>7343.684431389006</v>
      </c>
      <c r="ZR482" s="60">
        <v>0</v>
      </c>
      <c r="ZS482" s="60">
        <v>0</v>
      </c>
      <c r="ZT482" s="60">
        <v>0</v>
      </c>
      <c r="ZU482" s="60">
        <v>0</v>
      </c>
      <c r="ZV482" s="60"/>
      <c r="ZY482" s="60">
        <v>0</v>
      </c>
      <c r="ZZ482" s="60">
        <v>524.54888795635759</v>
      </c>
      <c r="AAA482" s="60">
        <v>0</v>
      </c>
      <c r="AAB482" s="60">
        <v>0</v>
      </c>
      <c r="AAC482" s="60">
        <v>0</v>
      </c>
      <c r="AAD482" s="60">
        <v>0</v>
      </c>
      <c r="AAE482" s="60"/>
      <c r="AAH482" s="60">
        <v>0</v>
      </c>
      <c r="AAI482" s="60">
        <v>11015.526647083509</v>
      </c>
      <c r="AAJ482" s="60">
        <v>0</v>
      </c>
      <c r="AAK482" s="60">
        <v>0</v>
      </c>
      <c r="AAL482" s="60">
        <v>0</v>
      </c>
      <c r="AAM482" s="60">
        <v>0</v>
      </c>
      <c r="AAN482" s="60"/>
      <c r="AAQ482" s="5">
        <v>0</v>
      </c>
      <c r="AAR482" s="5">
        <v>18359.211078472516</v>
      </c>
      <c r="AAS482" s="5">
        <v>0</v>
      </c>
      <c r="AAT482" s="5">
        <v>0</v>
      </c>
      <c r="AAU482" s="5">
        <v>0</v>
      </c>
      <c r="AAV482" s="5">
        <v>0</v>
      </c>
    </row>
    <row r="483" spans="2:724" ht="15" customHeight="1">
      <c r="B483" s="228">
        <v>210</v>
      </c>
      <c r="C483" s="228">
        <v>8</v>
      </c>
      <c r="D483" s="229" t="s">
        <v>488</v>
      </c>
      <c r="E483" s="73" t="b">
        <v>0</v>
      </c>
      <c r="F483" s="230">
        <v>42005</v>
      </c>
      <c r="G483" s="231" t="s">
        <v>426</v>
      </c>
      <c r="H483" s="57" t="s">
        <v>303</v>
      </c>
      <c r="I483" s="57" t="s">
        <v>198</v>
      </c>
      <c r="J483" s="229" t="s">
        <v>278</v>
      </c>
      <c r="K483" s="232">
        <v>0</v>
      </c>
      <c r="L483" s="232">
        <v>0</v>
      </c>
      <c r="M483" s="73" t="b">
        <v>1</v>
      </c>
      <c r="N483" s="73" t="b">
        <v>1</v>
      </c>
      <c r="O483" s="73" t="b">
        <v>1</v>
      </c>
      <c r="P483" s="27">
        <v>43101</v>
      </c>
      <c r="Q483" s="27" t="s">
        <v>426</v>
      </c>
      <c r="R483" s="69">
        <v>0</v>
      </c>
      <c r="S483" s="69">
        <v>0.06</v>
      </c>
      <c r="T483" s="69">
        <v>0.06</v>
      </c>
      <c r="U483" s="69">
        <v>0.06</v>
      </c>
      <c r="V483" s="69">
        <v>0.06</v>
      </c>
      <c r="W483" s="69">
        <v>0.06</v>
      </c>
      <c r="Z483" s="232">
        <v>0</v>
      </c>
      <c r="AA483" s="232">
        <v>0</v>
      </c>
      <c r="AB483" s="232">
        <v>0</v>
      </c>
      <c r="AC483" s="232">
        <v>0</v>
      </c>
      <c r="AD483" s="232">
        <v>0</v>
      </c>
      <c r="AE483" s="232">
        <v>0</v>
      </c>
      <c r="AF483" s="232">
        <v>0</v>
      </c>
      <c r="AG483" s="232">
        <v>0</v>
      </c>
      <c r="AH483" s="232">
        <v>0</v>
      </c>
      <c r="AI483" s="232">
        <v>0</v>
      </c>
      <c r="AJ483" s="232">
        <v>0</v>
      </c>
      <c r="AK483" s="232">
        <v>0</v>
      </c>
      <c r="AL483" s="234">
        <v>12500</v>
      </c>
      <c r="AM483" s="5">
        <v>12500</v>
      </c>
      <c r="AN483" s="5">
        <v>12500</v>
      </c>
      <c r="AO483" s="5">
        <v>12500</v>
      </c>
      <c r="AP483" s="5">
        <v>12500</v>
      </c>
      <c r="AQ483" s="5">
        <v>12500</v>
      </c>
      <c r="AR483" s="5">
        <v>12500</v>
      </c>
      <c r="AS483" s="5">
        <v>12500</v>
      </c>
      <c r="AT483" s="5">
        <v>12500</v>
      </c>
      <c r="AU483" s="5">
        <v>12500</v>
      </c>
      <c r="AV483" s="5">
        <v>12500</v>
      </c>
      <c r="AW483" s="5">
        <v>12500</v>
      </c>
      <c r="AX483" s="234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U483" s="69">
        <v>0</v>
      </c>
      <c r="CV483" s="69">
        <v>0</v>
      </c>
      <c r="CW483" s="69">
        <v>0</v>
      </c>
      <c r="CX483" s="69">
        <v>0</v>
      </c>
      <c r="CY483" s="69">
        <v>0</v>
      </c>
      <c r="CZ483" s="69">
        <v>0</v>
      </c>
      <c r="DC483" s="5">
        <v>0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0</v>
      </c>
      <c r="DR483" s="5">
        <v>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0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0</v>
      </c>
      <c r="FH483" s="5">
        <v>0</v>
      </c>
      <c r="FI483" s="5">
        <v>0</v>
      </c>
      <c r="FJ483" s="5">
        <v>0</v>
      </c>
      <c r="FK483" s="5">
        <v>0</v>
      </c>
      <c r="FL483" s="5">
        <v>0</v>
      </c>
      <c r="FM483" s="5">
        <v>0</v>
      </c>
      <c r="FN483" s="5">
        <v>0</v>
      </c>
      <c r="FO483" s="5">
        <v>0</v>
      </c>
      <c r="FP483" s="5">
        <v>0</v>
      </c>
      <c r="FQ483" s="5">
        <v>0</v>
      </c>
      <c r="FR483" s="5">
        <v>0</v>
      </c>
      <c r="FS483" s="5">
        <v>0</v>
      </c>
      <c r="FT483" s="5">
        <v>0</v>
      </c>
      <c r="FU483" s="5">
        <v>0</v>
      </c>
      <c r="FV483" s="5">
        <v>0</v>
      </c>
      <c r="FW483" s="5"/>
      <c r="FZ483" s="5">
        <v>0</v>
      </c>
      <c r="GA483" s="5">
        <v>0</v>
      </c>
      <c r="GB483" s="5">
        <v>0</v>
      </c>
      <c r="GC483" s="5">
        <v>0</v>
      </c>
      <c r="GD483" s="5">
        <v>0</v>
      </c>
      <c r="GE483" s="5">
        <v>0</v>
      </c>
      <c r="GF483" s="5">
        <v>0</v>
      </c>
      <c r="GG483" s="5">
        <v>0</v>
      </c>
      <c r="GH483" s="5">
        <v>0</v>
      </c>
      <c r="GI483" s="5">
        <v>0</v>
      </c>
      <c r="GJ483" s="5">
        <v>0</v>
      </c>
      <c r="GK483" s="5">
        <v>0</v>
      </c>
      <c r="GL483" s="5">
        <v>12500</v>
      </c>
      <c r="GM483" s="5">
        <v>12500</v>
      </c>
      <c r="GN483" s="5">
        <v>12500</v>
      </c>
      <c r="GO483" s="5">
        <v>12500</v>
      </c>
      <c r="GP483" s="5">
        <v>12500</v>
      </c>
      <c r="GQ483" s="5">
        <v>12500</v>
      </c>
      <c r="GR483" s="5">
        <v>12500</v>
      </c>
      <c r="GS483" s="5">
        <v>12500</v>
      </c>
      <c r="GT483" s="5">
        <v>12500</v>
      </c>
      <c r="GU483" s="5">
        <v>12500</v>
      </c>
      <c r="GV483" s="5">
        <v>12500</v>
      </c>
      <c r="GW483" s="5">
        <v>12500</v>
      </c>
      <c r="GX483" s="5">
        <v>0</v>
      </c>
      <c r="GY483" s="5">
        <v>0</v>
      </c>
      <c r="GZ483" s="5">
        <v>0</v>
      </c>
      <c r="HA483" s="5">
        <v>0</v>
      </c>
      <c r="HB483" s="5">
        <v>0</v>
      </c>
      <c r="HC483" s="5">
        <v>0</v>
      </c>
      <c r="HD483" s="5">
        <v>0</v>
      </c>
      <c r="HE483" s="5">
        <v>0</v>
      </c>
      <c r="HF483" s="5">
        <v>0</v>
      </c>
      <c r="HG483" s="5">
        <v>0</v>
      </c>
      <c r="HH483" s="5">
        <v>0</v>
      </c>
      <c r="HI483" s="5">
        <v>0</v>
      </c>
      <c r="HJ483" s="5">
        <v>0</v>
      </c>
      <c r="HK483" s="5">
        <v>0</v>
      </c>
      <c r="HL483" s="5">
        <v>0</v>
      </c>
      <c r="HM483" s="5">
        <v>0</v>
      </c>
      <c r="HN483" s="5">
        <v>0</v>
      </c>
      <c r="HO483" s="5">
        <v>0</v>
      </c>
      <c r="HP483" s="5">
        <v>0</v>
      </c>
      <c r="HQ483" s="5">
        <v>0</v>
      </c>
      <c r="HR483" s="5">
        <v>0</v>
      </c>
      <c r="HS483" s="5">
        <v>0</v>
      </c>
      <c r="HT483" s="5">
        <v>0</v>
      </c>
      <c r="HU483" s="5">
        <v>0</v>
      </c>
      <c r="HV483" s="5">
        <v>0</v>
      </c>
      <c r="HW483" s="5">
        <v>0</v>
      </c>
      <c r="HX483" s="5">
        <v>0</v>
      </c>
      <c r="HY483" s="5">
        <v>0</v>
      </c>
      <c r="HZ483" s="5">
        <v>0</v>
      </c>
      <c r="IA483" s="5">
        <v>0</v>
      </c>
      <c r="IB483" s="5">
        <v>0</v>
      </c>
      <c r="IC483" s="5">
        <v>0</v>
      </c>
      <c r="ID483" s="5">
        <v>0</v>
      </c>
      <c r="IE483" s="5">
        <v>0</v>
      </c>
      <c r="IF483" s="5">
        <v>0</v>
      </c>
      <c r="IG483" s="5">
        <v>0</v>
      </c>
      <c r="IH483" s="5">
        <v>0</v>
      </c>
      <c r="II483" s="5">
        <v>0</v>
      </c>
      <c r="IJ483" s="5">
        <v>0</v>
      </c>
      <c r="IK483" s="5">
        <v>0</v>
      </c>
      <c r="IL483" s="5">
        <v>0</v>
      </c>
      <c r="IM483" s="5">
        <v>0</v>
      </c>
      <c r="IN483" s="5">
        <v>0</v>
      </c>
      <c r="IO483" s="5">
        <v>0</v>
      </c>
      <c r="IP483" s="5">
        <v>0</v>
      </c>
      <c r="IQ483" s="5">
        <v>0</v>
      </c>
      <c r="IR483" s="5">
        <v>0</v>
      </c>
      <c r="IS483" s="5">
        <v>0</v>
      </c>
      <c r="IT483" s="5"/>
      <c r="IW483" s="5">
        <v>0</v>
      </c>
      <c r="IX483" s="5">
        <v>0</v>
      </c>
      <c r="IY483" s="5">
        <v>0</v>
      </c>
      <c r="IZ483" s="5">
        <v>0</v>
      </c>
      <c r="JA483" s="5">
        <v>0</v>
      </c>
      <c r="JB483" s="5">
        <v>0</v>
      </c>
      <c r="JC483" s="5">
        <v>0</v>
      </c>
      <c r="JD483" s="5">
        <v>0</v>
      </c>
      <c r="JE483" s="5">
        <v>0</v>
      </c>
      <c r="JF483" s="5">
        <v>0</v>
      </c>
      <c r="JG483" s="5">
        <v>0</v>
      </c>
      <c r="JH483" s="5">
        <v>0</v>
      </c>
      <c r="JI483" s="5">
        <v>358.75</v>
      </c>
      <c r="JJ483" s="5">
        <v>358.75</v>
      </c>
      <c r="JK483" s="5">
        <v>358.75</v>
      </c>
      <c r="JL483" s="5">
        <v>358.75</v>
      </c>
      <c r="JM483" s="5">
        <v>358.75</v>
      </c>
      <c r="JN483" s="5">
        <v>358.75</v>
      </c>
      <c r="JO483" s="5">
        <v>358.75</v>
      </c>
      <c r="JP483" s="5">
        <v>358.75</v>
      </c>
      <c r="JQ483" s="5">
        <v>358.75</v>
      </c>
      <c r="JR483" s="5">
        <v>358.75</v>
      </c>
      <c r="JS483" s="5">
        <v>358.75</v>
      </c>
      <c r="JT483" s="5">
        <v>358.75</v>
      </c>
      <c r="JU483" s="5">
        <v>0</v>
      </c>
      <c r="JV483" s="5">
        <v>0</v>
      </c>
      <c r="JW483" s="5">
        <v>0</v>
      </c>
      <c r="JX483" s="5">
        <v>0</v>
      </c>
      <c r="JY483" s="5">
        <v>0</v>
      </c>
      <c r="JZ483" s="5">
        <v>0</v>
      </c>
      <c r="KA483" s="5">
        <v>0</v>
      </c>
      <c r="KB483" s="5">
        <v>0</v>
      </c>
      <c r="KC483" s="5">
        <v>0</v>
      </c>
      <c r="KD483" s="5">
        <v>0</v>
      </c>
      <c r="KE483" s="5">
        <v>0</v>
      </c>
      <c r="KF483" s="5">
        <v>0</v>
      </c>
      <c r="KG483" s="5">
        <v>0</v>
      </c>
      <c r="KH483" s="5">
        <v>0</v>
      </c>
      <c r="KI483" s="5">
        <v>0</v>
      </c>
      <c r="KJ483" s="5">
        <v>0</v>
      </c>
      <c r="KK483" s="5">
        <v>0</v>
      </c>
      <c r="KL483" s="5">
        <v>0</v>
      </c>
      <c r="KM483" s="5">
        <v>0</v>
      </c>
      <c r="KN483" s="5">
        <v>0</v>
      </c>
      <c r="KO483" s="5">
        <v>0</v>
      </c>
      <c r="KP483" s="5">
        <v>0</v>
      </c>
      <c r="KQ483" s="5">
        <v>0</v>
      </c>
      <c r="KR483" s="5">
        <v>0</v>
      </c>
      <c r="KS483" s="5">
        <v>0</v>
      </c>
      <c r="KT483" s="5">
        <v>0</v>
      </c>
      <c r="KU483" s="5">
        <v>0</v>
      </c>
      <c r="KV483" s="5">
        <v>0</v>
      </c>
      <c r="KW483" s="5">
        <v>0</v>
      </c>
      <c r="KX483" s="5">
        <v>0</v>
      </c>
      <c r="KY483" s="5">
        <v>0</v>
      </c>
      <c r="KZ483" s="5">
        <v>0</v>
      </c>
      <c r="LA483" s="5">
        <v>0</v>
      </c>
      <c r="LB483" s="5">
        <v>0</v>
      </c>
      <c r="LC483" s="5">
        <v>0</v>
      </c>
      <c r="LD483" s="5">
        <v>0</v>
      </c>
      <c r="LE483" s="5">
        <v>0</v>
      </c>
      <c r="LF483" s="5">
        <v>0</v>
      </c>
      <c r="LG483" s="5">
        <v>0</v>
      </c>
      <c r="LH483" s="5">
        <v>0</v>
      </c>
      <c r="LI483" s="5">
        <v>0</v>
      </c>
      <c r="LJ483" s="5">
        <v>0</v>
      </c>
      <c r="LK483" s="5">
        <v>0</v>
      </c>
      <c r="LL483" s="5">
        <v>0</v>
      </c>
      <c r="LM483" s="5">
        <v>0</v>
      </c>
      <c r="LN483" s="5">
        <v>0</v>
      </c>
      <c r="LO483" s="5">
        <v>0</v>
      </c>
      <c r="LP483" s="5">
        <v>0</v>
      </c>
      <c r="LQ483" s="5"/>
      <c r="LT483" s="5">
        <v>0</v>
      </c>
      <c r="LU483" s="5">
        <v>0</v>
      </c>
      <c r="LV483" s="5">
        <v>0</v>
      </c>
      <c r="LW483" s="5">
        <v>0</v>
      </c>
      <c r="LX483" s="5">
        <v>0</v>
      </c>
      <c r="LY483" s="5">
        <v>0</v>
      </c>
      <c r="LZ483" s="5">
        <v>0</v>
      </c>
      <c r="MA483" s="5">
        <v>0</v>
      </c>
      <c r="MB483" s="5">
        <v>0</v>
      </c>
      <c r="MC483" s="5">
        <v>0</v>
      </c>
      <c r="MD483" s="5">
        <v>0</v>
      </c>
      <c r="ME483" s="5">
        <v>0</v>
      </c>
      <c r="MF483" s="5">
        <v>380</v>
      </c>
      <c r="MG483" s="5">
        <v>380</v>
      </c>
      <c r="MH483" s="5">
        <v>380</v>
      </c>
      <c r="MI483" s="5">
        <v>380</v>
      </c>
      <c r="MJ483" s="5">
        <v>380</v>
      </c>
      <c r="MK483" s="5">
        <v>380</v>
      </c>
      <c r="ML483" s="5">
        <v>380</v>
      </c>
      <c r="MM483" s="5">
        <v>380</v>
      </c>
      <c r="MN483" s="5">
        <v>380</v>
      </c>
      <c r="MO483" s="5">
        <v>380</v>
      </c>
      <c r="MP483" s="5">
        <v>380</v>
      </c>
      <c r="MQ483" s="5">
        <v>380</v>
      </c>
      <c r="MR483" s="5">
        <v>0</v>
      </c>
      <c r="MS483" s="5">
        <v>0</v>
      </c>
      <c r="MT483" s="5">
        <v>0</v>
      </c>
      <c r="MU483" s="5">
        <v>0</v>
      </c>
      <c r="MV483" s="5">
        <v>0</v>
      </c>
      <c r="MW483" s="5">
        <v>0</v>
      </c>
      <c r="MX483" s="5">
        <v>0</v>
      </c>
      <c r="MY483" s="5">
        <v>0</v>
      </c>
      <c r="MZ483" s="5">
        <v>0</v>
      </c>
      <c r="NA483" s="5">
        <v>0</v>
      </c>
      <c r="NB483" s="5">
        <v>0</v>
      </c>
      <c r="NC483" s="5">
        <v>0</v>
      </c>
      <c r="ND483" s="5">
        <v>0</v>
      </c>
      <c r="NE483" s="5">
        <v>0</v>
      </c>
      <c r="NF483" s="5">
        <v>0</v>
      </c>
      <c r="NG483" s="5">
        <v>0</v>
      </c>
      <c r="NH483" s="5">
        <v>0</v>
      </c>
      <c r="NI483" s="5">
        <v>0</v>
      </c>
      <c r="NJ483" s="5">
        <v>0</v>
      </c>
      <c r="NK483" s="5">
        <v>0</v>
      </c>
      <c r="NL483" s="5">
        <v>0</v>
      </c>
      <c r="NM483" s="5">
        <v>0</v>
      </c>
      <c r="NN483" s="5">
        <v>0</v>
      </c>
      <c r="NO483" s="5">
        <v>0</v>
      </c>
      <c r="NP483" s="5">
        <v>0</v>
      </c>
      <c r="NQ483" s="5">
        <v>0</v>
      </c>
      <c r="NR483" s="5">
        <v>0</v>
      </c>
      <c r="NS483" s="5">
        <v>0</v>
      </c>
      <c r="NT483" s="5">
        <v>0</v>
      </c>
      <c r="NU483" s="5">
        <v>0</v>
      </c>
      <c r="NV483" s="5">
        <v>0</v>
      </c>
      <c r="NW483" s="5">
        <v>0</v>
      </c>
      <c r="NX483" s="5">
        <v>0</v>
      </c>
      <c r="NY483" s="5">
        <v>0</v>
      </c>
      <c r="NZ483" s="5">
        <v>0</v>
      </c>
      <c r="OA483" s="5">
        <v>0</v>
      </c>
      <c r="OB483" s="5">
        <v>0</v>
      </c>
      <c r="OC483" s="5">
        <v>0</v>
      </c>
      <c r="OD483" s="5">
        <v>0</v>
      </c>
      <c r="OE483" s="5">
        <v>0</v>
      </c>
      <c r="OF483" s="5">
        <v>0</v>
      </c>
      <c r="OG483" s="5">
        <v>0</v>
      </c>
      <c r="OH483" s="5">
        <v>0</v>
      </c>
      <c r="OI483" s="5">
        <v>0</v>
      </c>
      <c r="OJ483" s="5">
        <v>0</v>
      </c>
      <c r="OK483" s="5">
        <v>0</v>
      </c>
      <c r="OL483" s="5">
        <v>0</v>
      </c>
      <c r="OM483" s="5">
        <v>0</v>
      </c>
      <c r="ON483" s="5"/>
      <c r="OQ483" s="59">
        <v>0</v>
      </c>
      <c r="OR483" s="59">
        <v>0</v>
      </c>
      <c r="OS483" s="59">
        <v>0</v>
      </c>
      <c r="OT483" s="59">
        <v>0</v>
      </c>
      <c r="OU483" s="59">
        <v>0</v>
      </c>
      <c r="OV483" s="59">
        <v>0</v>
      </c>
      <c r="OW483" s="59">
        <v>0</v>
      </c>
      <c r="OX483" s="59">
        <v>0</v>
      </c>
      <c r="OY483" s="59">
        <v>0</v>
      </c>
      <c r="OZ483" s="59">
        <v>0</v>
      </c>
      <c r="PA483" s="59">
        <v>0</v>
      </c>
      <c r="PB483" s="59">
        <v>0</v>
      </c>
      <c r="PC483" s="59">
        <v>0</v>
      </c>
      <c r="PD483" s="59">
        <v>0</v>
      </c>
      <c r="PE483" s="59">
        <v>0</v>
      </c>
      <c r="PF483" s="59">
        <v>0</v>
      </c>
      <c r="PG483" s="59">
        <v>0</v>
      </c>
      <c r="PH483" s="59">
        <v>0</v>
      </c>
      <c r="PI483" s="59">
        <v>0</v>
      </c>
      <c r="PJ483" s="59">
        <v>0</v>
      </c>
      <c r="PK483" s="59">
        <v>0</v>
      </c>
      <c r="PL483" s="59">
        <v>0</v>
      </c>
      <c r="PM483" s="59">
        <v>0</v>
      </c>
      <c r="PN483" s="59">
        <v>0</v>
      </c>
      <c r="PO483" s="59">
        <v>0</v>
      </c>
      <c r="PP483" s="59">
        <v>0</v>
      </c>
      <c r="PQ483" s="59">
        <v>0</v>
      </c>
      <c r="PR483" s="59">
        <v>0</v>
      </c>
      <c r="PS483" s="59">
        <v>0</v>
      </c>
      <c r="PT483" s="59">
        <v>0</v>
      </c>
      <c r="PU483" s="59">
        <v>0</v>
      </c>
      <c r="PV483" s="59">
        <v>0</v>
      </c>
      <c r="PW483" s="59">
        <v>0</v>
      </c>
      <c r="PX483" s="59">
        <v>0</v>
      </c>
      <c r="PY483" s="59">
        <v>0</v>
      </c>
      <c r="PZ483" s="59">
        <v>0</v>
      </c>
      <c r="QA483" s="59">
        <v>0</v>
      </c>
      <c r="QB483" s="59">
        <v>0</v>
      </c>
      <c r="QC483" s="59">
        <v>0</v>
      </c>
      <c r="QD483" s="59">
        <v>0</v>
      </c>
      <c r="QE483" s="59">
        <v>0</v>
      </c>
      <c r="QF483" s="59">
        <v>0</v>
      </c>
      <c r="QG483" s="59">
        <v>0</v>
      </c>
      <c r="QH483" s="59">
        <v>0</v>
      </c>
      <c r="QI483" s="59">
        <v>0</v>
      </c>
      <c r="QJ483" s="59">
        <v>0</v>
      </c>
      <c r="QK483" s="59">
        <v>0</v>
      </c>
      <c r="QL483" s="59">
        <v>0</v>
      </c>
      <c r="QM483" s="59">
        <v>0</v>
      </c>
      <c r="QN483" s="59">
        <v>0</v>
      </c>
      <c r="QO483" s="59">
        <v>0</v>
      </c>
      <c r="QP483" s="59">
        <v>0</v>
      </c>
      <c r="QQ483" s="59">
        <v>0</v>
      </c>
      <c r="QR483" s="59">
        <v>0</v>
      </c>
      <c r="QS483" s="59">
        <v>0</v>
      </c>
      <c r="QT483" s="59">
        <v>0</v>
      </c>
      <c r="QU483" s="59">
        <v>0</v>
      </c>
      <c r="QV483" s="59">
        <v>0</v>
      </c>
      <c r="QW483" s="59">
        <v>0</v>
      </c>
      <c r="QX483" s="59">
        <v>0</v>
      </c>
      <c r="QY483" s="59">
        <v>0</v>
      </c>
      <c r="QZ483" s="59">
        <v>0</v>
      </c>
      <c r="RA483" s="59">
        <v>0</v>
      </c>
      <c r="RB483" s="59">
        <v>0</v>
      </c>
      <c r="RC483" s="59">
        <v>0</v>
      </c>
      <c r="RD483" s="59">
        <v>0</v>
      </c>
      <c r="RE483" s="59">
        <v>0</v>
      </c>
      <c r="RF483" s="59">
        <v>0</v>
      </c>
      <c r="RG483" s="59">
        <v>0</v>
      </c>
      <c r="RH483" s="59">
        <v>0</v>
      </c>
      <c r="RI483" s="59">
        <v>0</v>
      </c>
      <c r="RJ483" s="59">
        <v>0</v>
      </c>
      <c r="RK483" s="59"/>
      <c r="RN483" s="59">
        <v>0</v>
      </c>
      <c r="RO483" s="59">
        <v>0</v>
      </c>
      <c r="RP483" s="59">
        <v>0</v>
      </c>
      <c r="RQ483" s="59">
        <v>0</v>
      </c>
      <c r="RR483" s="59">
        <v>0</v>
      </c>
      <c r="RS483" s="59">
        <v>0</v>
      </c>
      <c r="RT483" s="59">
        <v>0</v>
      </c>
      <c r="RU483" s="59">
        <v>0</v>
      </c>
      <c r="RV483" s="59">
        <v>0</v>
      </c>
      <c r="RW483" s="59">
        <v>0</v>
      </c>
      <c r="RX483" s="59">
        <v>0</v>
      </c>
      <c r="RY483" s="59">
        <v>0</v>
      </c>
      <c r="RZ483" s="59">
        <v>738.75</v>
      </c>
      <c r="SA483" s="59">
        <v>738.75</v>
      </c>
      <c r="SB483" s="59">
        <v>738.75</v>
      </c>
      <c r="SC483" s="59">
        <v>738.75</v>
      </c>
      <c r="SD483" s="59">
        <v>738.75</v>
      </c>
      <c r="SE483" s="59">
        <v>738.75</v>
      </c>
      <c r="SF483" s="59">
        <v>738.75</v>
      </c>
      <c r="SG483" s="59">
        <v>738.75</v>
      </c>
      <c r="SH483" s="59">
        <v>738.75</v>
      </c>
      <c r="SI483" s="59">
        <v>738.75</v>
      </c>
      <c r="SJ483" s="59">
        <v>738.75</v>
      </c>
      <c r="SK483" s="59">
        <v>738.75</v>
      </c>
      <c r="SL483" s="59">
        <v>0</v>
      </c>
      <c r="SM483" s="59">
        <v>0</v>
      </c>
      <c r="SN483" s="59">
        <v>0</v>
      </c>
      <c r="SO483" s="59">
        <v>0</v>
      </c>
      <c r="SP483" s="59">
        <v>0</v>
      </c>
      <c r="SQ483" s="59">
        <v>0</v>
      </c>
      <c r="SR483" s="59">
        <v>0</v>
      </c>
      <c r="SS483" s="59">
        <v>0</v>
      </c>
      <c r="ST483" s="59">
        <v>0</v>
      </c>
      <c r="SU483" s="59">
        <v>0</v>
      </c>
      <c r="SV483" s="59">
        <v>0</v>
      </c>
      <c r="SW483" s="59">
        <v>0</v>
      </c>
      <c r="SX483" s="59">
        <v>0</v>
      </c>
      <c r="SY483" s="59">
        <v>0</v>
      </c>
      <c r="SZ483" s="59">
        <v>0</v>
      </c>
      <c r="TA483" s="59">
        <v>0</v>
      </c>
      <c r="TB483" s="59">
        <v>0</v>
      </c>
      <c r="TC483" s="59">
        <v>0</v>
      </c>
      <c r="TD483" s="59">
        <v>0</v>
      </c>
      <c r="TE483" s="59">
        <v>0</v>
      </c>
      <c r="TF483" s="59">
        <v>0</v>
      </c>
      <c r="TG483" s="59">
        <v>0</v>
      </c>
      <c r="TH483" s="59">
        <v>0</v>
      </c>
      <c r="TI483" s="59">
        <v>0</v>
      </c>
      <c r="TJ483" s="59">
        <v>0</v>
      </c>
      <c r="TK483" s="59">
        <v>0</v>
      </c>
      <c r="TL483" s="59">
        <v>0</v>
      </c>
      <c r="TM483" s="59">
        <v>0</v>
      </c>
      <c r="TN483" s="59">
        <v>0</v>
      </c>
      <c r="TO483" s="59">
        <v>0</v>
      </c>
      <c r="TP483" s="59">
        <v>0</v>
      </c>
      <c r="TQ483" s="59">
        <v>0</v>
      </c>
      <c r="TR483" s="59">
        <v>0</v>
      </c>
      <c r="TS483" s="59">
        <v>0</v>
      </c>
      <c r="TT483" s="59">
        <v>0</v>
      </c>
      <c r="TU483" s="59">
        <v>0</v>
      </c>
      <c r="TV483" s="59">
        <v>0</v>
      </c>
      <c r="TW483" s="59">
        <v>0</v>
      </c>
      <c r="TX483" s="59">
        <v>0</v>
      </c>
      <c r="TY483" s="59">
        <v>0</v>
      </c>
      <c r="TZ483" s="59">
        <v>0</v>
      </c>
      <c r="UA483" s="59">
        <v>0</v>
      </c>
      <c r="UB483" s="59">
        <v>0</v>
      </c>
      <c r="UC483" s="59">
        <v>0</v>
      </c>
      <c r="UD483" s="59">
        <v>0</v>
      </c>
      <c r="UE483" s="59">
        <v>0</v>
      </c>
      <c r="UF483" s="59">
        <v>0</v>
      </c>
      <c r="UG483" s="59">
        <v>0</v>
      </c>
      <c r="UH483" s="59"/>
      <c r="UK483" s="59">
        <v>0</v>
      </c>
      <c r="UL483" s="59">
        <v>4305</v>
      </c>
      <c r="UM483" s="59">
        <v>0</v>
      </c>
      <c r="UN483" s="59">
        <v>0</v>
      </c>
      <c r="UO483" s="59">
        <v>0</v>
      </c>
      <c r="UP483" s="59">
        <v>0</v>
      </c>
      <c r="UQ483" s="59"/>
      <c r="UT483" s="59">
        <v>0</v>
      </c>
      <c r="UU483" s="59">
        <v>4560</v>
      </c>
      <c r="UV483" s="59">
        <v>0</v>
      </c>
      <c r="UW483" s="59">
        <v>0</v>
      </c>
      <c r="UX483" s="59">
        <v>0</v>
      </c>
      <c r="UY483" s="59">
        <v>0</v>
      </c>
      <c r="UZ483" s="59"/>
      <c r="VC483" s="59">
        <v>0</v>
      </c>
      <c r="VD483" s="59">
        <v>0</v>
      </c>
      <c r="VE483" s="59">
        <v>0</v>
      </c>
      <c r="VF483" s="59">
        <v>0</v>
      </c>
      <c r="VG483" s="59">
        <v>0</v>
      </c>
      <c r="VH483" s="59">
        <v>0</v>
      </c>
      <c r="VI483" s="59"/>
      <c r="VL483" s="59">
        <v>0</v>
      </c>
      <c r="VM483" s="59">
        <v>8865</v>
      </c>
      <c r="VN483" s="59">
        <v>0</v>
      </c>
      <c r="VO483" s="59">
        <v>0</v>
      </c>
      <c r="VP483" s="59">
        <v>0</v>
      </c>
      <c r="VQ483" s="59">
        <v>0</v>
      </c>
      <c r="VR483" s="59"/>
      <c r="VU483" s="59">
        <v>0</v>
      </c>
      <c r="VV483" s="59">
        <v>150000</v>
      </c>
      <c r="VW483" s="59">
        <v>0</v>
      </c>
      <c r="VX483" s="59">
        <v>0</v>
      </c>
      <c r="VY483" s="59">
        <v>0</v>
      </c>
      <c r="VZ483" s="59">
        <v>0</v>
      </c>
      <c r="WA483" s="59"/>
      <c r="WD483" s="59">
        <v>0</v>
      </c>
      <c r="WE483" s="59">
        <v>12500</v>
      </c>
      <c r="WF483" s="59">
        <v>0</v>
      </c>
      <c r="WG483" s="59">
        <v>0</v>
      </c>
      <c r="WH483" s="59">
        <v>0</v>
      </c>
      <c r="WI483" s="59">
        <v>0</v>
      </c>
      <c r="WJ483" s="59"/>
      <c r="WM483" s="59">
        <v>0</v>
      </c>
      <c r="WN483" s="59">
        <v>524.54888795635759</v>
      </c>
      <c r="WO483" s="59">
        <v>0</v>
      </c>
      <c r="WP483" s="59">
        <v>0</v>
      </c>
      <c r="WQ483" s="59">
        <v>0</v>
      </c>
      <c r="WR483" s="59">
        <v>0</v>
      </c>
      <c r="WS483" s="59"/>
      <c r="WV483" s="74">
        <v>0</v>
      </c>
      <c r="WW483" s="74">
        <v>12</v>
      </c>
      <c r="WX483" s="74">
        <v>24</v>
      </c>
      <c r="WY483" s="74">
        <v>36</v>
      </c>
      <c r="WZ483" s="74">
        <v>48</v>
      </c>
      <c r="XA483" s="74">
        <v>60</v>
      </c>
      <c r="XB483" s="74"/>
      <c r="XE483" s="80">
        <v>0</v>
      </c>
      <c r="XF483" s="80">
        <v>1</v>
      </c>
      <c r="XG483" s="80">
        <v>2</v>
      </c>
      <c r="XH483" s="80">
        <v>3</v>
      </c>
      <c r="XI483" s="80">
        <v>4</v>
      </c>
      <c r="XJ483" s="80">
        <v>5</v>
      </c>
      <c r="XK483" s="80"/>
      <c r="XL483" s="75"/>
      <c r="XM483" s="75"/>
      <c r="XN483" s="80">
        <v>0</v>
      </c>
      <c r="XO483" s="80">
        <v>0</v>
      </c>
      <c r="XP483" s="80">
        <v>0</v>
      </c>
      <c r="XQ483" s="80">
        <v>0</v>
      </c>
      <c r="XR483" s="80">
        <v>0</v>
      </c>
      <c r="XS483" s="80">
        <v>0</v>
      </c>
      <c r="XT483" s="80"/>
      <c r="XW483" s="80">
        <v>0</v>
      </c>
      <c r="XX483" s="80">
        <v>0</v>
      </c>
      <c r="XY483" s="80">
        <v>0</v>
      </c>
      <c r="XZ483" s="80">
        <v>0</v>
      </c>
      <c r="YA483" s="80">
        <v>0</v>
      </c>
      <c r="YB483" s="80">
        <v>0</v>
      </c>
      <c r="YC483" s="80"/>
      <c r="YF483" s="5">
        <v>0</v>
      </c>
      <c r="YG483" s="5">
        <v>1093.684431389006</v>
      </c>
      <c r="YH483" s="5">
        <v>0</v>
      </c>
      <c r="YI483" s="5">
        <v>0</v>
      </c>
      <c r="YJ483" s="5">
        <v>0</v>
      </c>
      <c r="YK483" s="5">
        <v>0</v>
      </c>
      <c r="YL483" s="5"/>
      <c r="YO483" s="5">
        <v>0</v>
      </c>
      <c r="YP483" s="5">
        <v>23604.69995803609</v>
      </c>
      <c r="YQ483" s="5">
        <v>0</v>
      </c>
      <c r="YR483" s="5">
        <v>0</v>
      </c>
      <c r="YS483" s="5">
        <v>0</v>
      </c>
      <c r="YT483" s="5">
        <v>0</v>
      </c>
      <c r="YU483" s="5"/>
      <c r="YX483" s="5">
        <v>0</v>
      </c>
      <c r="YY483" s="5">
        <v>23394.261877874356</v>
      </c>
      <c r="YZ483" s="5">
        <v>0</v>
      </c>
      <c r="ZA483" s="5">
        <v>0</v>
      </c>
      <c r="ZB483" s="5">
        <v>0</v>
      </c>
      <c r="ZC483" s="5">
        <v>0</v>
      </c>
      <c r="ZD483" s="5"/>
      <c r="ZG483" s="5">
        <v>0</v>
      </c>
      <c r="ZH483" s="5">
        <v>524.54888795635759</v>
      </c>
      <c r="ZI483" s="5">
        <v>0</v>
      </c>
      <c r="ZJ483" s="5">
        <v>0</v>
      </c>
      <c r="ZK483" s="5">
        <v>0</v>
      </c>
      <c r="ZL483" s="5">
        <v>0</v>
      </c>
      <c r="ZM483" s="5"/>
      <c r="ZP483" s="60">
        <v>0</v>
      </c>
      <c r="ZQ483" s="60">
        <v>7343.684431389006</v>
      </c>
      <c r="ZR483" s="60">
        <v>0</v>
      </c>
      <c r="ZS483" s="60">
        <v>0</v>
      </c>
      <c r="ZT483" s="60">
        <v>0</v>
      </c>
      <c r="ZU483" s="60">
        <v>0</v>
      </c>
      <c r="ZV483" s="60"/>
      <c r="ZY483" s="60">
        <v>0</v>
      </c>
      <c r="ZZ483" s="60">
        <v>524.54888795635759</v>
      </c>
      <c r="AAA483" s="60">
        <v>0</v>
      </c>
      <c r="AAB483" s="60">
        <v>0</v>
      </c>
      <c r="AAC483" s="60">
        <v>0</v>
      </c>
      <c r="AAD483" s="60">
        <v>0</v>
      </c>
      <c r="AAE483" s="60"/>
      <c r="AAH483" s="60">
        <v>0</v>
      </c>
      <c r="AAI483" s="60">
        <v>11015.526647083509</v>
      </c>
      <c r="AAJ483" s="60">
        <v>0</v>
      </c>
      <c r="AAK483" s="60">
        <v>0</v>
      </c>
      <c r="AAL483" s="60">
        <v>0</v>
      </c>
      <c r="AAM483" s="60">
        <v>0</v>
      </c>
      <c r="AAN483" s="60"/>
      <c r="AAQ483" s="5">
        <v>0</v>
      </c>
      <c r="AAR483" s="5">
        <v>18359.211078472516</v>
      </c>
      <c r="AAS483" s="5">
        <v>0</v>
      </c>
      <c r="AAT483" s="5">
        <v>0</v>
      </c>
      <c r="AAU483" s="5">
        <v>0</v>
      </c>
      <c r="AAV483" s="5">
        <v>0</v>
      </c>
    </row>
    <row r="484" spans="2:724" ht="15" customHeight="1">
      <c r="B484" s="228">
        <v>211</v>
      </c>
      <c r="C484" s="228">
        <v>9</v>
      </c>
      <c r="D484" s="229" t="s">
        <v>489</v>
      </c>
      <c r="E484" s="73" t="b">
        <v>0</v>
      </c>
      <c r="F484" s="230">
        <v>42005</v>
      </c>
      <c r="G484" s="231" t="s">
        <v>426</v>
      </c>
      <c r="H484" s="57" t="s">
        <v>303</v>
      </c>
      <c r="I484" s="57" t="s">
        <v>198</v>
      </c>
      <c r="J484" s="229" t="s">
        <v>278</v>
      </c>
      <c r="K484" s="232">
        <v>0</v>
      </c>
      <c r="L484" s="232">
        <v>0</v>
      </c>
      <c r="M484" s="73" t="b">
        <v>1</v>
      </c>
      <c r="N484" s="73" t="b">
        <v>1</v>
      </c>
      <c r="O484" s="73" t="b">
        <v>1</v>
      </c>
      <c r="P484" s="27">
        <v>43101</v>
      </c>
      <c r="Q484" s="27" t="s">
        <v>426</v>
      </c>
      <c r="R484" s="69">
        <v>0</v>
      </c>
      <c r="S484" s="69">
        <v>0.06</v>
      </c>
      <c r="T484" s="69">
        <v>0.06</v>
      </c>
      <c r="U484" s="69">
        <v>0.06</v>
      </c>
      <c r="V484" s="69">
        <v>0.06</v>
      </c>
      <c r="W484" s="69">
        <v>0.06</v>
      </c>
      <c r="Z484" s="232">
        <v>0</v>
      </c>
      <c r="AA484" s="232">
        <v>0</v>
      </c>
      <c r="AB484" s="232">
        <v>0</v>
      </c>
      <c r="AC484" s="232">
        <v>0</v>
      </c>
      <c r="AD484" s="232">
        <v>0</v>
      </c>
      <c r="AE484" s="232">
        <v>0</v>
      </c>
      <c r="AF484" s="232">
        <v>0</v>
      </c>
      <c r="AG484" s="232">
        <v>0</v>
      </c>
      <c r="AH484" s="232">
        <v>0</v>
      </c>
      <c r="AI484" s="232">
        <v>0</v>
      </c>
      <c r="AJ484" s="232">
        <v>0</v>
      </c>
      <c r="AK484" s="232">
        <v>0</v>
      </c>
      <c r="AL484" s="234">
        <v>12500</v>
      </c>
      <c r="AM484" s="5">
        <v>12500</v>
      </c>
      <c r="AN484" s="5">
        <v>12500</v>
      </c>
      <c r="AO484" s="5">
        <v>12500</v>
      </c>
      <c r="AP484" s="5">
        <v>12500</v>
      </c>
      <c r="AQ484" s="5">
        <v>12500</v>
      </c>
      <c r="AR484" s="5">
        <v>12500</v>
      </c>
      <c r="AS484" s="5">
        <v>12500</v>
      </c>
      <c r="AT484" s="5">
        <v>12500</v>
      </c>
      <c r="AU484" s="5">
        <v>12500</v>
      </c>
      <c r="AV484" s="5">
        <v>12500</v>
      </c>
      <c r="AW484" s="5">
        <v>12500</v>
      </c>
      <c r="AX484" s="234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0</v>
      </c>
      <c r="CQ484" s="5">
        <v>0</v>
      </c>
      <c r="CR484" s="5">
        <v>0</v>
      </c>
      <c r="CS484" s="5">
        <v>0</v>
      </c>
      <c r="CU484" s="69">
        <v>0</v>
      </c>
      <c r="CV484" s="69">
        <v>0</v>
      </c>
      <c r="CW484" s="69">
        <v>0</v>
      </c>
      <c r="CX484" s="69">
        <v>0</v>
      </c>
      <c r="CY484" s="69">
        <v>0</v>
      </c>
      <c r="CZ484" s="69">
        <v>0</v>
      </c>
      <c r="DC484" s="5">
        <v>0</v>
      </c>
      <c r="DD484" s="5">
        <v>0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0</v>
      </c>
      <c r="EL484" s="5">
        <v>0</v>
      </c>
      <c r="EM484" s="5">
        <v>0</v>
      </c>
      <c r="EN484" s="5">
        <v>0</v>
      </c>
      <c r="EO484" s="5">
        <v>0</v>
      </c>
      <c r="EP484" s="5">
        <v>0</v>
      </c>
      <c r="EQ484" s="5">
        <v>0</v>
      </c>
      <c r="ER484" s="5">
        <v>0</v>
      </c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0</v>
      </c>
      <c r="FB484" s="5">
        <v>0</v>
      </c>
      <c r="FC484" s="5">
        <v>0</v>
      </c>
      <c r="FD484" s="5">
        <v>0</v>
      </c>
      <c r="FE484" s="5">
        <v>0</v>
      </c>
      <c r="FF484" s="5">
        <v>0</v>
      </c>
      <c r="FG484" s="5">
        <v>0</v>
      </c>
      <c r="FH484" s="5">
        <v>0</v>
      </c>
      <c r="FI484" s="5">
        <v>0</v>
      </c>
      <c r="FJ484" s="5">
        <v>0</v>
      </c>
      <c r="FK484" s="5">
        <v>0</v>
      </c>
      <c r="FL484" s="5">
        <v>0</v>
      </c>
      <c r="FM484" s="5">
        <v>0</v>
      </c>
      <c r="FN484" s="5">
        <v>0</v>
      </c>
      <c r="FO484" s="5">
        <v>0</v>
      </c>
      <c r="FP484" s="5">
        <v>0</v>
      </c>
      <c r="FQ484" s="5">
        <v>0</v>
      </c>
      <c r="FR484" s="5">
        <v>0</v>
      </c>
      <c r="FS484" s="5">
        <v>0</v>
      </c>
      <c r="FT484" s="5">
        <v>0</v>
      </c>
      <c r="FU484" s="5">
        <v>0</v>
      </c>
      <c r="FV484" s="5">
        <v>0</v>
      </c>
      <c r="FW484" s="5"/>
      <c r="FZ484" s="5">
        <v>0</v>
      </c>
      <c r="GA484" s="5">
        <v>0</v>
      </c>
      <c r="GB484" s="5">
        <v>0</v>
      </c>
      <c r="GC484" s="5">
        <v>0</v>
      </c>
      <c r="GD484" s="5">
        <v>0</v>
      </c>
      <c r="GE484" s="5">
        <v>0</v>
      </c>
      <c r="GF484" s="5">
        <v>0</v>
      </c>
      <c r="GG484" s="5">
        <v>0</v>
      </c>
      <c r="GH484" s="5">
        <v>0</v>
      </c>
      <c r="GI484" s="5">
        <v>0</v>
      </c>
      <c r="GJ484" s="5">
        <v>0</v>
      </c>
      <c r="GK484" s="5">
        <v>0</v>
      </c>
      <c r="GL484" s="5">
        <v>12500</v>
      </c>
      <c r="GM484" s="5">
        <v>12500</v>
      </c>
      <c r="GN484" s="5">
        <v>12500</v>
      </c>
      <c r="GO484" s="5">
        <v>12500</v>
      </c>
      <c r="GP484" s="5">
        <v>12500</v>
      </c>
      <c r="GQ484" s="5">
        <v>12500</v>
      </c>
      <c r="GR484" s="5">
        <v>12500</v>
      </c>
      <c r="GS484" s="5">
        <v>12500</v>
      </c>
      <c r="GT484" s="5">
        <v>12500</v>
      </c>
      <c r="GU484" s="5">
        <v>12500</v>
      </c>
      <c r="GV484" s="5">
        <v>12500</v>
      </c>
      <c r="GW484" s="5">
        <v>12500</v>
      </c>
      <c r="GX484" s="5">
        <v>0</v>
      </c>
      <c r="GY484" s="5">
        <v>0</v>
      </c>
      <c r="GZ484" s="5">
        <v>0</v>
      </c>
      <c r="HA484" s="5">
        <v>0</v>
      </c>
      <c r="HB484" s="5">
        <v>0</v>
      </c>
      <c r="HC484" s="5">
        <v>0</v>
      </c>
      <c r="HD484" s="5">
        <v>0</v>
      </c>
      <c r="HE484" s="5">
        <v>0</v>
      </c>
      <c r="HF484" s="5">
        <v>0</v>
      </c>
      <c r="HG484" s="5">
        <v>0</v>
      </c>
      <c r="HH484" s="5">
        <v>0</v>
      </c>
      <c r="HI484" s="5">
        <v>0</v>
      </c>
      <c r="HJ484" s="5">
        <v>0</v>
      </c>
      <c r="HK484" s="5">
        <v>0</v>
      </c>
      <c r="HL484" s="5">
        <v>0</v>
      </c>
      <c r="HM484" s="5">
        <v>0</v>
      </c>
      <c r="HN484" s="5">
        <v>0</v>
      </c>
      <c r="HO484" s="5">
        <v>0</v>
      </c>
      <c r="HP484" s="5">
        <v>0</v>
      </c>
      <c r="HQ484" s="5">
        <v>0</v>
      </c>
      <c r="HR484" s="5">
        <v>0</v>
      </c>
      <c r="HS484" s="5">
        <v>0</v>
      </c>
      <c r="HT484" s="5">
        <v>0</v>
      </c>
      <c r="HU484" s="5">
        <v>0</v>
      </c>
      <c r="HV484" s="5">
        <v>0</v>
      </c>
      <c r="HW484" s="5">
        <v>0</v>
      </c>
      <c r="HX484" s="5">
        <v>0</v>
      </c>
      <c r="HY484" s="5">
        <v>0</v>
      </c>
      <c r="HZ484" s="5">
        <v>0</v>
      </c>
      <c r="IA484" s="5">
        <v>0</v>
      </c>
      <c r="IB484" s="5">
        <v>0</v>
      </c>
      <c r="IC484" s="5">
        <v>0</v>
      </c>
      <c r="ID484" s="5">
        <v>0</v>
      </c>
      <c r="IE484" s="5">
        <v>0</v>
      </c>
      <c r="IF484" s="5">
        <v>0</v>
      </c>
      <c r="IG484" s="5">
        <v>0</v>
      </c>
      <c r="IH484" s="5">
        <v>0</v>
      </c>
      <c r="II484" s="5">
        <v>0</v>
      </c>
      <c r="IJ484" s="5">
        <v>0</v>
      </c>
      <c r="IK484" s="5">
        <v>0</v>
      </c>
      <c r="IL484" s="5">
        <v>0</v>
      </c>
      <c r="IM484" s="5">
        <v>0</v>
      </c>
      <c r="IN484" s="5">
        <v>0</v>
      </c>
      <c r="IO484" s="5">
        <v>0</v>
      </c>
      <c r="IP484" s="5">
        <v>0</v>
      </c>
      <c r="IQ484" s="5">
        <v>0</v>
      </c>
      <c r="IR484" s="5">
        <v>0</v>
      </c>
      <c r="IS484" s="5">
        <v>0</v>
      </c>
      <c r="IT484" s="5"/>
      <c r="IW484" s="5">
        <v>0</v>
      </c>
      <c r="IX484" s="5">
        <v>0</v>
      </c>
      <c r="IY484" s="5">
        <v>0</v>
      </c>
      <c r="IZ484" s="5">
        <v>0</v>
      </c>
      <c r="JA484" s="5">
        <v>0</v>
      </c>
      <c r="JB484" s="5">
        <v>0</v>
      </c>
      <c r="JC484" s="5">
        <v>0</v>
      </c>
      <c r="JD484" s="5">
        <v>0</v>
      </c>
      <c r="JE484" s="5">
        <v>0</v>
      </c>
      <c r="JF484" s="5">
        <v>0</v>
      </c>
      <c r="JG484" s="5">
        <v>0</v>
      </c>
      <c r="JH484" s="5">
        <v>0</v>
      </c>
      <c r="JI484" s="5">
        <v>358.75</v>
      </c>
      <c r="JJ484" s="5">
        <v>358.75</v>
      </c>
      <c r="JK484" s="5">
        <v>358.75</v>
      </c>
      <c r="JL484" s="5">
        <v>358.75</v>
      </c>
      <c r="JM484" s="5">
        <v>358.75</v>
      </c>
      <c r="JN484" s="5">
        <v>358.75</v>
      </c>
      <c r="JO484" s="5">
        <v>358.75</v>
      </c>
      <c r="JP484" s="5">
        <v>358.75</v>
      </c>
      <c r="JQ484" s="5">
        <v>358.75</v>
      </c>
      <c r="JR484" s="5">
        <v>358.75</v>
      </c>
      <c r="JS484" s="5">
        <v>358.75</v>
      </c>
      <c r="JT484" s="5">
        <v>358.75</v>
      </c>
      <c r="JU484" s="5">
        <v>0</v>
      </c>
      <c r="JV484" s="5">
        <v>0</v>
      </c>
      <c r="JW484" s="5">
        <v>0</v>
      </c>
      <c r="JX484" s="5">
        <v>0</v>
      </c>
      <c r="JY484" s="5">
        <v>0</v>
      </c>
      <c r="JZ484" s="5">
        <v>0</v>
      </c>
      <c r="KA484" s="5">
        <v>0</v>
      </c>
      <c r="KB484" s="5">
        <v>0</v>
      </c>
      <c r="KC484" s="5">
        <v>0</v>
      </c>
      <c r="KD484" s="5">
        <v>0</v>
      </c>
      <c r="KE484" s="5">
        <v>0</v>
      </c>
      <c r="KF484" s="5">
        <v>0</v>
      </c>
      <c r="KG484" s="5">
        <v>0</v>
      </c>
      <c r="KH484" s="5">
        <v>0</v>
      </c>
      <c r="KI484" s="5">
        <v>0</v>
      </c>
      <c r="KJ484" s="5">
        <v>0</v>
      </c>
      <c r="KK484" s="5">
        <v>0</v>
      </c>
      <c r="KL484" s="5">
        <v>0</v>
      </c>
      <c r="KM484" s="5">
        <v>0</v>
      </c>
      <c r="KN484" s="5">
        <v>0</v>
      </c>
      <c r="KO484" s="5">
        <v>0</v>
      </c>
      <c r="KP484" s="5">
        <v>0</v>
      </c>
      <c r="KQ484" s="5">
        <v>0</v>
      </c>
      <c r="KR484" s="5">
        <v>0</v>
      </c>
      <c r="KS484" s="5">
        <v>0</v>
      </c>
      <c r="KT484" s="5">
        <v>0</v>
      </c>
      <c r="KU484" s="5">
        <v>0</v>
      </c>
      <c r="KV484" s="5">
        <v>0</v>
      </c>
      <c r="KW484" s="5">
        <v>0</v>
      </c>
      <c r="KX484" s="5">
        <v>0</v>
      </c>
      <c r="KY484" s="5">
        <v>0</v>
      </c>
      <c r="KZ484" s="5">
        <v>0</v>
      </c>
      <c r="LA484" s="5">
        <v>0</v>
      </c>
      <c r="LB484" s="5">
        <v>0</v>
      </c>
      <c r="LC484" s="5">
        <v>0</v>
      </c>
      <c r="LD484" s="5">
        <v>0</v>
      </c>
      <c r="LE484" s="5">
        <v>0</v>
      </c>
      <c r="LF484" s="5">
        <v>0</v>
      </c>
      <c r="LG484" s="5">
        <v>0</v>
      </c>
      <c r="LH484" s="5">
        <v>0</v>
      </c>
      <c r="LI484" s="5">
        <v>0</v>
      </c>
      <c r="LJ484" s="5">
        <v>0</v>
      </c>
      <c r="LK484" s="5">
        <v>0</v>
      </c>
      <c r="LL484" s="5">
        <v>0</v>
      </c>
      <c r="LM484" s="5">
        <v>0</v>
      </c>
      <c r="LN484" s="5">
        <v>0</v>
      </c>
      <c r="LO484" s="5">
        <v>0</v>
      </c>
      <c r="LP484" s="5">
        <v>0</v>
      </c>
      <c r="LQ484" s="5"/>
      <c r="LT484" s="5">
        <v>0</v>
      </c>
      <c r="LU484" s="5">
        <v>0</v>
      </c>
      <c r="LV484" s="5">
        <v>0</v>
      </c>
      <c r="LW484" s="5">
        <v>0</v>
      </c>
      <c r="LX484" s="5">
        <v>0</v>
      </c>
      <c r="LY484" s="5">
        <v>0</v>
      </c>
      <c r="LZ484" s="5">
        <v>0</v>
      </c>
      <c r="MA484" s="5">
        <v>0</v>
      </c>
      <c r="MB484" s="5">
        <v>0</v>
      </c>
      <c r="MC484" s="5">
        <v>0</v>
      </c>
      <c r="MD484" s="5">
        <v>0</v>
      </c>
      <c r="ME484" s="5">
        <v>0</v>
      </c>
      <c r="MF484" s="5">
        <v>380</v>
      </c>
      <c r="MG484" s="5">
        <v>380</v>
      </c>
      <c r="MH484" s="5">
        <v>380</v>
      </c>
      <c r="MI484" s="5">
        <v>380</v>
      </c>
      <c r="MJ484" s="5">
        <v>380</v>
      </c>
      <c r="MK484" s="5">
        <v>380</v>
      </c>
      <c r="ML484" s="5">
        <v>380</v>
      </c>
      <c r="MM484" s="5">
        <v>380</v>
      </c>
      <c r="MN484" s="5">
        <v>380</v>
      </c>
      <c r="MO484" s="5">
        <v>380</v>
      </c>
      <c r="MP484" s="5">
        <v>380</v>
      </c>
      <c r="MQ484" s="5">
        <v>380</v>
      </c>
      <c r="MR484" s="5">
        <v>0</v>
      </c>
      <c r="MS484" s="5">
        <v>0</v>
      </c>
      <c r="MT484" s="5">
        <v>0</v>
      </c>
      <c r="MU484" s="5">
        <v>0</v>
      </c>
      <c r="MV484" s="5">
        <v>0</v>
      </c>
      <c r="MW484" s="5">
        <v>0</v>
      </c>
      <c r="MX484" s="5">
        <v>0</v>
      </c>
      <c r="MY484" s="5">
        <v>0</v>
      </c>
      <c r="MZ484" s="5">
        <v>0</v>
      </c>
      <c r="NA484" s="5">
        <v>0</v>
      </c>
      <c r="NB484" s="5">
        <v>0</v>
      </c>
      <c r="NC484" s="5">
        <v>0</v>
      </c>
      <c r="ND484" s="5">
        <v>0</v>
      </c>
      <c r="NE484" s="5">
        <v>0</v>
      </c>
      <c r="NF484" s="5">
        <v>0</v>
      </c>
      <c r="NG484" s="5">
        <v>0</v>
      </c>
      <c r="NH484" s="5">
        <v>0</v>
      </c>
      <c r="NI484" s="5">
        <v>0</v>
      </c>
      <c r="NJ484" s="5">
        <v>0</v>
      </c>
      <c r="NK484" s="5">
        <v>0</v>
      </c>
      <c r="NL484" s="5">
        <v>0</v>
      </c>
      <c r="NM484" s="5">
        <v>0</v>
      </c>
      <c r="NN484" s="5">
        <v>0</v>
      </c>
      <c r="NO484" s="5">
        <v>0</v>
      </c>
      <c r="NP484" s="5">
        <v>0</v>
      </c>
      <c r="NQ484" s="5">
        <v>0</v>
      </c>
      <c r="NR484" s="5">
        <v>0</v>
      </c>
      <c r="NS484" s="5">
        <v>0</v>
      </c>
      <c r="NT484" s="5">
        <v>0</v>
      </c>
      <c r="NU484" s="5">
        <v>0</v>
      </c>
      <c r="NV484" s="5">
        <v>0</v>
      </c>
      <c r="NW484" s="5">
        <v>0</v>
      </c>
      <c r="NX484" s="5">
        <v>0</v>
      </c>
      <c r="NY484" s="5">
        <v>0</v>
      </c>
      <c r="NZ484" s="5">
        <v>0</v>
      </c>
      <c r="OA484" s="5">
        <v>0</v>
      </c>
      <c r="OB484" s="5">
        <v>0</v>
      </c>
      <c r="OC484" s="5">
        <v>0</v>
      </c>
      <c r="OD484" s="5">
        <v>0</v>
      </c>
      <c r="OE484" s="5">
        <v>0</v>
      </c>
      <c r="OF484" s="5">
        <v>0</v>
      </c>
      <c r="OG484" s="5">
        <v>0</v>
      </c>
      <c r="OH484" s="5">
        <v>0</v>
      </c>
      <c r="OI484" s="5">
        <v>0</v>
      </c>
      <c r="OJ484" s="5">
        <v>0</v>
      </c>
      <c r="OK484" s="5">
        <v>0</v>
      </c>
      <c r="OL484" s="5">
        <v>0</v>
      </c>
      <c r="OM484" s="5">
        <v>0</v>
      </c>
      <c r="ON484" s="5"/>
      <c r="OQ484" s="59">
        <v>0</v>
      </c>
      <c r="OR484" s="59">
        <v>0</v>
      </c>
      <c r="OS484" s="59">
        <v>0</v>
      </c>
      <c r="OT484" s="59">
        <v>0</v>
      </c>
      <c r="OU484" s="59">
        <v>0</v>
      </c>
      <c r="OV484" s="59">
        <v>0</v>
      </c>
      <c r="OW484" s="59">
        <v>0</v>
      </c>
      <c r="OX484" s="59">
        <v>0</v>
      </c>
      <c r="OY484" s="59">
        <v>0</v>
      </c>
      <c r="OZ484" s="59">
        <v>0</v>
      </c>
      <c r="PA484" s="59">
        <v>0</v>
      </c>
      <c r="PB484" s="59">
        <v>0</v>
      </c>
      <c r="PC484" s="59">
        <v>0</v>
      </c>
      <c r="PD484" s="59">
        <v>0</v>
      </c>
      <c r="PE484" s="59">
        <v>0</v>
      </c>
      <c r="PF484" s="59">
        <v>0</v>
      </c>
      <c r="PG484" s="59">
        <v>0</v>
      </c>
      <c r="PH484" s="59">
        <v>0</v>
      </c>
      <c r="PI484" s="59">
        <v>0</v>
      </c>
      <c r="PJ484" s="59">
        <v>0</v>
      </c>
      <c r="PK484" s="59">
        <v>0</v>
      </c>
      <c r="PL484" s="59">
        <v>0</v>
      </c>
      <c r="PM484" s="59">
        <v>0</v>
      </c>
      <c r="PN484" s="59">
        <v>0</v>
      </c>
      <c r="PO484" s="59">
        <v>0</v>
      </c>
      <c r="PP484" s="59">
        <v>0</v>
      </c>
      <c r="PQ484" s="59">
        <v>0</v>
      </c>
      <c r="PR484" s="59">
        <v>0</v>
      </c>
      <c r="PS484" s="59">
        <v>0</v>
      </c>
      <c r="PT484" s="59">
        <v>0</v>
      </c>
      <c r="PU484" s="59">
        <v>0</v>
      </c>
      <c r="PV484" s="59">
        <v>0</v>
      </c>
      <c r="PW484" s="59">
        <v>0</v>
      </c>
      <c r="PX484" s="59">
        <v>0</v>
      </c>
      <c r="PY484" s="59">
        <v>0</v>
      </c>
      <c r="PZ484" s="59">
        <v>0</v>
      </c>
      <c r="QA484" s="59">
        <v>0</v>
      </c>
      <c r="QB484" s="59">
        <v>0</v>
      </c>
      <c r="QC484" s="59">
        <v>0</v>
      </c>
      <c r="QD484" s="59">
        <v>0</v>
      </c>
      <c r="QE484" s="59">
        <v>0</v>
      </c>
      <c r="QF484" s="59">
        <v>0</v>
      </c>
      <c r="QG484" s="59">
        <v>0</v>
      </c>
      <c r="QH484" s="59">
        <v>0</v>
      </c>
      <c r="QI484" s="59">
        <v>0</v>
      </c>
      <c r="QJ484" s="59">
        <v>0</v>
      </c>
      <c r="QK484" s="59">
        <v>0</v>
      </c>
      <c r="QL484" s="59">
        <v>0</v>
      </c>
      <c r="QM484" s="59">
        <v>0</v>
      </c>
      <c r="QN484" s="59">
        <v>0</v>
      </c>
      <c r="QO484" s="59">
        <v>0</v>
      </c>
      <c r="QP484" s="59">
        <v>0</v>
      </c>
      <c r="QQ484" s="59">
        <v>0</v>
      </c>
      <c r="QR484" s="59">
        <v>0</v>
      </c>
      <c r="QS484" s="59">
        <v>0</v>
      </c>
      <c r="QT484" s="59">
        <v>0</v>
      </c>
      <c r="QU484" s="59">
        <v>0</v>
      </c>
      <c r="QV484" s="59">
        <v>0</v>
      </c>
      <c r="QW484" s="59">
        <v>0</v>
      </c>
      <c r="QX484" s="59">
        <v>0</v>
      </c>
      <c r="QY484" s="59">
        <v>0</v>
      </c>
      <c r="QZ484" s="59">
        <v>0</v>
      </c>
      <c r="RA484" s="59">
        <v>0</v>
      </c>
      <c r="RB484" s="59">
        <v>0</v>
      </c>
      <c r="RC484" s="59">
        <v>0</v>
      </c>
      <c r="RD484" s="59">
        <v>0</v>
      </c>
      <c r="RE484" s="59">
        <v>0</v>
      </c>
      <c r="RF484" s="59">
        <v>0</v>
      </c>
      <c r="RG484" s="59">
        <v>0</v>
      </c>
      <c r="RH484" s="59">
        <v>0</v>
      </c>
      <c r="RI484" s="59">
        <v>0</v>
      </c>
      <c r="RJ484" s="59">
        <v>0</v>
      </c>
      <c r="RK484" s="59"/>
      <c r="RN484" s="59">
        <v>0</v>
      </c>
      <c r="RO484" s="59">
        <v>0</v>
      </c>
      <c r="RP484" s="59">
        <v>0</v>
      </c>
      <c r="RQ484" s="59">
        <v>0</v>
      </c>
      <c r="RR484" s="59">
        <v>0</v>
      </c>
      <c r="RS484" s="59">
        <v>0</v>
      </c>
      <c r="RT484" s="59">
        <v>0</v>
      </c>
      <c r="RU484" s="59">
        <v>0</v>
      </c>
      <c r="RV484" s="59">
        <v>0</v>
      </c>
      <c r="RW484" s="59">
        <v>0</v>
      </c>
      <c r="RX484" s="59">
        <v>0</v>
      </c>
      <c r="RY484" s="59">
        <v>0</v>
      </c>
      <c r="RZ484" s="59">
        <v>738.75</v>
      </c>
      <c r="SA484" s="59">
        <v>738.75</v>
      </c>
      <c r="SB484" s="59">
        <v>738.75</v>
      </c>
      <c r="SC484" s="59">
        <v>738.75</v>
      </c>
      <c r="SD484" s="59">
        <v>738.75</v>
      </c>
      <c r="SE484" s="59">
        <v>738.75</v>
      </c>
      <c r="SF484" s="59">
        <v>738.75</v>
      </c>
      <c r="SG484" s="59">
        <v>738.75</v>
      </c>
      <c r="SH484" s="59">
        <v>738.75</v>
      </c>
      <c r="SI484" s="59">
        <v>738.75</v>
      </c>
      <c r="SJ484" s="59">
        <v>738.75</v>
      </c>
      <c r="SK484" s="59">
        <v>738.75</v>
      </c>
      <c r="SL484" s="59">
        <v>0</v>
      </c>
      <c r="SM484" s="59">
        <v>0</v>
      </c>
      <c r="SN484" s="59">
        <v>0</v>
      </c>
      <c r="SO484" s="59">
        <v>0</v>
      </c>
      <c r="SP484" s="59">
        <v>0</v>
      </c>
      <c r="SQ484" s="59">
        <v>0</v>
      </c>
      <c r="SR484" s="59">
        <v>0</v>
      </c>
      <c r="SS484" s="59">
        <v>0</v>
      </c>
      <c r="ST484" s="59">
        <v>0</v>
      </c>
      <c r="SU484" s="59">
        <v>0</v>
      </c>
      <c r="SV484" s="59">
        <v>0</v>
      </c>
      <c r="SW484" s="59">
        <v>0</v>
      </c>
      <c r="SX484" s="59">
        <v>0</v>
      </c>
      <c r="SY484" s="59">
        <v>0</v>
      </c>
      <c r="SZ484" s="59">
        <v>0</v>
      </c>
      <c r="TA484" s="59">
        <v>0</v>
      </c>
      <c r="TB484" s="59">
        <v>0</v>
      </c>
      <c r="TC484" s="59">
        <v>0</v>
      </c>
      <c r="TD484" s="59">
        <v>0</v>
      </c>
      <c r="TE484" s="59">
        <v>0</v>
      </c>
      <c r="TF484" s="59">
        <v>0</v>
      </c>
      <c r="TG484" s="59">
        <v>0</v>
      </c>
      <c r="TH484" s="59">
        <v>0</v>
      </c>
      <c r="TI484" s="59">
        <v>0</v>
      </c>
      <c r="TJ484" s="59">
        <v>0</v>
      </c>
      <c r="TK484" s="59">
        <v>0</v>
      </c>
      <c r="TL484" s="59">
        <v>0</v>
      </c>
      <c r="TM484" s="59">
        <v>0</v>
      </c>
      <c r="TN484" s="59">
        <v>0</v>
      </c>
      <c r="TO484" s="59">
        <v>0</v>
      </c>
      <c r="TP484" s="59">
        <v>0</v>
      </c>
      <c r="TQ484" s="59">
        <v>0</v>
      </c>
      <c r="TR484" s="59">
        <v>0</v>
      </c>
      <c r="TS484" s="59">
        <v>0</v>
      </c>
      <c r="TT484" s="59">
        <v>0</v>
      </c>
      <c r="TU484" s="59">
        <v>0</v>
      </c>
      <c r="TV484" s="59">
        <v>0</v>
      </c>
      <c r="TW484" s="59">
        <v>0</v>
      </c>
      <c r="TX484" s="59">
        <v>0</v>
      </c>
      <c r="TY484" s="59">
        <v>0</v>
      </c>
      <c r="TZ484" s="59">
        <v>0</v>
      </c>
      <c r="UA484" s="59">
        <v>0</v>
      </c>
      <c r="UB484" s="59">
        <v>0</v>
      </c>
      <c r="UC484" s="59">
        <v>0</v>
      </c>
      <c r="UD484" s="59">
        <v>0</v>
      </c>
      <c r="UE484" s="59">
        <v>0</v>
      </c>
      <c r="UF484" s="59">
        <v>0</v>
      </c>
      <c r="UG484" s="59">
        <v>0</v>
      </c>
      <c r="UH484" s="59"/>
      <c r="UK484" s="59">
        <v>0</v>
      </c>
      <c r="UL484" s="59">
        <v>4305</v>
      </c>
      <c r="UM484" s="59">
        <v>0</v>
      </c>
      <c r="UN484" s="59">
        <v>0</v>
      </c>
      <c r="UO484" s="59">
        <v>0</v>
      </c>
      <c r="UP484" s="59">
        <v>0</v>
      </c>
      <c r="UQ484" s="59"/>
      <c r="UT484" s="59">
        <v>0</v>
      </c>
      <c r="UU484" s="59">
        <v>4560</v>
      </c>
      <c r="UV484" s="59">
        <v>0</v>
      </c>
      <c r="UW484" s="59">
        <v>0</v>
      </c>
      <c r="UX484" s="59">
        <v>0</v>
      </c>
      <c r="UY484" s="59">
        <v>0</v>
      </c>
      <c r="UZ484" s="59"/>
      <c r="VC484" s="59">
        <v>0</v>
      </c>
      <c r="VD484" s="59">
        <v>0</v>
      </c>
      <c r="VE484" s="59">
        <v>0</v>
      </c>
      <c r="VF484" s="59">
        <v>0</v>
      </c>
      <c r="VG484" s="59">
        <v>0</v>
      </c>
      <c r="VH484" s="59">
        <v>0</v>
      </c>
      <c r="VI484" s="59"/>
      <c r="VL484" s="59">
        <v>0</v>
      </c>
      <c r="VM484" s="59">
        <v>8865</v>
      </c>
      <c r="VN484" s="59">
        <v>0</v>
      </c>
      <c r="VO484" s="59">
        <v>0</v>
      </c>
      <c r="VP484" s="59">
        <v>0</v>
      </c>
      <c r="VQ484" s="59">
        <v>0</v>
      </c>
      <c r="VR484" s="59"/>
      <c r="VU484" s="59">
        <v>0</v>
      </c>
      <c r="VV484" s="59">
        <v>150000</v>
      </c>
      <c r="VW484" s="59">
        <v>0</v>
      </c>
      <c r="VX484" s="59">
        <v>0</v>
      </c>
      <c r="VY484" s="59">
        <v>0</v>
      </c>
      <c r="VZ484" s="59">
        <v>0</v>
      </c>
      <c r="WA484" s="59"/>
      <c r="WD484" s="59">
        <v>0</v>
      </c>
      <c r="WE484" s="59">
        <v>12500</v>
      </c>
      <c r="WF484" s="59">
        <v>0</v>
      </c>
      <c r="WG484" s="59">
        <v>0</v>
      </c>
      <c r="WH484" s="59">
        <v>0</v>
      </c>
      <c r="WI484" s="59">
        <v>0</v>
      </c>
      <c r="WJ484" s="59"/>
      <c r="WM484" s="59">
        <v>0</v>
      </c>
      <c r="WN484" s="59">
        <v>524.54888795635759</v>
      </c>
      <c r="WO484" s="59">
        <v>0</v>
      </c>
      <c r="WP484" s="59">
        <v>0</v>
      </c>
      <c r="WQ484" s="59">
        <v>0</v>
      </c>
      <c r="WR484" s="59">
        <v>0</v>
      </c>
      <c r="WS484" s="59"/>
      <c r="WV484" s="74">
        <v>0</v>
      </c>
      <c r="WW484" s="74">
        <v>12</v>
      </c>
      <c r="WX484" s="74">
        <v>24</v>
      </c>
      <c r="WY484" s="74">
        <v>36</v>
      </c>
      <c r="WZ484" s="74">
        <v>48</v>
      </c>
      <c r="XA484" s="74">
        <v>60</v>
      </c>
      <c r="XB484" s="74"/>
      <c r="XE484" s="80">
        <v>0</v>
      </c>
      <c r="XF484" s="80">
        <v>1</v>
      </c>
      <c r="XG484" s="80">
        <v>2</v>
      </c>
      <c r="XH484" s="80">
        <v>3</v>
      </c>
      <c r="XI484" s="80">
        <v>4</v>
      </c>
      <c r="XJ484" s="80">
        <v>5</v>
      </c>
      <c r="XK484" s="80"/>
      <c r="XL484" s="75"/>
      <c r="XM484" s="75"/>
      <c r="XN484" s="80">
        <v>0</v>
      </c>
      <c r="XO484" s="80">
        <v>0</v>
      </c>
      <c r="XP484" s="80">
        <v>0</v>
      </c>
      <c r="XQ484" s="80">
        <v>0</v>
      </c>
      <c r="XR484" s="80">
        <v>0</v>
      </c>
      <c r="XS484" s="80">
        <v>0</v>
      </c>
      <c r="XT484" s="80"/>
      <c r="XW484" s="80">
        <v>0</v>
      </c>
      <c r="XX484" s="80">
        <v>0</v>
      </c>
      <c r="XY484" s="80">
        <v>0</v>
      </c>
      <c r="XZ484" s="80">
        <v>0</v>
      </c>
      <c r="YA484" s="80">
        <v>0</v>
      </c>
      <c r="YB484" s="80">
        <v>0</v>
      </c>
      <c r="YC484" s="80"/>
      <c r="YF484" s="5">
        <v>0</v>
      </c>
      <c r="YG484" s="5">
        <v>1093.684431389006</v>
      </c>
      <c r="YH484" s="5">
        <v>0</v>
      </c>
      <c r="YI484" s="5">
        <v>0</v>
      </c>
      <c r="YJ484" s="5">
        <v>0</v>
      </c>
      <c r="YK484" s="5">
        <v>0</v>
      </c>
      <c r="YL484" s="5"/>
      <c r="YO484" s="5">
        <v>0</v>
      </c>
      <c r="YP484" s="5">
        <v>23604.69995803609</v>
      </c>
      <c r="YQ484" s="5">
        <v>0</v>
      </c>
      <c r="YR484" s="5">
        <v>0</v>
      </c>
      <c r="YS484" s="5">
        <v>0</v>
      </c>
      <c r="YT484" s="5">
        <v>0</v>
      </c>
      <c r="YU484" s="5"/>
      <c r="YX484" s="5">
        <v>0</v>
      </c>
      <c r="YY484" s="5">
        <v>23394.261877874356</v>
      </c>
      <c r="YZ484" s="5">
        <v>0</v>
      </c>
      <c r="ZA484" s="5">
        <v>0</v>
      </c>
      <c r="ZB484" s="5">
        <v>0</v>
      </c>
      <c r="ZC484" s="5">
        <v>0</v>
      </c>
      <c r="ZD484" s="5"/>
      <c r="ZG484" s="5">
        <v>0</v>
      </c>
      <c r="ZH484" s="5">
        <v>524.54888795635759</v>
      </c>
      <c r="ZI484" s="5">
        <v>0</v>
      </c>
      <c r="ZJ484" s="5">
        <v>0</v>
      </c>
      <c r="ZK484" s="5">
        <v>0</v>
      </c>
      <c r="ZL484" s="5">
        <v>0</v>
      </c>
      <c r="ZM484" s="5"/>
      <c r="ZP484" s="60">
        <v>0</v>
      </c>
      <c r="ZQ484" s="60">
        <v>7343.684431389006</v>
      </c>
      <c r="ZR484" s="60">
        <v>0</v>
      </c>
      <c r="ZS484" s="60">
        <v>0</v>
      </c>
      <c r="ZT484" s="60">
        <v>0</v>
      </c>
      <c r="ZU484" s="60">
        <v>0</v>
      </c>
      <c r="ZV484" s="60"/>
      <c r="ZY484" s="60">
        <v>0</v>
      </c>
      <c r="ZZ484" s="60">
        <v>524.54888795635759</v>
      </c>
      <c r="AAA484" s="60">
        <v>0</v>
      </c>
      <c r="AAB484" s="60">
        <v>0</v>
      </c>
      <c r="AAC484" s="60">
        <v>0</v>
      </c>
      <c r="AAD484" s="60">
        <v>0</v>
      </c>
      <c r="AAE484" s="60"/>
      <c r="AAH484" s="60">
        <v>0</v>
      </c>
      <c r="AAI484" s="60">
        <v>11015.526647083509</v>
      </c>
      <c r="AAJ484" s="60">
        <v>0</v>
      </c>
      <c r="AAK484" s="60">
        <v>0</v>
      </c>
      <c r="AAL484" s="60">
        <v>0</v>
      </c>
      <c r="AAM484" s="60">
        <v>0</v>
      </c>
      <c r="AAN484" s="60"/>
      <c r="AAQ484" s="5">
        <v>0</v>
      </c>
      <c r="AAR484" s="5">
        <v>18359.211078472516</v>
      </c>
      <c r="AAS484" s="5">
        <v>0</v>
      </c>
      <c r="AAT484" s="5">
        <v>0</v>
      </c>
      <c r="AAU484" s="5">
        <v>0</v>
      </c>
      <c r="AAV484" s="5">
        <v>0</v>
      </c>
    </row>
    <row r="485" spans="2:724" ht="15" customHeight="1">
      <c r="B485" s="228">
        <v>212</v>
      </c>
      <c r="C485" s="228">
        <v>10</v>
      </c>
      <c r="D485" s="229" t="s">
        <v>490</v>
      </c>
      <c r="E485" s="73" t="b">
        <v>0</v>
      </c>
      <c r="F485" s="230">
        <v>42005</v>
      </c>
      <c r="G485" s="231" t="s">
        <v>426</v>
      </c>
      <c r="H485" s="57" t="s">
        <v>303</v>
      </c>
      <c r="I485" s="57" t="s">
        <v>198</v>
      </c>
      <c r="J485" s="229" t="s">
        <v>278</v>
      </c>
      <c r="K485" s="232">
        <v>0</v>
      </c>
      <c r="L485" s="232">
        <v>0</v>
      </c>
      <c r="M485" s="73" t="b">
        <v>1</v>
      </c>
      <c r="N485" s="73" t="b">
        <v>1</v>
      </c>
      <c r="O485" s="73" t="b">
        <v>1</v>
      </c>
      <c r="P485" s="27">
        <v>43101</v>
      </c>
      <c r="Q485" s="27" t="s">
        <v>426</v>
      </c>
      <c r="R485" s="69">
        <v>0</v>
      </c>
      <c r="S485" s="69">
        <v>0.06</v>
      </c>
      <c r="T485" s="69">
        <v>0.06</v>
      </c>
      <c r="U485" s="69">
        <v>0.06</v>
      </c>
      <c r="V485" s="69">
        <v>0.06</v>
      </c>
      <c r="W485" s="69">
        <v>0.06</v>
      </c>
      <c r="Z485" s="232">
        <v>0</v>
      </c>
      <c r="AA485" s="232">
        <v>0</v>
      </c>
      <c r="AB485" s="232">
        <v>0</v>
      </c>
      <c r="AC485" s="232">
        <v>0</v>
      </c>
      <c r="AD485" s="232">
        <v>0</v>
      </c>
      <c r="AE485" s="232">
        <v>0</v>
      </c>
      <c r="AF485" s="232">
        <v>0</v>
      </c>
      <c r="AG485" s="232">
        <v>0</v>
      </c>
      <c r="AH485" s="232">
        <v>0</v>
      </c>
      <c r="AI485" s="232">
        <v>0</v>
      </c>
      <c r="AJ485" s="232">
        <v>0</v>
      </c>
      <c r="AK485" s="232">
        <v>0</v>
      </c>
      <c r="AL485" s="234">
        <v>12500</v>
      </c>
      <c r="AM485" s="5">
        <v>12500</v>
      </c>
      <c r="AN485" s="5">
        <v>12500</v>
      </c>
      <c r="AO485" s="5">
        <v>12500</v>
      </c>
      <c r="AP485" s="5">
        <v>12500</v>
      </c>
      <c r="AQ485" s="5">
        <v>12500</v>
      </c>
      <c r="AR485" s="5">
        <v>12500</v>
      </c>
      <c r="AS485" s="5">
        <v>12500</v>
      </c>
      <c r="AT485" s="5">
        <v>12500</v>
      </c>
      <c r="AU485" s="5">
        <v>12500</v>
      </c>
      <c r="AV485" s="5">
        <v>12500</v>
      </c>
      <c r="AW485" s="5">
        <v>12500</v>
      </c>
      <c r="AX485" s="234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0</v>
      </c>
      <c r="BS485" s="5">
        <v>0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0</v>
      </c>
      <c r="CQ485" s="5">
        <v>0</v>
      </c>
      <c r="CR485" s="5">
        <v>0</v>
      </c>
      <c r="CS485" s="5">
        <v>0</v>
      </c>
      <c r="CU485" s="69">
        <v>0</v>
      </c>
      <c r="CV485" s="69">
        <v>0</v>
      </c>
      <c r="CW485" s="69">
        <v>0</v>
      </c>
      <c r="CX485" s="69">
        <v>0</v>
      </c>
      <c r="CY485" s="69">
        <v>0</v>
      </c>
      <c r="CZ485" s="69">
        <v>0</v>
      </c>
      <c r="DC485" s="5">
        <v>0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0</v>
      </c>
      <c r="DU485" s="5">
        <v>0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0</v>
      </c>
      <c r="EL485" s="5">
        <v>0</v>
      </c>
      <c r="EM485" s="5">
        <v>0</v>
      </c>
      <c r="EN485" s="5">
        <v>0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0</v>
      </c>
      <c r="FH485" s="5">
        <v>0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0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0</v>
      </c>
      <c r="FW485" s="5"/>
      <c r="FZ485" s="5">
        <v>0</v>
      </c>
      <c r="GA485" s="5">
        <v>0</v>
      </c>
      <c r="GB485" s="5">
        <v>0</v>
      </c>
      <c r="GC485" s="5">
        <v>0</v>
      </c>
      <c r="GD485" s="5">
        <v>0</v>
      </c>
      <c r="GE485" s="5">
        <v>0</v>
      </c>
      <c r="GF485" s="5">
        <v>0</v>
      </c>
      <c r="GG485" s="5">
        <v>0</v>
      </c>
      <c r="GH485" s="5">
        <v>0</v>
      </c>
      <c r="GI485" s="5">
        <v>0</v>
      </c>
      <c r="GJ485" s="5">
        <v>0</v>
      </c>
      <c r="GK485" s="5">
        <v>0</v>
      </c>
      <c r="GL485" s="5">
        <v>12500</v>
      </c>
      <c r="GM485" s="5">
        <v>12500</v>
      </c>
      <c r="GN485" s="5">
        <v>12500</v>
      </c>
      <c r="GO485" s="5">
        <v>12500</v>
      </c>
      <c r="GP485" s="5">
        <v>12500</v>
      </c>
      <c r="GQ485" s="5">
        <v>12500</v>
      </c>
      <c r="GR485" s="5">
        <v>12500</v>
      </c>
      <c r="GS485" s="5">
        <v>12500</v>
      </c>
      <c r="GT485" s="5">
        <v>12500</v>
      </c>
      <c r="GU485" s="5">
        <v>12500</v>
      </c>
      <c r="GV485" s="5">
        <v>12500</v>
      </c>
      <c r="GW485" s="5">
        <v>12500</v>
      </c>
      <c r="GX485" s="5">
        <v>0</v>
      </c>
      <c r="GY485" s="5">
        <v>0</v>
      </c>
      <c r="GZ485" s="5">
        <v>0</v>
      </c>
      <c r="HA485" s="5">
        <v>0</v>
      </c>
      <c r="HB485" s="5">
        <v>0</v>
      </c>
      <c r="HC485" s="5">
        <v>0</v>
      </c>
      <c r="HD485" s="5">
        <v>0</v>
      </c>
      <c r="HE485" s="5">
        <v>0</v>
      </c>
      <c r="HF485" s="5">
        <v>0</v>
      </c>
      <c r="HG485" s="5">
        <v>0</v>
      </c>
      <c r="HH485" s="5">
        <v>0</v>
      </c>
      <c r="HI485" s="5">
        <v>0</v>
      </c>
      <c r="HJ485" s="5">
        <v>0</v>
      </c>
      <c r="HK485" s="5">
        <v>0</v>
      </c>
      <c r="HL485" s="5">
        <v>0</v>
      </c>
      <c r="HM485" s="5">
        <v>0</v>
      </c>
      <c r="HN485" s="5">
        <v>0</v>
      </c>
      <c r="HO485" s="5">
        <v>0</v>
      </c>
      <c r="HP485" s="5">
        <v>0</v>
      </c>
      <c r="HQ485" s="5">
        <v>0</v>
      </c>
      <c r="HR485" s="5">
        <v>0</v>
      </c>
      <c r="HS485" s="5">
        <v>0</v>
      </c>
      <c r="HT485" s="5">
        <v>0</v>
      </c>
      <c r="HU485" s="5">
        <v>0</v>
      </c>
      <c r="HV485" s="5">
        <v>0</v>
      </c>
      <c r="HW485" s="5">
        <v>0</v>
      </c>
      <c r="HX485" s="5">
        <v>0</v>
      </c>
      <c r="HY485" s="5">
        <v>0</v>
      </c>
      <c r="HZ485" s="5">
        <v>0</v>
      </c>
      <c r="IA485" s="5">
        <v>0</v>
      </c>
      <c r="IB485" s="5">
        <v>0</v>
      </c>
      <c r="IC485" s="5">
        <v>0</v>
      </c>
      <c r="ID485" s="5">
        <v>0</v>
      </c>
      <c r="IE485" s="5">
        <v>0</v>
      </c>
      <c r="IF485" s="5">
        <v>0</v>
      </c>
      <c r="IG485" s="5">
        <v>0</v>
      </c>
      <c r="IH485" s="5">
        <v>0</v>
      </c>
      <c r="II485" s="5">
        <v>0</v>
      </c>
      <c r="IJ485" s="5">
        <v>0</v>
      </c>
      <c r="IK485" s="5">
        <v>0</v>
      </c>
      <c r="IL485" s="5">
        <v>0</v>
      </c>
      <c r="IM485" s="5">
        <v>0</v>
      </c>
      <c r="IN485" s="5">
        <v>0</v>
      </c>
      <c r="IO485" s="5">
        <v>0</v>
      </c>
      <c r="IP485" s="5">
        <v>0</v>
      </c>
      <c r="IQ485" s="5">
        <v>0</v>
      </c>
      <c r="IR485" s="5">
        <v>0</v>
      </c>
      <c r="IS485" s="5">
        <v>0</v>
      </c>
      <c r="IT485" s="5"/>
      <c r="IW485" s="5">
        <v>0</v>
      </c>
      <c r="IX485" s="5">
        <v>0</v>
      </c>
      <c r="IY485" s="5">
        <v>0</v>
      </c>
      <c r="IZ485" s="5">
        <v>0</v>
      </c>
      <c r="JA485" s="5">
        <v>0</v>
      </c>
      <c r="JB485" s="5">
        <v>0</v>
      </c>
      <c r="JC485" s="5">
        <v>0</v>
      </c>
      <c r="JD485" s="5">
        <v>0</v>
      </c>
      <c r="JE485" s="5">
        <v>0</v>
      </c>
      <c r="JF485" s="5">
        <v>0</v>
      </c>
      <c r="JG485" s="5">
        <v>0</v>
      </c>
      <c r="JH485" s="5">
        <v>0</v>
      </c>
      <c r="JI485" s="5">
        <v>358.75</v>
      </c>
      <c r="JJ485" s="5">
        <v>358.75</v>
      </c>
      <c r="JK485" s="5">
        <v>358.75</v>
      </c>
      <c r="JL485" s="5">
        <v>358.75</v>
      </c>
      <c r="JM485" s="5">
        <v>358.75</v>
      </c>
      <c r="JN485" s="5">
        <v>358.75</v>
      </c>
      <c r="JO485" s="5">
        <v>358.75</v>
      </c>
      <c r="JP485" s="5">
        <v>358.75</v>
      </c>
      <c r="JQ485" s="5">
        <v>358.75</v>
      </c>
      <c r="JR485" s="5">
        <v>358.75</v>
      </c>
      <c r="JS485" s="5">
        <v>358.75</v>
      </c>
      <c r="JT485" s="5">
        <v>358.75</v>
      </c>
      <c r="JU485" s="5">
        <v>0</v>
      </c>
      <c r="JV485" s="5">
        <v>0</v>
      </c>
      <c r="JW485" s="5">
        <v>0</v>
      </c>
      <c r="JX485" s="5">
        <v>0</v>
      </c>
      <c r="JY485" s="5">
        <v>0</v>
      </c>
      <c r="JZ485" s="5">
        <v>0</v>
      </c>
      <c r="KA485" s="5">
        <v>0</v>
      </c>
      <c r="KB485" s="5">
        <v>0</v>
      </c>
      <c r="KC485" s="5">
        <v>0</v>
      </c>
      <c r="KD485" s="5">
        <v>0</v>
      </c>
      <c r="KE485" s="5">
        <v>0</v>
      </c>
      <c r="KF485" s="5">
        <v>0</v>
      </c>
      <c r="KG485" s="5">
        <v>0</v>
      </c>
      <c r="KH485" s="5">
        <v>0</v>
      </c>
      <c r="KI485" s="5">
        <v>0</v>
      </c>
      <c r="KJ485" s="5">
        <v>0</v>
      </c>
      <c r="KK485" s="5">
        <v>0</v>
      </c>
      <c r="KL485" s="5">
        <v>0</v>
      </c>
      <c r="KM485" s="5">
        <v>0</v>
      </c>
      <c r="KN485" s="5">
        <v>0</v>
      </c>
      <c r="KO485" s="5">
        <v>0</v>
      </c>
      <c r="KP485" s="5">
        <v>0</v>
      </c>
      <c r="KQ485" s="5">
        <v>0</v>
      </c>
      <c r="KR485" s="5">
        <v>0</v>
      </c>
      <c r="KS485" s="5">
        <v>0</v>
      </c>
      <c r="KT485" s="5">
        <v>0</v>
      </c>
      <c r="KU485" s="5">
        <v>0</v>
      </c>
      <c r="KV485" s="5">
        <v>0</v>
      </c>
      <c r="KW485" s="5">
        <v>0</v>
      </c>
      <c r="KX485" s="5">
        <v>0</v>
      </c>
      <c r="KY485" s="5">
        <v>0</v>
      </c>
      <c r="KZ485" s="5">
        <v>0</v>
      </c>
      <c r="LA485" s="5">
        <v>0</v>
      </c>
      <c r="LB485" s="5">
        <v>0</v>
      </c>
      <c r="LC485" s="5">
        <v>0</v>
      </c>
      <c r="LD485" s="5">
        <v>0</v>
      </c>
      <c r="LE485" s="5">
        <v>0</v>
      </c>
      <c r="LF485" s="5">
        <v>0</v>
      </c>
      <c r="LG485" s="5">
        <v>0</v>
      </c>
      <c r="LH485" s="5">
        <v>0</v>
      </c>
      <c r="LI485" s="5">
        <v>0</v>
      </c>
      <c r="LJ485" s="5">
        <v>0</v>
      </c>
      <c r="LK485" s="5">
        <v>0</v>
      </c>
      <c r="LL485" s="5">
        <v>0</v>
      </c>
      <c r="LM485" s="5">
        <v>0</v>
      </c>
      <c r="LN485" s="5">
        <v>0</v>
      </c>
      <c r="LO485" s="5">
        <v>0</v>
      </c>
      <c r="LP485" s="5">
        <v>0</v>
      </c>
      <c r="LQ485" s="5"/>
      <c r="LT485" s="5">
        <v>0</v>
      </c>
      <c r="LU485" s="5">
        <v>0</v>
      </c>
      <c r="LV485" s="5">
        <v>0</v>
      </c>
      <c r="LW485" s="5">
        <v>0</v>
      </c>
      <c r="LX485" s="5">
        <v>0</v>
      </c>
      <c r="LY485" s="5">
        <v>0</v>
      </c>
      <c r="LZ485" s="5">
        <v>0</v>
      </c>
      <c r="MA485" s="5">
        <v>0</v>
      </c>
      <c r="MB485" s="5">
        <v>0</v>
      </c>
      <c r="MC485" s="5">
        <v>0</v>
      </c>
      <c r="MD485" s="5">
        <v>0</v>
      </c>
      <c r="ME485" s="5">
        <v>0</v>
      </c>
      <c r="MF485" s="5">
        <v>380</v>
      </c>
      <c r="MG485" s="5">
        <v>380</v>
      </c>
      <c r="MH485" s="5">
        <v>380</v>
      </c>
      <c r="MI485" s="5">
        <v>380</v>
      </c>
      <c r="MJ485" s="5">
        <v>380</v>
      </c>
      <c r="MK485" s="5">
        <v>380</v>
      </c>
      <c r="ML485" s="5">
        <v>380</v>
      </c>
      <c r="MM485" s="5">
        <v>380</v>
      </c>
      <c r="MN485" s="5">
        <v>380</v>
      </c>
      <c r="MO485" s="5">
        <v>380</v>
      </c>
      <c r="MP485" s="5">
        <v>380</v>
      </c>
      <c r="MQ485" s="5">
        <v>380</v>
      </c>
      <c r="MR485" s="5">
        <v>0</v>
      </c>
      <c r="MS485" s="5">
        <v>0</v>
      </c>
      <c r="MT485" s="5">
        <v>0</v>
      </c>
      <c r="MU485" s="5">
        <v>0</v>
      </c>
      <c r="MV485" s="5">
        <v>0</v>
      </c>
      <c r="MW485" s="5">
        <v>0</v>
      </c>
      <c r="MX485" s="5">
        <v>0</v>
      </c>
      <c r="MY485" s="5">
        <v>0</v>
      </c>
      <c r="MZ485" s="5">
        <v>0</v>
      </c>
      <c r="NA485" s="5">
        <v>0</v>
      </c>
      <c r="NB485" s="5">
        <v>0</v>
      </c>
      <c r="NC485" s="5">
        <v>0</v>
      </c>
      <c r="ND485" s="5">
        <v>0</v>
      </c>
      <c r="NE485" s="5">
        <v>0</v>
      </c>
      <c r="NF485" s="5">
        <v>0</v>
      </c>
      <c r="NG485" s="5">
        <v>0</v>
      </c>
      <c r="NH485" s="5">
        <v>0</v>
      </c>
      <c r="NI485" s="5">
        <v>0</v>
      </c>
      <c r="NJ485" s="5">
        <v>0</v>
      </c>
      <c r="NK485" s="5">
        <v>0</v>
      </c>
      <c r="NL485" s="5">
        <v>0</v>
      </c>
      <c r="NM485" s="5">
        <v>0</v>
      </c>
      <c r="NN485" s="5">
        <v>0</v>
      </c>
      <c r="NO485" s="5">
        <v>0</v>
      </c>
      <c r="NP485" s="5">
        <v>0</v>
      </c>
      <c r="NQ485" s="5">
        <v>0</v>
      </c>
      <c r="NR485" s="5">
        <v>0</v>
      </c>
      <c r="NS485" s="5">
        <v>0</v>
      </c>
      <c r="NT485" s="5">
        <v>0</v>
      </c>
      <c r="NU485" s="5">
        <v>0</v>
      </c>
      <c r="NV485" s="5">
        <v>0</v>
      </c>
      <c r="NW485" s="5">
        <v>0</v>
      </c>
      <c r="NX485" s="5">
        <v>0</v>
      </c>
      <c r="NY485" s="5">
        <v>0</v>
      </c>
      <c r="NZ485" s="5">
        <v>0</v>
      </c>
      <c r="OA485" s="5">
        <v>0</v>
      </c>
      <c r="OB485" s="5">
        <v>0</v>
      </c>
      <c r="OC485" s="5">
        <v>0</v>
      </c>
      <c r="OD485" s="5">
        <v>0</v>
      </c>
      <c r="OE485" s="5">
        <v>0</v>
      </c>
      <c r="OF485" s="5">
        <v>0</v>
      </c>
      <c r="OG485" s="5">
        <v>0</v>
      </c>
      <c r="OH485" s="5">
        <v>0</v>
      </c>
      <c r="OI485" s="5">
        <v>0</v>
      </c>
      <c r="OJ485" s="5">
        <v>0</v>
      </c>
      <c r="OK485" s="5">
        <v>0</v>
      </c>
      <c r="OL485" s="5">
        <v>0</v>
      </c>
      <c r="OM485" s="5">
        <v>0</v>
      </c>
      <c r="ON485" s="5"/>
      <c r="OQ485" s="59">
        <v>0</v>
      </c>
      <c r="OR485" s="59">
        <v>0</v>
      </c>
      <c r="OS485" s="59">
        <v>0</v>
      </c>
      <c r="OT485" s="59">
        <v>0</v>
      </c>
      <c r="OU485" s="59">
        <v>0</v>
      </c>
      <c r="OV485" s="59">
        <v>0</v>
      </c>
      <c r="OW485" s="59">
        <v>0</v>
      </c>
      <c r="OX485" s="59">
        <v>0</v>
      </c>
      <c r="OY485" s="59">
        <v>0</v>
      </c>
      <c r="OZ485" s="59">
        <v>0</v>
      </c>
      <c r="PA485" s="59">
        <v>0</v>
      </c>
      <c r="PB485" s="59">
        <v>0</v>
      </c>
      <c r="PC485" s="59">
        <v>0</v>
      </c>
      <c r="PD485" s="59">
        <v>0</v>
      </c>
      <c r="PE485" s="59">
        <v>0</v>
      </c>
      <c r="PF485" s="59">
        <v>0</v>
      </c>
      <c r="PG485" s="59">
        <v>0</v>
      </c>
      <c r="PH485" s="59">
        <v>0</v>
      </c>
      <c r="PI485" s="59">
        <v>0</v>
      </c>
      <c r="PJ485" s="59">
        <v>0</v>
      </c>
      <c r="PK485" s="59">
        <v>0</v>
      </c>
      <c r="PL485" s="59">
        <v>0</v>
      </c>
      <c r="PM485" s="59">
        <v>0</v>
      </c>
      <c r="PN485" s="59">
        <v>0</v>
      </c>
      <c r="PO485" s="59">
        <v>0</v>
      </c>
      <c r="PP485" s="59">
        <v>0</v>
      </c>
      <c r="PQ485" s="59">
        <v>0</v>
      </c>
      <c r="PR485" s="59">
        <v>0</v>
      </c>
      <c r="PS485" s="59">
        <v>0</v>
      </c>
      <c r="PT485" s="59">
        <v>0</v>
      </c>
      <c r="PU485" s="59">
        <v>0</v>
      </c>
      <c r="PV485" s="59">
        <v>0</v>
      </c>
      <c r="PW485" s="59">
        <v>0</v>
      </c>
      <c r="PX485" s="59">
        <v>0</v>
      </c>
      <c r="PY485" s="59">
        <v>0</v>
      </c>
      <c r="PZ485" s="59">
        <v>0</v>
      </c>
      <c r="QA485" s="59">
        <v>0</v>
      </c>
      <c r="QB485" s="59">
        <v>0</v>
      </c>
      <c r="QC485" s="59">
        <v>0</v>
      </c>
      <c r="QD485" s="59">
        <v>0</v>
      </c>
      <c r="QE485" s="59">
        <v>0</v>
      </c>
      <c r="QF485" s="59">
        <v>0</v>
      </c>
      <c r="QG485" s="59">
        <v>0</v>
      </c>
      <c r="QH485" s="59">
        <v>0</v>
      </c>
      <c r="QI485" s="59">
        <v>0</v>
      </c>
      <c r="QJ485" s="59">
        <v>0</v>
      </c>
      <c r="QK485" s="59">
        <v>0</v>
      </c>
      <c r="QL485" s="59">
        <v>0</v>
      </c>
      <c r="QM485" s="59">
        <v>0</v>
      </c>
      <c r="QN485" s="59">
        <v>0</v>
      </c>
      <c r="QO485" s="59">
        <v>0</v>
      </c>
      <c r="QP485" s="59">
        <v>0</v>
      </c>
      <c r="QQ485" s="59">
        <v>0</v>
      </c>
      <c r="QR485" s="59">
        <v>0</v>
      </c>
      <c r="QS485" s="59">
        <v>0</v>
      </c>
      <c r="QT485" s="59">
        <v>0</v>
      </c>
      <c r="QU485" s="59">
        <v>0</v>
      </c>
      <c r="QV485" s="59">
        <v>0</v>
      </c>
      <c r="QW485" s="59">
        <v>0</v>
      </c>
      <c r="QX485" s="59">
        <v>0</v>
      </c>
      <c r="QY485" s="59">
        <v>0</v>
      </c>
      <c r="QZ485" s="59">
        <v>0</v>
      </c>
      <c r="RA485" s="59">
        <v>0</v>
      </c>
      <c r="RB485" s="59">
        <v>0</v>
      </c>
      <c r="RC485" s="59">
        <v>0</v>
      </c>
      <c r="RD485" s="59">
        <v>0</v>
      </c>
      <c r="RE485" s="59">
        <v>0</v>
      </c>
      <c r="RF485" s="59">
        <v>0</v>
      </c>
      <c r="RG485" s="59">
        <v>0</v>
      </c>
      <c r="RH485" s="59">
        <v>0</v>
      </c>
      <c r="RI485" s="59">
        <v>0</v>
      </c>
      <c r="RJ485" s="59">
        <v>0</v>
      </c>
      <c r="RK485" s="59"/>
      <c r="RN485" s="59">
        <v>0</v>
      </c>
      <c r="RO485" s="59">
        <v>0</v>
      </c>
      <c r="RP485" s="59">
        <v>0</v>
      </c>
      <c r="RQ485" s="59">
        <v>0</v>
      </c>
      <c r="RR485" s="59">
        <v>0</v>
      </c>
      <c r="RS485" s="59">
        <v>0</v>
      </c>
      <c r="RT485" s="59">
        <v>0</v>
      </c>
      <c r="RU485" s="59">
        <v>0</v>
      </c>
      <c r="RV485" s="59">
        <v>0</v>
      </c>
      <c r="RW485" s="59">
        <v>0</v>
      </c>
      <c r="RX485" s="59">
        <v>0</v>
      </c>
      <c r="RY485" s="59">
        <v>0</v>
      </c>
      <c r="RZ485" s="59">
        <v>738.75</v>
      </c>
      <c r="SA485" s="59">
        <v>738.75</v>
      </c>
      <c r="SB485" s="59">
        <v>738.75</v>
      </c>
      <c r="SC485" s="59">
        <v>738.75</v>
      </c>
      <c r="SD485" s="59">
        <v>738.75</v>
      </c>
      <c r="SE485" s="59">
        <v>738.75</v>
      </c>
      <c r="SF485" s="59">
        <v>738.75</v>
      </c>
      <c r="SG485" s="59">
        <v>738.75</v>
      </c>
      <c r="SH485" s="59">
        <v>738.75</v>
      </c>
      <c r="SI485" s="59">
        <v>738.75</v>
      </c>
      <c r="SJ485" s="59">
        <v>738.75</v>
      </c>
      <c r="SK485" s="59">
        <v>738.75</v>
      </c>
      <c r="SL485" s="59">
        <v>0</v>
      </c>
      <c r="SM485" s="59">
        <v>0</v>
      </c>
      <c r="SN485" s="59">
        <v>0</v>
      </c>
      <c r="SO485" s="59">
        <v>0</v>
      </c>
      <c r="SP485" s="59">
        <v>0</v>
      </c>
      <c r="SQ485" s="59">
        <v>0</v>
      </c>
      <c r="SR485" s="59">
        <v>0</v>
      </c>
      <c r="SS485" s="59">
        <v>0</v>
      </c>
      <c r="ST485" s="59">
        <v>0</v>
      </c>
      <c r="SU485" s="59">
        <v>0</v>
      </c>
      <c r="SV485" s="59">
        <v>0</v>
      </c>
      <c r="SW485" s="59">
        <v>0</v>
      </c>
      <c r="SX485" s="59">
        <v>0</v>
      </c>
      <c r="SY485" s="59">
        <v>0</v>
      </c>
      <c r="SZ485" s="59">
        <v>0</v>
      </c>
      <c r="TA485" s="59">
        <v>0</v>
      </c>
      <c r="TB485" s="59">
        <v>0</v>
      </c>
      <c r="TC485" s="59">
        <v>0</v>
      </c>
      <c r="TD485" s="59">
        <v>0</v>
      </c>
      <c r="TE485" s="59">
        <v>0</v>
      </c>
      <c r="TF485" s="59">
        <v>0</v>
      </c>
      <c r="TG485" s="59">
        <v>0</v>
      </c>
      <c r="TH485" s="59">
        <v>0</v>
      </c>
      <c r="TI485" s="59">
        <v>0</v>
      </c>
      <c r="TJ485" s="59">
        <v>0</v>
      </c>
      <c r="TK485" s="59">
        <v>0</v>
      </c>
      <c r="TL485" s="59">
        <v>0</v>
      </c>
      <c r="TM485" s="59">
        <v>0</v>
      </c>
      <c r="TN485" s="59">
        <v>0</v>
      </c>
      <c r="TO485" s="59">
        <v>0</v>
      </c>
      <c r="TP485" s="59">
        <v>0</v>
      </c>
      <c r="TQ485" s="59">
        <v>0</v>
      </c>
      <c r="TR485" s="59">
        <v>0</v>
      </c>
      <c r="TS485" s="59">
        <v>0</v>
      </c>
      <c r="TT485" s="59">
        <v>0</v>
      </c>
      <c r="TU485" s="59">
        <v>0</v>
      </c>
      <c r="TV485" s="59">
        <v>0</v>
      </c>
      <c r="TW485" s="59">
        <v>0</v>
      </c>
      <c r="TX485" s="59">
        <v>0</v>
      </c>
      <c r="TY485" s="59">
        <v>0</v>
      </c>
      <c r="TZ485" s="59">
        <v>0</v>
      </c>
      <c r="UA485" s="59">
        <v>0</v>
      </c>
      <c r="UB485" s="59">
        <v>0</v>
      </c>
      <c r="UC485" s="59">
        <v>0</v>
      </c>
      <c r="UD485" s="59">
        <v>0</v>
      </c>
      <c r="UE485" s="59">
        <v>0</v>
      </c>
      <c r="UF485" s="59">
        <v>0</v>
      </c>
      <c r="UG485" s="59">
        <v>0</v>
      </c>
      <c r="UH485" s="59"/>
      <c r="UK485" s="59">
        <v>0</v>
      </c>
      <c r="UL485" s="59">
        <v>4305</v>
      </c>
      <c r="UM485" s="59">
        <v>0</v>
      </c>
      <c r="UN485" s="59">
        <v>0</v>
      </c>
      <c r="UO485" s="59">
        <v>0</v>
      </c>
      <c r="UP485" s="59">
        <v>0</v>
      </c>
      <c r="UQ485" s="59"/>
      <c r="UT485" s="59">
        <v>0</v>
      </c>
      <c r="UU485" s="59">
        <v>4560</v>
      </c>
      <c r="UV485" s="59">
        <v>0</v>
      </c>
      <c r="UW485" s="59">
        <v>0</v>
      </c>
      <c r="UX485" s="59">
        <v>0</v>
      </c>
      <c r="UY485" s="59">
        <v>0</v>
      </c>
      <c r="UZ485" s="59"/>
      <c r="VC485" s="59">
        <v>0</v>
      </c>
      <c r="VD485" s="59">
        <v>0</v>
      </c>
      <c r="VE485" s="59">
        <v>0</v>
      </c>
      <c r="VF485" s="59">
        <v>0</v>
      </c>
      <c r="VG485" s="59">
        <v>0</v>
      </c>
      <c r="VH485" s="59">
        <v>0</v>
      </c>
      <c r="VI485" s="59"/>
      <c r="VL485" s="59">
        <v>0</v>
      </c>
      <c r="VM485" s="59">
        <v>8865</v>
      </c>
      <c r="VN485" s="59">
        <v>0</v>
      </c>
      <c r="VO485" s="59">
        <v>0</v>
      </c>
      <c r="VP485" s="59">
        <v>0</v>
      </c>
      <c r="VQ485" s="59">
        <v>0</v>
      </c>
      <c r="VR485" s="59"/>
      <c r="VU485" s="59">
        <v>0</v>
      </c>
      <c r="VV485" s="59">
        <v>150000</v>
      </c>
      <c r="VW485" s="59">
        <v>0</v>
      </c>
      <c r="VX485" s="59">
        <v>0</v>
      </c>
      <c r="VY485" s="59">
        <v>0</v>
      </c>
      <c r="VZ485" s="59">
        <v>0</v>
      </c>
      <c r="WA485" s="59"/>
      <c r="WD485" s="59">
        <v>0</v>
      </c>
      <c r="WE485" s="59">
        <v>12500</v>
      </c>
      <c r="WF485" s="59">
        <v>0</v>
      </c>
      <c r="WG485" s="59">
        <v>0</v>
      </c>
      <c r="WH485" s="59">
        <v>0</v>
      </c>
      <c r="WI485" s="59">
        <v>0</v>
      </c>
      <c r="WJ485" s="59"/>
      <c r="WM485" s="59">
        <v>0</v>
      </c>
      <c r="WN485" s="59">
        <v>524.54888795635759</v>
      </c>
      <c r="WO485" s="59">
        <v>0</v>
      </c>
      <c r="WP485" s="59">
        <v>0</v>
      </c>
      <c r="WQ485" s="59">
        <v>0</v>
      </c>
      <c r="WR485" s="59">
        <v>0</v>
      </c>
      <c r="WS485" s="59"/>
      <c r="WV485" s="74">
        <v>0</v>
      </c>
      <c r="WW485" s="74">
        <v>12</v>
      </c>
      <c r="WX485" s="74">
        <v>24</v>
      </c>
      <c r="WY485" s="74">
        <v>36</v>
      </c>
      <c r="WZ485" s="74">
        <v>48</v>
      </c>
      <c r="XA485" s="74">
        <v>60</v>
      </c>
      <c r="XB485" s="74"/>
      <c r="XE485" s="80">
        <v>0</v>
      </c>
      <c r="XF485" s="80">
        <v>1</v>
      </c>
      <c r="XG485" s="80">
        <v>2</v>
      </c>
      <c r="XH485" s="80">
        <v>3</v>
      </c>
      <c r="XI485" s="80">
        <v>4</v>
      </c>
      <c r="XJ485" s="80">
        <v>5</v>
      </c>
      <c r="XK485" s="80"/>
      <c r="XL485" s="75"/>
      <c r="XM485" s="75"/>
      <c r="XN485" s="80">
        <v>0</v>
      </c>
      <c r="XO485" s="80">
        <v>0</v>
      </c>
      <c r="XP485" s="80">
        <v>0</v>
      </c>
      <c r="XQ485" s="80">
        <v>0</v>
      </c>
      <c r="XR485" s="80">
        <v>0</v>
      </c>
      <c r="XS485" s="80">
        <v>0</v>
      </c>
      <c r="XT485" s="80"/>
      <c r="XW485" s="80">
        <v>0</v>
      </c>
      <c r="XX485" s="80">
        <v>0</v>
      </c>
      <c r="XY485" s="80">
        <v>0</v>
      </c>
      <c r="XZ485" s="80">
        <v>0</v>
      </c>
      <c r="YA485" s="80">
        <v>0</v>
      </c>
      <c r="YB485" s="80">
        <v>0</v>
      </c>
      <c r="YC485" s="80"/>
      <c r="YF485" s="5">
        <v>0</v>
      </c>
      <c r="YG485" s="5">
        <v>1093.684431389006</v>
      </c>
      <c r="YH485" s="5">
        <v>0</v>
      </c>
      <c r="YI485" s="5">
        <v>0</v>
      </c>
      <c r="YJ485" s="5">
        <v>0</v>
      </c>
      <c r="YK485" s="5">
        <v>0</v>
      </c>
      <c r="YL485" s="5"/>
      <c r="YO485" s="5">
        <v>0</v>
      </c>
      <c r="YP485" s="5">
        <v>23604.69995803609</v>
      </c>
      <c r="YQ485" s="5">
        <v>0</v>
      </c>
      <c r="YR485" s="5">
        <v>0</v>
      </c>
      <c r="YS485" s="5">
        <v>0</v>
      </c>
      <c r="YT485" s="5">
        <v>0</v>
      </c>
      <c r="YU485" s="5"/>
      <c r="YX485" s="5">
        <v>0</v>
      </c>
      <c r="YY485" s="5">
        <v>23394.261877874356</v>
      </c>
      <c r="YZ485" s="5">
        <v>0</v>
      </c>
      <c r="ZA485" s="5">
        <v>0</v>
      </c>
      <c r="ZB485" s="5">
        <v>0</v>
      </c>
      <c r="ZC485" s="5">
        <v>0</v>
      </c>
      <c r="ZD485" s="5"/>
      <c r="ZG485" s="5">
        <v>0</v>
      </c>
      <c r="ZH485" s="5">
        <v>524.54888795635759</v>
      </c>
      <c r="ZI485" s="5">
        <v>0</v>
      </c>
      <c r="ZJ485" s="5">
        <v>0</v>
      </c>
      <c r="ZK485" s="5">
        <v>0</v>
      </c>
      <c r="ZL485" s="5">
        <v>0</v>
      </c>
      <c r="ZM485" s="5"/>
      <c r="ZP485" s="60">
        <v>0</v>
      </c>
      <c r="ZQ485" s="60">
        <v>7343.684431389006</v>
      </c>
      <c r="ZR485" s="60">
        <v>0</v>
      </c>
      <c r="ZS485" s="60">
        <v>0</v>
      </c>
      <c r="ZT485" s="60">
        <v>0</v>
      </c>
      <c r="ZU485" s="60">
        <v>0</v>
      </c>
      <c r="ZV485" s="60"/>
      <c r="ZY485" s="60">
        <v>0</v>
      </c>
      <c r="ZZ485" s="60">
        <v>524.54888795635759</v>
      </c>
      <c r="AAA485" s="60">
        <v>0</v>
      </c>
      <c r="AAB485" s="60">
        <v>0</v>
      </c>
      <c r="AAC485" s="60">
        <v>0</v>
      </c>
      <c r="AAD485" s="60">
        <v>0</v>
      </c>
      <c r="AAE485" s="60"/>
      <c r="AAH485" s="60">
        <v>0</v>
      </c>
      <c r="AAI485" s="60">
        <v>11015.526647083509</v>
      </c>
      <c r="AAJ485" s="60">
        <v>0</v>
      </c>
      <c r="AAK485" s="60">
        <v>0</v>
      </c>
      <c r="AAL485" s="60">
        <v>0</v>
      </c>
      <c r="AAM485" s="60">
        <v>0</v>
      </c>
      <c r="AAN485" s="60"/>
      <c r="AAQ485" s="5">
        <v>0</v>
      </c>
      <c r="AAR485" s="5">
        <v>18359.211078472516</v>
      </c>
      <c r="AAS485" s="5">
        <v>0</v>
      </c>
      <c r="AAT485" s="5">
        <v>0</v>
      </c>
      <c r="AAU485" s="5">
        <v>0</v>
      </c>
      <c r="AAV485" s="5">
        <v>0</v>
      </c>
    </row>
    <row r="486" spans="2:724" ht="15" customHeight="1">
      <c r="B486" s="228">
        <v>213</v>
      </c>
      <c r="C486" s="228">
        <v>11</v>
      </c>
      <c r="D486" s="229" t="s">
        <v>491</v>
      </c>
      <c r="E486" s="73" t="b">
        <v>0</v>
      </c>
      <c r="F486" s="230">
        <v>42005</v>
      </c>
      <c r="G486" s="231" t="s">
        <v>426</v>
      </c>
      <c r="H486" s="57" t="s">
        <v>303</v>
      </c>
      <c r="I486" s="57" t="s">
        <v>198</v>
      </c>
      <c r="J486" s="229" t="s">
        <v>278</v>
      </c>
      <c r="K486" s="232">
        <v>0</v>
      </c>
      <c r="L486" s="232">
        <v>0</v>
      </c>
      <c r="M486" s="73" t="b">
        <v>1</v>
      </c>
      <c r="N486" s="73" t="b">
        <v>1</v>
      </c>
      <c r="O486" s="73" t="b">
        <v>1</v>
      </c>
      <c r="P486" s="27">
        <v>43101</v>
      </c>
      <c r="Q486" s="27" t="s">
        <v>426</v>
      </c>
      <c r="R486" s="69">
        <v>0</v>
      </c>
      <c r="S486" s="69">
        <v>0.06</v>
      </c>
      <c r="T486" s="69">
        <v>0.06</v>
      </c>
      <c r="U486" s="69">
        <v>0.06</v>
      </c>
      <c r="V486" s="69">
        <v>0.06</v>
      </c>
      <c r="W486" s="69">
        <v>0.06</v>
      </c>
      <c r="Z486" s="232">
        <v>0</v>
      </c>
      <c r="AA486" s="232">
        <v>0</v>
      </c>
      <c r="AB486" s="232">
        <v>0</v>
      </c>
      <c r="AC486" s="232">
        <v>0</v>
      </c>
      <c r="AD486" s="232">
        <v>0</v>
      </c>
      <c r="AE486" s="232">
        <v>0</v>
      </c>
      <c r="AF486" s="232">
        <v>0</v>
      </c>
      <c r="AG486" s="232">
        <v>0</v>
      </c>
      <c r="AH486" s="232">
        <v>0</v>
      </c>
      <c r="AI486" s="232">
        <v>0</v>
      </c>
      <c r="AJ486" s="232">
        <v>0</v>
      </c>
      <c r="AK486" s="232">
        <v>0</v>
      </c>
      <c r="AL486" s="234">
        <v>12500</v>
      </c>
      <c r="AM486" s="5">
        <v>12500</v>
      </c>
      <c r="AN486" s="5">
        <v>12500</v>
      </c>
      <c r="AO486" s="5">
        <v>12500</v>
      </c>
      <c r="AP486" s="5">
        <v>12500</v>
      </c>
      <c r="AQ486" s="5">
        <v>12500</v>
      </c>
      <c r="AR486" s="5">
        <v>12500</v>
      </c>
      <c r="AS486" s="5">
        <v>12500</v>
      </c>
      <c r="AT486" s="5">
        <v>12500</v>
      </c>
      <c r="AU486" s="5">
        <v>12500</v>
      </c>
      <c r="AV486" s="5">
        <v>12500</v>
      </c>
      <c r="AW486" s="5">
        <v>12500</v>
      </c>
      <c r="AX486" s="234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5">
        <v>0</v>
      </c>
      <c r="CJ486" s="5">
        <v>0</v>
      </c>
      <c r="CK486" s="5">
        <v>0</v>
      </c>
      <c r="CL486" s="5">
        <v>0</v>
      </c>
      <c r="CM486" s="5">
        <v>0</v>
      </c>
      <c r="CN486" s="5">
        <v>0</v>
      </c>
      <c r="CO486" s="5">
        <v>0</v>
      </c>
      <c r="CP486" s="5">
        <v>0</v>
      </c>
      <c r="CQ486" s="5">
        <v>0</v>
      </c>
      <c r="CR486" s="5">
        <v>0</v>
      </c>
      <c r="CS486" s="5">
        <v>0</v>
      </c>
      <c r="CU486" s="69">
        <v>0</v>
      </c>
      <c r="CV486" s="69">
        <v>0</v>
      </c>
      <c r="CW486" s="69">
        <v>0</v>
      </c>
      <c r="CX486" s="69">
        <v>0</v>
      </c>
      <c r="CY486" s="69">
        <v>0</v>
      </c>
      <c r="CZ486" s="69">
        <v>0</v>
      </c>
      <c r="DC486" s="5">
        <v>0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0</v>
      </c>
      <c r="DR486" s="5">
        <v>0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0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0</v>
      </c>
      <c r="EK486" s="5">
        <v>0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0</v>
      </c>
      <c r="EU486" s="5">
        <v>0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0</v>
      </c>
      <c r="FE486" s="5">
        <v>0</v>
      </c>
      <c r="FF486" s="5">
        <v>0</v>
      </c>
      <c r="FG486" s="5">
        <v>0</v>
      </c>
      <c r="FH486" s="5">
        <v>0</v>
      </c>
      <c r="FI486" s="5">
        <v>0</v>
      </c>
      <c r="FJ486" s="5">
        <v>0</v>
      </c>
      <c r="FK486" s="5">
        <v>0</v>
      </c>
      <c r="FL486" s="5">
        <v>0</v>
      </c>
      <c r="FM486" s="5">
        <v>0</v>
      </c>
      <c r="FN486" s="5">
        <v>0</v>
      </c>
      <c r="FO486" s="5">
        <v>0</v>
      </c>
      <c r="FP486" s="5">
        <v>0</v>
      </c>
      <c r="FQ486" s="5">
        <v>0</v>
      </c>
      <c r="FR486" s="5">
        <v>0</v>
      </c>
      <c r="FS486" s="5">
        <v>0</v>
      </c>
      <c r="FT486" s="5">
        <v>0</v>
      </c>
      <c r="FU486" s="5">
        <v>0</v>
      </c>
      <c r="FV486" s="5">
        <v>0</v>
      </c>
      <c r="FW486" s="5"/>
      <c r="FZ486" s="5">
        <v>0</v>
      </c>
      <c r="GA486" s="5">
        <v>0</v>
      </c>
      <c r="GB486" s="5">
        <v>0</v>
      </c>
      <c r="GC486" s="5">
        <v>0</v>
      </c>
      <c r="GD486" s="5">
        <v>0</v>
      </c>
      <c r="GE486" s="5">
        <v>0</v>
      </c>
      <c r="GF486" s="5">
        <v>0</v>
      </c>
      <c r="GG486" s="5">
        <v>0</v>
      </c>
      <c r="GH486" s="5">
        <v>0</v>
      </c>
      <c r="GI486" s="5">
        <v>0</v>
      </c>
      <c r="GJ486" s="5">
        <v>0</v>
      </c>
      <c r="GK486" s="5">
        <v>0</v>
      </c>
      <c r="GL486" s="5">
        <v>12500</v>
      </c>
      <c r="GM486" s="5">
        <v>12500</v>
      </c>
      <c r="GN486" s="5">
        <v>12500</v>
      </c>
      <c r="GO486" s="5">
        <v>12500</v>
      </c>
      <c r="GP486" s="5">
        <v>12500</v>
      </c>
      <c r="GQ486" s="5">
        <v>12500</v>
      </c>
      <c r="GR486" s="5">
        <v>12500</v>
      </c>
      <c r="GS486" s="5">
        <v>12500</v>
      </c>
      <c r="GT486" s="5">
        <v>12500</v>
      </c>
      <c r="GU486" s="5">
        <v>12500</v>
      </c>
      <c r="GV486" s="5">
        <v>12500</v>
      </c>
      <c r="GW486" s="5">
        <v>12500</v>
      </c>
      <c r="GX486" s="5">
        <v>0</v>
      </c>
      <c r="GY486" s="5">
        <v>0</v>
      </c>
      <c r="GZ486" s="5">
        <v>0</v>
      </c>
      <c r="HA486" s="5">
        <v>0</v>
      </c>
      <c r="HB486" s="5">
        <v>0</v>
      </c>
      <c r="HC486" s="5">
        <v>0</v>
      </c>
      <c r="HD486" s="5">
        <v>0</v>
      </c>
      <c r="HE486" s="5">
        <v>0</v>
      </c>
      <c r="HF486" s="5">
        <v>0</v>
      </c>
      <c r="HG486" s="5">
        <v>0</v>
      </c>
      <c r="HH486" s="5">
        <v>0</v>
      </c>
      <c r="HI486" s="5">
        <v>0</v>
      </c>
      <c r="HJ486" s="5">
        <v>0</v>
      </c>
      <c r="HK486" s="5">
        <v>0</v>
      </c>
      <c r="HL486" s="5">
        <v>0</v>
      </c>
      <c r="HM486" s="5">
        <v>0</v>
      </c>
      <c r="HN486" s="5">
        <v>0</v>
      </c>
      <c r="HO486" s="5">
        <v>0</v>
      </c>
      <c r="HP486" s="5">
        <v>0</v>
      </c>
      <c r="HQ486" s="5">
        <v>0</v>
      </c>
      <c r="HR486" s="5">
        <v>0</v>
      </c>
      <c r="HS486" s="5">
        <v>0</v>
      </c>
      <c r="HT486" s="5">
        <v>0</v>
      </c>
      <c r="HU486" s="5">
        <v>0</v>
      </c>
      <c r="HV486" s="5">
        <v>0</v>
      </c>
      <c r="HW486" s="5">
        <v>0</v>
      </c>
      <c r="HX486" s="5">
        <v>0</v>
      </c>
      <c r="HY486" s="5">
        <v>0</v>
      </c>
      <c r="HZ486" s="5">
        <v>0</v>
      </c>
      <c r="IA486" s="5">
        <v>0</v>
      </c>
      <c r="IB486" s="5">
        <v>0</v>
      </c>
      <c r="IC486" s="5">
        <v>0</v>
      </c>
      <c r="ID486" s="5">
        <v>0</v>
      </c>
      <c r="IE486" s="5">
        <v>0</v>
      </c>
      <c r="IF486" s="5">
        <v>0</v>
      </c>
      <c r="IG486" s="5">
        <v>0</v>
      </c>
      <c r="IH486" s="5">
        <v>0</v>
      </c>
      <c r="II486" s="5">
        <v>0</v>
      </c>
      <c r="IJ486" s="5">
        <v>0</v>
      </c>
      <c r="IK486" s="5">
        <v>0</v>
      </c>
      <c r="IL486" s="5">
        <v>0</v>
      </c>
      <c r="IM486" s="5">
        <v>0</v>
      </c>
      <c r="IN486" s="5">
        <v>0</v>
      </c>
      <c r="IO486" s="5">
        <v>0</v>
      </c>
      <c r="IP486" s="5">
        <v>0</v>
      </c>
      <c r="IQ486" s="5">
        <v>0</v>
      </c>
      <c r="IR486" s="5">
        <v>0</v>
      </c>
      <c r="IS486" s="5">
        <v>0</v>
      </c>
      <c r="IT486" s="5"/>
      <c r="IW486" s="5">
        <v>0</v>
      </c>
      <c r="IX486" s="5">
        <v>0</v>
      </c>
      <c r="IY486" s="5">
        <v>0</v>
      </c>
      <c r="IZ486" s="5">
        <v>0</v>
      </c>
      <c r="JA486" s="5">
        <v>0</v>
      </c>
      <c r="JB486" s="5">
        <v>0</v>
      </c>
      <c r="JC486" s="5">
        <v>0</v>
      </c>
      <c r="JD486" s="5">
        <v>0</v>
      </c>
      <c r="JE486" s="5">
        <v>0</v>
      </c>
      <c r="JF486" s="5">
        <v>0</v>
      </c>
      <c r="JG486" s="5">
        <v>0</v>
      </c>
      <c r="JH486" s="5">
        <v>0</v>
      </c>
      <c r="JI486" s="5">
        <v>358.75</v>
      </c>
      <c r="JJ486" s="5">
        <v>358.75</v>
      </c>
      <c r="JK486" s="5">
        <v>358.75</v>
      </c>
      <c r="JL486" s="5">
        <v>358.75</v>
      </c>
      <c r="JM486" s="5">
        <v>358.75</v>
      </c>
      <c r="JN486" s="5">
        <v>358.75</v>
      </c>
      <c r="JO486" s="5">
        <v>358.75</v>
      </c>
      <c r="JP486" s="5">
        <v>358.75</v>
      </c>
      <c r="JQ486" s="5">
        <v>358.75</v>
      </c>
      <c r="JR486" s="5">
        <v>358.75</v>
      </c>
      <c r="JS486" s="5">
        <v>358.75</v>
      </c>
      <c r="JT486" s="5">
        <v>358.75</v>
      </c>
      <c r="JU486" s="5">
        <v>0</v>
      </c>
      <c r="JV486" s="5">
        <v>0</v>
      </c>
      <c r="JW486" s="5">
        <v>0</v>
      </c>
      <c r="JX486" s="5">
        <v>0</v>
      </c>
      <c r="JY486" s="5">
        <v>0</v>
      </c>
      <c r="JZ486" s="5">
        <v>0</v>
      </c>
      <c r="KA486" s="5">
        <v>0</v>
      </c>
      <c r="KB486" s="5">
        <v>0</v>
      </c>
      <c r="KC486" s="5">
        <v>0</v>
      </c>
      <c r="KD486" s="5">
        <v>0</v>
      </c>
      <c r="KE486" s="5">
        <v>0</v>
      </c>
      <c r="KF486" s="5">
        <v>0</v>
      </c>
      <c r="KG486" s="5">
        <v>0</v>
      </c>
      <c r="KH486" s="5">
        <v>0</v>
      </c>
      <c r="KI486" s="5">
        <v>0</v>
      </c>
      <c r="KJ486" s="5">
        <v>0</v>
      </c>
      <c r="KK486" s="5">
        <v>0</v>
      </c>
      <c r="KL486" s="5">
        <v>0</v>
      </c>
      <c r="KM486" s="5">
        <v>0</v>
      </c>
      <c r="KN486" s="5">
        <v>0</v>
      </c>
      <c r="KO486" s="5">
        <v>0</v>
      </c>
      <c r="KP486" s="5">
        <v>0</v>
      </c>
      <c r="KQ486" s="5">
        <v>0</v>
      </c>
      <c r="KR486" s="5">
        <v>0</v>
      </c>
      <c r="KS486" s="5">
        <v>0</v>
      </c>
      <c r="KT486" s="5">
        <v>0</v>
      </c>
      <c r="KU486" s="5">
        <v>0</v>
      </c>
      <c r="KV486" s="5">
        <v>0</v>
      </c>
      <c r="KW486" s="5">
        <v>0</v>
      </c>
      <c r="KX486" s="5">
        <v>0</v>
      </c>
      <c r="KY486" s="5">
        <v>0</v>
      </c>
      <c r="KZ486" s="5">
        <v>0</v>
      </c>
      <c r="LA486" s="5">
        <v>0</v>
      </c>
      <c r="LB486" s="5">
        <v>0</v>
      </c>
      <c r="LC486" s="5">
        <v>0</v>
      </c>
      <c r="LD486" s="5">
        <v>0</v>
      </c>
      <c r="LE486" s="5">
        <v>0</v>
      </c>
      <c r="LF486" s="5">
        <v>0</v>
      </c>
      <c r="LG486" s="5">
        <v>0</v>
      </c>
      <c r="LH486" s="5">
        <v>0</v>
      </c>
      <c r="LI486" s="5">
        <v>0</v>
      </c>
      <c r="LJ486" s="5">
        <v>0</v>
      </c>
      <c r="LK486" s="5">
        <v>0</v>
      </c>
      <c r="LL486" s="5">
        <v>0</v>
      </c>
      <c r="LM486" s="5">
        <v>0</v>
      </c>
      <c r="LN486" s="5">
        <v>0</v>
      </c>
      <c r="LO486" s="5">
        <v>0</v>
      </c>
      <c r="LP486" s="5">
        <v>0</v>
      </c>
      <c r="LQ486" s="5"/>
      <c r="LT486" s="5">
        <v>0</v>
      </c>
      <c r="LU486" s="5">
        <v>0</v>
      </c>
      <c r="LV486" s="5">
        <v>0</v>
      </c>
      <c r="LW486" s="5">
        <v>0</v>
      </c>
      <c r="LX486" s="5">
        <v>0</v>
      </c>
      <c r="LY486" s="5">
        <v>0</v>
      </c>
      <c r="LZ486" s="5">
        <v>0</v>
      </c>
      <c r="MA486" s="5">
        <v>0</v>
      </c>
      <c r="MB486" s="5">
        <v>0</v>
      </c>
      <c r="MC486" s="5">
        <v>0</v>
      </c>
      <c r="MD486" s="5">
        <v>0</v>
      </c>
      <c r="ME486" s="5">
        <v>0</v>
      </c>
      <c r="MF486" s="5">
        <v>380</v>
      </c>
      <c r="MG486" s="5">
        <v>380</v>
      </c>
      <c r="MH486" s="5">
        <v>380</v>
      </c>
      <c r="MI486" s="5">
        <v>380</v>
      </c>
      <c r="MJ486" s="5">
        <v>380</v>
      </c>
      <c r="MK486" s="5">
        <v>380</v>
      </c>
      <c r="ML486" s="5">
        <v>380</v>
      </c>
      <c r="MM486" s="5">
        <v>380</v>
      </c>
      <c r="MN486" s="5">
        <v>380</v>
      </c>
      <c r="MO486" s="5">
        <v>380</v>
      </c>
      <c r="MP486" s="5">
        <v>380</v>
      </c>
      <c r="MQ486" s="5">
        <v>380</v>
      </c>
      <c r="MR486" s="5">
        <v>0</v>
      </c>
      <c r="MS486" s="5">
        <v>0</v>
      </c>
      <c r="MT486" s="5">
        <v>0</v>
      </c>
      <c r="MU486" s="5">
        <v>0</v>
      </c>
      <c r="MV486" s="5">
        <v>0</v>
      </c>
      <c r="MW486" s="5">
        <v>0</v>
      </c>
      <c r="MX486" s="5">
        <v>0</v>
      </c>
      <c r="MY486" s="5">
        <v>0</v>
      </c>
      <c r="MZ486" s="5">
        <v>0</v>
      </c>
      <c r="NA486" s="5">
        <v>0</v>
      </c>
      <c r="NB486" s="5">
        <v>0</v>
      </c>
      <c r="NC486" s="5">
        <v>0</v>
      </c>
      <c r="ND486" s="5">
        <v>0</v>
      </c>
      <c r="NE486" s="5">
        <v>0</v>
      </c>
      <c r="NF486" s="5">
        <v>0</v>
      </c>
      <c r="NG486" s="5">
        <v>0</v>
      </c>
      <c r="NH486" s="5">
        <v>0</v>
      </c>
      <c r="NI486" s="5">
        <v>0</v>
      </c>
      <c r="NJ486" s="5">
        <v>0</v>
      </c>
      <c r="NK486" s="5">
        <v>0</v>
      </c>
      <c r="NL486" s="5">
        <v>0</v>
      </c>
      <c r="NM486" s="5">
        <v>0</v>
      </c>
      <c r="NN486" s="5">
        <v>0</v>
      </c>
      <c r="NO486" s="5">
        <v>0</v>
      </c>
      <c r="NP486" s="5">
        <v>0</v>
      </c>
      <c r="NQ486" s="5">
        <v>0</v>
      </c>
      <c r="NR486" s="5">
        <v>0</v>
      </c>
      <c r="NS486" s="5">
        <v>0</v>
      </c>
      <c r="NT486" s="5">
        <v>0</v>
      </c>
      <c r="NU486" s="5">
        <v>0</v>
      </c>
      <c r="NV486" s="5">
        <v>0</v>
      </c>
      <c r="NW486" s="5">
        <v>0</v>
      </c>
      <c r="NX486" s="5">
        <v>0</v>
      </c>
      <c r="NY486" s="5">
        <v>0</v>
      </c>
      <c r="NZ486" s="5">
        <v>0</v>
      </c>
      <c r="OA486" s="5">
        <v>0</v>
      </c>
      <c r="OB486" s="5">
        <v>0</v>
      </c>
      <c r="OC486" s="5">
        <v>0</v>
      </c>
      <c r="OD486" s="5">
        <v>0</v>
      </c>
      <c r="OE486" s="5">
        <v>0</v>
      </c>
      <c r="OF486" s="5">
        <v>0</v>
      </c>
      <c r="OG486" s="5">
        <v>0</v>
      </c>
      <c r="OH486" s="5">
        <v>0</v>
      </c>
      <c r="OI486" s="5">
        <v>0</v>
      </c>
      <c r="OJ486" s="5">
        <v>0</v>
      </c>
      <c r="OK486" s="5">
        <v>0</v>
      </c>
      <c r="OL486" s="5">
        <v>0</v>
      </c>
      <c r="OM486" s="5">
        <v>0</v>
      </c>
      <c r="ON486" s="5"/>
      <c r="OQ486" s="59">
        <v>0</v>
      </c>
      <c r="OR486" s="59">
        <v>0</v>
      </c>
      <c r="OS486" s="59">
        <v>0</v>
      </c>
      <c r="OT486" s="59">
        <v>0</v>
      </c>
      <c r="OU486" s="59">
        <v>0</v>
      </c>
      <c r="OV486" s="59">
        <v>0</v>
      </c>
      <c r="OW486" s="59">
        <v>0</v>
      </c>
      <c r="OX486" s="59">
        <v>0</v>
      </c>
      <c r="OY486" s="59">
        <v>0</v>
      </c>
      <c r="OZ486" s="59">
        <v>0</v>
      </c>
      <c r="PA486" s="59">
        <v>0</v>
      </c>
      <c r="PB486" s="59">
        <v>0</v>
      </c>
      <c r="PC486" s="59">
        <v>0</v>
      </c>
      <c r="PD486" s="59">
        <v>0</v>
      </c>
      <c r="PE486" s="59">
        <v>0</v>
      </c>
      <c r="PF486" s="59">
        <v>0</v>
      </c>
      <c r="PG486" s="59">
        <v>0</v>
      </c>
      <c r="PH486" s="59">
        <v>0</v>
      </c>
      <c r="PI486" s="59">
        <v>0</v>
      </c>
      <c r="PJ486" s="59">
        <v>0</v>
      </c>
      <c r="PK486" s="59">
        <v>0</v>
      </c>
      <c r="PL486" s="59">
        <v>0</v>
      </c>
      <c r="PM486" s="59">
        <v>0</v>
      </c>
      <c r="PN486" s="59">
        <v>0</v>
      </c>
      <c r="PO486" s="59">
        <v>0</v>
      </c>
      <c r="PP486" s="59">
        <v>0</v>
      </c>
      <c r="PQ486" s="59">
        <v>0</v>
      </c>
      <c r="PR486" s="59">
        <v>0</v>
      </c>
      <c r="PS486" s="59">
        <v>0</v>
      </c>
      <c r="PT486" s="59">
        <v>0</v>
      </c>
      <c r="PU486" s="59">
        <v>0</v>
      </c>
      <c r="PV486" s="59">
        <v>0</v>
      </c>
      <c r="PW486" s="59">
        <v>0</v>
      </c>
      <c r="PX486" s="59">
        <v>0</v>
      </c>
      <c r="PY486" s="59">
        <v>0</v>
      </c>
      <c r="PZ486" s="59">
        <v>0</v>
      </c>
      <c r="QA486" s="59">
        <v>0</v>
      </c>
      <c r="QB486" s="59">
        <v>0</v>
      </c>
      <c r="QC486" s="59">
        <v>0</v>
      </c>
      <c r="QD486" s="59">
        <v>0</v>
      </c>
      <c r="QE486" s="59">
        <v>0</v>
      </c>
      <c r="QF486" s="59">
        <v>0</v>
      </c>
      <c r="QG486" s="59">
        <v>0</v>
      </c>
      <c r="QH486" s="59">
        <v>0</v>
      </c>
      <c r="QI486" s="59">
        <v>0</v>
      </c>
      <c r="QJ486" s="59">
        <v>0</v>
      </c>
      <c r="QK486" s="59">
        <v>0</v>
      </c>
      <c r="QL486" s="59">
        <v>0</v>
      </c>
      <c r="QM486" s="59">
        <v>0</v>
      </c>
      <c r="QN486" s="59">
        <v>0</v>
      </c>
      <c r="QO486" s="59">
        <v>0</v>
      </c>
      <c r="QP486" s="59">
        <v>0</v>
      </c>
      <c r="QQ486" s="59">
        <v>0</v>
      </c>
      <c r="QR486" s="59">
        <v>0</v>
      </c>
      <c r="QS486" s="59">
        <v>0</v>
      </c>
      <c r="QT486" s="59">
        <v>0</v>
      </c>
      <c r="QU486" s="59">
        <v>0</v>
      </c>
      <c r="QV486" s="59">
        <v>0</v>
      </c>
      <c r="QW486" s="59">
        <v>0</v>
      </c>
      <c r="QX486" s="59">
        <v>0</v>
      </c>
      <c r="QY486" s="59">
        <v>0</v>
      </c>
      <c r="QZ486" s="59">
        <v>0</v>
      </c>
      <c r="RA486" s="59">
        <v>0</v>
      </c>
      <c r="RB486" s="59">
        <v>0</v>
      </c>
      <c r="RC486" s="59">
        <v>0</v>
      </c>
      <c r="RD486" s="59">
        <v>0</v>
      </c>
      <c r="RE486" s="59">
        <v>0</v>
      </c>
      <c r="RF486" s="59">
        <v>0</v>
      </c>
      <c r="RG486" s="59">
        <v>0</v>
      </c>
      <c r="RH486" s="59">
        <v>0</v>
      </c>
      <c r="RI486" s="59">
        <v>0</v>
      </c>
      <c r="RJ486" s="59">
        <v>0</v>
      </c>
      <c r="RK486" s="59"/>
      <c r="RN486" s="59">
        <v>0</v>
      </c>
      <c r="RO486" s="59">
        <v>0</v>
      </c>
      <c r="RP486" s="59">
        <v>0</v>
      </c>
      <c r="RQ486" s="59">
        <v>0</v>
      </c>
      <c r="RR486" s="59">
        <v>0</v>
      </c>
      <c r="RS486" s="59">
        <v>0</v>
      </c>
      <c r="RT486" s="59">
        <v>0</v>
      </c>
      <c r="RU486" s="59">
        <v>0</v>
      </c>
      <c r="RV486" s="59">
        <v>0</v>
      </c>
      <c r="RW486" s="59">
        <v>0</v>
      </c>
      <c r="RX486" s="59">
        <v>0</v>
      </c>
      <c r="RY486" s="59">
        <v>0</v>
      </c>
      <c r="RZ486" s="59">
        <v>738.75</v>
      </c>
      <c r="SA486" s="59">
        <v>738.75</v>
      </c>
      <c r="SB486" s="59">
        <v>738.75</v>
      </c>
      <c r="SC486" s="59">
        <v>738.75</v>
      </c>
      <c r="SD486" s="59">
        <v>738.75</v>
      </c>
      <c r="SE486" s="59">
        <v>738.75</v>
      </c>
      <c r="SF486" s="59">
        <v>738.75</v>
      </c>
      <c r="SG486" s="59">
        <v>738.75</v>
      </c>
      <c r="SH486" s="59">
        <v>738.75</v>
      </c>
      <c r="SI486" s="59">
        <v>738.75</v>
      </c>
      <c r="SJ486" s="59">
        <v>738.75</v>
      </c>
      <c r="SK486" s="59">
        <v>738.75</v>
      </c>
      <c r="SL486" s="59">
        <v>0</v>
      </c>
      <c r="SM486" s="59">
        <v>0</v>
      </c>
      <c r="SN486" s="59">
        <v>0</v>
      </c>
      <c r="SO486" s="59">
        <v>0</v>
      </c>
      <c r="SP486" s="59">
        <v>0</v>
      </c>
      <c r="SQ486" s="59">
        <v>0</v>
      </c>
      <c r="SR486" s="59">
        <v>0</v>
      </c>
      <c r="SS486" s="59">
        <v>0</v>
      </c>
      <c r="ST486" s="59">
        <v>0</v>
      </c>
      <c r="SU486" s="59">
        <v>0</v>
      </c>
      <c r="SV486" s="59">
        <v>0</v>
      </c>
      <c r="SW486" s="59">
        <v>0</v>
      </c>
      <c r="SX486" s="59">
        <v>0</v>
      </c>
      <c r="SY486" s="59">
        <v>0</v>
      </c>
      <c r="SZ486" s="59">
        <v>0</v>
      </c>
      <c r="TA486" s="59">
        <v>0</v>
      </c>
      <c r="TB486" s="59">
        <v>0</v>
      </c>
      <c r="TC486" s="59">
        <v>0</v>
      </c>
      <c r="TD486" s="59">
        <v>0</v>
      </c>
      <c r="TE486" s="59">
        <v>0</v>
      </c>
      <c r="TF486" s="59">
        <v>0</v>
      </c>
      <c r="TG486" s="59">
        <v>0</v>
      </c>
      <c r="TH486" s="59">
        <v>0</v>
      </c>
      <c r="TI486" s="59">
        <v>0</v>
      </c>
      <c r="TJ486" s="59">
        <v>0</v>
      </c>
      <c r="TK486" s="59">
        <v>0</v>
      </c>
      <c r="TL486" s="59">
        <v>0</v>
      </c>
      <c r="TM486" s="59">
        <v>0</v>
      </c>
      <c r="TN486" s="59">
        <v>0</v>
      </c>
      <c r="TO486" s="59">
        <v>0</v>
      </c>
      <c r="TP486" s="59">
        <v>0</v>
      </c>
      <c r="TQ486" s="59">
        <v>0</v>
      </c>
      <c r="TR486" s="59">
        <v>0</v>
      </c>
      <c r="TS486" s="59">
        <v>0</v>
      </c>
      <c r="TT486" s="59">
        <v>0</v>
      </c>
      <c r="TU486" s="59">
        <v>0</v>
      </c>
      <c r="TV486" s="59">
        <v>0</v>
      </c>
      <c r="TW486" s="59">
        <v>0</v>
      </c>
      <c r="TX486" s="59">
        <v>0</v>
      </c>
      <c r="TY486" s="59">
        <v>0</v>
      </c>
      <c r="TZ486" s="59">
        <v>0</v>
      </c>
      <c r="UA486" s="59">
        <v>0</v>
      </c>
      <c r="UB486" s="59">
        <v>0</v>
      </c>
      <c r="UC486" s="59">
        <v>0</v>
      </c>
      <c r="UD486" s="59">
        <v>0</v>
      </c>
      <c r="UE486" s="59">
        <v>0</v>
      </c>
      <c r="UF486" s="59">
        <v>0</v>
      </c>
      <c r="UG486" s="59">
        <v>0</v>
      </c>
      <c r="UH486" s="59"/>
      <c r="UK486" s="59">
        <v>0</v>
      </c>
      <c r="UL486" s="59">
        <v>4305</v>
      </c>
      <c r="UM486" s="59">
        <v>0</v>
      </c>
      <c r="UN486" s="59">
        <v>0</v>
      </c>
      <c r="UO486" s="59">
        <v>0</v>
      </c>
      <c r="UP486" s="59">
        <v>0</v>
      </c>
      <c r="UQ486" s="59"/>
      <c r="UT486" s="59">
        <v>0</v>
      </c>
      <c r="UU486" s="59">
        <v>4560</v>
      </c>
      <c r="UV486" s="59">
        <v>0</v>
      </c>
      <c r="UW486" s="59">
        <v>0</v>
      </c>
      <c r="UX486" s="59">
        <v>0</v>
      </c>
      <c r="UY486" s="59">
        <v>0</v>
      </c>
      <c r="UZ486" s="59"/>
      <c r="VC486" s="59">
        <v>0</v>
      </c>
      <c r="VD486" s="59">
        <v>0</v>
      </c>
      <c r="VE486" s="59">
        <v>0</v>
      </c>
      <c r="VF486" s="59">
        <v>0</v>
      </c>
      <c r="VG486" s="59">
        <v>0</v>
      </c>
      <c r="VH486" s="59">
        <v>0</v>
      </c>
      <c r="VI486" s="59"/>
      <c r="VL486" s="59">
        <v>0</v>
      </c>
      <c r="VM486" s="59">
        <v>8865</v>
      </c>
      <c r="VN486" s="59">
        <v>0</v>
      </c>
      <c r="VO486" s="59">
        <v>0</v>
      </c>
      <c r="VP486" s="59">
        <v>0</v>
      </c>
      <c r="VQ486" s="59">
        <v>0</v>
      </c>
      <c r="VR486" s="59"/>
      <c r="VU486" s="59">
        <v>0</v>
      </c>
      <c r="VV486" s="59">
        <v>150000</v>
      </c>
      <c r="VW486" s="59">
        <v>0</v>
      </c>
      <c r="VX486" s="59">
        <v>0</v>
      </c>
      <c r="VY486" s="59">
        <v>0</v>
      </c>
      <c r="VZ486" s="59">
        <v>0</v>
      </c>
      <c r="WA486" s="59"/>
      <c r="WD486" s="59">
        <v>0</v>
      </c>
      <c r="WE486" s="59">
        <v>12500</v>
      </c>
      <c r="WF486" s="59">
        <v>0</v>
      </c>
      <c r="WG486" s="59">
        <v>0</v>
      </c>
      <c r="WH486" s="59">
        <v>0</v>
      </c>
      <c r="WI486" s="59">
        <v>0</v>
      </c>
      <c r="WJ486" s="59"/>
      <c r="WM486" s="59">
        <v>0</v>
      </c>
      <c r="WN486" s="59">
        <v>524.54888795635759</v>
      </c>
      <c r="WO486" s="59">
        <v>0</v>
      </c>
      <c r="WP486" s="59">
        <v>0</v>
      </c>
      <c r="WQ486" s="59">
        <v>0</v>
      </c>
      <c r="WR486" s="59">
        <v>0</v>
      </c>
      <c r="WS486" s="59"/>
      <c r="WV486" s="74">
        <v>0</v>
      </c>
      <c r="WW486" s="74">
        <v>12</v>
      </c>
      <c r="WX486" s="74">
        <v>24</v>
      </c>
      <c r="WY486" s="74">
        <v>36</v>
      </c>
      <c r="WZ486" s="74">
        <v>48</v>
      </c>
      <c r="XA486" s="74">
        <v>60</v>
      </c>
      <c r="XB486" s="74"/>
      <c r="XE486" s="80">
        <v>0</v>
      </c>
      <c r="XF486" s="80">
        <v>1</v>
      </c>
      <c r="XG486" s="80">
        <v>2</v>
      </c>
      <c r="XH486" s="80">
        <v>3</v>
      </c>
      <c r="XI486" s="80">
        <v>4</v>
      </c>
      <c r="XJ486" s="80">
        <v>5</v>
      </c>
      <c r="XK486" s="80"/>
      <c r="XL486" s="75"/>
      <c r="XM486" s="75"/>
      <c r="XN486" s="80">
        <v>0</v>
      </c>
      <c r="XO486" s="80">
        <v>0</v>
      </c>
      <c r="XP486" s="80">
        <v>0</v>
      </c>
      <c r="XQ486" s="80">
        <v>0</v>
      </c>
      <c r="XR486" s="80">
        <v>0</v>
      </c>
      <c r="XS486" s="80">
        <v>0</v>
      </c>
      <c r="XT486" s="80"/>
      <c r="XW486" s="80">
        <v>0</v>
      </c>
      <c r="XX486" s="80">
        <v>0</v>
      </c>
      <c r="XY486" s="80">
        <v>0</v>
      </c>
      <c r="XZ486" s="80">
        <v>0</v>
      </c>
      <c r="YA486" s="80">
        <v>0</v>
      </c>
      <c r="YB486" s="80">
        <v>0</v>
      </c>
      <c r="YC486" s="80"/>
      <c r="YF486" s="5">
        <v>0</v>
      </c>
      <c r="YG486" s="5">
        <v>1093.684431389006</v>
      </c>
      <c r="YH486" s="5">
        <v>0</v>
      </c>
      <c r="YI486" s="5">
        <v>0</v>
      </c>
      <c r="YJ486" s="5">
        <v>0</v>
      </c>
      <c r="YK486" s="5">
        <v>0</v>
      </c>
      <c r="YL486" s="5"/>
      <c r="YO486" s="5">
        <v>0</v>
      </c>
      <c r="YP486" s="5">
        <v>23604.69995803609</v>
      </c>
      <c r="YQ486" s="5">
        <v>0</v>
      </c>
      <c r="YR486" s="5">
        <v>0</v>
      </c>
      <c r="YS486" s="5">
        <v>0</v>
      </c>
      <c r="YT486" s="5">
        <v>0</v>
      </c>
      <c r="YU486" s="5"/>
      <c r="YX486" s="5">
        <v>0</v>
      </c>
      <c r="YY486" s="5">
        <v>23394.261877874356</v>
      </c>
      <c r="YZ486" s="5">
        <v>0</v>
      </c>
      <c r="ZA486" s="5">
        <v>0</v>
      </c>
      <c r="ZB486" s="5">
        <v>0</v>
      </c>
      <c r="ZC486" s="5">
        <v>0</v>
      </c>
      <c r="ZD486" s="5"/>
      <c r="ZG486" s="5">
        <v>0</v>
      </c>
      <c r="ZH486" s="5">
        <v>524.54888795635759</v>
      </c>
      <c r="ZI486" s="5">
        <v>0</v>
      </c>
      <c r="ZJ486" s="5">
        <v>0</v>
      </c>
      <c r="ZK486" s="5">
        <v>0</v>
      </c>
      <c r="ZL486" s="5">
        <v>0</v>
      </c>
      <c r="ZM486" s="5"/>
      <c r="ZP486" s="60">
        <v>0</v>
      </c>
      <c r="ZQ486" s="60">
        <v>7343.684431389006</v>
      </c>
      <c r="ZR486" s="60">
        <v>0</v>
      </c>
      <c r="ZS486" s="60">
        <v>0</v>
      </c>
      <c r="ZT486" s="60">
        <v>0</v>
      </c>
      <c r="ZU486" s="60">
        <v>0</v>
      </c>
      <c r="ZV486" s="60"/>
      <c r="ZY486" s="60">
        <v>0</v>
      </c>
      <c r="ZZ486" s="60">
        <v>524.54888795635759</v>
      </c>
      <c r="AAA486" s="60">
        <v>0</v>
      </c>
      <c r="AAB486" s="60">
        <v>0</v>
      </c>
      <c r="AAC486" s="60">
        <v>0</v>
      </c>
      <c r="AAD486" s="60">
        <v>0</v>
      </c>
      <c r="AAE486" s="60"/>
      <c r="AAH486" s="60">
        <v>0</v>
      </c>
      <c r="AAI486" s="60">
        <v>11015.526647083509</v>
      </c>
      <c r="AAJ486" s="60">
        <v>0</v>
      </c>
      <c r="AAK486" s="60">
        <v>0</v>
      </c>
      <c r="AAL486" s="60">
        <v>0</v>
      </c>
      <c r="AAM486" s="60">
        <v>0</v>
      </c>
      <c r="AAN486" s="60"/>
      <c r="AAQ486" s="5">
        <v>0</v>
      </c>
      <c r="AAR486" s="5">
        <v>18359.211078472516</v>
      </c>
      <c r="AAS486" s="5">
        <v>0</v>
      </c>
      <c r="AAT486" s="5">
        <v>0</v>
      </c>
      <c r="AAU486" s="5">
        <v>0</v>
      </c>
      <c r="AAV486" s="5">
        <v>0</v>
      </c>
    </row>
    <row r="487" spans="2:724" ht="15" customHeight="1">
      <c r="B487" s="228">
        <v>214</v>
      </c>
      <c r="C487" s="228">
        <v>12</v>
      </c>
      <c r="D487" s="229" t="s">
        <v>492</v>
      </c>
      <c r="E487" s="73" t="b">
        <v>0</v>
      </c>
      <c r="F487" s="230">
        <v>42005</v>
      </c>
      <c r="G487" s="231" t="s">
        <v>426</v>
      </c>
      <c r="H487" s="57" t="s">
        <v>303</v>
      </c>
      <c r="I487" s="57" t="s">
        <v>198</v>
      </c>
      <c r="J487" s="229" t="s">
        <v>278</v>
      </c>
      <c r="K487" s="232">
        <v>0</v>
      </c>
      <c r="L487" s="232">
        <v>0</v>
      </c>
      <c r="M487" s="73" t="b">
        <v>1</v>
      </c>
      <c r="N487" s="73" t="b">
        <v>1</v>
      </c>
      <c r="O487" s="73" t="b">
        <v>1</v>
      </c>
      <c r="P487" s="27">
        <v>43101</v>
      </c>
      <c r="Q487" s="27" t="s">
        <v>426</v>
      </c>
      <c r="R487" s="69">
        <v>0</v>
      </c>
      <c r="S487" s="69">
        <v>0.06</v>
      </c>
      <c r="T487" s="69">
        <v>0.06</v>
      </c>
      <c r="U487" s="69">
        <v>0.06</v>
      </c>
      <c r="V487" s="69">
        <v>0.06</v>
      </c>
      <c r="W487" s="69">
        <v>0.06</v>
      </c>
      <c r="Z487" s="232">
        <v>0</v>
      </c>
      <c r="AA487" s="232">
        <v>0</v>
      </c>
      <c r="AB487" s="232">
        <v>0</v>
      </c>
      <c r="AC487" s="232">
        <v>0</v>
      </c>
      <c r="AD487" s="232">
        <v>0</v>
      </c>
      <c r="AE487" s="232">
        <v>0</v>
      </c>
      <c r="AF487" s="232">
        <v>0</v>
      </c>
      <c r="AG487" s="232">
        <v>0</v>
      </c>
      <c r="AH487" s="232">
        <v>0</v>
      </c>
      <c r="AI487" s="232">
        <v>0</v>
      </c>
      <c r="AJ487" s="232">
        <v>0</v>
      </c>
      <c r="AK487" s="232">
        <v>0</v>
      </c>
      <c r="AL487" s="234">
        <v>12500</v>
      </c>
      <c r="AM487" s="5">
        <v>12500</v>
      </c>
      <c r="AN487" s="5">
        <v>12500</v>
      </c>
      <c r="AO487" s="5">
        <v>12500</v>
      </c>
      <c r="AP487" s="5">
        <v>12500</v>
      </c>
      <c r="AQ487" s="5">
        <v>12500</v>
      </c>
      <c r="AR487" s="5">
        <v>12500</v>
      </c>
      <c r="AS487" s="5">
        <v>12500</v>
      </c>
      <c r="AT487" s="5">
        <v>12500</v>
      </c>
      <c r="AU487" s="5">
        <v>12500</v>
      </c>
      <c r="AV487" s="5">
        <v>12500</v>
      </c>
      <c r="AW487" s="5">
        <v>12500</v>
      </c>
      <c r="AX487" s="234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0</v>
      </c>
      <c r="CN487" s="5">
        <v>0</v>
      </c>
      <c r="CO487" s="5">
        <v>0</v>
      </c>
      <c r="CP487" s="5">
        <v>0</v>
      </c>
      <c r="CQ487" s="5">
        <v>0</v>
      </c>
      <c r="CR487" s="5">
        <v>0</v>
      </c>
      <c r="CS487" s="5">
        <v>0</v>
      </c>
      <c r="CU487" s="69">
        <v>0</v>
      </c>
      <c r="CV487" s="69">
        <v>0</v>
      </c>
      <c r="CW487" s="69">
        <v>0</v>
      </c>
      <c r="CX487" s="69">
        <v>0</v>
      </c>
      <c r="CY487" s="69">
        <v>0</v>
      </c>
      <c r="CZ487" s="69">
        <v>0</v>
      </c>
      <c r="DC487" s="5">
        <v>0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0</v>
      </c>
      <c r="DO487" s="5">
        <v>0</v>
      </c>
      <c r="DP487" s="5">
        <v>0</v>
      </c>
      <c r="DQ487" s="5">
        <v>0</v>
      </c>
      <c r="DR487" s="5">
        <v>0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0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0</v>
      </c>
      <c r="EK487" s="5">
        <v>0</v>
      </c>
      <c r="EL487" s="5">
        <v>0</v>
      </c>
      <c r="EM487" s="5">
        <v>0</v>
      </c>
      <c r="EN487" s="5">
        <v>0</v>
      </c>
      <c r="EO487" s="5">
        <v>0</v>
      </c>
      <c r="EP487" s="5">
        <v>0</v>
      </c>
      <c r="EQ487" s="5">
        <v>0</v>
      </c>
      <c r="ER487" s="5">
        <v>0</v>
      </c>
      <c r="ES487" s="5">
        <v>0</v>
      </c>
      <c r="ET487" s="5">
        <v>0</v>
      </c>
      <c r="EU487" s="5">
        <v>0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0</v>
      </c>
      <c r="FH487" s="5">
        <v>0</v>
      </c>
      <c r="FI487" s="5">
        <v>0</v>
      </c>
      <c r="FJ487" s="5">
        <v>0</v>
      </c>
      <c r="FK487" s="5">
        <v>0</v>
      </c>
      <c r="FL487" s="5">
        <v>0</v>
      </c>
      <c r="FM487" s="5">
        <v>0</v>
      </c>
      <c r="FN487" s="5">
        <v>0</v>
      </c>
      <c r="FO487" s="5">
        <v>0</v>
      </c>
      <c r="FP487" s="5">
        <v>0</v>
      </c>
      <c r="FQ487" s="5">
        <v>0</v>
      </c>
      <c r="FR487" s="5">
        <v>0</v>
      </c>
      <c r="FS487" s="5">
        <v>0</v>
      </c>
      <c r="FT487" s="5">
        <v>0</v>
      </c>
      <c r="FU487" s="5">
        <v>0</v>
      </c>
      <c r="FV487" s="5">
        <v>0</v>
      </c>
      <c r="FW487" s="5"/>
      <c r="FZ487" s="5">
        <v>0</v>
      </c>
      <c r="GA487" s="5">
        <v>0</v>
      </c>
      <c r="GB487" s="5">
        <v>0</v>
      </c>
      <c r="GC487" s="5">
        <v>0</v>
      </c>
      <c r="GD487" s="5">
        <v>0</v>
      </c>
      <c r="GE487" s="5">
        <v>0</v>
      </c>
      <c r="GF487" s="5">
        <v>0</v>
      </c>
      <c r="GG487" s="5">
        <v>0</v>
      </c>
      <c r="GH487" s="5">
        <v>0</v>
      </c>
      <c r="GI487" s="5">
        <v>0</v>
      </c>
      <c r="GJ487" s="5">
        <v>0</v>
      </c>
      <c r="GK487" s="5">
        <v>0</v>
      </c>
      <c r="GL487" s="5">
        <v>12500</v>
      </c>
      <c r="GM487" s="5">
        <v>12500</v>
      </c>
      <c r="GN487" s="5">
        <v>12500</v>
      </c>
      <c r="GO487" s="5">
        <v>12500</v>
      </c>
      <c r="GP487" s="5">
        <v>12500</v>
      </c>
      <c r="GQ487" s="5">
        <v>12500</v>
      </c>
      <c r="GR487" s="5">
        <v>12500</v>
      </c>
      <c r="GS487" s="5">
        <v>12500</v>
      </c>
      <c r="GT487" s="5">
        <v>12500</v>
      </c>
      <c r="GU487" s="5">
        <v>12500</v>
      </c>
      <c r="GV487" s="5">
        <v>12500</v>
      </c>
      <c r="GW487" s="5">
        <v>12500</v>
      </c>
      <c r="GX487" s="5">
        <v>0</v>
      </c>
      <c r="GY487" s="5">
        <v>0</v>
      </c>
      <c r="GZ487" s="5">
        <v>0</v>
      </c>
      <c r="HA487" s="5">
        <v>0</v>
      </c>
      <c r="HB487" s="5">
        <v>0</v>
      </c>
      <c r="HC487" s="5">
        <v>0</v>
      </c>
      <c r="HD487" s="5">
        <v>0</v>
      </c>
      <c r="HE487" s="5">
        <v>0</v>
      </c>
      <c r="HF487" s="5">
        <v>0</v>
      </c>
      <c r="HG487" s="5">
        <v>0</v>
      </c>
      <c r="HH487" s="5">
        <v>0</v>
      </c>
      <c r="HI487" s="5">
        <v>0</v>
      </c>
      <c r="HJ487" s="5">
        <v>0</v>
      </c>
      <c r="HK487" s="5">
        <v>0</v>
      </c>
      <c r="HL487" s="5">
        <v>0</v>
      </c>
      <c r="HM487" s="5">
        <v>0</v>
      </c>
      <c r="HN487" s="5">
        <v>0</v>
      </c>
      <c r="HO487" s="5">
        <v>0</v>
      </c>
      <c r="HP487" s="5">
        <v>0</v>
      </c>
      <c r="HQ487" s="5">
        <v>0</v>
      </c>
      <c r="HR487" s="5">
        <v>0</v>
      </c>
      <c r="HS487" s="5">
        <v>0</v>
      </c>
      <c r="HT487" s="5">
        <v>0</v>
      </c>
      <c r="HU487" s="5">
        <v>0</v>
      </c>
      <c r="HV487" s="5">
        <v>0</v>
      </c>
      <c r="HW487" s="5">
        <v>0</v>
      </c>
      <c r="HX487" s="5">
        <v>0</v>
      </c>
      <c r="HY487" s="5">
        <v>0</v>
      </c>
      <c r="HZ487" s="5">
        <v>0</v>
      </c>
      <c r="IA487" s="5">
        <v>0</v>
      </c>
      <c r="IB487" s="5">
        <v>0</v>
      </c>
      <c r="IC487" s="5">
        <v>0</v>
      </c>
      <c r="ID487" s="5">
        <v>0</v>
      </c>
      <c r="IE487" s="5">
        <v>0</v>
      </c>
      <c r="IF487" s="5">
        <v>0</v>
      </c>
      <c r="IG487" s="5">
        <v>0</v>
      </c>
      <c r="IH487" s="5">
        <v>0</v>
      </c>
      <c r="II487" s="5">
        <v>0</v>
      </c>
      <c r="IJ487" s="5">
        <v>0</v>
      </c>
      <c r="IK487" s="5">
        <v>0</v>
      </c>
      <c r="IL487" s="5">
        <v>0</v>
      </c>
      <c r="IM487" s="5">
        <v>0</v>
      </c>
      <c r="IN487" s="5">
        <v>0</v>
      </c>
      <c r="IO487" s="5">
        <v>0</v>
      </c>
      <c r="IP487" s="5">
        <v>0</v>
      </c>
      <c r="IQ487" s="5">
        <v>0</v>
      </c>
      <c r="IR487" s="5">
        <v>0</v>
      </c>
      <c r="IS487" s="5">
        <v>0</v>
      </c>
      <c r="IT487" s="5"/>
      <c r="IW487" s="5">
        <v>0</v>
      </c>
      <c r="IX487" s="5">
        <v>0</v>
      </c>
      <c r="IY487" s="5">
        <v>0</v>
      </c>
      <c r="IZ487" s="5">
        <v>0</v>
      </c>
      <c r="JA487" s="5">
        <v>0</v>
      </c>
      <c r="JB487" s="5">
        <v>0</v>
      </c>
      <c r="JC487" s="5">
        <v>0</v>
      </c>
      <c r="JD487" s="5">
        <v>0</v>
      </c>
      <c r="JE487" s="5">
        <v>0</v>
      </c>
      <c r="JF487" s="5">
        <v>0</v>
      </c>
      <c r="JG487" s="5">
        <v>0</v>
      </c>
      <c r="JH487" s="5">
        <v>0</v>
      </c>
      <c r="JI487" s="5">
        <v>358.75</v>
      </c>
      <c r="JJ487" s="5">
        <v>358.75</v>
      </c>
      <c r="JK487" s="5">
        <v>358.75</v>
      </c>
      <c r="JL487" s="5">
        <v>358.75</v>
      </c>
      <c r="JM487" s="5">
        <v>358.75</v>
      </c>
      <c r="JN487" s="5">
        <v>358.75</v>
      </c>
      <c r="JO487" s="5">
        <v>358.75</v>
      </c>
      <c r="JP487" s="5">
        <v>358.75</v>
      </c>
      <c r="JQ487" s="5">
        <v>358.75</v>
      </c>
      <c r="JR487" s="5">
        <v>358.75</v>
      </c>
      <c r="JS487" s="5">
        <v>358.75</v>
      </c>
      <c r="JT487" s="5">
        <v>358.75</v>
      </c>
      <c r="JU487" s="5">
        <v>0</v>
      </c>
      <c r="JV487" s="5">
        <v>0</v>
      </c>
      <c r="JW487" s="5">
        <v>0</v>
      </c>
      <c r="JX487" s="5">
        <v>0</v>
      </c>
      <c r="JY487" s="5">
        <v>0</v>
      </c>
      <c r="JZ487" s="5">
        <v>0</v>
      </c>
      <c r="KA487" s="5">
        <v>0</v>
      </c>
      <c r="KB487" s="5">
        <v>0</v>
      </c>
      <c r="KC487" s="5">
        <v>0</v>
      </c>
      <c r="KD487" s="5">
        <v>0</v>
      </c>
      <c r="KE487" s="5">
        <v>0</v>
      </c>
      <c r="KF487" s="5">
        <v>0</v>
      </c>
      <c r="KG487" s="5">
        <v>0</v>
      </c>
      <c r="KH487" s="5">
        <v>0</v>
      </c>
      <c r="KI487" s="5">
        <v>0</v>
      </c>
      <c r="KJ487" s="5">
        <v>0</v>
      </c>
      <c r="KK487" s="5">
        <v>0</v>
      </c>
      <c r="KL487" s="5">
        <v>0</v>
      </c>
      <c r="KM487" s="5">
        <v>0</v>
      </c>
      <c r="KN487" s="5">
        <v>0</v>
      </c>
      <c r="KO487" s="5">
        <v>0</v>
      </c>
      <c r="KP487" s="5">
        <v>0</v>
      </c>
      <c r="KQ487" s="5">
        <v>0</v>
      </c>
      <c r="KR487" s="5">
        <v>0</v>
      </c>
      <c r="KS487" s="5">
        <v>0</v>
      </c>
      <c r="KT487" s="5">
        <v>0</v>
      </c>
      <c r="KU487" s="5">
        <v>0</v>
      </c>
      <c r="KV487" s="5">
        <v>0</v>
      </c>
      <c r="KW487" s="5">
        <v>0</v>
      </c>
      <c r="KX487" s="5">
        <v>0</v>
      </c>
      <c r="KY487" s="5">
        <v>0</v>
      </c>
      <c r="KZ487" s="5">
        <v>0</v>
      </c>
      <c r="LA487" s="5">
        <v>0</v>
      </c>
      <c r="LB487" s="5">
        <v>0</v>
      </c>
      <c r="LC487" s="5">
        <v>0</v>
      </c>
      <c r="LD487" s="5">
        <v>0</v>
      </c>
      <c r="LE487" s="5">
        <v>0</v>
      </c>
      <c r="LF487" s="5">
        <v>0</v>
      </c>
      <c r="LG487" s="5">
        <v>0</v>
      </c>
      <c r="LH487" s="5">
        <v>0</v>
      </c>
      <c r="LI487" s="5">
        <v>0</v>
      </c>
      <c r="LJ487" s="5">
        <v>0</v>
      </c>
      <c r="LK487" s="5">
        <v>0</v>
      </c>
      <c r="LL487" s="5">
        <v>0</v>
      </c>
      <c r="LM487" s="5">
        <v>0</v>
      </c>
      <c r="LN487" s="5">
        <v>0</v>
      </c>
      <c r="LO487" s="5">
        <v>0</v>
      </c>
      <c r="LP487" s="5">
        <v>0</v>
      </c>
      <c r="LQ487" s="5"/>
      <c r="LT487" s="5">
        <v>0</v>
      </c>
      <c r="LU487" s="5">
        <v>0</v>
      </c>
      <c r="LV487" s="5">
        <v>0</v>
      </c>
      <c r="LW487" s="5">
        <v>0</v>
      </c>
      <c r="LX487" s="5">
        <v>0</v>
      </c>
      <c r="LY487" s="5">
        <v>0</v>
      </c>
      <c r="LZ487" s="5">
        <v>0</v>
      </c>
      <c r="MA487" s="5">
        <v>0</v>
      </c>
      <c r="MB487" s="5">
        <v>0</v>
      </c>
      <c r="MC487" s="5">
        <v>0</v>
      </c>
      <c r="MD487" s="5">
        <v>0</v>
      </c>
      <c r="ME487" s="5">
        <v>0</v>
      </c>
      <c r="MF487" s="5">
        <v>380</v>
      </c>
      <c r="MG487" s="5">
        <v>380</v>
      </c>
      <c r="MH487" s="5">
        <v>380</v>
      </c>
      <c r="MI487" s="5">
        <v>380</v>
      </c>
      <c r="MJ487" s="5">
        <v>380</v>
      </c>
      <c r="MK487" s="5">
        <v>380</v>
      </c>
      <c r="ML487" s="5">
        <v>380</v>
      </c>
      <c r="MM487" s="5">
        <v>380</v>
      </c>
      <c r="MN487" s="5">
        <v>380</v>
      </c>
      <c r="MO487" s="5">
        <v>380</v>
      </c>
      <c r="MP487" s="5">
        <v>380</v>
      </c>
      <c r="MQ487" s="5">
        <v>380</v>
      </c>
      <c r="MR487" s="5">
        <v>0</v>
      </c>
      <c r="MS487" s="5">
        <v>0</v>
      </c>
      <c r="MT487" s="5">
        <v>0</v>
      </c>
      <c r="MU487" s="5">
        <v>0</v>
      </c>
      <c r="MV487" s="5">
        <v>0</v>
      </c>
      <c r="MW487" s="5">
        <v>0</v>
      </c>
      <c r="MX487" s="5">
        <v>0</v>
      </c>
      <c r="MY487" s="5">
        <v>0</v>
      </c>
      <c r="MZ487" s="5">
        <v>0</v>
      </c>
      <c r="NA487" s="5">
        <v>0</v>
      </c>
      <c r="NB487" s="5">
        <v>0</v>
      </c>
      <c r="NC487" s="5">
        <v>0</v>
      </c>
      <c r="ND487" s="5">
        <v>0</v>
      </c>
      <c r="NE487" s="5">
        <v>0</v>
      </c>
      <c r="NF487" s="5">
        <v>0</v>
      </c>
      <c r="NG487" s="5">
        <v>0</v>
      </c>
      <c r="NH487" s="5">
        <v>0</v>
      </c>
      <c r="NI487" s="5">
        <v>0</v>
      </c>
      <c r="NJ487" s="5">
        <v>0</v>
      </c>
      <c r="NK487" s="5">
        <v>0</v>
      </c>
      <c r="NL487" s="5">
        <v>0</v>
      </c>
      <c r="NM487" s="5">
        <v>0</v>
      </c>
      <c r="NN487" s="5">
        <v>0</v>
      </c>
      <c r="NO487" s="5">
        <v>0</v>
      </c>
      <c r="NP487" s="5">
        <v>0</v>
      </c>
      <c r="NQ487" s="5">
        <v>0</v>
      </c>
      <c r="NR487" s="5">
        <v>0</v>
      </c>
      <c r="NS487" s="5">
        <v>0</v>
      </c>
      <c r="NT487" s="5">
        <v>0</v>
      </c>
      <c r="NU487" s="5">
        <v>0</v>
      </c>
      <c r="NV487" s="5">
        <v>0</v>
      </c>
      <c r="NW487" s="5">
        <v>0</v>
      </c>
      <c r="NX487" s="5">
        <v>0</v>
      </c>
      <c r="NY487" s="5">
        <v>0</v>
      </c>
      <c r="NZ487" s="5">
        <v>0</v>
      </c>
      <c r="OA487" s="5">
        <v>0</v>
      </c>
      <c r="OB487" s="5">
        <v>0</v>
      </c>
      <c r="OC487" s="5">
        <v>0</v>
      </c>
      <c r="OD487" s="5">
        <v>0</v>
      </c>
      <c r="OE487" s="5">
        <v>0</v>
      </c>
      <c r="OF487" s="5">
        <v>0</v>
      </c>
      <c r="OG487" s="5">
        <v>0</v>
      </c>
      <c r="OH487" s="5">
        <v>0</v>
      </c>
      <c r="OI487" s="5">
        <v>0</v>
      </c>
      <c r="OJ487" s="5">
        <v>0</v>
      </c>
      <c r="OK487" s="5">
        <v>0</v>
      </c>
      <c r="OL487" s="5">
        <v>0</v>
      </c>
      <c r="OM487" s="5">
        <v>0</v>
      </c>
      <c r="ON487" s="5"/>
      <c r="OQ487" s="59">
        <v>0</v>
      </c>
      <c r="OR487" s="59">
        <v>0</v>
      </c>
      <c r="OS487" s="59">
        <v>0</v>
      </c>
      <c r="OT487" s="59">
        <v>0</v>
      </c>
      <c r="OU487" s="59">
        <v>0</v>
      </c>
      <c r="OV487" s="59">
        <v>0</v>
      </c>
      <c r="OW487" s="59">
        <v>0</v>
      </c>
      <c r="OX487" s="59">
        <v>0</v>
      </c>
      <c r="OY487" s="59">
        <v>0</v>
      </c>
      <c r="OZ487" s="59">
        <v>0</v>
      </c>
      <c r="PA487" s="59">
        <v>0</v>
      </c>
      <c r="PB487" s="59">
        <v>0</v>
      </c>
      <c r="PC487" s="59">
        <v>0</v>
      </c>
      <c r="PD487" s="59">
        <v>0</v>
      </c>
      <c r="PE487" s="59">
        <v>0</v>
      </c>
      <c r="PF487" s="59">
        <v>0</v>
      </c>
      <c r="PG487" s="59">
        <v>0</v>
      </c>
      <c r="PH487" s="59">
        <v>0</v>
      </c>
      <c r="PI487" s="59">
        <v>0</v>
      </c>
      <c r="PJ487" s="59">
        <v>0</v>
      </c>
      <c r="PK487" s="59">
        <v>0</v>
      </c>
      <c r="PL487" s="59">
        <v>0</v>
      </c>
      <c r="PM487" s="59">
        <v>0</v>
      </c>
      <c r="PN487" s="59">
        <v>0</v>
      </c>
      <c r="PO487" s="59">
        <v>0</v>
      </c>
      <c r="PP487" s="59">
        <v>0</v>
      </c>
      <c r="PQ487" s="59">
        <v>0</v>
      </c>
      <c r="PR487" s="59">
        <v>0</v>
      </c>
      <c r="PS487" s="59">
        <v>0</v>
      </c>
      <c r="PT487" s="59">
        <v>0</v>
      </c>
      <c r="PU487" s="59">
        <v>0</v>
      </c>
      <c r="PV487" s="59">
        <v>0</v>
      </c>
      <c r="PW487" s="59">
        <v>0</v>
      </c>
      <c r="PX487" s="59">
        <v>0</v>
      </c>
      <c r="PY487" s="59">
        <v>0</v>
      </c>
      <c r="PZ487" s="59">
        <v>0</v>
      </c>
      <c r="QA487" s="59">
        <v>0</v>
      </c>
      <c r="QB487" s="59">
        <v>0</v>
      </c>
      <c r="QC487" s="59">
        <v>0</v>
      </c>
      <c r="QD487" s="59">
        <v>0</v>
      </c>
      <c r="QE487" s="59">
        <v>0</v>
      </c>
      <c r="QF487" s="59">
        <v>0</v>
      </c>
      <c r="QG487" s="59">
        <v>0</v>
      </c>
      <c r="QH487" s="59">
        <v>0</v>
      </c>
      <c r="QI487" s="59">
        <v>0</v>
      </c>
      <c r="QJ487" s="59">
        <v>0</v>
      </c>
      <c r="QK487" s="59">
        <v>0</v>
      </c>
      <c r="QL487" s="59">
        <v>0</v>
      </c>
      <c r="QM487" s="59">
        <v>0</v>
      </c>
      <c r="QN487" s="59">
        <v>0</v>
      </c>
      <c r="QO487" s="59">
        <v>0</v>
      </c>
      <c r="QP487" s="59">
        <v>0</v>
      </c>
      <c r="QQ487" s="59">
        <v>0</v>
      </c>
      <c r="QR487" s="59">
        <v>0</v>
      </c>
      <c r="QS487" s="59">
        <v>0</v>
      </c>
      <c r="QT487" s="59">
        <v>0</v>
      </c>
      <c r="QU487" s="59">
        <v>0</v>
      </c>
      <c r="QV487" s="59">
        <v>0</v>
      </c>
      <c r="QW487" s="59">
        <v>0</v>
      </c>
      <c r="QX487" s="59">
        <v>0</v>
      </c>
      <c r="QY487" s="59">
        <v>0</v>
      </c>
      <c r="QZ487" s="59">
        <v>0</v>
      </c>
      <c r="RA487" s="59">
        <v>0</v>
      </c>
      <c r="RB487" s="59">
        <v>0</v>
      </c>
      <c r="RC487" s="59">
        <v>0</v>
      </c>
      <c r="RD487" s="59">
        <v>0</v>
      </c>
      <c r="RE487" s="59">
        <v>0</v>
      </c>
      <c r="RF487" s="59">
        <v>0</v>
      </c>
      <c r="RG487" s="59">
        <v>0</v>
      </c>
      <c r="RH487" s="59">
        <v>0</v>
      </c>
      <c r="RI487" s="59">
        <v>0</v>
      </c>
      <c r="RJ487" s="59">
        <v>0</v>
      </c>
      <c r="RK487" s="59"/>
      <c r="RN487" s="59">
        <v>0</v>
      </c>
      <c r="RO487" s="59">
        <v>0</v>
      </c>
      <c r="RP487" s="59">
        <v>0</v>
      </c>
      <c r="RQ487" s="59">
        <v>0</v>
      </c>
      <c r="RR487" s="59">
        <v>0</v>
      </c>
      <c r="RS487" s="59">
        <v>0</v>
      </c>
      <c r="RT487" s="59">
        <v>0</v>
      </c>
      <c r="RU487" s="59">
        <v>0</v>
      </c>
      <c r="RV487" s="59">
        <v>0</v>
      </c>
      <c r="RW487" s="59">
        <v>0</v>
      </c>
      <c r="RX487" s="59">
        <v>0</v>
      </c>
      <c r="RY487" s="59">
        <v>0</v>
      </c>
      <c r="RZ487" s="59">
        <v>738.75</v>
      </c>
      <c r="SA487" s="59">
        <v>738.75</v>
      </c>
      <c r="SB487" s="59">
        <v>738.75</v>
      </c>
      <c r="SC487" s="59">
        <v>738.75</v>
      </c>
      <c r="SD487" s="59">
        <v>738.75</v>
      </c>
      <c r="SE487" s="59">
        <v>738.75</v>
      </c>
      <c r="SF487" s="59">
        <v>738.75</v>
      </c>
      <c r="SG487" s="59">
        <v>738.75</v>
      </c>
      <c r="SH487" s="59">
        <v>738.75</v>
      </c>
      <c r="SI487" s="59">
        <v>738.75</v>
      </c>
      <c r="SJ487" s="59">
        <v>738.75</v>
      </c>
      <c r="SK487" s="59">
        <v>738.75</v>
      </c>
      <c r="SL487" s="59">
        <v>0</v>
      </c>
      <c r="SM487" s="59">
        <v>0</v>
      </c>
      <c r="SN487" s="59">
        <v>0</v>
      </c>
      <c r="SO487" s="59">
        <v>0</v>
      </c>
      <c r="SP487" s="59">
        <v>0</v>
      </c>
      <c r="SQ487" s="59">
        <v>0</v>
      </c>
      <c r="SR487" s="59">
        <v>0</v>
      </c>
      <c r="SS487" s="59">
        <v>0</v>
      </c>
      <c r="ST487" s="59">
        <v>0</v>
      </c>
      <c r="SU487" s="59">
        <v>0</v>
      </c>
      <c r="SV487" s="59">
        <v>0</v>
      </c>
      <c r="SW487" s="59">
        <v>0</v>
      </c>
      <c r="SX487" s="59">
        <v>0</v>
      </c>
      <c r="SY487" s="59">
        <v>0</v>
      </c>
      <c r="SZ487" s="59">
        <v>0</v>
      </c>
      <c r="TA487" s="59">
        <v>0</v>
      </c>
      <c r="TB487" s="59">
        <v>0</v>
      </c>
      <c r="TC487" s="59">
        <v>0</v>
      </c>
      <c r="TD487" s="59">
        <v>0</v>
      </c>
      <c r="TE487" s="59">
        <v>0</v>
      </c>
      <c r="TF487" s="59">
        <v>0</v>
      </c>
      <c r="TG487" s="59">
        <v>0</v>
      </c>
      <c r="TH487" s="59">
        <v>0</v>
      </c>
      <c r="TI487" s="59">
        <v>0</v>
      </c>
      <c r="TJ487" s="59">
        <v>0</v>
      </c>
      <c r="TK487" s="59">
        <v>0</v>
      </c>
      <c r="TL487" s="59">
        <v>0</v>
      </c>
      <c r="TM487" s="59">
        <v>0</v>
      </c>
      <c r="TN487" s="59">
        <v>0</v>
      </c>
      <c r="TO487" s="59">
        <v>0</v>
      </c>
      <c r="TP487" s="59">
        <v>0</v>
      </c>
      <c r="TQ487" s="59">
        <v>0</v>
      </c>
      <c r="TR487" s="59">
        <v>0</v>
      </c>
      <c r="TS487" s="59">
        <v>0</v>
      </c>
      <c r="TT487" s="59">
        <v>0</v>
      </c>
      <c r="TU487" s="59">
        <v>0</v>
      </c>
      <c r="TV487" s="59">
        <v>0</v>
      </c>
      <c r="TW487" s="59">
        <v>0</v>
      </c>
      <c r="TX487" s="59">
        <v>0</v>
      </c>
      <c r="TY487" s="59">
        <v>0</v>
      </c>
      <c r="TZ487" s="59">
        <v>0</v>
      </c>
      <c r="UA487" s="59">
        <v>0</v>
      </c>
      <c r="UB487" s="59">
        <v>0</v>
      </c>
      <c r="UC487" s="59">
        <v>0</v>
      </c>
      <c r="UD487" s="59">
        <v>0</v>
      </c>
      <c r="UE487" s="59">
        <v>0</v>
      </c>
      <c r="UF487" s="59">
        <v>0</v>
      </c>
      <c r="UG487" s="59">
        <v>0</v>
      </c>
      <c r="UH487" s="59"/>
      <c r="UK487" s="59">
        <v>0</v>
      </c>
      <c r="UL487" s="59">
        <v>4305</v>
      </c>
      <c r="UM487" s="59">
        <v>0</v>
      </c>
      <c r="UN487" s="59">
        <v>0</v>
      </c>
      <c r="UO487" s="59">
        <v>0</v>
      </c>
      <c r="UP487" s="59">
        <v>0</v>
      </c>
      <c r="UQ487" s="59"/>
      <c r="UT487" s="59">
        <v>0</v>
      </c>
      <c r="UU487" s="59">
        <v>4560</v>
      </c>
      <c r="UV487" s="59">
        <v>0</v>
      </c>
      <c r="UW487" s="59">
        <v>0</v>
      </c>
      <c r="UX487" s="59">
        <v>0</v>
      </c>
      <c r="UY487" s="59">
        <v>0</v>
      </c>
      <c r="UZ487" s="59"/>
      <c r="VC487" s="59">
        <v>0</v>
      </c>
      <c r="VD487" s="59">
        <v>0</v>
      </c>
      <c r="VE487" s="59">
        <v>0</v>
      </c>
      <c r="VF487" s="59">
        <v>0</v>
      </c>
      <c r="VG487" s="59">
        <v>0</v>
      </c>
      <c r="VH487" s="59">
        <v>0</v>
      </c>
      <c r="VI487" s="59"/>
      <c r="VL487" s="59">
        <v>0</v>
      </c>
      <c r="VM487" s="59">
        <v>8865</v>
      </c>
      <c r="VN487" s="59">
        <v>0</v>
      </c>
      <c r="VO487" s="59">
        <v>0</v>
      </c>
      <c r="VP487" s="59">
        <v>0</v>
      </c>
      <c r="VQ487" s="59">
        <v>0</v>
      </c>
      <c r="VR487" s="59"/>
      <c r="VU487" s="59">
        <v>0</v>
      </c>
      <c r="VV487" s="59">
        <v>150000</v>
      </c>
      <c r="VW487" s="59">
        <v>0</v>
      </c>
      <c r="VX487" s="59">
        <v>0</v>
      </c>
      <c r="VY487" s="59">
        <v>0</v>
      </c>
      <c r="VZ487" s="59">
        <v>0</v>
      </c>
      <c r="WA487" s="59"/>
      <c r="WD487" s="59">
        <v>0</v>
      </c>
      <c r="WE487" s="59">
        <v>12500</v>
      </c>
      <c r="WF487" s="59">
        <v>0</v>
      </c>
      <c r="WG487" s="59">
        <v>0</v>
      </c>
      <c r="WH487" s="59">
        <v>0</v>
      </c>
      <c r="WI487" s="59">
        <v>0</v>
      </c>
      <c r="WJ487" s="59"/>
      <c r="WM487" s="59">
        <v>0</v>
      </c>
      <c r="WN487" s="59">
        <v>524.54888795635759</v>
      </c>
      <c r="WO487" s="59">
        <v>0</v>
      </c>
      <c r="WP487" s="59">
        <v>0</v>
      </c>
      <c r="WQ487" s="59">
        <v>0</v>
      </c>
      <c r="WR487" s="59">
        <v>0</v>
      </c>
      <c r="WS487" s="59"/>
      <c r="WV487" s="74">
        <v>0</v>
      </c>
      <c r="WW487" s="74">
        <v>12</v>
      </c>
      <c r="WX487" s="74">
        <v>24</v>
      </c>
      <c r="WY487" s="74">
        <v>36</v>
      </c>
      <c r="WZ487" s="74">
        <v>48</v>
      </c>
      <c r="XA487" s="74">
        <v>60</v>
      </c>
      <c r="XB487" s="74"/>
      <c r="XE487" s="80">
        <v>0</v>
      </c>
      <c r="XF487" s="80">
        <v>1</v>
      </c>
      <c r="XG487" s="80">
        <v>2</v>
      </c>
      <c r="XH487" s="80">
        <v>3</v>
      </c>
      <c r="XI487" s="80">
        <v>4</v>
      </c>
      <c r="XJ487" s="80">
        <v>5</v>
      </c>
      <c r="XK487" s="80"/>
      <c r="XL487" s="75"/>
      <c r="XM487" s="75"/>
      <c r="XN487" s="80">
        <v>0</v>
      </c>
      <c r="XO487" s="80">
        <v>0</v>
      </c>
      <c r="XP487" s="80">
        <v>0</v>
      </c>
      <c r="XQ487" s="80">
        <v>0</v>
      </c>
      <c r="XR487" s="80">
        <v>0</v>
      </c>
      <c r="XS487" s="80">
        <v>0</v>
      </c>
      <c r="XT487" s="80"/>
      <c r="XW487" s="80">
        <v>0</v>
      </c>
      <c r="XX487" s="80">
        <v>0</v>
      </c>
      <c r="XY487" s="80">
        <v>0</v>
      </c>
      <c r="XZ487" s="80">
        <v>0</v>
      </c>
      <c r="YA487" s="80">
        <v>0</v>
      </c>
      <c r="YB487" s="80">
        <v>0</v>
      </c>
      <c r="YC487" s="80"/>
      <c r="YF487" s="5">
        <v>0</v>
      </c>
      <c r="YG487" s="5">
        <v>1093.684431389006</v>
      </c>
      <c r="YH487" s="5">
        <v>0</v>
      </c>
      <c r="YI487" s="5">
        <v>0</v>
      </c>
      <c r="YJ487" s="5">
        <v>0</v>
      </c>
      <c r="YK487" s="5">
        <v>0</v>
      </c>
      <c r="YL487" s="5"/>
      <c r="YO487" s="5">
        <v>0</v>
      </c>
      <c r="YP487" s="5">
        <v>23604.69995803609</v>
      </c>
      <c r="YQ487" s="5">
        <v>0</v>
      </c>
      <c r="YR487" s="5">
        <v>0</v>
      </c>
      <c r="YS487" s="5">
        <v>0</v>
      </c>
      <c r="YT487" s="5">
        <v>0</v>
      </c>
      <c r="YU487" s="5"/>
      <c r="YX487" s="5">
        <v>0</v>
      </c>
      <c r="YY487" s="5">
        <v>23394.261877874356</v>
      </c>
      <c r="YZ487" s="5">
        <v>0</v>
      </c>
      <c r="ZA487" s="5">
        <v>0</v>
      </c>
      <c r="ZB487" s="5">
        <v>0</v>
      </c>
      <c r="ZC487" s="5">
        <v>0</v>
      </c>
      <c r="ZD487" s="5"/>
      <c r="ZG487" s="5">
        <v>0</v>
      </c>
      <c r="ZH487" s="5">
        <v>524.54888795635759</v>
      </c>
      <c r="ZI487" s="5">
        <v>0</v>
      </c>
      <c r="ZJ487" s="5">
        <v>0</v>
      </c>
      <c r="ZK487" s="5">
        <v>0</v>
      </c>
      <c r="ZL487" s="5">
        <v>0</v>
      </c>
      <c r="ZM487" s="5"/>
      <c r="ZP487" s="60">
        <v>0</v>
      </c>
      <c r="ZQ487" s="60">
        <v>7343.684431389006</v>
      </c>
      <c r="ZR487" s="60">
        <v>0</v>
      </c>
      <c r="ZS487" s="60">
        <v>0</v>
      </c>
      <c r="ZT487" s="60">
        <v>0</v>
      </c>
      <c r="ZU487" s="60">
        <v>0</v>
      </c>
      <c r="ZV487" s="60"/>
      <c r="ZY487" s="60">
        <v>0</v>
      </c>
      <c r="ZZ487" s="60">
        <v>524.54888795635759</v>
      </c>
      <c r="AAA487" s="60">
        <v>0</v>
      </c>
      <c r="AAB487" s="60">
        <v>0</v>
      </c>
      <c r="AAC487" s="60">
        <v>0</v>
      </c>
      <c r="AAD487" s="60">
        <v>0</v>
      </c>
      <c r="AAE487" s="60"/>
      <c r="AAH487" s="60">
        <v>0</v>
      </c>
      <c r="AAI487" s="60">
        <v>11015.526647083509</v>
      </c>
      <c r="AAJ487" s="60">
        <v>0</v>
      </c>
      <c r="AAK487" s="60">
        <v>0</v>
      </c>
      <c r="AAL487" s="60">
        <v>0</v>
      </c>
      <c r="AAM487" s="60">
        <v>0</v>
      </c>
      <c r="AAN487" s="60"/>
      <c r="AAQ487" s="5">
        <v>0</v>
      </c>
      <c r="AAR487" s="5">
        <v>18359.211078472516</v>
      </c>
      <c r="AAS487" s="5">
        <v>0</v>
      </c>
      <c r="AAT487" s="5">
        <v>0</v>
      </c>
      <c r="AAU487" s="5">
        <v>0</v>
      </c>
      <c r="AAV487" s="5">
        <v>0</v>
      </c>
    </row>
    <row r="488" spans="2:724" ht="15" customHeight="1">
      <c r="B488" s="228">
        <v>215</v>
      </c>
      <c r="C488" s="228">
        <v>13</v>
      </c>
      <c r="D488" s="229" t="s">
        <v>493</v>
      </c>
      <c r="E488" s="73" t="b">
        <v>0</v>
      </c>
      <c r="F488" s="230">
        <v>42005</v>
      </c>
      <c r="G488" s="231" t="s">
        <v>426</v>
      </c>
      <c r="H488" s="57" t="s">
        <v>303</v>
      </c>
      <c r="I488" s="57" t="s">
        <v>198</v>
      </c>
      <c r="J488" s="229" t="s">
        <v>278</v>
      </c>
      <c r="K488" s="232">
        <v>0</v>
      </c>
      <c r="L488" s="232">
        <v>0</v>
      </c>
      <c r="M488" s="73" t="b">
        <v>1</v>
      </c>
      <c r="N488" s="73" t="b">
        <v>1</v>
      </c>
      <c r="O488" s="73" t="b">
        <v>1</v>
      </c>
      <c r="P488" s="27">
        <v>43101</v>
      </c>
      <c r="Q488" s="27" t="s">
        <v>426</v>
      </c>
      <c r="R488" s="69">
        <v>0</v>
      </c>
      <c r="S488" s="69">
        <v>0.06</v>
      </c>
      <c r="T488" s="69">
        <v>0.06</v>
      </c>
      <c r="U488" s="69">
        <v>0.06</v>
      </c>
      <c r="V488" s="69">
        <v>0.06</v>
      </c>
      <c r="W488" s="69">
        <v>0.06</v>
      </c>
      <c r="Z488" s="232">
        <v>0</v>
      </c>
      <c r="AA488" s="232">
        <v>0</v>
      </c>
      <c r="AB488" s="232">
        <v>0</v>
      </c>
      <c r="AC488" s="232">
        <v>0</v>
      </c>
      <c r="AD488" s="232">
        <v>0</v>
      </c>
      <c r="AE488" s="232">
        <v>0</v>
      </c>
      <c r="AF488" s="232">
        <v>0</v>
      </c>
      <c r="AG488" s="232">
        <v>0</v>
      </c>
      <c r="AH488" s="232">
        <v>0</v>
      </c>
      <c r="AI488" s="232">
        <v>0</v>
      </c>
      <c r="AJ488" s="232">
        <v>0</v>
      </c>
      <c r="AK488" s="232">
        <v>0</v>
      </c>
      <c r="AL488" s="234">
        <v>12500</v>
      </c>
      <c r="AM488" s="5">
        <v>12500</v>
      </c>
      <c r="AN488" s="5">
        <v>12500</v>
      </c>
      <c r="AO488" s="5">
        <v>12500</v>
      </c>
      <c r="AP488" s="5">
        <v>12500</v>
      </c>
      <c r="AQ488" s="5">
        <v>12500</v>
      </c>
      <c r="AR488" s="5">
        <v>12500</v>
      </c>
      <c r="AS488" s="5">
        <v>12500</v>
      </c>
      <c r="AT488" s="5">
        <v>12500</v>
      </c>
      <c r="AU488" s="5">
        <v>12500</v>
      </c>
      <c r="AV488" s="5">
        <v>12500</v>
      </c>
      <c r="AW488" s="5">
        <v>12500</v>
      </c>
      <c r="AX488" s="234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0</v>
      </c>
      <c r="BS488" s="5">
        <v>0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0</v>
      </c>
      <c r="CO488" s="5">
        <v>0</v>
      </c>
      <c r="CP488" s="5">
        <v>0</v>
      </c>
      <c r="CQ488" s="5">
        <v>0</v>
      </c>
      <c r="CR488" s="5">
        <v>0</v>
      </c>
      <c r="CS488" s="5">
        <v>0</v>
      </c>
      <c r="CU488" s="69">
        <v>0</v>
      </c>
      <c r="CV488" s="69">
        <v>0</v>
      </c>
      <c r="CW488" s="69">
        <v>0</v>
      </c>
      <c r="CX488" s="69">
        <v>0</v>
      </c>
      <c r="CY488" s="69">
        <v>0</v>
      </c>
      <c r="CZ488" s="69">
        <v>0</v>
      </c>
      <c r="DC488" s="5">
        <v>0</v>
      </c>
      <c r="DD488" s="5">
        <v>0</v>
      </c>
      <c r="DE488" s="5">
        <v>0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0</v>
      </c>
      <c r="DO488" s="5">
        <v>0</v>
      </c>
      <c r="DP488" s="5">
        <v>0</v>
      </c>
      <c r="DQ488" s="5">
        <v>0</v>
      </c>
      <c r="DR488" s="5">
        <v>0</v>
      </c>
      <c r="DS488" s="5">
        <v>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0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0</v>
      </c>
      <c r="EK488" s="5">
        <v>0</v>
      </c>
      <c r="EL488" s="5">
        <v>0</v>
      </c>
      <c r="EM488" s="5">
        <v>0</v>
      </c>
      <c r="EN488" s="5">
        <v>0</v>
      </c>
      <c r="EO488" s="5">
        <v>0</v>
      </c>
      <c r="EP488" s="5">
        <v>0</v>
      </c>
      <c r="EQ488" s="5">
        <v>0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0</v>
      </c>
      <c r="FH488" s="5">
        <v>0</v>
      </c>
      <c r="FI488" s="5">
        <v>0</v>
      </c>
      <c r="FJ488" s="5">
        <v>0</v>
      </c>
      <c r="FK488" s="5">
        <v>0</v>
      </c>
      <c r="FL488" s="5">
        <v>0</v>
      </c>
      <c r="FM488" s="5">
        <v>0</v>
      </c>
      <c r="FN488" s="5">
        <v>0</v>
      </c>
      <c r="FO488" s="5">
        <v>0</v>
      </c>
      <c r="FP488" s="5">
        <v>0</v>
      </c>
      <c r="FQ488" s="5">
        <v>0</v>
      </c>
      <c r="FR488" s="5">
        <v>0</v>
      </c>
      <c r="FS488" s="5">
        <v>0</v>
      </c>
      <c r="FT488" s="5">
        <v>0</v>
      </c>
      <c r="FU488" s="5">
        <v>0</v>
      </c>
      <c r="FV488" s="5">
        <v>0</v>
      </c>
      <c r="FW488" s="5"/>
      <c r="FZ488" s="5">
        <v>0</v>
      </c>
      <c r="GA488" s="5">
        <v>0</v>
      </c>
      <c r="GB488" s="5">
        <v>0</v>
      </c>
      <c r="GC488" s="5">
        <v>0</v>
      </c>
      <c r="GD488" s="5">
        <v>0</v>
      </c>
      <c r="GE488" s="5">
        <v>0</v>
      </c>
      <c r="GF488" s="5">
        <v>0</v>
      </c>
      <c r="GG488" s="5">
        <v>0</v>
      </c>
      <c r="GH488" s="5">
        <v>0</v>
      </c>
      <c r="GI488" s="5">
        <v>0</v>
      </c>
      <c r="GJ488" s="5">
        <v>0</v>
      </c>
      <c r="GK488" s="5">
        <v>0</v>
      </c>
      <c r="GL488" s="5">
        <v>12500</v>
      </c>
      <c r="GM488" s="5">
        <v>12500</v>
      </c>
      <c r="GN488" s="5">
        <v>12500</v>
      </c>
      <c r="GO488" s="5">
        <v>12500</v>
      </c>
      <c r="GP488" s="5">
        <v>12500</v>
      </c>
      <c r="GQ488" s="5">
        <v>12500</v>
      </c>
      <c r="GR488" s="5">
        <v>12500</v>
      </c>
      <c r="GS488" s="5">
        <v>12500</v>
      </c>
      <c r="GT488" s="5">
        <v>12500</v>
      </c>
      <c r="GU488" s="5">
        <v>12500</v>
      </c>
      <c r="GV488" s="5">
        <v>12500</v>
      </c>
      <c r="GW488" s="5">
        <v>12500</v>
      </c>
      <c r="GX488" s="5">
        <v>0</v>
      </c>
      <c r="GY488" s="5">
        <v>0</v>
      </c>
      <c r="GZ488" s="5">
        <v>0</v>
      </c>
      <c r="HA488" s="5">
        <v>0</v>
      </c>
      <c r="HB488" s="5">
        <v>0</v>
      </c>
      <c r="HC488" s="5">
        <v>0</v>
      </c>
      <c r="HD488" s="5">
        <v>0</v>
      </c>
      <c r="HE488" s="5">
        <v>0</v>
      </c>
      <c r="HF488" s="5">
        <v>0</v>
      </c>
      <c r="HG488" s="5">
        <v>0</v>
      </c>
      <c r="HH488" s="5">
        <v>0</v>
      </c>
      <c r="HI488" s="5">
        <v>0</v>
      </c>
      <c r="HJ488" s="5">
        <v>0</v>
      </c>
      <c r="HK488" s="5">
        <v>0</v>
      </c>
      <c r="HL488" s="5">
        <v>0</v>
      </c>
      <c r="HM488" s="5">
        <v>0</v>
      </c>
      <c r="HN488" s="5">
        <v>0</v>
      </c>
      <c r="HO488" s="5">
        <v>0</v>
      </c>
      <c r="HP488" s="5">
        <v>0</v>
      </c>
      <c r="HQ488" s="5">
        <v>0</v>
      </c>
      <c r="HR488" s="5">
        <v>0</v>
      </c>
      <c r="HS488" s="5">
        <v>0</v>
      </c>
      <c r="HT488" s="5">
        <v>0</v>
      </c>
      <c r="HU488" s="5">
        <v>0</v>
      </c>
      <c r="HV488" s="5">
        <v>0</v>
      </c>
      <c r="HW488" s="5">
        <v>0</v>
      </c>
      <c r="HX488" s="5">
        <v>0</v>
      </c>
      <c r="HY488" s="5">
        <v>0</v>
      </c>
      <c r="HZ488" s="5">
        <v>0</v>
      </c>
      <c r="IA488" s="5">
        <v>0</v>
      </c>
      <c r="IB488" s="5">
        <v>0</v>
      </c>
      <c r="IC488" s="5">
        <v>0</v>
      </c>
      <c r="ID488" s="5">
        <v>0</v>
      </c>
      <c r="IE488" s="5">
        <v>0</v>
      </c>
      <c r="IF488" s="5">
        <v>0</v>
      </c>
      <c r="IG488" s="5">
        <v>0</v>
      </c>
      <c r="IH488" s="5">
        <v>0</v>
      </c>
      <c r="II488" s="5">
        <v>0</v>
      </c>
      <c r="IJ488" s="5">
        <v>0</v>
      </c>
      <c r="IK488" s="5">
        <v>0</v>
      </c>
      <c r="IL488" s="5">
        <v>0</v>
      </c>
      <c r="IM488" s="5">
        <v>0</v>
      </c>
      <c r="IN488" s="5">
        <v>0</v>
      </c>
      <c r="IO488" s="5">
        <v>0</v>
      </c>
      <c r="IP488" s="5">
        <v>0</v>
      </c>
      <c r="IQ488" s="5">
        <v>0</v>
      </c>
      <c r="IR488" s="5">
        <v>0</v>
      </c>
      <c r="IS488" s="5">
        <v>0</v>
      </c>
      <c r="IT488" s="5"/>
      <c r="IW488" s="5">
        <v>0</v>
      </c>
      <c r="IX488" s="5">
        <v>0</v>
      </c>
      <c r="IY488" s="5">
        <v>0</v>
      </c>
      <c r="IZ488" s="5">
        <v>0</v>
      </c>
      <c r="JA488" s="5">
        <v>0</v>
      </c>
      <c r="JB488" s="5">
        <v>0</v>
      </c>
      <c r="JC488" s="5">
        <v>0</v>
      </c>
      <c r="JD488" s="5">
        <v>0</v>
      </c>
      <c r="JE488" s="5">
        <v>0</v>
      </c>
      <c r="JF488" s="5">
        <v>0</v>
      </c>
      <c r="JG488" s="5">
        <v>0</v>
      </c>
      <c r="JH488" s="5">
        <v>0</v>
      </c>
      <c r="JI488" s="5">
        <v>358.75</v>
      </c>
      <c r="JJ488" s="5">
        <v>358.75</v>
      </c>
      <c r="JK488" s="5">
        <v>358.75</v>
      </c>
      <c r="JL488" s="5">
        <v>358.75</v>
      </c>
      <c r="JM488" s="5">
        <v>358.75</v>
      </c>
      <c r="JN488" s="5">
        <v>358.75</v>
      </c>
      <c r="JO488" s="5">
        <v>358.75</v>
      </c>
      <c r="JP488" s="5">
        <v>358.75</v>
      </c>
      <c r="JQ488" s="5">
        <v>358.75</v>
      </c>
      <c r="JR488" s="5">
        <v>358.75</v>
      </c>
      <c r="JS488" s="5">
        <v>358.75</v>
      </c>
      <c r="JT488" s="5">
        <v>358.75</v>
      </c>
      <c r="JU488" s="5">
        <v>0</v>
      </c>
      <c r="JV488" s="5">
        <v>0</v>
      </c>
      <c r="JW488" s="5">
        <v>0</v>
      </c>
      <c r="JX488" s="5">
        <v>0</v>
      </c>
      <c r="JY488" s="5">
        <v>0</v>
      </c>
      <c r="JZ488" s="5">
        <v>0</v>
      </c>
      <c r="KA488" s="5">
        <v>0</v>
      </c>
      <c r="KB488" s="5">
        <v>0</v>
      </c>
      <c r="KC488" s="5">
        <v>0</v>
      </c>
      <c r="KD488" s="5">
        <v>0</v>
      </c>
      <c r="KE488" s="5">
        <v>0</v>
      </c>
      <c r="KF488" s="5">
        <v>0</v>
      </c>
      <c r="KG488" s="5">
        <v>0</v>
      </c>
      <c r="KH488" s="5">
        <v>0</v>
      </c>
      <c r="KI488" s="5">
        <v>0</v>
      </c>
      <c r="KJ488" s="5">
        <v>0</v>
      </c>
      <c r="KK488" s="5">
        <v>0</v>
      </c>
      <c r="KL488" s="5">
        <v>0</v>
      </c>
      <c r="KM488" s="5">
        <v>0</v>
      </c>
      <c r="KN488" s="5">
        <v>0</v>
      </c>
      <c r="KO488" s="5">
        <v>0</v>
      </c>
      <c r="KP488" s="5">
        <v>0</v>
      </c>
      <c r="KQ488" s="5">
        <v>0</v>
      </c>
      <c r="KR488" s="5">
        <v>0</v>
      </c>
      <c r="KS488" s="5">
        <v>0</v>
      </c>
      <c r="KT488" s="5">
        <v>0</v>
      </c>
      <c r="KU488" s="5">
        <v>0</v>
      </c>
      <c r="KV488" s="5">
        <v>0</v>
      </c>
      <c r="KW488" s="5">
        <v>0</v>
      </c>
      <c r="KX488" s="5">
        <v>0</v>
      </c>
      <c r="KY488" s="5">
        <v>0</v>
      </c>
      <c r="KZ488" s="5">
        <v>0</v>
      </c>
      <c r="LA488" s="5">
        <v>0</v>
      </c>
      <c r="LB488" s="5">
        <v>0</v>
      </c>
      <c r="LC488" s="5">
        <v>0</v>
      </c>
      <c r="LD488" s="5">
        <v>0</v>
      </c>
      <c r="LE488" s="5">
        <v>0</v>
      </c>
      <c r="LF488" s="5">
        <v>0</v>
      </c>
      <c r="LG488" s="5">
        <v>0</v>
      </c>
      <c r="LH488" s="5">
        <v>0</v>
      </c>
      <c r="LI488" s="5">
        <v>0</v>
      </c>
      <c r="LJ488" s="5">
        <v>0</v>
      </c>
      <c r="LK488" s="5">
        <v>0</v>
      </c>
      <c r="LL488" s="5">
        <v>0</v>
      </c>
      <c r="LM488" s="5">
        <v>0</v>
      </c>
      <c r="LN488" s="5">
        <v>0</v>
      </c>
      <c r="LO488" s="5">
        <v>0</v>
      </c>
      <c r="LP488" s="5">
        <v>0</v>
      </c>
      <c r="LQ488" s="5"/>
      <c r="LT488" s="5">
        <v>0</v>
      </c>
      <c r="LU488" s="5">
        <v>0</v>
      </c>
      <c r="LV488" s="5">
        <v>0</v>
      </c>
      <c r="LW488" s="5">
        <v>0</v>
      </c>
      <c r="LX488" s="5">
        <v>0</v>
      </c>
      <c r="LY488" s="5">
        <v>0</v>
      </c>
      <c r="LZ488" s="5">
        <v>0</v>
      </c>
      <c r="MA488" s="5">
        <v>0</v>
      </c>
      <c r="MB488" s="5">
        <v>0</v>
      </c>
      <c r="MC488" s="5">
        <v>0</v>
      </c>
      <c r="MD488" s="5">
        <v>0</v>
      </c>
      <c r="ME488" s="5">
        <v>0</v>
      </c>
      <c r="MF488" s="5">
        <v>380</v>
      </c>
      <c r="MG488" s="5">
        <v>380</v>
      </c>
      <c r="MH488" s="5">
        <v>380</v>
      </c>
      <c r="MI488" s="5">
        <v>380</v>
      </c>
      <c r="MJ488" s="5">
        <v>380</v>
      </c>
      <c r="MK488" s="5">
        <v>380</v>
      </c>
      <c r="ML488" s="5">
        <v>380</v>
      </c>
      <c r="MM488" s="5">
        <v>380</v>
      </c>
      <c r="MN488" s="5">
        <v>380</v>
      </c>
      <c r="MO488" s="5">
        <v>380</v>
      </c>
      <c r="MP488" s="5">
        <v>380</v>
      </c>
      <c r="MQ488" s="5">
        <v>380</v>
      </c>
      <c r="MR488" s="5">
        <v>0</v>
      </c>
      <c r="MS488" s="5">
        <v>0</v>
      </c>
      <c r="MT488" s="5">
        <v>0</v>
      </c>
      <c r="MU488" s="5">
        <v>0</v>
      </c>
      <c r="MV488" s="5">
        <v>0</v>
      </c>
      <c r="MW488" s="5">
        <v>0</v>
      </c>
      <c r="MX488" s="5">
        <v>0</v>
      </c>
      <c r="MY488" s="5">
        <v>0</v>
      </c>
      <c r="MZ488" s="5">
        <v>0</v>
      </c>
      <c r="NA488" s="5">
        <v>0</v>
      </c>
      <c r="NB488" s="5">
        <v>0</v>
      </c>
      <c r="NC488" s="5">
        <v>0</v>
      </c>
      <c r="ND488" s="5">
        <v>0</v>
      </c>
      <c r="NE488" s="5">
        <v>0</v>
      </c>
      <c r="NF488" s="5">
        <v>0</v>
      </c>
      <c r="NG488" s="5">
        <v>0</v>
      </c>
      <c r="NH488" s="5">
        <v>0</v>
      </c>
      <c r="NI488" s="5">
        <v>0</v>
      </c>
      <c r="NJ488" s="5">
        <v>0</v>
      </c>
      <c r="NK488" s="5">
        <v>0</v>
      </c>
      <c r="NL488" s="5">
        <v>0</v>
      </c>
      <c r="NM488" s="5">
        <v>0</v>
      </c>
      <c r="NN488" s="5">
        <v>0</v>
      </c>
      <c r="NO488" s="5">
        <v>0</v>
      </c>
      <c r="NP488" s="5">
        <v>0</v>
      </c>
      <c r="NQ488" s="5">
        <v>0</v>
      </c>
      <c r="NR488" s="5">
        <v>0</v>
      </c>
      <c r="NS488" s="5">
        <v>0</v>
      </c>
      <c r="NT488" s="5">
        <v>0</v>
      </c>
      <c r="NU488" s="5">
        <v>0</v>
      </c>
      <c r="NV488" s="5">
        <v>0</v>
      </c>
      <c r="NW488" s="5">
        <v>0</v>
      </c>
      <c r="NX488" s="5">
        <v>0</v>
      </c>
      <c r="NY488" s="5">
        <v>0</v>
      </c>
      <c r="NZ488" s="5">
        <v>0</v>
      </c>
      <c r="OA488" s="5">
        <v>0</v>
      </c>
      <c r="OB488" s="5">
        <v>0</v>
      </c>
      <c r="OC488" s="5">
        <v>0</v>
      </c>
      <c r="OD488" s="5">
        <v>0</v>
      </c>
      <c r="OE488" s="5">
        <v>0</v>
      </c>
      <c r="OF488" s="5">
        <v>0</v>
      </c>
      <c r="OG488" s="5">
        <v>0</v>
      </c>
      <c r="OH488" s="5">
        <v>0</v>
      </c>
      <c r="OI488" s="5">
        <v>0</v>
      </c>
      <c r="OJ488" s="5">
        <v>0</v>
      </c>
      <c r="OK488" s="5">
        <v>0</v>
      </c>
      <c r="OL488" s="5">
        <v>0</v>
      </c>
      <c r="OM488" s="5">
        <v>0</v>
      </c>
      <c r="ON488" s="5"/>
      <c r="OQ488" s="59">
        <v>0</v>
      </c>
      <c r="OR488" s="59">
        <v>0</v>
      </c>
      <c r="OS488" s="59">
        <v>0</v>
      </c>
      <c r="OT488" s="59">
        <v>0</v>
      </c>
      <c r="OU488" s="59">
        <v>0</v>
      </c>
      <c r="OV488" s="59">
        <v>0</v>
      </c>
      <c r="OW488" s="59">
        <v>0</v>
      </c>
      <c r="OX488" s="59">
        <v>0</v>
      </c>
      <c r="OY488" s="59">
        <v>0</v>
      </c>
      <c r="OZ488" s="59">
        <v>0</v>
      </c>
      <c r="PA488" s="59">
        <v>0</v>
      </c>
      <c r="PB488" s="59">
        <v>0</v>
      </c>
      <c r="PC488" s="59">
        <v>0</v>
      </c>
      <c r="PD488" s="59">
        <v>0</v>
      </c>
      <c r="PE488" s="59">
        <v>0</v>
      </c>
      <c r="PF488" s="59">
        <v>0</v>
      </c>
      <c r="PG488" s="59">
        <v>0</v>
      </c>
      <c r="PH488" s="59">
        <v>0</v>
      </c>
      <c r="PI488" s="59">
        <v>0</v>
      </c>
      <c r="PJ488" s="59">
        <v>0</v>
      </c>
      <c r="PK488" s="59">
        <v>0</v>
      </c>
      <c r="PL488" s="59">
        <v>0</v>
      </c>
      <c r="PM488" s="59">
        <v>0</v>
      </c>
      <c r="PN488" s="59">
        <v>0</v>
      </c>
      <c r="PO488" s="59">
        <v>0</v>
      </c>
      <c r="PP488" s="59">
        <v>0</v>
      </c>
      <c r="PQ488" s="59">
        <v>0</v>
      </c>
      <c r="PR488" s="59">
        <v>0</v>
      </c>
      <c r="PS488" s="59">
        <v>0</v>
      </c>
      <c r="PT488" s="59">
        <v>0</v>
      </c>
      <c r="PU488" s="59">
        <v>0</v>
      </c>
      <c r="PV488" s="59">
        <v>0</v>
      </c>
      <c r="PW488" s="59">
        <v>0</v>
      </c>
      <c r="PX488" s="59">
        <v>0</v>
      </c>
      <c r="PY488" s="59">
        <v>0</v>
      </c>
      <c r="PZ488" s="59">
        <v>0</v>
      </c>
      <c r="QA488" s="59">
        <v>0</v>
      </c>
      <c r="QB488" s="59">
        <v>0</v>
      </c>
      <c r="QC488" s="59">
        <v>0</v>
      </c>
      <c r="QD488" s="59">
        <v>0</v>
      </c>
      <c r="QE488" s="59">
        <v>0</v>
      </c>
      <c r="QF488" s="59">
        <v>0</v>
      </c>
      <c r="QG488" s="59">
        <v>0</v>
      </c>
      <c r="QH488" s="59">
        <v>0</v>
      </c>
      <c r="QI488" s="59">
        <v>0</v>
      </c>
      <c r="QJ488" s="59">
        <v>0</v>
      </c>
      <c r="QK488" s="59">
        <v>0</v>
      </c>
      <c r="QL488" s="59">
        <v>0</v>
      </c>
      <c r="QM488" s="59">
        <v>0</v>
      </c>
      <c r="QN488" s="59">
        <v>0</v>
      </c>
      <c r="QO488" s="59">
        <v>0</v>
      </c>
      <c r="QP488" s="59">
        <v>0</v>
      </c>
      <c r="QQ488" s="59">
        <v>0</v>
      </c>
      <c r="QR488" s="59">
        <v>0</v>
      </c>
      <c r="QS488" s="59">
        <v>0</v>
      </c>
      <c r="QT488" s="59">
        <v>0</v>
      </c>
      <c r="QU488" s="59">
        <v>0</v>
      </c>
      <c r="QV488" s="59">
        <v>0</v>
      </c>
      <c r="QW488" s="59">
        <v>0</v>
      </c>
      <c r="QX488" s="59">
        <v>0</v>
      </c>
      <c r="QY488" s="59">
        <v>0</v>
      </c>
      <c r="QZ488" s="59">
        <v>0</v>
      </c>
      <c r="RA488" s="59">
        <v>0</v>
      </c>
      <c r="RB488" s="59">
        <v>0</v>
      </c>
      <c r="RC488" s="59">
        <v>0</v>
      </c>
      <c r="RD488" s="59">
        <v>0</v>
      </c>
      <c r="RE488" s="59">
        <v>0</v>
      </c>
      <c r="RF488" s="59">
        <v>0</v>
      </c>
      <c r="RG488" s="59">
        <v>0</v>
      </c>
      <c r="RH488" s="59">
        <v>0</v>
      </c>
      <c r="RI488" s="59">
        <v>0</v>
      </c>
      <c r="RJ488" s="59">
        <v>0</v>
      </c>
      <c r="RK488" s="59"/>
      <c r="RN488" s="59">
        <v>0</v>
      </c>
      <c r="RO488" s="59">
        <v>0</v>
      </c>
      <c r="RP488" s="59">
        <v>0</v>
      </c>
      <c r="RQ488" s="59">
        <v>0</v>
      </c>
      <c r="RR488" s="59">
        <v>0</v>
      </c>
      <c r="RS488" s="59">
        <v>0</v>
      </c>
      <c r="RT488" s="59">
        <v>0</v>
      </c>
      <c r="RU488" s="59">
        <v>0</v>
      </c>
      <c r="RV488" s="59">
        <v>0</v>
      </c>
      <c r="RW488" s="59">
        <v>0</v>
      </c>
      <c r="RX488" s="59">
        <v>0</v>
      </c>
      <c r="RY488" s="59">
        <v>0</v>
      </c>
      <c r="RZ488" s="59">
        <v>738.75</v>
      </c>
      <c r="SA488" s="59">
        <v>738.75</v>
      </c>
      <c r="SB488" s="59">
        <v>738.75</v>
      </c>
      <c r="SC488" s="59">
        <v>738.75</v>
      </c>
      <c r="SD488" s="59">
        <v>738.75</v>
      </c>
      <c r="SE488" s="59">
        <v>738.75</v>
      </c>
      <c r="SF488" s="59">
        <v>738.75</v>
      </c>
      <c r="SG488" s="59">
        <v>738.75</v>
      </c>
      <c r="SH488" s="59">
        <v>738.75</v>
      </c>
      <c r="SI488" s="59">
        <v>738.75</v>
      </c>
      <c r="SJ488" s="59">
        <v>738.75</v>
      </c>
      <c r="SK488" s="59">
        <v>738.75</v>
      </c>
      <c r="SL488" s="59">
        <v>0</v>
      </c>
      <c r="SM488" s="59">
        <v>0</v>
      </c>
      <c r="SN488" s="59">
        <v>0</v>
      </c>
      <c r="SO488" s="59">
        <v>0</v>
      </c>
      <c r="SP488" s="59">
        <v>0</v>
      </c>
      <c r="SQ488" s="59">
        <v>0</v>
      </c>
      <c r="SR488" s="59">
        <v>0</v>
      </c>
      <c r="SS488" s="59">
        <v>0</v>
      </c>
      <c r="ST488" s="59">
        <v>0</v>
      </c>
      <c r="SU488" s="59">
        <v>0</v>
      </c>
      <c r="SV488" s="59">
        <v>0</v>
      </c>
      <c r="SW488" s="59">
        <v>0</v>
      </c>
      <c r="SX488" s="59">
        <v>0</v>
      </c>
      <c r="SY488" s="59">
        <v>0</v>
      </c>
      <c r="SZ488" s="59">
        <v>0</v>
      </c>
      <c r="TA488" s="59">
        <v>0</v>
      </c>
      <c r="TB488" s="59">
        <v>0</v>
      </c>
      <c r="TC488" s="59">
        <v>0</v>
      </c>
      <c r="TD488" s="59">
        <v>0</v>
      </c>
      <c r="TE488" s="59">
        <v>0</v>
      </c>
      <c r="TF488" s="59">
        <v>0</v>
      </c>
      <c r="TG488" s="59">
        <v>0</v>
      </c>
      <c r="TH488" s="59">
        <v>0</v>
      </c>
      <c r="TI488" s="59">
        <v>0</v>
      </c>
      <c r="TJ488" s="59">
        <v>0</v>
      </c>
      <c r="TK488" s="59">
        <v>0</v>
      </c>
      <c r="TL488" s="59">
        <v>0</v>
      </c>
      <c r="TM488" s="59">
        <v>0</v>
      </c>
      <c r="TN488" s="59">
        <v>0</v>
      </c>
      <c r="TO488" s="59">
        <v>0</v>
      </c>
      <c r="TP488" s="59">
        <v>0</v>
      </c>
      <c r="TQ488" s="59">
        <v>0</v>
      </c>
      <c r="TR488" s="59">
        <v>0</v>
      </c>
      <c r="TS488" s="59">
        <v>0</v>
      </c>
      <c r="TT488" s="59">
        <v>0</v>
      </c>
      <c r="TU488" s="59">
        <v>0</v>
      </c>
      <c r="TV488" s="59">
        <v>0</v>
      </c>
      <c r="TW488" s="59">
        <v>0</v>
      </c>
      <c r="TX488" s="59">
        <v>0</v>
      </c>
      <c r="TY488" s="59">
        <v>0</v>
      </c>
      <c r="TZ488" s="59">
        <v>0</v>
      </c>
      <c r="UA488" s="59">
        <v>0</v>
      </c>
      <c r="UB488" s="59">
        <v>0</v>
      </c>
      <c r="UC488" s="59">
        <v>0</v>
      </c>
      <c r="UD488" s="59">
        <v>0</v>
      </c>
      <c r="UE488" s="59">
        <v>0</v>
      </c>
      <c r="UF488" s="59">
        <v>0</v>
      </c>
      <c r="UG488" s="59">
        <v>0</v>
      </c>
      <c r="UH488" s="59"/>
      <c r="UK488" s="59">
        <v>0</v>
      </c>
      <c r="UL488" s="59">
        <v>4305</v>
      </c>
      <c r="UM488" s="59">
        <v>0</v>
      </c>
      <c r="UN488" s="59">
        <v>0</v>
      </c>
      <c r="UO488" s="59">
        <v>0</v>
      </c>
      <c r="UP488" s="59">
        <v>0</v>
      </c>
      <c r="UQ488" s="59"/>
      <c r="UT488" s="59">
        <v>0</v>
      </c>
      <c r="UU488" s="59">
        <v>4560</v>
      </c>
      <c r="UV488" s="59">
        <v>0</v>
      </c>
      <c r="UW488" s="59">
        <v>0</v>
      </c>
      <c r="UX488" s="59">
        <v>0</v>
      </c>
      <c r="UY488" s="59">
        <v>0</v>
      </c>
      <c r="UZ488" s="59"/>
      <c r="VC488" s="59">
        <v>0</v>
      </c>
      <c r="VD488" s="59">
        <v>0</v>
      </c>
      <c r="VE488" s="59">
        <v>0</v>
      </c>
      <c r="VF488" s="59">
        <v>0</v>
      </c>
      <c r="VG488" s="59">
        <v>0</v>
      </c>
      <c r="VH488" s="59">
        <v>0</v>
      </c>
      <c r="VI488" s="59"/>
      <c r="VL488" s="59">
        <v>0</v>
      </c>
      <c r="VM488" s="59">
        <v>8865</v>
      </c>
      <c r="VN488" s="59">
        <v>0</v>
      </c>
      <c r="VO488" s="59">
        <v>0</v>
      </c>
      <c r="VP488" s="59">
        <v>0</v>
      </c>
      <c r="VQ488" s="59">
        <v>0</v>
      </c>
      <c r="VR488" s="59"/>
      <c r="VU488" s="59">
        <v>0</v>
      </c>
      <c r="VV488" s="59">
        <v>150000</v>
      </c>
      <c r="VW488" s="59">
        <v>0</v>
      </c>
      <c r="VX488" s="59">
        <v>0</v>
      </c>
      <c r="VY488" s="59">
        <v>0</v>
      </c>
      <c r="VZ488" s="59">
        <v>0</v>
      </c>
      <c r="WA488" s="59"/>
      <c r="WD488" s="59">
        <v>0</v>
      </c>
      <c r="WE488" s="59">
        <v>12500</v>
      </c>
      <c r="WF488" s="59">
        <v>0</v>
      </c>
      <c r="WG488" s="59">
        <v>0</v>
      </c>
      <c r="WH488" s="59">
        <v>0</v>
      </c>
      <c r="WI488" s="59">
        <v>0</v>
      </c>
      <c r="WJ488" s="59"/>
      <c r="WM488" s="59">
        <v>0</v>
      </c>
      <c r="WN488" s="59">
        <v>524.54888795635759</v>
      </c>
      <c r="WO488" s="59">
        <v>0</v>
      </c>
      <c r="WP488" s="59">
        <v>0</v>
      </c>
      <c r="WQ488" s="59">
        <v>0</v>
      </c>
      <c r="WR488" s="59">
        <v>0</v>
      </c>
      <c r="WS488" s="59"/>
      <c r="WV488" s="74">
        <v>0</v>
      </c>
      <c r="WW488" s="74">
        <v>12</v>
      </c>
      <c r="WX488" s="74">
        <v>24</v>
      </c>
      <c r="WY488" s="74">
        <v>36</v>
      </c>
      <c r="WZ488" s="74">
        <v>48</v>
      </c>
      <c r="XA488" s="74">
        <v>60</v>
      </c>
      <c r="XB488" s="74"/>
      <c r="XE488" s="80">
        <v>0</v>
      </c>
      <c r="XF488" s="80">
        <v>1</v>
      </c>
      <c r="XG488" s="80">
        <v>2</v>
      </c>
      <c r="XH488" s="80">
        <v>3</v>
      </c>
      <c r="XI488" s="80">
        <v>4</v>
      </c>
      <c r="XJ488" s="80">
        <v>5</v>
      </c>
      <c r="XK488" s="80"/>
      <c r="XL488" s="75"/>
      <c r="XM488" s="75"/>
      <c r="XN488" s="80">
        <v>0</v>
      </c>
      <c r="XO488" s="80">
        <v>0</v>
      </c>
      <c r="XP488" s="80">
        <v>0</v>
      </c>
      <c r="XQ488" s="80">
        <v>0</v>
      </c>
      <c r="XR488" s="80">
        <v>0</v>
      </c>
      <c r="XS488" s="80">
        <v>0</v>
      </c>
      <c r="XT488" s="80"/>
      <c r="XW488" s="80">
        <v>0</v>
      </c>
      <c r="XX488" s="80">
        <v>0</v>
      </c>
      <c r="XY488" s="80">
        <v>0</v>
      </c>
      <c r="XZ488" s="80">
        <v>0</v>
      </c>
      <c r="YA488" s="80">
        <v>0</v>
      </c>
      <c r="YB488" s="80">
        <v>0</v>
      </c>
      <c r="YC488" s="80"/>
      <c r="YF488" s="5">
        <v>0</v>
      </c>
      <c r="YG488" s="5">
        <v>1093.684431389006</v>
      </c>
      <c r="YH488" s="5">
        <v>0</v>
      </c>
      <c r="YI488" s="5">
        <v>0</v>
      </c>
      <c r="YJ488" s="5">
        <v>0</v>
      </c>
      <c r="YK488" s="5">
        <v>0</v>
      </c>
      <c r="YL488" s="5"/>
      <c r="YO488" s="5">
        <v>0</v>
      </c>
      <c r="YP488" s="5">
        <v>23604.69995803609</v>
      </c>
      <c r="YQ488" s="5">
        <v>0</v>
      </c>
      <c r="YR488" s="5">
        <v>0</v>
      </c>
      <c r="YS488" s="5">
        <v>0</v>
      </c>
      <c r="YT488" s="5">
        <v>0</v>
      </c>
      <c r="YU488" s="5"/>
      <c r="YX488" s="5">
        <v>0</v>
      </c>
      <c r="YY488" s="5">
        <v>23394.261877874356</v>
      </c>
      <c r="YZ488" s="5">
        <v>0</v>
      </c>
      <c r="ZA488" s="5">
        <v>0</v>
      </c>
      <c r="ZB488" s="5">
        <v>0</v>
      </c>
      <c r="ZC488" s="5">
        <v>0</v>
      </c>
      <c r="ZD488" s="5"/>
      <c r="ZG488" s="5">
        <v>0</v>
      </c>
      <c r="ZH488" s="5">
        <v>524.54888795635759</v>
      </c>
      <c r="ZI488" s="5">
        <v>0</v>
      </c>
      <c r="ZJ488" s="5">
        <v>0</v>
      </c>
      <c r="ZK488" s="5">
        <v>0</v>
      </c>
      <c r="ZL488" s="5">
        <v>0</v>
      </c>
      <c r="ZM488" s="5"/>
      <c r="ZP488" s="60">
        <v>0</v>
      </c>
      <c r="ZQ488" s="60">
        <v>7343.684431389006</v>
      </c>
      <c r="ZR488" s="60">
        <v>0</v>
      </c>
      <c r="ZS488" s="60">
        <v>0</v>
      </c>
      <c r="ZT488" s="60">
        <v>0</v>
      </c>
      <c r="ZU488" s="60">
        <v>0</v>
      </c>
      <c r="ZV488" s="60"/>
      <c r="ZY488" s="60">
        <v>0</v>
      </c>
      <c r="ZZ488" s="60">
        <v>524.54888795635759</v>
      </c>
      <c r="AAA488" s="60">
        <v>0</v>
      </c>
      <c r="AAB488" s="60">
        <v>0</v>
      </c>
      <c r="AAC488" s="60">
        <v>0</v>
      </c>
      <c r="AAD488" s="60">
        <v>0</v>
      </c>
      <c r="AAE488" s="60"/>
      <c r="AAH488" s="60">
        <v>0</v>
      </c>
      <c r="AAI488" s="60">
        <v>11015.526647083509</v>
      </c>
      <c r="AAJ488" s="60">
        <v>0</v>
      </c>
      <c r="AAK488" s="60">
        <v>0</v>
      </c>
      <c r="AAL488" s="60">
        <v>0</v>
      </c>
      <c r="AAM488" s="60">
        <v>0</v>
      </c>
      <c r="AAN488" s="60"/>
      <c r="AAQ488" s="5">
        <v>0</v>
      </c>
      <c r="AAR488" s="5">
        <v>18359.211078472516</v>
      </c>
      <c r="AAS488" s="5">
        <v>0</v>
      </c>
      <c r="AAT488" s="5">
        <v>0</v>
      </c>
      <c r="AAU488" s="5">
        <v>0</v>
      </c>
      <c r="AAV488" s="5">
        <v>0</v>
      </c>
    </row>
    <row r="489" spans="2:724" ht="15" customHeight="1">
      <c r="B489" s="228">
        <v>216</v>
      </c>
      <c r="C489" s="228">
        <v>14</v>
      </c>
      <c r="D489" s="229" t="s">
        <v>494</v>
      </c>
      <c r="E489" s="73" t="b">
        <v>0</v>
      </c>
      <c r="F489" s="230">
        <v>42005</v>
      </c>
      <c r="G489" s="231" t="s">
        <v>426</v>
      </c>
      <c r="H489" s="57" t="s">
        <v>303</v>
      </c>
      <c r="I489" s="57" t="s">
        <v>198</v>
      </c>
      <c r="J489" s="229" t="s">
        <v>278</v>
      </c>
      <c r="K489" s="232">
        <v>0</v>
      </c>
      <c r="L489" s="232">
        <v>0</v>
      </c>
      <c r="M489" s="73" t="b">
        <v>1</v>
      </c>
      <c r="N489" s="73" t="b">
        <v>1</v>
      </c>
      <c r="O489" s="73" t="b">
        <v>1</v>
      </c>
      <c r="P489" s="27">
        <v>43101</v>
      </c>
      <c r="Q489" s="27" t="s">
        <v>426</v>
      </c>
      <c r="R489" s="69">
        <v>0</v>
      </c>
      <c r="S489" s="69">
        <v>0.06</v>
      </c>
      <c r="T489" s="69">
        <v>0.06</v>
      </c>
      <c r="U489" s="69">
        <v>0.06</v>
      </c>
      <c r="V489" s="69">
        <v>0.06</v>
      </c>
      <c r="W489" s="69">
        <v>0.06</v>
      </c>
      <c r="Z489" s="232">
        <v>0</v>
      </c>
      <c r="AA489" s="232">
        <v>0</v>
      </c>
      <c r="AB489" s="232">
        <v>0</v>
      </c>
      <c r="AC489" s="232">
        <v>0</v>
      </c>
      <c r="AD489" s="232">
        <v>0</v>
      </c>
      <c r="AE489" s="232">
        <v>0</v>
      </c>
      <c r="AF489" s="232">
        <v>0</v>
      </c>
      <c r="AG489" s="232">
        <v>0</v>
      </c>
      <c r="AH489" s="232">
        <v>0</v>
      </c>
      <c r="AI489" s="232">
        <v>0</v>
      </c>
      <c r="AJ489" s="232">
        <v>0</v>
      </c>
      <c r="AK489" s="232">
        <v>0</v>
      </c>
      <c r="AL489" s="234">
        <v>12500</v>
      </c>
      <c r="AM489" s="5">
        <v>12500</v>
      </c>
      <c r="AN489" s="5">
        <v>12500</v>
      </c>
      <c r="AO489" s="5">
        <v>12500</v>
      </c>
      <c r="AP489" s="5">
        <v>12500</v>
      </c>
      <c r="AQ489" s="5">
        <v>12500</v>
      </c>
      <c r="AR489" s="5">
        <v>12500</v>
      </c>
      <c r="AS489" s="5">
        <v>12500</v>
      </c>
      <c r="AT489" s="5">
        <v>12500</v>
      </c>
      <c r="AU489" s="5">
        <v>12500</v>
      </c>
      <c r="AV489" s="5">
        <v>12500</v>
      </c>
      <c r="AW489" s="5">
        <v>12500</v>
      </c>
      <c r="AX489" s="234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5">
        <v>0</v>
      </c>
      <c r="CP489" s="5">
        <v>0</v>
      </c>
      <c r="CQ489" s="5">
        <v>0</v>
      </c>
      <c r="CR489" s="5">
        <v>0</v>
      </c>
      <c r="CS489" s="5">
        <v>0</v>
      </c>
      <c r="CU489" s="69">
        <v>0</v>
      </c>
      <c r="CV489" s="69">
        <v>0</v>
      </c>
      <c r="CW489" s="69">
        <v>0</v>
      </c>
      <c r="CX489" s="69">
        <v>0</v>
      </c>
      <c r="CY489" s="69">
        <v>0</v>
      </c>
      <c r="CZ489" s="69">
        <v>0</v>
      </c>
      <c r="DC489" s="5">
        <v>0</v>
      </c>
      <c r="DD489" s="5">
        <v>0</v>
      </c>
      <c r="DE489" s="5">
        <v>0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0</v>
      </c>
      <c r="DO489" s="5">
        <v>0</v>
      </c>
      <c r="DP489" s="5">
        <v>0</v>
      </c>
      <c r="DQ489" s="5">
        <v>0</v>
      </c>
      <c r="DR489" s="5">
        <v>0</v>
      </c>
      <c r="DS489" s="5">
        <v>0</v>
      </c>
      <c r="DT489" s="5">
        <v>0</v>
      </c>
      <c r="DU489" s="5">
        <v>0</v>
      </c>
      <c r="DV489" s="5">
        <v>0</v>
      </c>
      <c r="DW489" s="5">
        <v>0</v>
      </c>
      <c r="DX489" s="5">
        <v>0</v>
      </c>
      <c r="DY489" s="5">
        <v>0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</v>
      </c>
      <c r="EL489" s="5">
        <v>0</v>
      </c>
      <c r="EM489" s="5">
        <v>0</v>
      </c>
      <c r="EN489" s="5">
        <v>0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0</v>
      </c>
      <c r="FH489" s="5">
        <v>0</v>
      </c>
      <c r="FI489" s="5">
        <v>0</v>
      </c>
      <c r="FJ489" s="5">
        <v>0</v>
      </c>
      <c r="FK489" s="5">
        <v>0</v>
      </c>
      <c r="FL489" s="5">
        <v>0</v>
      </c>
      <c r="FM489" s="5">
        <v>0</v>
      </c>
      <c r="FN489" s="5">
        <v>0</v>
      </c>
      <c r="FO489" s="5">
        <v>0</v>
      </c>
      <c r="FP489" s="5">
        <v>0</v>
      </c>
      <c r="FQ489" s="5">
        <v>0</v>
      </c>
      <c r="FR489" s="5">
        <v>0</v>
      </c>
      <c r="FS489" s="5">
        <v>0</v>
      </c>
      <c r="FT489" s="5">
        <v>0</v>
      </c>
      <c r="FU489" s="5">
        <v>0</v>
      </c>
      <c r="FV489" s="5">
        <v>0</v>
      </c>
      <c r="FW489" s="5"/>
      <c r="FZ489" s="5">
        <v>0</v>
      </c>
      <c r="GA489" s="5">
        <v>0</v>
      </c>
      <c r="GB489" s="5">
        <v>0</v>
      </c>
      <c r="GC489" s="5">
        <v>0</v>
      </c>
      <c r="GD489" s="5">
        <v>0</v>
      </c>
      <c r="GE489" s="5">
        <v>0</v>
      </c>
      <c r="GF489" s="5">
        <v>0</v>
      </c>
      <c r="GG489" s="5">
        <v>0</v>
      </c>
      <c r="GH489" s="5">
        <v>0</v>
      </c>
      <c r="GI489" s="5">
        <v>0</v>
      </c>
      <c r="GJ489" s="5">
        <v>0</v>
      </c>
      <c r="GK489" s="5">
        <v>0</v>
      </c>
      <c r="GL489" s="5">
        <v>12500</v>
      </c>
      <c r="GM489" s="5">
        <v>12500</v>
      </c>
      <c r="GN489" s="5">
        <v>12500</v>
      </c>
      <c r="GO489" s="5">
        <v>12500</v>
      </c>
      <c r="GP489" s="5">
        <v>12500</v>
      </c>
      <c r="GQ489" s="5">
        <v>12500</v>
      </c>
      <c r="GR489" s="5">
        <v>12500</v>
      </c>
      <c r="GS489" s="5">
        <v>12500</v>
      </c>
      <c r="GT489" s="5">
        <v>12500</v>
      </c>
      <c r="GU489" s="5">
        <v>12500</v>
      </c>
      <c r="GV489" s="5">
        <v>12500</v>
      </c>
      <c r="GW489" s="5">
        <v>12500</v>
      </c>
      <c r="GX489" s="5">
        <v>0</v>
      </c>
      <c r="GY489" s="5">
        <v>0</v>
      </c>
      <c r="GZ489" s="5">
        <v>0</v>
      </c>
      <c r="HA489" s="5">
        <v>0</v>
      </c>
      <c r="HB489" s="5">
        <v>0</v>
      </c>
      <c r="HC489" s="5">
        <v>0</v>
      </c>
      <c r="HD489" s="5">
        <v>0</v>
      </c>
      <c r="HE489" s="5">
        <v>0</v>
      </c>
      <c r="HF489" s="5">
        <v>0</v>
      </c>
      <c r="HG489" s="5">
        <v>0</v>
      </c>
      <c r="HH489" s="5">
        <v>0</v>
      </c>
      <c r="HI489" s="5">
        <v>0</v>
      </c>
      <c r="HJ489" s="5">
        <v>0</v>
      </c>
      <c r="HK489" s="5">
        <v>0</v>
      </c>
      <c r="HL489" s="5">
        <v>0</v>
      </c>
      <c r="HM489" s="5">
        <v>0</v>
      </c>
      <c r="HN489" s="5">
        <v>0</v>
      </c>
      <c r="HO489" s="5">
        <v>0</v>
      </c>
      <c r="HP489" s="5">
        <v>0</v>
      </c>
      <c r="HQ489" s="5">
        <v>0</v>
      </c>
      <c r="HR489" s="5">
        <v>0</v>
      </c>
      <c r="HS489" s="5">
        <v>0</v>
      </c>
      <c r="HT489" s="5">
        <v>0</v>
      </c>
      <c r="HU489" s="5">
        <v>0</v>
      </c>
      <c r="HV489" s="5">
        <v>0</v>
      </c>
      <c r="HW489" s="5">
        <v>0</v>
      </c>
      <c r="HX489" s="5">
        <v>0</v>
      </c>
      <c r="HY489" s="5">
        <v>0</v>
      </c>
      <c r="HZ489" s="5">
        <v>0</v>
      </c>
      <c r="IA489" s="5">
        <v>0</v>
      </c>
      <c r="IB489" s="5">
        <v>0</v>
      </c>
      <c r="IC489" s="5">
        <v>0</v>
      </c>
      <c r="ID489" s="5">
        <v>0</v>
      </c>
      <c r="IE489" s="5">
        <v>0</v>
      </c>
      <c r="IF489" s="5">
        <v>0</v>
      </c>
      <c r="IG489" s="5">
        <v>0</v>
      </c>
      <c r="IH489" s="5">
        <v>0</v>
      </c>
      <c r="II489" s="5">
        <v>0</v>
      </c>
      <c r="IJ489" s="5">
        <v>0</v>
      </c>
      <c r="IK489" s="5">
        <v>0</v>
      </c>
      <c r="IL489" s="5">
        <v>0</v>
      </c>
      <c r="IM489" s="5">
        <v>0</v>
      </c>
      <c r="IN489" s="5">
        <v>0</v>
      </c>
      <c r="IO489" s="5">
        <v>0</v>
      </c>
      <c r="IP489" s="5">
        <v>0</v>
      </c>
      <c r="IQ489" s="5">
        <v>0</v>
      </c>
      <c r="IR489" s="5">
        <v>0</v>
      </c>
      <c r="IS489" s="5">
        <v>0</v>
      </c>
      <c r="IT489" s="5"/>
      <c r="IW489" s="5">
        <v>0</v>
      </c>
      <c r="IX489" s="5">
        <v>0</v>
      </c>
      <c r="IY489" s="5">
        <v>0</v>
      </c>
      <c r="IZ489" s="5">
        <v>0</v>
      </c>
      <c r="JA489" s="5">
        <v>0</v>
      </c>
      <c r="JB489" s="5">
        <v>0</v>
      </c>
      <c r="JC489" s="5">
        <v>0</v>
      </c>
      <c r="JD489" s="5">
        <v>0</v>
      </c>
      <c r="JE489" s="5">
        <v>0</v>
      </c>
      <c r="JF489" s="5">
        <v>0</v>
      </c>
      <c r="JG489" s="5">
        <v>0</v>
      </c>
      <c r="JH489" s="5">
        <v>0</v>
      </c>
      <c r="JI489" s="5">
        <v>358.75</v>
      </c>
      <c r="JJ489" s="5">
        <v>358.75</v>
      </c>
      <c r="JK489" s="5">
        <v>358.75</v>
      </c>
      <c r="JL489" s="5">
        <v>358.75</v>
      </c>
      <c r="JM489" s="5">
        <v>358.75</v>
      </c>
      <c r="JN489" s="5">
        <v>358.75</v>
      </c>
      <c r="JO489" s="5">
        <v>358.75</v>
      </c>
      <c r="JP489" s="5">
        <v>358.75</v>
      </c>
      <c r="JQ489" s="5">
        <v>358.75</v>
      </c>
      <c r="JR489" s="5">
        <v>358.75</v>
      </c>
      <c r="JS489" s="5">
        <v>358.75</v>
      </c>
      <c r="JT489" s="5">
        <v>358.75</v>
      </c>
      <c r="JU489" s="5">
        <v>0</v>
      </c>
      <c r="JV489" s="5">
        <v>0</v>
      </c>
      <c r="JW489" s="5">
        <v>0</v>
      </c>
      <c r="JX489" s="5">
        <v>0</v>
      </c>
      <c r="JY489" s="5">
        <v>0</v>
      </c>
      <c r="JZ489" s="5">
        <v>0</v>
      </c>
      <c r="KA489" s="5">
        <v>0</v>
      </c>
      <c r="KB489" s="5">
        <v>0</v>
      </c>
      <c r="KC489" s="5">
        <v>0</v>
      </c>
      <c r="KD489" s="5">
        <v>0</v>
      </c>
      <c r="KE489" s="5">
        <v>0</v>
      </c>
      <c r="KF489" s="5">
        <v>0</v>
      </c>
      <c r="KG489" s="5">
        <v>0</v>
      </c>
      <c r="KH489" s="5">
        <v>0</v>
      </c>
      <c r="KI489" s="5">
        <v>0</v>
      </c>
      <c r="KJ489" s="5">
        <v>0</v>
      </c>
      <c r="KK489" s="5">
        <v>0</v>
      </c>
      <c r="KL489" s="5">
        <v>0</v>
      </c>
      <c r="KM489" s="5">
        <v>0</v>
      </c>
      <c r="KN489" s="5">
        <v>0</v>
      </c>
      <c r="KO489" s="5">
        <v>0</v>
      </c>
      <c r="KP489" s="5">
        <v>0</v>
      </c>
      <c r="KQ489" s="5">
        <v>0</v>
      </c>
      <c r="KR489" s="5">
        <v>0</v>
      </c>
      <c r="KS489" s="5">
        <v>0</v>
      </c>
      <c r="KT489" s="5">
        <v>0</v>
      </c>
      <c r="KU489" s="5">
        <v>0</v>
      </c>
      <c r="KV489" s="5">
        <v>0</v>
      </c>
      <c r="KW489" s="5">
        <v>0</v>
      </c>
      <c r="KX489" s="5">
        <v>0</v>
      </c>
      <c r="KY489" s="5">
        <v>0</v>
      </c>
      <c r="KZ489" s="5">
        <v>0</v>
      </c>
      <c r="LA489" s="5">
        <v>0</v>
      </c>
      <c r="LB489" s="5">
        <v>0</v>
      </c>
      <c r="LC489" s="5">
        <v>0</v>
      </c>
      <c r="LD489" s="5">
        <v>0</v>
      </c>
      <c r="LE489" s="5">
        <v>0</v>
      </c>
      <c r="LF489" s="5">
        <v>0</v>
      </c>
      <c r="LG489" s="5">
        <v>0</v>
      </c>
      <c r="LH489" s="5">
        <v>0</v>
      </c>
      <c r="LI489" s="5">
        <v>0</v>
      </c>
      <c r="LJ489" s="5">
        <v>0</v>
      </c>
      <c r="LK489" s="5">
        <v>0</v>
      </c>
      <c r="LL489" s="5">
        <v>0</v>
      </c>
      <c r="LM489" s="5">
        <v>0</v>
      </c>
      <c r="LN489" s="5">
        <v>0</v>
      </c>
      <c r="LO489" s="5">
        <v>0</v>
      </c>
      <c r="LP489" s="5">
        <v>0</v>
      </c>
      <c r="LQ489" s="5"/>
      <c r="LT489" s="5">
        <v>0</v>
      </c>
      <c r="LU489" s="5">
        <v>0</v>
      </c>
      <c r="LV489" s="5">
        <v>0</v>
      </c>
      <c r="LW489" s="5">
        <v>0</v>
      </c>
      <c r="LX489" s="5">
        <v>0</v>
      </c>
      <c r="LY489" s="5">
        <v>0</v>
      </c>
      <c r="LZ489" s="5">
        <v>0</v>
      </c>
      <c r="MA489" s="5">
        <v>0</v>
      </c>
      <c r="MB489" s="5">
        <v>0</v>
      </c>
      <c r="MC489" s="5">
        <v>0</v>
      </c>
      <c r="MD489" s="5">
        <v>0</v>
      </c>
      <c r="ME489" s="5">
        <v>0</v>
      </c>
      <c r="MF489" s="5">
        <v>380</v>
      </c>
      <c r="MG489" s="5">
        <v>380</v>
      </c>
      <c r="MH489" s="5">
        <v>380</v>
      </c>
      <c r="MI489" s="5">
        <v>380</v>
      </c>
      <c r="MJ489" s="5">
        <v>380</v>
      </c>
      <c r="MK489" s="5">
        <v>380</v>
      </c>
      <c r="ML489" s="5">
        <v>380</v>
      </c>
      <c r="MM489" s="5">
        <v>380</v>
      </c>
      <c r="MN489" s="5">
        <v>380</v>
      </c>
      <c r="MO489" s="5">
        <v>380</v>
      </c>
      <c r="MP489" s="5">
        <v>380</v>
      </c>
      <c r="MQ489" s="5">
        <v>380</v>
      </c>
      <c r="MR489" s="5">
        <v>0</v>
      </c>
      <c r="MS489" s="5">
        <v>0</v>
      </c>
      <c r="MT489" s="5">
        <v>0</v>
      </c>
      <c r="MU489" s="5">
        <v>0</v>
      </c>
      <c r="MV489" s="5">
        <v>0</v>
      </c>
      <c r="MW489" s="5">
        <v>0</v>
      </c>
      <c r="MX489" s="5">
        <v>0</v>
      </c>
      <c r="MY489" s="5">
        <v>0</v>
      </c>
      <c r="MZ489" s="5">
        <v>0</v>
      </c>
      <c r="NA489" s="5">
        <v>0</v>
      </c>
      <c r="NB489" s="5">
        <v>0</v>
      </c>
      <c r="NC489" s="5">
        <v>0</v>
      </c>
      <c r="ND489" s="5">
        <v>0</v>
      </c>
      <c r="NE489" s="5">
        <v>0</v>
      </c>
      <c r="NF489" s="5">
        <v>0</v>
      </c>
      <c r="NG489" s="5">
        <v>0</v>
      </c>
      <c r="NH489" s="5">
        <v>0</v>
      </c>
      <c r="NI489" s="5">
        <v>0</v>
      </c>
      <c r="NJ489" s="5">
        <v>0</v>
      </c>
      <c r="NK489" s="5">
        <v>0</v>
      </c>
      <c r="NL489" s="5">
        <v>0</v>
      </c>
      <c r="NM489" s="5">
        <v>0</v>
      </c>
      <c r="NN489" s="5">
        <v>0</v>
      </c>
      <c r="NO489" s="5">
        <v>0</v>
      </c>
      <c r="NP489" s="5">
        <v>0</v>
      </c>
      <c r="NQ489" s="5">
        <v>0</v>
      </c>
      <c r="NR489" s="5">
        <v>0</v>
      </c>
      <c r="NS489" s="5">
        <v>0</v>
      </c>
      <c r="NT489" s="5">
        <v>0</v>
      </c>
      <c r="NU489" s="5">
        <v>0</v>
      </c>
      <c r="NV489" s="5">
        <v>0</v>
      </c>
      <c r="NW489" s="5">
        <v>0</v>
      </c>
      <c r="NX489" s="5">
        <v>0</v>
      </c>
      <c r="NY489" s="5">
        <v>0</v>
      </c>
      <c r="NZ489" s="5">
        <v>0</v>
      </c>
      <c r="OA489" s="5">
        <v>0</v>
      </c>
      <c r="OB489" s="5">
        <v>0</v>
      </c>
      <c r="OC489" s="5">
        <v>0</v>
      </c>
      <c r="OD489" s="5">
        <v>0</v>
      </c>
      <c r="OE489" s="5">
        <v>0</v>
      </c>
      <c r="OF489" s="5">
        <v>0</v>
      </c>
      <c r="OG489" s="5">
        <v>0</v>
      </c>
      <c r="OH489" s="5">
        <v>0</v>
      </c>
      <c r="OI489" s="5">
        <v>0</v>
      </c>
      <c r="OJ489" s="5">
        <v>0</v>
      </c>
      <c r="OK489" s="5">
        <v>0</v>
      </c>
      <c r="OL489" s="5">
        <v>0</v>
      </c>
      <c r="OM489" s="5">
        <v>0</v>
      </c>
      <c r="ON489" s="5"/>
      <c r="OQ489" s="59">
        <v>0</v>
      </c>
      <c r="OR489" s="59">
        <v>0</v>
      </c>
      <c r="OS489" s="59">
        <v>0</v>
      </c>
      <c r="OT489" s="59">
        <v>0</v>
      </c>
      <c r="OU489" s="59">
        <v>0</v>
      </c>
      <c r="OV489" s="59">
        <v>0</v>
      </c>
      <c r="OW489" s="59">
        <v>0</v>
      </c>
      <c r="OX489" s="59">
        <v>0</v>
      </c>
      <c r="OY489" s="59">
        <v>0</v>
      </c>
      <c r="OZ489" s="59">
        <v>0</v>
      </c>
      <c r="PA489" s="59">
        <v>0</v>
      </c>
      <c r="PB489" s="59">
        <v>0</v>
      </c>
      <c r="PC489" s="59">
        <v>0</v>
      </c>
      <c r="PD489" s="59">
        <v>0</v>
      </c>
      <c r="PE489" s="59">
        <v>0</v>
      </c>
      <c r="PF489" s="59">
        <v>0</v>
      </c>
      <c r="PG489" s="59">
        <v>0</v>
      </c>
      <c r="PH489" s="59">
        <v>0</v>
      </c>
      <c r="PI489" s="59">
        <v>0</v>
      </c>
      <c r="PJ489" s="59">
        <v>0</v>
      </c>
      <c r="PK489" s="59">
        <v>0</v>
      </c>
      <c r="PL489" s="59">
        <v>0</v>
      </c>
      <c r="PM489" s="59">
        <v>0</v>
      </c>
      <c r="PN489" s="59">
        <v>0</v>
      </c>
      <c r="PO489" s="59">
        <v>0</v>
      </c>
      <c r="PP489" s="59">
        <v>0</v>
      </c>
      <c r="PQ489" s="59">
        <v>0</v>
      </c>
      <c r="PR489" s="59">
        <v>0</v>
      </c>
      <c r="PS489" s="59">
        <v>0</v>
      </c>
      <c r="PT489" s="59">
        <v>0</v>
      </c>
      <c r="PU489" s="59">
        <v>0</v>
      </c>
      <c r="PV489" s="59">
        <v>0</v>
      </c>
      <c r="PW489" s="59">
        <v>0</v>
      </c>
      <c r="PX489" s="59">
        <v>0</v>
      </c>
      <c r="PY489" s="59">
        <v>0</v>
      </c>
      <c r="PZ489" s="59">
        <v>0</v>
      </c>
      <c r="QA489" s="59">
        <v>0</v>
      </c>
      <c r="QB489" s="59">
        <v>0</v>
      </c>
      <c r="QC489" s="59">
        <v>0</v>
      </c>
      <c r="QD489" s="59">
        <v>0</v>
      </c>
      <c r="QE489" s="59">
        <v>0</v>
      </c>
      <c r="QF489" s="59">
        <v>0</v>
      </c>
      <c r="QG489" s="59">
        <v>0</v>
      </c>
      <c r="QH489" s="59">
        <v>0</v>
      </c>
      <c r="QI489" s="59">
        <v>0</v>
      </c>
      <c r="QJ489" s="59">
        <v>0</v>
      </c>
      <c r="QK489" s="59">
        <v>0</v>
      </c>
      <c r="QL489" s="59">
        <v>0</v>
      </c>
      <c r="QM489" s="59">
        <v>0</v>
      </c>
      <c r="QN489" s="59">
        <v>0</v>
      </c>
      <c r="QO489" s="59">
        <v>0</v>
      </c>
      <c r="QP489" s="59">
        <v>0</v>
      </c>
      <c r="QQ489" s="59">
        <v>0</v>
      </c>
      <c r="QR489" s="59">
        <v>0</v>
      </c>
      <c r="QS489" s="59">
        <v>0</v>
      </c>
      <c r="QT489" s="59">
        <v>0</v>
      </c>
      <c r="QU489" s="59">
        <v>0</v>
      </c>
      <c r="QV489" s="59">
        <v>0</v>
      </c>
      <c r="QW489" s="59">
        <v>0</v>
      </c>
      <c r="QX489" s="59">
        <v>0</v>
      </c>
      <c r="QY489" s="59">
        <v>0</v>
      </c>
      <c r="QZ489" s="59">
        <v>0</v>
      </c>
      <c r="RA489" s="59">
        <v>0</v>
      </c>
      <c r="RB489" s="59">
        <v>0</v>
      </c>
      <c r="RC489" s="59">
        <v>0</v>
      </c>
      <c r="RD489" s="59">
        <v>0</v>
      </c>
      <c r="RE489" s="59">
        <v>0</v>
      </c>
      <c r="RF489" s="59">
        <v>0</v>
      </c>
      <c r="RG489" s="59">
        <v>0</v>
      </c>
      <c r="RH489" s="59">
        <v>0</v>
      </c>
      <c r="RI489" s="59">
        <v>0</v>
      </c>
      <c r="RJ489" s="59">
        <v>0</v>
      </c>
      <c r="RK489" s="59"/>
      <c r="RN489" s="59">
        <v>0</v>
      </c>
      <c r="RO489" s="59">
        <v>0</v>
      </c>
      <c r="RP489" s="59">
        <v>0</v>
      </c>
      <c r="RQ489" s="59">
        <v>0</v>
      </c>
      <c r="RR489" s="59">
        <v>0</v>
      </c>
      <c r="RS489" s="59">
        <v>0</v>
      </c>
      <c r="RT489" s="59">
        <v>0</v>
      </c>
      <c r="RU489" s="59">
        <v>0</v>
      </c>
      <c r="RV489" s="59">
        <v>0</v>
      </c>
      <c r="RW489" s="59">
        <v>0</v>
      </c>
      <c r="RX489" s="59">
        <v>0</v>
      </c>
      <c r="RY489" s="59">
        <v>0</v>
      </c>
      <c r="RZ489" s="59">
        <v>738.75</v>
      </c>
      <c r="SA489" s="59">
        <v>738.75</v>
      </c>
      <c r="SB489" s="59">
        <v>738.75</v>
      </c>
      <c r="SC489" s="59">
        <v>738.75</v>
      </c>
      <c r="SD489" s="59">
        <v>738.75</v>
      </c>
      <c r="SE489" s="59">
        <v>738.75</v>
      </c>
      <c r="SF489" s="59">
        <v>738.75</v>
      </c>
      <c r="SG489" s="59">
        <v>738.75</v>
      </c>
      <c r="SH489" s="59">
        <v>738.75</v>
      </c>
      <c r="SI489" s="59">
        <v>738.75</v>
      </c>
      <c r="SJ489" s="59">
        <v>738.75</v>
      </c>
      <c r="SK489" s="59">
        <v>738.75</v>
      </c>
      <c r="SL489" s="59">
        <v>0</v>
      </c>
      <c r="SM489" s="59">
        <v>0</v>
      </c>
      <c r="SN489" s="59">
        <v>0</v>
      </c>
      <c r="SO489" s="59">
        <v>0</v>
      </c>
      <c r="SP489" s="59">
        <v>0</v>
      </c>
      <c r="SQ489" s="59">
        <v>0</v>
      </c>
      <c r="SR489" s="59">
        <v>0</v>
      </c>
      <c r="SS489" s="59">
        <v>0</v>
      </c>
      <c r="ST489" s="59">
        <v>0</v>
      </c>
      <c r="SU489" s="59">
        <v>0</v>
      </c>
      <c r="SV489" s="59">
        <v>0</v>
      </c>
      <c r="SW489" s="59">
        <v>0</v>
      </c>
      <c r="SX489" s="59">
        <v>0</v>
      </c>
      <c r="SY489" s="59">
        <v>0</v>
      </c>
      <c r="SZ489" s="59">
        <v>0</v>
      </c>
      <c r="TA489" s="59">
        <v>0</v>
      </c>
      <c r="TB489" s="59">
        <v>0</v>
      </c>
      <c r="TC489" s="59">
        <v>0</v>
      </c>
      <c r="TD489" s="59">
        <v>0</v>
      </c>
      <c r="TE489" s="59">
        <v>0</v>
      </c>
      <c r="TF489" s="59">
        <v>0</v>
      </c>
      <c r="TG489" s="59">
        <v>0</v>
      </c>
      <c r="TH489" s="59">
        <v>0</v>
      </c>
      <c r="TI489" s="59">
        <v>0</v>
      </c>
      <c r="TJ489" s="59">
        <v>0</v>
      </c>
      <c r="TK489" s="59">
        <v>0</v>
      </c>
      <c r="TL489" s="59">
        <v>0</v>
      </c>
      <c r="TM489" s="59">
        <v>0</v>
      </c>
      <c r="TN489" s="59">
        <v>0</v>
      </c>
      <c r="TO489" s="59">
        <v>0</v>
      </c>
      <c r="TP489" s="59">
        <v>0</v>
      </c>
      <c r="TQ489" s="59">
        <v>0</v>
      </c>
      <c r="TR489" s="59">
        <v>0</v>
      </c>
      <c r="TS489" s="59">
        <v>0</v>
      </c>
      <c r="TT489" s="59">
        <v>0</v>
      </c>
      <c r="TU489" s="59">
        <v>0</v>
      </c>
      <c r="TV489" s="59">
        <v>0</v>
      </c>
      <c r="TW489" s="59">
        <v>0</v>
      </c>
      <c r="TX489" s="59">
        <v>0</v>
      </c>
      <c r="TY489" s="59">
        <v>0</v>
      </c>
      <c r="TZ489" s="59">
        <v>0</v>
      </c>
      <c r="UA489" s="59">
        <v>0</v>
      </c>
      <c r="UB489" s="59">
        <v>0</v>
      </c>
      <c r="UC489" s="59">
        <v>0</v>
      </c>
      <c r="UD489" s="59">
        <v>0</v>
      </c>
      <c r="UE489" s="59">
        <v>0</v>
      </c>
      <c r="UF489" s="59">
        <v>0</v>
      </c>
      <c r="UG489" s="59">
        <v>0</v>
      </c>
      <c r="UH489" s="59"/>
      <c r="UK489" s="59">
        <v>0</v>
      </c>
      <c r="UL489" s="59">
        <v>4305</v>
      </c>
      <c r="UM489" s="59">
        <v>0</v>
      </c>
      <c r="UN489" s="59">
        <v>0</v>
      </c>
      <c r="UO489" s="59">
        <v>0</v>
      </c>
      <c r="UP489" s="59">
        <v>0</v>
      </c>
      <c r="UQ489" s="59"/>
      <c r="UT489" s="59">
        <v>0</v>
      </c>
      <c r="UU489" s="59">
        <v>4560</v>
      </c>
      <c r="UV489" s="59">
        <v>0</v>
      </c>
      <c r="UW489" s="59">
        <v>0</v>
      </c>
      <c r="UX489" s="59">
        <v>0</v>
      </c>
      <c r="UY489" s="59">
        <v>0</v>
      </c>
      <c r="UZ489" s="59"/>
      <c r="VC489" s="59">
        <v>0</v>
      </c>
      <c r="VD489" s="59">
        <v>0</v>
      </c>
      <c r="VE489" s="59">
        <v>0</v>
      </c>
      <c r="VF489" s="59">
        <v>0</v>
      </c>
      <c r="VG489" s="59">
        <v>0</v>
      </c>
      <c r="VH489" s="59">
        <v>0</v>
      </c>
      <c r="VI489" s="59"/>
      <c r="VL489" s="59">
        <v>0</v>
      </c>
      <c r="VM489" s="59">
        <v>8865</v>
      </c>
      <c r="VN489" s="59">
        <v>0</v>
      </c>
      <c r="VO489" s="59">
        <v>0</v>
      </c>
      <c r="VP489" s="59">
        <v>0</v>
      </c>
      <c r="VQ489" s="59">
        <v>0</v>
      </c>
      <c r="VR489" s="59"/>
      <c r="VU489" s="59">
        <v>0</v>
      </c>
      <c r="VV489" s="59">
        <v>150000</v>
      </c>
      <c r="VW489" s="59">
        <v>0</v>
      </c>
      <c r="VX489" s="59">
        <v>0</v>
      </c>
      <c r="VY489" s="59">
        <v>0</v>
      </c>
      <c r="VZ489" s="59">
        <v>0</v>
      </c>
      <c r="WA489" s="59"/>
      <c r="WD489" s="59">
        <v>0</v>
      </c>
      <c r="WE489" s="59">
        <v>12500</v>
      </c>
      <c r="WF489" s="59">
        <v>0</v>
      </c>
      <c r="WG489" s="59">
        <v>0</v>
      </c>
      <c r="WH489" s="59">
        <v>0</v>
      </c>
      <c r="WI489" s="59">
        <v>0</v>
      </c>
      <c r="WJ489" s="59"/>
      <c r="WM489" s="59">
        <v>0</v>
      </c>
      <c r="WN489" s="59">
        <v>524.54888795635759</v>
      </c>
      <c r="WO489" s="59">
        <v>0</v>
      </c>
      <c r="WP489" s="59">
        <v>0</v>
      </c>
      <c r="WQ489" s="59">
        <v>0</v>
      </c>
      <c r="WR489" s="59">
        <v>0</v>
      </c>
      <c r="WS489" s="59"/>
      <c r="WV489" s="74">
        <v>0</v>
      </c>
      <c r="WW489" s="74">
        <v>12</v>
      </c>
      <c r="WX489" s="74">
        <v>24</v>
      </c>
      <c r="WY489" s="74">
        <v>36</v>
      </c>
      <c r="WZ489" s="74">
        <v>48</v>
      </c>
      <c r="XA489" s="74">
        <v>60</v>
      </c>
      <c r="XB489" s="74"/>
      <c r="XE489" s="80">
        <v>0</v>
      </c>
      <c r="XF489" s="80">
        <v>1</v>
      </c>
      <c r="XG489" s="80">
        <v>2</v>
      </c>
      <c r="XH489" s="80">
        <v>3</v>
      </c>
      <c r="XI489" s="80">
        <v>4</v>
      </c>
      <c r="XJ489" s="80">
        <v>5</v>
      </c>
      <c r="XK489" s="80"/>
      <c r="XL489" s="75"/>
      <c r="XM489" s="75"/>
      <c r="XN489" s="80">
        <v>0</v>
      </c>
      <c r="XO489" s="80">
        <v>0</v>
      </c>
      <c r="XP489" s="80">
        <v>0</v>
      </c>
      <c r="XQ489" s="80">
        <v>0</v>
      </c>
      <c r="XR489" s="80">
        <v>0</v>
      </c>
      <c r="XS489" s="80">
        <v>0</v>
      </c>
      <c r="XT489" s="80"/>
      <c r="XW489" s="80">
        <v>0</v>
      </c>
      <c r="XX489" s="80">
        <v>0</v>
      </c>
      <c r="XY489" s="80">
        <v>0</v>
      </c>
      <c r="XZ489" s="80">
        <v>0</v>
      </c>
      <c r="YA489" s="80">
        <v>0</v>
      </c>
      <c r="YB489" s="80">
        <v>0</v>
      </c>
      <c r="YC489" s="80"/>
      <c r="YF489" s="5">
        <v>0</v>
      </c>
      <c r="YG489" s="5">
        <v>1093.684431389006</v>
      </c>
      <c r="YH489" s="5">
        <v>0</v>
      </c>
      <c r="YI489" s="5">
        <v>0</v>
      </c>
      <c r="YJ489" s="5">
        <v>0</v>
      </c>
      <c r="YK489" s="5">
        <v>0</v>
      </c>
      <c r="YL489" s="5"/>
      <c r="YO489" s="5">
        <v>0</v>
      </c>
      <c r="YP489" s="5">
        <v>23604.69995803609</v>
      </c>
      <c r="YQ489" s="5">
        <v>0</v>
      </c>
      <c r="YR489" s="5">
        <v>0</v>
      </c>
      <c r="YS489" s="5">
        <v>0</v>
      </c>
      <c r="YT489" s="5">
        <v>0</v>
      </c>
      <c r="YU489" s="5"/>
      <c r="YX489" s="5">
        <v>0</v>
      </c>
      <c r="YY489" s="5">
        <v>23394.261877874356</v>
      </c>
      <c r="YZ489" s="5">
        <v>0</v>
      </c>
      <c r="ZA489" s="5">
        <v>0</v>
      </c>
      <c r="ZB489" s="5">
        <v>0</v>
      </c>
      <c r="ZC489" s="5">
        <v>0</v>
      </c>
      <c r="ZD489" s="5"/>
      <c r="ZG489" s="5">
        <v>0</v>
      </c>
      <c r="ZH489" s="5">
        <v>524.54888795635759</v>
      </c>
      <c r="ZI489" s="5">
        <v>0</v>
      </c>
      <c r="ZJ489" s="5">
        <v>0</v>
      </c>
      <c r="ZK489" s="5">
        <v>0</v>
      </c>
      <c r="ZL489" s="5">
        <v>0</v>
      </c>
      <c r="ZM489" s="5"/>
      <c r="ZP489" s="60">
        <v>0</v>
      </c>
      <c r="ZQ489" s="60">
        <v>7343.684431389006</v>
      </c>
      <c r="ZR489" s="60">
        <v>0</v>
      </c>
      <c r="ZS489" s="60">
        <v>0</v>
      </c>
      <c r="ZT489" s="60">
        <v>0</v>
      </c>
      <c r="ZU489" s="60">
        <v>0</v>
      </c>
      <c r="ZV489" s="60"/>
      <c r="ZY489" s="60">
        <v>0</v>
      </c>
      <c r="ZZ489" s="60">
        <v>524.54888795635759</v>
      </c>
      <c r="AAA489" s="60">
        <v>0</v>
      </c>
      <c r="AAB489" s="60">
        <v>0</v>
      </c>
      <c r="AAC489" s="60">
        <v>0</v>
      </c>
      <c r="AAD489" s="60">
        <v>0</v>
      </c>
      <c r="AAE489" s="60"/>
      <c r="AAH489" s="60">
        <v>0</v>
      </c>
      <c r="AAI489" s="60">
        <v>11015.526647083509</v>
      </c>
      <c r="AAJ489" s="60">
        <v>0</v>
      </c>
      <c r="AAK489" s="60">
        <v>0</v>
      </c>
      <c r="AAL489" s="60">
        <v>0</v>
      </c>
      <c r="AAM489" s="60">
        <v>0</v>
      </c>
      <c r="AAN489" s="60"/>
      <c r="AAQ489" s="5">
        <v>0</v>
      </c>
      <c r="AAR489" s="5">
        <v>18359.211078472516</v>
      </c>
      <c r="AAS489" s="5">
        <v>0</v>
      </c>
      <c r="AAT489" s="5">
        <v>0</v>
      </c>
      <c r="AAU489" s="5">
        <v>0</v>
      </c>
      <c r="AAV489" s="5">
        <v>0</v>
      </c>
    </row>
    <row r="490" spans="2:724" ht="15" customHeight="1">
      <c r="B490" s="228">
        <v>217</v>
      </c>
      <c r="C490" s="228">
        <v>15</v>
      </c>
      <c r="D490" s="229" t="s">
        <v>495</v>
      </c>
      <c r="E490" s="73" t="b">
        <v>0</v>
      </c>
      <c r="F490" s="230">
        <v>42005</v>
      </c>
      <c r="G490" s="231" t="s">
        <v>426</v>
      </c>
      <c r="H490" s="57" t="s">
        <v>303</v>
      </c>
      <c r="I490" s="57" t="s">
        <v>198</v>
      </c>
      <c r="J490" s="229" t="s">
        <v>278</v>
      </c>
      <c r="K490" s="232">
        <v>0</v>
      </c>
      <c r="L490" s="232">
        <v>0</v>
      </c>
      <c r="M490" s="73" t="b">
        <v>1</v>
      </c>
      <c r="N490" s="73" t="b">
        <v>1</v>
      </c>
      <c r="O490" s="73" t="b">
        <v>1</v>
      </c>
      <c r="P490" s="27">
        <v>43101</v>
      </c>
      <c r="Q490" s="27" t="s">
        <v>426</v>
      </c>
      <c r="R490" s="69">
        <v>0</v>
      </c>
      <c r="S490" s="69">
        <v>0.06</v>
      </c>
      <c r="T490" s="69">
        <v>0.06</v>
      </c>
      <c r="U490" s="69">
        <v>0.06</v>
      </c>
      <c r="V490" s="69">
        <v>0.06</v>
      </c>
      <c r="W490" s="69">
        <v>0.06</v>
      </c>
      <c r="Z490" s="232">
        <v>0</v>
      </c>
      <c r="AA490" s="232">
        <v>0</v>
      </c>
      <c r="AB490" s="232">
        <v>0</v>
      </c>
      <c r="AC490" s="232">
        <v>0</v>
      </c>
      <c r="AD490" s="232">
        <v>0</v>
      </c>
      <c r="AE490" s="232">
        <v>0</v>
      </c>
      <c r="AF490" s="232">
        <v>0</v>
      </c>
      <c r="AG490" s="232">
        <v>0</v>
      </c>
      <c r="AH490" s="232">
        <v>0</v>
      </c>
      <c r="AI490" s="232">
        <v>0</v>
      </c>
      <c r="AJ490" s="232">
        <v>0</v>
      </c>
      <c r="AK490" s="232">
        <v>0</v>
      </c>
      <c r="AL490" s="234">
        <v>12500</v>
      </c>
      <c r="AM490" s="5">
        <v>12500</v>
      </c>
      <c r="AN490" s="5">
        <v>12500</v>
      </c>
      <c r="AO490" s="5">
        <v>12500</v>
      </c>
      <c r="AP490" s="5">
        <v>12500</v>
      </c>
      <c r="AQ490" s="5">
        <v>12500</v>
      </c>
      <c r="AR490" s="5">
        <v>12500</v>
      </c>
      <c r="AS490" s="5">
        <v>12500</v>
      </c>
      <c r="AT490" s="5">
        <v>12500</v>
      </c>
      <c r="AU490" s="5">
        <v>12500</v>
      </c>
      <c r="AV490" s="5">
        <v>12500</v>
      </c>
      <c r="AW490" s="5">
        <v>12500</v>
      </c>
      <c r="AX490" s="234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</v>
      </c>
      <c r="BV490" s="5">
        <v>0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</v>
      </c>
      <c r="CM490" s="5">
        <v>0</v>
      </c>
      <c r="CN490" s="5">
        <v>0</v>
      </c>
      <c r="CO490" s="5">
        <v>0</v>
      </c>
      <c r="CP490" s="5">
        <v>0</v>
      </c>
      <c r="CQ490" s="5">
        <v>0</v>
      </c>
      <c r="CR490" s="5">
        <v>0</v>
      </c>
      <c r="CS490" s="5">
        <v>0</v>
      </c>
      <c r="CU490" s="69">
        <v>0</v>
      </c>
      <c r="CV490" s="69">
        <v>0</v>
      </c>
      <c r="CW490" s="69">
        <v>0</v>
      </c>
      <c r="CX490" s="69">
        <v>0</v>
      </c>
      <c r="CY490" s="69">
        <v>0</v>
      </c>
      <c r="CZ490" s="69">
        <v>0</v>
      </c>
      <c r="DC490" s="5">
        <v>0</v>
      </c>
      <c r="DD490" s="5">
        <v>0</v>
      </c>
      <c r="DE490" s="5">
        <v>0</v>
      </c>
      <c r="DF490" s="5">
        <v>0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0</v>
      </c>
      <c r="DQ490" s="5">
        <v>0</v>
      </c>
      <c r="DR490" s="5">
        <v>0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  <c r="EG490" s="5">
        <v>0</v>
      </c>
      <c r="EH490" s="5">
        <v>0</v>
      </c>
      <c r="EI490" s="5">
        <v>0</v>
      </c>
      <c r="EJ490" s="5">
        <v>0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0</v>
      </c>
      <c r="EV490" s="5">
        <v>0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0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0</v>
      </c>
      <c r="FK490" s="5">
        <v>0</v>
      </c>
      <c r="FL490" s="5">
        <v>0</v>
      </c>
      <c r="FM490" s="5">
        <v>0</v>
      </c>
      <c r="FN490" s="5">
        <v>0</v>
      </c>
      <c r="FO490" s="5">
        <v>0</v>
      </c>
      <c r="FP490" s="5">
        <v>0</v>
      </c>
      <c r="FQ490" s="5">
        <v>0</v>
      </c>
      <c r="FR490" s="5">
        <v>0</v>
      </c>
      <c r="FS490" s="5">
        <v>0</v>
      </c>
      <c r="FT490" s="5">
        <v>0</v>
      </c>
      <c r="FU490" s="5">
        <v>0</v>
      </c>
      <c r="FV490" s="5">
        <v>0</v>
      </c>
      <c r="FW490" s="5"/>
      <c r="FZ490" s="5">
        <v>0</v>
      </c>
      <c r="GA490" s="5">
        <v>0</v>
      </c>
      <c r="GB490" s="5">
        <v>0</v>
      </c>
      <c r="GC490" s="5">
        <v>0</v>
      </c>
      <c r="GD490" s="5">
        <v>0</v>
      </c>
      <c r="GE490" s="5">
        <v>0</v>
      </c>
      <c r="GF490" s="5">
        <v>0</v>
      </c>
      <c r="GG490" s="5">
        <v>0</v>
      </c>
      <c r="GH490" s="5">
        <v>0</v>
      </c>
      <c r="GI490" s="5">
        <v>0</v>
      </c>
      <c r="GJ490" s="5">
        <v>0</v>
      </c>
      <c r="GK490" s="5">
        <v>0</v>
      </c>
      <c r="GL490" s="5">
        <v>12500</v>
      </c>
      <c r="GM490" s="5">
        <v>12500</v>
      </c>
      <c r="GN490" s="5">
        <v>12500</v>
      </c>
      <c r="GO490" s="5">
        <v>12500</v>
      </c>
      <c r="GP490" s="5">
        <v>12500</v>
      </c>
      <c r="GQ490" s="5">
        <v>12500</v>
      </c>
      <c r="GR490" s="5">
        <v>12500</v>
      </c>
      <c r="GS490" s="5">
        <v>12500</v>
      </c>
      <c r="GT490" s="5">
        <v>12500</v>
      </c>
      <c r="GU490" s="5">
        <v>12500</v>
      </c>
      <c r="GV490" s="5">
        <v>12500</v>
      </c>
      <c r="GW490" s="5">
        <v>12500</v>
      </c>
      <c r="GX490" s="5">
        <v>0</v>
      </c>
      <c r="GY490" s="5">
        <v>0</v>
      </c>
      <c r="GZ490" s="5">
        <v>0</v>
      </c>
      <c r="HA490" s="5">
        <v>0</v>
      </c>
      <c r="HB490" s="5">
        <v>0</v>
      </c>
      <c r="HC490" s="5">
        <v>0</v>
      </c>
      <c r="HD490" s="5">
        <v>0</v>
      </c>
      <c r="HE490" s="5">
        <v>0</v>
      </c>
      <c r="HF490" s="5">
        <v>0</v>
      </c>
      <c r="HG490" s="5">
        <v>0</v>
      </c>
      <c r="HH490" s="5">
        <v>0</v>
      </c>
      <c r="HI490" s="5">
        <v>0</v>
      </c>
      <c r="HJ490" s="5">
        <v>0</v>
      </c>
      <c r="HK490" s="5">
        <v>0</v>
      </c>
      <c r="HL490" s="5">
        <v>0</v>
      </c>
      <c r="HM490" s="5">
        <v>0</v>
      </c>
      <c r="HN490" s="5">
        <v>0</v>
      </c>
      <c r="HO490" s="5">
        <v>0</v>
      </c>
      <c r="HP490" s="5">
        <v>0</v>
      </c>
      <c r="HQ490" s="5">
        <v>0</v>
      </c>
      <c r="HR490" s="5">
        <v>0</v>
      </c>
      <c r="HS490" s="5">
        <v>0</v>
      </c>
      <c r="HT490" s="5">
        <v>0</v>
      </c>
      <c r="HU490" s="5">
        <v>0</v>
      </c>
      <c r="HV490" s="5">
        <v>0</v>
      </c>
      <c r="HW490" s="5">
        <v>0</v>
      </c>
      <c r="HX490" s="5">
        <v>0</v>
      </c>
      <c r="HY490" s="5">
        <v>0</v>
      </c>
      <c r="HZ490" s="5">
        <v>0</v>
      </c>
      <c r="IA490" s="5">
        <v>0</v>
      </c>
      <c r="IB490" s="5">
        <v>0</v>
      </c>
      <c r="IC490" s="5">
        <v>0</v>
      </c>
      <c r="ID490" s="5">
        <v>0</v>
      </c>
      <c r="IE490" s="5">
        <v>0</v>
      </c>
      <c r="IF490" s="5">
        <v>0</v>
      </c>
      <c r="IG490" s="5">
        <v>0</v>
      </c>
      <c r="IH490" s="5">
        <v>0</v>
      </c>
      <c r="II490" s="5">
        <v>0</v>
      </c>
      <c r="IJ490" s="5">
        <v>0</v>
      </c>
      <c r="IK490" s="5">
        <v>0</v>
      </c>
      <c r="IL490" s="5">
        <v>0</v>
      </c>
      <c r="IM490" s="5">
        <v>0</v>
      </c>
      <c r="IN490" s="5">
        <v>0</v>
      </c>
      <c r="IO490" s="5">
        <v>0</v>
      </c>
      <c r="IP490" s="5">
        <v>0</v>
      </c>
      <c r="IQ490" s="5">
        <v>0</v>
      </c>
      <c r="IR490" s="5">
        <v>0</v>
      </c>
      <c r="IS490" s="5">
        <v>0</v>
      </c>
      <c r="IT490" s="5"/>
      <c r="IW490" s="5">
        <v>0</v>
      </c>
      <c r="IX490" s="5">
        <v>0</v>
      </c>
      <c r="IY490" s="5">
        <v>0</v>
      </c>
      <c r="IZ490" s="5">
        <v>0</v>
      </c>
      <c r="JA490" s="5">
        <v>0</v>
      </c>
      <c r="JB490" s="5">
        <v>0</v>
      </c>
      <c r="JC490" s="5">
        <v>0</v>
      </c>
      <c r="JD490" s="5">
        <v>0</v>
      </c>
      <c r="JE490" s="5">
        <v>0</v>
      </c>
      <c r="JF490" s="5">
        <v>0</v>
      </c>
      <c r="JG490" s="5">
        <v>0</v>
      </c>
      <c r="JH490" s="5">
        <v>0</v>
      </c>
      <c r="JI490" s="5">
        <v>358.75</v>
      </c>
      <c r="JJ490" s="5">
        <v>358.75</v>
      </c>
      <c r="JK490" s="5">
        <v>358.75</v>
      </c>
      <c r="JL490" s="5">
        <v>358.75</v>
      </c>
      <c r="JM490" s="5">
        <v>358.75</v>
      </c>
      <c r="JN490" s="5">
        <v>358.75</v>
      </c>
      <c r="JO490" s="5">
        <v>358.75</v>
      </c>
      <c r="JP490" s="5">
        <v>358.75</v>
      </c>
      <c r="JQ490" s="5">
        <v>358.75</v>
      </c>
      <c r="JR490" s="5">
        <v>358.75</v>
      </c>
      <c r="JS490" s="5">
        <v>358.75</v>
      </c>
      <c r="JT490" s="5">
        <v>358.75</v>
      </c>
      <c r="JU490" s="5">
        <v>0</v>
      </c>
      <c r="JV490" s="5">
        <v>0</v>
      </c>
      <c r="JW490" s="5">
        <v>0</v>
      </c>
      <c r="JX490" s="5">
        <v>0</v>
      </c>
      <c r="JY490" s="5">
        <v>0</v>
      </c>
      <c r="JZ490" s="5">
        <v>0</v>
      </c>
      <c r="KA490" s="5">
        <v>0</v>
      </c>
      <c r="KB490" s="5">
        <v>0</v>
      </c>
      <c r="KC490" s="5">
        <v>0</v>
      </c>
      <c r="KD490" s="5">
        <v>0</v>
      </c>
      <c r="KE490" s="5">
        <v>0</v>
      </c>
      <c r="KF490" s="5">
        <v>0</v>
      </c>
      <c r="KG490" s="5">
        <v>0</v>
      </c>
      <c r="KH490" s="5">
        <v>0</v>
      </c>
      <c r="KI490" s="5">
        <v>0</v>
      </c>
      <c r="KJ490" s="5">
        <v>0</v>
      </c>
      <c r="KK490" s="5">
        <v>0</v>
      </c>
      <c r="KL490" s="5">
        <v>0</v>
      </c>
      <c r="KM490" s="5">
        <v>0</v>
      </c>
      <c r="KN490" s="5">
        <v>0</v>
      </c>
      <c r="KO490" s="5">
        <v>0</v>
      </c>
      <c r="KP490" s="5">
        <v>0</v>
      </c>
      <c r="KQ490" s="5">
        <v>0</v>
      </c>
      <c r="KR490" s="5">
        <v>0</v>
      </c>
      <c r="KS490" s="5">
        <v>0</v>
      </c>
      <c r="KT490" s="5">
        <v>0</v>
      </c>
      <c r="KU490" s="5">
        <v>0</v>
      </c>
      <c r="KV490" s="5">
        <v>0</v>
      </c>
      <c r="KW490" s="5">
        <v>0</v>
      </c>
      <c r="KX490" s="5">
        <v>0</v>
      </c>
      <c r="KY490" s="5">
        <v>0</v>
      </c>
      <c r="KZ490" s="5">
        <v>0</v>
      </c>
      <c r="LA490" s="5">
        <v>0</v>
      </c>
      <c r="LB490" s="5">
        <v>0</v>
      </c>
      <c r="LC490" s="5">
        <v>0</v>
      </c>
      <c r="LD490" s="5">
        <v>0</v>
      </c>
      <c r="LE490" s="5">
        <v>0</v>
      </c>
      <c r="LF490" s="5">
        <v>0</v>
      </c>
      <c r="LG490" s="5">
        <v>0</v>
      </c>
      <c r="LH490" s="5">
        <v>0</v>
      </c>
      <c r="LI490" s="5">
        <v>0</v>
      </c>
      <c r="LJ490" s="5">
        <v>0</v>
      </c>
      <c r="LK490" s="5">
        <v>0</v>
      </c>
      <c r="LL490" s="5">
        <v>0</v>
      </c>
      <c r="LM490" s="5">
        <v>0</v>
      </c>
      <c r="LN490" s="5">
        <v>0</v>
      </c>
      <c r="LO490" s="5">
        <v>0</v>
      </c>
      <c r="LP490" s="5">
        <v>0</v>
      </c>
      <c r="LQ490" s="5"/>
      <c r="LT490" s="5">
        <v>0</v>
      </c>
      <c r="LU490" s="5">
        <v>0</v>
      </c>
      <c r="LV490" s="5">
        <v>0</v>
      </c>
      <c r="LW490" s="5">
        <v>0</v>
      </c>
      <c r="LX490" s="5">
        <v>0</v>
      </c>
      <c r="LY490" s="5">
        <v>0</v>
      </c>
      <c r="LZ490" s="5">
        <v>0</v>
      </c>
      <c r="MA490" s="5">
        <v>0</v>
      </c>
      <c r="MB490" s="5">
        <v>0</v>
      </c>
      <c r="MC490" s="5">
        <v>0</v>
      </c>
      <c r="MD490" s="5">
        <v>0</v>
      </c>
      <c r="ME490" s="5">
        <v>0</v>
      </c>
      <c r="MF490" s="5">
        <v>380</v>
      </c>
      <c r="MG490" s="5">
        <v>380</v>
      </c>
      <c r="MH490" s="5">
        <v>380</v>
      </c>
      <c r="MI490" s="5">
        <v>380</v>
      </c>
      <c r="MJ490" s="5">
        <v>380</v>
      </c>
      <c r="MK490" s="5">
        <v>380</v>
      </c>
      <c r="ML490" s="5">
        <v>380</v>
      </c>
      <c r="MM490" s="5">
        <v>380</v>
      </c>
      <c r="MN490" s="5">
        <v>380</v>
      </c>
      <c r="MO490" s="5">
        <v>380</v>
      </c>
      <c r="MP490" s="5">
        <v>380</v>
      </c>
      <c r="MQ490" s="5">
        <v>380</v>
      </c>
      <c r="MR490" s="5">
        <v>0</v>
      </c>
      <c r="MS490" s="5">
        <v>0</v>
      </c>
      <c r="MT490" s="5">
        <v>0</v>
      </c>
      <c r="MU490" s="5">
        <v>0</v>
      </c>
      <c r="MV490" s="5">
        <v>0</v>
      </c>
      <c r="MW490" s="5">
        <v>0</v>
      </c>
      <c r="MX490" s="5">
        <v>0</v>
      </c>
      <c r="MY490" s="5">
        <v>0</v>
      </c>
      <c r="MZ490" s="5">
        <v>0</v>
      </c>
      <c r="NA490" s="5">
        <v>0</v>
      </c>
      <c r="NB490" s="5">
        <v>0</v>
      </c>
      <c r="NC490" s="5">
        <v>0</v>
      </c>
      <c r="ND490" s="5">
        <v>0</v>
      </c>
      <c r="NE490" s="5">
        <v>0</v>
      </c>
      <c r="NF490" s="5">
        <v>0</v>
      </c>
      <c r="NG490" s="5">
        <v>0</v>
      </c>
      <c r="NH490" s="5">
        <v>0</v>
      </c>
      <c r="NI490" s="5">
        <v>0</v>
      </c>
      <c r="NJ490" s="5">
        <v>0</v>
      </c>
      <c r="NK490" s="5">
        <v>0</v>
      </c>
      <c r="NL490" s="5">
        <v>0</v>
      </c>
      <c r="NM490" s="5">
        <v>0</v>
      </c>
      <c r="NN490" s="5">
        <v>0</v>
      </c>
      <c r="NO490" s="5">
        <v>0</v>
      </c>
      <c r="NP490" s="5">
        <v>0</v>
      </c>
      <c r="NQ490" s="5">
        <v>0</v>
      </c>
      <c r="NR490" s="5">
        <v>0</v>
      </c>
      <c r="NS490" s="5">
        <v>0</v>
      </c>
      <c r="NT490" s="5">
        <v>0</v>
      </c>
      <c r="NU490" s="5">
        <v>0</v>
      </c>
      <c r="NV490" s="5">
        <v>0</v>
      </c>
      <c r="NW490" s="5">
        <v>0</v>
      </c>
      <c r="NX490" s="5">
        <v>0</v>
      </c>
      <c r="NY490" s="5">
        <v>0</v>
      </c>
      <c r="NZ490" s="5">
        <v>0</v>
      </c>
      <c r="OA490" s="5">
        <v>0</v>
      </c>
      <c r="OB490" s="5">
        <v>0</v>
      </c>
      <c r="OC490" s="5">
        <v>0</v>
      </c>
      <c r="OD490" s="5">
        <v>0</v>
      </c>
      <c r="OE490" s="5">
        <v>0</v>
      </c>
      <c r="OF490" s="5">
        <v>0</v>
      </c>
      <c r="OG490" s="5">
        <v>0</v>
      </c>
      <c r="OH490" s="5">
        <v>0</v>
      </c>
      <c r="OI490" s="5">
        <v>0</v>
      </c>
      <c r="OJ490" s="5">
        <v>0</v>
      </c>
      <c r="OK490" s="5">
        <v>0</v>
      </c>
      <c r="OL490" s="5">
        <v>0</v>
      </c>
      <c r="OM490" s="5">
        <v>0</v>
      </c>
      <c r="ON490" s="5"/>
      <c r="OQ490" s="59">
        <v>0</v>
      </c>
      <c r="OR490" s="59">
        <v>0</v>
      </c>
      <c r="OS490" s="59">
        <v>0</v>
      </c>
      <c r="OT490" s="59">
        <v>0</v>
      </c>
      <c r="OU490" s="59">
        <v>0</v>
      </c>
      <c r="OV490" s="59">
        <v>0</v>
      </c>
      <c r="OW490" s="59">
        <v>0</v>
      </c>
      <c r="OX490" s="59">
        <v>0</v>
      </c>
      <c r="OY490" s="59">
        <v>0</v>
      </c>
      <c r="OZ490" s="59">
        <v>0</v>
      </c>
      <c r="PA490" s="59">
        <v>0</v>
      </c>
      <c r="PB490" s="59">
        <v>0</v>
      </c>
      <c r="PC490" s="59">
        <v>0</v>
      </c>
      <c r="PD490" s="59">
        <v>0</v>
      </c>
      <c r="PE490" s="59">
        <v>0</v>
      </c>
      <c r="PF490" s="59">
        <v>0</v>
      </c>
      <c r="PG490" s="59">
        <v>0</v>
      </c>
      <c r="PH490" s="59">
        <v>0</v>
      </c>
      <c r="PI490" s="59">
        <v>0</v>
      </c>
      <c r="PJ490" s="59">
        <v>0</v>
      </c>
      <c r="PK490" s="59">
        <v>0</v>
      </c>
      <c r="PL490" s="59">
        <v>0</v>
      </c>
      <c r="PM490" s="59">
        <v>0</v>
      </c>
      <c r="PN490" s="59">
        <v>0</v>
      </c>
      <c r="PO490" s="59">
        <v>0</v>
      </c>
      <c r="PP490" s="59">
        <v>0</v>
      </c>
      <c r="PQ490" s="59">
        <v>0</v>
      </c>
      <c r="PR490" s="59">
        <v>0</v>
      </c>
      <c r="PS490" s="59">
        <v>0</v>
      </c>
      <c r="PT490" s="59">
        <v>0</v>
      </c>
      <c r="PU490" s="59">
        <v>0</v>
      </c>
      <c r="PV490" s="59">
        <v>0</v>
      </c>
      <c r="PW490" s="59">
        <v>0</v>
      </c>
      <c r="PX490" s="59">
        <v>0</v>
      </c>
      <c r="PY490" s="59">
        <v>0</v>
      </c>
      <c r="PZ490" s="59">
        <v>0</v>
      </c>
      <c r="QA490" s="59">
        <v>0</v>
      </c>
      <c r="QB490" s="59">
        <v>0</v>
      </c>
      <c r="QC490" s="59">
        <v>0</v>
      </c>
      <c r="QD490" s="59">
        <v>0</v>
      </c>
      <c r="QE490" s="59">
        <v>0</v>
      </c>
      <c r="QF490" s="59">
        <v>0</v>
      </c>
      <c r="QG490" s="59">
        <v>0</v>
      </c>
      <c r="QH490" s="59">
        <v>0</v>
      </c>
      <c r="QI490" s="59">
        <v>0</v>
      </c>
      <c r="QJ490" s="59">
        <v>0</v>
      </c>
      <c r="QK490" s="59">
        <v>0</v>
      </c>
      <c r="QL490" s="59">
        <v>0</v>
      </c>
      <c r="QM490" s="59">
        <v>0</v>
      </c>
      <c r="QN490" s="59">
        <v>0</v>
      </c>
      <c r="QO490" s="59">
        <v>0</v>
      </c>
      <c r="QP490" s="59">
        <v>0</v>
      </c>
      <c r="QQ490" s="59">
        <v>0</v>
      </c>
      <c r="QR490" s="59">
        <v>0</v>
      </c>
      <c r="QS490" s="59">
        <v>0</v>
      </c>
      <c r="QT490" s="59">
        <v>0</v>
      </c>
      <c r="QU490" s="59">
        <v>0</v>
      </c>
      <c r="QV490" s="59">
        <v>0</v>
      </c>
      <c r="QW490" s="59">
        <v>0</v>
      </c>
      <c r="QX490" s="59">
        <v>0</v>
      </c>
      <c r="QY490" s="59">
        <v>0</v>
      </c>
      <c r="QZ490" s="59">
        <v>0</v>
      </c>
      <c r="RA490" s="59">
        <v>0</v>
      </c>
      <c r="RB490" s="59">
        <v>0</v>
      </c>
      <c r="RC490" s="59">
        <v>0</v>
      </c>
      <c r="RD490" s="59">
        <v>0</v>
      </c>
      <c r="RE490" s="59">
        <v>0</v>
      </c>
      <c r="RF490" s="59">
        <v>0</v>
      </c>
      <c r="RG490" s="59">
        <v>0</v>
      </c>
      <c r="RH490" s="59">
        <v>0</v>
      </c>
      <c r="RI490" s="59">
        <v>0</v>
      </c>
      <c r="RJ490" s="59">
        <v>0</v>
      </c>
      <c r="RK490" s="59"/>
      <c r="RN490" s="59">
        <v>0</v>
      </c>
      <c r="RO490" s="59">
        <v>0</v>
      </c>
      <c r="RP490" s="59">
        <v>0</v>
      </c>
      <c r="RQ490" s="59">
        <v>0</v>
      </c>
      <c r="RR490" s="59">
        <v>0</v>
      </c>
      <c r="RS490" s="59">
        <v>0</v>
      </c>
      <c r="RT490" s="59">
        <v>0</v>
      </c>
      <c r="RU490" s="59">
        <v>0</v>
      </c>
      <c r="RV490" s="59">
        <v>0</v>
      </c>
      <c r="RW490" s="59">
        <v>0</v>
      </c>
      <c r="RX490" s="59">
        <v>0</v>
      </c>
      <c r="RY490" s="59">
        <v>0</v>
      </c>
      <c r="RZ490" s="59">
        <v>738.75</v>
      </c>
      <c r="SA490" s="59">
        <v>738.75</v>
      </c>
      <c r="SB490" s="59">
        <v>738.75</v>
      </c>
      <c r="SC490" s="59">
        <v>738.75</v>
      </c>
      <c r="SD490" s="59">
        <v>738.75</v>
      </c>
      <c r="SE490" s="59">
        <v>738.75</v>
      </c>
      <c r="SF490" s="59">
        <v>738.75</v>
      </c>
      <c r="SG490" s="59">
        <v>738.75</v>
      </c>
      <c r="SH490" s="59">
        <v>738.75</v>
      </c>
      <c r="SI490" s="59">
        <v>738.75</v>
      </c>
      <c r="SJ490" s="59">
        <v>738.75</v>
      </c>
      <c r="SK490" s="59">
        <v>738.75</v>
      </c>
      <c r="SL490" s="59">
        <v>0</v>
      </c>
      <c r="SM490" s="59">
        <v>0</v>
      </c>
      <c r="SN490" s="59">
        <v>0</v>
      </c>
      <c r="SO490" s="59">
        <v>0</v>
      </c>
      <c r="SP490" s="59">
        <v>0</v>
      </c>
      <c r="SQ490" s="59">
        <v>0</v>
      </c>
      <c r="SR490" s="59">
        <v>0</v>
      </c>
      <c r="SS490" s="59">
        <v>0</v>
      </c>
      <c r="ST490" s="59">
        <v>0</v>
      </c>
      <c r="SU490" s="59">
        <v>0</v>
      </c>
      <c r="SV490" s="59">
        <v>0</v>
      </c>
      <c r="SW490" s="59">
        <v>0</v>
      </c>
      <c r="SX490" s="59">
        <v>0</v>
      </c>
      <c r="SY490" s="59">
        <v>0</v>
      </c>
      <c r="SZ490" s="59">
        <v>0</v>
      </c>
      <c r="TA490" s="59">
        <v>0</v>
      </c>
      <c r="TB490" s="59">
        <v>0</v>
      </c>
      <c r="TC490" s="59">
        <v>0</v>
      </c>
      <c r="TD490" s="59">
        <v>0</v>
      </c>
      <c r="TE490" s="59">
        <v>0</v>
      </c>
      <c r="TF490" s="59">
        <v>0</v>
      </c>
      <c r="TG490" s="59">
        <v>0</v>
      </c>
      <c r="TH490" s="59">
        <v>0</v>
      </c>
      <c r="TI490" s="59">
        <v>0</v>
      </c>
      <c r="TJ490" s="59">
        <v>0</v>
      </c>
      <c r="TK490" s="59">
        <v>0</v>
      </c>
      <c r="TL490" s="59">
        <v>0</v>
      </c>
      <c r="TM490" s="59">
        <v>0</v>
      </c>
      <c r="TN490" s="59">
        <v>0</v>
      </c>
      <c r="TO490" s="59">
        <v>0</v>
      </c>
      <c r="TP490" s="59">
        <v>0</v>
      </c>
      <c r="TQ490" s="59">
        <v>0</v>
      </c>
      <c r="TR490" s="59">
        <v>0</v>
      </c>
      <c r="TS490" s="59">
        <v>0</v>
      </c>
      <c r="TT490" s="59">
        <v>0</v>
      </c>
      <c r="TU490" s="59">
        <v>0</v>
      </c>
      <c r="TV490" s="59">
        <v>0</v>
      </c>
      <c r="TW490" s="59">
        <v>0</v>
      </c>
      <c r="TX490" s="59">
        <v>0</v>
      </c>
      <c r="TY490" s="59">
        <v>0</v>
      </c>
      <c r="TZ490" s="59">
        <v>0</v>
      </c>
      <c r="UA490" s="59">
        <v>0</v>
      </c>
      <c r="UB490" s="59">
        <v>0</v>
      </c>
      <c r="UC490" s="59">
        <v>0</v>
      </c>
      <c r="UD490" s="59">
        <v>0</v>
      </c>
      <c r="UE490" s="59">
        <v>0</v>
      </c>
      <c r="UF490" s="59">
        <v>0</v>
      </c>
      <c r="UG490" s="59">
        <v>0</v>
      </c>
      <c r="UH490" s="59"/>
      <c r="UK490" s="59">
        <v>0</v>
      </c>
      <c r="UL490" s="59">
        <v>4305</v>
      </c>
      <c r="UM490" s="59">
        <v>0</v>
      </c>
      <c r="UN490" s="59">
        <v>0</v>
      </c>
      <c r="UO490" s="59">
        <v>0</v>
      </c>
      <c r="UP490" s="59">
        <v>0</v>
      </c>
      <c r="UQ490" s="59"/>
      <c r="UT490" s="59">
        <v>0</v>
      </c>
      <c r="UU490" s="59">
        <v>4560</v>
      </c>
      <c r="UV490" s="59">
        <v>0</v>
      </c>
      <c r="UW490" s="59">
        <v>0</v>
      </c>
      <c r="UX490" s="59">
        <v>0</v>
      </c>
      <c r="UY490" s="59">
        <v>0</v>
      </c>
      <c r="UZ490" s="59"/>
      <c r="VC490" s="59">
        <v>0</v>
      </c>
      <c r="VD490" s="59">
        <v>0</v>
      </c>
      <c r="VE490" s="59">
        <v>0</v>
      </c>
      <c r="VF490" s="59">
        <v>0</v>
      </c>
      <c r="VG490" s="59">
        <v>0</v>
      </c>
      <c r="VH490" s="59">
        <v>0</v>
      </c>
      <c r="VI490" s="59"/>
      <c r="VL490" s="59">
        <v>0</v>
      </c>
      <c r="VM490" s="59">
        <v>8865</v>
      </c>
      <c r="VN490" s="59">
        <v>0</v>
      </c>
      <c r="VO490" s="59">
        <v>0</v>
      </c>
      <c r="VP490" s="59">
        <v>0</v>
      </c>
      <c r="VQ490" s="59">
        <v>0</v>
      </c>
      <c r="VR490" s="59"/>
      <c r="VU490" s="59">
        <v>0</v>
      </c>
      <c r="VV490" s="59">
        <v>150000</v>
      </c>
      <c r="VW490" s="59">
        <v>0</v>
      </c>
      <c r="VX490" s="59">
        <v>0</v>
      </c>
      <c r="VY490" s="59">
        <v>0</v>
      </c>
      <c r="VZ490" s="59">
        <v>0</v>
      </c>
      <c r="WA490" s="59"/>
      <c r="WD490" s="59">
        <v>0</v>
      </c>
      <c r="WE490" s="59">
        <v>12500</v>
      </c>
      <c r="WF490" s="59">
        <v>0</v>
      </c>
      <c r="WG490" s="59">
        <v>0</v>
      </c>
      <c r="WH490" s="59">
        <v>0</v>
      </c>
      <c r="WI490" s="59">
        <v>0</v>
      </c>
      <c r="WJ490" s="59"/>
      <c r="WM490" s="59">
        <v>0</v>
      </c>
      <c r="WN490" s="59">
        <v>524.54888795635759</v>
      </c>
      <c r="WO490" s="59">
        <v>0</v>
      </c>
      <c r="WP490" s="59">
        <v>0</v>
      </c>
      <c r="WQ490" s="59">
        <v>0</v>
      </c>
      <c r="WR490" s="59">
        <v>0</v>
      </c>
      <c r="WS490" s="59"/>
      <c r="WV490" s="74">
        <v>0</v>
      </c>
      <c r="WW490" s="74">
        <v>12</v>
      </c>
      <c r="WX490" s="74">
        <v>24</v>
      </c>
      <c r="WY490" s="74">
        <v>36</v>
      </c>
      <c r="WZ490" s="74">
        <v>48</v>
      </c>
      <c r="XA490" s="74">
        <v>60</v>
      </c>
      <c r="XB490" s="74"/>
      <c r="XE490" s="80">
        <v>0</v>
      </c>
      <c r="XF490" s="80">
        <v>1</v>
      </c>
      <c r="XG490" s="80">
        <v>2</v>
      </c>
      <c r="XH490" s="80">
        <v>3</v>
      </c>
      <c r="XI490" s="80">
        <v>4</v>
      </c>
      <c r="XJ490" s="80">
        <v>5</v>
      </c>
      <c r="XK490" s="80"/>
      <c r="XL490" s="75"/>
      <c r="XM490" s="75"/>
      <c r="XN490" s="80">
        <v>0</v>
      </c>
      <c r="XO490" s="80">
        <v>0</v>
      </c>
      <c r="XP490" s="80">
        <v>0</v>
      </c>
      <c r="XQ490" s="80">
        <v>0</v>
      </c>
      <c r="XR490" s="80">
        <v>0</v>
      </c>
      <c r="XS490" s="80">
        <v>0</v>
      </c>
      <c r="XT490" s="80"/>
      <c r="XW490" s="80">
        <v>0</v>
      </c>
      <c r="XX490" s="80">
        <v>0</v>
      </c>
      <c r="XY490" s="80">
        <v>0</v>
      </c>
      <c r="XZ490" s="80">
        <v>0</v>
      </c>
      <c r="YA490" s="80">
        <v>0</v>
      </c>
      <c r="YB490" s="80">
        <v>0</v>
      </c>
      <c r="YC490" s="80"/>
      <c r="YF490" s="5">
        <v>0</v>
      </c>
      <c r="YG490" s="5">
        <v>1093.684431389006</v>
      </c>
      <c r="YH490" s="5">
        <v>0</v>
      </c>
      <c r="YI490" s="5">
        <v>0</v>
      </c>
      <c r="YJ490" s="5">
        <v>0</v>
      </c>
      <c r="YK490" s="5">
        <v>0</v>
      </c>
      <c r="YL490" s="5"/>
      <c r="YO490" s="5">
        <v>0</v>
      </c>
      <c r="YP490" s="5">
        <v>23604.69995803609</v>
      </c>
      <c r="YQ490" s="5">
        <v>0</v>
      </c>
      <c r="YR490" s="5">
        <v>0</v>
      </c>
      <c r="YS490" s="5">
        <v>0</v>
      </c>
      <c r="YT490" s="5">
        <v>0</v>
      </c>
      <c r="YU490" s="5"/>
      <c r="YX490" s="5">
        <v>0</v>
      </c>
      <c r="YY490" s="5">
        <v>23394.261877874356</v>
      </c>
      <c r="YZ490" s="5">
        <v>0</v>
      </c>
      <c r="ZA490" s="5">
        <v>0</v>
      </c>
      <c r="ZB490" s="5">
        <v>0</v>
      </c>
      <c r="ZC490" s="5">
        <v>0</v>
      </c>
      <c r="ZD490" s="5"/>
      <c r="ZG490" s="5">
        <v>0</v>
      </c>
      <c r="ZH490" s="5">
        <v>524.54888795635759</v>
      </c>
      <c r="ZI490" s="5">
        <v>0</v>
      </c>
      <c r="ZJ490" s="5">
        <v>0</v>
      </c>
      <c r="ZK490" s="5">
        <v>0</v>
      </c>
      <c r="ZL490" s="5">
        <v>0</v>
      </c>
      <c r="ZM490" s="5"/>
      <c r="ZP490" s="60">
        <v>0</v>
      </c>
      <c r="ZQ490" s="60">
        <v>7343.684431389006</v>
      </c>
      <c r="ZR490" s="60">
        <v>0</v>
      </c>
      <c r="ZS490" s="60">
        <v>0</v>
      </c>
      <c r="ZT490" s="60">
        <v>0</v>
      </c>
      <c r="ZU490" s="60">
        <v>0</v>
      </c>
      <c r="ZV490" s="60"/>
      <c r="ZY490" s="60">
        <v>0</v>
      </c>
      <c r="ZZ490" s="60">
        <v>524.54888795635759</v>
      </c>
      <c r="AAA490" s="60">
        <v>0</v>
      </c>
      <c r="AAB490" s="60">
        <v>0</v>
      </c>
      <c r="AAC490" s="60">
        <v>0</v>
      </c>
      <c r="AAD490" s="60">
        <v>0</v>
      </c>
      <c r="AAE490" s="60"/>
      <c r="AAH490" s="60">
        <v>0</v>
      </c>
      <c r="AAI490" s="60">
        <v>11015.526647083509</v>
      </c>
      <c r="AAJ490" s="60">
        <v>0</v>
      </c>
      <c r="AAK490" s="60">
        <v>0</v>
      </c>
      <c r="AAL490" s="60">
        <v>0</v>
      </c>
      <c r="AAM490" s="60">
        <v>0</v>
      </c>
      <c r="AAN490" s="60"/>
      <c r="AAQ490" s="5">
        <v>0</v>
      </c>
      <c r="AAR490" s="5">
        <v>18359.211078472516</v>
      </c>
      <c r="AAS490" s="5">
        <v>0</v>
      </c>
      <c r="AAT490" s="5">
        <v>0</v>
      </c>
      <c r="AAU490" s="5">
        <v>0</v>
      </c>
      <c r="AAV490" s="5">
        <v>0</v>
      </c>
    </row>
    <row r="491" spans="2:724" ht="15" customHeight="1">
      <c r="B491" s="228">
        <v>218</v>
      </c>
      <c r="C491" s="228">
        <v>16</v>
      </c>
      <c r="D491" s="229" t="s">
        <v>496</v>
      </c>
      <c r="E491" s="73" t="b">
        <v>0</v>
      </c>
      <c r="F491" s="230">
        <v>42005</v>
      </c>
      <c r="G491" s="231" t="s">
        <v>426</v>
      </c>
      <c r="H491" s="57" t="s">
        <v>303</v>
      </c>
      <c r="I491" s="57" t="s">
        <v>200</v>
      </c>
      <c r="J491" s="229" t="s">
        <v>275</v>
      </c>
      <c r="K491" s="232">
        <v>0</v>
      </c>
      <c r="L491" s="232">
        <v>0</v>
      </c>
      <c r="M491" s="73" t="b">
        <v>1</v>
      </c>
      <c r="N491" s="73" t="b">
        <v>1</v>
      </c>
      <c r="O491" s="73" t="b">
        <v>1</v>
      </c>
      <c r="P491" s="27">
        <v>43101</v>
      </c>
      <c r="Q491" s="27" t="s">
        <v>426</v>
      </c>
      <c r="R491" s="69">
        <v>0</v>
      </c>
      <c r="S491" s="69">
        <v>0.06</v>
      </c>
      <c r="T491" s="69">
        <v>0.06</v>
      </c>
      <c r="U491" s="69">
        <v>0.06</v>
      </c>
      <c r="V491" s="69">
        <v>0.06</v>
      </c>
      <c r="W491" s="69">
        <v>0.06</v>
      </c>
      <c r="Z491" s="232">
        <v>0</v>
      </c>
      <c r="AA491" s="232">
        <v>0</v>
      </c>
      <c r="AB491" s="232">
        <v>0</v>
      </c>
      <c r="AC491" s="232">
        <v>0</v>
      </c>
      <c r="AD491" s="232">
        <v>0</v>
      </c>
      <c r="AE491" s="232">
        <v>0</v>
      </c>
      <c r="AF491" s="232">
        <v>0</v>
      </c>
      <c r="AG491" s="232">
        <v>0</v>
      </c>
      <c r="AH491" s="232">
        <v>0</v>
      </c>
      <c r="AI491" s="232">
        <v>0</v>
      </c>
      <c r="AJ491" s="232">
        <v>0</v>
      </c>
      <c r="AK491" s="232">
        <v>0</v>
      </c>
      <c r="AL491" s="234">
        <v>9905</v>
      </c>
      <c r="AM491" s="5">
        <v>9905</v>
      </c>
      <c r="AN491" s="5">
        <v>9905</v>
      </c>
      <c r="AO491" s="5">
        <v>9905</v>
      </c>
      <c r="AP491" s="5">
        <v>9905</v>
      </c>
      <c r="AQ491" s="5">
        <v>9905</v>
      </c>
      <c r="AR491" s="5">
        <v>9905</v>
      </c>
      <c r="AS491" s="5">
        <v>9905</v>
      </c>
      <c r="AT491" s="5">
        <v>9905</v>
      </c>
      <c r="AU491" s="5">
        <v>9905</v>
      </c>
      <c r="AV491" s="5">
        <v>9905</v>
      </c>
      <c r="AW491" s="5">
        <v>9905</v>
      </c>
      <c r="AX491" s="234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Q491" s="5">
        <v>0</v>
      </c>
      <c r="BR491" s="5">
        <v>0</v>
      </c>
      <c r="BS491" s="5">
        <v>0</v>
      </c>
      <c r="BT491" s="5">
        <v>0</v>
      </c>
      <c r="BU491" s="5">
        <v>0</v>
      </c>
      <c r="BV491" s="5">
        <v>0</v>
      </c>
      <c r="BW491" s="5">
        <v>0</v>
      </c>
      <c r="BX491" s="5">
        <v>0</v>
      </c>
      <c r="BY491" s="5">
        <v>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0</v>
      </c>
      <c r="CL491" s="5">
        <v>0</v>
      </c>
      <c r="CM491" s="5">
        <v>0</v>
      </c>
      <c r="CN491" s="5">
        <v>0</v>
      </c>
      <c r="CO491" s="5">
        <v>0</v>
      </c>
      <c r="CP491" s="5">
        <v>0</v>
      </c>
      <c r="CQ491" s="5">
        <v>0</v>
      </c>
      <c r="CR491" s="5">
        <v>0</v>
      </c>
      <c r="CS491" s="5">
        <v>0</v>
      </c>
      <c r="CU491" s="69">
        <v>0</v>
      </c>
      <c r="CV491" s="69">
        <v>0</v>
      </c>
      <c r="CW491" s="69">
        <v>0</v>
      </c>
      <c r="CX491" s="69">
        <v>0</v>
      </c>
      <c r="CY491" s="69">
        <v>0</v>
      </c>
      <c r="CZ491" s="69">
        <v>0</v>
      </c>
      <c r="DC491" s="5">
        <v>0</v>
      </c>
      <c r="DD491" s="5">
        <v>0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0</v>
      </c>
      <c r="DK491" s="5">
        <v>0</v>
      </c>
      <c r="DL491" s="5">
        <v>0</v>
      </c>
      <c r="DM491" s="5">
        <v>0</v>
      </c>
      <c r="DN491" s="5">
        <v>0</v>
      </c>
      <c r="DO491" s="5">
        <v>0</v>
      </c>
      <c r="DP491" s="5">
        <v>0</v>
      </c>
      <c r="DQ491" s="5">
        <v>0</v>
      </c>
      <c r="DR491" s="5">
        <v>0</v>
      </c>
      <c r="DS491" s="5">
        <v>0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0</v>
      </c>
      <c r="EI491" s="5">
        <v>0</v>
      </c>
      <c r="EJ491" s="5">
        <v>0</v>
      </c>
      <c r="EK491" s="5">
        <v>0</v>
      </c>
      <c r="EL491" s="5">
        <v>0</v>
      </c>
      <c r="EM491" s="5">
        <v>0</v>
      </c>
      <c r="EN491" s="5">
        <v>0</v>
      </c>
      <c r="EO491" s="5">
        <v>0</v>
      </c>
      <c r="EP491" s="5">
        <v>0</v>
      </c>
      <c r="EQ491" s="5">
        <v>0</v>
      </c>
      <c r="ER491" s="5">
        <v>0</v>
      </c>
      <c r="ES491" s="5">
        <v>0</v>
      </c>
      <c r="ET491" s="5">
        <v>0</v>
      </c>
      <c r="EU491" s="5">
        <v>0</v>
      </c>
      <c r="EV491" s="5">
        <v>0</v>
      </c>
      <c r="EW491" s="5">
        <v>0</v>
      </c>
      <c r="EX491" s="5">
        <v>0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0</v>
      </c>
      <c r="FE491" s="5">
        <v>0</v>
      </c>
      <c r="FF491" s="5">
        <v>0</v>
      </c>
      <c r="FG491" s="5">
        <v>0</v>
      </c>
      <c r="FH491" s="5">
        <v>0</v>
      </c>
      <c r="FI491" s="5">
        <v>0</v>
      </c>
      <c r="FJ491" s="5">
        <v>0</v>
      </c>
      <c r="FK491" s="5">
        <v>0</v>
      </c>
      <c r="FL491" s="5">
        <v>0</v>
      </c>
      <c r="FM491" s="5">
        <v>0</v>
      </c>
      <c r="FN491" s="5">
        <v>0</v>
      </c>
      <c r="FO491" s="5">
        <v>0</v>
      </c>
      <c r="FP491" s="5">
        <v>0</v>
      </c>
      <c r="FQ491" s="5">
        <v>0</v>
      </c>
      <c r="FR491" s="5">
        <v>0</v>
      </c>
      <c r="FS491" s="5">
        <v>0</v>
      </c>
      <c r="FT491" s="5">
        <v>0</v>
      </c>
      <c r="FU491" s="5">
        <v>0</v>
      </c>
      <c r="FV491" s="5">
        <v>0</v>
      </c>
      <c r="FW491" s="5"/>
      <c r="FZ491" s="5">
        <v>0</v>
      </c>
      <c r="GA491" s="5">
        <v>0</v>
      </c>
      <c r="GB491" s="5">
        <v>0</v>
      </c>
      <c r="GC491" s="5">
        <v>0</v>
      </c>
      <c r="GD491" s="5">
        <v>0</v>
      </c>
      <c r="GE491" s="5">
        <v>0</v>
      </c>
      <c r="GF491" s="5">
        <v>0</v>
      </c>
      <c r="GG491" s="5">
        <v>0</v>
      </c>
      <c r="GH491" s="5">
        <v>0</v>
      </c>
      <c r="GI491" s="5">
        <v>0</v>
      </c>
      <c r="GJ491" s="5">
        <v>0</v>
      </c>
      <c r="GK491" s="5">
        <v>0</v>
      </c>
      <c r="GL491" s="5">
        <v>9905</v>
      </c>
      <c r="GM491" s="5">
        <v>9905</v>
      </c>
      <c r="GN491" s="5">
        <v>9905</v>
      </c>
      <c r="GO491" s="5">
        <v>9905</v>
      </c>
      <c r="GP491" s="5">
        <v>9905</v>
      </c>
      <c r="GQ491" s="5">
        <v>9905</v>
      </c>
      <c r="GR491" s="5">
        <v>9905</v>
      </c>
      <c r="GS491" s="5">
        <v>9905</v>
      </c>
      <c r="GT491" s="5">
        <v>9905</v>
      </c>
      <c r="GU491" s="5">
        <v>9905</v>
      </c>
      <c r="GV491" s="5">
        <v>9905</v>
      </c>
      <c r="GW491" s="5">
        <v>9905</v>
      </c>
      <c r="GX491" s="5">
        <v>0</v>
      </c>
      <c r="GY491" s="5">
        <v>0</v>
      </c>
      <c r="GZ491" s="5">
        <v>0</v>
      </c>
      <c r="HA491" s="5">
        <v>0</v>
      </c>
      <c r="HB491" s="5">
        <v>0</v>
      </c>
      <c r="HC491" s="5">
        <v>0</v>
      </c>
      <c r="HD491" s="5">
        <v>0</v>
      </c>
      <c r="HE491" s="5">
        <v>0</v>
      </c>
      <c r="HF491" s="5">
        <v>0</v>
      </c>
      <c r="HG491" s="5">
        <v>0</v>
      </c>
      <c r="HH491" s="5">
        <v>0</v>
      </c>
      <c r="HI491" s="5">
        <v>0</v>
      </c>
      <c r="HJ491" s="5">
        <v>0</v>
      </c>
      <c r="HK491" s="5">
        <v>0</v>
      </c>
      <c r="HL491" s="5">
        <v>0</v>
      </c>
      <c r="HM491" s="5">
        <v>0</v>
      </c>
      <c r="HN491" s="5">
        <v>0</v>
      </c>
      <c r="HO491" s="5">
        <v>0</v>
      </c>
      <c r="HP491" s="5">
        <v>0</v>
      </c>
      <c r="HQ491" s="5">
        <v>0</v>
      </c>
      <c r="HR491" s="5">
        <v>0</v>
      </c>
      <c r="HS491" s="5">
        <v>0</v>
      </c>
      <c r="HT491" s="5">
        <v>0</v>
      </c>
      <c r="HU491" s="5">
        <v>0</v>
      </c>
      <c r="HV491" s="5">
        <v>0</v>
      </c>
      <c r="HW491" s="5">
        <v>0</v>
      </c>
      <c r="HX491" s="5">
        <v>0</v>
      </c>
      <c r="HY491" s="5">
        <v>0</v>
      </c>
      <c r="HZ491" s="5">
        <v>0</v>
      </c>
      <c r="IA491" s="5">
        <v>0</v>
      </c>
      <c r="IB491" s="5">
        <v>0</v>
      </c>
      <c r="IC491" s="5">
        <v>0</v>
      </c>
      <c r="ID491" s="5">
        <v>0</v>
      </c>
      <c r="IE491" s="5">
        <v>0</v>
      </c>
      <c r="IF491" s="5">
        <v>0</v>
      </c>
      <c r="IG491" s="5">
        <v>0</v>
      </c>
      <c r="IH491" s="5">
        <v>0</v>
      </c>
      <c r="II491" s="5">
        <v>0</v>
      </c>
      <c r="IJ491" s="5">
        <v>0</v>
      </c>
      <c r="IK491" s="5">
        <v>0</v>
      </c>
      <c r="IL491" s="5">
        <v>0</v>
      </c>
      <c r="IM491" s="5">
        <v>0</v>
      </c>
      <c r="IN491" s="5">
        <v>0</v>
      </c>
      <c r="IO491" s="5">
        <v>0</v>
      </c>
      <c r="IP491" s="5">
        <v>0</v>
      </c>
      <c r="IQ491" s="5">
        <v>0</v>
      </c>
      <c r="IR491" s="5">
        <v>0</v>
      </c>
      <c r="IS491" s="5">
        <v>0</v>
      </c>
      <c r="IT491" s="5"/>
      <c r="IW491" s="5">
        <v>0</v>
      </c>
      <c r="IX491" s="5">
        <v>0</v>
      </c>
      <c r="IY491" s="5">
        <v>0</v>
      </c>
      <c r="IZ491" s="5">
        <v>0</v>
      </c>
      <c r="JA491" s="5">
        <v>0</v>
      </c>
      <c r="JB491" s="5">
        <v>0</v>
      </c>
      <c r="JC491" s="5">
        <v>0</v>
      </c>
      <c r="JD491" s="5">
        <v>0</v>
      </c>
      <c r="JE491" s="5">
        <v>0</v>
      </c>
      <c r="JF491" s="5">
        <v>0</v>
      </c>
      <c r="JG491" s="5">
        <v>0</v>
      </c>
      <c r="JH491" s="5">
        <v>0</v>
      </c>
      <c r="JI491" s="5">
        <v>284.27350000000001</v>
      </c>
      <c r="JJ491" s="5">
        <v>284.27350000000001</v>
      </c>
      <c r="JK491" s="5">
        <v>284.27350000000001</v>
      </c>
      <c r="JL491" s="5">
        <v>284.27350000000001</v>
      </c>
      <c r="JM491" s="5">
        <v>284.27350000000001</v>
      </c>
      <c r="JN491" s="5">
        <v>284.27350000000001</v>
      </c>
      <c r="JO491" s="5">
        <v>284.27350000000001</v>
      </c>
      <c r="JP491" s="5">
        <v>284.27350000000001</v>
      </c>
      <c r="JQ491" s="5">
        <v>284.27350000000001</v>
      </c>
      <c r="JR491" s="5">
        <v>284.27350000000001</v>
      </c>
      <c r="JS491" s="5">
        <v>284.27350000000001</v>
      </c>
      <c r="JT491" s="5">
        <v>284.27350000000001</v>
      </c>
      <c r="JU491" s="5">
        <v>0</v>
      </c>
      <c r="JV491" s="5">
        <v>0</v>
      </c>
      <c r="JW491" s="5">
        <v>0</v>
      </c>
      <c r="JX491" s="5">
        <v>0</v>
      </c>
      <c r="JY491" s="5">
        <v>0</v>
      </c>
      <c r="JZ491" s="5">
        <v>0</v>
      </c>
      <c r="KA491" s="5">
        <v>0</v>
      </c>
      <c r="KB491" s="5">
        <v>0</v>
      </c>
      <c r="KC491" s="5">
        <v>0</v>
      </c>
      <c r="KD491" s="5">
        <v>0</v>
      </c>
      <c r="KE491" s="5">
        <v>0</v>
      </c>
      <c r="KF491" s="5">
        <v>0</v>
      </c>
      <c r="KG491" s="5">
        <v>0</v>
      </c>
      <c r="KH491" s="5">
        <v>0</v>
      </c>
      <c r="KI491" s="5">
        <v>0</v>
      </c>
      <c r="KJ491" s="5">
        <v>0</v>
      </c>
      <c r="KK491" s="5">
        <v>0</v>
      </c>
      <c r="KL491" s="5">
        <v>0</v>
      </c>
      <c r="KM491" s="5">
        <v>0</v>
      </c>
      <c r="KN491" s="5">
        <v>0</v>
      </c>
      <c r="KO491" s="5">
        <v>0</v>
      </c>
      <c r="KP491" s="5">
        <v>0</v>
      </c>
      <c r="KQ491" s="5">
        <v>0</v>
      </c>
      <c r="KR491" s="5">
        <v>0</v>
      </c>
      <c r="KS491" s="5">
        <v>0</v>
      </c>
      <c r="KT491" s="5">
        <v>0</v>
      </c>
      <c r="KU491" s="5">
        <v>0</v>
      </c>
      <c r="KV491" s="5">
        <v>0</v>
      </c>
      <c r="KW491" s="5">
        <v>0</v>
      </c>
      <c r="KX491" s="5">
        <v>0</v>
      </c>
      <c r="KY491" s="5">
        <v>0</v>
      </c>
      <c r="KZ491" s="5">
        <v>0</v>
      </c>
      <c r="LA491" s="5">
        <v>0</v>
      </c>
      <c r="LB491" s="5">
        <v>0</v>
      </c>
      <c r="LC491" s="5">
        <v>0</v>
      </c>
      <c r="LD491" s="5">
        <v>0</v>
      </c>
      <c r="LE491" s="5">
        <v>0</v>
      </c>
      <c r="LF491" s="5">
        <v>0</v>
      </c>
      <c r="LG491" s="5">
        <v>0</v>
      </c>
      <c r="LH491" s="5">
        <v>0</v>
      </c>
      <c r="LI491" s="5">
        <v>0</v>
      </c>
      <c r="LJ491" s="5">
        <v>0</v>
      </c>
      <c r="LK491" s="5">
        <v>0</v>
      </c>
      <c r="LL491" s="5">
        <v>0</v>
      </c>
      <c r="LM491" s="5">
        <v>0</v>
      </c>
      <c r="LN491" s="5">
        <v>0</v>
      </c>
      <c r="LO491" s="5">
        <v>0</v>
      </c>
      <c r="LP491" s="5">
        <v>0</v>
      </c>
      <c r="LQ491" s="5"/>
      <c r="LT491" s="5">
        <v>0</v>
      </c>
      <c r="LU491" s="5">
        <v>0</v>
      </c>
      <c r="LV491" s="5">
        <v>0</v>
      </c>
      <c r="LW491" s="5">
        <v>0</v>
      </c>
      <c r="LX491" s="5">
        <v>0</v>
      </c>
      <c r="LY491" s="5">
        <v>0</v>
      </c>
      <c r="LZ491" s="5">
        <v>0</v>
      </c>
      <c r="MA491" s="5">
        <v>0</v>
      </c>
      <c r="MB491" s="5">
        <v>0</v>
      </c>
      <c r="MC491" s="5">
        <v>0</v>
      </c>
      <c r="MD491" s="5">
        <v>0</v>
      </c>
      <c r="ME491" s="5">
        <v>0</v>
      </c>
      <c r="MF491" s="5">
        <v>301.11200000000002</v>
      </c>
      <c r="MG491" s="5">
        <v>301.11200000000002</v>
      </c>
      <c r="MH491" s="5">
        <v>301.11200000000002</v>
      </c>
      <c r="MI491" s="5">
        <v>301.11200000000002</v>
      </c>
      <c r="MJ491" s="5">
        <v>301.11200000000002</v>
      </c>
      <c r="MK491" s="5">
        <v>301.11200000000002</v>
      </c>
      <c r="ML491" s="5">
        <v>301.11200000000002</v>
      </c>
      <c r="MM491" s="5">
        <v>301.11200000000002</v>
      </c>
      <c r="MN491" s="5">
        <v>301.11200000000002</v>
      </c>
      <c r="MO491" s="5">
        <v>301.11200000000002</v>
      </c>
      <c r="MP491" s="5">
        <v>301.11200000000002</v>
      </c>
      <c r="MQ491" s="5">
        <v>301.11200000000002</v>
      </c>
      <c r="MR491" s="5">
        <v>0</v>
      </c>
      <c r="MS491" s="5">
        <v>0</v>
      </c>
      <c r="MT491" s="5">
        <v>0</v>
      </c>
      <c r="MU491" s="5">
        <v>0</v>
      </c>
      <c r="MV491" s="5">
        <v>0</v>
      </c>
      <c r="MW491" s="5">
        <v>0</v>
      </c>
      <c r="MX491" s="5">
        <v>0</v>
      </c>
      <c r="MY491" s="5">
        <v>0</v>
      </c>
      <c r="MZ491" s="5">
        <v>0</v>
      </c>
      <c r="NA491" s="5">
        <v>0</v>
      </c>
      <c r="NB491" s="5">
        <v>0</v>
      </c>
      <c r="NC491" s="5">
        <v>0</v>
      </c>
      <c r="ND491" s="5">
        <v>0</v>
      </c>
      <c r="NE491" s="5">
        <v>0</v>
      </c>
      <c r="NF491" s="5">
        <v>0</v>
      </c>
      <c r="NG491" s="5">
        <v>0</v>
      </c>
      <c r="NH491" s="5">
        <v>0</v>
      </c>
      <c r="NI491" s="5">
        <v>0</v>
      </c>
      <c r="NJ491" s="5">
        <v>0</v>
      </c>
      <c r="NK491" s="5">
        <v>0</v>
      </c>
      <c r="NL491" s="5">
        <v>0</v>
      </c>
      <c r="NM491" s="5">
        <v>0</v>
      </c>
      <c r="NN491" s="5">
        <v>0</v>
      </c>
      <c r="NO491" s="5">
        <v>0</v>
      </c>
      <c r="NP491" s="5">
        <v>0</v>
      </c>
      <c r="NQ491" s="5">
        <v>0</v>
      </c>
      <c r="NR491" s="5">
        <v>0</v>
      </c>
      <c r="NS491" s="5">
        <v>0</v>
      </c>
      <c r="NT491" s="5">
        <v>0</v>
      </c>
      <c r="NU491" s="5">
        <v>0</v>
      </c>
      <c r="NV491" s="5">
        <v>0</v>
      </c>
      <c r="NW491" s="5">
        <v>0</v>
      </c>
      <c r="NX491" s="5">
        <v>0</v>
      </c>
      <c r="NY491" s="5">
        <v>0</v>
      </c>
      <c r="NZ491" s="5">
        <v>0</v>
      </c>
      <c r="OA491" s="5">
        <v>0</v>
      </c>
      <c r="OB491" s="5">
        <v>0</v>
      </c>
      <c r="OC491" s="5">
        <v>0</v>
      </c>
      <c r="OD491" s="5">
        <v>0</v>
      </c>
      <c r="OE491" s="5">
        <v>0</v>
      </c>
      <c r="OF491" s="5">
        <v>0</v>
      </c>
      <c r="OG491" s="5">
        <v>0</v>
      </c>
      <c r="OH491" s="5">
        <v>0</v>
      </c>
      <c r="OI491" s="5">
        <v>0</v>
      </c>
      <c r="OJ491" s="5">
        <v>0</v>
      </c>
      <c r="OK491" s="5">
        <v>0</v>
      </c>
      <c r="OL491" s="5">
        <v>0</v>
      </c>
      <c r="OM491" s="5">
        <v>0</v>
      </c>
      <c r="ON491" s="5"/>
      <c r="OQ491" s="59">
        <v>0</v>
      </c>
      <c r="OR491" s="59">
        <v>0</v>
      </c>
      <c r="OS491" s="59">
        <v>0</v>
      </c>
      <c r="OT491" s="59">
        <v>0</v>
      </c>
      <c r="OU491" s="59">
        <v>0</v>
      </c>
      <c r="OV491" s="59">
        <v>0</v>
      </c>
      <c r="OW491" s="59">
        <v>0</v>
      </c>
      <c r="OX491" s="59">
        <v>0</v>
      </c>
      <c r="OY491" s="59">
        <v>0</v>
      </c>
      <c r="OZ491" s="59">
        <v>0</v>
      </c>
      <c r="PA491" s="59">
        <v>0</v>
      </c>
      <c r="PB491" s="59">
        <v>0</v>
      </c>
      <c r="PC491" s="59">
        <v>0</v>
      </c>
      <c r="PD491" s="59">
        <v>0</v>
      </c>
      <c r="PE491" s="59">
        <v>0</v>
      </c>
      <c r="PF491" s="59">
        <v>0</v>
      </c>
      <c r="PG491" s="59">
        <v>0</v>
      </c>
      <c r="PH491" s="59">
        <v>0</v>
      </c>
      <c r="PI491" s="59">
        <v>0</v>
      </c>
      <c r="PJ491" s="59">
        <v>0</v>
      </c>
      <c r="PK491" s="59">
        <v>0</v>
      </c>
      <c r="PL491" s="59">
        <v>0</v>
      </c>
      <c r="PM491" s="59">
        <v>0</v>
      </c>
      <c r="PN491" s="59">
        <v>0</v>
      </c>
      <c r="PO491" s="59">
        <v>0</v>
      </c>
      <c r="PP491" s="59">
        <v>0</v>
      </c>
      <c r="PQ491" s="59">
        <v>0</v>
      </c>
      <c r="PR491" s="59">
        <v>0</v>
      </c>
      <c r="PS491" s="59">
        <v>0</v>
      </c>
      <c r="PT491" s="59">
        <v>0</v>
      </c>
      <c r="PU491" s="59">
        <v>0</v>
      </c>
      <c r="PV491" s="59">
        <v>0</v>
      </c>
      <c r="PW491" s="59">
        <v>0</v>
      </c>
      <c r="PX491" s="59">
        <v>0</v>
      </c>
      <c r="PY491" s="59">
        <v>0</v>
      </c>
      <c r="PZ491" s="59">
        <v>0</v>
      </c>
      <c r="QA491" s="59">
        <v>0</v>
      </c>
      <c r="QB491" s="59">
        <v>0</v>
      </c>
      <c r="QC491" s="59">
        <v>0</v>
      </c>
      <c r="QD491" s="59">
        <v>0</v>
      </c>
      <c r="QE491" s="59">
        <v>0</v>
      </c>
      <c r="QF491" s="59">
        <v>0</v>
      </c>
      <c r="QG491" s="59">
        <v>0</v>
      </c>
      <c r="QH491" s="59">
        <v>0</v>
      </c>
      <c r="QI491" s="59">
        <v>0</v>
      </c>
      <c r="QJ491" s="59">
        <v>0</v>
      </c>
      <c r="QK491" s="59">
        <v>0</v>
      </c>
      <c r="QL491" s="59">
        <v>0</v>
      </c>
      <c r="QM491" s="59">
        <v>0</v>
      </c>
      <c r="QN491" s="59">
        <v>0</v>
      </c>
      <c r="QO491" s="59">
        <v>0</v>
      </c>
      <c r="QP491" s="59">
        <v>0</v>
      </c>
      <c r="QQ491" s="59">
        <v>0</v>
      </c>
      <c r="QR491" s="59">
        <v>0</v>
      </c>
      <c r="QS491" s="59">
        <v>0</v>
      </c>
      <c r="QT491" s="59">
        <v>0</v>
      </c>
      <c r="QU491" s="59">
        <v>0</v>
      </c>
      <c r="QV491" s="59">
        <v>0</v>
      </c>
      <c r="QW491" s="59">
        <v>0</v>
      </c>
      <c r="QX491" s="59">
        <v>0</v>
      </c>
      <c r="QY491" s="59">
        <v>0</v>
      </c>
      <c r="QZ491" s="59">
        <v>0</v>
      </c>
      <c r="RA491" s="59">
        <v>0</v>
      </c>
      <c r="RB491" s="59">
        <v>0</v>
      </c>
      <c r="RC491" s="59">
        <v>0</v>
      </c>
      <c r="RD491" s="59">
        <v>0</v>
      </c>
      <c r="RE491" s="59">
        <v>0</v>
      </c>
      <c r="RF491" s="59">
        <v>0</v>
      </c>
      <c r="RG491" s="59">
        <v>0</v>
      </c>
      <c r="RH491" s="59">
        <v>0</v>
      </c>
      <c r="RI491" s="59">
        <v>0</v>
      </c>
      <c r="RJ491" s="59">
        <v>0</v>
      </c>
      <c r="RK491" s="59"/>
      <c r="RN491" s="59">
        <v>0</v>
      </c>
      <c r="RO491" s="59">
        <v>0</v>
      </c>
      <c r="RP491" s="59">
        <v>0</v>
      </c>
      <c r="RQ491" s="59">
        <v>0</v>
      </c>
      <c r="RR491" s="59">
        <v>0</v>
      </c>
      <c r="RS491" s="59">
        <v>0</v>
      </c>
      <c r="RT491" s="59">
        <v>0</v>
      </c>
      <c r="RU491" s="59">
        <v>0</v>
      </c>
      <c r="RV491" s="59">
        <v>0</v>
      </c>
      <c r="RW491" s="59">
        <v>0</v>
      </c>
      <c r="RX491" s="59">
        <v>0</v>
      </c>
      <c r="RY491" s="59">
        <v>0</v>
      </c>
      <c r="RZ491" s="59">
        <v>585.38550000000009</v>
      </c>
      <c r="SA491" s="59">
        <v>585.38550000000009</v>
      </c>
      <c r="SB491" s="59">
        <v>585.38550000000009</v>
      </c>
      <c r="SC491" s="59">
        <v>585.38550000000009</v>
      </c>
      <c r="SD491" s="59">
        <v>585.38550000000009</v>
      </c>
      <c r="SE491" s="59">
        <v>585.38550000000009</v>
      </c>
      <c r="SF491" s="59">
        <v>585.38550000000009</v>
      </c>
      <c r="SG491" s="59">
        <v>585.38550000000009</v>
      </c>
      <c r="SH491" s="59">
        <v>585.38550000000009</v>
      </c>
      <c r="SI491" s="59">
        <v>585.38550000000009</v>
      </c>
      <c r="SJ491" s="59">
        <v>585.38550000000009</v>
      </c>
      <c r="SK491" s="59">
        <v>585.38550000000009</v>
      </c>
      <c r="SL491" s="59">
        <v>0</v>
      </c>
      <c r="SM491" s="59">
        <v>0</v>
      </c>
      <c r="SN491" s="59">
        <v>0</v>
      </c>
      <c r="SO491" s="59">
        <v>0</v>
      </c>
      <c r="SP491" s="59">
        <v>0</v>
      </c>
      <c r="SQ491" s="59">
        <v>0</v>
      </c>
      <c r="SR491" s="59">
        <v>0</v>
      </c>
      <c r="SS491" s="59">
        <v>0</v>
      </c>
      <c r="ST491" s="59">
        <v>0</v>
      </c>
      <c r="SU491" s="59">
        <v>0</v>
      </c>
      <c r="SV491" s="59">
        <v>0</v>
      </c>
      <c r="SW491" s="59">
        <v>0</v>
      </c>
      <c r="SX491" s="59">
        <v>0</v>
      </c>
      <c r="SY491" s="59">
        <v>0</v>
      </c>
      <c r="SZ491" s="59">
        <v>0</v>
      </c>
      <c r="TA491" s="59">
        <v>0</v>
      </c>
      <c r="TB491" s="59">
        <v>0</v>
      </c>
      <c r="TC491" s="59">
        <v>0</v>
      </c>
      <c r="TD491" s="59">
        <v>0</v>
      </c>
      <c r="TE491" s="59">
        <v>0</v>
      </c>
      <c r="TF491" s="59">
        <v>0</v>
      </c>
      <c r="TG491" s="59">
        <v>0</v>
      </c>
      <c r="TH491" s="59">
        <v>0</v>
      </c>
      <c r="TI491" s="59">
        <v>0</v>
      </c>
      <c r="TJ491" s="59">
        <v>0</v>
      </c>
      <c r="TK491" s="59">
        <v>0</v>
      </c>
      <c r="TL491" s="59">
        <v>0</v>
      </c>
      <c r="TM491" s="59">
        <v>0</v>
      </c>
      <c r="TN491" s="59">
        <v>0</v>
      </c>
      <c r="TO491" s="59">
        <v>0</v>
      </c>
      <c r="TP491" s="59">
        <v>0</v>
      </c>
      <c r="TQ491" s="59">
        <v>0</v>
      </c>
      <c r="TR491" s="59">
        <v>0</v>
      </c>
      <c r="TS491" s="59">
        <v>0</v>
      </c>
      <c r="TT491" s="59">
        <v>0</v>
      </c>
      <c r="TU491" s="59">
        <v>0</v>
      </c>
      <c r="TV491" s="59">
        <v>0</v>
      </c>
      <c r="TW491" s="59">
        <v>0</v>
      </c>
      <c r="TX491" s="59">
        <v>0</v>
      </c>
      <c r="TY491" s="59">
        <v>0</v>
      </c>
      <c r="TZ491" s="59">
        <v>0</v>
      </c>
      <c r="UA491" s="59">
        <v>0</v>
      </c>
      <c r="UB491" s="59">
        <v>0</v>
      </c>
      <c r="UC491" s="59">
        <v>0</v>
      </c>
      <c r="UD491" s="59">
        <v>0</v>
      </c>
      <c r="UE491" s="59">
        <v>0</v>
      </c>
      <c r="UF491" s="59">
        <v>0</v>
      </c>
      <c r="UG491" s="59">
        <v>0</v>
      </c>
      <c r="UH491" s="59"/>
      <c r="UK491" s="59">
        <v>0</v>
      </c>
      <c r="UL491" s="59">
        <v>3411.2820000000011</v>
      </c>
      <c r="UM491" s="59">
        <v>0</v>
      </c>
      <c r="UN491" s="59">
        <v>0</v>
      </c>
      <c r="UO491" s="59">
        <v>0</v>
      </c>
      <c r="UP491" s="59">
        <v>0</v>
      </c>
      <c r="UQ491" s="59"/>
      <c r="UT491" s="59">
        <v>0</v>
      </c>
      <c r="UU491" s="59">
        <v>3613.3440000000005</v>
      </c>
      <c r="UV491" s="59">
        <v>0</v>
      </c>
      <c r="UW491" s="59">
        <v>0</v>
      </c>
      <c r="UX491" s="59">
        <v>0</v>
      </c>
      <c r="UY491" s="59">
        <v>0</v>
      </c>
      <c r="UZ491" s="59"/>
      <c r="VC491" s="59">
        <v>0</v>
      </c>
      <c r="VD491" s="59">
        <v>0</v>
      </c>
      <c r="VE491" s="59">
        <v>0</v>
      </c>
      <c r="VF491" s="59">
        <v>0</v>
      </c>
      <c r="VG491" s="59">
        <v>0</v>
      </c>
      <c r="VH491" s="59">
        <v>0</v>
      </c>
      <c r="VI491" s="59"/>
      <c r="VL491" s="59">
        <v>0</v>
      </c>
      <c r="VM491" s="59">
        <v>7024.626000000002</v>
      </c>
      <c r="VN491" s="59">
        <v>0</v>
      </c>
      <c r="VO491" s="59">
        <v>0</v>
      </c>
      <c r="VP491" s="59">
        <v>0</v>
      </c>
      <c r="VQ491" s="59">
        <v>0</v>
      </c>
      <c r="VR491" s="59"/>
      <c r="VU491" s="59">
        <v>0</v>
      </c>
      <c r="VV491" s="59">
        <v>118860</v>
      </c>
      <c r="VW491" s="59">
        <v>0</v>
      </c>
      <c r="VX491" s="59">
        <v>0</v>
      </c>
      <c r="VY491" s="59">
        <v>0</v>
      </c>
      <c r="VZ491" s="59">
        <v>0</v>
      </c>
      <c r="WA491" s="59"/>
      <c r="WD491" s="59">
        <v>0</v>
      </c>
      <c r="WE491" s="59">
        <v>9905</v>
      </c>
      <c r="WF491" s="59">
        <v>0</v>
      </c>
      <c r="WG491" s="59">
        <v>0</v>
      </c>
      <c r="WH491" s="59">
        <v>0</v>
      </c>
      <c r="WI491" s="59">
        <v>0</v>
      </c>
      <c r="WJ491" s="59"/>
      <c r="WM491" s="59">
        <v>0</v>
      </c>
      <c r="WN491" s="59">
        <v>415.65253881661772</v>
      </c>
      <c r="WO491" s="59">
        <v>0</v>
      </c>
      <c r="WP491" s="59">
        <v>0</v>
      </c>
      <c r="WQ491" s="59">
        <v>0</v>
      </c>
      <c r="WR491" s="59">
        <v>0</v>
      </c>
      <c r="WS491" s="59"/>
      <c r="WV491" s="74">
        <v>0</v>
      </c>
      <c r="WW491" s="74">
        <v>12</v>
      </c>
      <c r="WX491" s="74">
        <v>24</v>
      </c>
      <c r="WY491" s="74">
        <v>36</v>
      </c>
      <c r="WZ491" s="74">
        <v>48</v>
      </c>
      <c r="XA491" s="74">
        <v>60</v>
      </c>
      <c r="XB491" s="74"/>
      <c r="XE491" s="80">
        <v>0</v>
      </c>
      <c r="XF491" s="80">
        <v>1</v>
      </c>
      <c r="XG491" s="80">
        <v>2</v>
      </c>
      <c r="XH491" s="80">
        <v>3</v>
      </c>
      <c r="XI491" s="80">
        <v>4</v>
      </c>
      <c r="XJ491" s="80">
        <v>5</v>
      </c>
      <c r="XK491" s="80"/>
      <c r="XL491" s="75"/>
      <c r="XM491" s="75"/>
      <c r="XN491" s="80">
        <v>0</v>
      </c>
      <c r="XO491" s="80">
        <v>0</v>
      </c>
      <c r="XP491" s="80">
        <v>0</v>
      </c>
      <c r="XQ491" s="80">
        <v>0</v>
      </c>
      <c r="XR491" s="80">
        <v>0</v>
      </c>
      <c r="XS491" s="80">
        <v>0</v>
      </c>
      <c r="XT491" s="80"/>
      <c r="XW491" s="80">
        <v>0</v>
      </c>
      <c r="XX491" s="80">
        <v>0</v>
      </c>
      <c r="XY491" s="80">
        <v>0</v>
      </c>
      <c r="XZ491" s="80">
        <v>0</v>
      </c>
      <c r="YA491" s="80">
        <v>0</v>
      </c>
      <c r="YB491" s="80">
        <v>0</v>
      </c>
      <c r="YC491" s="80"/>
      <c r="YF491" s="5">
        <v>0</v>
      </c>
      <c r="YG491" s="5">
        <v>866.63554343264786</v>
      </c>
      <c r="YH491" s="5">
        <v>0</v>
      </c>
      <c r="YI491" s="5">
        <v>0</v>
      </c>
      <c r="YJ491" s="5">
        <v>0</v>
      </c>
      <c r="YK491" s="5">
        <v>0</v>
      </c>
      <c r="YL491" s="5"/>
      <c r="YO491" s="5">
        <v>0</v>
      </c>
      <c r="YP491" s="5">
        <v>18704.364246747798</v>
      </c>
      <c r="YQ491" s="5">
        <v>0</v>
      </c>
      <c r="YR491" s="5">
        <v>0</v>
      </c>
      <c r="YS491" s="5">
        <v>0</v>
      </c>
      <c r="YT491" s="5">
        <v>0</v>
      </c>
      <c r="YU491" s="5"/>
      <c r="YX491" s="5">
        <v>0</v>
      </c>
      <c r="YY491" s="5">
        <v>18537.61311202764</v>
      </c>
      <c r="YZ491" s="5">
        <v>0</v>
      </c>
      <c r="ZA491" s="5">
        <v>0</v>
      </c>
      <c r="ZB491" s="5">
        <v>0</v>
      </c>
      <c r="ZC491" s="5">
        <v>0</v>
      </c>
      <c r="ZD491" s="5"/>
      <c r="ZG491" s="5">
        <v>0</v>
      </c>
      <c r="ZH491" s="5">
        <v>415.65253881661772</v>
      </c>
      <c r="ZI491" s="5">
        <v>0</v>
      </c>
      <c r="ZJ491" s="5">
        <v>0</v>
      </c>
      <c r="ZK491" s="5">
        <v>0</v>
      </c>
      <c r="ZL491" s="5">
        <v>0</v>
      </c>
      <c r="ZM491" s="5"/>
      <c r="ZP491" s="60">
        <v>0</v>
      </c>
      <c r="ZQ491" s="60">
        <v>5819.1355434326479</v>
      </c>
      <c r="ZR491" s="60">
        <v>0</v>
      </c>
      <c r="ZS491" s="60">
        <v>0</v>
      </c>
      <c r="ZT491" s="60">
        <v>0</v>
      </c>
      <c r="ZU491" s="60">
        <v>0</v>
      </c>
      <c r="ZV491" s="60"/>
      <c r="ZY491" s="60">
        <v>0</v>
      </c>
      <c r="ZZ491" s="60">
        <v>415.65253881661772</v>
      </c>
      <c r="AAA491" s="60">
        <v>0</v>
      </c>
      <c r="AAB491" s="60">
        <v>0</v>
      </c>
      <c r="AAC491" s="60">
        <v>0</v>
      </c>
      <c r="AAD491" s="60">
        <v>0</v>
      </c>
      <c r="AAE491" s="60"/>
      <c r="AAH491" s="60">
        <v>0</v>
      </c>
      <c r="AAI491" s="60">
        <v>8728.7033151489723</v>
      </c>
      <c r="AAJ491" s="60">
        <v>0</v>
      </c>
      <c r="AAK491" s="60">
        <v>0</v>
      </c>
      <c r="AAL491" s="60">
        <v>0</v>
      </c>
      <c r="AAM491" s="60">
        <v>0</v>
      </c>
      <c r="AAN491" s="60"/>
      <c r="AAQ491" s="5">
        <v>0</v>
      </c>
      <c r="AAR491" s="5">
        <v>14547.838858581621</v>
      </c>
      <c r="AAS491" s="5">
        <v>0</v>
      </c>
      <c r="AAT491" s="5">
        <v>0</v>
      </c>
      <c r="AAU491" s="5">
        <v>0</v>
      </c>
      <c r="AAV491" s="5">
        <v>0</v>
      </c>
    </row>
    <row r="492" spans="2:724" ht="15" customHeight="1">
      <c r="B492" s="228">
        <v>219</v>
      </c>
      <c r="C492" s="228">
        <v>17</v>
      </c>
      <c r="D492" s="229" t="s">
        <v>497</v>
      </c>
      <c r="E492" s="73" t="b">
        <v>0</v>
      </c>
      <c r="F492" s="230">
        <v>42005</v>
      </c>
      <c r="G492" s="231" t="s">
        <v>426</v>
      </c>
      <c r="H492" s="57" t="s">
        <v>303</v>
      </c>
      <c r="I492" s="57" t="s">
        <v>200</v>
      </c>
      <c r="J492" s="229" t="s">
        <v>275</v>
      </c>
      <c r="K492" s="232">
        <v>0</v>
      </c>
      <c r="L492" s="232">
        <v>0</v>
      </c>
      <c r="M492" s="73" t="b">
        <v>1</v>
      </c>
      <c r="N492" s="73" t="b">
        <v>1</v>
      </c>
      <c r="O492" s="73" t="b">
        <v>1</v>
      </c>
      <c r="P492" s="27">
        <v>43101</v>
      </c>
      <c r="Q492" s="27" t="s">
        <v>426</v>
      </c>
      <c r="R492" s="69">
        <v>0</v>
      </c>
      <c r="S492" s="69">
        <v>0.06</v>
      </c>
      <c r="T492" s="69">
        <v>0.06</v>
      </c>
      <c r="U492" s="69">
        <v>0.06</v>
      </c>
      <c r="V492" s="69">
        <v>0.06</v>
      </c>
      <c r="W492" s="69">
        <v>0.06</v>
      </c>
      <c r="Z492" s="232">
        <v>0</v>
      </c>
      <c r="AA492" s="232">
        <v>0</v>
      </c>
      <c r="AB492" s="232">
        <v>0</v>
      </c>
      <c r="AC492" s="232">
        <v>0</v>
      </c>
      <c r="AD492" s="232">
        <v>0</v>
      </c>
      <c r="AE492" s="232">
        <v>0</v>
      </c>
      <c r="AF492" s="232">
        <v>0</v>
      </c>
      <c r="AG492" s="232">
        <v>0</v>
      </c>
      <c r="AH492" s="232">
        <v>0</v>
      </c>
      <c r="AI492" s="232">
        <v>0</v>
      </c>
      <c r="AJ492" s="232">
        <v>0</v>
      </c>
      <c r="AK492" s="232">
        <v>0</v>
      </c>
      <c r="AL492" s="234">
        <v>9905</v>
      </c>
      <c r="AM492" s="5">
        <v>9905</v>
      </c>
      <c r="AN492" s="5">
        <v>9905</v>
      </c>
      <c r="AO492" s="5">
        <v>9905</v>
      </c>
      <c r="AP492" s="5">
        <v>9905</v>
      </c>
      <c r="AQ492" s="5">
        <v>9905</v>
      </c>
      <c r="AR492" s="5">
        <v>9905</v>
      </c>
      <c r="AS492" s="5">
        <v>9905</v>
      </c>
      <c r="AT492" s="5">
        <v>9905</v>
      </c>
      <c r="AU492" s="5">
        <v>9905</v>
      </c>
      <c r="AV492" s="5">
        <v>9905</v>
      </c>
      <c r="AW492" s="5">
        <v>9905</v>
      </c>
      <c r="AX492" s="234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0</v>
      </c>
      <c r="BR492" s="5">
        <v>0</v>
      </c>
      <c r="BS492" s="5">
        <v>0</v>
      </c>
      <c r="BT492" s="5">
        <v>0</v>
      </c>
      <c r="BU492" s="5">
        <v>0</v>
      </c>
      <c r="BV492" s="5">
        <v>0</v>
      </c>
      <c r="BW492" s="5">
        <v>0</v>
      </c>
      <c r="BX492" s="5">
        <v>0</v>
      </c>
      <c r="BY492" s="5">
        <v>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0</v>
      </c>
      <c r="CF492" s="5">
        <v>0</v>
      </c>
      <c r="CG492" s="5">
        <v>0</v>
      </c>
      <c r="CH492" s="5">
        <v>0</v>
      </c>
      <c r="CI492" s="5">
        <v>0</v>
      </c>
      <c r="CJ492" s="5">
        <v>0</v>
      </c>
      <c r="CK492" s="5">
        <v>0</v>
      </c>
      <c r="CL492" s="5">
        <v>0</v>
      </c>
      <c r="CM492" s="5">
        <v>0</v>
      </c>
      <c r="CN492" s="5">
        <v>0</v>
      </c>
      <c r="CO492" s="5">
        <v>0</v>
      </c>
      <c r="CP492" s="5">
        <v>0</v>
      </c>
      <c r="CQ492" s="5">
        <v>0</v>
      </c>
      <c r="CR492" s="5">
        <v>0</v>
      </c>
      <c r="CS492" s="5">
        <v>0</v>
      </c>
      <c r="CU492" s="69">
        <v>0</v>
      </c>
      <c r="CV492" s="69">
        <v>0</v>
      </c>
      <c r="CW492" s="69">
        <v>0</v>
      </c>
      <c r="CX492" s="69">
        <v>0</v>
      </c>
      <c r="CY492" s="69">
        <v>0</v>
      </c>
      <c r="CZ492" s="69">
        <v>0</v>
      </c>
      <c r="DC492" s="5">
        <v>0</v>
      </c>
      <c r="DD492" s="5">
        <v>0</v>
      </c>
      <c r="DE492" s="5">
        <v>0</v>
      </c>
      <c r="DF492" s="5">
        <v>0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0</v>
      </c>
      <c r="DM492" s="5">
        <v>0</v>
      </c>
      <c r="DN492" s="5">
        <v>0</v>
      </c>
      <c r="DO492" s="5">
        <v>0</v>
      </c>
      <c r="DP492" s="5">
        <v>0</v>
      </c>
      <c r="DQ492" s="5">
        <v>0</v>
      </c>
      <c r="DR492" s="5">
        <v>0</v>
      </c>
      <c r="DS492" s="5">
        <v>0</v>
      </c>
      <c r="DT492" s="5">
        <v>0</v>
      </c>
      <c r="DU492" s="5">
        <v>0</v>
      </c>
      <c r="DV492" s="5">
        <v>0</v>
      </c>
      <c r="DW492" s="5">
        <v>0</v>
      </c>
      <c r="DX492" s="5">
        <v>0</v>
      </c>
      <c r="DY492" s="5">
        <v>0</v>
      </c>
      <c r="DZ492" s="5">
        <v>0</v>
      </c>
      <c r="EA492" s="5">
        <v>0</v>
      </c>
      <c r="EB492" s="5">
        <v>0</v>
      </c>
      <c r="EC492" s="5">
        <v>0</v>
      </c>
      <c r="ED492" s="5">
        <v>0</v>
      </c>
      <c r="EE492" s="5">
        <v>0</v>
      </c>
      <c r="EF492" s="5">
        <v>0</v>
      </c>
      <c r="EG492" s="5">
        <v>0</v>
      </c>
      <c r="EH492" s="5">
        <v>0</v>
      </c>
      <c r="EI492" s="5">
        <v>0</v>
      </c>
      <c r="EJ492" s="5">
        <v>0</v>
      </c>
      <c r="EK492" s="5">
        <v>0</v>
      </c>
      <c r="EL492" s="5">
        <v>0</v>
      </c>
      <c r="EM492" s="5">
        <v>0</v>
      </c>
      <c r="EN492" s="5">
        <v>0</v>
      </c>
      <c r="EO492" s="5">
        <v>0</v>
      </c>
      <c r="EP492" s="5">
        <v>0</v>
      </c>
      <c r="EQ492" s="5">
        <v>0</v>
      </c>
      <c r="ER492" s="5">
        <v>0</v>
      </c>
      <c r="ES492" s="5">
        <v>0</v>
      </c>
      <c r="ET492" s="5">
        <v>0</v>
      </c>
      <c r="EU492" s="5">
        <v>0</v>
      </c>
      <c r="EV492" s="5">
        <v>0</v>
      </c>
      <c r="EW492" s="5">
        <v>0</v>
      </c>
      <c r="EX492" s="5">
        <v>0</v>
      </c>
      <c r="EY492" s="5">
        <v>0</v>
      </c>
      <c r="EZ492" s="5">
        <v>0</v>
      </c>
      <c r="FA492" s="5">
        <v>0</v>
      </c>
      <c r="FB492" s="5">
        <v>0</v>
      </c>
      <c r="FC492" s="5">
        <v>0</v>
      </c>
      <c r="FD492" s="5">
        <v>0</v>
      </c>
      <c r="FE492" s="5">
        <v>0</v>
      </c>
      <c r="FF492" s="5">
        <v>0</v>
      </c>
      <c r="FG492" s="5">
        <v>0</v>
      </c>
      <c r="FH492" s="5">
        <v>0</v>
      </c>
      <c r="FI492" s="5">
        <v>0</v>
      </c>
      <c r="FJ492" s="5">
        <v>0</v>
      </c>
      <c r="FK492" s="5">
        <v>0</v>
      </c>
      <c r="FL492" s="5">
        <v>0</v>
      </c>
      <c r="FM492" s="5">
        <v>0</v>
      </c>
      <c r="FN492" s="5">
        <v>0</v>
      </c>
      <c r="FO492" s="5">
        <v>0</v>
      </c>
      <c r="FP492" s="5">
        <v>0</v>
      </c>
      <c r="FQ492" s="5">
        <v>0</v>
      </c>
      <c r="FR492" s="5">
        <v>0</v>
      </c>
      <c r="FS492" s="5">
        <v>0</v>
      </c>
      <c r="FT492" s="5">
        <v>0</v>
      </c>
      <c r="FU492" s="5">
        <v>0</v>
      </c>
      <c r="FV492" s="5">
        <v>0</v>
      </c>
      <c r="FW492" s="5"/>
      <c r="FZ492" s="5">
        <v>0</v>
      </c>
      <c r="GA492" s="5">
        <v>0</v>
      </c>
      <c r="GB492" s="5">
        <v>0</v>
      </c>
      <c r="GC492" s="5">
        <v>0</v>
      </c>
      <c r="GD492" s="5">
        <v>0</v>
      </c>
      <c r="GE492" s="5">
        <v>0</v>
      </c>
      <c r="GF492" s="5">
        <v>0</v>
      </c>
      <c r="GG492" s="5">
        <v>0</v>
      </c>
      <c r="GH492" s="5">
        <v>0</v>
      </c>
      <c r="GI492" s="5">
        <v>0</v>
      </c>
      <c r="GJ492" s="5">
        <v>0</v>
      </c>
      <c r="GK492" s="5">
        <v>0</v>
      </c>
      <c r="GL492" s="5">
        <v>9905</v>
      </c>
      <c r="GM492" s="5">
        <v>9905</v>
      </c>
      <c r="GN492" s="5">
        <v>9905</v>
      </c>
      <c r="GO492" s="5">
        <v>9905</v>
      </c>
      <c r="GP492" s="5">
        <v>9905</v>
      </c>
      <c r="GQ492" s="5">
        <v>9905</v>
      </c>
      <c r="GR492" s="5">
        <v>9905</v>
      </c>
      <c r="GS492" s="5">
        <v>9905</v>
      </c>
      <c r="GT492" s="5">
        <v>9905</v>
      </c>
      <c r="GU492" s="5">
        <v>9905</v>
      </c>
      <c r="GV492" s="5">
        <v>9905</v>
      </c>
      <c r="GW492" s="5">
        <v>9905</v>
      </c>
      <c r="GX492" s="5">
        <v>0</v>
      </c>
      <c r="GY492" s="5">
        <v>0</v>
      </c>
      <c r="GZ492" s="5">
        <v>0</v>
      </c>
      <c r="HA492" s="5">
        <v>0</v>
      </c>
      <c r="HB492" s="5">
        <v>0</v>
      </c>
      <c r="HC492" s="5">
        <v>0</v>
      </c>
      <c r="HD492" s="5">
        <v>0</v>
      </c>
      <c r="HE492" s="5">
        <v>0</v>
      </c>
      <c r="HF492" s="5">
        <v>0</v>
      </c>
      <c r="HG492" s="5">
        <v>0</v>
      </c>
      <c r="HH492" s="5">
        <v>0</v>
      </c>
      <c r="HI492" s="5">
        <v>0</v>
      </c>
      <c r="HJ492" s="5">
        <v>0</v>
      </c>
      <c r="HK492" s="5">
        <v>0</v>
      </c>
      <c r="HL492" s="5">
        <v>0</v>
      </c>
      <c r="HM492" s="5">
        <v>0</v>
      </c>
      <c r="HN492" s="5">
        <v>0</v>
      </c>
      <c r="HO492" s="5">
        <v>0</v>
      </c>
      <c r="HP492" s="5">
        <v>0</v>
      </c>
      <c r="HQ492" s="5">
        <v>0</v>
      </c>
      <c r="HR492" s="5">
        <v>0</v>
      </c>
      <c r="HS492" s="5">
        <v>0</v>
      </c>
      <c r="HT492" s="5">
        <v>0</v>
      </c>
      <c r="HU492" s="5">
        <v>0</v>
      </c>
      <c r="HV492" s="5">
        <v>0</v>
      </c>
      <c r="HW492" s="5">
        <v>0</v>
      </c>
      <c r="HX492" s="5">
        <v>0</v>
      </c>
      <c r="HY492" s="5">
        <v>0</v>
      </c>
      <c r="HZ492" s="5">
        <v>0</v>
      </c>
      <c r="IA492" s="5">
        <v>0</v>
      </c>
      <c r="IB492" s="5">
        <v>0</v>
      </c>
      <c r="IC492" s="5">
        <v>0</v>
      </c>
      <c r="ID492" s="5">
        <v>0</v>
      </c>
      <c r="IE492" s="5">
        <v>0</v>
      </c>
      <c r="IF492" s="5">
        <v>0</v>
      </c>
      <c r="IG492" s="5">
        <v>0</v>
      </c>
      <c r="IH492" s="5">
        <v>0</v>
      </c>
      <c r="II492" s="5">
        <v>0</v>
      </c>
      <c r="IJ492" s="5">
        <v>0</v>
      </c>
      <c r="IK492" s="5">
        <v>0</v>
      </c>
      <c r="IL492" s="5">
        <v>0</v>
      </c>
      <c r="IM492" s="5">
        <v>0</v>
      </c>
      <c r="IN492" s="5">
        <v>0</v>
      </c>
      <c r="IO492" s="5">
        <v>0</v>
      </c>
      <c r="IP492" s="5">
        <v>0</v>
      </c>
      <c r="IQ492" s="5">
        <v>0</v>
      </c>
      <c r="IR492" s="5">
        <v>0</v>
      </c>
      <c r="IS492" s="5">
        <v>0</v>
      </c>
      <c r="IT492" s="5"/>
      <c r="IW492" s="5">
        <v>0</v>
      </c>
      <c r="IX492" s="5">
        <v>0</v>
      </c>
      <c r="IY492" s="5">
        <v>0</v>
      </c>
      <c r="IZ492" s="5">
        <v>0</v>
      </c>
      <c r="JA492" s="5">
        <v>0</v>
      </c>
      <c r="JB492" s="5">
        <v>0</v>
      </c>
      <c r="JC492" s="5">
        <v>0</v>
      </c>
      <c r="JD492" s="5">
        <v>0</v>
      </c>
      <c r="JE492" s="5">
        <v>0</v>
      </c>
      <c r="JF492" s="5">
        <v>0</v>
      </c>
      <c r="JG492" s="5">
        <v>0</v>
      </c>
      <c r="JH492" s="5">
        <v>0</v>
      </c>
      <c r="JI492" s="5">
        <v>284.27350000000001</v>
      </c>
      <c r="JJ492" s="5">
        <v>284.27350000000001</v>
      </c>
      <c r="JK492" s="5">
        <v>284.27350000000001</v>
      </c>
      <c r="JL492" s="5">
        <v>284.27350000000001</v>
      </c>
      <c r="JM492" s="5">
        <v>284.27350000000001</v>
      </c>
      <c r="JN492" s="5">
        <v>284.27350000000001</v>
      </c>
      <c r="JO492" s="5">
        <v>284.27350000000001</v>
      </c>
      <c r="JP492" s="5">
        <v>284.27350000000001</v>
      </c>
      <c r="JQ492" s="5">
        <v>284.27350000000001</v>
      </c>
      <c r="JR492" s="5">
        <v>284.27350000000001</v>
      </c>
      <c r="JS492" s="5">
        <v>284.27350000000001</v>
      </c>
      <c r="JT492" s="5">
        <v>284.27350000000001</v>
      </c>
      <c r="JU492" s="5">
        <v>0</v>
      </c>
      <c r="JV492" s="5">
        <v>0</v>
      </c>
      <c r="JW492" s="5">
        <v>0</v>
      </c>
      <c r="JX492" s="5">
        <v>0</v>
      </c>
      <c r="JY492" s="5">
        <v>0</v>
      </c>
      <c r="JZ492" s="5">
        <v>0</v>
      </c>
      <c r="KA492" s="5">
        <v>0</v>
      </c>
      <c r="KB492" s="5">
        <v>0</v>
      </c>
      <c r="KC492" s="5">
        <v>0</v>
      </c>
      <c r="KD492" s="5">
        <v>0</v>
      </c>
      <c r="KE492" s="5">
        <v>0</v>
      </c>
      <c r="KF492" s="5">
        <v>0</v>
      </c>
      <c r="KG492" s="5">
        <v>0</v>
      </c>
      <c r="KH492" s="5">
        <v>0</v>
      </c>
      <c r="KI492" s="5">
        <v>0</v>
      </c>
      <c r="KJ492" s="5">
        <v>0</v>
      </c>
      <c r="KK492" s="5">
        <v>0</v>
      </c>
      <c r="KL492" s="5">
        <v>0</v>
      </c>
      <c r="KM492" s="5">
        <v>0</v>
      </c>
      <c r="KN492" s="5">
        <v>0</v>
      </c>
      <c r="KO492" s="5">
        <v>0</v>
      </c>
      <c r="KP492" s="5">
        <v>0</v>
      </c>
      <c r="KQ492" s="5">
        <v>0</v>
      </c>
      <c r="KR492" s="5">
        <v>0</v>
      </c>
      <c r="KS492" s="5">
        <v>0</v>
      </c>
      <c r="KT492" s="5">
        <v>0</v>
      </c>
      <c r="KU492" s="5">
        <v>0</v>
      </c>
      <c r="KV492" s="5">
        <v>0</v>
      </c>
      <c r="KW492" s="5">
        <v>0</v>
      </c>
      <c r="KX492" s="5">
        <v>0</v>
      </c>
      <c r="KY492" s="5">
        <v>0</v>
      </c>
      <c r="KZ492" s="5">
        <v>0</v>
      </c>
      <c r="LA492" s="5">
        <v>0</v>
      </c>
      <c r="LB492" s="5">
        <v>0</v>
      </c>
      <c r="LC492" s="5">
        <v>0</v>
      </c>
      <c r="LD492" s="5">
        <v>0</v>
      </c>
      <c r="LE492" s="5">
        <v>0</v>
      </c>
      <c r="LF492" s="5">
        <v>0</v>
      </c>
      <c r="LG492" s="5">
        <v>0</v>
      </c>
      <c r="LH492" s="5">
        <v>0</v>
      </c>
      <c r="LI492" s="5">
        <v>0</v>
      </c>
      <c r="LJ492" s="5">
        <v>0</v>
      </c>
      <c r="LK492" s="5">
        <v>0</v>
      </c>
      <c r="LL492" s="5">
        <v>0</v>
      </c>
      <c r="LM492" s="5">
        <v>0</v>
      </c>
      <c r="LN492" s="5">
        <v>0</v>
      </c>
      <c r="LO492" s="5">
        <v>0</v>
      </c>
      <c r="LP492" s="5">
        <v>0</v>
      </c>
      <c r="LQ492" s="5"/>
      <c r="LT492" s="5">
        <v>0</v>
      </c>
      <c r="LU492" s="5">
        <v>0</v>
      </c>
      <c r="LV492" s="5">
        <v>0</v>
      </c>
      <c r="LW492" s="5">
        <v>0</v>
      </c>
      <c r="LX492" s="5">
        <v>0</v>
      </c>
      <c r="LY492" s="5">
        <v>0</v>
      </c>
      <c r="LZ492" s="5">
        <v>0</v>
      </c>
      <c r="MA492" s="5">
        <v>0</v>
      </c>
      <c r="MB492" s="5">
        <v>0</v>
      </c>
      <c r="MC492" s="5">
        <v>0</v>
      </c>
      <c r="MD492" s="5">
        <v>0</v>
      </c>
      <c r="ME492" s="5">
        <v>0</v>
      </c>
      <c r="MF492" s="5">
        <v>301.11200000000002</v>
      </c>
      <c r="MG492" s="5">
        <v>301.11200000000002</v>
      </c>
      <c r="MH492" s="5">
        <v>301.11200000000002</v>
      </c>
      <c r="MI492" s="5">
        <v>301.11200000000002</v>
      </c>
      <c r="MJ492" s="5">
        <v>301.11200000000002</v>
      </c>
      <c r="MK492" s="5">
        <v>301.11200000000002</v>
      </c>
      <c r="ML492" s="5">
        <v>301.11200000000002</v>
      </c>
      <c r="MM492" s="5">
        <v>301.11200000000002</v>
      </c>
      <c r="MN492" s="5">
        <v>301.11200000000002</v>
      </c>
      <c r="MO492" s="5">
        <v>301.11200000000002</v>
      </c>
      <c r="MP492" s="5">
        <v>301.11200000000002</v>
      </c>
      <c r="MQ492" s="5">
        <v>301.11200000000002</v>
      </c>
      <c r="MR492" s="5">
        <v>0</v>
      </c>
      <c r="MS492" s="5">
        <v>0</v>
      </c>
      <c r="MT492" s="5">
        <v>0</v>
      </c>
      <c r="MU492" s="5">
        <v>0</v>
      </c>
      <c r="MV492" s="5">
        <v>0</v>
      </c>
      <c r="MW492" s="5">
        <v>0</v>
      </c>
      <c r="MX492" s="5">
        <v>0</v>
      </c>
      <c r="MY492" s="5">
        <v>0</v>
      </c>
      <c r="MZ492" s="5">
        <v>0</v>
      </c>
      <c r="NA492" s="5">
        <v>0</v>
      </c>
      <c r="NB492" s="5">
        <v>0</v>
      </c>
      <c r="NC492" s="5">
        <v>0</v>
      </c>
      <c r="ND492" s="5">
        <v>0</v>
      </c>
      <c r="NE492" s="5">
        <v>0</v>
      </c>
      <c r="NF492" s="5">
        <v>0</v>
      </c>
      <c r="NG492" s="5">
        <v>0</v>
      </c>
      <c r="NH492" s="5">
        <v>0</v>
      </c>
      <c r="NI492" s="5">
        <v>0</v>
      </c>
      <c r="NJ492" s="5">
        <v>0</v>
      </c>
      <c r="NK492" s="5">
        <v>0</v>
      </c>
      <c r="NL492" s="5">
        <v>0</v>
      </c>
      <c r="NM492" s="5">
        <v>0</v>
      </c>
      <c r="NN492" s="5">
        <v>0</v>
      </c>
      <c r="NO492" s="5">
        <v>0</v>
      </c>
      <c r="NP492" s="5">
        <v>0</v>
      </c>
      <c r="NQ492" s="5">
        <v>0</v>
      </c>
      <c r="NR492" s="5">
        <v>0</v>
      </c>
      <c r="NS492" s="5">
        <v>0</v>
      </c>
      <c r="NT492" s="5">
        <v>0</v>
      </c>
      <c r="NU492" s="5">
        <v>0</v>
      </c>
      <c r="NV492" s="5">
        <v>0</v>
      </c>
      <c r="NW492" s="5">
        <v>0</v>
      </c>
      <c r="NX492" s="5">
        <v>0</v>
      </c>
      <c r="NY492" s="5">
        <v>0</v>
      </c>
      <c r="NZ492" s="5">
        <v>0</v>
      </c>
      <c r="OA492" s="5">
        <v>0</v>
      </c>
      <c r="OB492" s="5">
        <v>0</v>
      </c>
      <c r="OC492" s="5">
        <v>0</v>
      </c>
      <c r="OD492" s="5">
        <v>0</v>
      </c>
      <c r="OE492" s="5">
        <v>0</v>
      </c>
      <c r="OF492" s="5">
        <v>0</v>
      </c>
      <c r="OG492" s="5">
        <v>0</v>
      </c>
      <c r="OH492" s="5">
        <v>0</v>
      </c>
      <c r="OI492" s="5">
        <v>0</v>
      </c>
      <c r="OJ492" s="5">
        <v>0</v>
      </c>
      <c r="OK492" s="5">
        <v>0</v>
      </c>
      <c r="OL492" s="5">
        <v>0</v>
      </c>
      <c r="OM492" s="5">
        <v>0</v>
      </c>
      <c r="ON492" s="5"/>
      <c r="OQ492" s="59">
        <v>0</v>
      </c>
      <c r="OR492" s="59">
        <v>0</v>
      </c>
      <c r="OS492" s="59">
        <v>0</v>
      </c>
      <c r="OT492" s="59">
        <v>0</v>
      </c>
      <c r="OU492" s="59">
        <v>0</v>
      </c>
      <c r="OV492" s="59">
        <v>0</v>
      </c>
      <c r="OW492" s="59">
        <v>0</v>
      </c>
      <c r="OX492" s="59">
        <v>0</v>
      </c>
      <c r="OY492" s="59">
        <v>0</v>
      </c>
      <c r="OZ492" s="59">
        <v>0</v>
      </c>
      <c r="PA492" s="59">
        <v>0</v>
      </c>
      <c r="PB492" s="59">
        <v>0</v>
      </c>
      <c r="PC492" s="59">
        <v>0</v>
      </c>
      <c r="PD492" s="59">
        <v>0</v>
      </c>
      <c r="PE492" s="59">
        <v>0</v>
      </c>
      <c r="PF492" s="59">
        <v>0</v>
      </c>
      <c r="PG492" s="59">
        <v>0</v>
      </c>
      <c r="PH492" s="59">
        <v>0</v>
      </c>
      <c r="PI492" s="59">
        <v>0</v>
      </c>
      <c r="PJ492" s="59">
        <v>0</v>
      </c>
      <c r="PK492" s="59">
        <v>0</v>
      </c>
      <c r="PL492" s="59">
        <v>0</v>
      </c>
      <c r="PM492" s="59">
        <v>0</v>
      </c>
      <c r="PN492" s="59">
        <v>0</v>
      </c>
      <c r="PO492" s="59">
        <v>0</v>
      </c>
      <c r="PP492" s="59">
        <v>0</v>
      </c>
      <c r="PQ492" s="59">
        <v>0</v>
      </c>
      <c r="PR492" s="59">
        <v>0</v>
      </c>
      <c r="PS492" s="59">
        <v>0</v>
      </c>
      <c r="PT492" s="59">
        <v>0</v>
      </c>
      <c r="PU492" s="59">
        <v>0</v>
      </c>
      <c r="PV492" s="59">
        <v>0</v>
      </c>
      <c r="PW492" s="59">
        <v>0</v>
      </c>
      <c r="PX492" s="59">
        <v>0</v>
      </c>
      <c r="PY492" s="59">
        <v>0</v>
      </c>
      <c r="PZ492" s="59">
        <v>0</v>
      </c>
      <c r="QA492" s="59">
        <v>0</v>
      </c>
      <c r="QB492" s="59">
        <v>0</v>
      </c>
      <c r="QC492" s="59">
        <v>0</v>
      </c>
      <c r="QD492" s="59">
        <v>0</v>
      </c>
      <c r="QE492" s="59">
        <v>0</v>
      </c>
      <c r="QF492" s="59">
        <v>0</v>
      </c>
      <c r="QG492" s="59">
        <v>0</v>
      </c>
      <c r="QH492" s="59">
        <v>0</v>
      </c>
      <c r="QI492" s="59">
        <v>0</v>
      </c>
      <c r="QJ492" s="59">
        <v>0</v>
      </c>
      <c r="QK492" s="59">
        <v>0</v>
      </c>
      <c r="QL492" s="59">
        <v>0</v>
      </c>
      <c r="QM492" s="59">
        <v>0</v>
      </c>
      <c r="QN492" s="59">
        <v>0</v>
      </c>
      <c r="QO492" s="59">
        <v>0</v>
      </c>
      <c r="QP492" s="59">
        <v>0</v>
      </c>
      <c r="QQ492" s="59">
        <v>0</v>
      </c>
      <c r="QR492" s="59">
        <v>0</v>
      </c>
      <c r="QS492" s="59">
        <v>0</v>
      </c>
      <c r="QT492" s="59">
        <v>0</v>
      </c>
      <c r="QU492" s="59">
        <v>0</v>
      </c>
      <c r="QV492" s="59">
        <v>0</v>
      </c>
      <c r="QW492" s="59">
        <v>0</v>
      </c>
      <c r="QX492" s="59">
        <v>0</v>
      </c>
      <c r="QY492" s="59">
        <v>0</v>
      </c>
      <c r="QZ492" s="59">
        <v>0</v>
      </c>
      <c r="RA492" s="59">
        <v>0</v>
      </c>
      <c r="RB492" s="59">
        <v>0</v>
      </c>
      <c r="RC492" s="59">
        <v>0</v>
      </c>
      <c r="RD492" s="59">
        <v>0</v>
      </c>
      <c r="RE492" s="59">
        <v>0</v>
      </c>
      <c r="RF492" s="59">
        <v>0</v>
      </c>
      <c r="RG492" s="59">
        <v>0</v>
      </c>
      <c r="RH492" s="59">
        <v>0</v>
      </c>
      <c r="RI492" s="59">
        <v>0</v>
      </c>
      <c r="RJ492" s="59">
        <v>0</v>
      </c>
      <c r="RK492" s="59"/>
      <c r="RN492" s="59">
        <v>0</v>
      </c>
      <c r="RO492" s="59">
        <v>0</v>
      </c>
      <c r="RP492" s="59">
        <v>0</v>
      </c>
      <c r="RQ492" s="59">
        <v>0</v>
      </c>
      <c r="RR492" s="59">
        <v>0</v>
      </c>
      <c r="RS492" s="59">
        <v>0</v>
      </c>
      <c r="RT492" s="59">
        <v>0</v>
      </c>
      <c r="RU492" s="59">
        <v>0</v>
      </c>
      <c r="RV492" s="59">
        <v>0</v>
      </c>
      <c r="RW492" s="59">
        <v>0</v>
      </c>
      <c r="RX492" s="59">
        <v>0</v>
      </c>
      <c r="RY492" s="59">
        <v>0</v>
      </c>
      <c r="RZ492" s="59">
        <v>585.38550000000009</v>
      </c>
      <c r="SA492" s="59">
        <v>585.38550000000009</v>
      </c>
      <c r="SB492" s="59">
        <v>585.38550000000009</v>
      </c>
      <c r="SC492" s="59">
        <v>585.38550000000009</v>
      </c>
      <c r="SD492" s="59">
        <v>585.38550000000009</v>
      </c>
      <c r="SE492" s="59">
        <v>585.38550000000009</v>
      </c>
      <c r="SF492" s="59">
        <v>585.38550000000009</v>
      </c>
      <c r="SG492" s="59">
        <v>585.38550000000009</v>
      </c>
      <c r="SH492" s="59">
        <v>585.38550000000009</v>
      </c>
      <c r="SI492" s="59">
        <v>585.38550000000009</v>
      </c>
      <c r="SJ492" s="59">
        <v>585.38550000000009</v>
      </c>
      <c r="SK492" s="59">
        <v>585.38550000000009</v>
      </c>
      <c r="SL492" s="59">
        <v>0</v>
      </c>
      <c r="SM492" s="59">
        <v>0</v>
      </c>
      <c r="SN492" s="59">
        <v>0</v>
      </c>
      <c r="SO492" s="59">
        <v>0</v>
      </c>
      <c r="SP492" s="59">
        <v>0</v>
      </c>
      <c r="SQ492" s="59">
        <v>0</v>
      </c>
      <c r="SR492" s="59">
        <v>0</v>
      </c>
      <c r="SS492" s="59">
        <v>0</v>
      </c>
      <c r="ST492" s="59">
        <v>0</v>
      </c>
      <c r="SU492" s="59">
        <v>0</v>
      </c>
      <c r="SV492" s="59">
        <v>0</v>
      </c>
      <c r="SW492" s="59">
        <v>0</v>
      </c>
      <c r="SX492" s="59">
        <v>0</v>
      </c>
      <c r="SY492" s="59">
        <v>0</v>
      </c>
      <c r="SZ492" s="59">
        <v>0</v>
      </c>
      <c r="TA492" s="59">
        <v>0</v>
      </c>
      <c r="TB492" s="59">
        <v>0</v>
      </c>
      <c r="TC492" s="59">
        <v>0</v>
      </c>
      <c r="TD492" s="59">
        <v>0</v>
      </c>
      <c r="TE492" s="59">
        <v>0</v>
      </c>
      <c r="TF492" s="59">
        <v>0</v>
      </c>
      <c r="TG492" s="59">
        <v>0</v>
      </c>
      <c r="TH492" s="59">
        <v>0</v>
      </c>
      <c r="TI492" s="59">
        <v>0</v>
      </c>
      <c r="TJ492" s="59">
        <v>0</v>
      </c>
      <c r="TK492" s="59">
        <v>0</v>
      </c>
      <c r="TL492" s="59">
        <v>0</v>
      </c>
      <c r="TM492" s="59">
        <v>0</v>
      </c>
      <c r="TN492" s="59">
        <v>0</v>
      </c>
      <c r="TO492" s="59">
        <v>0</v>
      </c>
      <c r="TP492" s="59">
        <v>0</v>
      </c>
      <c r="TQ492" s="59">
        <v>0</v>
      </c>
      <c r="TR492" s="59">
        <v>0</v>
      </c>
      <c r="TS492" s="59">
        <v>0</v>
      </c>
      <c r="TT492" s="59">
        <v>0</v>
      </c>
      <c r="TU492" s="59">
        <v>0</v>
      </c>
      <c r="TV492" s="59">
        <v>0</v>
      </c>
      <c r="TW492" s="59">
        <v>0</v>
      </c>
      <c r="TX492" s="59">
        <v>0</v>
      </c>
      <c r="TY492" s="59">
        <v>0</v>
      </c>
      <c r="TZ492" s="59">
        <v>0</v>
      </c>
      <c r="UA492" s="59">
        <v>0</v>
      </c>
      <c r="UB492" s="59">
        <v>0</v>
      </c>
      <c r="UC492" s="59">
        <v>0</v>
      </c>
      <c r="UD492" s="59">
        <v>0</v>
      </c>
      <c r="UE492" s="59">
        <v>0</v>
      </c>
      <c r="UF492" s="59">
        <v>0</v>
      </c>
      <c r="UG492" s="59">
        <v>0</v>
      </c>
      <c r="UH492" s="59"/>
      <c r="UK492" s="59">
        <v>0</v>
      </c>
      <c r="UL492" s="59">
        <v>3411.2820000000011</v>
      </c>
      <c r="UM492" s="59">
        <v>0</v>
      </c>
      <c r="UN492" s="59">
        <v>0</v>
      </c>
      <c r="UO492" s="59">
        <v>0</v>
      </c>
      <c r="UP492" s="59">
        <v>0</v>
      </c>
      <c r="UQ492" s="59"/>
      <c r="UT492" s="59">
        <v>0</v>
      </c>
      <c r="UU492" s="59">
        <v>3613.3440000000005</v>
      </c>
      <c r="UV492" s="59">
        <v>0</v>
      </c>
      <c r="UW492" s="59">
        <v>0</v>
      </c>
      <c r="UX492" s="59">
        <v>0</v>
      </c>
      <c r="UY492" s="59">
        <v>0</v>
      </c>
      <c r="UZ492" s="59"/>
      <c r="VC492" s="59">
        <v>0</v>
      </c>
      <c r="VD492" s="59">
        <v>0</v>
      </c>
      <c r="VE492" s="59">
        <v>0</v>
      </c>
      <c r="VF492" s="59">
        <v>0</v>
      </c>
      <c r="VG492" s="59">
        <v>0</v>
      </c>
      <c r="VH492" s="59">
        <v>0</v>
      </c>
      <c r="VI492" s="59"/>
      <c r="VL492" s="59">
        <v>0</v>
      </c>
      <c r="VM492" s="59">
        <v>7024.626000000002</v>
      </c>
      <c r="VN492" s="59">
        <v>0</v>
      </c>
      <c r="VO492" s="59">
        <v>0</v>
      </c>
      <c r="VP492" s="59">
        <v>0</v>
      </c>
      <c r="VQ492" s="59">
        <v>0</v>
      </c>
      <c r="VR492" s="59"/>
      <c r="VU492" s="59">
        <v>0</v>
      </c>
      <c r="VV492" s="59">
        <v>118860</v>
      </c>
      <c r="VW492" s="59">
        <v>0</v>
      </c>
      <c r="VX492" s="59">
        <v>0</v>
      </c>
      <c r="VY492" s="59">
        <v>0</v>
      </c>
      <c r="VZ492" s="59">
        <v>0</v>
      </c>
      <c r="WA492" s="59"/>
      <c r="WD492" s="59">
        <v>0</v>
      </c>
      <c r="WE492" s="59">
        <v>9905</v>
      </c>
      <c r="WF492" s="59">
        <v>0</v>
      </c>
      <c r="WG492" s="59">
        <v>0</v>
      </c>
      <c r="WH492" s="59">
        <v>0</v>
      </c>
      <c r="WI492" s="59">
        <v>0</v>
      </c>
      <c r="WJ492" s="59"/>
      <c r="WM492" s="59">
        <v>0</v>
      </c>
      <c r="WN492" s="59">
        <v>415.65253881661772</v>
      </c>
      <c r="WO492" s="59">
        <v>0</v>
      </c>
      <c r="WP492" s="59">
        <v>0</v>
      </c>
      <c r="WQ492" s="59">
        <v>0</v>
      </c>
      <c r="WR492" s="59">
        <v>0</v>
      </c>
      <c r="WS492" s="59"/>
      <c r="WV492" s="74">
        <v>0</v>
      </c>
      <c r="WW492" s="74">
        <v>12</v>
      </c>
      <c r="WX492" s="74">
        <v>24</v>
      </c>
      <c r="WY492" s="74">
        <v>36</v>
      </c>
      <c r="WZ492" s="74">
        <v>48</v>
      </c>
      <c r="XA492" s="74">
        <v>60</v>
      </c>
      <c r="XB492" s="74"/>
      <c r="XE492" s="80">
        <v>0</v>
      </c>
      <c r="XF492" s="80">
        <v>1</v>
      </c>
      <c r="XG492" s="80">
        <v>2</v>
      </c>
      <c r="XH492" s="80">
        <v>3</v>
      </c>
      <c r="XI492" s="80">
        <v>4</v>
      </c>
      <c r="XJ492" s="80">
        <v>5</v>
      </c>
      <c r="XK492" s="80"/>
      <c r="XL492" s="75"/>
      <c r="XM492" s="75"/>
      <c r="XN492" s="80">
        <v>0</v>
      </c>
      <c r="XO492" s="80">
        <v>0</v>
      </c>
      <c r="XP492" s="80">
        <v>0</v>
      </c>
      <c r="XQ492" s="80">
        <v>0</v>
      </c>
      <c r="XR492" s="80">
        <v>0</v>
      </c>
      <c r="XS492" s="80">
        <v>0</v>
      </c>
      <c r="XT492" s="80"/>
      <c r="XW492" s="80">
        <v>0</v>
      </c>
      <c r="XX492" s="80">
        <v>0</v>
      </c>
      <c r="XY492" s="80">
        <v>0</v>
      </c>
      <c r="XZ492" s="80">
        <v>0</v>
      </c>
      <c r="YA492" s="80">
        <v>0</v>
      </c>
      <c r="YB492" s="80">
        <v>0</v>
      </c>
      <c r="YC492" s="80"/>
      <c r="YF492" s="5">
        <v>0</v>
      </c>
      <c r="YG492" s="5">
        <v>866.63554343264786</v>
      </c>
      <c r="YH492" s="5">
        <v>0</v>
      </c>
      <c r="YI492" s="5">
        <v>0</v>
      </c>
      <c r="YJ492" s="5">
        <v>0</v>
      </c>
      <c r="YK492" s="5">
        <v>0</v>
      </c>
      <c r="YL492" s="5"/>
      <c r="YO492" s="5">
        <v>0</v>
      </c>
      <c r="YP492" s="5">
        <v>18704.364246747798</v>
      </c>
      <c r="YQ492" s="5">
        <v>0</v>
      </c>
      <c r="YR492" s="5">
        <v>0</v>
      </c>
      <c r="YS492" s="5">
        <v>0</v>
      </c>
      <c r="YT492" s="5">
        <v>0</v>
      </c>
      <c r="YU492" s="5"/>
      <c r="YX492" s="5">
        <v>0</v>
      </c>
      <c r="YY492" s="5">
        <v>18537.61311202764</v>
      </c>
      <c r="YZ492" s="5">
        <v>0</v>
      </c>
      <c r="ZA492" s="5">
        <v>0</v>
      </c>
      <c r="ZB492" s="5">
        <v>0</v>
      </c>
      <c r="ZC492" s="5">
        <v>0</v>
      </c>
      <c r="ZD492" s="5"/>
      <c r="ZG492" s="5">
        <v>0</v>
      </c>
      <c r="ZH492" s="5">
        <v>415.65253881661772</v>
      </c>
      <c r="ZI492" s="5">
        <v>0</v>
      </c>
      <c r="ZJ492" s="5">
        <v>0</v>
      </c>
      <c r="ZK492" s="5">
        <v>0</v>
      </c>
      <c r="ZL492" s="5">
        <v>0</v>
      </c>
      <c r="ZM492" s="5"/>
      <c r="ZP492" s="60">
        <v>0</v>
      </c>
      <c r="ZQ492" s="60">
        <v>5819.1355434326479</v>
      </c>
      <c r="ZR492" s="60">
        <v>0</v>
      </c>
      <c r="ZS492" s="60">
        <v>0</v>
      </c>
      <c r="ZT492" s="60">
        <v>0</v>
      </c>
      <c r="ZU492" s="60">
        <v>0</v>
      </c>
      <c r="ZV492" s="60"/>
      <c r="ZY492" s="60">
        <v>0</v>
      </c>
      <c r="ZZ492" s="60">
        <v>415.65253881661772</v>
      </c>
      <c r="AAA492" s="60">
        <v>0</v>
      </c>
      <c r="AAB492" s="60">
        <v>0</v>
      </c>
      <c r="AAC492" s="60">
        <v>0</v>
      </c>
      <c r="AAD492" s="60">
        <v>0</v>
      </c>
      <c r="AAE492" s="60"/>
      <c r="AAH492" s="60">
        <v>0</v>
      </c>
      <c r="AAI492" s="60">
        <v>8728.7033151489723</v>
      </c>
      <c r="AAJ492" s="60">
        <v>0</v>
      </c>
      <c r="AAK492" s="60">
        <v>0</v>
      </c>
      <c r="AAL492" s="60">
        <v>0</v>
      </c>
      <c r="AAM492" s="60">
        <v>0</v>
      </c>
      <c r="AAN492" s="60"/>
      <c r="AAQ492" s="5">
        <v>0</v>
      </c>
      <c r="AAR492" s="5">
        <v>14547.838858581621</v>
      </c>
      <c r="AAS492" s="5">
        <v>0</v>
      </c>
      <c r="AAT492" s="5">
        <v>0</v>
      </c>
      <c r="AAU492" s="5">
        <v>0</v>
      </c>
      <c r="AAV492" s="5">
        <v>0</v>
      </c>
    </row>
    <row r="493" spans="2:724" ht="15" customHeight="1">
      <c r="B493" s="228">
        <v>220</v>
      </c>
      <c r="C493" s="228">
        <v>18</v>
      </c>
      <c r="D493" s="229" t="s">
        <v>498</v>
      </c>
      <c r="E493" s="73" t="b">
        <v>0</v>
      </c>
      <c r="F493" s="230">
        <v>42005</v>
      </c>
      <c r="G493" s="231" t="s">
        <v>426</v>
      </c>
      <c r="H493" s="57" t="s">
        <v>303</v>
      </c>
      <c r="I493" s="57" t="s">
        <v>200</v>
      </c>
      <c r="J493" s="229" t="s">
        <v>275</v>
      </c>
      <c r="K493" s="232">
        <v>0</v>
      </c>
      <c r="L493" s="232">
        <v>0</v>
      </c>
      <c r="M493" s="73" t="b">
        <v>1</v>
      </c>
      <c r="N493" s="73" t="b">
        <v>1</v>
      </c>
      <c r="O493" s="73" t="b">
        <v>1</v>
      </c>
      <c r="P493" s="27">
        <v>43101</v>
      </c>
      <c r="Q493" s="27" t="s">
        <v>426</v>
      </c>
      <c r="R493" s="69">
        <v>0</v>
      </c>
      <c r="S493" s="69">
        <v>0.06</v>
      </c>
      <c r="T493" s="69">
        <v>0.06</v>
      </c>
      <c r="U493" s="69">
        <v>0.06</v>
      </c>
      <c r="V493" s="69">
        <v>0.06</v>
      </c>
      <c r="W493" s="69">
        <v>0.06</v>
      </c>
      <c r="Z493" s="232">
        <v>0</v>
      </c>
      <c r="AA493" s="232">
        <v>0</v>
      </c>
      <c r="AB493" s="232">
        <v>0</v>
      </c>
      <c r="AC493" s="232">
        <v>0</v>
      </c>
      <c r="AD493" s="232">
        <v>0</v>
      </c>
      <c r="AE493" s="232">
        <v>0</v>
      </c>
      <c r="AF493" s="232">
        <v>0</v>
      </c>
      <c r="AG493" s="232">
        <v>0</v>
      </c>
      <c r="AH493" s="232">
        <v>0</v>
      </c>
      <c r="AI493" s="232">
        <v>0</v>
      </c>
      <c r="AJ493" s="232">
        <v>0</v>
      </c>
      <c r="AK493" s="232">
        <v>0</v>
      </c>
      <c r="AL493" s="234">
        <v>9905</v>
      </c>
      <c r="AM493" s="5">
        <v>9905</v>
      </c>
      <c r="AN493" s="5">
        <v>9905</v>
      </c>
      <c r="AO493" s="5">
        <v>9905</v>
      </c>
      <c r="AP493" s="5">
        <v>9905</v>
      </c>
      <c r="AQ493" s="5">
        <v>9905</v>
      </c>
      <c r="AR493" s="5">
        <v>9905</v>
      </c>
      <c r="AS493" s="5">
        <v>9905</v>
      </c>
      <c r="AT493" s="5">
        <v>9905</v>
      </c>
      <c r="AU493" s="5">
        <v>9905</v>
      </c>
      <c r="AV493" s="5">
        <v>9905</v>
      </c>
      <c r="AW493" s="5">
        <v>9905</v>
      </c>
      <c r="AX493" s="234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0</v>
      </c>
      <c r="BT493" s="5">
        <v>0</v>
      </c>
      <c r="BU493" s="5">
        <v>0</v>
      </c>
      <c r="BV493" s="5">
        <v>0</v>
      </c>
      <c r="BW493" s="5">
        <v>0</v>
      </c>
      <c r="BX493" s="5">
        <v>0</v>
      </c>
      <c r="BY493" s="5">
        <v>0</v>
      </c>
      <c r="BZ493" s="5">
        <v>0</v>
      </c>
      <c r="CA493" s="5">
        <v>0</v>
      </c>
      <c r="CB493" s="5">
        <v>0</v>
      </c>
      <c r="CC493" s="5">
        <v>0</v>
      </c>
      <c r="CD493" s="5">
        <v>0</v>
      </c>
      <c r="CE493" s="5">
        <v>0</v>
      </c>
      <c r="CF493" s="5">
        <v>0</v>
      </c>
      <c r="CG493" s="5">
        <v>0</v>
      </c>
      <c r="CH493" s="5">
        <v>0</v>
      </c>
      <c r="CI493" s="5">
        <v>0</v>
      </c>
      <c r="CJ493" s="5">
        <v>0</v>
      </c>
      <c r="CK493" s="5">
        <v>0</v>
      </c>
      <c r="CL493" s="5">
        <v>0</v>
      </c>
      <c r="CM493" s="5">
        <v>0</v>
      </c>
      <c r="CN493" s="5">
        <v>0</v>
      </c>
      <c r="CO493" s="5">
        <v>0</v>
      </c>
      <c r="CP493" s="5">
        <v>0</v>
      </c>
      <c r="CQ493" s="5">
        <v>0</v>
      </c>
      <c r="CR493" s="5">
        <v>0</v>
      </c>
      <c r="CS493" s="5">
        <v>0</v>
      </c>
      <c r="CU493" s="69">
        <v>0</v>
      </c>
      <c r="CV493" s="69">
        <v>0</v>
      </c>
      <c r="CW493" s="69">
        <v>0</v>
      </c>
      <c r="CX493" s="69">
        <v>0</v>
      </c>
      <c r="CY493" s="69">
        <v>0</v>
      </c>
      <c r="CZ493" s="69">
        <v>0</v>
      </c>
      <c r="DC493" s="5">
        <v>0</v>
      </c>
      <c r="DD493" s="5">
        <v>0</v>
      </c>
      <c r="DE493" s="5">
        <v>0</v>
      </c>
      <c r="DF493" s="5">
        <v>0</v>
      </c>
      <c r="DG493" s="5">
        <v>0</v>
      </c>
      <c r="DH493" s="5">
        <v>0</v>
      </c>
      <c r="DI493" s="5">
        <v>0</v>
      </c>
      <c r="DJ493" s="5">
        <v>0</v>
      </c>
      <c r="DK493" s="5">
        <v>0</v>
      </c>
      <c r="DL493" s="5">
        <v>0</v>
      </c>
      <c r="DM493" s="5">
        <v>0</v>
      </c>
      <c r="DN493" s="5">
        <v>0</v>
      </c>
      <c r="DO493" s="5">
        <v>0</v>
      </c>
      <c r="DP493" s="5">
        <v>0</v>
      </c>
      <c r="DQ493" s="5">
        <v>0</v>
      </c>
      <c r="DR493" s="5">
        <v>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0</v>
      </c>
      <c r="DY493" s="5">
        <v>0</v>
      </c>
      <c r="DZ493" s="5">
        <v>0</v>
      </c>
      <c r="EA493" s="5">
        <v>0</v>
      </c>
      <c r="EB493" s="5">
        <v>0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0</v>
      </c>
      <c r="EK493" s="5">
        <v>0</v>
      </c>
      <c r="EL493" s="5">
        <v>0</v>
      </c>
      <c r="EM493" s="5">
        <v>0</v>
      </c>
      <c r="EN493" s="5">
        <v>0</v>
      </c>
      <c r="EO493" s="5">
        <v>0</v>
      </c>
      <c r="EP493" s="5">
        <v>0</v>
      </c>
      <c r="EQ493" s="5">
        <v>0</v>
      </c>
      <c r="ER493" s="5">
        <v>0</v>
      </c>
      <c r="ES493" s="5">
        <v>0</v>
      </c>
      <c r="ET493" s="5">
        <v>0</v>
      </c>
      <c r="EU493" s="5">
        <v>0</v>
      </c>
      <c r="EV493" s="5">
        <v>0</v>
      </c>
      <c r="EW493" s="5">
        <v>0</v>
      </c>
      <c r="EX493" s="5">
        <v>0</v>
      </c>
      <c r="EY493" s="5">
        <v>0</v>
      </c>
      <c r="EZ493" s="5">
        <v>0</v>
      </c>
      <c r="FA493" s="5">
        <v>0</v>
      </c>
      <c r="FB493" s="5">
        <v>0</v>
      </c>
      <c r="FC493" s="5">
        <v>0</v>
      </c>
      <c r="FD493" s="5">
        <v>0</v>
      </c>
      <c r="FE493" s="5">
        <v>0</v>
      </c>
      <c r="FF493" s="5">
        <v>0</v>
      </c>
      <c r="FG493" s="5">
        <v>0</v>
      </c>
      <c r="FH493" s="5">
        <v>0</v>
      </c>
      <c r="FI493" s="5">
        <v>0</v>
      </c>
      <c r="FJ493" s="5">
        <v>0</v>
      </c>
      <c r="FK493" s="5">
        <v>0</v>
      </c>
      <c r="FL493" s="5">
        <v>0</v>
      </c>
      <c r="FM493" s="5">
        <v>0</v>
      </c>
      <c r="FN493" s="5">
        <v>0</v>
      </c>
      <c r="FO493" s="5">
        <v>0</v>
      </c>
      <c r="FP493" s="5">
        <v>0</v>
      </c>
      <c r="FQ493" s="5">
        <v>0</v>
      </c>
      <c r="FR493" s="5">
        <v>0</v>
      </c>
      <c r="FS493" s="5">
        <v>0</v>
      </c>
      <c r="FT493" s="5">
        <v>0</v>
      </c>
      <c r="FU493" s="5">
        <v>0</v>
      </c>
      <c r="FV493" s="5">
        <v>0</v>
      </c>
      <c r="FW493" s="5"/>
      <c r="FZ493" s="5">
        <v>0</v>
      </c>
      <c r="GA493" s="5">
        <v>0</v>
      </c>
      <c r="GB493" s="5">
        <v>0</v>
      </c>
      <c r="GC493" s="5">
        <v>0</v>
      </c>
      <c r="GD493" s="5">
        <v>0</v>
      </c>
      <c r="GE493" s="5">
        <v>0</v>
      </c>
      <c r="GF493" s="5">
        <v>0</v>
      </c>
      <c r="GG493" s="5">
        <v>0</v>
      </c>
      <c r="GH493" s="5">
        <v>0</v>
      </c>
      <c r="GI493" s="5">
        <v>0</v>
      </c>
      <c r="GJ493" s="5">
        <v>0</v>
      </c>
      <c r="GK493" s="5">
        <v>0</v>
      </c>
      <c r="GL493" s="5">
        <v>9905</v>
      </c>
      <c r="GM493" s="5">
        <v>9905</v>
      </c>
      <c r="GN493" s="5">
        <v>9905</v>
      </c>
      <c r="GO493" s="5">
        <v>9905</v>
      </c>
      <c r="GP493" s="5">
        <v>9905</v>
      </c>
      <c r="GQ493" s="5">
        <v>9905</v>
      </c>
      <c r="GR493" s="5">
        <v>9905</v>
      </c>
      <c r="GS493" s="5">
        <v>9905</v>
      </c>
      <c r="GT493" s="5">
        <v>9905</v>
      </c>
      <c r="GU493" s="5">
        <v>9905</v>
      </c>
      <c r="GV493" s="5">
        <v>9905</v>
      </c>
      <c r="GW493" s="5">
        <v>9905</v>
      </c>
      <c r="GX493" s="5">
        <v>0</v>
      </c>
      <c r="GY493" s="5">
        <v>0</v>
      </c>
      <c r="GZ493" s="5">
        <v>0</v>
      </c>
      <c r="HA493" s="5">
        <v>0</v>
      </c>
      <c r="HB493" s="5">
        <v>0</v>
      </c>
      <c r="HC493" s="5">
        <v>0</v>
      </c>
      <c r="HD493" s="5">
        <v>0</v>
      </c>
      <c r="HE493" s="5">
        <v>0</v>
      </c>
      <c r="HF493" s="5">
        <v>0</v>
      </c>
      <c r="HG493" s="5">
        <v>0</v>
      </c>
      <c r="HH493" s="5">
        <v>0</v>
      </c>
      <c r="HI493" s="5">
        <v>0</v>
      </c>
      <c r="HJ493" s="5">
        <v>0</v>
      </c>
      <c r="HK493" s="5">
        <v>0</v>
      </c>
      <c r="HL493" s="5">
        <v>0</v>
      </c>
      <c r="HM493" s="5">
        <v>0</v>
      </c>
      <c r="HN493" s="5">
        <v>0</v>
      </c>
      <c r="HO493" s="5">
        <v>0</v>
      </c>
      <c r="HP493" s="5">
        <v>0</v>
      </c>
      <c r="HQ493" s="5">
        <v>0</v>
      </c>
      <c r="HR493" s="5">
        <v>0</v>
      </c>
      <c r="HS493" s="5">
        <v>0</v>
      </c>
      <c r="HT493" s="5">
        <v>0</v>
      </c>
      <c r="HU493" s="5">
        <v>0</v>
      </c>
      <c r="HV493" s="5">
        <v>0</v>
      </c>
      <c r="HW493" s="5">
        <v>0</v>
      </c>
      <c r="HX493" s="5">
        <v>0</v>
      </c>
      <c r="HY493" s="5">
        <v>0</v>
      </c>
      <c r="HZ493" s="5">
        <v>0</v>
      </c>
      <c r="IA493" s="5">
        <v>0</v>
      </c>
      <c r="IB493" s="5">
        <v>0</v>
      </c>
      <c r="IC493" s="5">
        <v>0</v>
      </c>
      <c r="ID493" s="5">
        <v>0</v>
      </c>
      <c r="IE493" s="5">
        <v>0</v>
      </c>
      <c r="IF493" s="5">
        <v>0</v>
      </c>
      <c r="IG493" s="5">
        <v>0</v>
      </c>
      <c r="IH493" s="5">
        <v>0</v>
      </c>
      <c r="II493" s="5">
        <v>0</v>
      </c>
      <c r="IJ493" s="5">
        <v>0</v>
      </c>
      <c r="IK493" s="5">
        <v>0</v>
      </c>
      <c r="IL493" s="5">
        <v>0</v>
      </c>
      <c r="IM493" s="5">
        <v>0</v>
      </c>
      <c r="IN493" s="5">
        <v>0</v>
      </c>
      <c r="IO493" s="5">
        <v>0</v>
      </c>
      <c r="IP493" s="5">
        <v>0</v>
      </c>
      <c r="IQ493" s="5">
        <v>0</v>
      </c>
      <c r="IR493" s="5">
        <v>0</v>
      </c>
      <c r="IS493" s="5">
        <v>0</v>
      </c>
      <c r="IT493" s="5"/>
      <c r="IW493" s="5">
        <v>0</v>
      </c>
      <c r="IX493" s="5">
        <v>0</v>
      </c>
      <c r="IY493" s="5">
        <v>0</v>
      </c>
      <c r="IZ493" s="5">
        <v>0</v>
      </c>
      <c r="JA493" s="5">
        <v>0</v>
      </c>
      <c r="JB493" s="5">
        <v>0</v>
      </c>
      <c r="JC493" s="5">
        <v>0</v>
      </c>
      <c r="JD493" s="5">
        <v>0</v>
      </c>
      <c r="JE493" s="5">
        <v>0</v>
      </c>
      <c r="JF493" s="5">
        <v>0</v>
      </c>
      <c r="JG493" s="5">
        <v>0</v>
      </c>
      <c r="JH493" s="5">
        <v>0</v>
      </c>
      <c r="JI493" s="5">
        <v>284.27350000000001</v>
      </c>
      <c r="JJ493" s="5">
        <v>284.27350000000001</v>
      </c>
      <c r="JK493" s="5">
        <v>284.27350000000001</v>
      </c>
      <c r="JL493" s="5">
        <v>284.27350000000001</v>
      </c>
      <c r="JM493" s="5">
        <v>284.27350000000001</v>
      </c>
      <c r="JN493" s="5">
        <v>284.27350000000001</v>
      </c>
      <c r="JO493" s="5">
        <v>284.27350000000001</v>
      </c>
      <c r="JP493" s="5">
        <v>284.27350000000001</v>
      </c>
      <c r="JQ493" s="5">
        <v>284.27350000000001</v>
      </c>
      <c r="JR493" s="5">
        <v>284.27350000000001</v>
      </c>
      <c r="JS493" s="5">
        <v>284.27350000000001</v>
      </c>
      <c r="JT493" s="5">
        <v>284.27350000000001</v>
      </c>
      <c r="JU493" s="5">
        <v>0</v>
      </c>
      <c r="JV493" s="5">
        <v>0</v>
      </c>
      <c r="JW493" s="5">
        <v>0</v>
      </c>
      <c r="JX493" s="5">
        <v>0</v>
      </c>
      <c r="JY493" s="5">
        <v>0</v>
      </c>
      <c r="JZ493" s="5">
        <v>0</v>
      </c>
      <c r="KA493" s="5">
        <v>0</v>
      </c>
      <c r="KB493" s="5">
        <v>0</v>
      </c>
      <c r="KC493" s="5">
        <v>0</v>
      </c>
      <c r="KD493" s="5">
        <v>0</v>
      </c>
      <c r="KE493" s="5">
        <v>0</v>
      </c>
      <c r="KF493" s="5">
        <v>0</v>
      </c>
      <c r="KG493" s="5">
        <v>0</v>
      </c>
      <c r="KH493" s="5">
        <v>0</v>
      </c>
      <c r="KI493" s="5">
        <v>0</v>
      </c>
      <c r="KJ493" s="5">
        <v>0</v>
      </c>
      <c r="KK493" s="5">
        <v>0</v>
      </c>
      <c r="KL493" s="5">
        <v>0</v>
      </c>
      <c r="KM493" s="5">
        <v>0</v>
      </c>
      <c r="KN493" s="5">
        <v>0</v>
      </c>
      <c r="KO493" s="5">
        <v>0</v>
      </c>
      <c r="KP493" s="5">
        <v>0</v>
      </c>
      <c r="KQ493" s="5">
        <v>0</v>
      </c>
      <c r="KR493" s="5">
        <v>0</v>
      </c>
      <c r="KS493" s="5">
        <v>0</v>
      </c>
      <c r="KT493" s="5">
        <v>0</v>
      </c>
      <c r="KU493" s="5">
        <v>0</v>
      </c>
      <c r="KV493" s="5">
        <v>0</v>
      </c>
      <c r="KW493" s="5">
        <v>0</v>
      </c>
      <c r="KX493" s="5">
        <v>0</v>
      </c>
      <c r="KY493" s="5">
        <v>0</v>
      </c>
      <c r="KZ493" s="5">
        <v>0</v>
      </c>
      <c r="LA493" s="5">
        <v>0</v>
      </c>
      <c r="LB493" s="5">
        <v>0</v>
      </c>
      <c r="LC493" s="5">
        <v>0</v>
      </c>
      <c r="LD493" s="5">
        <v>0</v>
      </c>
      <c r="LE493" s="5">
        <v>0</v>
      </c>
      <c r="LF493" s="5">
        <v>0</v>
      </c>
      <c r="LG493" s="5">
        <v>0</v>
      </c>
      <c r="LH493" s="5">
        <v>0</v>
      </c>
      <c r="LI493" s="5">
        <v>0</v>
      </c>
      <c r="LJ493" s="5">
        <v>0</v>
      </c>
      <c r="LK493" s="5">
        <v>0</v>
      </c>
      <c r="LL493" s="5">
        <v>0</v>
      </c>
      <c r="LM493" s="5">
        <v>0</v>
      </c>
      <c r="LN493" s="5">
        <v>0</v>
      </c>
      <c r="LO493" s="5">
        <v>0</v>
      </c>
      <c r="LP493" s="5">
        <v>0</v>
      </c>
      <c r="LQ493" s="5"/>
      <c r="LT493" s="5">
        <v>0</v>
      </c>
      <c r="LU493" s="5">
        <v>0</v>
      </c>
      <c r="LV493" s="5">
        <v>0</v>
      </c>
      <c r="LW493" s="5">
        <v>0</v>
      </c>
      <c r="LX493" s="5">
        <v>0</v>
      </c>
      <c r="LY493" s="5">
        <v>0</v>
      </c>
      <c r="LZ493" s="5">
        <v>0</v>
      </c>
      <c r="MA493" s="5">
        <v>0</v>
      </c>
      <c r="MB493" s="5">
        <v>0</v>
      </c>
      <c r="MC493" s="5">
        <v>0</v>
      </c>
      <c r="MD493" s="5">
        <v>0</v>
      </c>
      <c r="ME493" s="5">
        <v>0</v>
      </c>
      <c r="MF493" s="5">
        <v>301.11200000000002</v>
      </c>
      <c r="MG493" s="5">
        <v>301.11200000000002</v>
      </c>
      <c r="MH493" s="5">
        <v>301.11200000000002</v>
      </c>
      <c r="MI493" s="5">
        <v>301.11200000000002</v>
      </c>
      <c r="MJ493" s="5">
        <v>301.11200000000002</v>
      </c>
      <c r="MK493" s="5">
        <v>301.11200000000002</v>
      </c>
      <c r="ML493" s="5">
        <v>301.11200000000002</v>
      </c>
      <c r="MM493" s="5">
        <v>301.11200000000002</v>
      </c>
      <c r="MN493" s="5">
        <v>301.11200000000002</v>
      </c>
      <c r="MO493" s="5">
        <v>301.11200000000002</v>
      </c>
      <c r="MP493" s="5">
        <v>301.11200000000002</v>
      </c>
      <c r="MQ493" s="5">
        <v>301.11200000000002</v>
      </c>
      <c r="MR493" s="5">
        <v>0</v>
      </c>
      <c r="MS493" s="5">
        <v>0</v>
      </c>
      <c r="MT493" s="5">
        <v>0</v>
      </c>
      <c r="MU493" s="5">
        <v>0</v>
      </c>
      <c r="MV493" s="5">
        <v>0</v>
      </c>
      <c r="MW493" s="5">
        <v>0</v>
      </c>
      <c r="MX493" s="5">
        <v>0</v>
      </c>
      <c r="MY493" s="5">
        <v>0</v>
      </c>
      <c r="MZ493" s="5">
        <v>0</v>
      </c>
      <c r="NA493" s="5">
        <v>0</v>
      </c>
      <c r="NB493" s="5">
        <v>0</v>
      </c>
      <c r="NC493" s="5">
        <v>0</v>
      </c>
      <c r="ND493" s="5">
        <v>0</v>
      </c>
      <c r="NE493" s="5">
        <v>0</v>
      </c>
      <c r="NF493" s="5">
        <v>0</v>
      </c>
      <c r="NG493" s="5">
        <v>0</v>
      </c>
      <c r="NH493" s="5">
        <v>0</v>
      </c>
      <c r="NI493" s="5">
        <v>0</v>
      </c>
      <c r="NJ493" s="5">
        <v>0</v>
      </c>
      <c r="NK493" s="5">
        <v>0</v>
      </c>
      <c r="NL493" s="5">
        <v>0</v>
      </c>
      <c r="NM493" s="5">
        <v>0</v>
      </c>
      <c r="NN493" s="5">
        <v>0</v>
      </c>
      <c r="NO493" s="5">
        <v>0</v>
      </c>
      <c r="NP493" s="5">
        <v>0</v>
      </c>
      <c r="NQ493" s="5">
        <v>0</v>
      </c>
      <c r="NR493" s="5">
        <v>0</v>
      </c>
      <c r="NS493" s="5">
        <v>0</v>
      </c>
      <c r="NT493" s="5">
        <v>0</v>
      </c>
      <c r="NU493" s="5">
        <v>0</v>
      </c>
      <c r="NV493" s="5">
        <v>0</v>
      </c>
      <c r="NW493" s="5">
        <v>0</v>
      </c>
      <c r="NX493" s="5">
        <v>0</v>
      </c>
      <c r="NY493" s="5">
        <v>0</v>
      </c>
      <c r="NZ493" s="5">
        <v>0</v>
      </c>
      <c r="OA493" s="5">
        <v>0</v>
      </c>
      <c r="OB493" s="5">
        <v>0</v>
      </c>
      <c r="OC493" s="5">
        <v>0</v>
      </c>
      <c r="OD493" s="5">
        <v>0</v>
      </c>
      <c r="OE493" s="5">
        <v>0</v>
      </c>
      <c r="OF493" s="5">
        <v>0</v>
      </c>
      <c r="OG493" s="5">
        <v>0</v>
      </c>
      <c r="OH493" s="5">
        <v>0</v>
      </c>
      <c r="OI493" s="5">
        <v>0</v>
      </c>
      <c r="OJ493" s="5">
        <v>0</v>
      </c>
      <c r="OK493" s="5">
        <v>0</v>
      </c>
      <c r="OL493" s="5">
        <v>0</v>
      </c>
      <c r="OM493" s="5">
        <v>0</v>
      </c>
      <c r="ON493" s="5"/>
      <c r="OQ493" s="59">
        <v>0</v>
      </c>
      <c r="OR493" s="59">
        <v>0</v>
      </c>
      <c r="OS493" s="59">
        <v>0</v>
      </c>
      <c r="OT493" s="59">
        <v>0</v>
      </c>
      <c r="OU493" s="59">
        <v>0</v>
      </c>
      <c r="OV493" s="59">
        <v>0</v>
      </c>
      <c r="OW493" s="59">
        <v>0</v>
      </c>
      <c r="OX493" s="59">
        <v>0</v>
      </c>
      <c r="OY493" s="59">
        <v>0</v>
      </c>
      <c r="OZ493" s="59">
        <v>0</v>
      </c>
      <c r="PA493" s="59">
        <v>0</v>
      </c>
      <c r="PB493" s="59">
        <v>0</v>
      </c>
      <c r="PC493" s="59">
        <v>0</v>
      </c>
      <c r="PD493" s="59">
        <v>0</v>
      </c>
      <c r="PE493" s="59">
        <v>0</v>
      </c>
      <c r="PF493" s="59">
        <v>0</v>
      </c>
      <c r="PG493" s="59">
        <v>0</v>
      </c>
      <c r="PH493" s="59">
        <v>0</v>
      </c>
      <c r="PI493" s="59">
        <v>0</v>
      </c>
      <c r="PJ493" s="59">
        <v>0</v>
      </c>
      <c r="PK493" s="59">
        <v>0</v>
      </c>
      <c r="PL493" s="59">
        <v>0</v>
      </c>
      <c r="PM493" s="59">
        <v>0</v>
      </c>
      <c r="PN493" s="59">
        <v>0</v>
      </c>
      <c r="PO493" s="59">
        <v>0</v>
      </c>
      <c r="PP493" s="59">
        <v>0</v>
      </c>
      <c r="PQ493" s="59">
        <v>0</v>
      </c>
      <c r="PR493" s="59">
        <v>0</v>
      </c>
      <c r="PS493" s="59">
        <v>0</v>
      </c>
      <c r="PT493" s="59">
        <v>0</v>
      </c>
      <c r="PU493" s="59">
        <v>0</v>
      </c>
      <c r="PV493" s="59">
        <v>0</v>
      </c>
      <c r="PW493" s="59">
        <v>0</v>
      </c>
      <c r="PX493" s="59">
        <v>0</v>
      </c>
      <c r="PY493" s="59">
        <v>0</v>
      </c>
      <c r="PZ493" s="59">
        <v>0</v>
      </c>
      <c r="QA493" s="59">
        <v>0</v>
      </c>
      <c r="QB493" s="59">
        <v>0</v>
      </c>
      <c r="QC493" s="59">
        <v>0</v>
      </c>
      <c r="QD493" s="59">
        <v>0</v>
      </c>
      <c r="QE493" s="59">
        <v>0</v>
      </c>
      <c r="QF493" s="59">
        <v>0</v>
      </c>
      <c r="QG493" s="59">
        <v>0</v>
      </c>
      <c r="QH493" s="59">
        <v>0</v>
      </c>
      <c r="QI493" s="59">
        <v>0</v>
      </c>
      <c r="QJ493" s="59">
        <v>0</v>
      </c>
      <c r="QK493" s="59">
        <v>0</v>
      </c>
      <c r="QL493" s="59">
        <v>0</v>
      </c>
      <c r="QM493" s="59">
        <v>0</v>
      </c>
      <c r="QN493" s="59">
        <v>0</v>
      </c>
      <c r="QO493" s="59">
        <v>0</v>
      </c>
      <c r="QP493" s="59">
        <v>0</v>
      </c>
      <c r="QQ493" s="59">
        <v>0</v>
      </c>
      <c r="QR493" s="59">
        <v>0</v>
      </c>
      <c r="QS493" s="59">
        <v>0</v>
      </c>
      <c r="QT493" s="59">
        <v>0</v>
      </c>
      <c r="QU493" s="59">
        <v>0</v>
      </c>
      <c r="QV493" s="59">
        <v>0</v>
      </c>
      <c r="QW493" s="59">
        <v>0</v>
      </c>
      <c r="QX493" s="59">
        <v>0</v>
      </c>
      <c r="QY493" s="59">
        <v>0</v>
      </c>
      <c r="QZ493" s="59">
        <v>0</v>
      </c>
      <c r="RA493" s="59">
        <v>0</v>
      </c>
      <c r="RB493" s="59">
        <v>0</v>
      </c>
      <c r="RC493" s="59">
        <v>0</v>
      </c>
      <c r="RD493" s="59">
        <v>0</v>
      </c>
      <c r="RE493" s="59">
        <v>0</v>
      </c>
      <c r="RF493" s="59">
        <v>0</v>
      </c>
      <c r="RG493" s="59">
        <v>0</v>
      </c>
      <c r="RH493" s="59">
        <v>0</v>
      </c>
      <c r="RI493" s="59">
        <v>0</v>
      </c>
      <c r="RJ493" s="59">
        <v>0</v>
      </c>
      <c r="RK493" s="59"/>
      <c r="RN493" s="59">
        <v>0</v>
      </c>
      <c r="RO493" s="59">
        <v>0</v>
      </c>
      <c r="RP493" s="59">
        <v>0</v>
      </c>
      <c r="RQ493" s="59">
        <v>0</v>
      </c>
      <c r="RR493" s="59">
        <v>0</v>
      </c>
      <c r="RS493" s="59">
        <v>0</v>
      </c>
      <c r="RT493" s="59">
        <v>0</v>
      </c>
      <c r="RU493" s="59">
        <v>0</v>
      </c>
      <c r="RV493" s="59">
        <v>0</v>
      </c>
      <c r="RW493" s="59">
        <v>0</v>
      </c>
      <c r="RX493" s="59">
        <v>0</v>
      </c>
      <c r="RY493" s="59">
        <v>0</v>
      </c>
      <c r="RZ493" s="59">
        <v>585.38550000000009</v>
      </c>
      <c r="SA493" s="59">
        <v>585.38550000000009</v>
      </c>
      <c r="SB493" s="59">
        <v>585.38550000000009</v>
      </c>
      <c r="SC493" s="59">
        <v>585.38550000000009</v>
      </c>
      <c r="SD493" s="59">
        <v>585.38550000000009</v>
      </c>
      <c r="SE493" s="59">
        <v>585.38550000000009</v>
      </c>
      <c r="SF493" s="59">
        <v>585.38550000000009</v>
      </c>
      <c r="SG493" s="59">
        <v>585.38550000000009</v>
      </c>
      <c r="SH493" s="59">
        <v>585.38550000000009</v>
      </c>
      <c r="SI493" s="59">
        <v>585.38550000000009</v>
      </c>
      <c r="SJ493" s="59">
        <v>585.38550000000009</v>
      </c>
      <c r="SK493" s="59">
        <v>585.38550000000009</v>
      </c>
      <c r="SL493" s="59">
        <v>0</v>
      </c>
      <c r="SM493" s="59">
        <v>0</v>
      </c>
      <c r="SN493" s="59">
        <v>0</v>
      </c>
      <c r="SO493" s="59">
        <v>0</v>
      </c>
      <c r="SP493" s="59">
        <v>0</v>
      </c>
      <c r="SQ493" s="59">
        <v>0</v>
      </c>
      <c r="SR493" s="59">
        <v>0</v>
      </c>
      <c r="SS493" s="59">
        <v>0</v>
      </c>
      <c r="ST493" s="59">
        <v>0</v>
      </c>
      <c r="SU493" s="59">
        <v>0</v>
      </c>
      <c r="SV493" s="59">
        <v>0</v>
      </c>
      <c r="SW493" s="59">
        <v>0</v>
      </c>
      <c r="SX493" s="59">
        <v>0</v>
      </c>
      <c r="SY493" s="59">
        <v>0</v>
      </c>
      <c r="SZ493" s="59">
        <v>0</v>
      </c>
      <c r="TA493" s="59">
        <v>0</v>
      </c>
      <c r="TB493" s="59">
        <v>0</v>
      </c>
      <c r="TC493" s="59">
        <v>0</v>
      </c>
      <c r="TD493" s="59">
        <v>0</v>
      </c>
      <c r="TE493" s="59">
        <v>0</v>
      </c>
      <c r="TF493" s="59">
        <v>0</v>
      </c>
      <c r="TG493" s="59">
        <v>0</v>
      </c>
      <c r="TH493" s="59">
        <v>0</v>
      </c>
      <c r="TI493" s="59">
        <v>0</v>
      </c>
      <c r="TJ493" s="59">
        <v>0</v>
      </c>
      <c r="TK493" s="59">
        <v>0</v>
      </c>
      <c r="TL493" s="59">
        <v>0</v>
      </c>
      <c r="TM493" s="59">
        <v>0</v>
      </c>
      <c r="TN493" s="59">
        <v>0</v>
      </c>
      <c r="TO493" s="59">
        <v>0</v>
      </c>
      <c r="TP493" s="59">
        <v>0</v>
      </c>
      <c r="TQ493" s="59">
        <v>0</v>
      </c>
      <c r="TR493" s="59">
        <v>0</v>
      </c>
      <c r="TS493" s="59">
        <v>0</v>
      </c>
      <c r="TT493" s="59">
        <v>0</v>
      </c>
      <c r="TU493" s="59">
        <v>0</v>
      </c>
      <c r="TV493" s="59">
        <v>0</v>
      </c>
      <c r="TW493" s="59">
        <v>0</v>
      </c>
      <c r="TX493" s="59">
        <v>0</v>
      </c>
      <c r="TY493" s="59">
        <v>0</v>
      </c>
      <c r="TZ493" s="59">
        <v>0</v>
      </c>
      <c r="UA493" s="59">
        <v>0</v>
      </c>
      <c r="UB493" s="59">
        <v>0</v>
      </c>
      <c r="UC493" s="59">
        <v>0</v>
      </c>
      <c r="UD493" s="59">
        <v>0</v>
      </c>
      <c r="UE493" s="59">
        <v>0</v>
      </c>
      <c r="UF493" s="59">
        <v>0</v>
      </c>
      <c r="UG493" s="59">
        <v>0</v>
      </c>
      <c r="UH493" s="59"/>
      <c r="UK493" s="59">
        <v>0</v>
      </c>
      <c r="UL493" s="59">
        <v>3411.2820000000011</v>
      </c>
      <c r="UM493" s="59">
        <v>0</v>
      </c>
      <c r="UN493" s="59">
        <v>0</v>
      </c>
      <c r="UO493" s="59">
        <v>0</v>
      </c>
      <c r="UP493" s="59">
        <v>0</v>
      </c>
      <c r="UQ493" s="59"/>
      <c r="UT493" s="59">
        <v>0</v>
      </c>
      <c r="UU493" s="59">
        <v>3613.3440000000005</v>
      </c>
      <c r="UV493" s="59">
        <v>0</v>
      </c>
      <c r="UW493" s="59">
        <v>0</v>
      </c>
      <c r="UX493" s="59">
        <v>0</v>
      </c>
      <c r="UY493" s="59">
        <v>0</v>
      </c>
      <c r="UZ493" s="59"/>
      <c r="VC493" s="59">
        <v>0</v>
      </c>
      <c r="VD493" s="59">
        <v>0</v>
      </c>
      <c r="VE493" s="59">
        <v>0</v>
      </c>
      <c r="VF493" s="59">
        <v>0</v>
      </c>
      <c r="VG493" s="59">
        <v>0</v>
      </c>
      <c r="VH493" s="59">
        <v>0</v>
      </c>
      <c r="VI493" s="59"/>
      <c r="VL493" s="59">
        <v>0</v>
      </c>
      <c r="VM493" s="59">
        <v>7024.626000000002</v>
      </c>
      <c r="VN493" s="59">
        <v>0</v>
      </c>
      <c r="VO493" s="59">
        <v>0</v>
      </c>
      <c r="VP493" s="59">
        <v>0</v>
      </c>
      <c r="VQ493" s="59">
        <v>0</v>
      </c>
      <c r="VR493" s="59"/>
      <c r="VU493" s="59">
        <v>0</v>
      </c>
      <c r="VV493" s="59">
        <v>118860</v>
      </c>
      <c r="VW493" s="59">
        <v>0</v>
      </c>
      <c r="VX493" s="59">
        <v>0</v>
      </c>
      <c r="VY493" s="59">
        <v>0</v>
      </c>
      <c r="VZ493" s="59">
        <v>0</v>
      </c>
      <c r="WA493" s="59"/>
      <c r="WD493" s="59">
        <v>0</v>
      </c>
      <c r="WE493" s="59">
        <v>9905</v>
      </c>
      <c r="WF493" s="59">
        <v>0</v>
      </c>
      <c r="WG493" s="59">
        <v>0</v>
      </c>
      <c r="WH493" s="59">
        <v>0</v>
      </c>
      <c r="WI493" s="59">
        <v>0</v>
      </c>
      <c r="WJ493" s="59"/>
      <c r="WM493" s="59">
        <v>0</v>
      </c>
      <c r="WN493" s="59">
        <v>415.65253881661772</v>
      </c>
      <c r="WO493" s="59">
        <v>0</v>
      </c>
      <c r="WP493" s="59">
        <v>0</v>
      </c>
      <c r="WQ493" s="59">
        <v>0</v>
      </c>
      <c r="WR493" s="59">
        <v>0</v>
      </c>
      <c r="WS493" s="59"/>
      <c r="WV493" s="74">
        <v>0</v>
      </c>
      <c r="WW493" s="74">
        <v>12</v>
      </c>
      <c r="WX493" s="74">
        <v>24</v>
      </c>
      <c r="WY493" s="74">
        <v>36</v>
      </c>
      <c r="WZ493" s="74">
        <v>48</v>
      </c>
      <c r="XA493" s="74">
        <v>60</v>
      </c>
      <c r="XB493" s="74"/>
      <c r="XE493" s="80">
        <v>0</v>
      </c>
      <c r="XF493" s="80">
        <v>1</v>
      </c>
      <c r="XG493" s="80">
        <v>2</v>
      </c>
      <c r="XH493" s="80">
        <v>3</v>
      </c>
      <c r="XI493" s="80">
        <v>4</v>
      </c>
      <c r="XJ493" s="80">
        <v>5</v>
      </c>
      <c r="XK493" s="80"/>
      <c r="XL493" s="75"/>
      <c r="XM493" s="75"/>
      <c r="XN493" s="80">
        <v>0</v>
      </c>
      <c r="XO493" s="80">
        <v>0</v>
      </c>
      <c r="XP493" s="80">
        <v>0</v>
      </c>
      <c r="XQ493" s="80">
        <v>0</v>
      </c>
      <c r="XR493" s="80">
        <v>0</v>
      </c>
      <c r="XS493" s="80">
        <v>0</v>
      </c>
      <c r="XT493" s="80"/>
      <c r="XW493" s="80">
        <v>0</v>
      </c>
      <c r="XX493" s="80">
        <v>0</v>
      </c>
      <c r="XY493" s="80">
        <v>0</v>
      </c>
      <c r="XZ493" s="80">
        <v>0</v>
      </c>
      <c r="YA493" s="80">
        <v>0</v>
      </c>
      <c r="YB493" s="80">
        <v>0</v>
      </c>
      <c r="YC493" s="80"/>
      <c r="YF493" s="5">
        <v>0</v>
      </c>
      <c r="YG493" s="5">
        <v>866.63554343264786</v>
      </c>
      <c r="YH493" s="5">
        <v>0</v>
      </c>
      <c r="YI493" s="5">
        <v>0</v>
      </c>
      <c r="YJ493" s="5">
        <v>0</v>
      </c>
      <c r="YK493" s="5">
        <v>0</v>
      </c>
      <c r="YL493" s="5"/>
      <c r="YO493" s="5">
        <v>0</v>
      </c>
      <c r="YP493" s="5">
        <v>18704.364246747798</v>
      </c>
      <c r="YQ493" s="5">
        <v>0</v>
      </c>
      <c r="YR493" s="5">
        <v>0</v>
      </c>
      <c r="YS493" s="5">
        <v>0</v>
      </c>
      <c r="YT493" s="5">
        <v>0</v>
      </c>
      <c r="YU493" s="5"/>
      <c r="YX493" s="5">
        <v>0</v>
      </c>
      <c r="YY493" s="5">
        <v>18537.61311202764</v>
      </c>
      <c r="YZ493" s="5">
        <v>0</v>
      </c>
      <c r="ZA493" s="5">
        <v>0</v>
      </c>
      <c r="ZB493" s="5">
        <v>0</v>
      </c>
      <c r="ZC493" s="5">
        <v>0</v>
      </c>
      <c r="ZD493" s="5"/>
      <c r="ZG493" s="5">
        <v>0</v>
      </c>
      <c r="ZH493" s="5">
        <v>415.65253881661772</v>
      </c>
      <c r="ZI493" s="5">
        <v>0</v>
      </c>
      <c r="ZJ493" s="5">
        <v>0</v>
      </c>
      <c r="ZK493" s="5">
        <v>0</v>
      </c>
      <c r="ZL493" s="5">
        <v>0</v>
      </c>
      <c r="ZM493" s="5"/>
      <c r="ZP493" s="60">
        <v>0</v>
      </c>
      <c r="ZQ493" s="60">
        <v>5819.1355434326479</v>
      </c>
      <c r="ZR493" s="60">
        <v>0</v>
      </c>
      <c r="ZS493" s="60">
        <v>0</v>
      </c>
      <c r="ZT493" s="60">
        <v>0</v>
      </c>
      <c r="ZU493" s="60">
        <v>0</v>
      </c>
      <c r="ZV493" s="60"/>
      <c r="ZY493" s="60">
        <v>0</v>
      </c>
      <c r="ZZ493" s="60">
        <v>415.65253881661772</v>
      </c>
      <c r="AAA493" s="60">
        <v>0</v>
      </c>
      <c r="AAB493" s="60">
        <v>0</v>
      </c>
      <c r="AAC493" s="60">
        <v>0</v>
      </c>
      <c r="AAD493" s="60">
        <v>0</v>
      </c>
      <c r="AAE493" s="60"/>
      <c r="AAH493" s="60">
        <v>0</v>
      </c>
      <c r="AAI493" s="60">
        <v>8728.7033151489723</v>
      </c>
      <c r="AAJ493" s="60">
        <v>0</v>
      </c>
      <c r="AAK493" s="60">
        <v>0</v>
      </c>
      <c r="AAL493" s="60">
        <v>0</v>
      </c>
      <c r="AAM493" s="60">
        <v>0</v>
      </c>
      <c r="AAN493" s="60"/>
      <c r="AAQ493" s="5">
        <v>0</v>
      </c>
      <c r="AAR493" s="5">
        <v>14547.838858581621</v>
      </c>
      <c r="AAS493" s="5">
        <v>0</v>
      </c>
      <c r="AAT493" s="5">
        <v>0</v>
      </c>
      <c r="AAU493" s="5">
        <v>0</v>
      </c>
      <c r="AAV493" s="5">
        <v>0</v>
      </c>
    </row>
    <row r="494" spans="2:724" ht="15" customHeight="1">
      <c r="B494" s="228">
        <v>221</v>
      </c>
      <c r="C494" s="228">
        <v>19</v>
      </c>
      <c r="D494" s="229" t="s">
        <v>499</v>
      </c>
      <c r="E494" s="73" t="b">
        <v>0</v>
      </c>
      <c r="F494" s="230">
        <v>42005</v>
      </c>
      <c r="G494" s="231" t="s">
        <v>426</v>
      </c>
      <c r="H494" s="57" t="s">
        <v>303</v>
      </c>
      <c r="I494" s="57" t="s">
        <v>199</v>
      </c>
      <c r="J494" s="229" t="s">
        <v>279</v>
      </c>
      <c r="K494" s="232">
        <v>0</v>
      </c>
      <c r="L494" s="232">
        <v>0</v>
      </c>
      <c r="M494" s="73" t="b">
        <v>1</v>
      </c>
      <c r="N494" s="73" t="b">
        <v>1</v>
      </c>
      <c r="O494" s="73" t="b">
        <v>1</v>
      </c>
      <c r="P494" s="27">
        <v>43101</v>
      </c>
      <c r="Q494" s="27" t="s">
        <v>426</v>
      </c>
      <c r="R494" s="69">
        <v>0</v>
      </c>
      <c r="S494" s="69">
        <v>0.06</v>
      </c>
      <c r="T494" s="69">
        <v>0.06</v>
      </c>
      <c r="U494" s="69">
        <v>0.06</v>
      </c>
      <c r="V494" s="69">
        <v>0.06</v>
      </c>
      <c r="W494" s="69">
        <v>0.06</v>
      </c>
      <c r="Z494" s="232">
        <v>0</v>
      </c>
      <c r="AA494" s="232">
        <v>0</v>
      </c>
      <c r="AB494" s="232">
        <v>0</v>
      </c>
      <c r="AC494" s="232">
        <v>0</v>
      </c>
      <c r="AD494" s="232">
        <v>0</v>
      </c>
      <c r="AE494" s="232">
        <v>0</v>
      </c>
      <c r="AF494" s="232">
        <v>0</v>
      </c>
      <c r="AG494" s="232">
        <v>0</v>
      </c>
      <c r="AH494" s="232">
        <v>0</v>
      </c>
      <c r="AI494" s="232">
        <v>0</v>
      </c>
      <c r="AJ494" s="232">
        <v>0</v>
      </c>
      <c r="AK494" s="232">
        <v>0</v>
      </c>
      <c r="AL494" s="234">
        <v>9905</v>
      </c>
      <c r="AM494" s="5">
        <v>9905</v>
      </c>
      <c r="AN494" s="5">
        <v>9905</v>
      </c>
      <c r="AO494" s="5">
        <v>9905</v>
      </c>
      <c r="AP494" s="5">
        <v>9905</v>
      </c>
      <c r="AQ494" s="5">
        <v>9905</v>
      </c>
      <c r="AR494" s="5">
        <v>9905</v>
      </c>
      <c r="AS494" s="5">
        <v>9905</v>
      </c>
      <c r="AT494" s="5">
        <v>9905</v>
      </c>
      <c r="AU494" s="5">
        <v>9905</v>
      </c>
      <c r="AV494" s="5">
        <v>9905</v>
      </c>
      <c r="AW494" s="5">
        <v>9905</v>
      </c>
      <c r="AX494" s="234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5">
        <v>0</v>
      </c>
      <c r="CJ494" s="5">
        <v>0</v>
      </c>
      <c r="CK494" s="5">
        <v>0</v>
      </c>
      <c r="CL494" s="5">
        <v>0</v>
      </c>
      <c r="CM494" s="5">
        <v>0</v>
      </c>
      <c r="CN494" s="5">
        <v>0</v>
      </c>
      <c r="CO494" s="5">
        <v>0</v>
      </c>
      <c r="CP494" s="5">
        <v>0</v>
      </c>
      <c r="CQ494" s="5">
        <v>0</v>
      </c>
      <c r="CR494" s="5">
        <v>0</v>
      </c>
      <c r="CS494" s="5">
        <v>0</v>
      </c>
      <c r="CU494" s="69">
        <v>0</v>
      </c>
      <c r="CV494" s="69">
        <v>0</v>
      </c>
      <c r="CW494" s="69">
        <v>0</v>
      </c>
      <c r="CX494" s="69">
        <v>0</v>
      </c>
      <c r="CY494" s="69">
        <v>0</v>
      </c>
      <c r="CZ494" s="69">
        <v>0</v>
      </c>
      <c r="DC494" s="5">
        <v>0</v>
      </c>
      <c r="DD494" s="5">
        <v>0</v>
      </c>
      <c r="DE494" s="5">
        <v>0</v>
      </c>
      <c r="DF494" s="5">
        <v>0</v>
      </c>
      <c r="DG494" s="5">
        <v>0</v>
      </c>
      <c r="DH494" s="5">
        <v>0</v>
      </c>
      <c r="DI494" s="5">
        <v>0</v>
      </c>
      <c r="DJ494" s="5">
        <v>0</v>
      </c>
      <c r="DK494" s="5">
        <v>0</v>
      </c>
      <c r="DL494" s="5">
        <v>0</v>
      </c>
      <c r="DM494" s="5">
        <v>0</v>
      </c>
      <c r="DN494" s="5">
        <v>0</v>
      </c>
      <c r="DO494" s="5">
        <v>0</v>
      </c>
      <c r="DP494" s="5">
        <v>0</v>
      </c>
      <c r="DQ494" s="5">
        <v>0</v>
      </c>
      <c r="DR494" s="5">
        <v>0</v>
      </c>
      <c r="DS494" s="5">
        <v>0</v>
      </c>
      <c r="DT494" s="5">
        <v>0</v>
      </c>
      <c r="DU494" s="5">
        <v>0</v>
      </c>
      <c r="DV494" s="5">
        <v>0</v>
      </c>
      <c r="DW494" s="5">
        <v>0</v>
      </c>
      <c r="DX494" s="5">
        <v>0</v>
      </c>
      <c r="DY494" s="5">
        <v>0</v>
      </c>
      <c r="DZ494" s="5">
        <v>0</v>
      </c>
      <c r="EA494" s="5">
        <v>0</v>
      </c>
      <c r="EB494" s="5">
        <v>0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0</v>
      </c>
      <c r="EK494" s="5">
        <v>0</v>
      </c>
      <c r="EL494" s="5">
        <v>0</v>
      </c>
      <c r="EM494" s="5">
        <v>0</v>
      </c>
      <c r="EN494" s="5">
        <v>0</v>
      </c>
      <c r="EO494" s="5">
        <v>0</v>
      </c>
      <c r="EP494" s="5">
        <v>0</v>
      </c>
      <c r="EQ494" s="5">
        <v>0</v>
      </c>
      <c r="ER494" s="5">
        <v>0</v>
      </c>
      <c r="ES494" s="5">
        <v>0</v>
      </c>
      <c r="ET494" s="5">
        <v>0</v>
      </c>
      <c r="EU494" s="5">
        <v>0</v>
      </c>
      <c r="EV494" s="5">
        <v>0</v>
      </c>
      <c r="EW494" s="5">
        <v>0</v>
      </c>
      <c r="EX494" s="5">
        <v>0</v>
      </c>
      <c r="EY494" s="5">
        <v>0</v>
      </c>
      <c r="EZ494" s="5">
        <v>0</v>
      </c>
      <c r="FA494" s="5">
        <v>0</v>
      </c>
      <c r="FB494" s="5">
        <v>0</v>
      </c>
      <c r="FC494" s="5">
        <v>0</v>
      </c>
      <c r="FD494" s="5">
        <v>0</v>
      </c>
      <c r="FE494" s="5">
        <v>0</v>
      </c>
      <c r="FF494" s="5">
        <v>0</v>
      </c>
      <c r="FG494" s="5">
        <v>0</v>
      </c>
      <c r="FH494" s="5">
        <v>0</v>
      </c>
      <c r="FI494" s="5">
        <v>0</v>
      </c>
      <c r="FJ494" s="5">
        <v>0</v>
      </c>
      <c r="FK494" s="5">
        <v>0</v>
      </c>
      <c r="FL494" s="5">
        <v>0</v>
      </c>
      <c r="FM494" s="5">
        <v>0</v>
      </c>
      <c r="FN494" s="5">
        <v>0</v>
      </c>
      <c r="FO494" s="5">
        <v>0</v>
      </c>
      <c r="FP494" s="5">
        <v>0</v>
      </c>
      <c r="FQ494" s="5">
        <v>0</v>
      </c>
      <c r="FR494" s="5">
        <v>0</v>
      </c>
      <c r="FS494" s="5">
        <v>0</v>
      </c>
      <c r="FT494" s="5">
        <v>0</v>
      </c>
      <c r="FU494" s="5">
        <v>0</v>
      </c>
      <c r="FV494" s="5">
        <v>0</v>
      </c>
      <c r="FW494" s="5"/>
      <c r="FZ494" s="5">
        <v>0</v>
      </c>
      <c r="GA494" s="5">
        <v>0</v>
      </c>
      <c r="GB494" s="5">
        <v>0</v>
      </c>
      <c r="GC494" s="5">
        <v>0</v>
      </c>
      <c r="GD494" s="5">
        <v>0</v>
      </c>
      <c r="GE494" s="5">
        <v>0</v>
      </c>
      <c r="GF494" s="5">
        <v>0</v>
      </c>
      <c r="GG494" s="5">
        <v>0</v>
      </c>
      <c r="GH494" s="5">
        <v>0</v>
      </c>
      <c r="GI494" s="5">
        <v>0</v>
      </c>
      <c r="GJ494" s="5">
        <v>0</v>
      </c>
      <c r="GK494" s="5">
        <v>0</v>
      </c>
      <c r="GL494" s="5">
        <v>9905</v>
      </c>
      <c r="GM494" s="5">
        <v>9905</v>
      </c>
      <c r="GN494" s="5">
        <v>9905</v>
      </c>
      <c r="GO494" s="5">
        <v>9905</v>
      </c>
      <c r="GP494" s="5">
        <v>9905</v>
      </c>
      <c r="GQ494" s="5">
        <v>9905</v>
      </c>
      <c r="GR494" s="5">
        <v>9905</v>
      </c>
      <c r="GS494" s="5">
        <v>9905</v>
      </c>
      <c r="GT494" s="5">
        <v>9905</v>
      </c>
      <c r="GU494" s="5">
        <v>9905</v>
      </c>
      <c r="GV494" s="5">
        <v>9905</v>
      </c>
      <c r="GW494" s="5">
        <v>9905</v>
      </c>
      <c r="GX494" s="5">
        <v>0</v>
      </c>
      <c r="GY494" s="5">
        <v>0</v>
      </c>
      <c r="GZ494" s="5">
        <v>0</v>
      </c>
      <c r="HA494" s="5">
        <v>0</v>
      </c>
      <c r="HB494" s="5">
        <v>0</v>
      </c>
      <c r="HC494" s="5">
        <v>0</v>
      </c>
      <c r="HD494" s="5">
        <v>0</v>
      </c>
      <c r="HE494" s="5">
        <v>0</v>
      </c>
      <c r="HF494" s="5">
        <v>0</v>
      </c>
      <c r="HG494" s="5">
        <v>0</v>
      </c>
      <c r="HH494" s="5">
        <v>0</v>
      </c>
      <c r="HI494" s="5">
        <v>0</v>
      </c>
      <c r="HJ494" s="5">
        <v>0</v>
      </c>
      <c r="HK494" s="5">
        <v>0</v>
      </c>
      <c r="HL494" s="5">
        <v>0</v>
      </c>
      <c r="HM494" s="5">
        <v>0</v>
      </c>
      <c r="HN494" s="5">
        <v>0</v>
      </c>
      <c r="HO494" s="5">
        <v>0</v>
      </c>
      <c r="HP494" s="5">
        <v>0</v>
      </c>
      <c r="HQ494" s="5">
        <v>0</v>
      </c>
      <c r="HR494" s="5">
        <v>0</v>
      </c>
      <c r="HS494" s="5">
        <v>0</v>
      </c>
      <c r="HT494" s="5">
        <v>0</v>
      </c>
      <c r="HU494" s="5">
        <v>0</v>
      </c>
      <c r="HV494" s="5">
        <v>0</v>
      </c>
      <c r="HW494" s="5">
        <v>0</v>
      </c>
      <c r="HX494" s="5">
        <v>0</v>
      </c>
      <c r="HY494" s="5">
        <v>0</v>
      </c>
      <c r="HZ494" s="5">
        <v>0</v>
      </c>
      <c r="IA494" s="5">
        <v>0</v>
      </c>
      <c r="IB494" s="5">
        <v>0</v>
      </c>
      <c r="IC494" s="5">
        <v>0</v>
      </c>
      <c r="ID494" s="5">
        <v>0</v>
      </c>
      <c r="IE494" s="5">
        <v>0</v>
      </c>
      <c r="IF494" s="5">
        <v>0</v>
      </c>
      <c r="IG494" s="5">
        <v>0</v>
      </c>
      <c r="IH494" s="5">
        <v>0</v>
      </c>
      <c r="II494" s="5">
        <v>0</v>
      </c>
      <c r="IJ494" s="5">
        <v>0</v>
      </c>
      <c r="IK494" s="5">
        <v>0</v>
      </c>
      <c r="IL494" s="5">
        <v>0</v>
      </c>
      <c r="IM494" s="5">
        <v>0</v>
      </c>
      <c r="IN494" s="5">
        <v>0</v>
      </c>
      <c r="IO494" s="5">
        <v>0</v>
      </c>
      <c r="IP494" s="5">
        <v>0</v>
      </c>
      <c r="IQ494" s="5">
        <v>0</v>
      </c>
      <c r="IR494" s="5">
        <v>0</v>
      </c>
      <c r="IS494" s="5">
        <v>0</v>
      </c>
      <c r="IT494" s="5"/>
      <c r="IW494" s="5">
        <v>0</v>
      </c>
      <c r="IX494" s="5">
        <v>0</v>
      </c>
      <c r="IY494" s="5">
        <v>0</v>
      </c>
      <c r="IZ494" s="5">
        <v>0</v>
      </c>
      <c r="JA494" s="5">
        <v>0</v>
      </c>
      <c r="JB494" s="5">
        <v>0</v>
      </c>
      <c r="JC494" s="5">
        <v>0</v>
      </c>
      <c r="JD494" s="5">
        <v>0</v>
      </c>
      <c r="JE494" s="5">
        <v>0</v>
      </c>
      <c r="JF494" s="5">
        <v>0</v>
      </c>
      <c r="JG494" s="5">
        <v>0</v>
      </c>
      <c r="JH494" s="5">
        <v>0</v>
      </c>
      <c r="JI494" s="5">
        <v>284.27350000000001</v>
      </c>
      <c r="JJ494" s="5">
        <v>284.27350000000001</v>
      </c>
      <c r="JK494" s="5">
        <v>284.27350000000001</v>
      </c>
      <c r="JL494" s="5">
        <v>284.27350000000001</v>
      </c>
      <c r="JM494" s="5">
        <v>284.27350000000001</v>
      </c>
      <c r="JN494" s="5">
        <v>284.27350000000001</v>
      </c>
      <c r="JO494" s="5">
        <v>284.27350000000001</v>
      </c>
      <c r="JP494" s="5">
        <v>284.27350000000001</v>
      </c>
      <c r="JQ494" s="5">
        <v>284.27350000000001</v>
      </c>
      <c r="JR494" s="5">
        <v>284.27350000000001</v>
      </c>
      <c r="JS494" s="5">
        <v>284.27350000000001</v>
      </c>
      <c r="JT494" s="5">
        <v>284.27350000000001</v>
      </c>
      <c r="JU494" s="5">
        <v>0</v>
      </c>
      <c r="JV494" s="5">
        <v>0</v>
      </c>
      <c r="JW494" s="5">
        <v>0</v>
      </c>
      <c r="JX494" s="5">
        <v>0</v>
      </c>
      <c r="JY494" s="5">
        <v>0</v>
      </c>
      <c r="JZ494" s="5">
        <v>0</v>
      </c>
      <c r="KA494" s="5">
        <v>0</v>
      </c>
      <c r="KB494" s="5">
        <v>0</v>
      </c>
      <c r="KC494" s="5">
        <v>0</v>
      </c>
      <c r="KD494" s="5">
        <v>0</v>
      </c>
      <c r="KE494" s="5">
        <v>0</v>
      </c>
      <c r="KF494" s="5">
        <v>0</v>
      </c>
      <c r="KG494" s="5">
        <v>0</v>
      </c>
      <c r="KH494" s="5">
        <v>0</v>
      </c>
      <c r="KI494" s="5">
        <v>0</v>
      </c>
      <c r="KJ494" s="5">
        <v>0</v>
      </c>
      <c r="KK494" s="5">
        <v>0</v>
      </c>
      <c r="KL494" s="5">
        <v>0</v>
      </c>
      <c r="KM494" s="5">
        <v>0</v>
      </c>
      <c r="KN494" s="5">
        <v>0</v>
      </c>
      <c r="KO494" s="5">
        <v>0</v>
      </c>
      <c r="KP494" s="5">
        <v>0</v>
      </c>
      <c r="KQ494" s="5">
        <v>0</v>
      </c>
      <c r="KR494" s="5">
        <v>0</v>
      </c>
      <c r="KS494" s="5">
        <v>0</v>
      </c>
      <c r="KT494" s="5">
        <v>0</v>
      </c>
      <c r="KU494" s="5">
        <v>0</v>
      </c>
      <c r="KV494" s="5">
        <v>0</v>
      </c>
      <c r="KW494" s="5">
        <v>0</v>
      </c>
      <c r="KX494" s="5">
        <v>0</v>
      </c>
      <c r="KY494" s="5">
        <v>0</v>
      </c>
      <c r="KZ494" s="5">
        <v>0</v>
      </c>
      <c r="LA494" s="5">
        <v>0</v>
      </c>
      <c r="LB494" s="5">
        <v>0</v>
      </c>
      <c r="LC494" s="5">
        <v>0</v>
      </c>
      <c r="LD494" s="5">
        <v>0</v>
      </c>
      <c r="LE494" s="5">
        <v>0</v>
      </c>
      <c r="LF494" s="5">
        <v>0</v>
      </c>
      <c r="LG494" s="5">
        <v>0</v>
      </c>
      <c r="LH494" s="5">
        <v>0</v>
      </c>
      <c r="LI494" s="5">
        <v>0</v>
      </c>
      <c r="LJ494" s="5">
        <v>0</v>
      </c>
      <c r="LK494" s="5">
        <v>0</v>
      </c>
      <c r="LL494" s="5">
        <v>0</v>
      </c>
      <c r="LM494" s="5">
        <v>0</v>
      </c>
      <c r="LN494" s="5">
        <v>0</v>
      </c>
      <c r="LO494" s="5">
        <v>0</v>
      </c>
      <c r="LP494" s="5">
        <v>0</v>
      </c>
      <c r="LQ494" s="5"/>
      <c r="LT494" s="5">
        <v>0</v>
      </c>
      <c r="LU494" s="5">
        <v>0</v>
      </c>
      <c r="LV494" s="5">
        <v>0</v>
      </c>
      <c r="LW494" s="5">
        <v>0</v>
      </c>
      <c r="LX494" s="5">
        <v>0</v>
      </c>
      <c r="LY494" s="5">
        <v>0</v>
      </c>
      <c r="LZ494" s="5">
        <v>0</v>
      </c>
      <c r="MA494" s="5">
        <v>0</v>
      </c>
      <c r="MB494" s="5">
        <v>0</v>
      </c>
      <c r="MC494" s="5">
        <v>0</v>
      </c>
      <c r="MD494" s="5">
        <v>0</v>
      </c>
      <c r="ME494" s="5">
        <v>0</v>
      </c>
      <c r="MF494" s="5">
        <v>301.11200000000002</v>
      </c>
      <c r="MG494" s="5">
        <v>301.11200000000002</v>
      </c>
      <c r="MH494" s="5">
        <v>301.11200000000002</v>
      </c>
      <c r="MI494" s="5">
        <v>301.11200000000002</v>
      </c>
      <c r="MJ494" s="5">
        <v>301.11200000000002</v>
      </c>
      <c r="MK494" s="5">
        <v>301.11200000000002</v>
      </c>
      <c r="ML494" s="5">
        <v>301.11200000000002</v>
      </c>
      <c r="MM494" s="5">
        <v>301.11200000000002</v>
      </c>
      <c r="MN494" s="5">
        <v>301.11200000000002</v>
      </c>
      <c r="MO494" s="5">
        <v>301.11200000000002</v>
      </c>
      <c r="MP494" s="5">
        <v>301.11200000000002</v>
      </c>
      <c r="MQ494" s="5">
        <v>301.11200000000002</v>
      </c>
      <c r="MR494" s="5">
        <v>0</v>
      </c>
      <c r="MS494" s="5">
        <v>0</v>
      </c>
      <c r="MT494" s="5">
        <v>0</v>
      </c>
      <c r="MU494" s="5">
        <v>0</v>
      </c>
      <c r="MV494" s="5">
        <v>0</v>
      </c>
      <c r="MW494" s="5">
        <v>0</v>
      </c>
      <c r="MX494" s="5">
        <v>0</v>
      </c>
      <c r="MY494" s="5">
        <v>0</v>
      </c>
      <c r="MZ494" s="5">
        <v>0</v>
      </c>
      <c r="NA494" s="5">
        <v>0</v>
      </c>
      <c r="NB494" s="5">
        <v>0</v>
      </c>
      <c r="NC494" s="5">
        <v>0</v>
      </c>
      <c r="ND494" s="5">
        <v>0</v>
      </c>
      <c r="NE494" s="5">
        <v>0</v>
      </c>
      <c r="NF494" s="5">
        <v>0</v>
      </c>
      <c r="NG494" s="5">
        <v>0</v>
      </c>
      <c r="NH494" s="5">
        <v>0</v>
      </c>
      <c r="NI494" s="5">
        <v>0</v>
      </c>
      <c r="NJ494" s="5">
        <v>0</v>
      </c>
      <c r="NK494" s="5">
        <v>0</v>
      </c>
      <c r="NL494" s="5">
        <v>0</v>
      </c>
      <c r="NM494" s="5">
        <v>0</v>
      </c>
      <c r="NN494" s="5">
        <v>0</v>
      </c>
      <c r="NO494" s="5">
        <v>0</v>
      </c>
      <c r="NP494" s="5">
        <v>0</v>
      </c>
      <c r="NQ494" s="5">
        <v>0</v>
      </c>
      <c r="NR494" s="5">
        <v>0</v>
      </c>
      <c r="NS494" s="5">
        <v>0</v>
      </c>
      <c r="NT494" s="5">
        <v>0</v>
      </c>
      <c r="NU494" s="5">
        <v>0</v>
      </c>
      <c r="NV494" s="5">
        <v>0</v>
      </c>
      <c r="NW494" s="5">
        <v>0</v>
      </c>
      <c r="NX494" s="5">
        <v>0</v>
      </c>
      <c r="NY494" s="5">
        <v>0</v>
      </c>
      <c r="NZ494" s="5">
        <v>0</v>
      </c>
      <c r="OA494" s="5">
        <v>0</v>
      </c>
      <c r="OB494" s="5">
        <v>0</v>
      </c>
      <c r="OC494" s="5">
        <v>0</v>
      </c>
      <c r="OD494" s="5">
        <v>0</v>
      </c>
      <c r="OE494" s="5">
        <v>0</v>
      </c>
      <c r="OF494" s="5">
        <v>0</v>
      </c>
      <c r="OG494" s="5">
        <v>0</v>
      </c>
      <c r="OH494" s="5">
        <v>0</v>
      </c>
      <c r="OI494" s="5">
        <v>0</v>
      </c>
      <c r="OJ494" s="5">
        <v>0</v>
      </c>
      <c r="OK494" s="5">
        <v>0</v>
      </c>
      <c r="OL494" s="5">
        <v>0</v>
      </c>
      <c r="OM494" s="5">
        <v>0</v>
      </c>
      <c r="ON494" s="5"/>
      <c r="OQ494" s="59">
        <v>0</v>
      </c>
      <c r="OR494" s="59">
        <v>0</v>
      </c>
      <c r="OS494" s="59">
        <v>0</v>
      </c>
      <c r="OT494" s="59">
        <v>0</v>
      </c>
      <c r="OU494" s="59">
        <v>0</v>
      </c>
      <c r="OV494" s="59">
        <v>0</v>
      </c>
      <c r="OW494" s="59">
        <v>0</v>
      </c>
      <c r="OX494" s="59">
        <v>0</v>
      </c>
      <c r="OY494" s="59">
        <v>0</v>
      </c>
      <c r="OZ494" s="59">
        <v>0</v>
      </c>
      <c r="PA494" s="59">
        <v>0</v>
      </c>
      <c r="PB494" s="59">
        <v>0</v>
      </c>
      <c r="PC494" s="59">
        <v>0</v>
      </c>
      <c r="PD494" s="59">
        <v>0</v>
      </c>
      <c r="PE494" s="59">
        <v>0</v>
      </c>
      <c r="PF494" s="59">
        <v>0</v>
      </c>
      <c r="PG494" s="59">
        <v>0</v>
      </c>
      <c r="PH494" s="59">
        <v>0</v>
      </c>
      <c r="PI494" s="59">
        <v>0</v>
      </c>
      <c r="PJ494" s="59">
        <v>0</v>
      </c>
      <c r="PK494" s="59">
        <v>0</v>
      </c>
      <c r="PL494" s="59">
        <v>0</v>
      </c>
      <c r="PM494" s="59">
        <v>0</v>
      </c>
      <c r="PN494" s="59">
        <v>0</v>
      </c>
      <c r="PO494" s="59">
        <v>0</v>
      </c>
      <c r="PP494" s="59">
        <v>0</v>
      </c>
      <c r="PQ494" s="59">
        <v>0</v>
      </c>
      <c r="PR494" s="59">
        <v>0</v>
      </c>
      <c r="PS494" s="59">
        <v>0</v>
      </c>
      <c r="PT494" s="59">
        <v>0</v>
      </c>
      <c r="PU494" s="59">
        <v>0</v>
      </c>
      <c r="PV494" s="59">
        <v>0</v>
      </c>
      <c r="PW494" s="59">
        <v>0</v>
      </c>
      <c r="PX494" s="59">
        <v>0</v>
      </c>
      <c r="PY494" s="59">
        <v>0</v>
      </c>
      <c r="PZ494" s="59">
        <v>0</v>
      </c>
      <c r="QA494" s="59">
        <v>0</v>
      </c>
      <c r="QB494" s="59">
        <v>0</v>
      </c>
      <c r="QC494" s="59">
        <v>0</v>
      </c>
      <c r="QD494" s="59">
        <v>0</v>
      </c>
      <c r="QE494" s="59">
        <v>0</v>
      </c>
      <c r="QF494" s="59">
        <v>0</v>
      </c>
      <c r="QG494" s="59">
        <v>0</v>
      </c>
      <c r="QH494" s="59">
        <v>0</v>
      </c>
      <c r="QI494" s="59">
        <v>0</v>
      </c>
      <c r="QJ494" s="59">
        <v>0</v>
      </c>
      <c r="QK494" s="59">
        <v>0</v>
      </c>
      <c r="QL494" s="59">
        <v>0</v>
      </c>
      <c r="QM494" s="59">
        <v>0</v>
      </c>
      <c r="QN494" s="59">
        <v>0</v>
      </c>
      <c r="QO494" s="59">
        <v>0</v>
      </c>
      <c r="QP494" s="59">
        <v>0</v>
      </c>
      <c r="QQ494" s="59">
        <v>0</v>
      </c>
      <c r="QR494" s="59">
        <v>0</v>
      </c>
      <c r="QS494" s="59">
        <v>0</v>
      </c>
      <c r="QT494" s="59">
        <v>0</v>
      </c>
      <c r="QU494" s="59">
        <v>0</v>
      </c>
      <c r="QV494" s="59">
        <v>0</v>
      </c>
      <c r="QW494" s="59">
        <v>0</v>
      </c>
      <c r="QX494" s="59">
        <v>0</v>
      </c>
      <c r="QY494" s="59">
        <v>0</v>
      </c>
      <c r="QZ494" s="59">
        <v>0</v>
      </c>
      <c r="RA494" s="59">
        <v>0</v>
      </c>
      <c r="RB494" s="59">
        <v>0</v>
      </c>
      <c r="RC494" s="59">
        <v>0</v>
      </c>
      <c r="RD494" s="59">
        <v>0</v>
      </c>
      <c r="RE494" s="59">
        <v>0</v>
      </c>
      <c r="RF494" s="59">
        <v>0</v>
      </c>
      <c r="RG494" s="59">
        <v>0</v>
      </c>
      <c r="RH494" s="59">
        <v>0</v>
      </c>
      <c r="RI494" s="59">
        <v>0</v>
      </c>
      <c r="RJ494" s="59">
        <v>0</v>
      </c>
      <c r="RK494" s="59"/>
      <c r="RN494" s="59">
        <v>0</v>
      </c>
      <c r="RO494" s="59">
        <v>0</v>
      </c>
      <c r="RP494" s="59">
        <v>0</v>
      </c>
      <c r="RQ494" s="59">
        <v>0</v>
      </c>
      <c r="RR494" s="59">
        <v>0</v>
      </c>
      <c r="RS494" s="59">
        <v>0</v>
      </c>
      <c r="RT494" s="59">
        <v>0</v>
      </c>
      <c r="RU494" s="59">
        <v>0</v>
      </c>
      <c r="RV494" s="59">
        <v>0</v>
      </c>
      <c r="RW494" s="59">
        <v>0</v>
      </c>
      <c r="RX494" s="59">
        <v>0</v>
      </c>
      <c r="RY494" s="59">
        <v>0</v>
      </c>
      <c r="RZ494" s="59">
        <v>585.38550000000009</v>
      </c>
      <c r="SA494" s="59">
        <v>585.38550000000009</v>
      </c>
      <c r="SB494" s="59">
        <v>585.38550000000009</v>
      </c>
      <c r="SC494" s="59">
        <v>585.38550000000009</v>
      </c>
      <c r="SD494" s="59">
        <v>585.38550000000009</v>
      </c>
      <c r="SE494" s="59">
        <v>585.38550000000009</v>
      </c>
      <c r="SF494" s="59">
        <v>585.38550000000009</v>
      </c>
      <c r="SG494" s="59">
        <v>585.38550000000009</v>
      </c>
      <c r="SH494" s="59">
        <v>585.38550000000009</v>
      </c>
      <c r="SI494" s="59">
        <v>585.38550000000009</v>
      </c>
      <c r="SJ494" s="59">
        <v>585.38550000000009</v>
      </c>
      <c r="SK494" s="59">
        <v>585.38550000000009</v>
      </c>
      <c r="SL494" s="59">
        <v>0</v>
      </c>
      <c r="SM494" s="59">
        <v>0</v>
      </c>
      <c r="SN494" s="59">
        <v>0</v>
      </c>
      <c r="SO494" s="59">
        <v>0</v>
      </c>
      <c r="SP494" s="59">
        <v>0</v>
      </c>
      <c r="SQ494" s="59">
        <v>0</v>
      </c>
      <c r="SR494" s="59">
        <v>0</v>
      </c>
      <c r="SS494" s="59">
        <v>0</v>
      </c>
      <c r="ST494" s="59">
        <v>0</v>
      </c>
      <c r="SU494" s="59">
        <v>0</v>
      </c>
      <c r="SV494" s="59">
        <v>0</v>
      </c>
      <c r="SW494" s="59">
        <v>0</v>
      </c>
      <c r="SX494" s="59">
        <v>0</v>
      </c>
      <c r="SY494" s="59">
        <v>0</v>
      </c>
      <c r="SZ494" s="59">
        <v>0</v>
      </c>
      <c r="TA494" s="59">
        <v>0</v>
      </c>
      <c r="TB494" s="59">
        <v>0</v>
      </c>
      <c r="TC494" s="59">
        <v>0</v>
      </c>
      <c r="TD494" s="59">
        <v>0</v>
      </c>
      <c r="TE494" s="59">
        <v>0</v>
      </c>
      <c r="TF494" s="59">
        <v>0</v>
      </c>
      <c r="TG494" s="59">
        <v>0</v>
      </c>
      <c r="TH494" s="59">
        <v>0</v>
      </c>
      <c r="TI494" s="59">
        <v>0</v>
      </c>
      <c r="TJ494" s="59">
        <v>0</v>
      </c>
      <c r="TK494" s="59">
        <v>0</v>
      </c>
      <c r="TL494" s="59">
        <v>0</v>
      </c>
      <c r="TM494" s="59">
        <v>0</v>
      </c>
      <c r="TN494" s="59">
        <v>0</v>
      </c>
      <c r="TO494" s="59">
        <v>0</v>
      </c>
      <c r="TP494" s="59">
        <v>0</v>
      </c>
      <c r="TQ494" s="59">
        <v>0</v>
      </c>
      <c r="TR494" s="59">
        <v>0</v>
      </c>
      <c r="TS494" s="59">
        <v>0</v>
      </c>
      <c r="TT494" s="59">
        <v>0</v>
      </c>
      <c r="TU494" s="59">
        <v>0</v>
      </c>
      <c r="TV494" s="59">
        <v>0</v>
      </c>
      <c r="TW494" s="59">
        <v>0</v>
      </c>
      <c r="TX494" s="59">
        <v>0</v>
      </c>
      <c r="TY494" s="59">
        <v>0</v>
      </c>
      <c r="TZ494" s="59">
        <v>0</v>
      </c>
      <c r="UA494" s="59">
        <v>0</v>
      </c>
      <c r="UB494" s="59">
        <v>0</v>
      </c>
      <c r="UC494" s="59">
        <v>0</v>
      </c>
      <c r="UD494" s="59">
        <v>0</v>
      </c>
      <c r="UE494" s="59">
        <v>0</v>
      </c>
      <c r="UF494" s="59">
        <v>0</v>
      </c>
      <c r="UG494" s="59">
        <v>0</v>
      </c>
      <c r="UH494" s="59"/>
      <c r="UK494" s="59">
        <v>0</v>
      </c>
      <c r="UL494" s="59">
        <v>3411.2820000000011</v>
      </c>
      <c r="UM494" s="59">
        <v>0</v>
      </c>
      <c r="UN494" s="59">
        <v>0</v>
      </c>
      <c r="UO494" s="59">
        <v>0</v>
      </c>
      <c r="UP494" s="59">
        <v>0</v>
      </c>
      <c r="UQ494" s="59"/>
      <c r="UT494" s="59">
        <v>0</v>
      </c>
      <c r="UU494" s="59">
        <v>3613.3440000000005</v>
      </c>
      <c r="UV494" s="59">
        <v>0</v>
      </c>
      <c r="UW494" s="59">
        <v>0</v>
      </c>
      <c r="UX494" s="59">
        <v>0</v>
      </c>
      <c r="UY494" s="59">
        <v>0</v>
      </c>
      <c r="UZ494" s="59"/>
      <c r="VC494" s="59">
        <v>0</v>
      </c>
      <c r="VD494" s="59">
        <v>0</v>
      </c>
      <c r="VE494" s="59">
        <v>0</v>
      </c>
      <c r="VF494" s="59">
        <v>0</v>
      </c>
      <c r="VG494" s="59">
        <v>0</v>
      </c>
      <c r="VH494" s="59">
        <v>0</v>
      </c>
      <c r="VI494" s="59"/>
      <c r="VL494" s="59">
        <v>0</v>
      </c>
      <c r="VM494" s="59">
        <v>7024.626000000002</v>
      </c>
      <c r="VN494" s="59">
        <v>0</v>
      </c>
      <c r="VO494" s="59">
        <v>0</v>
      </c>
      <c r="VP494" s="59">
        <v>0</v>
      </c>
      <c r="VQ494" s="59">
        <v>0</v>
      </c>
      <c r="VR494" s="59"/>
      <c r="VU494" s="59">
        <v>0</v>
      </c>
      <c r="VV494" s="59">
        <v>118860</v>
      </c>
      <c r="VW494" s="59">
        <v>0</v>
      </c>
      <c r="VX494" s="59">
        <v>0</v>
      </c>
      <c r="VY494" s="59">
        <v>0</v>
      </c>
      <c r="VZ494" s="59">
        <v>0</v>
      </c>
      <c r="WA494" s="59"/>
      <c r="WD494" s="59">
        <v>0</v>
      </c>
      <c r="WE494" s="59">
        <v>9905</v>
      </c>
      <c r="WF494" s="59">
        <v>0</v>
      </c>
      <c r="WG494" s="59">
        <v>0</v>
      </c>
      <c r="WH494" s="59">
        <v>0</v>
      </c>
      <c r="WI494" s="59">
        <v>0</v>
      </c>
      <c r="WJ494" s="59"/>
      <c r="WM494" s="59">
        <v>0</v>
      </c>
      <c r="WN494" s="59">
        <v>415.65253881661772</v>
      </c>
      <c r="WO494" s="59">
        <v>0</v>
      </c>
      <c r="WP494" s="59">
        <v>0</v>
      </c>
      <c r="WQ494" s="59">
        <v>0</v>
      </c>
      <c r="WR494" s="59">
        <v>0</v>
      </c>
      <c r="WS494" s="59"/>
      <c r="WV494" s="74">
        <v>0</v>
      </c>
      <c r="WW494" s="74">
        <v>12</v>
      </c>
      <c r="WX494" s="74">
        <v>24</v>
      </c>
      <c r="WY494" s="74">
        <v>36</v>
      </c>
      <c r="WZ494" s="74">
        <v>48</v>
      </c>
      <c r="XA494" s="74">
        <v>60</v>
      </c>
      <c r="XB494" s="74"/>
      <c r="XE494" s="80">
        <v>0</v>
      </c>
      <c r="XF494" s="80">
        <v>1</v>
      </c>
      <c r="XG494" s="80">
        <v>2</v>
      </c>
      <c r="XH494" s="80">
        <v>3</v>
      </c>
      <c r="XI494" s="80">
        <v>4</v>
      </c>
      <c r="XJ494" s="80">
        <v>5</v>
      </c>
      <c r="XK494" s="80"/>
      <c r="XL494" s="75"/>
      <c r="XM494" s="75"/>
      <c r="XN494" s="80">
        <v>0</v>
      </c>
      <c r="XO494" s="80">
        <v>0</v>
      </c>
      <c r="XP494" s="80">
        <v>0</v>
      </c>
      <c r="XQ494" s="80">
        <v>0</v>
      </c>
      <c r="XR494" s="80">
        <v>0</v>
      </c>
      <c r="XS494" s="80">
        <v>0</v>
      </c>
      <c r="XT494" s="80"/>
      <c r="XW494" s="80">
        <v>0</v>
      </c>
      <c r="XX494" s="80">
        <v>0</v>
      </c>
      <c r="XY494" s="80">
        <v>0</v>
      </c>
      <c r="XZ494" s="80">
        <v>0</v>
      </c>
      <c r="YA494" s="80">
        <v>0</v>
      </c>
      <c r="YB494" s="80">
        <v>0</v>
      </c>
      <c r="YC494" s="80"/>
      <c r="YF494" s="5">
        <v>0</v>
      </c>
      <c r="YG494" s="5">
        <v>866.63554343264786</v>
      </c>
      <c r="YH494" s="5">
        <v>0</v>
      </c>
      <c r="YI494" s="5">
        <v>0</v>
      </c>
      <c r="YJ494" s="5">
        <v>0</v>
      </c>
      <c r="YK494" s="5">
        <v>0</v>
      </c>
      <c r="YL494" s="5"/>
      <c r="YO494" s="5">
        <v>0</v>
      </c>
      <c r="YP494" s="5">
        <v>18704.364246747798</v>
      </c>
      <c r="YQ494" s="5">
        <v>0</v>
      </c>
      <c r="YR494" s="5">
        <v>0</v>
      </c>
      <c r="YS494" s="5">
        <v>0</v>
      </c>
      <c r="YT494" s="5">
        <v>0</v>
      </c>
      <c r="YU494" s="5"/>
      <c r="YX494" s="5">
        <v>0</v>
      </c>
      <c r="YY494" s="5">
        <v>18537.61311202764</v>
      </c>
      <c r="YZ494" s="5">
        <v>0</v>
      </c>
      <c r="ZA494" s="5">
        <v>0</v>
      </c>
      <c r="ZB494" s="5">
        <v>0</v>
      </c>
      <c r="ZC494" s="5">
        <v>0</v>
      </c>
      <c r="ZD494" s="5"/>
      <c r="ZG494" s="5">
        <v>0</v>
      </c>
      <c r="ZH494" s="5">
        <v>415.65253881661772</v>
      </c>
      <c r="ZI494" s="5">
        <v>0</v>
      </c>
      <c r="ZJ494" s="5">
        <v>0</v>
      </c>
      <c r="ZK494" s="5">
        <v>0</v>
      </c>
      <c r="ZL494" s="5">
        <v>0</v>
      </c>
      <c r="ZM494" s="5"/>
      <c r="ZP494" s="60">
        <v>0</v>
      </c>
      <c r="ZQ494" s="60">
        <v>5819.1355434326479</v>
      </c>
      <c r="ZR494" s="60">
        <v>0</v>
      </c>
      <c r="ZS494" s="60">
        <v>0</v>
      </c>
      <c r="ZT494" s="60">
        <v>0</v>
      </c>
      <c r="ZU494" s="60">
        <v>0</v>
      </c>
      <c r="ZV494" s="60"/>
      <c r="ZY494" s="60">
        <v>0</v>
      </c>
      <c r="ZZ494" s="60">
        <v>415.65253881661772</v>
      </c>
      <c r="AAA494" s="60">
        <v>0</v>
      </c>
      <c r="AAB494" s="60">
        <v>0</v>
      </c>
      <c r="AAC494" s="60">
        <v>0</v>
      </c>
      <c r="AAD494" s="60">
        <v>0</v>
      </c>
      <c r="AAE494" s="60"/>
      <c r="AAH494" s="60">
        <v>0</v>
      </c>
      <c r="AAI494" s="60">
        <v>8728.7033151489723</v>
      </c>
      <c r="AAJ494" s="60">
        <v>0</v>
      </c>
      <c r="AAK494" s="60">
        <v>0</v>
      </c>
      <c r="AAL494" s="60">
        <v>0</v>
      </c>
      <c r="AAM494" s="60">
        <v>0</v>
      </c>
      <c r="AAN494" s="60"/>
      <c r="AAQ494" s="5">
        <v>0</v>
      </c>
      <c r="AAR494" s="5">
        <v>14547.838858581621</v>
      </c>
      <c r="AAS494" s="5">
        <v>0</v>
      </c>
      <c r="AAT494" s="5">
        <v>0</v>
      </c>
      <c r="AAU494" s="5">
        <v>0</v>
      </c>
      <c r="AAV494" s="5">
        <v>0</v>
      </c>
    </row>
    <row r="495" spans="2:724" ht="15" customHeight="1">
      <c r="B495" s="228">
        <v>222</v>
      </c>
      <c r="C495" s="228">
        <v>20</v>
      </c>
      <c r="D495" s="229" t="s">
        <v>500</v>
      </c>
      <c r="E495" s="73" t="b">
        <v>0</v>
      </c>
      <c r="F495" s="230">
        <v>42005</v>
      </c>
      <c r="G495" s="231" t="s">
        <v>426</v>
      </c>
      <c r="H495" s="57" t="s">
        <v>303</v>
      </c>
      <c r="I495" s="57" t="s">
        <v>199</v>
      </c>
      <c r="J495" s="229" t="s">
        <v>279</v>
      </c>
      <c r="K495" s="232">
        <v>0</v>
      </c>
      <c r="L495" s="232">
        <v>0</v>
      </c>
      <c r="M495" s="73" t="b">
        <v>1</v>
      </c>
      <c r="N495" s="73" t="b">
        <v>1</v>
      </c>
      <c r="O495" s="73" t="b">
        <v>1</v>
      </c>
      <c r="P495" s="27">
        <v>43101</v>
      </c>
      <c r="Q495" s="27" t="s">
        <v>426</v>
      </c>
      <c r="R495" s="69">
        <v>0</v>
      </c>
      <c r="S495" s="69">
        <v>0.06</v>
      </c>
      <c r="T495" s="69">
        <v>0.06</v>
      </c>
      <c r="U495" s="69">
        <v>0.06</v>
      </c>
      <c r="V495" s="69">
        <v>0.06</v>
      </c>
      <c r="W495" s="69">
        <v>0.06</v>
      </c>
      <c r="Z495" s="232">
        <v>0</v>
      </c>
      <c r="AA495" s="232">
        <v>0</v>
      </c>
      <c r="AB495" s="232">
        <v>0</v>
      </c>
      <c r="AC495" s="232">
        <v>0</v>
      </c>
      <c r="AD495" s="232">
        <v>0</v>
      </c>
      <c r="AE495" s="232">
        <v>0</v>
      </c>
      <c r="AF495" s="232">
        <v>0</v>
      </c>
      <c r="AG495" s="232">
        <v>0</v>
      </c>
      <c r="AH495" s="232">
        <v>0</v>
      </c>
      <c r="AI495" s="232">
        <v>0</v>
      </c>
      <c r="AJ495" s="232">
        <v>0</v>
      </c>
      <c r="AK495" s="232">
        <v>0</v>
      </c>
      <c r="AL495" s="234">
        <v>9905</v>
      </c>
      <c r="AM495" s="5">
        <v>9905</v>
      </c>
      <c r="AN495" s="5">
        <v>9905</v>
      </c>
      <c r="AO495" s="5">
        <v>9905</v>
      </c>
      <c r="AP495" s="5">
        <v>9905</v>
      </c>
      <c r="AQ495" s="5">
        <v>9905</v>
      </c>
      <c r="AR495" s="5">
        <v>9905</v>
      </c>
      <c r="AS495" s="5">
        <v>9905</v>
      </c>
      <c r="AT495" s="5">
        <v>9905</v>
      </c>
      <c r="AU495" s="5">
        <v>9905</v>
      </c>
      <c r="AV495" s="5">
        <v>9905</v>
      </c>
      <c r="AW495" s="5">
        <v>9905</v>
      </c>
      <c r="AX495" s="234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5">
        <v>0</v>
      </c>
      <c r="BU495" s="5">
        <v>0</v>
      </c>
      <c r="BV495" s="5">
        <v>0</v>
      </c>
      <c r="BW495" s="5">
        <v>0</v>
      </c>
      <c r="BX495" s="5">
        <v>0</v>
      </c>
      <c r="BY495" s="5">
        <v>0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0</v>
      </c>
      <c r="CH495" s="5">
        <v>0</v>
      </c>
      <c r="CI495" s="5">
        <v>0</v>
      </c>
      <c r="CJ495" s="5">
        <v>0</v>
      </c>
      <c r="CK495" s="5">
        <v>0</v>
      </c>
      <c r="CL495" s="5">
        <v>0</v>
      </c>
      <c r="CM495" s="5">
        <v>0</v>
      </c>
      <c r="CN495" s="5">
        <v>0</v>
      </c>
      <c r="CO495" s="5">
        <v>0</v>
      </c>
      <c r="CP495" s="5">
        <v>0</v>
      </c>
      <c r="CQ495" s="5">
        <v>0</v>
      </c>
      <c r="CR495" s="5">
        <v>0</v>
      </c>
      <c r="CS495" s="5">
        <v>0</v>
      </c>
      <c r="CU495" s="69">
        <v>0</v>
      </c>
      <c r="CV495" s="69">
        <v>0</v>
      </c>
      <c r="CW495" s="69">
        <v>0</v>
      </c>
      <c r="CX495" s="69">
        <v>0</v>
      </c>
      <c r="CY495" s="69">
        <v>0</v>
      </c>
      <c r="CZ495" s="69">
        <v>0</v>
      </c>
      <c r="DC495" s="5">
        <v>0</v>
      </c>
      <c r="DD495" s="5">
        <v>0</v>
      </c>
      <c r="DE495" s="5">
        <v>0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0</v>
      </c>
      <c r="EI495" s="5">
        <v>0</v>
      </c>
      <c r="EJ495" s="5">
        <v>0</v>
      </c>
      <c r="EK495" s="5">
        <v>0</v>
      </c>
      <c r="EL495" s="5">
        <v>0</v>
      </c>
      <c r="EM495" s="5">
        <v>0</v>
      </c>
      <c r="EN495" s="5">
        <v>0</v>
      </c>
      <c r="EO495" s="5">
        <v>0</v>
      </c>
      <c r="EP495" s="5">
        <v>0</v>
      </c>
      <c r="EQ495" s="5">
        <v>0</v>
      </c>
      <c r="ER495" s="5">
        <v>0</v>
      </c>
      <c r="ES495" s="5">
        <v>0</v>
      </c>
      <c r="ET495" s="5">
        <v>0</v>
      </c>
      <c r="EU495" s="5">
        <v>0</v>
      </c>
      <c r="EV495" s="5">
        <v>0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</v>
      </c>
      <c r="FD495" s="5">
        <v>0</v>
      </c>
      <c r="FE495" s="5">
        <v>0</v>
      </c>
      <c r="FF495" s="5">
        <v>0</v>
      </c>
      <c r="FG495" s="5">
        <v>0</v>
      </c>
      <c r="FH495" s="5">
        <v>0</v>
      </c>
      <c r="FI495" s="5">
        <v>0</v>
      </c>
      <c r="FJ495" s="5">
        <v>0</v>
      </c>
      <c r="FK495" s="5">
        <v>0</v>
      </c>
      <c r="FL495" s="5">
        <v>0</v>
      </c>
      <c r="FM495" s="5">
        <v>0</v>
      </c>
      <c r="FN495" s="5">
        <v>0</v>
      </c>
      <c r="FO495" s="5">
        <v>0</v>
      </c>
      <c r="FP495" s="5">
        <v>0</v>
      </c>
      <c r="FQ495" s="5">
        <v>0</v>
      </c>
      <c r="FR495" s="5">
        <v>0</v>
      </c>
      <c r="FS495" s="5">
        <v>0</v>
      </c>
      <c r="FT495" s="5">
        <v>0</v>
      </c>
      <c r="FU495" s="5">
        <v>0</v>
      </c>
      <c r="FV495" s="5">
        <v>0</v>
      </c>
      <c r="FW495" s="5"/>
      <c r="FZ495" s="5">
        <v>0</v>
      </c>
      <c r="GA495" s="5">
        <v>0</v>
      </c>
      <c r="GB495" s="5">
        <v>0</v>
      </c>
      <c r="GC495" s="5">
        <v>0</v>
      </c>
      <c r="GD495" s="5">
        <v>0</v>
      </c>
      <c r="GE495" s="5">
        <v>0</v>
      </c>
      <c r="GF495" s="5">
        <v>0</v>
      </c>
      <c r="GG495" s="5">
        <v>0</v>
      </c>
      <c r="GH495" s="5">
        <v>0</v>
      </c>
      <c r="GI495" s="5">
        <v>0</v>
      </c>
      <c r="GJ495" s="5">
        <v>0</v>
      </c>
      <c r="GK495" s="5">
        <v>0</v>
      </c>
      <c r="GL495" s="5">
        <v>9905</v>
      </c>
      <c r="GM495" s="5">
        <v>9905</v>
      </c>
      <c r="GN495" s="5">
        <v>9905</v>
      </c>
      <c r="GO495" s="5">
        <v>9905</v>
      </c>
      <c r="GP495" s="5">
        <v>9905</v>
      </c>
      <c r="GQ495" s="5">
        <v>9905</v>
      </c>
      <c r="GR495" s="5">
        <v>9905</v>
      </c>
      <c r="GS495" s="5">
        <v>9905</v>
      </c>
      <c r="GT495" s="5">
        <v>9905</v>
      </c>
      <c r="GU495" s="5">
        <v>9905</v>
      </c>
      <c r="GV495" s="5">
        <v>9905</v>
      </c>
      <c r="GW495" s="5">
        <v>9905</v>
      </c>
      <c r="GX495" s="5">
        <v>0</v>
      </c>
      <c r="GY495" s="5">
        <v>0</v>
      </c>
      <c r="GZ495" s="5">
        <v>0</v>
      </c>
      <c r="HA495" s="5">
        <v>0</v>
      </c>
      <c r="HB495" s="5">
        <v>0</v>
      </c>
      <c r="HC495" s="5">
        <v>0</v>
      </c>
      <c r="HD495" s="5">
        <v>0</v>
      </c>
      <c r="HE495" s="5">
        <v>0</v>
      </c>
      <c r="HF495" s="5">
        <v>0</v>
      </c>
      <c r="HG495" s="5">
        <v>0</v>
      </c>
      <c r="HH495" s="5">
        <v>0</v>
      </c>
      <c r="HI495" s="5">
        <v>0</v>
      </c>
      <c r="HJ495" s="5">
        <v>0</v>
      </c>
      <c r="HK495" s="5">
        <v>0</v>
      </c>
      <c r="HL495" s="5">
        <v>0</v>
      </c>
      <c r="HM495" s="5">
        <v>0</v>
      </c>
      <c r="HN495" s="5">
        <v>0</v>
      </c>
      <c r="HO495" s="5">
        <v>0</v>
      </c>
      <c r="HP495" s="5">
        <v>0</v>
      </c>
      <c r="HQ495" s="5">
        <v>0</v>
      </c>
      <c r="HR495" s="5">
        <v>0</v>
      </c>
      <c r="HS495" s="5">
        <v>0</v>
      </c>
      <c r="HT495" s="5">
        <v>0</v>
      </c>
      <c r="HU495" s="5">
        <v>0</v>
      </c>
      <c r="HV495" s="5">
        <v>0</v>
      </c>
      <c r="HW495" s="5">
        <v>0</v>
      </c>
      <c r="HX495" s="5">
        <v>0</v>
      </c>
      <c r="HY495" s="5">
        <v>0</v>
      </c>
      <c r="HZ495" s="5">
        <v>0</v>
      </c>
      <c r="IA495" s="5">
        <v>0</v>
      </c>
      <c r="IB495" s="5">
        <v>0</v>
      </c>
      <c r="IC495" s="5">
        <v>0</v>
      </c>
      <c r="ID495" s="5">
        <v>0</v>
      </c>
      <c r="IE495" s="5">
        <v>0</v>
      </c>
      <c r="IF495" s="5">
        <v>0</v>
      </c>
      <c r="IG495" s="5">
        <v>0</v>
      </c>
      <c r="IH495" s="5">
        <v>0</v>
      </c>
      <c r="II495" s="5">
        <v>0</v>
      </c>
      <c r="IJ495" s="5">
        <v>0</v>
      </c>
      <c r="IK495" s="5">
        <v>0</v>
      </c>
      <c r="IL495" s="5">
        <v>0</v>
      </c>
      <c r="IM495" s="5">
        <v>0</v>
      </c>
      <c r="IN495" s="5">
        <v>0</v>
      </c>
      <c r="IO495" s="5">
        <v>0</v>
      </c>
      <c r="IP495" s="5">
        <v>0</v>
      </c>
      <c r="IQ495" s="5">
        <v>0</v>
      </c>
      <c r="IR495" s="5">
        <v>0</v>
      </c>
      <c r="IS495" s="5">
        <v>0</v>
      </c>
      <c r="IT495" s="5"/>
      <c r="IW495" s="5">
        <v>0</v>
      </c>
      <c r="IX495" s="5">
        <v>0</v>
      </c>
      <c r="IY495" s="5">
        <v>0</v>
      </c>
      <c r="IZ495" s="5">
        <v>0</v>
      </c>
      <c r="JA495" s="5">
        <v>0</v>
      </c>
      <c r="JB495" s="5">
        <v>0</v>
      </c>
      <c r="JC495" s="5">
        <v>0</v>
      </c>
      <c r="JD495" s="5">
        <v>0</v>
      </c>
      <c r="JE495" s="5">
        <v>0</v>
      </c>
      <c r="JF495" s="5">
        <v>0</v>
      </c>
      <c r="JG495" s="5">
        <v>0</v>
      </c>
      <c r="JH495" s="5">
        <v>0</v>
      </c>
      <c r="JI495" s="5">
        <v>284.27350000000001</v>
      </c>
      <c r="JJ495" s="5">
        <v>284.27350000000001</v>
      </c>
      <c r="JK495" s="5">
        <v>284.27350000000001</v>
      </c>
      <c r="JL495" s="5">
        <v>284.27350000000001</v>
      </c>
      <c r="JM495" s="5">
        <v>284.27350000000001</v>
      </c>
      <c r="JN495" s="5">
        <v>284.27350000000001</v>
      </c>
      <c r="JO495" s="5">
        <v>284.27350000000001</v>
      </c>
      <c r="JP495" s="5">
        <v>284.27350000000001</v>
      </c>
      <c r="JQ495" s="5">
        <v>284.27350000000001</v>
      </c>
      <c r="JR495" s="5">
        <v>284.27350000000001</v>
      </c>
      <c r="JS495" s="5">
        <v>284.27350000000001</v>
      </c>
      <c r="JT495" s="5">
        <v>284.27350000000001</v>
      </c>
      <c r="JU495" s="5">
        <v>0</v>
      </c>
      <c r="JV495" s="5">
        <v>0</v>
      </c>
      <c r="JW495" s="5">
        <v>0</v>
      </c>
      <c r="JX495" s="5">
        <v>0</v>
      </c>
      <c r="JY495" s="5">
        <v>0</v>
      </c>
      <c r="JZ495" s="5">
        <v>0</v>
      </c>
      <c r="KA495" s="5">
        <v>0</v>
      </c>
      <c r="KB495" s="5">
        <v>0</v>
      </c>
      <c r="KC495" s="5">
        <v>0</v>
      </c>
      <c r="KD495" s="5">
        <v>0</v>
      </c>
      <c r="KE495" s="5">
        <v>0</v>
      </c>
      <c r="KF495" s="5">
        <v>0</v>
      </c>
      <c r="KG495" s="5">
        <v>0</v>
      </c>
      <c r="KH495" s="5">
        <v>0</v>
      </c>
      <c r="KI495" s="5">
        <v>0</v>
      </c>
      <c r="KJ495" s="5">
        <v>0</v>
      </c>
      <c r="KK495" s="5">
        <v>0</v>
      </c>
      <c r="KL495" s="5">
        <v>0</v>
      </c>
      <c r="KM495" s="5">
        <v>0</v>
      </c>
      <c r="KN495" s="5">
        <v>0</v>
      </c>
      <c r="KO495" s="5">
        <v>0</v>
      </c>
      <c r="KP495" s="5">
        <v>0</v>
      </c>
      <c r="KQ495" s="5">
        <v>0</v>
      </c>
      <c r="KR495" s="5">
        <v>0</v>
      </c>
      <c r="KS495" s="5">
        <v>0</v>
      </c>
      <c r="KT495" s="5">
        <v>0</v>
      </c>
      <c r="KU495" s="5">
        <v>0</v>
      </c>
      <c r="KV495" s="5">
        <v>0</v>
      </c>
      <c r="KW495" s="5">
        <v>0</v>
      </c>
      <c r="KX495" s="5">
        <v>0</v>
      </c>
      <c r="KY495" s="5">
        <v>0</v>
      </c>
      <c r="KZ495" s="5">
        <v>0</v>
      </c>
      <c r="LA495" s="5">
        <v>0</v>
      </c>
      <c r="LB495" s="5">
        <v>0</v>
      </c>
      <c r="LC495" s="5">
        <v>0</v>
      </c>
      <c r="LD495" s="5">
        <v>0</v>
      </c>
      <c r="LE495" s="5">
        <v>0</v>
      </c>
      <c r="LF495" s="5">
        <v>0</v>
      </c>
      <c r="LG495" s="5">
        <v>0</v>
      </c>
      <c r="LH495" s="5">
        <v>0</v>
      </c>
      <c r="LI495" s="5">
        <v>0</v>
      </c>
      <c r="LJ495" s="5">
        <v>0</v>
      </c>
      <c r="LK495" s="5">
        <v>0</v>
      </c>
      <c r="LL495" s="5">
        <v>0</v>
      </c>
      <c r="LM495" s="5">
        <v>0</v>
      </c>
      <c r="LN495" s="5">
        <v>0</v>
      </c>
      <c r="LO495" s="5">
        <v>0</v>
      </c>
      <c r="LP495" s="5">
        <v>0</v>
      </c>
      <c r="LQ495" s="5"/>
      <c r="LT495" s="5">
        <v>0</v>
      </c>
      <c r="LU495" s="5">
        <v>0</v>
      </c>
      <c r="LV495" s="5">
        <v>0</v>
      </c>
      <c r="LW495" s="5">
        <v>0</v>
      </c>
      <c r="LX495" s="5">
        <v>0</v>
      </c>
      <c r="LY495" s="5">
        <v>0</v>
      </c>
      <c r="LZ495" s="5">
        <v>0</v>
      </c>
      <c r="MA495" s="5">
        <v>0</v>
      </c>
      <c r="MB495" s="5">
        <v>0</v>
      </c>
      <c r="MC495" s="5">
        <v>0</v>
      </c>
      <c r="MD495" s="5">
        <v>0</v>
      </c>
      <c r="ME495" s="5">
        <v>0</v>
      </c>
      <c r="MF495" s="5">
        <v>301.11200000000002</v>
      </c>
      <c r="MG495" s="5">
        <v>301.11200000000002</v>
      </c>
      <c r="MH495" s="5">
        <v>301.11200000000002</v>
      </c>
      <c r="MI495" s="5">
        <v>301.11200000000002</v>
      </c>
      <c r="MJ495" s="5">
        <v>301.11200000000002</v>
      </c>
      <c r="MK495" s="5">
        <v>301.11200000000002</v>
      </c>
      <c r="ML495" s="5">
        <v>301.11200000000002</v>
      </c>
      <c r="MM495" s="5">
        <v>301.11200000000002</v>
      </c>
      <c r="MN495" s="5">
        <v>301.11200000000002</v>
      </c>
      <c r="MO495" s="5">
        <v>301.11200000000002</v>
      </c>
      <c r="MP495" s="5">
        <v>301.11200000000002</v>
      </c>
      <c r="MQ495" s="5">
        <v>301.11200000000002</v>
      </c>
      <c r="MR495" s="5">
        <v>0</v>
      </c>
      <c r="MS495" s="5">
        <v>0</v>
      </c>
      <c r="MT495" s="5">
        <v>0</v>
      </c>
      <c r="MU495" s="5">
        <v>0</v>
      </c>
      <c r="MV495" s="5">
        <v>0</v>
      </c>
      <c r="MW495" s="5">
        <v>0</v>
      </c>
      <c r="MX495" s="5">
        <v>0</v>
      </c>
      <c r="MY495" s="5">
        <v>0</v>
      </c>
      <c r="MZ495" s="5">
        <v>0</v>
      </c>
      <c r="NA495" s="5">
        <v>0</v>
      </c>
      <c r="NB495" s="5">
        <v>0</v>
      </c>
      <c r="NC495" s="5">
        <v>0</v>
      </c>
      <c r="ND495" s="5">
        <v>0</v>
      </c>
      <c r="NE495" s="5">
        <v>0</v>
      </c>
      <c r="NF495" s="5">
        <v>0</v>
      </c>
      <c r="NG495" s="5">
        <v>0</v>
      </c>
      <c r="NH495" s="5">
        <v>0</v>
      </c>
      <c r="NI495" s="5">
        <v>0</v>
      </c>
      <c r="NJ495" s="5">
        <v>0</v>
      </c>
      <c r="NK495" s="5">
        <v>0</v>
      </c>
      <c r="NL495" s="5">
        <v>0</v>
      </c>
      <c r="NM495" s="5">
        <v>0</v>
      </c>
      <c r="NN495" s="5">
        <v>0</v>
      </c>
      <c r="NO495" s="5">
        <v>0</v>
      </c>
      <c r="NP495" s="5">
        <v>0</v>
      </c>
      <c r="NQ495" s="5">
        <v>0</v>
      </c>
      <c r="NR495" s="5">
        <v>0</v>
      </c>
      <c r="NS495" s="5">
        <v>0</v>
      </c>
      <c r="NT495" s="5">
        <v>0</v>
      </c>
      <c r="NU495" s="5">
        <v>0</v>
      </c>
      <c r="NV495" s="5">
        <v>0</v>
      </c>
      <c r="NW495" s="5">
        <v>0</v>
      </c>
      <c r="NX495" s="5">
        <v>0</v>
      </c>
      <c r="NY495" s="5">
        <v>0</v>
      </c>
      <c r="NZ495" s="5">
        <v>0</v>
      </c>
      <c r="OA495" s="5">
        <v>0</v>
      </c>
      <c r="OB495" s="5">
        <v>0</v>
      </c>
      <c r="OC495" s="5">
        <v>0</v>
      </c>
      <c r="OD495" s="5">
        <v>0</v>
      </c>
      <c r="OE495" s="5">
        <v>0</v>
      </c>
      <c r="OF495" s="5">
        <v>0</v>
      </c>
      <c r="OG495" s="5">
        <v>0</v>
      </c>
      <c r="OH495" s="5">
        <v>0</v>
      </c>
      <c r="OI495" s="5">
        <v>0</v>
      </c>
      <c r="OJ495" s="5">
        <v>0</v>
      </c>
      <c r="OK495" s="5">
        <v>0</v>
      </c>
      <c r="OL495" s="5">
        <v>0</v>
      </c>
      <c r="OM495" s="5">
        <v>0</v>
      </c>
      <c r="ON495" s="5"/>
      <c r="OQ495" s="59">
        <v>0</v>
      </c>
      <c r="OR495" s="59">
        <v>0</v>
      </c>
      <c r="OS495" s="59">
        <v>0</v>
      </c>
      <c r="OT495" s="59">
        <v>0</v>
      </c>
      <c r="OU495" s="59">
        <v>0</v>
      </c>
      <c r="OV495" s="59">
        <v>0</v>
      </c>
      <c r="OW495" s="59">
        <v>0</v>
      </c>
      <c r="OX495" s="59">
        <v>0</v>
      </c>
      <c r="OY495" s="59">
        <v>0</v>
      </c>
      <c r="OZ495" s="59">
        <v>0</v>
      </c>
      <c r="PA495" s="59">
        <v>0</v>
      </c>
      <c r="PB495" s="59">
        <v>0</v>
      </c>
      <c r="PC495" s="59">
        <v>0</v>
      </c>
      <c r="PD495" s="59">
        <v>0</v>
      </c>
      <c r="PE495" s="59">
        <v>0</v>
      </c>
      <c r="PF495" s="59">
        <v>0</v>
      </c>
      <c r="PG495" s="59">
        <v>0</v>
      </c>
      <c r="PH495" s="59">
        <v>0</v>
      </c>
      <c r="PI495" s="59">
        <v>0</v>
      </c>
      <c r="PJ495" s="59">
        <v>0</v>
      </c>
      <c r="PK495" s="59">
        <v>0</v>
      </c>
      <c r="PL495" s="59">
        <v>0</v>
      </c>
      <c r="PM495" s="59">
        <v>0</v>
      </c>
      <c r="PN495" s="59">
        <v>0</v>
      </c>
      <c r="PO495" s="59">
        <v>0</v>
      </c>
      <c r="PP495" s="59">
        <v>0</v>
      </c>
      <c r="PQ495" s="59">
        <v>0</v>
      </c>
      <c r="PR495" s="59">
        <v>0</v>
      </c>
      <c r="PS495" s="59">
        <v>0</v>
      </c>
      <c r="PT495" s="59">
        <v>0</v>
      </c>
      <c r="PU495" s="59">
        <v>0</v>
      </c>
      <c r="PV495" s="59">
        <v>0</v>
      </c>
      <c r="PW495" s="59">
        <v>0</v>
      </c>
      <c r="PX495" s="59">
        <v>0</v>
      </c>
      <c r="PY495" s="59">
        <v>0</v>
      </c>
      <c r="PZ495" s="59">
        <v>0</v>
      </c>
      <c r="QA495" s="59">
        <v>0</v>
      </c>
      <c r="QB495" s="59">
        <v>0</v>
      </c>
      <c r="QC495" s="59">
        <v>0</v>
      </c>
      <c r="QD495" s="59">
        <v>0</v>
      </c>
      <c r="QE495" s="59">
        <v>0</v>
      </c>
      <c r="QF495" s="59">
        <v>0</v>
      </c>
      <c r="QG495" s="59">
        <v>0</v>
      </c>
      <c r="QH495" s="59">
        <v>0</v>
      </c>
      <c r="QI495" s="59">
        <v>0</v>
      </c>
      <c r="QJ495" s="59">
        <v>0</v>
      </c>
      <c r="QK495" s="59">
        <v>0</v>
      </c>
      <c r="QL495" s="59">
        <v>0</v>
      </c>
      <c r="QM495" s="59">
        <v>0</v>
      </c>
      <c r="QN495" s="59">
        <v>0</v>
      </c>
      <c r="QO495" s="59">
        <v>0</v>
      </c>
      <c r="QP495" s="59">
        <v>0</v>
      </c>
      <c r="QQ495" s="59">
        <v>0</v>
      </c>
      <c r="QR495" s="59">
        <v>0</v>
      </c>
      <c r="QS495" s="59">
        <v>0</v>
      </c>
      <c r="QT495" s="59">
        <v>0</v>
      </c>
      <c r="QU495" s="59">
        <v>0</v>
      </c>
      <c r="QV495" s="59">
        <v>0</v>
      </c>
      <c r="QW495" s="59">
        <v>0</v>
      </c>
      <c r="QX495" s="59">
        <v>0</v>
      </c>
      <c r="QY495" s="59">
        <v>0</v>
      </c>
      <c r="QZ495" s="59">
        <v>0</v>
      </c>
      <c r="RA495" s="59">
        <v>0</v>
      </c>
      <c r="RB495" s="59">
        <v>0</v>
      </c>
      <c r="RC495" s="59">
        <v>0</v>
      </c>
      <c r="RD495" s="59">
        <v>0</v>
      </c>
      <c r="RE495" s="59">
        <v>0</v>
      </c>
      <c r="RF495" s="59">
        <v>0</v>
      </c>
      <c r="RG495" s="59">
        <v>0</v>
      </c>
      <c r="RH495" s="59">
        <v>0</v>
      </c>
      <c r="RI495" s="59">
        <v>0</v>
      </c>
      <c r="RJ495" s="59">
        <v>0</v>
      </c>
      <c r="RK495" s="59"/>
      <c r="RN495" s="59">
        <v>0</v>
      </c>
      <c r="RO495" s="59">
        <v>0</v>
      </c>
      <c r="RP495" s="59">
        <v>0</v>
      </c>
      <c r="RQ495" s="59">
        <v>0</v>
      </c>
      <c r="RR495" s="59">
        <v>0</v>
      </c>
      <c r="RS495" s="59">
        <v>0</v>
      </c>
      <c r="RT495" s="59">
        <v>0</v>
      </c>
      <c r="RU495" s="59">
        <v>0</v>
      </c>
      <c r="RV495" s="59">
        <v>0</v>
      </c>
      <c r="RW495" s="59">
        <v>0</v>
      </c>
      <c r="RX495" s="59">
        <v>0</v>
      </c>
      <c r="RY495" s="59">
        <v>0</v>
      </c>
      <c r="RZ495" s="59">
        <v>585.38550000000009</v>
      </c>
      <c r="SA495" s="59">
        <v>585.38550000000009</v>
      </c>
      <c r="SB495" s="59">
        <v>585.38550000000009</v>
      </c>
      <c r="SC495" s="59">
        <v>585.38550000000009</v>
      </c>
      <c r="SD495" s="59">
        <v>585.38550000000009</v>
      </c>
      <c r="SE495" s="59">
        <v>585.38550000000009</v>
      </c>
      <c r="SF495" s="59">
        <v>585.38550000000009</v>
      </c>
      <c r="SG495" s="59">
        <v>585.38550000000009</v>
      </c>
      <c r="SH495" s="59">
        <v>585.38550000000009</v>
      </c>
      <c r="SI495" s="59">
        <v>585.38550000000009</v>
      </c>
      <c r="SJ495" s="59">
        <v>585.38550000000009</v>
      </c>
      <c r="SK495" s="59">
        <v>585.38550000000009</v>
      </c>
      <c r="SL495" s="59">
        <v>0</v>
      </c>
      <c r="SM495" s="59">
        <v>0</v>
      </c>
      <c r="SN495" s="59">
        <v>0</v>
      </c>
      <c r="SO495" s="59">
        <v>0</v>
      </c>
      <c r="SP495" s="59">
        <v>0</v>
      </c>
      <c r="SQ495" s="59">
        <v>0</v>
      </c>
      <c r="SR495" s="59">
        <v>0</v>
      </c>
      <c r="SS495" s="59">
        <v>0</v>
      </c>
      <c r="ST495" s="59">
        <v>0</v>
      </c>
      <c r="SU495" s="59">
        <v>0</v>
      </c>
      <c r="SV495" s="59">
        <v>0</v>
      </c>
      <c r="SW495" s="59">
        <v>0</v>
      </c>
      <c r="SX495" s="59">
        <v>0</v>
      </c>
      <c r="SY495" s="59">
        <v>0</v>
      </c>
      <c r="SZ495" s="59">
        <v>0</v>
      </c>
      <c r="TA495" s="59">
        <v>0</v>
      </c>
      <c r="TB495" s="59">
        <v>0</v>
      </c>
      <c r="TC495" s="59">
        <v>0</v>
      </c>
      <c r="TD495" s="59">
        <v>0</v>
      </c>
      <c r="TE495" s="59">
        <v>0</v>
      </c>
      <c r="TF495" s="59">
        <v>0</v>
      </c>
      <c r="TG495" s="59">
        <v>0</v>
      </c>
      <c r="TH495" s="59">
        <v>0</v>
      </c>
      <c r="TI495" s="59">
        <v>0</v>
      </c>
      <c r="TJ495" s="59">
        <v>0</v>
      </c>
      <c r="TK495" s="59">
        <v>0</v>
      </c>
      <c r="TL495" s="59">
        <v>0</v>
      </c>
      <c r="TM495" s="59">
        <v>0</v>
      </c>
      <c r="TN495" s="59">
        <v>0</v>
      </c>
      <c r="TO495" s="59">
        <v>0</v>
      </c>
      <c r="TP495" s="59">
        <v>0</v>
      </c>
      <c r="TQ495" s="59">
        <v>0</v>
      </c>
      <c r="TR495" s="59">
        <v>0</v>
      </c>
      <c r="TS495" s="59">
        <v>0</v>
      </c>
      <c r="TT495" s="59">
        <v>0</v>
      </c>
      <c r="TU495" s="59">
        <v>0</v>
      </c>
      <c r="TV495" s="59">
        <v>0</v>
      </c>
      <c r="TW495" s="59">
        <v>0</v>
      </c>
      <c r="TX495" s="59">
        <v>0</v>
      </c>
      <c r="TY495" s="59">
        <v>0</v>
      </c>
      <c r="TZ495" s="59">
        <v>0</v>
      </c>
      <c r="UA495" s="59">
        <v>0</v>
      </c>
      <c r="UB495" s="59">
        <v>0</v>
      </c>
      <c r="UC495" s="59">
        <v>0</v>
      </c>
      <c r="UD495" s="59">
        <v>0</v>
      </c>
      <c r="UE495" s="59">
        <v>0</v>
      </c>
      <c r="UF495" s="59">
        <v>0</v>
      </c>
      <c r="UG495" s="59">
        <v>0</v>
      </c>
      <c r="UH495" s="59"/>
      <c r="UK495" s="59">
        <v>0</v>
      </c>
      <c r="UL495" s="59">
        <v>3411.2820000000011</v>
      </c>
      <c r="UM495" s="59">
        <v>0</v>
      </c>
      <c r="UN495" s="59">
        <v>0</v>
      </c>
      <c r="UO495" s="59">
        <v>0</v>
      </c>
      <c r="UP495" s="59">
        <v>0</v>
      </c>
      <c r="UQ495" s="59"/>
      <c r="UT495" s="59">
        <v>0</v>
      </c>
      <c r="UU495" s="59">
        <v>3613.3440000000005</v>
      </c>
      <c r="UV495" s="59">
        <v>0</v>
      </c>
      <c r="UW495" s="59">
        <v>0</v>
      </c>
      <c r="UX495" s="59">
        <v>0</v>
      </c>
      <c r="UY495" s="59">
        <v>0</v>
      </c>
      <c r="UZ495" s="59"/>
      <c r="VC495" s="59">
        <v>0</v>
      </c>
      <c r="VD495" s="59">
        <v>0</v>
      </c>
      <c r="VE495" s="59">
        <v>0</v>
      </c>
      <c r="VF495" s="59">
        <v>0</v>
      </c>
      <c r="VG495" s="59">
        <v>0</v>
      </c>
      <c r="VH495" s="59">
        <v>0</v>
      </c>
      <c r="VI495" s="59"/>
      <c r="VL495" s="59">
        <v>0</v>
      </c>
      <c r="VM495" s="59">
        <v>7024.626000000002</v>
      </c>
      <c r="VN495" s="59">
        <v>0</v>
      </c>
      <c r="VO495" s="59">
        <v>0</v>
      </c>
      <c r="VP495" s="59">
        <v>0</v>
      </c>
      <c r="VQ495" s="59">
        <v>0</v>
      </c>
      <c r="VR495" s="59"/>
      <c r="VU495" s="59">
        <v>0</v>
      </c>
      <c r="VV495" s="59">
        <v>118860</v>
      </c>
      <c r="VW495" s="59">
        <v>0</v>
      </c>
      <c r="VX495" s="59">
        <v>0</v>
      </c>
      <c r="VY495" s="59">
        <v>0</v>
      </c>
      <c r="VZ495" s="59">
        <v>0</v>
      </c>
      <c r="WA495" s="59"/>
      <c r="WD495" s="59">
        <v>0</v>
      </c>
      <c r="WE495" s="59">
        <v>9905</v>
      </c>
      <c r="WF495" s="59">
        <v>0</v>
      </c>
      <c r="WG495" s="59">
        <v>0</v>
      </c>
      <c r="WH495" s="59">
        <v>0</v>
      </c>
      <c r="WI495" s="59">
        <v>0</v>
      </c>
      <c r="WJ495" s="59"/>
      <c r="WM495" s="59">
        <v>0</v>
      </c>
      <c r="WN495" s="59">
        <v>415.65253881661772</v>
      </c>
      <c r="WO495" s="59">
        <v>0</v>
      </c>
      <c r="WP495" s="59">
        <v>0</v>
      </c>
      <c r="WQ495" s="59">
        <v>0</v>
      </c>
      <c r="WR495" s="59">
        <v>0</v>
      </c>
      <c r="WS495" s="59"/>
      <c r="WV495" s="74">
        <v>0</v>
      </c>
      <c r="WW495" s="74">
        <v>12</v>
      </c>
      <c r="WX495" s="74">
        <v>24</v>
      </c>
      <c r="WY495" s="74">
        <v>36</v>
      </c>
      <c r="WZ495" s="74">
        <v>48</v>
      </c>
      <c r="XA495" s="74">
        <v>60</v>
      </c>
      <c r="XB495" s="74"/>
      <c r="XE495" s="80">
        <v>0</v>
      </c>
      <c r="XF495" s="80">
        <v>1</v>
      </c>
      <c r="XG495" s="80">
        <v>2</v>
      </c>
      <c r="XH495" s="80">
        <v>3</v>
      </c>
      <c r="XI495" s="80">
        <v>4</v>
      </c>
      <c r="XJ495" s="80">
        <v>5</v>
      </c>
      <c r="XK495" s="80"/>
      <c r="XL495" s="75"/>
      <c r="XM495" s="75"/>
      <c r="XN495" s="80">
        <v>0</v>
      </c>
      <c r="XO495" s="80">
        <v>0</v>
      </c>
      <c r="XP495" s="80">
        <v>0</v>
      </c>
      <c r="XQ495" s="80">
        <v>0</v>
      </c>
      <c r="XR495" s="80">
        <v>0</v>
      </c>
      <c r="XS495" s="80">
        <v>0</v>
      </c>
      <c r="XT495" s="80"/>
      <c r="XW495" s="80">
        <v>0</v>
      </c>
      <c r="XX495" s="80">
        <v>0</v>
      </c>
      <c r="XY495" s="80">
        <v>0</v>
      </c>
      <c r="XZ495" s="80">
        <v>0</v>
      </c>
      <c r="YA495" s="80">
        <v>0</v>
      </c>
      <c r="YB495" s="80">
        <v>0</v>
      </c>
      <c r="YC495" s="80"/>
      <c r="YF495" s="5">
        <v>0</v>
      </c>
      <c r="YG495" s="5">
        <v>866.63554343264786</v>
      </c>
      <c r="YH495" s="5">
        <v>0</v>
      </c>
      <c r="YI495" s="5">
        <v>0</v>
      </c>
      <c r="YJ495" s="5">
        <v>0</v>
      </c>
      <c r="YK495" s="5">
        <v>0</v>
      </c>
      <c r="YL495" s="5"/>
      <c r="YO495" s="5">
        <v>0</v>
      </c>
      <c r="YP495" s="5">
        <v>18704.364246747798</v>
      </c>
      <c r="YQ495" s="5">
        <v>0</v>
      </c>
      <c r="YR495" s="5">
        <v>0</v>
      </c>
      <c r="YS495" s="5">
        <v>0</v>
      </c>
      <c r="YT495" s="5">
        <v>0</v>
      </c>
      <c r="YU495" s="5"/>
      <c r="YX495" s="5">
        <v>0</v>
      </c>
      <c r="YY495" s="5">
        <v>18537.61311202764</v>
      </c>
      <c r="YZ495" s="5">
        <v>0</v>
      </c>
      <c r="ZA495" s="5">
        <v>0</v>
      </c>
      <c r="ZB495" s="5">
        <v>0</v>
      </c>
      <c r="ZC495" s="5">
        <v>0</v>
      </c>
      <c r="ZD495" s="5"/>
      <c r="ZG495" s="5">
        <v>0</v>
      </c>
      <c r="ZH495" s="5">
        <v>415.65253881661772</v>
      </c>
      <c r="ZI495" s="5">
        <v>0</v>
      </c>
      <c r="ZJ495" s="5">
        <v>0</v>
      </c>
      <c r="ZK495" s="5">
        <v>0</v>
      </c>
      <c r="ZL495" s="5">
        <v>0</v>
      </c>
      <c r="ZM495" s="5"/>
      <c r="ZP495" s="60">
        <v>0</v>
      </c>
      <c r="ZQ495" s="60">
        <v>5819.1355434326479</v>
      </c>
      <c r="ZR495" s="60">
        <v>0</v>
      </c>
      <c r="ZS495" s="60">
        <v>0</v>
      </c>
      <c r="ZT495" s="60">
        <v>0</v>
      </c>
      <c r="ZU495" s="60">
        <v>0</v>
      </c>
      <c r="ZV495" s="60"/>
      <c r="ZY495" s="60">
        <v>0</v>
      </c>
      <c r="ZZ495" s="60">
        <v>415.65253881661772</v>
      </c>
      <c r="AAA495" s="60">
        <v>0</v>
      </c>
      <c r="AAB495" s="60">
        <v>0</v>
      </c>
      <c r="AAC495" s="60">
        <v>0</v>
      </c>
      <c r="AAD495" s="60">
        <v>0</v>
      </c>
      <c r="AAE495" s="60"/>
      <c r="AAH495" s="60">
        <v>0</v>
      </c>
      <c r="AAI495" s="60">
        <v>8728.7033151489723</v>
      </c>
      <c r="AAJ495" s="60">
        <v>0</v>
      </c>
      <c r="AAK495" s="60">
        <v>0</v>
      </c>
      <c r="AAL495" s="60">
        <v>0</v>
      </c>
      <c r="AAM495" s="60">
        <v>0</v>
      </c>
      <c r="AAN495" s="60"/>
      <c r="AAQ495" s="5">
        <v>0</v>
      </c>
      <c r="AAR495" s="5">
        <v>14547.838858581621</v>
      </c>
      <c r="AAS495" s="5">
        <v>0</v>
      </c>
      <c r="AAT495" s="5">
        <v>0</v>
      </c>
      <c r="AAU495" s="5">
        <v>0</v>
      </c>
      <c r="AAV495" s="5">
        <v>0</v>
      </c>
    </row>
    <row r="496" spans="2:724" ht="15" customHeight="1">
      <c r="B496" s="228">
        <v>223</v>
      </c>
      <c r="C496" s="228">
        <v>21</v>
      </c>
      <c r="D496" s="229" t="s">
        <v>501</v>
      </c>
      <c r="E496" s="73" t="b">
        <v>0</v>
      </c>
      <c r="F496" s="230">
        <v>42005</v>
      </c>
      <c r="G496" s="231" t="s">
        <v>426</v>
      </c>
      <c r="H496" s="57" t="s">
        <v>303</v>
      </c>
      <c r="I496" s="57" t="s">
        <v>199</v>
      </c>
      <c r="J496" s="229" t="s">
        <v>279</v>
      </c>
      <c r="K496" s="232">
        <v>0</v>
      </c>
      <c r="L496" s="232">
        <v>0</v>
      </c>
      <c r="M496" s="73" t="b">
        <v>1</v>
      </c>
      <c r="N496" s="73" t="b">
        <v>1</v>
      </c>
      <c r="O496" s="73" t="b">
        <v>1</v>
      </c>
      <c r="P496" s="27">
        <v>43101</v>
      </c>
      <c r="Q496" s="27" t="s">
        <v>426</v>
      </c>
      <c r="R496" s="69">
        <v>0</v>
      </c>
      <c r="S496" s="69">
        <v>0.06</v>
      </c>
      <c r="T496" s="69">
        <v>0.06</v>
      </c>
      <c r="U496" s="69">
        <v>0.06</v>
      </c>
      <c r="V496" s="69">
        <v>0.06</v>
      </c>
      <c r="W496" s="69">
        <v>0.06</v>
      </c>
      <c r="Z496" s="232">
        <v>0</v>
      </c>
      <c r="AA496" s="232">
        <v>0</v>
      </c>
      <c r="AB496" s="232">
        <v>0</v>
      </c>
      <c r="AC496" s="232">
        <v>0</v>
      </c>
      <c r="AD496" s="232">
        <v>0</v>
      </c>
      <c r="AE496" s="232">
        <v>0</v>
      </c>
      <c r="AF496" s="232">
        <v>0</v>
      </c>
      <c r="AG496" s="232">
        <v>0</v>
      </c>
      <c r="AH496" s="232">
        <v>0</v>
      </c>
      <c r="AI496" s="232">
        <v>0</v>
      </c>
      <c r="AJ496" s="232">
        <v>0</v>
      </c>
      <c r="AK496" s="232">
        <v>0</v>
      </c>
      <c r="AL496" s="234">
        <v>9905</v>
      </c>
      <c r="AM496" s="5">
        <v>9905</v>
      </c>
      <c r="AN496" s="5">
        <v>9905</v>
      </c>
      <c r="AO496" s="5">
        <v>9905</v>
      </c>
      <c r="AP496" s="5">
        <v>9905</v>
      </c>
      <c r="AQ496" s="5">
        <v>9905</v>
      </c>
      <c r="AR496" s="5">
        <v>9905</v>
      </c>
      <c r="AS496" s="5">
        <v>9905</v>
      </c>
      <c r="AT496" s="5">
        <v>9905</v>
      </c>
      <c r="AU496" s="5">
        <v>9905</v>
      </c>
      <c r="AV496" s="5">
        <v>9905</v>
      </c>
      <c r="AW496" s="5">
        <v>9905</v>
      </c>
      <c r="AX496" s="234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0</v>
      </c>
      <c r="BS496" s="5">
        <v>0</v>
      </c>
      <c r="BT496" s="5">
        <v>0</v>
      </c>
      <c r="BU496" s="5">
        <v>0</v>
      </c>
      <c r="BV496" s="5">
        <v>0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0</v>
      </c>
      <c r="CK496" s="5">
        <v>0</v>
      </c>
      <c r="CL496" s="5">
        <v>0</v>
      </c>
      <c r="CM496" s="5">
        <v>0</v>
      </c>
      <c r="CN496" s="5">
        <v>0</v>
      </c>
      <c r="CO496" s="5">
        <v>0</v>
      </c>
      <c r="CP496" s="5">
        <v>0</v>
      </c>
      <c r="CQ496" s="5">
        <v>0</v>
      </c>
      <c r="CR496" s="5">
        <v>0</v>
      </c>
      <c r="CS496" s="5">
        <v>0</v>
      </c>
      <c r="CU496" s="69">
        <v>0</v>
      </c>
      <c r="CV496" s="69">
        <v>0</v>
      </c>
      <c r="CW496" s="69">
        <v>0</v>
      </c>
      <c r="CX496" s="69">
        <v>0</v>
      </c>
      <c r="CY496" s="69">
        <v>0</v>
      </c>
      <c r="CZ496" s="69">
        <v>0</v>
      </c>
      <c r="DC496" s="5">
        <v>0</v>
      </c>
      <c r="DD496" s="5">
        <v>0</v>
      </c>
      <c r="DE496" s="5">
        <v>0</v>
      </c>
      <c r="DF496" s="5">
        <v>0</v>
      </c>
      <c r="DG496" s="5">
        <v>0</v>
      </c>
      <c r="DH496" s="5">
        <v>0</v>
      </c>
      <c r="DI496" s="5">
        <v>0</v>
      </c>
      <c r="DJ496" s="5">
        <v>0</v>
      </c>
      <c r="DK496" s="5">
        <v>0</v>
      </c>
      <c r="DL496" s="5">
        <v>0</v>
      </c>
      <c r="DM496" s="5">
        <v>0</v>
      </c>
      <c r="DN496" s="5">
        <v>0</v>
      </c>
      <c r="DO496" s="5">
        <v>0</v>
      </c>
      <c r="DP496" s="5">
        <v>0</v>
      </c>
      <c r="DQ496" s="5">
        <v>0</v>
      </c>
      <c r="DR496" s="5">
        <v>0</v>
      </c>
      <c r="DS496" s="5">
        <v>0</v>
      </c>
      <c r="DT496" s="5">
        <v>0</v>
      </c>
      <c r="DU496" s="5">
        <v>0</v>
      </c>
      <c r="DV496" s="5">
        <v>0</v>
      </c>
      <c r="DW496" s="5">
        <v>0</v>
      </c>
      <c r="DX496" s="5">
        <v>0</v>
      </c>
      <c r="DY496" s="5">
        <v>0</v>
      </c>
      <c r="DZ496" s="5">
        <v>0</v>
      </c>
      <c r="EA496" s="5">
        <v>0</v>
      </c>
      <c r="EB496" s="5">
        <v>0</v>
      </c>
      <c r="EC496" s="5">
        <v>0</v>
      </c>
      <c r="ED496" s="5">
        <v>0</v>
      </c>
      <c r="EE496" s="5">
        <v>0</v>
      </c>
      <c r="EF496" s="5">
        <v>0</v>
      </c>
      <c r="EG496" s="5">
        <v>0</v>
      </c>
      <c r="EH496" s="5">
        <v>0</v>
      </c>
      <c r="EI496" s="5">
        <v>0</v>
      </c>
      <c r="EJ496" s="5">
        <v>0</v>
      </c>
      <c r="EK496" s="5">
        <v>0</v>
      </c>
      <c r="EL496" s="5">
        <v>0</v>
      </c>
      <c r="EM496" s="5">
        <v>0</v>
      </c>
      <c r="EN496" s="5">
        <v>0</v>
      </c>
      <c r="EO496" s="5">
        <v>0</v>
      </c>
      <c r="EP496" s="5">
        <v>0</v>
      </c>
      <c r="EQ496" s="5">
        <v>0</v>
      </c>
      <c r="ER496" s="5">
        <v>0</v>
      </c>
      <c r="ES496" s="5">
        <v>0</v>
      </c>
      <c r="ET496" s="5">
        <v>0</v>
      </c>
      <c r="EU496" s="5">
        <v>0</v>
      </c>
      <c r="EV496" s="5">
        <v>0</v>
      </c>
      <c r="EW496" s="5">
        <v>0</v>
      </c>
      <c r="EX496" s="5">
        <v>0</v>
      </c>
      <c r="EY496" s="5">
        <v>0</v>
      </c>
      <c r="EZ496" s="5">
        <v>0</v>
      </c>
      <c r="FA496" s="5">
        <v>0</v>
      </c>
      <c r="FB496" s="5">
        <v>0</v>
      </c>
      <c r="FC496" s="5">
        <v>0</v>
      </c>
      <c r="FD496" s="5">
        <v>0</v>
      </c>
      <c r="FE496" s="5">
        <v>0</v>
      </c>
      <c r="FF496" s="5">
        <v>0</v>
      </c>
      <c r="FG496" s="5">
        <v>0</v>
      </c>
      <c r="FH496" s="5">
        <v>0</v>
      </c>
      <c r="FI496" s="5">
        <v>0</v>
      </c>
      <c r="FJ496" s="5">
        <v>0</v>
      </c>
      <c r="FK496" s="5">
        <v>0</v>
      </c>
      <c r="FL496" s="5">
        <v>0</v>
      </c>
      <c r="FM496" s="5">
        <v>0</v>
      </c>
      <c r="FN496" s="5">
        <v>0</v>
      </c>
      <c r="FO496" s="5">
        <v>0</v>
      </c>
      <c r="FP496" s="5">
        <v>0</v>
      </c>
      <c r="FQ496" s="5">
        <v>0</v>
      </c>
      <c r="FR496" s="5">
        <v>0</v>
      </c>
      <c r="FS496" s="5">
        <v>0</v>
      </c>
      <c r="FT496" s="5">
        <v>0</v>
      </c>
      <c r="FU496" s="5">
        <v>0</v>
      </c>
      <c r="FV496" s="5">
        <v>0</v>
      </c>
      <c r="FW496" s="5"/>
      <c r="FZ496" s="5">
        <v>0</v>
      </c>
      <c r="GA496" s="5">
        <v>0</v>
      </c>
      <c r="GB496" s="5">
        <v>0</v>
      </c>
      <c r="GC496" s="5">
        <v>0</v>
      </c>
      <c r="GD496" s="5">
        <v>0</v>
      </c>
      <c r="GE496" s="5">
        <v>0</v>
      </c>
      <c r="GF496" s="5">
        <v>0</v>
      </c>
      <c r="GG496" s="5">
        <v>0</v>
      </c>
      <c r="GH496" s="5">
        <v>0</v>
      </c>
      <c r="GI496" s="5">
        <v>0</v>
      </c>
      <c r="GJ496" s="5">
        <v>0</v>
      </c>
      <c r="GK496" s="5">
        <v>0</v>
      </c>
      <c r="GL496" s="5">
        <v>9905</v>
      </c>
      <c r="GM496" s="5">
        <v>9905</v>
      </c>
      <c r="GN496" s="5">
        <v>9905</v>
      </c>
      <c r="GO496" s="5">
        <v>9905</v>
      </c>
      <c r="GP496" s="5">
        <v>9905</v>
      </c>
      <c r="GQ496" s="5">
        <v>9905</v>
      </c>
      <c r="GR496" s="5">
        <v>9905</v>
      </c>
      <c r="GS496" s="5">
        <v>9905</v>
      </c>
      <c r="GT496" s="5">
        <v>9905</v>
      </c>
      <c r="GU496" s="5">
        <v>9905</v>
      </c>
      <c r="GV496" s="5">
        <v>9905</v>
      </c>
      <c r="GW496" s="5">
        <v>9905</v>
      </c>
      <c r="GX496" s="5">
        <v>0</v>
      </c>
      <c r="GY496" s="5">
        <v>0</v>
      </c>
      <c r="GZ496" s="5">
        <v>0</v>
      </c>
      <c r="HA496" s="5">
        <v>0</v>
      </c>
      <c r="HB496" s="5">
        <v>0</v>
      </c>
      <c r="HC496" s="5">
        <v>0</v>
      </c>
      <c r="HD496" s="5">
        <v>0</v>
      </c>
      <c r="HE496" s="5">
        <v>0</v>
      </c>
      <c r="HF496" s="5">
        <v>0</v>
      </c>
      <c r="HG496" s="5">
        <v>0</v>
      </c>
      <c r="HH496" s="5">
        <v>0</v>
      </c>
      <c r="HI496" s="5">
        <v>0</v>
      </c>
      <c r="HJ496" s="5">
        <v>0</v>
      </c>
      <c r="HK496" s="5">
        <v>0</v>
      </c>
      <c r="HL496" s="5">
        <v>0</v>
      </c>
      <c r="HM496" s="5">
        <v>0</v>
      </c>
      <c r="HN496" s="5">
        <v>0</v>
      </c>
      <c r="HO496" s="5">
        <v>0</v>
      </c>
      <c r="HP496" s="5">
        <v>0</v>
      </c>
      <c r="HQ496" s="5">
        <v>0</v>
      </c>
      <c r="HR496" s="5">
        <v>0</v>
      </c>
      <c r="HS496" s="5">
        <v>0</v>
      </c>
      <c r="HT496" s="5">
        <v>0</v>
      </c>
      <c r="HU496" s="5">
        <v>0</v>
      </c>
      <c r="HV496" s="5">
        <v>0</v>
      </c>
      <c r="HW496" s="5">
        <v>0</v>
      </c>
      <c r="HX496" s="5">
        <v>0</v>
      </c>
      <c r="HY496" s="5">
        <v>0</v>
      </c>
      <c r="HZ496" s="5">
        <v>0</v>
      </c>
      <c r="IA496" s="5">
        <v>0</v>
      </c>
      <c r="IB496" s="5">
        <v>0</v>
      </c>
      <c r="IC496" s="5">
        <v>0</v>
      </c>
      <c r="ID496" s="5">
        <v>0</v>
      </c>
      <c r="IE496" s="5">
        <v>0</v>
      </c>
      <c r="IF496" s="5">
        <v>0</v>
      </c>
      <c r="IG496" s="5">
        <v>0</v>
      </c>
      <c r="IH496" s="5">
        <v>0</v>
      </c>
      <c r="II496" s="5">
        <v>0</v>
      </c>
      <c r="IJ496" s="5">
        <v>0</v>
      </c>
      <c r="IK496" s="5">
        <v>0</v>
      </c>
      <c r="IL496" s="5">
        <v>0</v>
      </c>
      <c r="IM496" s="5">
        <v>0</v>
      </c>
      <c r="IN496" s="5">
        <v>0</v>
      </c>
      <c r="IO496" s="5">
        <v>0</v>
      </c>
      <c r="IP496" s="5">
        <v>0</v>
      </c>
      <c r="IQ496" s="5">
        <v>0</v>
      </c>
      <c r="IR496" s="5">
        <v>0</v>
      </c>
      <c r="IS496" s="5">
        <v>0</v>
      </c>
      <c r="IT496" s="5"/>
      <c r="IW496" s="5">
        <v>0</v>
      </c>
      <c r="IX496" s="5">
        <v>0</v>
      </c>
      <c r="IY496" s="5">
        <v>0</v>
      </c>
      <c r="IZ496" s="5">
        <v>0</v>
      </c>
      <c r="JA496" s="5">
        <v>0</v>
      </c>
      <c r="JB496" s="5">
        <v>0</v>
      </c>
      <c r="JC496" s="5">
        <v>0</v>
      </c>
      <c r="JD496" s="5">
        <v>0</v>
      </c>
      <c r="JE496" s="5">
        <v>0</v>
      </c>
      <c r="JF496" s="5">
        <v>0</v>
      </c>
      <c r="JG496" s="5">
        <v>0</v>
      </c>
      <c r="JH496" s="5">
        <v>0</v>
      </c>
      <c r="JI496" s="5">
        <v>284.27350000000001</v>
      </c>
      <c r="JJ496" s="5">
        <v>284.27350000000001</v>
      </c>
      <c r="JK496" s="5">
        <v>284.27350000000001</v>
      </c>
      <c r="JL496" s="5">
        <v>284.27350000000001</v>
      </c>
      <c r="JM496" s="5">
        <v>284.27350000000001</v>
      </c>
      <c r="JN496" s="5">
        <v>284.27350000000001</v>
      </c>
      <c r="JO496" s="5">
        <v>284.27350000000001</v>
      </c>
      <c r="JP496" s="5">
        <v>284.27350000000001</v>
      </c>
      <c r="JQ496" s="5">
        <v>284.27350000000001</v>
      </c>
      <c r="JR496" s="5">
        <v>284.27350000000001</v>
      </c>
      <c r="JS496" s="5">
        <v>284.27350000000001</v>
      </c>
      <c r="JT496" s="5">
        <v>284.27350000000001</v>
      </c>
      <c r="JU496" s="5">
        <v>0</v>
      </c>
      <c r="JV496" s="5">
        <v>0</v>
      </c>
      <c r="JW496" s="5">
        <v>0</v>
      </c>
      <c r="JX496" s="5">
        <v>0</v>
      </c>
      <c r="JY496" s="5">
        <v>0</v>
      </c>
      <c r="JZ496" s="5">
        <v>0</v>
      </c>
      <c r="KA496" s="5">
        <v>0</v>
      </c>
      <c r="KB496" s="5">
        <v>0</v>
      </c>
      <c r="KC496" s="5">
        <v>0</v>
      </c>
      <c r="KD496" s="5">
        <v>0</v>
      </c>
      <c r="KE496" s="5">
        <v>0</v>
      </c>
      <c r="KF496" s="5">
        <v>0</v>
      </c>
      <c r="KG496" s="5">
        <v>0</v>
      </c>
      <c r="KH496" s="5">
        <v>0</v>
      </c>
      <c r="KI496" s="5">
        <v>0</v>
      </c>
      <c r="KJ496" s="5">
        <v>0</v>
      </c>
      <c r="KK496" s="5">
        <v>0</v>
      </c>
      <c r="KL496" s="5">
        <v>0</v>
      </c>
      <c r="KM496" s="5">
        <v>0</v>
      </c>
      <c r="KN496" s="5">
        <v>0</v>
      </c>
      <c r="KO496" s="5">
        <v>0</v>
      </c>
      <c r="KP496" s="5">
        <v>0</v>
      </c>
      <c r="KQ496" s="5">
        <v>0</v>
      </c>
      <c r="KR496" s="5">
        <v>0</v>
      </c>
      <c r="KS496" s="5">
        <v>0</v>
      </c>
      <c r="KT496" s="5">
        <v>0</v>
      </c>
      <c r="KU496" s="5">
        <v>0</v>
      </c>
      <c r="KV496" s="5">
        <v>0</v>
      </c>
      <c r="KW496" s="5">
        <v>0</v>
      </c>
      <c r="KX496" s="5">
        <v>0</v>
      </c>
      <c r="KY496" s="5">
        <v>0</v>
      </c>
      <c r="KZ496" s="5">
        <v>0</v>
      </c>
      <c r="LA496" s="5">
        <v>0</v>
      </c>
      <c r="LB496" s="5">
        <v>0</v>
      </c>
      <c r="LC496" s="5">
        <v>0</v>
      </c>
      <c r="LD496" s="5">
        <v>0</v>
      </c>
      <c r="LE496" s="5">
        <v>0</v>
      </c>
      <c r="LF496" s="5">
        <v>0</v>
      </c>
      <c r="LG496" s="5">
        <v>0</v>
      </c>
      <c r="LH496" s="5">
        <v>0</v>
      </c>
      <c r="LI496" s="5">
        <v>0</v>
      </c>
      <c r="LJ496" s="5">
        <v>0</v>
      </c>
      <c r="LK496" s="5">
        <v>0</v>
      </c>
      <c r="LL496" s="5">
        <v>0</v>
      </c>
      <c r="LM496" s="5">
        <v>0</v>
      </c>
      <c r="LN496" s="5">
        <v>0</v>
      </c>
      <c r="LO496" s="5">
        <v>0</v>
      </c>
      <c r="LP496" s="5">
        <v>0</v>
      </c>
      <c r="LQ496" s="5"/>
      <c r="LT496" s="5">
        <v>0</v>
      </c>
      <c r="LU496" s="5">
        <v>0</v>
      </c>
      <c r="LV496" s="5">
        <v>0</v>
      </c>
      <c r="LW496" s="5">
        <v>0</v>
      </c>
      <c r="LX496" s="5">
        <v>0</v>
      </c>
      <c r="LY496" s="5">
        <v>0</v>
      </c>
      <c r="LZ496" s="5">
        <v>0</v>
      </c>
      <c r="MA496" s="5">
        <v>0</v>
      </c>
      <c r="MB496" s="5">
        <v>0</v>
      </c>
      <c r="MC496" s="5">
        <v>0</v>
      </c>
      <c r="MD496" s="5">
        <v>0</v>
      </c>
      <c r="ME496" s="5">
        <v>0</v>
      </c>
      <c r="MF496" s="5">
        <v>301.11200000000002</v>
      </c>
      <c r="MG496" s="5">
        <v>301.11200000000002</v>
      </c>
      <c r="MH496" s="5">
        <v>301.11200000000002</v>
      </c>
      <c r="MI496" s="5">
        <v>301.11200000000002</v>
      </c>
      <c r="MJ496" s="5">
        <v>301.11200000000002</v>
      </c>
      <c r="MK496" s="5">
        <v>301.11200000000002</v>
      </c>
      <c r="ML496" s="5">
        <v>301.11200000000002</v>
      </c>
      <c r="MM496" s="5">
        <v>301.11200000000002</v>
      </c>
      <c r="MN496" s="5">
        <v>301.11200000000002</v>
      </c>
      <c r="MO496" s="5">
        <v>301.11200000000002</v>
      </c>
      <c r="MP496" s="5">
        <v>301.11200000000002</v>
      </c>
      <c r="MQ496" s="5">
        <v>301.11200000000002</v>
      </c>
      <c r="MR496" s="5">
        <v>0</v>
      </c>
      <c r="MS496" s="5">
        <v>0</v>
      </c>
      <c r="MT496" s="5">
        <v>0</v>
      </c>
      <c r="MU496" s="5">
        <v>0</v>
      </c>
      <c r="MV496" s="5">
        <v>0</v>
      </c>
      <c r="MW496" s="5">
        <v>0</v>
      </c>
      <c r="MX496" s="5">
        <v>0</v>
      </c>
      <c r="MY496" s="5">
        <v>0</v>
      </c>
      <c r="MZ496" s="5">
        <v>0</v>
      </c>
      <c r="NA496" s="5">
        <v>0</v>
      </c>
      <c r="NB496" s="5">
        <v>0</v>
      </c>
      <c r="NC496" s="5">
        <v>0</v>
      </c>
      <c r="ND496" s="5">
        <v>0</v>
      </c>
      <c r="NE496" s="5">
        <v>0</v>
      </c>
      <c r="NF496" s="5">
        <v>0</v>
      </c>
      <c r="NG496" s="5">
        <v>0</v>
      </c>
      <c r="NH496" s="5">
        <v>0</v>
      </c>
      <c r="NI496" s="5">
        <v>0</v>
      </c>
      <c r="NJ496" s="5">
        <v>0</v>
      </c>
      <c r="NK496" s="5">
        <v>0</v>
      </c>
      <c r="NL496" s="5">
        <v>0</v>
      </c>
      <c r="NM496" s="5">
        <v>0</v>
      </c>
      <c r="NN496" s="5">
        <v>0</v>
      </c>
      <c r="NO496" s="5">
        <v>0</v>
      </c>
      <c r="NP496" s="5">
        <v>0</v>
      </c>
      <c r="NQ496" s="5">
        <v>0</v>
      </c>
      <c r="NR496" s="5">
        <v>0</v>
      </c>
      <c r="NS496" s="5">
        <v>0</v>
      </c>
      <c r="NT496" s="5">
        <v>0</v>
      </c>
      <c r="NU496" s="5">
        <v>0</v>
      </c>
      <c r="NV496" s="5">
        <v>0</v>
      </c>
      <c r="NW496" s="5">
        <v>0</v>
      </c>
      <c r="NX496" s="5">
        <v>0</v>
      </c>
      <c r="NY496" s="5">
        <v>0</v>
      </c>
      <c r="NZ496" s="5">
        <v>0</v>
      </c>
      <c r="OA496" s="5">
        <v>0</v>
      </c>
      <c r="OB496" s="5">
        <v>0</v>
      </c>
      <c r="OC496" s="5">
        <v>0</v>
      </c>
      <c r="OD496" s="5">
        <v>0</v>
      </c>
      <c r="OE496" s="5">
        <v>0</v>
      </c>
      <c r="OF496" s="5">
        <v>0</v>
      </c>
      <c r="OG496" s="5">
        <v>0</v>
      </c>
      <c r="OH496" s="5">
        <v>0</v>
      </c>
      <c r="OI496" s="5">
        <v>0</v>
      </c>
      <c r="OJ496" s="5">
        <v>0</v>
      </c>
      <c r="OK496" s="5">
        <v>0</v>
      </c>
      <c r="OL496" s="5">
        <v>0</v>
      </c>
      <c r="OM496" s="5">
        <v>0</v>
      </c>
      <c r="ON496" s="5"/>
      <c r="OQ496" s="59">
        <v>0</v>
      </c>
      <c r="OR496" s="59">
        <v>0</v>
      </c>
      <c r="OS496" s="59">
        <v>0</v>
      </c>
      <c r="OT496" s="59">
        <v>0</v>
      </c>
      <c r="OU496" s="59">
        <v>0</v>
      </c>
      <c r="OV496" s="59">
        <v>0</v>
      </c>
      <c r="OW496" s="59">
        <v>0</v>
      </c>
      <c r="OX496" s="59">
        <v>0</v>
      </c>
      <c r="OY496" s="59">
        <v>0</v>
      </c>
      <c r="OZ496" s="59">
        <v>0</v>
      </c>
      <c r="PA496" s="59">
        <v>0</v>
      </c>
      <c r="PB496" s="59">
        <v>0</v>
      </c>
      <c r="PC496" s="59">
        <v>0</v>
      </c>
      <c r="PD496" s="59">
        <v>0</v>
      </c>
      <c r="PE496" s="59">
        <v>0</v>
      </c>
      <c r="PF496" s="59">
        <v>0</v>
      </c>
      <c r="PG496" s="59">
        <v>0</v>
      </c>
      <c r="PH496" s="59">
        <v>0</v>
      </c>
      <c r="PI496" s="59">
        <v>0</v>
      </c>
      <c r="PJ496" s="59">
        <v>0</v>
      </c>
      <c r="PK496" s="59">
        <v>0</v>
      </c>
      <c r="PL496" s="59">
        <v>0</v>
      </c>
      <c r="PM496" s="59">
        <v>0</v>
      </c>
      <c r="PN496" s="59">
        <v>0</v>
      </c>
      <c r="PO496" s="59">
        <v>0</v>
      </c>
      <c r="PP496" s="59">
        <v>0</v>
      </c>
      <c r="PQ496" s="59">
        <v>0</v>
      </c>
      <c r="PR496" s="59">
        <v>0</v>
      </c>
      <c r="PS496" s="59">
        <v>0</v>
      </c>
      <c r="PT496" s="59">
        <v>0</v>
      </c>
      <c r="PU496" s="59">
        <v>0</v>
      </c>
      <c r="PV496" s="59">
        <v>0</v>
      </c>
      <c r="PW496" s="59">
        <v>0</v>
      </c>
      <c r="PX496" s="59">
        <v>0</v>
      </c>
      <c r="PY496" s="59">
        <v>0</v>
      </c>
      <c r="PZ496" s="59">
        <v>0</v>
      </c>
      <c r="QA496" s="59">
        <v>0</v>
      </c>
      <c r="QB496" s="59">
        <v>0</v>
      </c>
      <c r="QC496" s="59">
        <v>0</v>
      </c>
      <c r="QD496" s="59">
        <v>0</v>
      </c>
      <c r="QE496" s="59">
        <v>0</v>
      </c>
      <c r="QF496" s="59">
        <v>0</v>
      </c>
      <c r="QG496" s="59">
        <v>0</v>
      </c>
      <c r="QH496" s="59">
        <v>0</v>
      </c>
      <c r="QI496" s="59">
        <v>0</v>
      </c>
      <c r="QJ496" s="59">
        <v>0</v>
      </c>
      <c r="QK496" s="59">
        <v>0</v>
      </c>
      <c r="QL496" s="59">
        <v>0</v>
      </c>
      <c r="QM496" s="59">
        <v>0</v>
      </c>
      <c r="QN496" s="59">
        <v>0</v>
      </c>
      <c r="QO496" s="59">
        <v>0</v>
      </c>
      <c r="QP496" s="59">
        <v>0</v>
      </c>
      <c r="QQ496" s="59">
        <v>0</v>
      </c>
      <c r="QR496" s="59">
        <v>0</v>
      </c>
      <c r="QS496" s="59">
        <v>0</v>
      </c>
      <c r="QT496" s="59">
        <v>0</v>
      </c>
      <c r="QU496" s="59">
        <v>0</v>
      </c>
      <c r="QV496" s="59">
        <v>0</v>
      </c>
      <c r="QW496" s="59">
        <v>0</v>
      </c>
      <c r="QX496" s="59">
        <v>0</v>
      </c>
      <c r="QY496" s="59">
        <v>0</v>
      </c>
      <c r="QZ496" s="59">
        <v>0</v>
      </c>
      <c r="RA496" s="59">
        <v>0</v>
      </c>
      <c r="RB496" s="59">
        <v>0</v>
      </c>
      <c r="RC496" s="59">
        <v>0</v>
      </c>
      <c r="RD496" s="59">
        <v>0</v>
      </c>
      <c r="RE496" s="59">
        <v>0</v>
      </c>
      <c r="RF496" s="59">
        <v>0</v>
      </c>
      <c r="RG496" s="59">
        <v>0</v>
      </c>
      <c r="RH496" s="59">
        <v>0</v>
      </c>
      <c r="RI496" s="59">
        <v>0</v>
      </c>
      <c r="RJ496" s="59">
        <v>0</v>
      </c>
      <c r="RK496" s="59"/>
      <c r="RN496" s="59">
        <v>0</v>
      </c>
      <c r="RO496" s="59">
        <v>0</v>
      </c>
      <c r="RP496" s="59">
        <v>0</v>
      </c>
      <c r="RQ496" s="59">
        <v>0</v>
      </c>
      <c r="RR496" s="59">
        <v>0</v>
      </c>
      <c r="RS496" s="59">
        <v>0</v>
      </c>
      <c r="RT496" s="59">
        <v>0</v>
      </c>
      <c r="RU496" s="59">
        <v>0</v>
      </c>
      <c r="RV496" s="59">
        <v>0</v>
      </c>
      <c r="RW496" s="59">
        <v>0</v>
      </c>
      <c r="RX496" s="59">
        <v>0</v>
      </c>
      <c r="RY496" s="59">
        <v>0</v>
      </c>
      <c r="RZ496" s="59">
        <v>585.38550000000009</v>
      </c>
      <c r="SA496" s="59">
        <v>585.38550000000009</v>
      </c>
      <c r="SB496" s="59">
        <v>585.38550000000009</v>
      </c>
      <c r="SC496" s="59">
        <v>585.38550000000009</v>
      </c>
      <c r="SD496" s="59">
        <v>585.38550000000009</v>
      </c>
      <c r="SE496" s="59">
        <v>585.38550000000009</v>
      </c>
      <c r="SF496" s="59">
        <v>585.38550000000009</v>
      </c>
      <c r="SG496" s="59">
        <v>585.38550000000009</v>
      </c>
      <c r="SH496" s="59">
        <v>585.38550000000009</v>
      </c>
      <c r="SI496" s="59">
        <v>585.38550000000009</v>
      </c>
      <c r="SJ496" s="59">
        <v>585.38550000000009</v>
      </c>
      <c r="SK496" s="59">
        <v>585.38550000000009</v>
      </c>
      <c r="SL496" s="59">
        <v>0</v>
      </c>
      <c r="SM496" s="59">
        <v>0</v>
      </c>
      <c r="SN496" s="59">
        <v>0</v>
      </c>
      <c r="SO496" s="59">
        <v>0</v>
      </c>
      <c r="SP496" s="59">
        <v>0</v>
      </c>
      <c r="SQ496" s="59">
        <v>0</v>
      </c>
      <c r="SR496" s="59">
        <v>0</v>
      </c>
      <c r="SS496" s="59">
        <v>0</v>
      </c>
      <c r="ST496" s="59">
        <v>0</v>
      </c>
      <c r="SU496" s="59">
        <v>0</v>
      </c>
      <c r="SV496" s="59">
        <v>0</v>
      </c>
      <c r="SW496" s="59">
        <v>0</v>
      </c>
      <c r="SX496" s="59">
        <v>0</v>
      </c>
      <c r="SY496" s="59">
        <v>0</v>
      </c>
      <c r="SZ496" s="59">
        <v>0</v>
      </c>
      <c r="TA496" s="59">
        <v>0</v>
      </c>
      <c r="TB496" s="59">
        <v>0</v>
      </c>
      <c r="TC496" s="59">
        <v>0</v>
      </c>
      <c r="TD496" s="59">
        <v>0</v>
      </c>
      <c r="TE496" s="59">
        <v>0</v>
      </c>
      <c r="TF496" s="59">
        <v>0</v>
      </c>
      <c r="TG496" s="59">
        <v>0</v>
      </c>
      <c r="TH496" s="59">
        <v>0</v>
      </c>
      <c r="TI496" s="59">
        <v>0</v>
      </c>
      <c r="TJ496" s="59">
        <v>0</v>
      </c>
      <c r="TK496" s="59">
        <v>0</v>
      </c>
      <c r="TL496" s="59">
        <v>0</v>
      </c>
      <c r="TM496" s="59">
        <v>0</v>
      </c>
      <c r="TN496" s="59">
        <v>0</v>
      </c>
      <c r="TO496" s="59">
        <v>0</v>
      </c>
      <c r="TP496" s="59">
        <v>0</v>
      </c>
      <c r="TQ496" s="59">
        <v>0</v>
      </c>
      <c r="TR496" s="59">
        <v>0</v>
      </c>
      <c r="TS496" s="59">
        <v>0</v>
      </c>
      <c r="TT496" s="59">
        <v>0</v>
      </c>
      <c r="TU496" s="59">
        <v>0</v>
      </c>
      <c r="TV496" s="59">
        <v>0</v>
      </c>
      <c r="TW496" s="59">
        <v>0</v>
      </c>
      <c r="TX496" s="59">
        <v>0</v>
      </c>
      <c r="TY496" s="59">
        <v>0</v>
      </c>
      <c r="TZ496" s="59">
        <v>0</v>
      </c>
      <c r="UA496" s="59">
        <v>0</v>
      </c>
      <c r="UB496" s="59">
        <v>0</v>
      </c>
      <c r="UC496" s="59">
        <v>0</v>
      </c>
      <c r="UD496" s="59">
        <v>0</v>
      </c>
      <c r="UE496" s="59">
        <v>0</v>
      </c>
      <c r="UF496" s="59">
        <v>0</v>
      </c>
      <c r="UG496" s="59">
        <v>0</v>
      </c>
      <c r="UH496" s="59"/>
      <c r="UK496" s="59">
        <v>0</v>
      </c>
      <c r="UL496" s="59">
        <v>3411.2820000000011</v>
      </c>
      <c r="UM496" s="59">
        <v>0</v>
      </c>
      <c r="UN496" s="59">
        <v>0</v>
      </c>
      <c r="UO496" s="59">
        <v>0</v>
      </c>
      <c r="UP496" s="59">
        <v>0</v>
      </c>
      <c r="UQ496" s="59"/>
      <c r="UT496" s="59">
        <v>0</v>
      </c>
      <c r="UU496" s="59">
        <v>3613.3440000000005</v>
      </c>
      <c r="UV496" s="59">
        <v>0</v>
      </c>
      <c r="UW496" s="59">
        <v>0</v>
      </c>
      <c r="UX496" s="59">
        <v>0</v>
      </c>
      <c r="UY496" s="59">
        <v>0</v>
      </c>
      <c r="UZ496" s="59"/>
      <c r="VC496" s="59">
        <v>0</v>
      </c>
      <c r="VD496" s="59">
        <v>0</v>
      </c>
      <c r="VE496" s="59">
        <v>0</v>
      </c>
      <c r="VF496" s="59">
        <v>0</v>
      </c>
      <c r="VG496" s="59">
        <v>0</v>
      </c>
      <c r="VH496" s="59">
        <v>0</v>
      </c>
      <c r="VI496" s="59"/>
      <c r="VL496" s="59">
        <v>0</v>
      </c>
      <c r="VM496" s="59">
        <v>7024.626000000002</v>
      </c>
      <c r="VN496" s="59">
        <v>0</v>
      </c>
      <c r="VO496" s="59">
        <v>0</v>
      </c>
      <c r="VP496" s="59">
        <v>0</v>
      </c>
      <c r="VQ496" s="59">
        <v>0</v>
      </c>
      <c r="VR496" s="59"/>
      <c r="VU496" s="59">
        <v>0</v>
      </c>
      <c r="VV496" s="59">
        <v>118860</v>
      </c>
      <c r="VW496" s="59">
        <v>0</v>
      </c>
      <c r="VX496" s="59">
        <v>0</v>
      </c>
      <c r="VY496" s="59">
        <v>0</v>
      </c>
      <c r="VZ496" s="59">
        <v>0</v>
      </c>
      <c r="WA496" s="59"/>
      <c r="WD496" s="59">
        <v>0</v>
      </c>
      <c r="WE496" s="59">
        <v>9905</v>
      </c>
      <c r="WF496" s="59">
        <v>0</v>
      </c>
      <c r="WG496" s="59">
        <v>0</v>
      </c>
      <c r="WH496" s="59">
        <v>0</v>
      </c>
      <c r="WI496" s="59">
        <v>0</v>
      </c>
      <c r="WJ496" s="59"/>
      <c r="WM496" s="59">
        <v>0</v>
      </c>
      <c r="WN496" s="59">
        <v>415.65253881661772</v>
      </c>
      <c r="WO496" s="59">
        <v>0</v>
      </c>
      <c r="WP496" s="59">
        <v>0</v>
      </c>
      <c r="WQ496" s="59">
        <v>0</v>
      </c>
      <c r="WR496" s="59">
        <v>0</v>
      </c>
      <c r="WS496" s="59"/>
      <c r="WV496" s="74">
        <v>0</v>
      </c>
      <c r="WW496" s="74">
        <v>12</v>
      </c>
      <c r="WX496" s="74">
        <v>24</v>
      </c>
      <c r="WY496" s="74">
        <v>36</v>
      </c>
      <c r="WZ496" s="74">
        <v>48</v>
      </c>
      <c r="XA496" s="74">
        <v>60</v>
      </c>
      <c r="XB496" s="74"/>
      <c r="XE496" s="80">
        <v>0</v>
      </c>
      <c r="XF496" s="80">
        <v>1</v>
      </c>
      <c r="XG496" s="80">
        <v>2</v>
      </c>
      <c r="XH496" s="80">
        <v>3</v>
      </c>
      <c r="XI496" s="80">
        <v>4</v>
      </c>
      <c r="XJ496" s="80">
        <v>5</v>
      </c>
      <c r="XK496" s="80"/>
      <c r="XL496" s="75"/>
      <c r="XM496" s="75"/>
      <c r="XN496" s="80">
        <v>0</v>
      </c>
      <c r="XO496" s="80">
        <v>0</v>
      </c>
      <c r="XP496" s="80">
        <v>0</v>
      </c>
      <c r="XQ496" s="80">
        <v>0</v>
      </c>
      <c r="XR496" s="80">
        <v>0</v>
      </c>
      <c r="XS496" s="80">
        <v>0</v>
      </c>
      <c r="XT496" s="80"/>
      <c r="XW496" s="80">
        <v>0</v>
      </c>
      <c r="XX496" s="80">
        <v>0</v>
      </c>
      <c r="XY496" s="80">
        <v>0</v>
      </c>
      <c r="XZ496" s="80">
        <v>0</v>
      </c>
      <c r="YA496" s="80">
        <v>0</v>
      </c>
      <c r="YB496" s="80">
        <v>0</v>
      </c>
      <c r="YC496" s="80"/>
      <c r="YF496" s="5">
        <v>0</v>
      </c>
      <c r="YG496" s="5">
        <v>866.63554343264786</v>
      </c>
      <c r="YH496" s="5">
        <v>0</v>
      </c>
      <c r="YI496" s="5">
        <v>0</v>
      </c>
      <c r="YJ496" s="5">
        <v>0</v>
      </c>
      <c r="YK496" s="5">
        <v>0</v>
      </c>
      <c r="YL496" s="5"/>
      <c r="YO496" s="5">
        <v>0</v>
      </c>
      <c r="YP496" s="5">
        <v>18704.364246747798</v>
      </c>
      <c r="YQ496" s="5">
        <v>0</v>
      </c>
      <c r="YR496" s="5">
        <v>0</v>
      </c>
      <c r="YS496" s="5">
        <v>0</v>
      </c>
      <c r="YT496" s="5">
        <v>0</v>
      </c>
      <c r="YU496" s="5"/>
      <c r="YX496" s="5">
        <v>0</v>
      </c>
      <c r="YY496" s="5">
        <v>18537.61311202764</v>
      </c>
      <c r="YZ496" s="5">
        <v>0</v>
      </c>
      <c r="ZA496" s="5">
        <v>0</v>
      </c>
      <c r="ZB496" s="5">
        <v>0</v>
      </c>
      <c r="ZC496" s="5">
        <v>0</v>
      </c>
      <c r="ZD496" s="5"/>
      <c r="ZG496" s="5">
        <v>0</v>
      </c>
      <c r="ZH496" s="5">
        <v>415.65253881661772</v>
      </c>
      <c r="ZI496" s="5">
        <v>0</v>
      </c>
      <c r="ZJ496" s="5">
        <v>0</v>
      </c>
      <c r="ZK496" s="5">
        <v>0</v>
      </c>
      <c r="ZL496" s="5">
        <v>0</v>
      </c>
      <c r="ZM496" s="5"/>
      <c r="ZP496" s="60">
        <v>0</v>
      </c>
      <c r="ZQ496" s="60">
        <v>5819.1355434326479</v>
      </c>
      <c r="ZR496" s="60">
        <v>0</v>
      </c>
      <c r="ZS496" s="60">
        <v>0</v>
      </c>
      <c r="ZT496" s="60">
        <v>0</v>
      </c>
      <c r="ZU496" s="60">
        <v>0</v>
      </c>
      <c r="ZV496" s="60"/>
      <c r="ZY496" s="60">
        <v>0</v>
      </c>
      <c r="ZZ496" s="60">
        <v>415.65253881661772</v>
      </c>
      <c r="AAA496" s="60">
        <v>0</v>
      </c>
      <c r="AAB496" s="60">
        <v>0</v>
      </c>
      <c r="AAC496" s="60">
        <v>0</v>
      </c>
      <c r="AAD496" s="60">
        <v>0</v>
      </c>
      <c r="AAE496" s="60"/>
      <c r="AAH496" s="60">
        <v>0</v>
      </c>
      <c r="AAI496" s="60">
        <v>8728.7033151489723</v>
      </c>
      <c r="AAJ496" s="60">
        <v>0</v>
      </c>
      <c r="AAK496" s="60">
        <v>0</v>
      </c>
      <c r="AAL496" s="60">
        <v>0</v>
      </c>
      <c r="AAM496" s="60">
        <v>0</v>
      </c>
      <c r="AAN496" s="60"/>
      <c r="AAQ496" s="5">
        <v>0</v>
      </c>
      <c r="AAR496" s="5">
        <v>14547.838858581621</v>
      </c>
      <c r="AAS496" s="5">
        <v>0</v>
      </c>
      <c r="AAT496" s="5">
        <v>0</v>
      </c>
      <c r="AAU496" s="5">
        <v>0</v>
      </c>
      <c r="AAV496" s="5">
        <v>0</v>
      </c>
    </row>
    <row r="497" spans="2:724" ht="15" customHeight="1">
      <c r="B497" s="228">
        <v>224</v>
      </c>
      <c r="C497" s="228">
        <v>43833</v>
      </c>
      <c r="D497" s="229" t="s">
        <v>610</v>
      </c>
      <c r="E497" s="73" t="b">
        <v>0</v>
      </c>
      <c r="F497" s="230">
        <v>41456</v>
      </c>
      <c r="G497" s="231" t="s">
        <v>426</v>
      </c>
      <c r="H497" s="57" t="s">
        <v>280</v>
      </c>
      <c r="I497" s="57" t="s">
        <v>199</v>
      </c>
      <c r="J497" s="229" t="s">
        <v>271</v>
      </c>
      <c r="K497" s="232">
        <v>10000</v>
      </c>
      <c r="L497" s="232">
        <v>0</v>
      </c>
      <c r="M497" s="73" t="b">
        <v>1</v>
      </c>
      <c r="N497" s="73" t="b">
        <v>1</v>
      </c>
      <c r="O497" s="73" t="b">
        <v>1</v>
      </c>
      <c r="P497" s="27">
        <v>42552</v>
      </c>
      <c r="Q497" s="27" t="s">
        <v>426</v>
      </c>
      <c r="R497" s="69">
        <v>0</v>
      </c>
      <c r="S497" s="69">
        <v>0.06</v>
      </c>
      <c r="T497" s="69">
        <v>0.06</v>
      </c>
      <c r="U497" s="69">
        <v>0.06</v>
      </c>
      <c r="V497" s="69">
        <v>0.06</v>
      </c>
      <c r="W497" s="69">
        <v>0.06</v>
      </c>
      <c r="Z497" s="232">
        <v>10000</v>
      </c>
      <c r="AA497" s="232">
        <v>10000</v>
      </c>
      <c r="AB497" s="232">
        <v>10000</v>
      </c>
      <c r="AC497" s="232">
        <v>10000</v>
      </c>
      <c r="AD497" s="232">
        <v>10000</v>
      </c>
      <c r="AE497" s="232">
        <v>10000</v>
      </c>
      <c r="AF497" s="232">
        <v>10000</v>
      </c>
      <c r="AG497" s="232">
        <v>10000</v>
      </c>
      <c r="AH497" s="232">
        <v>10000</v>
      </c>
      <c r="AI497" s="232">
        <v>10000</v>
      </c>
      <c r="AJ497" s="232">
        <v>10000</v>
      </c>
      <c r="AK497" s="232">
        <v>10000</v>
      </c>
      <c r="AL497" s="232">
        <v>10600</v>
      </c>
      <c r="AM497" s="5">
        <v>10600</v>
      </c>
      <c r="AN497" s="5">
        <v>10600</v>
      </c>
      <c r="AO497" s="5">
        <v>10600</v>
      </c>
      <c r="AP497" s="5">
        <v>10600</v>
      </c>
      <c r="AQ497" s="5">
        <v>10600</v>
      </c>
      <c r="AR497" s="5">
        <v>10600</v>
      </c>
      <c r="AS497" s="5">
        <v>10600</v>
      </c>
      <c r="AT497" s="5">
        <v>10600</v>
      </c>
      <c r="AU497" s="5">
        <v>10600</v>
      </c>
      <c r="AV497" s="5">
        <v>10600</v>
      </c>
      <c r="AW497" s="5">
        <v>10600</v>
      </c>
      <c r="AX497" s="5">
        <v>11236</v>
      </c>
      <c r="AY497" s="5">
        <v>11236</v>
      </c>
      <c r="AZ497" s="5">
        <v>11236</v>
      </c>
      <c r="BA497" s="5">
        <v>11236</v>
      </c>
      <c r="BB497" s="5">
        <v>11236</v>
      </c>
      <c r="BC497" s="5">
        <v>11236</v>
      </c>
      <c r="BD497" s="5">
        <v>11236</v>
      </c>
      <c r="BE497" s="5">
        <v>11236</v>
      </c>
      <c r="BF497" s="5">
        <v>11236</v>
      </c>
      <c r="BG497" s="5">
        <v>11236</v>
      </c>
      <c r="BH497" s="5">
        <v>11236</v>
      </c>
      <c r="BI497" s="5">
        <v>11236</v>
      </c>
      <c r="BJ497" s="5">
        <v>11910.16</v>
      </c>
      <c r="BK497" s="5">
        <v>11910.16</v>
      </c>
      <c r="BL497" s="5">
        <v>11910.16</v>
      </c>
      <c r="BM497" s="5">
        <v>11910.16</v>
      </c>
      <c r="BN497" s="5">
        <v>11910.16</v>
      </c>
      <c r="BO497" s="5">
        <v>11910.16</v>
      </c>
      <c r="BP497" s="5">
        <v>11910.16</v>
      </c>
      <c r="BQ497" s="5">
        <v>11910.16</v>
      </c>
      <c r="BR497" s="5">
        <v>11910.16</v>
      </c>
      <c r="BS497" s="5">
        <v>11910.16</v>
      </c>
      <c r="BT497" s="5">
        <v>11910.16</v>
      </c>
      <c r="BU497" s="5">
        <v>11910.16</v>
      </c>
      <c r="BV497" s="5">
        <v>12624.7696</v>
      </c>
      <c r="BW497" s="5">
        <v>12624.7696</v>
      </c>
      <c r="BX497" s="5">
        <v>12624.7696</v>
      </c>
      <c r="BY497" s="5">
        <v>12624.7696</v>
      </c>
      <c r="BZ497" s="5">
        <v>12624.7696</v>
      </c>
      <c r="CA497" s="5">
        <v>12624.7696</v>
      </c>
      <c r="CB497" s="5">
        <v>12624.7696</v>
      </c>
      <c r="CC497" s="5">
        <v>12624.7696</v>
      </c>
      <c r="CD497" s="5">
        <v>12624.7696</v>
      </c>
      <c r="CE497" s="5">
        <v>12624.7696</v>
      </c>
      <c r="CF497" s="5">
        <v>12624.7696</v>
      </c>
      <c r="CG497" s="5">
        <v>12624.7696</v>
      </c>
      <c r="CH497" s="5">
        <v>13382.255776</v>
      </c>
      <c r="CI497" s="5">
        <v>13382.255776</v>
      </c>
      <c r="CJ497" s="5">
        <v>13382.255776</v>
      </c>
      <c r="CK497" s="5">
        <v>13382.255776</v>
      </c>
      <c r="CL497" s="5">
        <v>13382.255776</v>
      </c>
      <c r="CM497" s="5">
        <v>13382.255776</v>
      </c>
      <c r="CN497" s="5">
        <v>13382.255776</v>
      </c>
      <c r="CO497" s="5">
        <v>13382.255776</v>
      </c>
      <c r="CP497" s="5">
        <v>13382.255776</v>
      </c>
      <c r="CQ497" s="5">
        <v>13382.255776</v>
      </c>
      <c r="CR497" s="5">
        <v>13382.255776</v>
      </c>
      <c r="CS497" s="5">
        <v>13382.255776</v>
      </c>
      <c r="CU497" s="69">
        <v>0</v>
      </c>
      <c r="CV497" s="69">
        <v>0</v>
      </c>
      <c r="CW497" s="69">
        <v>0</v>
      </c>
      <c r="CX497" s="69">
        <v>0</v>
      </c>
      <c r="CY497" s="69">
        <v>0</v>
      </c>
      <c r="CZ497" s="69">
        <v>0</v>
      </c>
      <c r="DC497" s="5">
        <v>0</v>
      </c>
      <c r="DD497" s="5">
        <v>0</v>
      </c>
      <c r="DE497" s="5">
        <v>0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0</v>
      </c>
      <c r="DO497" s="5">
        <v>0</v>
      </c>
      <c r="DP497" s="5">
        <v>0</v>
      </c>
      <c r="DQ497" s="5">
        <v>0</v>
      </c>
      <c r="DR497" s="5">
        <v>0</v>
      </c>
      <c r="DS497" s="5">
        <v>0</v>
      </c>
      <c r="DT497" s="5">
        <v>0</v>
      </c>
      <c r="DU497" s="5">
        <v>0</v>
      </c>
      <c r="DV497" s="5">
        <v>0</v>
      </c>
      <c r="DW497" s="5">
        <v>0</v>
      </c>
      <c r="DX497" s="5">
        <v>0</v>
      </c>
      <c r="DY497" s="5">
        <v>0</v>
      </c>
      <c r="DZ497" s="5">
        <v>0</v>
      </c>
      <c r="EA497" s="5">
        <v>0</v>
      </c>
      <c r="EB497" s="5">
        <v>0</v>
      </c>
      <c r="EC497" s="5">
        <v>0</v>
      </c>
      <c r="ED497" s="5">
        <v>0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0</v>
      </c>
      <c r="EK497" s="5">
        <v>0</v>
      </c>
      <c r="EL497" s="5">
        <v>0</v>
      </c>
      <c r="EM497" s="5">
        <v>0</v>
      </c>
      <c r="EN497" s="5">
        <v>0</v>
      </c>
      <c r="EO497" s="5">
        <v>0</v>
      </c>
      <c r="EP497" s="5">
        <v>0</v>
      </c>
      <c r="EQ497" s="5">
        <v>0</v>
      </c>
      <c r="ER497" s="5">
        <v>0</v>
      </c>
      <c r="ES497" s="5">
        <v>0</v>
      </c>
      <c r="ET497" s="5">
        <v>0</v>
      </c>
      <c r="EU497" s="5">
        <v>0</v>
      </c>
      <c r="EV497" s="5">
        <v>0</v>
      </c>
      <c r="EW497" s="5">
        <v>0</v>
      </c>
      <c r="EX497" s="5">
        <v>0</v>
      </c>
      <c r="EY497" s="5">
        <v>0</v>
      </c>
      <c r="EZ497" s="5">
        <v>0</v>
      </c>
      <c r="FA497" s="5">
        <v>0</v>
      </c>
      <c r="FB497" s="5">
        <v>0</v>
      </c>
      <c r="FC497" s="5">
        <v>0</v>
      </c>
      <c r="FD497" s="5">
        <v>0</v>
      </c>
      <c r="FE497" s="5">
        <v>0</v>
      </c>
      <c r="FF497" s="5">
        <v>0</v>
      </c>
      <c r="FG497" s="5">
        <v>0</v>
      </c>
      <c r="FH497" s="5">
        <v>0</v>
      </c>
      <c r="FI497" s="5">
        <v>0</v>
      </c>
      <c r="FJ497" s="5">
        <v>0</v>
      </c>
      <c r="FK497" s="5">
        <v>0</v>
      </c>
      <c r="FL497" s="5">
        <v>0</v>
      </c>
      <c r="FM497" s="5">
        <v>0</v>
      </c>
      <c r="FN497" s="5">
        <v>0</v>
      </c>
      <c r="FO497" s="5">
        <v>0</v>
      </c>
      <c r="FP497" s="5">
        <v>0</v>
      </c>
      <c r="FQ497" s="5">
        <v>0</v>
      </c>
      <c r="FR497" s="5">
        <v>0</v>
      </c>
      <c r="FS497" s="5">
        <v>0</v>
      </c>
      <c r="FT497" s="5">
        <v>0</v>
      </c>
      <c r="FU497" s="5">
        <v>0</v>
      </c>
      <c r="FV497" s="5">
        <v>0</v>
      </c>
      <c r="FW497" s="5"/>
      <c r="FZ497" s="5">
        <v>10000</v>
      </c>
      <c r="GA497" s="5">
        <v>10000</v>
      </c>
      <c r="GB497" s="5">
        <v>10000</v>
      </c>
      <c r="GC497" s="5">
        <v>10000</v>
      </c>
      <c r="GD497" s="5">
        <v>10000</v>
      </c>
      <c r="GE497" s="5">
        <v>10000</v>
      </c>
      <c r="GF497" s="5">
        <v>10000</v>
      </c>
      <c r="GG497" s="5">
        <v>10000</v>
      </c>
      <c r="GH497" s="5">
        <v>10000</v>
      </c>
      <c r="GI497" s="5">
        <v>10000</v>
      </c>
      <c r="GJ497" s="5">
        <v>10000</v>
      </c>
      <c r="GK497" s="5">
        <v>10000</v>
      </c>
      <c r="GL497" s="5">
        <v>10600</v>
      </c>
      <c r="GM497" s="5">
        <v>10600</v>
      </c>
      <c r="GN497" s="5">
        <v>10600</v>
      </c>
      <c r="GO497" s="5">
        <v>10600</v>
      </c>
      <c r="GP497" s="5">
        <v>10600</v>
      </c>
      <c r="GQ497" s="5">
        <v>10600</v>
      </c>
      <c r="GR497" s="5">
        <v>10600</v>
      </c>
      <c r="GS497" s="5">
        <v>10600</v>
      </c>
      <c r="GT497" s="5">
        <v>10600</v>
      </c>
      <c r="GU497" s="5">
        <v>10600</v>
      </c>
      <c r="GV497" s="5">
        <v>10600</v>
      </c>
      <c r="GW497" s="5">
        <v>10600</v>
      </c>
      <c r="GX497" s="5">
        <v>11236</v>
      </c>
      <c r="GY497" s="5">
        <v>11236</v>
      </c>
      <c r="GZ497" s="5">
        <v>11236</v>
      </c>
      <c r="HA497" s="5">
        <v>11236</v>
      </c>
      <c r="HB497" s="5">
        <v>11236</v>
      </c>
      <c r="HC497" s="5">
        <v>11236</v>
      </c>
      <c r="HD497" s="5">
        <v>11236</v>
      </c>
      <c r="HE497" s="5">
        <v>11236</v>
      </c>
      <c r="HF497" s="5">
        <v>11236</v>
      </c>
      <c r="HG497" s="5">
        <v>11236</v>
      </c>
      <c r="HH497" s="5">
        <v>11236</v>
      </c>
      <c r="HI497" s="5">
        <v>11236</v>
      </c>
      <c r="HJ497" s="5">
        <v>11910.16</v>
      </c>
      <c r="HK497" s="5">
        <v>11910.16</v>
      </c>
      <c r="HL497" s="5">
        <v>11910.16</v>
      </c>
      <c r="HM497" s="5">
        <v>11910.16</v>
      </c>
      <c r="HN497" s="5">
        <v>11910.16</v>
      </c>
      <c r="HO497" s="5">
        <v>11910.16</v>
      </c>
      <c r="HP497" s="5">
        <v>11910.16</v>
      </c>
      <c r="HQ497" s="5">
        <v>11910.16</v>
      </c>
      <c r="HR497" s="5">
        <v>11910.16</v>
      </c>
      <c r="HS497" s="5">
        <v>11910.16</v>
      </c>
      <c r="HT497" s="5">
        <v>11910.16</v>
      </c>
      <c r="HU497" s="5">
        <v>11910.16</v>
      </c>
      <c r="HV497" s="5">
        <v>12624.7696</v>
      </c>
      <c r="HW497" s="5">
        <v>12624.7696</v>
      </c>
      <c r="HX497" s="5">
        <v>12624.7696</v>
      </c>
      <c r="HY497" s="5">
        <v>12624.7696</v>
      </c>
      <c r="HZ497" s="5">
        <v>12624.7696</v>
      </c>
      <c r="IA497" s="5">
        <v>12624.7696</v>
      </c>
      <c r="IB497" s="5">
        <v>12624.7696</v>
      </c>
      <c r="IC497" s="5">
        <v>12624.7696</v>
      </c>
      <c r="ID497" s="5">
        <v>12624.7696</v>
      </c>
      <c r="IE497" s="5">
        <v>12624.7696</v>
      </c>
      <c r="IF497" s="5">
        <v>12624.7696</v>
      </c>
      <c r="IG497" s="5">
        <v>12624.7696</v>
      </c>
      <c r="IH497" s="5">
        <v>13382.255776</v>
      </c>
      <c r="II497" s="5">
        <v>13382.255776</v>
      </c>
      <c r="IJ497" s="5">
        <v>13382.255776</v>
      </c>
      <c r="IK497" s="5">
        <v>13382.255776</v>
      </c>
      <c r="IL497" s="5">
        <v>13382.255776</v>
      </c>
      <c r="IM497" s="5">
        <v>13382.255776</v>
      </c>
      <c r="IN497" s="5">
        <v>13382.255776</v>
      </c>
      <c r="IO497" s="5">
        <v>13382.255776</v>
      </c>
      <c r="IP497" s="5">
        <v>13382.255776</v>
      </c>
      <c r="IQ497" s="5">
        <v>13382.255776</v>
      </c>
      <c r="IR497" s="5">
        <v>13382.255776</v>
      </c>
      <c r="IS497" s="5">
        <v>13382.255776</v>
      </c>
      <c r="IT497" s="5"/>
      <c r="IW497" s="5">
        <v>287</v>
      </c>
      <c r="IX497" s="5">
        <v>287</v>
      </c>
      <c r="IY497" s="5">
        <v>287</v>
      </c>
      <c r="IZ497" s="5">
        <v>287</v>
      </c>
      <c r="JA497" s="5">
        <v>287</v>
      </c>
      <c r="JB497" s="5">
        <v>287</v>
      </c>
      <c r="JC497" s="5">
        <v>287</v>
      </c>
      <c r="JD497" s="5">
        <v>287</v>
      </c>
      <c r="JE497" s="5">
        <v>287</v>
      </c>
      <c r="JF497" s="5">
        <v>287</v>
      </c>
      <c r="JG497" s="5">
        <v>287</v>
      </c>
      <c r="JH497" s="5">
        <v>287</v>
      </c>
      <c r="JI497" s="5">
        <v>304.21999999999997</v>
      </c>
      <c r="JJ497" s="5">
        <v>304.21999999999997</v>
      </c>
      <c r="JK497" s="5">
        <v>304.21999999999997</v>
      </c>
      <c r="JL497" s="5">
        <v>304.21999999999997</v>
      </c>
      <c r="JM497" s="5">
        <v>304.21999999999997</v>
      </c>
      <c r="JN497" s="5">
        <v>304.21999999999997</v>
      </c>
      <c r="JO497" s="5">
        <v>304.21999999999997</v>
      </c>
      <c r="JP497" s="5">
        <v>304.21999999999997</v>
      </c>
      <c r="JQ497" s="5">
        <v>304.21999999999997</v>
      </c>
      <c r="JR497" s="5">
        <v>304.21999999999997</v>
      </c>
      <c r="JS497" s="5">
        <v>304.21999999999997</v>
      </c>
      <c r="JT497" s="5">
        <v>304.21999999999997</v>
      </c>
      <c r="JU497" s="5">
        <v>322.47320000000002</v>
      </c>
      <c r="JV497" s="5">
        <v>322.47320000000002</v>
      </c>
      <c r="JW497" s="5">
        <v>322.47320000000002</v>
      </c>
      <c r="JX497" s="5">
        <v>322.47320000000002</v>
      </c>
      <c r="JY497" s="5">
        <v>322.47320000000002</v>
      </c>
      <c r="JZ497" s="5">
        <v>322.47320000000002</v>
      </c>
      <c r="KA497" s="5">
        <v>322.47320000000002</v>
      </c>
      <c r="KB497" s="5">
        <v>322.47320000000002</v>
      </c>
      <c r="KC497" s="5">
        <v>322.47320000000002</v>
      </c>
      <c r="KD497" s="5">
        <v>322.47320000000002</v>
      </c>
      <c r="KE497" s="5">
        <v>322.47320000000002</v>
      </c>
      <c r="KF497" s="5">
        <v>322.47320000000002</v>
      </c>
      <c r="KG497" s="5">
        <v>341.82159200000001</v>
      </c>
      <c r="KH497" s="5">
        <v>341.82159200000001</v>
      </c>
      <c r="KI497" s="5">
        <v>341.82159200000001</v>
      </c>
      <c r="KJ497" s="5">
        <v>341.82159200000001</v>
      </c>
      <c r="KK497" s="5">
        <v>341.82159200000001</v>
      </c>
      <c r="KL497" s="5">
        <v>341.82159200000001</v>
      </c>
      <c r="KM497" s="5">
        <v>341.82159200000001</v>
      </c>
      <c r="KN497" s="5">
        <v>341.82159200000001</v>
      </c>
      <c r="KO497" s="5">
        <v>341.82159200000001</v>
      </c>
      <c r="KP497" s="5">
        <v>341.82159200000001</v>
      </c>
      <c r="KQ497" s="5">
        <v>341.82159200000001</v>
      </c>
      <c r="KR497" s="5">
        <v>341.82159200000001</v>
      </c>
      <c r="KS497" s="5">
        <v>362.33088751999998</v>
      </c>
      <c r="KT497" s="5">
        <v>362.33088751999998</v>
      </c>
      <c r="KU497" s="5">
        <v>362.33088751999998</v>
      </c>
      <c r="KV497" s="5">
        <v>362.33088751999998</v>
      </c>
      <c r="KW497" s="5">
        <v>362.33088751999998</v>
      </c>
      <c r="KX497" s="5">
        <v>362.33088751999998</v>
      </c>
      <c r="KY497" s="5">
        <v>362.33088751999998</v>
      </c>
      <c r="KZ497" s="5">
        <v>362.33088751999998</v>
      </c>
      <c r="LA497" s="5">
        <v>362.33088751999998</v>
      </c>
      <c r="LB497" s="5">
        <v>362.33088751999998</v>
      </c>
      <c r="LC497" s="5">
        <v>362.33088751999998</v>
      </c>
      <c r="LD497" s="5">
        <v>362.33088751999998</v>
      </c>
      <c r="LE497" s="5">
        <v>384.07074077120001</v>
      </c>
      <c r="LF497" s="5">
        <v>384.07074077120001</v>
      </c>
      <c r="LG497" s="5">
        <v>384.07074077120001</v>
      </c>
      <c r="LH497" s="5">
        <v>384.07074077120001</v>
      </c>
      <c r="LI497" s="5">
        <v>384.07074077120001</v>
      </c>
      <c r="LJ497" s="5">
        <v>384.07074077120001</v>
      </c>
      <c r="LK497" s="5">
        <v>384.07074077120001</v>
      </c>
      <c r="LL497" s="5">
        <v>384.07074077120001</v>
      </c>
      <c r="LM497" s="5">
        <v>384.07074077120001</v>
      </c>
      <c r="LN497" s="5">
        <v>384.07074077120001</v>
      </c>
      <c r="LO497" s="5">
        <v>384.07074077120001</v>
      </c>
      <c r="LP497" s="5">
        <v>384.07074077120001</v>
      </c>
      <c r="LQ497" s="5"/>
      <c r="LT497" s="5">
        <v>304</v>
      </c>
      <c r="LU497" s="5">
        <v>304</v>
      </c>
      <c r="LV497" s="5">
        <v>304</v>
      </c>
      <c r="LW497" s="5">
        <v>304</v>
      </c>
      <c r="LX497" s="5">
        <v>304</v>
      </c>
      <c r="LY497" s="5">
        <v>304</v>
      </c>
      <c r="LZ497" s="5">
        <v>304</v>
      </c>
      <c r="MA497" s="5">
        <v>304</v>
      </c>
      <c r="MB497" s="5">
        <v>304</v>
      </c>
      <c r="MC497" s="5">
        <v>304</v>
      </c>
      <c r="MD497" s="5">
        <v>304</v>
      </c>
      <c r="ME497" s="5">
        <v>304</v>
      </c>
      <c r="MF497" s="5">
        <v>322.24</v>
      </c>
      <c r="MG497" s="5">
        <v>322.24</v>
      </c>
      <c r="MH497" s="5">
        <v>322.24</v>
      </c>
      <c r="MI497" s="5">
        <v>322.24</v>
      </c>
      <c r="MJ497" s="5">
        <v>322.24</v>
      </c>
      <c r="MK497" s="5">
        <v>322.24</v>
      </c>
      <c r="ML497" s="5">
        <v>322.24</v>
      </c>
      <c r="MM497" s="5">
        <v>322.24</v>
      </c>
      <c r="MN497" s="5">
        <v>322.24</v>
      </c>
      <c r="MO497" s="5">
        <v>322.24</v>
      </c>
      <c r="MP497" s="5">
        <v>322.24</v>
      </c>
      <c r="MQ497" s="5">
        <v>322.24</v>
      </c>
      <c r="MR497" s="5">
        <v>341.57440000000003</v>
      </c>
      <c r="MS497" s="5">
        <v>341.57440000000003</v>
      </c>
      <c r="MT497" s="5">
        <v>341.57440000000003</v>
      </c>
      <c r="MU497" s="5">
        <v>341.57440000000003</v>
      </c>
      <c r="MV497" s="5">
        <v>341.57440000000003</v>
      </c>
      <c r="MW497" s="5">
        <v>341.57440000000003</v>
      </c>
      <c r="MX497" s="5">
        <v>341.57440000000003</v>
      </c>
      <c r="MY497" s="5">
        <v>341.57440000000003</v>
      </c>
      <c r="MZ497" s="5">
        <v>341.57440000000003</v>
      </c>
      <c r="NA497" s="5">
        <v>341.57440000000003</v>
      </c>
      <c r="NB497" s="5">
        <v>341.57440000000003</v>
      </c>
      <c r="NC497" s="5">
        <v>341.57440000000003</v>
      </c>
      <c r="ND497" s="5">
        <v>362.06886400000002</v>
      </c>
      <c r="NE497" s="5">
        <v>362.06886400000002</v>
      </c>
      <c r="NF497" s="5">
        <v>362.06886400000002</v>
      </c>
      <c r="NG497" s="5">
        <v>362.06886400000002</v>
      </c>
      <c r="NH497" s="5">
        <v>362.06886400000002</v>
      </c>
      <c r="NI497" s="5">
        <v>362.06886400000002</v>
      </c>
      <c r="NJ497" s="5">
        <v>362.06886400000002</v>
      </c>
      <c r="NK497" s="5">
        <v>362.06886400000002</v>
      </c>
      <c r="NL497" s="5">
        <v>362.06886400000002</v>
      </c>
      <c r="NM497" s="5">
        <v>362.06886400000002</v>
      </c>
      <c r="NN497" s="5">
        <v>362.06886400000002</v>
      </c>
      <c r="NO497" s="5">
        <v>362.06886400000002</v>
      </c>
      <c r="NP497" s="5">
        <v>383.79299584</v>
      </c>
      <c r="NQ497" s="5">
        <v>383.79299584</v>
      </c>
      <c r="NR497" s="5">
        <v>383.79299584</v>
      </c>
      <c r="NS497" s="5">
        <v>383.79299584</v>
      </c>
      <c r="NT497" s="5">
        <v>383.79299584</v>
      </c>
      <c r="NU497" s="5">
        <v>383.79299584</v>
      </c>
      <c r="NV497" s="5">
        <v>383.79299584</v>
      </c>
      <c r="NW497" s="5">
        <v>383.79299584</v>
      </c>
      <c r="NX497" s="5">
        <v>383.79299584</v>
      </c>
      <c r="NY497" s="5">
        <v>383.79299584</v>
      </c>
      <c r="NZ497" s="5">
        <v>383.79299584</v>
      </c>
      <c r="OA497" s="5">
        <v>383.79299584</v>
      </c>
      <c r="OB497" s="5">
        <v>406.82057559039998</v>
      </c>
      <c r="OC497" s="5">
        <v>406.82057559039998</v>
      </c>
      <c r="OD497" s="5">
        <v>406.82057559039998</v>
      </c>
      <c r="OE497" s="5">
        <v>406.82057559039998</v>
      </c>
      <c r="OF497" s="5">
        <v>406.82057559039998</v>
      </c>
      <c r="OG497" s="5">
        <v>406.82057559039998</v>
      </c>
      <c r="OH497" s="5">
        <v>406.82057559039998</v>
      </c>
      <c r="OI497" s="5">
        <v>406.82057559039998</v>
      </c>
      <c r="OJ497" s="5">
        <v>406.82057559039998</v>
      </c>
      <c r="OK497" s="5">
        <v>406.82057559039998</v>
      </c>
      <c r="OL497" s="5">
        <v>406.82057559039998</v>
      </c>
      <c r="OM497" s="5">
        <v>406.82057559039998</v>
      </c>
      <c r="ON497" s="5"/>
      <c r="OQ497" s="59">
        <v>0</v>
      </c>
      <c r="OR497" s="59">
        <v>0</v>
      </c>
      <c r="OS497" s="59">
        <v>0</v>
      </c>
      <c r="OT497" s="59">
        <v>0</v>
      </c>
      <c r="OU497" s="59">
        <v>0</v>
      </c>
      <c r="OV497" s="59">
        <v>0</v>
      </c>
      <c r="OW497" s="59">
        <v>0</v>
      </c>
      <c r="OX497" s="59">
        <v>0</v>
      </c>
      <c r="OY497" s="59">
        <v>0</v>
      </c>
      <c r="OZ497" s="59">
        <v>0</v>
      </c>
      <c r="PA497" s="59">
        <v>0</v>
      </c>
      <c r="PB497" s="59">
        <v>0</v>
      </c>
      <c r="PC497" s="59">
        <v>0</v>
      </c>
      <c r="PD497" s="59">
        <v>0</v>
      </c>
      <c r="PE497" s="59">
        <v>0</v>
      </c>
      <c r="PF497" s="59">
        <v>0</v>
      </c>
      <c r="PG497" s="59">
        <v>0</v>
      </c>
      <c r="PH497" s="59">
        <v>0</v>
      </c>
      <c r="PI497" s="59">
        <v>0</v>
      </c>
      <c r="PJ497" s="59">
        <v>0</v>
      </c>
      <c r="PK497" s="59">
        <v>0</v>
      </c>
      <c r="PL497" s="59">
        <v>0</v>
      </c>
      <c r="PM497" s="59">
        <v>0</v>
      </c>
      <c r="PN497" s="59">
        <v>0</v>
      </c>
      <c r="PO497" s="59">
        <v>0</v>
      </c>
      <c r="PP497" s="59">
        <v>0</v>
      </c>
      <c r="PQ497" s="59">
        <v>0</v>
      </c>
      <c r="PR497" s="59">
        <v>0</v>
      </c>
      <c r="PS497" s="59">
        <v>0</v>
      </c>
      <c r="PT497" s="59">
        <v>0</v>
      </c>
      <c r="PU497" s="59">
        <v>0</v>
      </c>
      <c r="PV497" s="59">
        <v>0</v>
      </c>
      <c r="PW497" s="59">
        <v>0</v>
      </c>
      <c r="PX497" s="59">
        <v>0</v>
      </c>
      <c r="PY497" s="59">
        <v>0</v>
      </c>
      <c r="PZ497" s="59">
        <v>0</v>
      </c>
      <c r="QA497" s="59">
        <v>0</v>
      </c>
      <c r="QB497" s="59">
        <v>0</v>
      </c>
      <c r="QC497" s="59">
        <v>0</v>
      </c>
      <c r="QD497" s="59">
        <v>0</v>
      </c>
      <c r="QE497" s="59">
        <v>0</v>
      </c>
      <c r="QF497" s="59">
        <v>0</v>
      </c>
      <c r="QG497" s="59">
        <v>0</v>
      </c>
      <c r="QH497" s="59">
        <v>0</v>
      </c>
      <c r="QI497" s="59">
        <v>0</v>
      </c>
      <c r="QJ497" s="59">
        <v>0</v>
      </c>
      <c r="QK497" s="59">
        <v>0</v>
      </c>
      <c r="QL497" s="59">
        <v>0</v>
      </c>
      <c r="QM497" s="59">
        <v>0</v>
      </c>
      <c r="QN497" s="59">
        <v>0</v>
      </c>
      <c r="QO497" s="59">
        <v>0</v>
      </c>
      <c r="QP497" s="59">
        <v>0</v>
      </c>
      <c r="QQ497" s="59">
        <v>0</v>
      </c>
      <c r="QR497" s="59">
        <v>0</v>
      </c>
      <c r="QS497" s="59">
        <v>0</v>
      </c>
      <c r="QT497" s="59">
        <v>0</v>
      </c>
      <c r="QU497" s="59">
        <v>0</v>
      </c>
      <c r="QV497" s="59">
        <v>0</v>
      </c>
      <c r="QW497" s="59">
        <v>0</v>
      </c>
      <c r="QX497" s="59">
        <v>0</v>
      </c>
      <c r="QY497" s="59">
        <v>0</v>
      </c>
      <c r="QZ497" s="59">
        <v>0</v>
      </c>
      <c r="RA497" s="59">
        <v>0</v>
      </c>
      <c r="RB497" s="59">
        <v>0</v>
      </c>
      <c r="RC497" s="59">
        <v>0</v>
      </c>
      <c r="RD497" s="59">
        <v>0</v>
      </c>
      <c r="RE497" s="59">
        <v>0</v>
      </c>
      <c r="RF497" s="59">
        <v>0</v>
      </c>
      <c r="RG497" s="59">
        <v>0</v>
      </c>
      <c r="RH497" s="59">
        <v>0</v>
      </c>
      <c r="RI497" s="59">
        <v>0</v>
      </c>
      <c r="RJ497" s="59">
        <v>0</v>
      </c>
      <c r="RK497" s="59"/>
      <c r="RN497" s="59">
        <v>591</v>
      </c>
      <c r="RO497" s="59">
        <v>591</v>
      </c>
      <c r="RP497" s="59">
        <v>591</v>
      </c>
      <c r="RQ497" s="59">
        <v>591</v>
      </c>
      <c r="RR497" s="59">
        <v>591</v>
      </c>
      <c r="RS497" s="59">
        <v>591</v>
      </c>
      <c r="RT497" s="59">
        <v>591</v>
      </c>
      <c r="RU497" s="59">
        <v>591</v>
      </c>
      <c r="RV497" s="59">
        <v>591</v>
      </c>
      <c r="RW497" s="59">
        <v>591</v>
      </c>
      <c r="RX497" s="59">
        <v>591</v>
      </c>
      <c r="RY497" s="59">
        <v>591</v>
      </c>
      <c r="RZ497" s="59">
        <v>626.46</v>
      </c>
      <c r="SA497" s="59">
        <v>626.46</v>
      </c>
      <c r="SB497" s="59">
        <v>626.46</v>
      </c>
      <c r="SC497" s="59">
        <v>626.46</v>
      </c>
      <c r="SD497" s="59">
        <v>626.46</v>
      </c>
      <c r="SE497" s="59">
        <v>626.46</v>
      </c>
      <c r="SF497" s="59">
        <v>626.46</v>
      </c>
      <c r="SG497" s="59">
        <v>626.46</v>
      </c>
      <c r="SH497" s="59">
        <v>626.46</v>
      </c>
      <c r="SI497" s="59">
        <v>626.46</v>
      </c>
      <c r="SJ497" s="59">
        <v>626.46</v>
      </c>
      <c r="SK497" s="59">
        <v>626.46</v>
      </c>
      <c r="SL497" s="59">
        <v>664.0476000000001</v>
      </c>
      <c r="SM497" s="59">
        <v>664.0476000000001</v>
      </c>
      <c r="SN497" s="59">
        <v>664.0476000000001</v>
      </c>
      <c r="SO497" s="59">
        <v>664.0476000000001</v>
      </c>
      <c r="SP497" s="59">
        <v>664.0476000000001</v>
      </c>
      <c r="SQ497" s="59">
        <v>664.0476000000001</v>
      </c>
      <c r="SR497" s="59">
        <v>664.0476000000001</v>
      </c>
      <c r="SS497" s="59">
        <v>664.0476000000001</v>
      </c>
      <c r="ST497" s="59">
        <v>664.0476000000001</v>
      </c>
      <c r="SU497" s="59">
        <v>664.0476000000001</v>
      </c>
      <c r="SV497" s="59">
        <v>664.0476000000001</v>
      </c>
      <c r="SW497" s="59">
        <v>664.0476000000001</v>
      </c>
      <c r="SX497" s="59">
        <v>703.89045600000009</v>
      </c>
      <c r="SY497" s="59">
        <v>703.89045600000009</v>
      </c>
      <c r="SZ497" s="59">
        <v>703.89045600000009</v>
      </c>
      <c r="TA497" s="59">
        <v>703.89045600000009</v>
      </c>
      <c r="TB497" s="59">
        <v>703.89045600000009</v>
      </c>
      <c r="TC497" s="59">
        <v>703.89045600000009</v>
      </c>
      <c r="TD497" s="59">
        <v>703.89045600000009</v>
      </c>
      <c r="TE497" s="59">
        <v>703.89045600000009</v>
      </c>
      <c r="TF497" s="59">
        <v>703.89045600000009</v>
      </c>
      <c r="TG497" s="59">
        <v>703.89045600000009</v>
      </c>
      <c r="TH497" s="59">
        <v>703.89045600000009</v>
      </c>
      <c r="TI497" s="59">
        <v>703.89045600000009</v>
      </c>
      <c r="TJ497" s="59">
        <v>746.12388336000004</v>
      </c>
      <c r="TK497" s="59">
        <v>746.12388336000004</v>
      </c>
      <c r="TL497" s="59">
        <v>746.12388336000004</v>
      </c>
      <c r="TM497" s="59">
        <v>746.12388336000004</v>
      </c>
      <c r="TN497" s="59">
        <v>746.12388336000004</v>
      </c>
      <c r="TO497" s="59">
        <v>746.12388336000004</v>
      </c>
      <c r="TP497" s="59">
        <v>746.12388336000004</v>
      </c>
      <c r="TQ497" s="59">
        <v>746.12388336000004</v>
      </c>
      <c r="TR497" s="59">
        <v>746.12388336000004</v>
      </c>
      <c r="TS497" s="59">
        <v>746.12388336000004</v>
      </c>
      <c r="TT497" s="59">
        <v>746.12388336000004</v>
      </c>
      <c r="TU497" s="59">
        <v>746.12388336000004</v>
      </c>
      <c r="TV497" s="59">
        <v>790.89131636160005</v>
      </c>
      <c r="TW497" s="59">
        <v>790.89131636160005</v>
      </c>
      <c r="TX497" s="59">
        <v>790.89131636160005</v>
      </c>
      <c r="TY497" s="59">
        <v>790.89131636160005</v>
      </c>
      <c r="TZ497" s="59">
        <v>790.89131636160005</v>
      </c>
      <c r="UA497" s="59">
        <v>790.89131636160005</v>
      </c>
      <c r="UB497" s="59">
        <v>790.89131636160005</v>
      </c>
      <c r="UC497" s="59">
        <v>790.89131636160005</v>
      </c>
      <c r="UD497" s="59">
        <v>790.89131636160005</v>
      </c>
      <c r="UE497" s="59">
        <v>790.89131636160005</v>
      </c>
      <c r="UF497" s="59">
        <v>790.89131636160005</v>
      </c>
      <c r="UG497" s="59">
        <v>790.89131636160005</v>
      </c>
      <c r="UH497" s="59"/>
      <c r="UK497" s="59">
        <v>3444</v>
      </c>
      <c r="UL497" s="59">
        <v>3650.639999999999</v>
      </c>
      <c r="UM497" s="59">
        <v>3869.6783999999993</v>
      </c>
      <c r="UN497" s="59">
        <v>4101.859104000001</v>
      </c>
      <c r="UO497" s="59">
        <v>4347.9706502399995</v>
      </c>
      <c r="UP497" s="59">
        <v>4608.8488892543992</v>
      </c>
      <c r="UQ497" s="59"/>
      <c r="UT497" s="59">
        <v>3648</v>
      </c>
      <c r="UU497" s="59">
        <v>3866.8799999999992</v>
      </c>
      <c r="UV497" s="59">
        <v>4098.8928000000005</v>
      </c>
      <c r="UW497" s="59">
        <v>4344.8263679999991</v>
      </c>
      <c r="UX497" s="59">
        <v>4605.51595008</v>
      </c>
      <c r="UY497" s="59">
        <v>4881.8469070847996</v>
      </c>
      <c r="UZ497" s="59"/>
      <c r="VC497" s="59">
        <v>0</v>
      </c>
      <c r="VD497" s="59">
        <v>0</v>
      </c>
      <c r="VE497" s="59">
        <v>0</v>
      </c>
      <c r="VF497" s="59">
        <v>0</v>
      </c>
      <c r="VG497" s="59">
        <v>0</v>
      </c>
      <c r="VH497" s="59">
        <v>0</v>
      </c>
      <c r="VI497" s="59"/>
      <c r="VL497" s="59">
        <v>7092</v>
      </c>
      <c r="VM497" s="59">
        <v>7517.5199999999986</v>
      </c>
      <c r="VN497" s="59">
        <v>7968.5712000000003</v>
      </c>
      <c r="VO497" s="59">
        <v>8446.685472000001</v>
      </c>
      <c r="VP497" s="59">
        <v>8953.4866003200004</v>
      </c>
      <c r="VQ497" s="59">
        <v>9490.6957963391978</v>
      </c>
      <c r="VR497" s="59"/>
      <c r="VU497" s="59">
        <v>120000</v>
      </c>
      <c r="VV497" s="59">
        <v>127200</v>
      </c>
      <c r="VW497" s="59">
        <v>134832</v>
      </c>
      <c r="VX497" s="59">
        <v>142921.92000000001</v>
      </c>
      <c r="VY497" s="59">
        <v>151497.2352</v>
      </c>
      <c r="VZ497" s="59">
        <v>160587.06931200004</v>
      </c>
      <c r="WA497" s="59"/>
      <c r="WD497" s="59">
        <v>10000</v>
      </c>
      <c r="WE497" s="59">
        <v>10600</v>
      </c>
      <c r="WF497" s="59">
        <v>11236</v>
      </c>
      <c r="WG497" s="59">
        <v>11910.160000000002</v>
      </c>
      <c r="WH497" s="59">
        <v>12624.7696</v>
      </c>
      <c r="WI497" s="59">
        <v>13382.255776000004</v>
      </c>
      <c r="WJ497" s="59"/>
      <c r="WM497" s="59">
        <v>419.63911036508608</v>
      </c>
      <c r="WN497" s="59">
        <v>444.8174569869912</v>
      </c>
      <c r="WO497" s="59">
        <v>471.50650440621069</v>
      </c>
      <c r="WP497" s="59">
        <v>499.79689467058341</v>
      </c>
      <c r="WQ497" s="59">
        <v>529.78470835081828</v>
      </c>
      <c r="WR497" s="59">
        <v>561.5717908518676</v>
      </c>
      <c r="WS497" s="59"/>
      <c r="WV497" s="74">
        <v>18</v>
      </c>
      <c r="WW497" s="74">
        <v>30</v>
      </c>
      <c r="WX497" s="74">
        <v>42</v>
      </c>
      <c r="WY497" s="74">
        <v>54</v>
      </c>
      <c r="WZ497" s="74">
        <v>66</v>
      </c>
      <c r="XA497" s="74">
        <v>78</v>
      </c>
      <c r="XB497" s="74"/>
      <c r="XE497" s="80">
        <v>1</v>
      </c>
      <c r="XF497" s="80">
        <v>2</v>
      </c>
      <c r="XG497" s="80">
        <v>3</v>
      </c>
      <c r="XH497" s="80">
        <v>4</v>
      </c>
      <c r="XI497" s="80">
        <v>5</v>
      </c>
      <c r="XJ497" s="80">
        <v>6</v>
      </c>
      <c r="XK497" s="80"/>
      <c r="XL497" s="75"/>
      <c r="XM497" s="75"/>
      <c r="XN497" s="80">
        <v>6</v>
      </c>
      <c r="XO497" s="80">
        <v>6</v>
      </c>
      <c r="XP497" s="80">
        <v>6</v>
      </c>
      <c r="XQ497" s="80">
        <v>6</v>
      </c>
      <c r="XR497" s="80">
        <v>6</v>
      </c>
      <c r="XS497" s="80">
        <v>6</v>
      </c>
      <c r="XT497" s="80"/>
      <c r="XW497" s="80">
        <v>0</v>
      </c>
      <c r="XX497" s="80">
        <v>0</v>
      </c>
      <c r="XY497" s="80">
        <v>0</v>
      </c>
      <c r="XZ497" s="80">
        <v>0</v>
      </c>
      <c r="YA497" s="80">
        <v>0</v>
      </c>
      <c r="YB497" s="80">
        <v>0</v>
      </c>
      <c r="YC497" s="80"/>
      <c r="YF497" s="5">
        <v>874.94754511120482</v>
      </c>
      <c r="YG497" s="5">
        <v>927.44439781787696</v>
      </c>
      <c r="YH497" s="5">
        <v>983.09106168694962</v>
      </c>
      <c r="YI497" s="5">
        <v>1042.0765253881673</v>
      </c>
      <c r="YJ497" s="5">
        <v>3223.7399503147299</v>
      </c>
      <c r="YK497" s="5">
        <v>3417.1643473336144</v>
      </c>
      <c r="YL497" s="5"/>
      <c r="YO497" s="5">
        <v>18883.759966428875</v>
      </c>
      <c r="YP497" s="5">
        <v>20016.785564414604</v>
      </c>
      <c r="YQ497" s="5">
        <v>28290.390264372643</v>
      </c>
      <c r="YR497" s="5">
        <v>29987.813680235005</v>
      </c>
      <c r="YS497" s="5">
        <v>31787.082501049095</v>
      </c>
      <c r="YT497" s="5">
        <v>33694.307451112058</v>
      </c>
      <c r="YU497" s="5"/>
      <c r="YX497" s="5">
        <v>12915.315990601221</v>
      </c>
      <c r="YY497" s="5">
        <v>19838.334072437454</v>
      </c>
      <c r="YZ497" s="5">
        <v>28290.390264372643</v>
      </c>
      <c r="ZA497" s="5">
        <v>29987.813680235005</v>
      </c>
      <c r="ZB497" s="5">
        <v>31787.082501049095</v>
      </c>
      <c r="ZC497" s="5">
        <v>33694.307451112058</v>
      </c>
      <c r="ZD497" s="5"/>
      <c r="ZG497" s="5">
        <v>419.63911036508608</v>
      </c>
      <c r="ZH497" s="5">
        <v>444.8174569869912</v>
      </c>
      <c r="ZI497" s="5">
        <v>471.50650440621069</v>
      </c>
      <c r="ZJ497" s="5">
        <v>499.79689467058341</v>
      </c>
      <c r="ZK497" s="5">
        <v>529.78470835081828</v>
      </c>
      <c r="ZL497" s="5">
        <v>561.5717908518676</v>
      </c>
      <c r="ZM497" s="5"/>
      <c r="ZP497" s="60">
        <v>11749.89509022241</v>
      </c>
      <c r="ZQ497" s="60">
        <v>12454.888795635754</v>
      </c>
      <c r="ZR497" s="60">
        <v>13202.182123373899</v>
      </c>
      <c r="ZS497" s="60">
        <v>13994.313050776336</v>
      </c>
      <c r="ZT497" s="60">
        <v>14833.971833822912</v>
      </c>
      <c r="ZU497" s="60">
        <v>15724.010143852292</v>
      </c>
      <c r="ZV497" s="60"/>
      <c r="ZY497" s="60">
        <v>419.63911036508608</v>
      </c>
      <c r="ZZ497" s="60">
        <v>444.8174569869912</v>
      </c>
      <c r="AAA497" s="60">
        <v>471.50650440621069</v>
      </c>
      <c r="AAB497" s="60">
        <v>499.79689467058341</v>
      </c>
      <c r="AAC497" s="60">
        <v>529.78470835081828</v>
      </c>
      <c r="AAD497" s="60">
        <v>561.5717908518676</v>
      </c>
      <c r="AAE497" s="60"/>
      <c r="AAH497" s="60">
        <v>14267.729752412926</v>
      </c>
      <c r="AAI497" s="60">
        <v>24464.960134284513</v>
      </c>
      <c r="AAJ497" s="60">
        <v>35834.494334872012</v>
      </c>
      <c r="AAK497" s="60">
        <v>48480.298783046586</v>
      </c>
      <c r="AAL497" s="60">
        <v>62514.595585396557</v>
      </c>
      <c r="AAM497" s="60">
        <v>78058.47892840959</v>
      </c>
      <c r="AAN497" s="60"/>
      <c r="AAQ497" s="5">
        <v>26017.624842635334</v>
      </c>
      <c r="AAR497" s="5">
        <v>36919.848929920263</v>
      </c>
      <c r="AAS497" s="5">
        <v>49036.676458245915</v>
      </c>
      <c r="AAT497" s="5">
        <v>62474.611833822921</v>
      </c>
      <c r="AAU497" s="5">
        <v>77348.567419219471</v>
      </c>
      <c r="AAV497" s="5">
        <v>93782.489072261887</v>
      </c>
    </row>
    <row r="498" spans="2:724" ht="15" customHeight="1">
      <c r="B498" s="228">
        <v>225</v>
      </c>
      <c r="C498" s="228">
        <v>423049</v>
      </c>
      <c r="D498" s="229" t="s">
        <v>611</v>
      </c>
      <c r="E498" s="73" t="b">
        <v>0</v>
      </c>
      <c r="F498" s="230">
        <v>38968</v>
      </c>
      <c r="G498" s="231" t="s">
        <v>426</v>
      </c>
      <c r="H498" s="57" t="s">
        <v>280</v>
      </c>
      <c r="I498" s="57" t="s">
        <v>197</v>
      </c>
      <c r="J498" s="229" t="s">
        <v>281</v>
      </c>
      <c r="K498" s="232">
        <v>40000</v>
      </c>
      <c r="L498" s="232">
        <v>0</v>
      </c>
      <c r="M498" s="73" t="b">
        <v>1</v>
      </c>
      <c r="N498" s="73" t="b">
        <v>1</v>
      </c>
      <c r="O498" s="73" t="b">
        <v>1</v>
      </c>
      <c r="P498" s="27">
        <v>40064</v>
      </c>
      <c r="Q498" s="27" t="s">
        <v>426</v>
      </c>
      <c r="R498" s="69">
        <v>0</v>
      </c>
      <c r="S498" s="69">
        <v>0.06</v>
      </c>
      <c r="T498" s="69">
        <v>0.06</v>
      </c>
      <c r="U498" s="69">
        <v>0.06</v>
      </c>
      <c r="V498" s="69">
        <v>0.06</v>
      </c>
      <c r="W498" s="69">
        <v>0.06</v>
      </c>
      <c r="Z498" s="232">
        <v>40000</v>
      </c>
      <c r="AA498" s="232">
        <v>40000</v>
      </c>
      <c r="AB498" s="232">
        <v>43000</v>
      </c>
      <c r="AC498" s="232">
        <v>43000</v>
      </c>
      <c r="AD498" s="232">
        <v>43000</v>
      </c>
      <c r="AE498" s="232">
        <v>43000</v>
      </c>
      <c r="AF498" s="232">
        <v>43000</v>
      </c>
      <c r="AG498" s="232">
        <v>43000</v>
      </c>
      <c r="AH498" s="232">
        <v>43000</v>
      </c>
      <c r="AI498" s="232">
        <v>43000</v>
      </c>
      <c r="AJ498" s="232">
        <v>43000</v>
      </c>
      <c r="AK498" s="232">
        <v>43000</v>
      </c>
      <c r="AL498" s="5">
        <v>45580</v>
      </c>
      <c r="AM498" s="5">
        <v>45580</v>
      </c>
      <c r="AN498" s="5">
        <v>45580</v>
      </c>
      <c r="AO498" s="5">
        <v>45580</v>
      </c>
      <c r="AP498" s="5">
        <v>45580</v>
      </c>
      <c r="AQ498" s="5">
        <v>45580</v>
      </c>
      <c r="AR498" s="5">
        <v>45580</v>
      </c>
      <c r="AS498" s="5">
        <v>45580</v>
      </c>
      <c r="AT498" s="5">
        <v>45580</v>
      </c>
      <c r="AU498" s="5">
        <v>45580</v>
      </c>
      <c r="AV498" s="5">
        <v>45580</v>
      </c>
      <c r="AW498" s="5">
        <v>45580</v>
      </c>
      <c r="AX498" s="5">
        <v>48314.8</v>
      </c>
      <c r="AY498" s="5">
        <v>48314.8</v>
      </c>
      <c r="AZ498" s="5">
        <v>48314.8</v>
      </c>
      <c r="BA498" s="5">
        <v>48314.8</v>
      </c>
      <c r="BB498" s="5">
        <v>48314.8</v>
      </c>
      <c r="BC498" s="5">
        <v>48314.8</v>
      </c>
      <c r="BD498" s="5">
        <v>48314.8</v>
      </c>
      <c r="BE498" s="5">
        <v>48314.8</v>
      </c>
      <c r="BF498" s="5">
        <v>48314.8</v>
      </c>
      <c r="BG498" s="5">
        <v>48314.8</v>
      </c>
      <c r="BH498" s="5">
        <v>48314.8</v>
      </c>
      <c r="BI498" s="5">
        <v>48314.8</v>
      </c>
      <c r="BJ498" s="5">
        <v>51213.688000000009</v>
      </c>
      <c r="BK498" s="5">
        <v>51213.688000000009</v>
      </c>
      <c r="BL498" s="5">
        <v>51213.688000000009</v>
      </c>
      <c r="BM498" s="5">
        <v>51213.688000000009</v>
      </c>
      <c r="BN498" s="5">
        <v>51213.688000000009</v>
      </c>
      <c r="BO498" s="5">
        <v>51213.688000000009</v>
      </c>
      <c r="BP498" s="5">
        <v>51213.688000000009</v>
      </c>
      <c r="BQ498" s="5">
        <v>51213.688000000009</v>
      </c>
      <c r="BR498" s="5">
        <v>51213.688000000009</v>
      </c>
      <c r="BS498" s="5">
        <v>51213.688000000009</v>
      </c>
      <c r="BT498" s="5">
        <v>51213.688000000009</v>
      </c>
      <c r="BU498" s="5">
        <v>51213.688000000009</v>
      </c>
      <c r="BV498" s="5">
        <v>54286.509280000013</v>
      </c>
      <c r="BW498" s="5">
        <v>54286.509280000013</v>
      </c>
      <c r="BX498" s="5">
        <v>54286.509280000013</v>
      </c>
      <c r="BY498" s="5">
        <v>54286.509280000013</v>
      </c>
      <c r="BZ498" s="5">
        <v>54286.509280000013</v>
      </c>
      <c r="CA498" s="5">
        <v>54286.509280000013</v>
      </c>
      <c r="CB498" s="5">
        <v>54286.509280000013</v>
      </c>
      <c r="CC498" s="5">
        <v>54286.509280000013</v>
      </c>
      <c r="CD498" s="5">
        <v>54286.509280000013</v>
      </c>
      <c r="CE498" s="5">
        <v>54286.509280000013</v>
      </c>
      <c r="CF498" s="5">
        <v>54286.509280000013</v>
      </c>
      <c r="CG498" s="5">
        <v>54286.509280000013</v>
      </c>
      <c r="CH498" s="5">
        <v>57543.699836800013</v>
      </c>
      <c r="CI498" s="5">
        <v>57543.699836800013</v>
      </c>
      <c r="CJ498" s="5">
        <v>57543.699836800013</v>
      </c>
      <c r="CK498" s="5">
        <v>57543.699836800013</v>
      </c>
      <c r="CL498" s="5">
        <v>57543.699836800013</v>
      </c>
      <c r="CM498" s="5">
        <v>57543.699836800013</v>
      </c>
      <c r="CN498" s="5">
        <v>57543.699836800013</v>
      </c>
      <c r="CO498" s="5">
        <v>57543.699836800013</v>
      </c>
      <c r="CP498" s="5">
        <v>57543.699836800013</v>
      </c>
      <c r="CQ498" s="5">
        <v>57543.699836800013</v>
      </c>
      <c r="CR498" s="5">
        <v>57543.699836800013</v>
      </c>
      <c r="CS498" s="5">
        <v>57543.699836800013</v>
      </c>
      <c r="CU498" s="69">
        <v>0</v>
      </c>
      <c r="CV498" s="69">
        <v>0</v>
      </c>
      <c r="CW498" s="69">
        <v>0</v>
      </c>
      <c r="CX498" s="69">
        <v>0</v>
      </c>
      <c r="CY498" s="69">
        <v>0</v>
      </c>
      <c r="CZ498" s="69">
        <v>0</v>
      </c>
      <c r="DC498" s="5">
        <v>0</v>
      </c>
      <c r="DD498" s="5">
        <v>0</v>
      </c>
      <c r="DE498" s="5">
        <v>0</v>
      </c>
      <c r="DF498" s="5">
        <v>0</v>
      </c>
      <c r="DG498" s="5">
        <v>0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0</v>
      </c>
      <c r="DO498" s="5">
        <v>0</v>
      </c>
      <c r="DP498" s="5">
        <v>0</v>
      </c>
      <c r="DQ498" s="5">
        <v>0</v>
      </c>
      <c r="DR498" s="5">
        <v>0</v>
      </c>
      <c r="DS498" s="5">
        <v>0</v>
      </c>
      <c r="DT498" s="5">
        <v>0</v>
      </c>
      <c r="DU498" s="5">
        <v>0</v>
      </c>
      <c r="DV498" s="5">
        <v>0</v>
      </c>
      <c r="DW498" s="5">
        <v>0</v>
      </c>
      <c r="DX498" s="5">
        <v>0</v>
      </c>
      <c r="DY498" s="5">
        <v>0</v>
      </c>
      <c r="DZ498" s="5">
        <v>0</v>
      </c>
      <c r="EA498" s="5">
        <v>0</v>
      </c>
      <c r="EB498" s="5">
        <v>0</v>
      </c>
      <c r="EC498" s="5">
        <v>0</v>
      </c>
      <c r="ED498" s="5">
        <v>0</v>
      </c>
      <c r="EE498" s="5">
        <v>0</v>
      </c>
      <c r="EF498" s="5">
        <v>0</v>
      </c>
      <c r="EG498" s="5">
        <v>0</v>
      </c>
      <c r="EH498" s="5">
        <v>0</v>
      </c>
      <c r="EI498" s="5">
        <v>0</v>
      </c>
      <c r="EJ498" s="5">
        <v>0</v>
      </c>
      <c r="EK498" s="5">
        <v>0</v>
      </c>
      <c r="EL498" s="5">
        <v>0</v>
      </c>
      <c r="EM498" s="5">
        <v>0</v>
      </c>
      <c r="EN498" s="5">
        <v>0</v>
      </c>
      <c r="EO498" s="5">
        <v>0</v>
      </c>
      <c r="EP498" s="5">
        <v>0</v>
      </c>
      <c r="EQ498" s="5">
        <v>0</v>
      </c>
      <c r="ER498" s="5">
        <v>0</v>
      </c>
      <c r="ES498" s="5">
        <v>0</v>
      </c>
      <c r="ET498" s="5">
        <v>0</v>
      </c>
      <c r="EU498" s="5">
        <v>0</v>
      </c>
      <c r="EV498" s="5">
        <v>0</v>
      </c>
      <c r="EW498" s="5">
        <v>0</v>
      </c>
      <c r="EX498" s="5">
        <v>0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0</v>
      </c>
      <c r="FE498" s="5">
        <v>0</v>
      </c>
      <c r="FF498" s="5">
        <v>0</v>
      </c>
      <c r="FG498" s="5">
        <v>0</v>
      </c>
      <c r="FH498" s="5">
        <v>0</v>
      </c>
      <c r="FI498" s="5">
        <v>0</v>
      </c>
      <c r="FJ498" s="5">
        <v>0</v>
      </c>
      <c r="FK498" s="5">
        <v>0</v>
      </c>
      <c r="FL498" s="5">
        <v>0</v>
      </c>
      <c r="FM498" s="5">
        <v>0</v>
      </c>
      <c r="FN498" s="5">
        <v>0</v>
      </c>
      <c r="FO498" s="5">
        <v>0</v>
      </c>
      <c r="FP498" s="5">
        <v>0</v>
      </c>
      <c r="FQ498" s="5">
        <v>0</v>
      </c>
      <c r="FR498" s="5">
        <v>0</v>
      </c>
      <c r="FS498" s="5">
        <v>0</v>
      </c>
      <c r="FT498" s="5">
        <v>0</v>
      </c>
      <c r="FU498" s="5">
        <v>0</v>
      </c>
      <c r="FV498" s="5">
        <v>0</v>
      </c>
      <c r="FW498" s="5"/>
      <c r="FZ498" s="5">
        <v>40000</v>
      </c>
      <c r="GA498" s="5">
        <v>40000</v>
      </c>
      <c r="GB498" s="5">
        <v>43000</v>
      </c>
      <c r="GC498" s="5">
        <v>43000</v>
      </c>
      <c r="GD498" s="5">
        <v>43000</v>
      </c>
      <c r="GE498" s="5">
        <v>43000</v>
      </c>
      <c r="GF498" s="5">
        <v>43000</v>
      </c>
      <c r="GG498" s="5">
        <v>43000</v>
      </c>
      <c r="GH498" s="5">
        <v>43000</v>
      </c>
      <c r="GI498" s="5">
        <v>43000</v>
      </c>
      <c r="GJ498" s="5">
        <v>43000</v>
      </c>
      <c r="GK498" s="5">
        <v>43000</v>
      </c>
      <c r="GL498" s="5">
        <v>45580</v>
      </c>
      <c r="GM498" s="5">
        <v>45580</v>
      </c>
      <c r="GN498" s="5">
        <v>45580</v>
      </c>
      <c r="GO498" s="5">
        <v>45580</v>
      </c>
      <c r="GP498" s="5">
        <v>45580</v>
      </c>
      <c r="GQ498" s="5">
        <v>45580</v>
      </c>
      <c r="GR498" s="5">
        <v>45580</v>
      </c>
      <c r="GS498" s="5">
        <v>45580</v>
      </c>
      <c r="GT498" s="5">
        <v>45580</v>
      </c>
      <c r="GU498" s="5">
        <v>45580</v>
      </c>
      <c r="GV498" s="5">
        <v>45580</v>
      </c>
      <c r="GW498" s="5">
        <v>45580</v>
      </c>
      <c r="GX498" s="5">
        <v>48314.8</v>
      </c>
      <c r="GY498" s="5">
        <v>48314.8</v>
      </c>
      <c r="GZ498" s="5">
        <v>48314.8</v>
      </c>
      <c r="HA498" s="5">
        <v>48314.8</v>
      </c>
      <c r="HB498" s="5">
        <v>48314.8</v>
      </c>
      <c r="HC498" s="5">
        <v>48314.8</v>
      </c>
      <c r="HD498" s="5">
        <v>48314.8</v>
      </c>
      <c r="HE498" s="5">
        <v>48314.8</v>
      </c>
      <c r="HF498" s="5">
        <v>48314.8</v>
      </c>
      <c r="HG498" s="5">
        <v>48314.8</v>
      </c>
      <c r="HH498" s="5">
        <v>48314.8</v>
      </c>
      <c r="HI498" s="5">
        <v>48314.8</v>
      </c>
      <c r="HJ498" s="5">
        <v>51213.688000000009</v>
      </c>
      <c r="HK498" s="5">
        <v>51213.688000000009</v>
      </c>
      <c r="HL498" s="5">
        <v>51213.688000000009</v>
      </c>
      <c r="HM498" s="5">
        <v>51213.688000000009</v>
      </c>
      <c r="HN498" s="5">
        <v>51213.688000000009</v>
      </c>
      <c r="HO498" s="5">
        <v>51213.688000000009</v>
      </c>
      <c r="HP498" s="5">
        <v>51213.688000000009</v>
      </c>
      <c r="HQ498" s="5">
        <v>51213.688000000009</v>
      </c>
      <c r="HR498" s="5">
        <v>51213.688000000009</v>
      </c>
      <c r="HS498" s="5">
        <v>51213.688000000009</v>
      </c>
      <c r="HT498" s="5">
        <v>51213.688000000009</v>
      </c>
      <c r="HU498" s="5">
        <v>51213.688000000009</v>
      </c>
      <c r="HV498" s="5">
        <v>54286.509280000013</v>
      </c>
      <c r="HW498" s="5">
        <v>54286.509280000013</v>
      </c>
      <c r="HX498" s="5">
        <v>54286.509280000013</v>
      </c>
      <c r="HY498" s="5">
        <v>54286.509280000013</v>
      </c>
      <c r="HZ498" s="5">
        <v>54286.509280000013</v>
      </c>
      <c r="IA498" s="5">
        <v>54286.509280000013</v>
      </c>
      <c r="IB498" s="5">
        <v>54286.509280000013</v>
      </c>
      <c r="IC498" s="5">
        <v>54286.509280000013</v>
      </c>
      <c r="ID498" s="5">
        <v>54286.509280000013</v>
      </c>
      <c r="IE498" s="5">
        <v>54286.509280000013</v>
      </c>
      <c r="IF498" s="5">
        <v>54286.509280000013</v>
      </c>
      <c r="IG498" s="5">
        <v>54286.509280000013</v>
      </c>
      <c r="IH498" s="5">
        <v>57543.699836800013</v>
      </c>
      <c r="II498" s="5">
        <v>57543.699836800013</v>
      </c>
      <c r="IJ498" s="5">
        <v>57543.699836800013</v>
      </c>
      <c r="IK498" s="5">
        <v>57543.699836800013</v>
      </c>
      <c r="IL498" s="5">
        <v>57543.699836800013</v>
      </c>
      <c r="IM498" s="5">
        <v>57543.699836800013</v>
      </c>
      <c r="IN498" s="5">
        <v>57543.699836800013</v>
      </c>
      <c r="IO498" s="5">
        <v>57543.699836800013</v>
      </c>
      <c r="IP498" s="5">
        <v>57543.699836800013</v>
      </c>
      <c r="IQ498" s="5">
        <v>57543.699836800013</v>
      </c>
      <c r="IR498" s="5">
        <v>57543.699836800013</v>
      </c>
      <c r="IS498" s="5">
        <v>57543.699836800013</v>
      </c>
      <c r="IT498" s="5"/>
      <c r="IW498" s="5">
        <v>1148</v>
      </c>
      <c r="IX498" s="5">
        <v>1148</v>
      </c>
      <c r="IY498" s="5">
        <v>1234.0999999999999</v>
      </c>
      <c r="IZ498" s="5">
        <v>1234.0999999999999</v>
      </c>
      <c r="JA498" s="5">
        <v>1234.0999999999999</v>
      </c>
      <c r="JB498" s="5">
        <v>1234.0999999999999</v>
      </c>
      <c r="JC498" s="5">
        <v>1234.0999999999999</v>
      </c>
      <c r="JD498" s="5">
        <v>1234.0999999999999</v>
      </c>
      <c r="JE498" s="5">
        <v>1234.0999999999999</v>
      </c>
      <c r="JF498" s="5">
        <v>1234.0999999999999</v>
      </c>
      <c r="JG498" s="5">
        <v>1234.0999999999999</v>
      </c>
      <c r="JH498" s="5">
        <v>1234.0999999999999</v>
      </c>
      <c r="JI498" s="5">
        <v>1308.146</v>
      </c>
      <c r="JJ498" s="5">
        <v>1308.146</v>
      </c>
      <c r="JK498" s="5">
        <v>1308.146</v>
      </c>
      <c r="JL498" s="5">
        <v>1308.146</v>
      </c>
      <c r="JM498" s="5">
        <v>1308.146</v>
      </c>
      <c r="JN498" s="5">
        <v>1308.146</v>
      </c>
      <c r="JO498" s="5">
        <v>1308.146</v>
      </c>
      <c r="JP498" s="5">
        <v>1308.146</v>
      </c>
      <c r="JQ498" s="5">
        <v>1308.146</v>
      </c>
      <c r="JR498" s="5">
        <v>1308.146</v>
      </c>
      <c r="JS498" s="5">
        <v>1308.146</v>
      </c>
      <c r="JT498" s="5">
        <v>1308.146</v>
      </c>
      <c r="JU498" s="5">
        <v>1386.6347600000001</v>
      </c>
      <c r="JV498" s="5">
        <v>1386.6347600000001</v>
      </c>
      <c r="JW498" s="5">
        <v>1386.6347600000001</v>
      </c>
      <c r="JX498" s="5">
        <v>1386.6347600000001</v>
      </c>
      <c r="JY498" s="5">
        <v>1386.6347600000001</v>
      </c>
      <c r="JZ498" s="5">
        <v>1386.6347600000001</v>
      </c>
      <c r="KA498" s="5">
        <v>1386.6347600000001</v>
      </c>
      <c r="KB498" s="5">
        <v>1386.6347600000001</v>
      </c>
      <c r="KC498" s="5">
        <v>1386.6347600000001</v>
      </c>
      <c r="KD498" s="5">
        <v>1386.6347600000001</v>
      </c>
      <c r="KE498" s="5">
        <v>1386.6347600000001</v>
      </c>
      <c r="KF498" s="5">
        <v>1386.6347600000001</v>
      </c>
      <c r="KG498" s="5">
        <v>1469.8328456000002</v>
      </c>
      <c r="KH498" s="5">
        <v>1469.8328456000002</v>
      </c>
      <c r="KI498" s="5">
        <v>1469.8328456000002</v>
      </c>
      <c r="KJ498" s="5">
        <v>1469.8328456000002</v>
      </c>
      <c r="KK498" s="5">
        <v>1469.8328456000002</v>
      </c>
      <c r="KL498" s="5">
        <v>1469.8328456000002</v>
      </c>
      <c r="KM498" s="5">
        <v>1469.8328456000002</v>
      </c>
      <c r="KN498" s="5">
        <v>1469.8328456000002</v>
      </c>
      <c r="KO498" s="5">
        <v>1469.8328456000002</v>
      </c>
      <c r="KP498" s="5">
        <v>1469.8328456000002</v>
      </c>
      <c r="KQ498" s="5">
        <v>1469.8328456000002</v>
      </c>
      <c r="KR498" s="5">
        <v>1469.8328456000002</v>
      </c>
      <c r="KS498" s="5">
        <v>1558.0228163360005</v>
      </c>
      <c r="KT498" s="5">
        <v>1558.0228163360005</v>
      </c>
      <c r="KU498" s="5">
        <v>1558.0228163360005</v>
      </c>
      <c r="KV498" s="5">
        <v>1558.0228163360005</v>
      </c>
      <c r="KW498" s="5">
        <v>1558.0228163360005</v>
      </c>
      <c r="KX498" s="5">
        <v>1558.0228163360005</v>
      </c>
      <c r="KY498" s="5">
        <v>1558.0228163360005</v>
      </c>
      <c r="KZ498" s="5">
        <v>1558.0228163360005</v>
      </c>
      <c r="LA498" s="5">
        <v>1558.0228163360005</v>
      </c>
      <c r="LB498" s="5">
        <v>1558.0228163360005</v>
      </c>
      <c r="LC498" s="5">
        <v>1558.0228163360005</v>
      </c>
      <c r="LD498" s="5">
        <v>1558.0228163360005</v>
      </c>
      <c r="LE498" s="5">
        <v>1651.5041853161604</v>
      </c>
      <c r="LF498" s="5">
        <v>1651.5041853161604</v>
      </c>
      <c r="LG498" s="5">
        <v>1651.5041853161604</v>
      </c>
      <c r="LH498" s="5">
        <v>1651.5041853161604</v>
      </c>
      <c r="LI498" s="5">
        <v>1651.5041853161604</v>
      </c>
      <c r="LJ498" s="5">
        <v>1651.5041853161604</v>
      </c>
      <c r="LK498" s="5">
        <v>1651.5041853161604</v>
      </c>
      <c r="LL498" s="5">
        <v>1651.5041853161604</v>
      </c>
      <c r="LM498" s="5">
        <v>1651.5041853161604</v>
      </c>
      <c r="LN498" s="5">
        <v>1651.5041853161604</v>
      </c>
      <c r="LO498" s="5">
        <v>1651.5041853161604</v>
      </c>
      <c r="LP498" s="5">
        <v>1651.5041853161604</v>
      </c>
      <c r="LQ498" s="5"/>
      <c r="LT498" s="5">
        <v>1216</v>
      </c>
      <c r="LU498" s="5">
        <v>1216</v>
      </c>
      <c r="LV498" s="5">
        <v>1307.2</v>
      </c>
      <c r="LW498" s="5">
        <v>1307.2</v>
      </c>
      <c r="LX498" s="5">
        <v>1307.2</v>
      </c>
      <c r="LY498" s="5">
        <v>1307.2</v>
      </c>
      <c r="LZ498" s="5">
        <v>1307.2</v>
      </c>
      <c r="MA498" s="5">
        <v>1307.2</v>
      </c>
      <c r="MB498" s="5">
        <v>1307.2</v>
      </c>
      <c r="MC498" s="5">
        <v>1307.2</v>
      </c>
      <c r="MD498" s="5">
        <v>1307.2</v>
      </c>
      <c r="ME498" s="5">
        <v>1307.2</v>
      </c>
      <c r="MF498" s="5">
        <v>1385.6320000000001</v>
      </c>
      <c r="MG498" s="5">
        <v>1385.6320000000001</v>
      </c>
      <c r="MH498" s="5">
        <v>1385.6320000000001</v>
      </c>
      <c r="MI498" s="5">
        <v>1385.6320000000001</v>
      </c>
      <c r="MJ498" s="5">
        <v>1385.6320000000001</v>
      </c>
      <c r="MK498" s="5">
        <v>1385.6320000000001</v>
      </c>
      <c r="ML498" s="5">
        <v>1385.6320000000001</v>
      </c>
      <c r="MM498" s="5">
        <v>1385.6320000000001</v>
      </c>
      <c r="MN498" s="5">
        <v>1385.6320000000001</v>
      </c>
      <c r="MO498" s="5">
        <v>1385.6320000000001</v>
      </c>
      <c r="MP498" s="5">
        <v>1385.6320000000001</v>
      </c>
      <c r="MQ498" s="5">
        <v>1385.6320000000001</v>
      </c>
      <c r="MR498" s="5">
        <v>1468.7699200000002</v>
      </c>
      <c r="MS498" s="5">
        <v>1468.7699200000002</v>
      </c>
      <c r="MT498" s="5">
        <v>1468.7699200000002</v>
      </c>
      <c r="MU498" s="5">
        <v>1468.7699200000002</v>
      </c>
      <c r="MV498" s="5">
        <v>1468.7699200000002</v>
      </c>
      <c r="MW498" s="5">
        <v>1468.7699200000002</v>
      </c>
      <c r="MX498" s="5">
        <v>1468.7699200000002</v>
      </c>
      <c r="MY498" s="5">
        <v>1468.7699200000002</v>
      </c>
      <c r="MZ498" s="5">
        <v>1468.7699200000002</v>
      </c>
      <c r="NA498" s="5">
        <v>1468.7699200000002</v>
      </c>
      <c r="NB498" s="5">
        <v>1468.7699200000002</v>
      </c>
      <c r="NC498" s="5">
        <v>1468.7699200000002</v>
      </c>
      <c r="ND498" s="5">
        <v>1556.8961152000002</v>
      </c>
      <c r="NE498" s="5">
        <v>1556.8961152000002</v>
      </c>
      <c r="NF498" s="5">
        <v>1556.8961152000002</v>
      </c>
      <c r="NG498" s="5">
        <v>1556.8961152000002</v>
      </c>
      <c r="NH498" s="5">
        <v>1556.8961152000002</v>
      </c>
      <c r="NI498" s="5">
        <v>1556.8961152000002</v>
      </c>
      <c r="NJ498" s="5">
        <v>1556.8961152000002</v>
      </c>
      <c r="NK498" s="5">
        <v>1556.8961152000002</v>
      </c>
      <c r="NL498" s="5">
        <v>1556.8961152000002</v>
      </c>
      <c r="NM498" s="5">
        <v>1556.8961152000002</v>
      </c>
      <c r="NN498" s="5">
        <v>1556.8961152000002</v>
      </c>
      <c r="NO498" s="5">
        <v>1556.8961152000002</v>
      </c>
      <c r="NP498" s="5">
        <v>1650.3098821120004</v>
      </c>
      <c r="NQ498" s="5">
        <v>1650.3098821120004</v>
      </c>
      <c r="NR498" s="5">
        <v>1650.3098821120004</v>
      </c>
      <c r="NS498" s="5">
        <v>1650.3098821120004</v>
      </c>
      <c r="NT498" s="5">
        <v>1650.3098821120004</v>
      </c>
      <c r="NU498" s="5">
        <v>1650.3098821120004</v>
      </c>
      <c r="NV498" s="5">
        <v>1650.3098821120004</v>
      </c>
      <c r="NW498" s="5">
        <v>1650.3098821120004</v>
      </c>
      <c r="NX498" s="5">
        <v>1650.3098821120004</v>
      </c>
      <c r="NY498" s="5">
        <v>1650.3098821120004</v>
      </c>
      <c r="NZ498" s="5">
        <v>1650.3098821120004</v>
      </c>
      <c r="OA498" s="5">
        <v>1650.3098821120004</v>
      </c>
      <c r="OB498" s="5">
        <v>1749.3284750387204</v>
      </c>
      <c r="OC498" s="5">
        <v>1749.3284750387204</v>
      </c>
      <c r="OD498" s="5">
        <v>1749.3284750387204</v>
      </c>
      <c r="OE498" s="5">
        <v>1749.3284750387204</v>
      </c>
      <c r="OF498" s="5">
        <v>1749.3284750387204</v>
      </c>
      <c r="OG498" s="5">
        <v>1749.3284750387204</v>
      </c>
      <c r="OH498" s="5">
        <v>1749.3284750387204</v>
      </c>
      <c r="OI498" s="5">
        <v>1749.3284750387204</v>
      </c>
      <c r="OJ498" s="5">
        <v>1749.3284750387204</v>
      </c>
      <c r="OK498" s="5">
        <v>1749.3284750387204</v>
      </c>
      <c r="OL498" s="5">
        <v>1749.3284750387204</v>
      </c>
      <c r="OM498" s="5">
        <v>1749.3284750387204</v>
      </c>
      <c r="ON498" s="5"/>
      <c r="OQ498" s="59">
        <v>1006.3498749999999</v>
      </c>
      <c r="OR498" s="59">
        <v>1006.3498749999999</v>
      </c>
      <c r="OS498" s="59">
        <v>1429.7548749999994</v>
      </c>
      <c r="OT498" s="59">
        <v>1429.7548749999994</v>
      </c>
      <c r="OU498" s="59">
        <v>1429.7548749999994</v>
      </c>
      <c r="OV498" s="59">
        <v>1429.7548749999994</v>
      </c>
      <c r="OW498" s="59">
        <v>1429.7548749999994</v>
      </c>
      <c r="OX498" s="59">
        <v>1429.7548749999994</v>
      </c>
      <c r="OY498" s="59">
        <v>1429.7548749999994</v>
      </c>
      <c r="OZ498" s="59">
        <v>1429.7548749999994</v>
      </c>
      <c r="PA498" s="59">
        <v>1429.7548749999994</v>
      </c>
      <c r="PB498" s="59">
        <v>1429.7548749999994</v>
      </c>
      <c r="PC498" s="59">
        <v>1793.8831749999997</v>
      </c>
      <c r="PD498" s="59">
        <v>1793.8831749999997</v>
      </c>
      <c r="PE498" s="59">
        <v>1793.8831749999997</v>
      </c>
      <c r="PF498" s="59">
        <v>1793.8831749999997</v>
      </c>
      <c r="PG498" s="59">
        <v>1793.8831749999997</v>
      </c>
      <c r="PH498" s="59">
        <v>1793.8831749999997</v>
      </c>
      <c r="PI498" s="59">
        <v>1793.8831749999997</v>
      </c>
      <c r="PJ498" s="59">
        <v>1793.8831749999997</v>
      </c>
      <c r="PK498" s="59">
        <v>1793.8831749999997</v>
      </c>
      <c r="PL498" s="59">
        <v>1793.8831749999997</v>
      </c>
      <c r="PM498" s="59">
        <v>1793.8831749999997</v>
      </c>
      <c r="PN498" s="59">
        <v>1793.8831749999997</v>
      </c>
      <c r="PO498" s="59">
        <v>2179.8591729999998</v>
      </c>
      <c r="PP498" s="59">
        <v>2179.8591729999998</v>
      </c>
      <c r="PQ498" s="59">
        <v>2179.8591729999998</v>
      </c>
      <c r="PR498" s="59">
        <v>2179.8591729999998</v>
      </c>
      <c r="PS498" s="59">
        <v>2179.8591729999998</v>
      </c>
      <c r="PT498" s="59">
        <v>2179.8591729999998</v>
      </c>
      <c r="PU498" s="59">
        <v>2179.8591729999998</v>
      </c>
      <c r="PV498" s="59">
        <v>2179.8591729999998</v>
      </c>
      <c r="PW498" s="59">
        <v>2179.8591729999998</v>
      </c>
      <c r="PX498" s="59">
        <v>2179.8591729999998</v>
      </c>
      <c r="PY498" s="59">
        <v>2179.8591729999998</v>
      </c>
      <c r="PZ498" s="59">
        <v>2179.8591729999998</v>
      </c>
      <c r="QA498" s="59">
        <v>2678.8083078400018</v>
      </c>
      <c r="QB498" s="59">
        <v>2678.8083078400018</v>
      </c>
      <c r="QC498" s="59">
        <v>2678.8083078400018</v>
      </c>
      <c r="QD498" s="59">
        <v>2678.8083078400018</v>
      </c>
      <c r="QE498" s="59">
        <v>2678.8083078400018</v>
      </c>
      <c r="QF498" s="59">
        <v>2678.8083078400018</v>
      </c>
      <c r="QG498" s="59">
        <v>2678.8083078400018</v>
      </c>
      <c r="QH498" s="59">
        <v>2678.8083078400018</v>
      </c>
      <c r="QI498" s="59">
        <v>2678.8083078400018</v>
      </c>
      <c r="QJ498" s="59">
        <v>2678.8083078400018</v>
      </c>
      <c r="QK498" s="59">
        <v>2678.8083078400018</v>
      </c>
      <c r="QL498" s="59">
        <v>2678.8083078400018</v>
      </c>
      <c r="QM498" s="59">
        <v>3257.051816310402</v>
      </c>
      <c r="QN498" s="59">
        <v>3257.051816310402</v>
      </c>
      <c r="QO498" s="59">
        <v>3257.051816310402</v>
      </c>
      <c r="QP498" s="59">
        <v>3257.051816310402</v>
      </c>
      <c r="QQ498" s="59">
        <v>3257.051816310402</v>
      </c>
      <c r="QR498" s="59">
        <v>3257.051816310402</v>
      </c>
      <c r="QS498" s="59">
        <v>3257.051816310402</v>
      </c>
      <c r="QT498" s="59">
        <v>3257.051816310402</v>
      </c>
      <c r="QU498" s="59">
        <v>3257.051816310402</v>
      </c>
      <c r="QV498" s="59">
        <v>3257.051816310402</v>
      </c>
      <c r="QW498" s="59">
        <v>3257.051816310402</v>
      </c>
      <c r="QX498" s="59">
        <v>3257.051816310402</v>
      </c>
      <c r="QY498" s="59">
        <v>3869.9899352890266</v>
      </c>
      <c r="QZ498" s="59">
        <v>3869.9899352890266</v>
      </c>
      <c r="RA498" s="59">
        <v>3869.9899352890266</v>
      </c>
      <c r="RB498" s="59">
        <v>3869.9899352890266</v>
      </c>
      <c r="RC498" s="59">
        <v>3869.9899352890266</v>
      </c>
      <c r="RD498" s="59">
        <v>3869.9899352890266</v>
      </c>
      <c r="RE498" s="59">
        <v>3869.9899352890266</v>
      </c>
      <c r="RF498" s="59">
        <v>3869.9899352890266</v>
      </c>
      <c r="RG498" s="59">
        <v>3869.9899352890266</v>
      </c>
      <c r="RH498" s="59">
        <v>3869.9899352890266</v>
      </c>
      <c r="RI498" s="59">
        <v>3869.9899352890266</v>
      </c>
      <c r="RJ498" s="59">
        <v>3869.9899352890266</v>
      </c>
      <c r="RK498" s="59"/>
      <c r="RN498" s="59">
        <v>3370.3498749999999</v>
      </c>
      <c r="RO498" s="59">
        <v>3370.3498749999999</v>
      </c>
      <c r="RP498" s="59">
        <v>3971.0548749999998</v>
      </c>
      <c r="RQ498" s="59">
        <v>3971.0548749999998</v>
      </c>
      <c r="RR498" s="59">
        <v>3971.0548749999998</v>
      </c>
      <c r="RS498" s="59">
        <v>3971.0548749999998</v>
      </c>
      <c r="RT498" s="59">
        <v>3971.0548749999998</v>
      </c>
      <c r="RU498" s="59">
        <v>3971.0548749999998</v>
      </c>
      <c r="RV498" s="59">
        <v>3971.0548749999998</v>
      </c>
      <c r="RW498" s="59">
        <v>3971.0548749999998</v>
      </c>
      <c r="RX498" s="59">
        <v>3971.0548749999998</v>
      </c>
      <c r="RY498" s="59">
        <v>3971.0548749999998</v>
      </c>
      <c r="RZ498" s="59">
        <v>4487.6611750000002</v>
      </c>
      <c r="SA498" s="59">
        <v>4487.6611750000002</v>
      </c>
      <c r="SB498" s="59">
        <v>4487.6611750000002</v>
      </c>
      <c r="SC498" s="59">
        <v>4487.6611750000002</v>
      </c>
      <c r="SD498" s="59">
        <v>4487.6611750000002</v>
      </c>
      <c r="SE498" s="59">
        <v>4487.6611750000002</v>
      </c>
      <c r="SF498" s="59">
        <v>4487.6611750000002</v>
      </c>
      <c r="SG498" s="59">
        <v>4487.6611750000002</v>
      </c>
      <c r="SH498" s="59">
        <v>4487.6611750000002</v>
      </c>
      <c r="SI498" s="59">
        <v>4487.6611750000002</v>
      </c>
      <c r="SJ498" s="59">
        <v>4487.6611750000002</v>
      </c>
      <c r="SK498" s="59">
        <v>4487.6611750000002</v>
      </c>
      <c r="SL498" s="59">
        <v>5035.2638530000004</v>
      </c>
      <c r="SM498" s="59">
        <v>5035.2638530000004</v>
      </c>
      <c r="SN498" s="59">
        <v>5035.2638530000004</v>
      </c>
      <c r="SO498" s="59">
        <v>5035.2638530000004</v>
      </c>
      <c r="SP498" s="59">
        <v>5035.2638530000004</v>
      </c>
      <c r="SQ498" s="59">
        <v>5035.2638530000004</v>
      </c>
      <c r="SR498" s="59">
        <v>5035.2638530000004</v>
      </c>
      <c r="SS498" s="59">
        <v>5035.2638530000004</v>
      </c>
      <c r="ST498" s="59">
        <v>5035.2638530000004</v>
      </c>
      <c r="SU498" s="59">
        <v>5035.2638530000004</v>
      </c>
      <c r="SV498" s="59">
        <v>5035.2638530000004</v>
      </c>
      <c r="SW498" s="59">
        <v>5035.2638530000004</v>
      </c>
      <c r="SX498" s="59">
        <v>5705.5372686400024</v>
      </c>
      <c r="SY498" s="59">
        <v>5705.5372686400024</v>
      </c>
      <c r="SZ498" s="59">
        <v>5705.5372686400024</v>
      </c>
      <c r="TA498" s="59">
        <v>5705.5372686400024</v>
      </c>
      <c r="TB498" s="59">
        <v>5705.5372686400024</v>
      </c>
      <c r="TC498" s="59">
        <v>5705.5372686400024</v>
      </c>
      <c r="TD498" s="59">
        <v>5705.5372686400024</v>
      </c>
      <c r="TE498" s="59">
        <v>5705.5372686400024</v>
      </c>
      <c r="TF498" s="59">
        <v>5705.5372686400024</v>
      </c>
      <c r="TG498" s="59">
        <v>5705.5372686400024</v>
      </c>
      <c r="TH498" s="59">
        <v>5705.5372686400024</v>
      </c>
      <c r="TI498" s="59">
        <v>5705.5372686400024</v>
      </c>
      <c r="TJ498" s="59">
        <v>6465.3845147584034</v>
      </c>
      <c r="TK498" s="59">
        <v>6465.3845147584034</v>
      </c>
      <c r="TL498" s="59">
        <v>6465.3845147584034</v>
      </c>
      <c r="TM498" s="59">
        <v>6465.3845147584034</v>
      </c>
      <c r="TN498" s="59">
        <v>6465.3845147584034</v>
      </c>
      <c r="TO498" s="59">
        <v>6465.3845147584034</v>
      </c>
      <c r="TP498" s="59">
        <v>6465.3845147584034</v>
      </c>
      <c r="TQ498" s="59">
        <v>6465.3845147584034</v>
      </c>
      <c r="TR498" s="59">
        <v>6465.3845147584034</v>
      </c>
      <c r="TS498" s="59">
        <v>6465.3845147584034</v>
      </c>
      <c r="TT498" s="59">
        <v>6465.3845147584034</v>
      </c>
      <c r="TU498" s="59">
        <v>6465.3845147584034</v>
      </c>
      <c r="TV498" s="59">
        <v>7270.8225956439073</v>
      </c>
      <c r="TW498" s="59">
        <v>7270.8225956439073</v>
      </c>
      <c r="TX498" s="59">
        <v>7270.8225956439073</v>
      </c>
      <c r="TY498" s="59">
        <v>7270.8225956439073</v>
      </c>
      <c r="TZ498" s="59">
        <v>7270.8225956439073</v>
      </c>
      <c r="UA498" s="59">
        <v>7270.8225956439073</v>
      </c>
      <c r="UB498" s="59">
        <v>7270.8225956439073</v>
      </c>
      <c r="UC498" s="59">
        <v>7270.8225956439073</v>
      </c>
      <c r="UD498" s="59">
        <v>7270.8225956439073</v>
      </c>
      <c r="UE498" s="59">
        <v>7270.8225956439073</v>
      </c>
      <c r="UF498" s="59">
        <v>7270.8225956439073</v>
      </c>
      <c r="UG498" s="59">
        <v>7270.8225956439073</v>
      </c>
      <c r="UH498" s="59"/>
      <c r="UK498" s="59">
        <v>14637.000000000002</v>
      </c>
      <c r="UL498" s="59">
        <v>15697.752000000002</v>
      </c>
      <c r="UM498" s="59">
        <v>16639.617120000006</v>
      </c>
      <c r="UN498" s="59">
        <v>17637.994147200003</v>
      </c>
      <c r="UO498" s="59">
        <v>18696.273796032005</v>
      </c>
      <c r="UP498" s="59">
        <v>19818.050223793925</v>
      </c>
      <c r="UQ498" s="59"/>
      <c r="UT498" s="59">
        <v>15504.000000000004</v>
      </c>
      <c r="UU498" s="59">
        <v>16627.583999999999</v>
      </c>
      <c r="UV498" s="59">
        <v>17625.239040000004</v>
      </c>
      <c r="UW498" s="59">
        <v>18682.753382400006</v>
      </c>
      <c r="UX498" s="59">
        <v>19803.718585344006</v>
      </c>
      <c r="UY498" s="59">
        <v>20991.941700464649</v>
      </c>
      <c r="UZ498" s="59"/>
      <c r="VC498" s="59">
        <v>16310.248499999991</v>
      </c>
      <c r="VD498" s="59">
        <v>21526.598099999992</v>
      </c>
      <c r="VE498" s="59">
        <v>26158.310076000005</v>
      </c>
      <c r="VF498" s="59">
        <v>32145.69969408002</v>
      </c>
      <c r="VG498" s="59">
        <v>39084.621795724823</v>
      </c>
      <c r="VH498" s="59">
        <v>46439.879223468328</v>
      </c>
      <c r="VI498" s="59"/>
      <c r="VL498" s="59">
        <v>46451.248500000002</v>
      </c>
      <c r="VM498" s="59">
        <v>53851.934099999999</v>
      </c>
      <c r="VN498" s="59">
        <v>60423.166236000019</v>
      </c>
      <c r="VO498" s="59">
        <v>68466.447223680021</v>
      </c>
      <c r="VP498" s="59">
        <v>77584.614177100826</v>
      </c>
      <c r="VQ498" s="59">
        <v>87249.871147726895</v>
      </c>
      <c r="VR498" s="59"/>
      <c r="VU498" s="59">
        <v>510000</v>
      </c>
      <c r="VV498" s="59">
        <v>546960</v>
      </c>
      <c r="VW498" s="59">
        <v>579777.6</v>
      </c>
      <c r="VX498" s="59">
        <v>614564.25600000017</v>
      </c>
      <c r="VY498" s="59">
        <v>651438.1113600001</v>
      </c>
      <c r="VZ498" s="59">
        <v>690524.39804160001</v>
      </c>
      <c r="WA498" s="59"/>
      <c r="WD498" s="59">
        <v>42500</v>
      </c>
      <c r="WE498" s="59">
        <v>45580</v>
      </c>
      <c r="WF498" s="59">
        <v>48314.799999999996</v>
      </c>
      <c r="WG498" s="59">
        <v>51213.688000000016</v>
      </c>
      <c r="WH498" s="59">
        <v>54286.509280000006</v>
      </c>
      <c r="WI498" s="59">
        <v>57543.699836799999</v>
      </c>
      <c r="WJ498" s="59"/>
      <c r="WM498" s="59">
        <v>1783.4662190516158</v>
      </c>
      <c r="WN498" s="59">
        <v>1912.7150650440622</v>
      </c>
      <c r="WO498" s="59">
        <v>2027.4779689467057</v>
      </c>
      <c r="WP498" s="59">
        <v>2149.1266470835089</v>
      </c>
      <c r="WQ498" s="59">
        <v>2278.0742459085191</v>
      </c>
      <c r="WR498" s="59">
        <v>2414.7587006630297</v>
      </c>
      <c r="WS498" s="59"/>
      <c r="WV498" s="74">
        <v>99.766666666666666</v>
      </c>
      <c r="WW498" s="74">
        <v>111.76666666666667</v>
      </c>
      <c r="WX498" s="74">
        <v>123.76666666666667</v>
      </c>
      <c r="WY498" s="74">
        <v>135.76666666666668</v>
      </c>
      <c r="WZ498" s="74">
        <v>147.76666666666668</v>
      </c>
      <c r="XA498" s="74">
        <v>159.76666666666668</v>
      </c>
      <c r="XB498" s="74"/>
      <c r="XE498" s="80">
        <v>8</v>
      </c>
      <c r="XF498" s="80">
        <v>9</v>
      </c>
      <c r="XG498" s="80">
        <v>10</v>
      </c>
      <c r="XH498" s="80">
        <v>11</v>
      </c>
      <c r="XI498" s="80">
        <v>12</v>
      </c>
      <c r="XJ498" s="80">
        <v>13</v>
      </c>
      <c r="XK498" s="80"/>
      <c r="XL498" s="75"/>
      <c r="XM498" s="75"/>
      <c r="XN498" s="80">
        <v>3</v>
      </c>
      <c r="XO498" s="80">
        <v>3</v>
      </c>
      <c r="XP498" s="80">
        <v>3</v>
      </c>
      <c r="XQ498" s="80">
        <v>3</v>
      </c>
      <c r="XR498" s="80">
        <v>3</v>
      </c>
      <c r="XS498" s="80">
        <v>3</v>
      </c>
      <c r="XT498" s="80"/>
      <c r="XW498" s="80">
        <v>22</v>
      </c>
      <c r="XX498" s="80">
        <v>22</v>
      </c>
      <c r="XY498" s="80">
        <v>22</v>
      </c>
      <c r="XZ498" s="80">
        <v>23</v>
      </c>
      <c r="YA498" s="80">
        <v>23</v>
      </c>
      <c r="YB498" s="80">
        <v>23</v>
      </c>
      <c r="YC498" s="80"/>
      <c r="YF498" s="5">
        <v>10852.391942929084</v>
      </c>
      <c r="YG498" s="5">
        <v>11638.871170793122</v>
      </c>
      <c r="YH498" s="5">
        <v>12337.203441040703</v>
      </c>
      <c r="YI498" s="5">
        <v>13077.435647503156</v>
      </c>
      <c r="YJ498" s="5">
        <v>13862.081786353341</v>
      </c>
      <c r="YK498" s="5">
        <v>14693.806693534538</v>
      </c>
      <c r="YL498" s="5"/>
      <c r="YO498" s="5">
        <v>107007.97314309694</v>
      </c>
      <c r="YP498" s="5">
        <v>114762.90390264372</v>
      </c>
      <c r="YQ498" s="5">
        <v>121648.67813680234</v>
      </c>
      <c r="YR498" s="5">
        <v>128947.59882501053</v>
      </c>
      <c r="YS498" s="5">
        <v>136684.45475451116</v>
      </c>
      <c r="YT498" s="5">
        <v>144885.52203978179</v>
      </c>
      <c r="YU498" s="5"/>
      <c r="YX498" s="5">
        <v>73186.790613406905</v>
      </c>
      <c r="YY498" s="5">
        <v>113739.78201530807</v>
      </c>
      <c r="YZ498" s="5">
        <v>121648.67813680234</v>
      </c>
      <c r="ZA498" s="5">
        <v>128947.59882501053</v>
      </c>
      <c r="ZB498" s="5">
        <v>136684.45475451116</v>
      </c>
      <c r="ZC498" s="5">
        <v>144885.52203978179</v>
      </c>
      <c r="ZD498" s="5"/>
      <c r="ZG498" s="5">
        <v>1783.4662190516158</v>
      </c>
      <c r="ZH498" s="5">
        <v>1912.7150650440622</v>
      </c>
      <c r="ZI498" s="5">
        <v>2027.4779689467057</v>
      </c>
      <c r="ZJ498" s="5">
        <v>2149.1266470835089</v>
      </c>
      <c r="ZK498" s="5">
        <v>2278.0742459085191</v>
      </c>
      <c r="ZL498" s="5">
        <v>2414.7587006630297</v>
      </c>
      <c r="ZM498" s="5"/>
      <c r="ZP498" s="60">
        <v>49937.054133445243</v>
      </c>
      <c r="ZQ498" s="60">
        <v>53556.021821233742</v>
      </c>
      <c r="ZR498" s="60">
        <v>56769.383130507762</v>
      </c>
      <c r="ZS498" s="60">
        <v>60175.54611833825</v>
      </c>
      <c r="ZT498" s="60">
        <v>63786.078885438532</v>
      </c>
      <c r="ZU498" s="60">
        <v>67613.243618564826</v>
      </c>
      <c r="ZV498" s="60"/>
      <c r="ZY498" s="60">
        <v>1783.4662190516158</v>
      </c>
      <c r="ZZ498" s="60">
        <v>1912.7150650440622</v>
      </c>
      <c r="AAA498" s="60">
        <v>2027.4779689467057</v>
      </c>
      <c r="AAB498" s="60">
        <v>2149.1266470835089</v>
      </c>
      <c r="AAC498" s="60">
        <v>2278.0742459085191</v>
      </c>
      <c r="AAD498" s="60">
        <v>2414.7587006630297</v>
      </c>
      <c r="AAE498" s="60"/>
      <c r="AAH498" s="60">
        <v>338858.581619807</v>
      </c>
      <c r="AAI498" s="60">
        <v>407408.30885438522</v>
      </c>
      <c r="AAJ498" s="60">
        <v>478484.8006714225</v>
      </c>
      <c r="AAK498" s="60">
        <v>556623.80159462884</v>
      </c>
      <c r="AAL498" s="60">
        <v>642416.93734620232</v>
      </c>
      <c r="AAM498" s="60">
        <v>736501.40370222402</v>
      </c>
      <c r="AAN498" s="60"/>
      <c r="AAQ498" s="5">
        <v>388795.63575325225</v>
      </c>
      <c r="AAR498" s="5">
        <v>460964.33067561896</v>
      </c>
      <c r="AAS498" s="5">
        <v>535254.18380193028</v>
      </c>
      <c r="AAT498" s="5">
        <v>616799.34771296708</v>
      </c>
      <c r="AAU498" s="5">
        <v>706203.01623164082</v>
      </c>
      <c r="AAV498" s="5">
        <v>804114.64732078882</v>
      </c>
    </row>
    <row r="499" spans="2:724" ht="15" customHeight="1">
      <c r="B499" s="228">
        <v>226</v>
      </c>
      <c r="C499" s="228">
        <v>901726</v>
      </c>
      <c r="D499" s="229" t="s">
        <v>612</v>
      </c>
      <c r="E499" s="73" t="b">
        <v>0</v>
      </c>
      <c r="F499" s="230">
        <v>40103</v>
      </c>
      <c r="G499" s="231" t="s">
        <v>426</v>
      </c>
      <c r="H499" s="57" t="s">
        <v>280</v>
      </c>
      <c r="I499" s="57" t="s">
        <v>199</v>
      </c>
      <c r="J499" s="229" t="s">
        <v>279</v>
      </c>
      <c r="K499" s="232">
        <v>11000</v>
      </c>
      <c r="L499" s="232">
        <v>0</v>
      </c>
      <c r="M499" s="73" t="b">
        <v>1</v>
      </c>
      <c r="N499" s="73" t="b">
        <v>1</v>
      </c>
      <c r="O499" s="73" t="b">
        <v>1</v>
      </c>
      <c r="P499" s="27">
        <v>41199</v>
      </c>
      <c r="Q499" s="27" t="s">
        <v>426</v>
      </c>
      <c r="R499" s="69">
        <v>0</v>
      </c>
      <c r="S499" s="69">
        <v>0.06</v>
      </c>
      <c r="T499" s="69">
        <v>0.06</v>
      </c>
      <c r="U499" s="69">
        <v>0.06</v>
      </c>
      <c r="V499" s="69">
        <v>0.06</v>
      </c>
      <c r="W499" s="69">
        <v>0.06</v>
      </c>
      <c r="Z499" s="232">
        <v>11000</v>
      </c>
      <c r="AA499" s="232">
        <v>11000</v>
      </c>
      <c r="AB499" s="232">
        <v>11000</v>
      </c>
      <c r="AC499" s="232">
        <v>11000</v>
      </c>
      <c r="AD499" s="232">
        <v>11000</v>
      </c>
      <c r="AE499" s="232">
        <v>11000</v>
      </c>
      <c r="AF499" s="232">
        <v>11000</v>
      </c>
      <c r="AG499" s="232">
        <v>13000</v>
      </c>
      <c r="AH499" s="232">
        <v>13000</v>
      </c>
      <c r="AI499" s="232">
        <v>13000</v>
      </c>
      <c r="AJ499" s="232">
        <v>13000</v>
      </c>
      <c r="AK499" s="232">
        <v>13000</v>
      </c>
      <c r="AL499" s="5">
        <v>13780</v>
      </c>
      <c r="AM499" s="5">
        <v>13780</v>
      </c>
      <c r="AN499" s="5">
        <v>13780</v>
      </c>
      <c r="AO499" s="5">
        <v>13780</v>
      </c>
      <c r="AP499" s="5">
        <v>13780</v>
      </c>
      <c r="AQ499" s="5">
        <v>13780</v>
      </c>
      <c r="AR499" s="5">
        <v>13780</v>
      </c>
      <c r="AS499" s="5">
        <v>13780</v>
      </c>
      <c r="AT499" s="5">
        <v>13780</v>
      </c>
      <c r="AU499" s="5">
        <v>13780</v>
      </c>
      <c r="AV499" s="5">
        <v>13780</v>
      </c>
      <c r="AW499" s="5">
        <v>13780</v>
      </c>
      <c r="AX499" s="5">
        <v>14606.800000000001</v>
      </c>
      <c r="AY499" s="5">
        <v>14606.800000000001</v>
      </c>
      <c r="AZ499" s="5">
        <v>14606.800000000001</v>
      </c>
      <c r="BA499" s="5">
        <v>14606.800000000001</v>
      </c>
      <c r="BB499" s="5">
        <v>14606.800000000001</v>
      </c>
      <c r="BC499" s="5">
        <v>14606.800000000001</v>
      </c>
      <c r="BD499" s="5">
        <v>14606.800000000001</v>
      </c>
      <c r="BE499" s="5">
        <v>14606.800000000001</v>
      </c>
      <c r="BF499" s="5">
        <v>14606.800000000001</v>
      </c>
      <c r="BG499" s="5">
        <v>14606.800000000001</v>
      </c>
      <c r="BH499" s="5">
        <v>14606.800000000001</v>
      </c>
      <c r="BI499" s="5">
        <v>14606.800000000001</v>
      </c>
      <c r="BJ499" s="5">
        <v>15483.208000000002</v>
      </c>
      <c r="BK499" s="5">
        <v>15483.208000000002</v>
      </c>
      <c r="BL499" s="5">
        <v>15483.208000000002</v>
      </c>
      <c r="BM499" s="5">
        <v>15483.208000000002</v>
      </c>
      <c r="BN499" s="5">
        <v>15483.208000000002</v>
      </c>
      <c r="BO499" s="5">
        <v>15483.208000000002</v>
      </c>
      <c r="BP499" s="5">
        <v>15483.208000000002</v>
      </c>
      <c r="BQ499" s="5">
        <v>15483.208000000002</v>
      </c>
      <c r="BR499" s="5">
        <v>15483.208000000002</v>
      </c>
      <c r="BS499" s="5">
        <v>15483.208000000002</v>
      </c>
      <c r="BT499" s="5">
        <v>15483.208000000002</v>
      </c>
      <c r="BU499" s="5">
        <v>15483.208000000002</v>
      </c>
      <c r="BV499" s="5">
        <v>16412.200480000003</v>
      </c>
      <c r="BW499" s="5">
        <v>16412.200480000003</v>
      </c>
      <c r="BX499" s="5">
        <v>16412.200480000003</v>
      </c>
      <c r="BY499" s="5">
        <v>16412.200480000003</v>
      </c>
      <c r="BZ499" s="5">
        <v>16412.200480000003</v>
      </c>
      <c r="CA499" s="5">
        <v>16412.200480000003</v>
      </c>
      <c r="CB499" s="5">
        <v>16412.200480000003</v>
      </c>
      <c r="CC499" s="5">
        <v>16412.200480000003</v>
      </c>
      <c r="CD499" s="5">
        <v>16412.200480000003</v>
      </c>
      <c r="CE499" s="5">
        <v>16412.200480000003</v>
      </c>
      <c r="CF499" s="5">
        <v>16412.200480000003</v>
      </c>
      <c r="CG499" s="5">
        <v>16412.200480000003</v>
      </c>
      <c r="CH499" s="5">
        <v>17396.932508800004</v>
      </c>
      <c r="CI499" s="5">
        <v>17396.932508800004</v>
      </c>
      <c r="CJ499" s="5">
        <v>17396.932508800004</v>
      </c>
      <c r="CK499" s="5">
        <v>17396.932508800004</v>
      </c>
      <c r="CL499" s="5">
        <v>17396.932508800004</v>
      </c>
      <c r="CM499" s="5">
        <v>17396.932508800004</v>
      </c>
      <c r="CN499" s="5">
        <v>17396.932508800004</v>
      </c>
      <c r="CO499" s="5">
        <v>17396.932508800004</v>
      </c>
      <c r="CP499" s="5">
        <v>17396.932508800004</v>
      </c>
      <c r="CQ499" s="5">
        <v>17396.932508800004</v>
      </c>
      <c r="CR499" s="5">
        <v>17396.932508800004</v>
      </c>
      <c r="CS499" s="5">
        <v>17396.932508800004</v>
      </c>
      <c r="CU499" s="69">
        <v>0</v>
      </c>
      <c r="CV499" s="69">
        <v>0</v>
      </c>
      <c r="CW499" s="69">
        <v>0</v>
      </c>
      <c r="CX499" s="69">
        <v>0</v>
      </c>
      <c r="CY499" s="69">
        <v>0</v>
      </c>
      <c r="CZ499" s="69">
        <v>0</v>
      </c>
      <c r="DC499" s="5">
        <v>0</v>
      </c>
      <c r="DD499" s="5">
        <v>0</v>
      </c>
      <c r="DE499" s="5">
        <v>0</v>
      </c>
      <c r="DF499" s="5">
        <v>0</v>
      </c>
      <c r="DG499" s="5">
        <v>0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0</v>
      </c>
      <c r="DO499" s="5">
        <v>0</v>
      </c>
      <c r="DP499" s="5">
        <v>0</v>
      </c>
      <c r="DQ499" s="5">
        <v>0</v>
      </c>
      <c r="DR499" s="5">
        <v>0</v>
      </c>
      <c r="DS499" s="5">
        <v>0</v>
      </c>
      <c r="DT499" s="5">
        <v>0</v>
      </c>
      <c r="DU499" s="5">
        <v>0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</v>
      </c>
      <c r="EB499" s="5">
        <v>0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0</v>
      </c>
      <c r="EK499" s="5">
        <v>0</v>
      </c>
      <c r="EL499" s="5">
        <v>0</v>
      </c>
      <c r="EM499" s="5">
        <v>0</v>
      </c>
      <c r="EN499" s="5">
        <v>0</v>
      </c>
      <c r="EO499" s="5">
        <v>0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0</v>
      </c>
      <c r="FH499" s="5">
        <v>0</v>
      </c>
      <c r="FI499" s="5">
        <v>0</v>
      </c>
      <c r="FJ499" s="5">
        <v>0</v>
      </c>
      <c r="FK499" s="5">
        <v>0</v>
      </c>
      <c r="FL499" s="5">
        <v>0</v>
      </c>
      <c r="FM499" s="5">
        <v>0</v>
      </c>
      <c r="FN499" s="5">
        <v>0</v>
      </c>
      <c r="FO499" s="5">
        <v>0</v>
      </c>
      <c r="FP499" s="5">
        <v>0</v>
      </c>
      <c r="FQ499" s="5">
        <v>0</v>
      </c>
      <c r="FR499" s="5">
        <v>0</v>
      </c>
      <c r="FS499" s="5">
        <v>0</v>
      </c>
      <c r="FT499" s="5">
        <v>0</v>
      </c>
      <c r="FU499" s="5">
        <v>0</v>
      </c>
      <c r="FV499" s="5">
        <v>0</v>
      </c>
      <c r="FW499" s="5"/>
      <c r="FZ499" s="5">
        <v>11000</v>
      </c>
      <c r="GA499" s="5">
        <v>11000</v>
      </c>
      <c r="GB499" s="5">
        <v>11000</v>
      </c>
      <c r="GC499" s="5">
        <v>11000</v>
      </c>
      <c r="GD499" s="5">
        <v>11000</v>
      </c>
      <c r="GE499" s="5">
        <v>11000</v>
      </c>
      <c r="GF499" s="5">
        <v>11000</v>
      </c>
      <c r="GG499" s="5">
        <v>13000</v>
      </c>
      <c r="GH499" s="5">
        <v>13000</v>
      </c>
      <c r="GI499" s="5">
        <v>13000</v>
      </c>
      <c r="GJ499" s="5">
        <v>13000</v>
      </c>
      <c r="GK499" s="5">
        <v>13000</v>
      </c>
      <c r="GL499" s="5">
        <v>13780</v>
      </c>
      <c r="GM499" s="5">
        <v>13780</v>
      </c>
      <c r="GN499" s="5">
        <v>13780</v>
      </c>
      <c r="GO499" s="5">
        <v>13780</v>
      </c>
      <c r="GP499" s="5">
        <v>13780</v>
      </c>
      <c r="GQ499" s="5">
        <v>13780</v>
      </c>
      <c r="GR499" s="5">
        <v>13780</v>
      </c>
      <c r="GS499" s="5">
        <v>13780</v>
      </c>
      <c r="GT499" s="5">
        <v>13780</v>
      </c>
      <c r="GU499" s="5">
        <v>13780</v>
      </c>
      <c r="GV499" s="5">
        <v>13780</v>
      </c>
      <c r="GW499" s="5">
        <v>13780</v>
      </c>
      <c r="GX499" s="5">
        <v>14606.800000000001</v>
      </c>
      <c r="GY499" s="5">
        <v>14606.800000000001</v>
      </c>
      <c r="GZ499" s="5">
        <v>14606.800000000001</v>
      </c>
      <c r="HA499" s="5">
        <v>14606.800000000001</v>
      </c>
      <c r="HB499" s="5">
        <v>14606.800000000001</v>
      </c>
      <c r="HC499" s="5">
        <v>14606.800000000001</v>
      </c>
      <c r="HD499" s="5">
        <v>14606.800000000001</v>
      </c>
      <c r="HE499" s="5">
        <v>14606.800000000001</v>
      </c>
      <c r="HF499" s="5">
        <v>14606.800000000001</v>
      </c>
      <c r="HG499" s="5">
        <v>14606.800000000001</v>
      </c>
      <c r="HH499" s="5">
        <v>14606.800000000001</v>
      </c>
      <c r="HI499" s="5">
        <v>14606.800000000001</v>
      </c>
      <c r="HJ499" s="5">
        <v>15483.208000000002</v>
      </c>
      <c r="HK499" s="5">
        <v>15483.208000000002</v>
      </c>
      <c r="HL499" s="5">
        <v>15483.208000000002</v>
      </c>
      <c r="HM499" s="5">
        <v>15483.208000000002</v>
      </c>
      <c r="HN499" s="5">
        <v>15483.208000000002</v>
      </c>
      <c r="HO499" s="5">
        <v>15483.208000000002</v>
      </c>
      <c r="HP499" s="5">
        <v>15483.208000000002</v>
      </c>
      <c r="HQ499" s="5">
        <v>15483.208000000002</v>
      </c>
      <c r="HR499" s="5">
        <v>15483.208000000002</v>
      </c>
      <c r="HS499" s="5">
        <v>15483.208000000002</v>
      </c>
      <c r="HT499" s="5">
        <v>15483.208000000002</v>
      </c>
      <c r="HU499" s="5">
        <v>15483.208000000002</v>
      </c>
      <c r="HV499" s="5">
        <v>16412.200480000003</v>
      </c>
      <c r="HW499" s="5">
        <v>16412.200480000003</v>
      </c>
      <c r="HX499" s="5">
        <v>16412.200480000003</v>
      </c>
      <c r="HY499" s="5">
        <v>16412.200480000003</v>
      </c>
      <c r="HZ499" s="5">
        <v>16412.200480000003</v>
      </c>
      <c r="IA499" s="5">
        <v>16412.200480000003</v>
      </c>
      <c r="IB499" s="5">
        <v>16412.200480000003</v>
      </c>
      <c r="IC499" s="5">
        <v>16412.200480000003</v>
      </c>
      <c r="ID499" s="5">
        <v>16412.200480000003</v>
      </c>
      <c r="IE499" s="5">
        <v>16412.200480000003</v>
      </c>
      <c r="IF499" s="5">
        <v>16412.200480000003</v>
      </c>
      <c r="IG499" s="5">
        <v>16412.200480000003</v>
      </c>
      <c r="IH499" s="5">
        <v>17396.932508800004</v>
      </c>
      <c r="II499" s="5">
        <v>17396.932508800004</v>
      </c>
      <c r="IJ499" s="5">
        <v>17396.932508800004</v>
      </c>
      <c r="IK499" s="5">
        <v>17396.932508800004</v>
      </c>
      <c r="IL499" s="5">
        <v>17396.932508800004</v>
      </c>
      <c r="IM499" s="5">
        <v>17396.932508800004</v>
      </c>
      <c r="IN499" s="5">
        <v>17396.932508800004</v>
      </c>
      <c r="IO499" s="5">
        <v>17396.932508800004</v>
      </c>
      <c r="IP499" s="5">
        <v>17396.932508800004</v>
      </c>
      <c r="IQ499" s="5">
        <v>17396.932508800004</v>
      </c>
      <c r="IR499" s="5">
        <v>17396.932508800004</v>
      </c>
      <c r="IS499" s="5">
        <v>17396.932508800004</v>
      </c>
      <c r="IT499" s="5"/>
      <c r="IW499" s="5">
        <v>315.7</v>
      </c>
      <c r="IX499" s="5">
        <v>315.7</v>
      </c>
      <c r="IY499" s="5">
        <v>315.7</v>
      </c>
      <c r="IZ499" s="5">
        <v>315.7</v>
      </c>
      <c r="JA499" s="5">
        <v>315.7</v>
      </c>
      <c r="JB499" s="5">
        <v>315.7</v>
      </c>
      <c r="JC499" s="5">
        <v>315.7</v>
      </c>
      <c r="JD499" s="5">
        <v>373.1</v>
      </c>
      <c r="JE499" s="5">
        <v>373.1</v>
      </c>
      <c r="JF499" s="5">
        <v>373.1</v>
      </c>
      <c r="JG499" s="5">
        <v>373.1</v>
      </c>
      <c r="JH499" s="5">
        <v>373.1</v>
      </c>
      <c r="JI499" s="5">
        <v>395.48599999999999</v>
      </c>
      <c r="JJ499" s="5">
        <v>395.48599999999999</v>
      </c>
      <c r="JK499" s="5">
        <v>395.48599999999999</v>
      </c>
      <c r="JL499" s="5">
        <v>395.48599999999999</v>
      </c>
      <c r="JM499" s="5">
        <v>395.48599999999999</v>
      </c>
      <c r="JN499" s="5">
        <v>395.48599999999999</v>
      </c>
      <c r="JO499" s="5">
        <v>395.48599999999999</v>
      </c>
      <c r="JP499" s="5">
        <v>395.48599999999999</v>
      </c>
      <c r="JQ499" s="5">
        <v>395.48599999999999</v>
      </c>
      <c r="JR499" s="5">
        <v>395.48599999999999</v>
      </c>
      <c r="JS499" s="5">
        <v>395.48599999999999</v>
      </c>
      <c r="JT499" s="5">
        <v>395.48599999999999</v>
      </c>
      <c r="JU499" s="5">
        <v>419.21516000000003</v>
      </c>
      <c r="JV499" s="5">
        <v>419.21516000000003</v>
      </c>
      <c r="JW499" s="5">
        <v>419.21516000000003</v>
      </c>
      <c r="JX499" s="5">
        <v>419.21516000000003</v>
      </c>
      <c r="JY499" s="5">
        <v>419.21516000000003</v>
      </c>
      <c r="JZ499" s="5">
        <v>419.21516000000003</v>
      </c>
      <c r="KA499" s="5">
        <v>419.21516000000003</v>
      </c>
      <c r="KB499" s="5">
        <v>419.21516000000003</v>
      </c>
      <c r="KC499" s="5">
        <v>419.21516000000003</v>
      </c>
      <c r="KD499" s="5">
        <v>419.21516000000003</v>
      </c>
      <c r="KE499" s="5">
        <v>419.21516000000003</v>
      </c>
      <c r="KF499" s="5">
        <v>419.21516000000003</v>
      </c>
      <c r="KG499" s="5">
        <v>444.36806960000007</v>
      </c>
      <c r="KH499" s="5">
        <v>444.36806960000007</v>
      </c>
      <c r="KI499" s="5">
        <v>444.36806960000007</v>
      </c>
      <c r="KJ499" s="5">
        <v>444.36806960000007</v>
      </c>
      <c r="KK499" s="5">
        <v>444.36806960000007</v>
      </c>
      <c r="KL499" s="5">
        <v>444.36806960000007</v>
      </c>
      <c r="KM499" s="5">
        <v>444.36806960000007</v>
      </c>
      <c r="KN499" s="5">
        <v>444.36806960000007</v>
      </c>
      <c r="KO499" s="5">
        <v>444.36806960000007</v>
      </c>
      <c r="KP499" s="5">
        <v>444.36806960000007</v>
      </c>
      <c r="KQ499" s="5">
        <v>444.36806960000007</v>
      </c>
      <c r="KR499" s="5">
        <v>444.36806960000007</v>
      </c>
      <c r="KS499" s="5">
        <v>471.03015377600008</v>
      </c>
      <c r="KT499" s="5">
        <v>471.03015377600008</v>
      </c>
      <c r="KU499" s="5">
        <v>471.03015377600008</v>
      </c>
      <c r="KV499" s="5">
        <v>471.03015377600008</v>
      </c>
      <c r="KW499" s="5">
        <v>471.03015377600008</v>
      </c>
      <c r="KX499" s="5">
        <v>471.03015377600008</v>
      </c>
      <c r="KY499" s="5">
        <v>471.03015377600008</v>
      </c>
      <c r="KZ499" s="5">
        <v>471.03015377600008</v>
      </c>
      <c r="LA499" s="5">
        <v>471.03015377600008</v>
      </c>
      <c r="LB499" s="5">
        <v>471.03015377600008</v>
      </c>
      <c r="LC499" s="5">
        <v>471.03015377600008</v>
      </c>
      <c r="LD499" s="5">
        <v>471.03015377600008</v>
      </c>
      <c r="LE499" s="5">
        <v>499.29196300256012</v>
      </c>
      <c r="LF499" s="5">
        <v>499.29196300256012</v>
      </c>
      <c r="LG499" s="5">
        <v>499.29196300256012</v>
      </c>
      <c r="LH499" s="5">
        <v>499.29196300256012</v>
      </c>
      <c r="LI499" s="5">
        <v>499.29196300256012</v>
      </c>
      <c r="LJ499" s="5">
        <v>499.29196300256012</v>
      </c>
      <c r="LK499" s="5">
        <v>499.29196300256012</v>
      </c>
      <c r="LL499" s="5">
        <v>499.29196300256012</v>
      </c>
      <c r="LM499" s="5">
        <v>499.29196300256012</v>
      </c>
      <c r="LN499" s="5">
        <v>499.29196300256012</v>
      </c>
      <c r="LO499" s="5">
        <v>499.29196300256012</v>
      </c>
      <c r="LP499" s="5">
        <v>499.29196300256012</v>
      </c>
      <c r="LQ499" s="5"/>
      <c r="LT499" s="5">
        <v>334.4</v>
      </c>
      <c r="LU499" s="5">
        <v>334.4</v>
      </c>
      <c r="LV499" s="5">
        <v>334.4</v>
      </c>
      <c r="LW499" s="5">
        <v>334.4</v>
      </c>
      <c r="LX499" s="5">
        <v>334.4</v>
      </c>
      <c r="LY499" s="5">
        <v>334.4</v>
      </c>
      <c r="LZ499" s="5">
        <v>334.4</v>
      </c>
      <c r="MA499" s="5">
        <v>395.2</v>
      </c>
      <c r="MB499" s="5">
        <v>395.2</v>
      </c>
      <c r="MC499" s="5">
        <v>395.2</v>
      </c>
      <c r="MD499" s="5">
        <v>395.2</v>
      </c>
      <c r="ME499" s="5">
        <v>395.2</v>
      </c>
      <c r="MF499" s="5">
        <v>418.91199999999998</v>
      </c>
      <c r="MG499" s="5">
        <v>418.91199999999998</v>
      </c>
      <c r="MH499" s="5">
        <v>418.91199999999998</v>
      </c>
      <c r="MI499" s="5">
        <v>418.91199999999998</v>
      </c>
      <c r="MJ499" s="5">
        <v>418.91199999999998</v>
      </c>
      <c r="MK499" s="5">
        <v>418.91199999999998</v>
      </c>
      <c r="ML499" s="5">
        <v>418.91199999999998</v>
      </c>
      <c r="MM499" s="5">
        <v>418.91199999999998</v>
      </c>
      <c r="MN499" s="5">
        <v>418.91199999999998</v>
      </c>
      <c r="MO499" s="5">
        <v>418.91199999999998</v>
      </c>
      <c r="MP499" s="5">
        <v>418.91199999999998</v>
      </c>
      <c r="MQ499" s="5">
        <v>418.91199999999998</v>
      </c>
      <c r="MR499" s="5">
        <v>444.04672000000005</v>
      </c>
      <c r="MS499" s="5">
        <v>444.04672000000005</v>
      </c>
      <c r="MT499" s="5">
        <v>444.04672000000005</v>
      </c>
      <c r="MU499" s="5">
        <v>444.04672000000005</v>
      </c>
      <c r="MV499" s="5">
        <v>444.04672000000005</v>
      </c>
      <c r="MW499" s="5">
        <v>444.04672000000005</v>
      </c>
      <c r="MX499" s="5">
        <v>444.04672000000005</v>
      </c>
      <c r="MY499" s="5">
        <v>444.04672000000005</v>
      </c>
      <c r="MZ499" s="5">
        <v>444.04672000000005</v>
      </c>
      <c r="NA499" s="5">
        <v>444.04672000000005</v>
      </c>
      <c r="NB499" s="5">
        <v>444.04672000000005</v>
      </c>
      <c r="NC499" s="5">
        <v>444.04672000000005</v>
      </c>
      <c r="ND499" s="5">
        <v>470.68952320000005</v>
      </c>
      <c r="NE499" s="5">
        <v>470.68952320000005</v>
      </c>
      <c r="NF499" s="5">
        <v>470.68952320000005</v>
      </c>
      <c r="NG499" s="5">
        <v>470.68952320000005</v>
      </c>
      <c r="NH499" s="5">
        <v>470.68952320000005</v>
      </c>
      <c r="NI499" s="5">
        <v>470.68952320000005</v>
      </c>
      <c r="NJ499" s="5">
        <v>470.68952320000005</v>
      </c>
      <c r="NK499" s="5">
        <v>470.68952320000005</v>
      </c>
      <c r="NL499" s="5">
        <v>470.68952320000005</v>
      </c>
      <c r="NM499" s="5">
        <v>470.68952320000005</v>
      </c>
      <c r="NN499" s="5">
        <v>470.68952320000005</v>
      </c>
      <c r="NO499" s="5">
        <v>470.68952320000005</v>
      </c>
      <c r="NP499" s="5">
        <v>498.93089459200007</v>
      </c>
      <c r="NQ499" s="5">
        <v>498.93089459200007</v>
      </c>
      <c r="NR499" s="5">
        <v>498.93089459200007</v>
      </c>
      <c r="NS499" s="5">
        <v>498.93089459200007</v>
      </c>
      <c r="NT499" s="5">
        <v>498.93089459200007</v>
      </c>
      <c r="NU499" s="5">
        <v>498.93089459200007</v>
      </c>
      <c r="NV499" s="5">
        <v>498.93089459200007</v>
      </c>
      <c r="NW499" s="5">
        <v>498.93089459200007</v>
      </c>
      <c r="NX499" s="5">
        <v>498.93089459200007</v>
      </c>
      <c r="NY499" s="5">
        <v>498.93089459200007</v>
      </c>
      <c r="NZ499" s="5">
        <v>498.93089459200007</v>
      </c>
      <c r="OA499" s="5">
        <v>498.93089459200007</v>
      </c>
      <c r="OB499" s="5">
        <v>528.86674826752017</v>
      </c>
      <c r="OC499" s="5">
        <v>528.86674826752017</v>
      </c>
      <c r="OD499" s="5">
        <v>528.86674826752017</v>
      </c>
      <c r="OE499" s="5">
        <v>528.86674826752017</v>
      </c>
      <c r="OF499" s="5">
        <v>528.86674826752017</v>
      </c>
      <c r="OG499" s="5">
        <v>528.86674826752017</v>
      </c>
      <c r="OH499" s="5">
        <v>528.86674826752017</v>
      </c>
      <c r="OI499" s="5">
        <v>528.86674826752017</v>
      </c>
      <c r="OJ499" s="5">
        <v>528.86674826752017</v>
      </c>
      <c r="OK499" s="5">
        <v>528.86674826752017</v>
      </c>
      <c r="OL499" s="5">
        <v>528.86674826752017</v>
      </c>
      <c r="OM499" s="5">
        <v>528.86674826752017</v>
      </c>
      <c r="ON499" s="5"/>
      <c r="OQ499" s="59">
        <v>0</v>
      </c>
      <c r="OR499" s="59">
        <v>0</v>
      </c>
      <c r="OS499" s="59">
        <v>0</v>
      </c>
      <c r="OT499" s="59">
        <v>0</v>
      </c>
      <c r="OU499" s="59">
        <v>0</v>
      </c>
      <c r="OV499" s="59">
        <v>0</v>
      </c>
      <c r="OW499" s="59">
        <v>0</v>
      </c>
      <c r="OX499" s="59">
        <v>0</v>
      </c>
      <c r="OY499" s="59">
        <v>0</v>
      </c>
      <c r="OZ499" s="59">
        <v>0</v>
      </c>
      <c r="PA499" s="59">
        <v>0</v>
      </c>
      <c r="PB499" s="59">
        <v>0</v>
      </c>
      <c r="PC499" s="59">
        <v>0</v>
      </c>
      <c r="PD499" s="59">
        <v>0</v>
      </c>
      <c r="PE499" s="59">
        <v>0</v>
      </c>
      <c r="PF499" s="59">
        <v>0</v>
      </c>
      <c r="PG499" s="59">
        <v>0</v>
      </c>
      <c r="PH499" s="59">
        <v>0</v>
      </c>
      <c r="PI499" s="59">
        <v>0</v>
      </c>
      <c r="PJ499" s="59">
        <v>0</v>
      </c>
      <c r="PK499" s="59">
        <v>0</v>
      </c>
      <c r="PL499" s="59">
        <v>0</v>
      </c>
      <c r="PM499" s="59">
        <v>0</v>
      </c>
      <c r="PN499" s="59">
        <v>0</v>
      </c>
      <c r="PO499" s="59">
        <v>0</v>
      </c>
      <c r="PP499" s="59">
        <v>0</v>
      </c>
      <c r="PQ499" s="59">
        <v>0</v>
      </c>
      <c r="PR499" s="59">
        <v>0</v>
      </c>
      <c r="PS499" s="59">
        <v>0</v>
      </c>
      <c r="PT499" s="59">
        <v>0</v>
      </c>
      <c r="PU499" s="59">
        <v>0</v>
      </c>
      <c r="PV499" s="59">
        <v>0</v>
      </c>
      <c r="PW499" s="59">
        <v>0</v>
      </c>
      <c r="PX499" s="59">
        <v>0</v>
      </c>
      <c r="PY499" s="59">
        <v>0</v>
      </c>
      <c r="PZ499" s="59">
        <v>0</v>
      </c>
      <c r="QA499" s="59">
        <v>0</v>
      </c>
      <c r="QB499" s="59">
        <v>0</v>
      </c>
      <c r="QC499" s="59">
        <v>0</v>
      </c>
      <c r="QD499" s="59">
        <v>0</v>
      </c>
      <c r="QE499" s="59">
        <v>0</v>
      </c>
      <c r="QF499" s="59">
        <v>0</v>
      </c>
      <c r="QG499" s="59">
        <v>0</v>
      </c>
      <c r="QH499" s="59">
        <v>0</v>
      </c>
      <c r="QI499" s="59">
        <v>0</v>
      </c>
      <c r="QJ499" s="59">
        <v>0</v>
      </c>
      <c r="QK499" s="59">
        <v>0</v>
      </c>
      <c r="QL499" s="59">
        <v>0</v>
      </c>
      <c r="QM499" s="59">
        <v>0</v>
      </c>
      <c r="QN499" s="59">
        <v>0</v>
      </c>
      <c r="QO499" s="59">
        <v>0</v>
      </c>
      <c r="QP499" s="59">
        <v>0</v>
      </c>
      <c r="QQ499" s="59">
        <v>0</v>
      </c>
      <c r="QR499" s="59">
        <v>0</v>
      </c>
      <c r="QS499" s="59">
        <v>0</v>
      </c>
      <c r="QT499" s="59">
        <v>0</v>
      </c>
      <c r="QU499" s="59">
        <v>0</v>
      </c>
      <c r="QV499" s="59">
        <v>0</v>
      </c>
      <c r="QW499" s="59">
        <v>0</v>
      </c>
      <c r="QX499" s="59">
        <v>0</v>
      </c>
      <c r="QY499" s="59">
        <v>0</v>
      </c>
      <c r="QZ499" s="59">
        <v>0</v>
      </c>
      <c r="RA499" s="59">
        <v>0</v>
      </c>
      <c r="RB499" s="59">
        <v>0</v>
      </c>
      <c r="RC499" s="59">
        <v>0</v>
      </c>
      <c r="RD499" s="59">
        <v>0</v>
      </c>
      <c r="RE499" s="59">
        <v>0</v>
      </c>
      <c r="RF499" s="59">
        <v>0</v>
      </c>
      <c r="RG499" s="59">
        <v>0</v>
      </c>
      <c r="RH499" s="59">
        <v>0</v>
      </c>
      <c r="RI499" s="59">
        <v>0</v>
      </c>
      <c r="RJ499" s="59">
        <v>0</v>
      </c>
      <c r="RK499" s="59"/>
      <c r="RN499" s="59">
        <v>650.09999999999991</v>
      </c>
      <c r="RO499" s="59">
        <v>650.09999999999991</v>
      </c>
      <c r="RP499" s="59">
        <v>650.09999999999991</v>
      </c>
      <c r="RQ499" s="59">
        <v>650.09999999999991</v>
      </c>
      <c r="RR499" s="59">
        <v>650.09999999999991</v>
      </c>
      <c r="RS499" s="59">
        <v>650.09999999999991</v>
      </c>
      <c r="RT499" s="59">
        <v>650.09999999999991</v>
      </c>
      <c r="RU499" s="59">
        <v>768.3</v>
      </c>
      <c r="RV499" s="59">
        <v>768.3</v>
      </c>
      <c r="RW499" s="59">
        <v>768.3</v>
      </c>
      <c r="RX499" s="59">
        <v>768.3</v>
      </c>
      <c r="RY499" s="59">
        <v>768.3</v>
      </c>
      <c r="RZ499" s="59">
        <v>814.39799999999991</v>
      </c>
      <c r="SA499" s="59">
        <v>814.39799999999991</v>
      </c>
      <c r="SB499" s="59">
        <v>814.39799999999991</v>
      </c>
      <c r="SC499" s="59">
        <v>814.39799999999991</v>
      </c>
      <c r="SD499" s="59">
        <v>814.39799999999991</v>
      </c>
      <c r="SE499" s="59">
        <v>814.39799999999991</v>
      </c>
      <c r="SF499" s="59">
        <v>814.39799999999991</v>
      </c>
      <c r="SG499" s="59">
        <v>814.39799999999991</v>
      </c>
      <c r="SH499" s="59">
        <v>814.39799999999991</v>
      </c>
      <c r="SI499" s="59">
        <v>814.39799999999991</v>
      </c>
      <c r="SJ499" s="59">
        <v>814.39799999999991</v>
      </c>
      <c r="SK499" s="59">
        <v>814.39799999999991</v>
      </c>
      <c r="SL499" s="59">
        <v>863.26188000000002</v>
      </c>
      <c r="SM499" s="59">
        <v>863.26188000000002</v>
      </c>
      <c r="SN499" s="59">
        <v>863.26188000000002</v>
      </c>
      <c r="SO499" s="59">
        <v>863.26188000000002</v>
      </c>
      <c r="SP499" s="59">
        <v>863.26188000000002</v>
      </c>
      <c r="SQ499" s="59">
        <v>863.26188000000002</v>
      </c>
      <c r="SR499" s="59">
        <v>863.26188000000002</v>
      </c>
      <c r="SS499" s="59">
        <v>863.26188000000002</v>
      </c>
      <c r="ST499" s="59">
        <v>863.26188000000002</v>
      </c>
      <c r="SU499" s="59">
        <v>863.26188000000002</v>
      </c>
      <c r="SV499" s="59">
        <v>863.26188000000002</v>
      </c>
      <c r="SW499" s="59">
        <v>863.26188000000002</v>
      </c>
      <c r="SX499" s="59">
        <v>915.05759280000007</v>
      </c>
      <c r="SY499" s="59">
        <v>915.05759280000007</v>
      </c>
      <c r="SZ499" s="59">
        <v>915.05759280000007</v>
      </c>
      <c r="TA499" s="59">
        <v>915.05759280000007</v>
      </c>
      <c r="TB499" s="59">
        <v>915.05759280000007</v>
      </c>
      <c r="TC499" s="59">
        <v>915.05759280000007</v>
      </c>
      <c r="TD499" s="59">
        <v>915.05759280000007</v>
      </c>
      <c r="TE499" s="59">
        <v>915.05759280000007</v>
      </c>
      <c r="TF499" s="59">
        <v>915.05759280000007</v>
      </c>
      <c r="TG499" s="59">
        <v>915.05759280000007</v>
      </c>
      <c r="TH499" s="59">
        <v>915.05759280000007</v>
      </c>
      <c r="TI499" s="59">
        <v>915.05759280000007</v>
      </c>
      <c r="TJ499" s="59">
        <v>969.96104836800009</v>
      </c>
      <c r="TK499" s="59">
        <v>969.96104836800009</v>
      </c>
      <c r="TL499" s="59">
        <v>969.96104836800009</v>
      </c>
      <c r="TM499" s="59">
        <v>969.96104836800009</v>
      </c>
      <c r="TN499" s="59">
        <v>969.96104836800009</v>
      </c>
      <c r="TO499" s="59">
        <v>969.96104836800009</v>
      </c>
      <c r="TP499" s="59">
        <v>969.96104836800009</v>
      </c>
      <c r="TQ499" s="59">
        <v>969.96104836800009</v>
      </c>
      <c r="TR499" s="59">
        <v>969.96104836800009</v>
      </c>
      <c r="TS499" s="59">
        <v>969.96104836800009</v>
      </c>
      <c r="TT499" s="59">
        <v>969.96104836800009</v>
      </c>
      <c r="TU499" s="59">
        <v>969.96104836800009</v>
      </c>
      <c r="TV499" s="59">
        <v>1028.1587112700804</v>
      </c>
      <c r="TW499" s="59">
        <v>1028.1587112700804</v>
      </c>
      <c r="TX499" s="59">
        <v>1028.1587112700804</v>
      </c>
      <c r="TY499" s="59">
        <v>1028.1587112700804</v>
      </c>
      <c r="TZ499" s="59">
        <v>1028.1587112700804</v>
      </c>
      <c r="UA499" s="59">
        <v>1028.1587112700804</v>
      </c>
      <c r="UB499" s="59">
        <v>1028.1587112700804</v>
      </c>
      <c r="UC499" s="59">
        <v>1028.1587112700804</v>
      </c>
      <c r="UD499" s="59">
        <v>1028.1587112700804</v>
      </c>
      <c r="UE499" s="59">
        <v>1028.1587112700804</v>
      </c>
      <c r="UF499" s="59">
        <v>1028.1587112700804</v>
      </c>
      <c r="UG499" s="59">
        <v>1028.1587112700804</v>
      </c>
      <c r="UH499" s="59"/>
      <c r="UK499" s="59">
        <v>4075.3999999999996</v>
      </c>
      <c r="UL499" s="59">
        <v>4745.8319999999994</v>
      </c>
      <c r="UM499" s="59">
        <v>5030.5819200000005</v>
      </c>
      <c r="UN499" s="59">
        <v>5332.4168352000006</v>
      </c>
      <c r="UO499" s="59">
        <v>5652.3618453119998</v>
      </c>
      <c r="UP499" s="59">
        <v>5991.5035560307197</v>
      </c>
      <c r="UQ499" s="59"/>
      <c r="UT499" s="59">
        <v>4316.7999999999993</v>
      </c>
      <c r="UU499" s="59">
        <v>5026.9439999999995</v>
      </c>
      <c r="UV499" s="59">
        <v>5328.5606400000024</v>
      </c>
      <c r="UW499" s="59">
        <v>5648.2742784000002</v>
      </c>
      <c r="UX499" s="59">
        <v>5987.1707351040013</v>
      </c>
      <c r="UY499" s="59">
        <v>6346.4009792102415</v>
      </c>
      <c r="UZ499" s="59"/>
      <c r="VC499" s="59">
        <v>0</v>
      </c>
      <c r="VD499" s="59">
        <v>0</v>
      </c>
      <c r="VE499" s="59">
        <v>0</v>
      </c>
      <c r="VF499" s="59">
        <v>0</v>
      </c>
      <c r="VG499" s="59">
        <v>0</v>
      </c>
      <c r="VH499" s="59">
        <v>0</v>
      </c>
      <c r="VI499" s="59"/>
      <c r="VL499" s="59">
        <v>8392.1999999999989</v>
      </c>
      <c r="VM499" s="59">
        <v>9772.775999999998</v>
      </c>
      <c r="VN499" s="59">
        <v>10359.142560000004</v>
      </c>
      <c r="VO499" s="59">
        <v>10980.691113600002</v>
      </c>
      <c r="VP499" s="59">
        <v>11639.532580416002</v>
      </c>
      <c r="VQ499" s="59">
        <v>12337.904535240961</v>
      </c>
      <c r="VR499" s="59"/>
      <c r="VU499" s="59">
        <v>142000</v>
      </c>
      <c r="VV499" s="59">
        <v>165360</v>
      </c>
      <c r="VW499" s="59">
        <v>175281.59999999998</v>
      </c>
      <c r="VX499" s="59">
        <v>185798.49600000004</v>
      </c>
      <c r="VY499" s="59">
        <v>196946.40576000002</v>
      </c>
      <c r="VZ499" s="59">
        <v>208763.19010560005</v>
      </c>
      <c r="WA499" s="59"/>
      <c r="WD499" s="59">
        <v>11833.333333333334</v>
      </c>
      <c r="WE499" s="59">
        <v>13780</v>
      </c>
      <c r="WF499" s="59">
        <v>14606.799999999997</v>
      </c>
      <c r="WG499" s="59">
        <v>15483.208000000004</v>
      </c>
      <c r="WH499" s="59">
        <v>16412.200480000003</v>
      </c>
      <c r="WI499" s="59">
        <v>17396.932508800004</v>
      </c>
      <c r="WJ499" s="59"/>
      <c r="WM499" s="59">
        <v>496.57294726535184</v>
      </c>
      <c r="WN499" s="59">
        <v>578.2626940830886</v>
      </c>
      <c r="WO499" s="59">
        <v>612.95845572807377</v>
      </c>
      <c r="WP499" s="59">
        <v>649.73596307175853</v>
      </c>
      <c r="WQ499" s="59">
        <v>688.720120856064</v>
      </c>
      <c r="WR499" s="59">
        <v>730.04332810742778</v>
      </c>
      <c r="WS499" s="59"/>
      <c r="WV499" s="74">
        <v>62.466666666666669</v>
      </c>
      <c r="WW499" s="74">
        <v>74.466666666666669</v>
      </c>
      <c r="WX499" s="74">
        <v>86.466666666666669</v>
      </c>
      <c r="WY499" s="74">
        <v>98.466666666666669</v>
      </c>
      <c r="WZ499" s="74">
        <v>110.46666666666667</v>
      </c>
      <c r="XA499" s="74">
        <v>122.46666666666667</v>
      </c>
      <c r="XB499" s="74"/>
      <c r="XE499" s="80">
        <v>5</v>
      </c>
      <c r="XF499" s="80">
        <v>6</v>
      </c>
      <c r="XG499" s="80">
        <v>7</v>
      </c>
      <c r="XH499" s="80">
        <v>8</v>
      </c>
      <c r="XI499" s="80">
        <v>9</v>
      </c>
      <c r="XJ499" s="80">
        <v>10</v>
      </c>
      <c r="XK499" s="80"/>
      <c r="XL499" s="75"/>
      <c r="XM499" s="75"/>
      <c r="XN499" s="80">
        <v>2</v>
      </c>
      <c r="XO499" s="80">
        <v>2</v>
      </c>
      <c r="XP499" s="80">
        <v>2</v>
      </c>
      <c r="XQ499" s="80">
        <v>2</v>
      </c>
      <c r="XR499" s="80">
        <v>2</v>
      </c>
      <c r="XS499" s="80">
        <v>2</v>
      </c>
      <c r="XT499" s="80"/>
      <c r="XW499" s="80">
        <v>14</v>
      </c>
      <c r="XX499" s="80">
        <v>14</v>
      </c>
      <c r="XY499" s="80">
        <v>14</v>
      </c>
      <c r="XZ499" s="80">
        <v>14</v>
      </c>
      <c r="YA499" s="80">
        <v>14</v>
      </c>
      <c r="YB499" s="80">
        <v>14</v>
      </c>
      <c r="YC499" s="80"/>
      <c r="YF499" s="5">
        <v>3021.6463841096656</v>
      </c>
      <c r="YG499" s="5">
        <v>3518.7284934955951</v>
      </c>
      <c r="YH499" s="5">
        <v>3729.8522031053299</v>
      </c>
      <c r="YI499" s="5">
        <v>3953.6433352916511</v>
      </c>
      <c r="YJ499" s="5">
        <v>4190.8619354091497</v>
      </c>
      <c r="YK499" s="5">
        <v>4442.3136515336973</v>
      </c>
      <c r="YL499" s="5"/>
      <c r="YO499" s="5">
        <v>29794.37683592111</v>
      </c>
      <c r="YP499" s="5">
        <v>34695.761644985316</v>
      </c>
      <c r="YQ499" s="5">
        <v>36777.507343684425</v>
      </c>
      <c r="YR499" s="5">
        <v>38984.157784305513</v>
      </c>
      <c r="YS499" s="5">
        <v>41323.207251363841</v>
      </c>
      <c r="YT499" s="5">
        <v>43802.599686445668</v>
      </c>
      <c r="YU499" s="5"/>
      <c r="YX499" s="5">
        <v>20377.498562948589</v>
      </c>
      <c r="YY499" s="5">
        <v>34386.445725558253</v>
      </c>
      <c r="YZ499" s="5">
        <v>36777.507343684425</v>
      </c>
      <c r="ZA499" s="5">
        <v>38984.157784305513</v>
      </c>
      <c r="ZB499" s="5">
        <v>41323.207251363841</v>
      </c>
      <c r="ZC499" s="5">
        <v>43802.599686445668</v>
      </c>
      <c r="ZD499" s="5"/>
      <c r="ZG499" s="5">
        <v>496.57294726535184</v>
      </c>
      <c r="ZH499" s="5">
        <v>578.2626940830886</v>
      </c>
      <c r="ZI499" s="5">
        <v>612.95845572807377</v>
      </c>
      <c r="ZJ499" s="5">
        <v>649.73596307175853</v>
      </c>
      <c r="ZK499" s="5">
        <v>688.720120856064</v>
      </c>
      <c r="ZL499" s="5">
        <v>730.04332810742778</v>
      </c>
      <c r="ZM499" s="5"/>
      <c r="ZP499" s="60">
        <v>13904.042523429851</v>
      </c>
      <c r="ZQ499" s="60">
        <v>16191.35543432648</v>
      </c>
      <c r="ZR499" s="60">
        <v>17162.836760386064</v>
      </c>
      <c r="ZS499" s="60">
        <v>18192.60696600924</v>
      </c>
      <c r="ZT499" s="60">
        <v>19284.163383969793</v>
      </c>
      <c r="ZU499" s="60">
        <v>20441.213187007979</v>
      </c>
      <c r="ZV499" s="60"/>
      <c r="ZY499" s="60">
        <v>496.57294726535184</v>
      </c>
      <c r="ZZ499" s="60">
        <v>578.2626940830886</v>
      </c>
      <c r="AAA499" s="60">
        <v>612.95845572807377</v>
      </c>
      <c r="AAB499" s="60">
        <v>649.73596307175853</v>
      </c>
      <c r="AAC499" s="60">
        <v>688.720120856064</v>
      </c>
      <c r="AAD499" s="60">
        <v>730.04332810742778</v>
      </c>
      <c r="AAE499" s="60"/>
      <c r="AAH499" s="60">
        <v>57105.888935515461</v>
      </c>
      <c r="AAI499" s="60">
        <v>79800.251783466229</v>
      </c>
      <c r="AAJ499" s="60">
        <v>98686.311372219876</v>
      </c>
      <c r="AAK499" s="60">
        <v>119551.41720520357</v>
      </c>
      <c r="AAL499" s="60">
        <v>142565.06501720526</v>
      </c>
      <c r="AAM499" s="60">
        <v>167909.9654647084</v>
      </c>
      <c r="AAN499" s="60"/>
      <c r="AAQ499" s="5">
        <v>71009.931458945313</v>
      </c>
      <c r="AAR499" s="5">
        <v>95991.607217792713</v>
      </c>
      <c r="AAS499" s="5">
        <v>115849.14813260594</v>
      </c>
      <c r="AAT499" s="5">
        <v>137744.0241712128</v>
      </c>
      <c r="AAU499" s="5">
        <v>161849.22840117506</v>
      </c>
      <c r="AAV499" s="5">
        <v>188351.17865171639</v>
      </c>
    </row>
    <row r="500" spans="2:724" ht="15" customHeight="1">
      <c r="B500" s="228">
        <v>227</v>
      </c>
      <c r="C500" s="228">
        <v>923946</v>
      </c>
      <c r="D500" s="229" t="s">
        <v>613</v>
      </c>
      <c r="E500" s="73" t="b">
        <v>0</v>
      </c>
      <c r="F500" s="230">
        <v>41642</v>
      </c>
      <c r="G500" s="231" t="s">
        <v>426</v>
      </c>
      <c r="H500" s="57" t="s">
        <v>280</v>
      </c>
      <c r="I500" s="57" t="s">
        <v>197</v>
      </c>
      <c r="J500" s="229" t="s">
        <v>282</v>
      </c>
      <c r="K500" s="232">
        <v>0</v>
      </c>
      <c r="L500" s="232">
        <v>0</v>
      </c>
      <c r="M500" s="73" t="b">
        <v>1</v>
      </c>
      <c r="N500" s="73" t="b">
        <v>1</v>
      </c>
      <c r="O500" s="73" t="b">
        <v>1</v>
      </c>
      <c r="P500" s="27">
        <v>42738</v>
      </c>
      <c r="Q500" s="27" t="s">
        <v>426</v>
      </c>
      <c r="R500" s="69">
        <v>0</v>
      </c>
      <c r="S500" s="69">
        <v>0.06</v>
      </c>
      <c r="T500" s="69">
        <v>0.06</v>
      </c>
      <c r="U500" s="69">
        <v>0.06</v>
      </c>
      <c r="V500" s="69">
        <v>0.06</v>
      </c>
      <c r="W500" s="69">
        <v>0.06</v>
      </c>
      <c r="Z500" s="232">
        <v>49597.86</v>
      </c>
      <c r="AA500" s="232">
        <v>57339.45</v>
      </c>
      <c r="AB500" s="232">
        <v>57339.45</v>
      </c>
      <c r="AC500" s="232">
        <v>57339.45</v>
      </c>
      <c r="AD500" s="232">
        <v>57339.45</v>
      </c>
      <c r="AE500" s="232">
        <v>57339.45</v>
      </c>
      <c r="AF500" s="232">
        <v>57339.45</v>
      </c>
      <c r="AG500" s="232">
        <v>57339.45</v>
      </c>
      <c r="AH500" s="232">
        <v>57339.45</v>
      </c>
      <c r="AI500" s="232">
        <v>57339.45</v>
      </c>
      <c r="AJ500" s="232">
        <v>57339.45</v>
      </c>
      <c r="AK500" s="232">
        <v>57339.45</v>
      </c>
      <c r="AL500" s="5">
        <v>60779.817000000003</v>
      </c>
      <c r="AM500" s="5">
        <v>60779.817000000003</v>
      </c>
      <c r="AN500" s="5">
        <v>60779.817000000003</v>
      </c>
      <c r="AO500" s="5">
        <v>60779.817000000003</v>
      </c>
      <c r="AP500" s="5">
        <v>60779.817000000003</v>
      </c>
      <c r="AQ500" s="5">
        <v>60779.817000000003</v>
      </c>
      <c r="AR500" s="5">
        <v>60779.817000000003</v>
      </c>
      <c r="AS500" s="5">
        <v>60779.817000000003</v>
      </c>
      <c r="AT500" s="5">
        <v>60779.817000000003</v>
      </c>
      <c r="AU500" s="5">
        <v>60779.817000000003</v>
      </c>
      <c r="AV500" s="5">
        <v>60779.817000000003</v>
      </c>
      <c r="AW500" s="5">
        <v>60779.817000000003</v>
      </c>
      <c r="AX500" s="5">
        <v>64426.606020000007</v>
      </c>
      <c r="AY500" s="5">
        <v>64426.606020000007</v>
      </c>
      <c r="AZ500" s="5">
        <v>64426.606020000007</v>
      </c>
      <c r="BA500" s="5">
        <v>64426.606020000007</v>
      </c>
      <c r="BB500" s="5">
        <v>64426.606020000007</v>
      </c>
      <c r="BC500" s="5">
        <v>64426.606020000007</v>
      </c>
      <c r="BD500" s="5">
        <v>64426.606020000007</v>
      </c>
      <c r="BE500" s="5">
        <v>64426.606020000007</v>
      </c>
      <c r="BF500" s="5">
        <v>64426.606020000007</v>
      </c>
      <c r="BG500" s="5">
        <v>64426.606020000007</v>
      </c>
      <c r="BH500" s="5">
        <v>64426.606020000007</v>
      </c>
      <c r="BI500" s="5">
        <v>64426.606020000007</v>
      </c>
      <c r="BJ500" s="5">
        <v>68292.202381200012</v>
      </c>
      <c r="BK500" s="5">
        <v>68292.202381200012</v>
      </c>
      <c r="BL500" s="5">
        <v>68292.202381200012</v>
      </c>
      <c r="BM500" s="5">
        <v>68292.202381200012</v>
      </c>
      <c r="BN500" s="5">
        <v>68292.202381200012</v>
      </c>
      <c r="BO500" s="5">
        <v>68292.202381200012</v>
      </c>
      <c r="BP500" s="5">
        <v>68292.202381200012</v>
      </c>
      <c r="BQ500" s="5">
        <v>68292.202381200012</v>
      </c>
      <c r="BR500" s="5">
        <v>68292.202381200012</v>
      </c>
      <c r="BS500" s="5">
        <v>68292.202381200012</v>
      </c>
      <c r="BT500" s="5">
        <v>68292.202381200012</v>
      </c>
      <c r="BU500" s="5">
        <v>68292.202381200012</v>
      </c>
      <c r="BV500" s="5">
        <v>72389.734524072017</v>
      </c>
      <c r="BW500" s="5">
        <v>72389.734524072017</v>
      </c>
      <c r="BX500" s="5">
        <v>72389.734524072017</v>
      </c>
      <c r="BY500" s="5">
        <v>72389.734524072017</v>
      </c>
      <c r="BZ500" s="5">
        <v>72389.734524072017</v>
      </c>
      <c r="CA500" s="5">
        <v>72389.734524072017</v>
      </c>
      <c r="CB500" s="5">
        <v>72389.734524072017</v>
      </c>
      <c r="CC500" s="5">
        <v>72389.734524072017</v>
      </c>
      <c r="CD500" s="5">
        <v>72389.734524072017</v>
      </c>
      <c r="CE500" s="5">
        <v>72389.734524072017</v>
      </c>
      <c r="CF500" s="5">
        <v>72389.734524072017</v>
      </c>
      <c r="CG500" s="5">
        <v>72389.734524072017</v>
      </c>
      <c r="CH500" s="5">
        <v>76733.118595516338</v>
      </c>
      <c r="CI500" s="5">
        <v>76733.118595516338</v>
      </c>
      <c r="CJ500" s="5">
        <v>76733.118595516338</v>
      </c>
      <c r="CK500" s="5">
        <v>76733.118595516338</v>
      </c>
      <c r="CL500" s="5">
        <v>76733.118595516338</v>
      </c>
      <c r="CM500" s="5">
        <v>76733.118595516338</v>
      </c>
      <c r="CN500" s="5">
        <v>76733.118595516338</v>
      </c>
      <c r="CO500" s="5">
        <v>76733.118595516338</v>
      </c>
      <c r="CP500" s="5">
        <v>76733.118595516338</v>
      </c>
      <c r="CQ500" s="5">
        <v>76733.118595516338</v>
      </c>
      <c r="CR500" s="5">
        <v>76733.118595516338</v>
      </c>
      <c r="CS500" s="5">
        <v>76733.118595516338</v>
      </c>
      <c r="CU500" s="69">
        <v>0</v>
      </c>
      <c r="CV500" s="69">
        <v>0</v>
      </c>
      <c r="CW500" s="69">
        <v>0</v>
      </c>
      <c r="CX500" s="69">
        <v>0</v>
      </c>
      <c r="CY500" s="69">
        <v>0</v>
      </c>
      <c r="CZ500" s="69">
        <v>0</v>
      </c>
      <c r="DC500" s="5">
        <v>0</v>
      </c>
      <c r="DD500" s="5">
        <v>0</v>
      </c>
      <c r="DE500" s="5">
        <v>0</v>
      </c>
      <c r="DF500" s="5">
        <v>0</v>
      </c>
      <c r="DG500" s="5">
        <v>0</v>
      </c>
      <c r="DH500" s="5">
        <v>0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0</v>
      </c>
      <c r="DO500" s="5">
        <v>0</v>
      </c>
      <c r="DP500" s="5">
        <v>0</v>
      </c>
      <c r="DQ500" s="5">
        <v>0</v>
      </c>
      <c r="DR500" s="5">
        <v>0</v>
      </c>
      <c r="DS500" s="5">
        <v>0</v>
      </c>
      <c r="DT500" s="5">
        <v>0</v>
      </c>
      <c r="DU500" s="5">
        <v>0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0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0</v>
      </c>
      <c r="EL500" s="5">
        <v>0</v>
      </c>
      <c r="EM500" s="5">
        <v>0</v>
      </c>
      <c r="EN500" s="5">
        <v>0</v>
      </c>
      <c r="EO500" s="5">
        <v>0</v>
      </c>
      <c r="EP500" s="5">
        <v>0</v>
      </c>
      <c r="EQ500" s="5">
        <v>0</v>
      </c>
      <c r="ER500" s="5">
        <v>0</v>
      </c>
      <c r="ES500" s="5">
        <v>0</v>
      </c>
      <c r="ET500" s="5">
        <v>0</v>
      </c>
      <c r="EU500" s="5">
        <v>0</v>
      </c>
      <c r="EV500" s="5">
        <v>0</v>
      </c>
      <c r="EW500" s="5">
        <v>0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0</v>
      </c>
      <c r="FE500" s="5">
        <v>0</v>
      </c>
      <c r="FF500" s="5">
        <v>0</v>
      </c>
      <c r="FG500" s="5">
        <v>0</v>
      </c>
      <c r="FH500" s="5">
        <v>0</v>
      </c>
      <c r="FI500" s="5">
        <v>0</v>
      </c>
      <c r="FJ500" s="5">
        <v>0</v>
      </c>
      <c r="FK500" s="5">
        <v>0</v>
      </c>
      <c r="FL500" s="5">
        <v>0</v>
      </c>
      <c r="FM500" s="5">
        <v>0</v>
      </c>
      <c r="FN500" s="5">
        <v>0</v>
      </c>
      <c r="FO500" s="5">
        <v>0</v>
      </c>
      <c r="FP500" s="5">
        <v>0</v>
      </c>
      <c r="FQ500" s="5">
        <v>0</v>
      </c>
      <c r="FR500" s="5">
        <v>0</v>
      </c>
      <c r="FS500" s="5">
        <v>0</v>
      </c>
      <c r="FT500" s="5">
        <v>0</v>
      </c>
      <c r="FU500" s="5">
        <v>0</v>
      </c>
      <c r="FV500" s="5">
        <v>0</v>
      </c>
      <c r="FW500" s="5"/>
      <c r="FZ500" s="5">
        <v>49597.86</v>
      </c>
      <c r="GA500" s="5">
        <v>57339.45</v>
      </c>
      <c r="GB500" s="5">
        <v>57339.45</v>
      </c>
      <c r="GC500" s="5">
        <v>57339.45</v>
      </c>
      <c r="GD500" s="5">
        <v>57339.45</v>
      </c>
      <c r="GE500" s="5">
        <v>57339.45</v>
      </c>
      <c r="GF500" s="5">
        <v>57339.45</v>
      </c>
      <c r="GG500" s="5">
        <v>57339.45</v>
      </c>
      <c r="GH500" s="5">
        <v>57339.45</v>
      </c>
      <c r="GI500" s="5">
        <v>57339.45</v>
      </c>
      <c r="GJ500" s="5">
        <v>57339.45</v>
      </c>
      <c r="GK500" s="5">
        <v>57339.45</v>
      </c>
      <c r="GL500" s="5">
        <v>60779.817000000003</v>
      </c>
      <c r="GM500" s="5">
        <v>60779.817000000003</v>
      </c>
      <c r="GN500" s="5">
        <v>60779.817000000003</v>
      </c>
      <c r="GO500" s="5">
        <v>60779.817000000003</v>
      </c>
      <c r="GP500" s="5">
        <v>60779.817000000003</v>
      </c>
      <c r="GQ500" s="5">
        <v>60779.817000000003</v>
      </c>
      <c r="GR500" s="5">
        <v>60779.817000000003</v>
      </c>
      <c r="GS500" s="5">
        <v>60779.817000000003</v>
      </c>
      <c r="GT500" s="5">
        <v>60779.817000000003</v>
      </c>
      <c r="GU500" s="5">
        <v>60779.817000000003</v>
      </c>
      <c r="GV500" s="5">
        <v>60779.817000000003</v>
      </c>
      <c r="GW500" s="5">
        <v>60779.817000000003</v>
      </c>
      <c r="GX500" s="5">
        <v>64426.606020000007</v>
      </c>
      <c r="GY500" s="5">
        <v>64426.606020000007</v>
      </c>
      <c r="GZ500" s="5">
        <v>64426.606020000007</v>
      </c>
      <c r="HA500" s="5">
        <v>64426.606020000007</v>
      </c>
      <c r="HB500" s="5">
        <v>64426.606020000007</v>
      </c>
      <c r="HC500" s="5">
        <v>64426.606020000007</v>
      </c>
      <c r="HD500" s="5">
        <v>64426.606020000007</v>
      </c>
      <c r="HE500" s="5">
        <v>64426.606020000007</v>
      </c>
      <c r="HF500" s="5">
        <v>64426.606020000007</v>
      </c>
      <c r="HG500" s="5">
        <v>64426.606020000007</v>
      </c>
      <c r="HH500" s="5">
        <v>64426.606020000007</v>
      </c>
      <c r="HI500" s="5">
        <v>64426.606020000007</v>
      </c>
      <c r="HJ500" s="5">
        <v>68292.202381200012</v>
      </c>
      <c r="HK500" s="5">
        <v>68292.202381200012</v>
      </c>
      <c r="HL500" s="5">
        <v>68292.202381200012</v>
      </c>
      <c r="HM500" s="5">
        <v>68292.202381200012</v>
      </c>
      <c r="HN500" s="5">
        <v>68292.202381200012</v>
      </c>
      <c r="HO500" s="5">
        <v>68292.202381200012</v>
      </c>
      <c r="HP500" s="5">
        <v>68292.202381200012</v>
      </c>
      <c r="HQ500" s="5">
        <v>68292.202381200012</v>
      </c>
      <c r="HR500" s="5">
        <v>68292.202381200012</v>
      </c>
      <c r="HS500" s="5">
        <v>68292.202381200012</v>
      </c>
      <c r="HT500" s="5">
        <v>68292.202381200012</v>
      </c>
      <c r="HU500" s="5">
        <v>68292.202381200012</v>
      </c>
      <c r="HV500" s="5">
        <v>72389.734524072017</v>
      </c>
      <c r="HW500" s="5">
        <v>72389.734524072017</v>
      </c>
      <c r="HX500" s="5">
        <v>72389.734524072017</v>
      </c>
      <c r="HY500" s="5">
        <v>72389.734524072017</v>
      </c>
      <c r="HZ500" s="5">
        <v>72389.734524072017</v>
      </c>
      <c r="IA500" s="5">
        <v>72389.734524072017</v>
      </c>
      <c r="IB500" s="5">
        <v>72389.734524072017</v>
      </c>
      <c r="IC500" s="5">
        <v>72389.734524072017</v>
      </c>
      <c r="ID500" s="5">
        <v>72389.734524072017</v>
      </c>
      <c r="IE500" s="5">
        <v>72389.734524072017</v>
      </c>
      <c r="IF500" s="5">
        <v>72389.734524072017</v>
      </c>
      <c r="IG500" s="5">
        <v>72389.734524072017</v>
      </c>
      <c r="IH500" s="5">
        <v>76733.118595516338</v>
      </c>
      <c r="II500" s="5">
        <v>76733.118595516338</v>
      </c>
      <c r="IJ500" s="5">
        <v>76733.118595516338</v>
      </c>
      <c r="IK500" s="5">
        <v>76733.118595516338</v>
      </c>
      <c r="IL500" s="5">
        <v>76733.118595516338</v>
      </c>
      <c r="IM500" s="5">
        <v>76733.118595516338</v>
      </c>
      <c r="IN500" s="5">
        <v>76733.118595516338</v>
      </c>
      <c r="IO500" s="5">
        <v>76733.118595516338</v>
      </c>
      <c r="IP500" s="5">
        <v>76733.118595516338</v>
      </c>
      <c r="IQ500" s="5">
        <v>76733.118595516338</v>
      </c>
      <c r="IR500" s="5">
        <v>76733.118595516338</v>
      </c>
      <c r="IS500" s="5">
        <v>76733.118595516338</v>
      </c>
      <c r="IT500" s="5"/>
      <c r="IW500" s="5">
        <v>1423.458582</v>
      </c>
      <c r="IX500" s="5">
        <v>1645.6422149999999</v>
      </c>
      <c r="IY500" s="5">
        <v>1645.6422149999999</v>
      </c>
      <c r="IZ500" s="5">
        <v>1645.6422149999999</v>
      </c>
      <c r="JA500" s="5">
        <v>1645.6422149999999</v>
      </c>
      <c r="JB500" s="5">
        <v>1645.6422149999999</v>
      </c>
      <c r="JC500" s="5">
        <v>1645.6422149999999</v>
      </c>
      <c r="JD500" s="5">
        <v>1645.6422149999999</v>
      </c>
      <c r="JE500" s="5">
        <v>1645.6422149999999</v>
      </c>
      <c r="JF500" s="5">
        <v>1645.6422149999999</v>
      </c>
      <c r="JG500" s="5">
        <v>1645.6422149999999</v>
      </c>
      <c r="JH500" s="5">
        <v>1645.6422149999999</v>
      </c>
      <c r="JI500" s="5">
        <v>1744.3807479</v>
      </c>
      <c r="JJ500" s="5">
        <v>1744.3807479</v>
      </c>
      <c r="JK500" s="5">
        <v>1744.3807479</v>
      </c>
      <c r="JL500" s="5">
        <v>1744.3807479</v>
      </c>
      <c r="JM500" s="5">
        <v>1744.3807479</v>
      </c>
      <c r="JN500" s="5">
        <v>1744.3807479</v>
      </c>
      <c r="JO500" s="5">
        <v>1744.3807479</v>
      </c>
      <c r="JP500" s="5">
        <v>1744.3807479</v>
      </c>
      <c r="JQ500" s="5">
        <v>1744.3807479</v>
      </c>
      <c r="JR500" s="5">
        <v>1744.3807479</v>
      </c>
      <c r="JS500" s="5">
        <v>1744.3807479</v>
      </c>
      <c r="JT500" s="5">
        <v>1744.3807479</v>
      </c>
      <c r="JU500" s="5">
        <v>1849.0435927740002</v>
      </c>
      <c r="JV500" s="5">
        <v>1849.0435927740002</v>
      </c>
      <c r="JW500" s="5">
        <v>1849.0435927740002</v>
      </c>
      <c r="JX500" s="5">
        <v>1849.0435927740002</v>
      </c>
      <c r="JY500" s="5">
        <v>1849.0435927740002</v>
      </c>
      <c r="JZ500" s="5">
        <v>1849.0435927740002</v>
      </c>
      <c r="KA500" s="5">
        <v>1849.0435927740002</v>
      </c>
      <c r="KB500" s="5">
        <v>1849.0435927740002</v>
      </c>
      <c r="KC500" s="5">
        <v>1849.0435927740002</v>
      </c>
      <c r="KD500" s="5">
        <v>1849.0435927740002</v>
      </c>
      <c r="KE500" s="5">
        <v>1849.0435927740002</v>
      </c>
      <c r="KF500" s="5">
        <v>1849.0435927740002</v>
      </c>
      <c r="KG500" s="5">
        <v>1959.9862083404403</v>
      </c>
      <c r="KH500" s="5">
        <v>1959.9862083404403</v>
      </c>
      <c r="KI500" s="5">
        <v>1959.9862083404403</v>
      </c>
      <c r="KJ500" s="5">
        <v>1959.9862083404403</v>
      </c>
      <c r="KK500" s="5">
        <v>1959.9862083404403</v>
      </c>
      <c r="KL500" s="5">
        <v>1959.9862083404403</v>
      </c>
      <c r="KM500" s="5">
        <v>1959.9862083404403</v>
      </c>
      <c r="KN500" s="5">
        <v>1959.9862083404403</v>
      </c>
      <c r="KO500" s="5">
        <v>1959.9862083404403</v>
      </c>
      <c r="KP500" s="5">
        <v>1959.9862083404403</v>
      </c>
      <c r="KQ500" s="5">
        <v>1959.9862083404403</v>
      </c>
      <c r="KR500" s="5">
        <v>1959.9862083404403</v>
      </c>
      <c r="KS500" s="5">
        <v>2077.5853808408669</v>
      </c>
      <c r="KT500" s="5">
        <v>2077.5853808408669</v>
      </c>
      <c r="KU500" s="5">
        <v>2077.5853808408669</v>
      </c>
      <c r="KV500" s="5">
        <v>2077.5853808408669</v>
      </c>
      <c r="KW500" s="5">
        <v>2077.5853808408669</v>
      </c>
      <c r="KX500" s="5">
        <v>2077.5853808408669</v>
      </c>
      <c r="KY500" s="5">
        <v>2077.5853808408669</v>
      </c>
      <c r="KZ500" s="5">
        <v>2077.5853808408669</v>
      </c>
      <c r="LA500" s="5">
        <v>2077.5853808408669</v>
      </c>
      <c r="LB500" s="5">
        <v>2077.5853808408669</v>
      </c>
      <c r="LC500" s="5">
        <v>2077.5853808408669</v>
      </c>
      <c r="LD500" s="5">
        <v>2077.5853808408669</v>
      </c>
      <c r="LE500" s="5">
        <v>2202.2405036913187</v>
      </c>
      <c r="LF500" s="5">
        <v>2202.2405036913187</v>
      </c>
      <c r="LG500" s="5">
        <v>2202.2405036913187</v>
      </c>
      <c r="LH500" s="5">
        <v>2202.2405036913187</v>
      </c>
      <c r="LI500" s="5">
        <v>2202.2405036913187</v>
      </c>
      <c r="LJ500" s="5">
        <v>2202.2405036913187</v>
      </c>
      <c r="LK500" s="5">
        <v>2202.2405036913187</v>
      </c>
      <c r="LL500" s="5">
        <v>2202.2405036913187</v>
      </c>
      <c r="LM500" s="5">
        <v>2202.2405036913187</v>
      </c>
      <c r="LN500" s="5">
        <v>2202.2405036913187</v>
      </c>
      <c r="LO500" s="5">
        <v>2202.2405036913187</v>
      </c>
      <c r="LP500" s="5">
        <v>2202.2405036913187</v>
      </c>
      <c r="LQ500" s="5"/>
      <c r="LT500" s="5">
        <v>1507.774944</v>
      </c>
      <c r="LU500" s="5">
        <v>1743.1192799999999</v>
      </c>
      <c r="LV500" s="5">
        <v>1743.1192799999999</v>
      </c>
      <c r="LW500" s="5">
        <v>1743.1192799999999</v>
      </c>
      <c r="LX500" s="5">
        <v>1743.1192799999999</v>
      </c>
      <c r="LY500" s="5">
        <v>1743.1192799999999</v>
      </c>
      <c r="LZ500" s="5">
        <v>1743.1192799999999</v>
      </c>
      <c r="MA500" s="5">
        <v>1743.1192799999999</v>
      </c>
      <c r="MB500" s="5">
        <v>1743.1192799999999</v>
      </c>
      <c r="MC500" s="5">
        <v>1743.1192799999999</v>
      </c>
      <c r="MD500" s="5">
        <v>1743.1192799999999</v>
      </c>
      <c r="ME500" s="5">
        <v>1743.1192799999999</v>
      </c>
      <c r="MF500" s="5">
        <v>1847.7064368000001</v>
      </c>
      <c r="MG500" s="5">
        <v>1847.7064368000001</v>
      </c>
      <c r="MH500" s="5">
        <v>1847.7064368000001</v>
      </c>
      <c r="MI500" s="5">
        <v>1847.7064368000001</v>
      </c>
      <c r="MJ500" s="5">
        <v>1847.7064368000001</v>
      </c>
      <c r="MK500" s="5">
        <v>1847.7064368000001</v>
      </c>
      <c r="ML500" s="5">
        <v>1847.7064368000001</v>
      </c>
      <c r="MM500" s="5">
        <v>1847.7064368000001</v>
      </c>
      <c r="MN500" s="5">
        <v>1847.7064368000001</v>
      </c>
      <c r="MO500" s="5">
        <v>1847.7064368000001</v>
      </c>
      <c r="MP500" s="5">
        <v>1847.7064368000001</v>
      </c>
      <c r="MQ500" s="5">
        <v>1847.7064368000001</v>
      </c>
      <c r="MR500" s="5">
        <v>1958.5688230080002</v>
      </c>
      <c r="MS500" s="5">
        <v>1958.5688230080002</v>
      </c>
      <c r="MT500" s="5">
        <v>1958.5688230080002</v>
      </c>
      <c r="MU500" s="5">
        <v>1958.5688230080002</v>
      </c>
      <c r="MV500" s="5">
        <v>1958.5688230080002</v>
      </c>
      <c r="MW500" s="5">
        <v>1958.5688230080002</v>
      </c>
      <c r="MX500" s="5">
        <v>1958.5688230080002</v>
      </c>
      <c r="MY500" s="5">
        <v>1958.5688230080002</v>
      </c>
      <c r="MZ500" s="5">
        <v>1958.5688230080002</v>
      </c>
      <c r="NA500" s="5">
        <v>1958.5688230080002</v>
      </c>
      <c r="NB500" s="5">
        <v>1958.5688230080002</v>
      </c>
      <c r="NC500" s="5">
        <v>1958.5688230080002</v>
      </c>
      <c r="ND500" s="5">
        <v>2076.0829523884804</v>
      </c>
      <c r="NE500" s="5">
        <v>2076.0829523884804</v>
      </c>
      <c r="NF500" s="5">
        <v>2076.0829523884804</v>
      </c>
      <c r="NG500" s="5">
        <v>2076.0829523884804</v>
      </c>
      <c r="NH500" s="5">
        <v>2076.0829523884804</v>
      </c>
      <c r="NI500" s="5">
        <v>2076.0829523884804</v>
      </c>
      <c r="NJ500" s="5">
        <v>2076.0829523884804</v>
      </c>
      <c r="NK500" s="5">
        <v>2076.0829523884804</v>
      </c>
      <c r="NL500" s="5">
        <v>2076.0829523884804</v>
      </c>
      <c r="NM500" s="5">
        <v>2076.0829523884804</v>
      </c>
      <c r="NN500" s="5">
        <v>2076.0829523884804</v>
      </c>
      <c r="NO500" s="5">
        <v>2076.0829523884804</v>
      </c>
      <c r="NP500" s="5">
        <v>2200.6479295317895</v>
      </c>
      <c r="NQ500" s="5">
        <v>2200.6479295317895</v>
      </c>
      <c r="NR500" s="5">
        <v>2200.6479295317895</v>
      </c>
      <c r="NS500" s="5">
        <v>2200.6479295317895</v>
      </c>
      <c r="NT500" s="5">
        <v>2200.6479295317895</v>
      </c>
      <c r="NU500" s="5">
        <v>2200.6479295317895</v>
      </c>
      <c r="NV500" s="5">
        <v>2200.6479295317895</v>
      </c>
      <c r="NW500" s="5">
        <v>2200.6479295317895</v>
      </c>
      <c r="NX500" s="5">
        <v>2200.6479295317895</v>
      </c>
      <c r="NY500" s="5">
        <v>2200.6479295317895</v>
      </c>
      <c r="NZ500" s="5">
        <v>2200.6479295317895</v>
      </c>
      <c r="OA500" s="5">
        <v>2200.6479295317895</v>
      </c>
      <c r="OB500" s="5">
        <v>2305.232</v>
      </c>
      <c r="OC500" s="5">
        <v>2305.232</v>
      </c>
      <c r="OD500" s="5">
        <v>2305.232</v>
      </c>
      <c r="OE500" s="5">
        <v>2305.232</v>
      </c>
      <c r="OF500" s="5">
        <v>2305.232</v>
      </c>
      <c r="OG500" s="5">
        <v>2305.232</v>
      </c>
      <c r="OH500" s="5">
        <v>2305.232</v>
      </c>
      <c r="OI500" s="5">
        <v>2305.232</v>
      </c>
      <c r="OJ500" s="5">
        <v>2305.232</v>
      </c>
      <c r="OK500" s="5">
        <v>2305.232</v>
      </c>
      <c r="OL500" s="5">
        <v>2305.232</v>
      </c>
      <c r="OM500" s="5">
        <v>2305.232</v>
      </c>
      <c r="ON500" s="5"/>
      <c r="OQ500" s="59">
        <v>2374.7417948000016</v>
      </c>
      <c r="OR500" s="59">
        <v>3831.5542009999995</v>
      </c>
      <c r="OS500" s="59">
        <v>3831.5542009999995</v>
      </c>
      <c r="OT500" s="59">
        <v>3831.5542009999995</v>
      </c>
      <c r="OU500" s="59">
        <v>3831.5542009999995</v>
      </c>
      <c r="OV500" s="59">
        <v>3831.5542009999995</v>
      </c>
      <c r="OW500" s="59">
        <v>3831.5542009999995</v>
      </c>
      <c r="OX500" s="59">
        <v>3831.5542009999995</v>
      </c>
      <c r="OY500" s="59">
        <v>3831.5542009999995</v>
      </c>
      <c r="OZ500" s="59">
        <v>3831.5542009999995</v>
      </c>
      <c r="PA500" s="59">
        <v>3831.5542009999995</v>
      </c>
      <c r="PB500" s="59">
        <v>3831.5542009999995</v>
      </c>
      <c r="PC500" s="59">
        <v>4478.9624630600001</v>
      </c>
      <c r="PD500" s="59">
        <v>4478.9624630600001</v>
      </c>
      <c r="PE500" s="59">
        <v>4478.9624630600001</v>
      </c>
      <c r="PF500" s="59">
        <v>4478.9624630600001</v>
      </c>
      <c r="PG500" s="59">
        <v>4478.9624630600001</v>
      </c>
      <c r="PH500" s="59">
        <v>4478.9624630600001</v>
      </c>
      <c r="PI500" s="59">
        <v>4478.9624630600001</v>
      </c>
      <c r="PJ500" s="59">
        <v>4478.9624630600001</v>
      </c>
      <c r="PK500" s="59">
        <v>4478.9624630600001</v>
      </c>
      <c r="PL500" s="59">
        <v>4478.9624630600001</v>
      </c>
      <c r="PM500" s="59">
        <v>4478.9624630600001</v>
      </c>
      <c r="PN500" s="59">
        <v>4478.9624630600001</v>
      </c>
      <c r="PO500" s="59">
        <v>5165.2152208436009</v>
      </c>
      <c r="PP500" s="59">
        <v>5165.2152208436009</v>
      </c>
      <c r="PQ500" s="59">
        <v>5165.2152208436009</v>
      </c>
      <c r="PR500" s="59">
        <v>5165.2152208436009</v>
      </c>
      <c r="PS500" s="59">
        <v>5165.2152208436009</v>
      </c>
      <c r="PT500" s="59">
        <v>5165.2152208436009</v>
      </c>
      <c r="PU500" s="59">
        <v>5165.2152208436009</v>
      </c>
      <c r="PV500" s="59">
        <v>5165.2152208436009</v>
      </c>
      <c r="PW500" s="59">
        <v>5165.2152208436009</v>
      </c>
      <c r="PX500" s="59">
        <v>5165.2152208436009</v>
      </c>
      <c r="PY500" s="59">
        <v>5165.2152208436009</v>
      </c>
      <c r="PZ500" s="59">
        <v>5165.2152208436009</v>
      </c>
      <c r="QA500" s="59">
        <v>5892.6431440942179</v>
      </c>
      <c r="QB500" s="59">
        <v>5892.6431440942179</v>
      </c>
      <c r="QC500" s="59">
        <v>5892.6431440942179</v>
      </c>
      <c r="QD500" s="59">
        <v>5892.6431440942179</v>
      </c>
      <c r="QE500" s="59">
        <v>5892.6431440942179</v>
      </c>
      <c r="QF500" s="59">
        <v>5892.6431440942179</v>
      </c>
      <c r="QG500" s="59">
        <v>5892.6431440942179</v>
      </c>
      <c r="QH500" s="59">
        <v>5892.6431440942179</v>
      </c>
      <c r="QI500" s="59">
        <v>5892.6431440942179</v>
      </c>
      <c r="QJ500" s="59">
        <v>5892.6431440942179</v>
      </c>
      <c r="QK500" s="59">
        <v>5892.6431440942179</v>
      </c>
      <c r="QL500" s="59">
        <v>5892.6431440942179</v>
      </c>
      <c r="QM500" s="59">
        <v>6847.7709284248413</v>
      </c>
      <c r="QN500" s="59">
        <v>6847.7709284248413</v>
      </c>
      <c r="QO500" s="59">
        <v>6847.7709284248413</v>
      </c>
      <c r="QP500" s="59">
        <v>6847.7709284248413</v>
      </c>
      <c r="QQ500" s="59">
        <v>6847.7709284248413</v>
      </c>
      <c r="QR500" s="59">
        <v>6847.7709284248413</v>
      </c>
      <c r="QS500" s="59">
        <v>6847.7709284248413</v>
      </c>
      <c r="QT500" s="59">
        <v>6847.7709284248413</v>
      </c>
      <c r="QU500" s="59">
        <v>6847.7709284248413</v>
      </c>
      <c r="QV500" s="59">
        <v>6847.7709284248413</v>
      </c>
      <c r="QW500" s="59">
        <v>6847.7709284248413</v>
      </c>
      <c r="QX500" s="59">
        <v>6847.7709284248413</v>
      </c>
      <c r="QY500" s="59">
        <v>7876.3071479562541</v>
      </c>
      <c r="QZ500" s="59">
        <v>7876.3071479562541</v>
      </c>
      <c r="RA500" s="59">
        <v>7876.3071479562541</v>
      </c>
      <c r="RB500" s="59">
        <v>7876.3071479562541</v>
      </c>
      <c r="RC500" s="59">
        <v>7876.3071479562541</v>
      </c>
      <c r="RD500" s="59">
        <v>7876.3071479562541</v>
      </c>
      <c r="RE500" s="59">
        <v>7876.3071479562541</v>
      </c>
      <c r="RF500" s="59">
        <v>7876.3071479562541</v>
      </c>
      <c r="RG500" s="59">
        <v>7876.3071479562541</v>
      </c>
      <c r="RH500" s="59">
        <v>7876.3071479562541</v>
      </c>
      <c r="RI500" s="59">
        <v>7876.3071479562541</v>
      </c>
      <c r="RJ500" s="59">
        <v>7876.3071479562541</v>
      </c>
      <c r="RK500" s="59"/>
      <c r="RN500" s="59">
        <v>5305.975320800002</v>
      </c>
      <c r="RO500" s="59">
        <v>7220.3156959999997</v>
      </c>
      <c r="RP500" s="59">
        <v>7220.3156959999997</v>
      </c>
      <c r="RQ500" s="59">
        <v>7220.3156959999997</v>
      </c>
      <c r="RR500" s="59">
        <v>7220.3156959999997</v>
      </c>
      <c r="RS500" s="59">
        <v>7220.3156959999997</v>
      </c>
      <c r="RT500" s="59">
        <v>7220.3156959999997</v>
      </c>
      <c r="RU500" s="59">
        <v>7220.3156959999997</v>
      </c>
      <c r="RV500" s="59">
        <v>7220.3156959999997</v>
      </c>
      <c r="RW500" s="59">
        <v>7220.3156959999997</v>
      </c>
      <c r="RX500" s="59">
        <v>7220.3156959999997</v>
      </c>
      <c r="RY500" s="59">
        <v>7220.3156959999997</v>
      </c>
      <c r="RZ500" s="59">
        <v>8071.04964776</v>
      </c>
      <c r="SA500" s="59">
        <v>8071.04964776</v>
      </c>
      <c r="SB500" s="59">
        <v>8071.04964776</v>
      </c>
      <c r="SC500" s="59">
        <v>8071.04964776</v>
      </c>
      <c r="SD500" s="59">
        <v>8071.04964776</v>
      </c>
      <c r="SE500" s="59">
        <v>8071.04964776</v>
      </c>
      <c r="SF500" s="59">
        <v>8071.04964776</v>
      </c>
      <c r="SG500" s="59">
        <v>8071.04964776</v>
      </c>
      <c r="SH500" s="59">
        <v>8071.04964776</v>
      </c>
      <c r="SI500" s="59">
        <v>8071.04964776</v>
      </c>
      <c r="SJ500" s="59">
        <v>8071.04964776</v>
      </c>
      <c r="SK500" s="59">
        <v>8071.04964776</v>
      </c>
      <c r="SL500" s="59">
        <v>8972.8276366256014</v>
      </c>
      <c r="SM500" s="59">
        <v>8972.8276366256014</v>
      </c>
      <c r="SN500" s="59">
        <v>8972.8276366256014</v>
      </c>
      <c r="SO500" s="59">
        <v>8972.8276366256014</v>
      </c>
      <c r="SP500" s="59">
        <v>8972.8276366256014</v>
      </c>
      <c r="SQ500" s="59">
        <v>8972.8276366256014</v>
      </c>
      <c r="SR500" s="59">
        <v>8972.8276366256014</v>
      </c>
      <c r="SS500" s="59">
        <v>8972.8276366256014</v>
      </c>
      <c r="ST500" s="59">
        <v>8972.8276366256014</v>
      </c>
      <c r="SU500" s="59">
        <v>8972.8276366256014</v>
      </c>
      <c r="SV500" s="59">
        <v>8972.8276366256014</v>
      </c>
      <c r="SW500" s="59">
        <v>8972.8276366256014</v>
      </c>
      <c r="SX500" s="59">
        <v>9928.7123048231388</v>
      </c>
      <c r="SY500" s="59">
        <v>9928.7123048231388</v>
      </c>
      <c r="SZ500" s="59">
        <v>9928.7123048231388</v>
      </c>
      <c r="TA500" s="59">
        <v>9928.7123048231388</v>
      </c>
      <c r="TB500" s="59">
        <v>9928.7123048231388</v>
      </c>
      <c r="TC500" s="59">
        <v>9928.7123048231388</v>
      </c>
      <c r="TD500" s="59">
        <v>9928.7123048231388</v>
      </c>
      <c r="TE500" s="59">
        <v>9928.7123048231388</v>
      </c>
      <c r="TF500" s="59">
        <v>9928.7123048231388</v>
      </c>
      <c r="TG500" s="59">
        <v>9928.7123048231388</v>
      </c>
      <c r="TH500" s="59">
        <v>9928.7123048231388</v>
      </c>
      <c r="TI500" s="59">
        <v>9928.7123048231388</v>
      </c>
      <c r="TJ500" s="59">
        <v>11126.004238797497</v>
      </c>
      <c r="TK500" s="59">
        <v>11126.004238797497</v>
      </c>
      <c r="TL500" s="59">
        <v>11126.004238797497</v>
      </c>
      <c r="TM500" s="59">
        <v>11126.004238797497</v>
      </c>
      <c r="TN500" s="59">
        <v>11126.004238797497</v>
      </c>
      <c r="TO500" s="59">
        <v>11126.004238797497</v>
      </c>
      <c r="TP500" s="59">
        <v>11126.004238797497</v>
      </c>
      <c r="TQ500" s="59">
        <v>11126.004238797497</v>
      </c>
      <c r="TR500" s="59">
        <v>11126.004238797497</v>
      </c>
      <c r="TS500" s="59">
        <v>11126.004238797497</v>
      </c>
      <c r="TT500" s="59">
        <v>11126.004238797497</v>
      </c>
      <c r="TU500" s="59">
        <v>11126.004238797497</v>
      </c>
      <c r="TV500" s="59">
        <v>12383.779651647572</v>
      </c>
      <c r="TW500" s="59">
        <v>12383.779651647572</v>
      </c>
      <c r="TX500" s="59">
        <v>12383.779651647572</v>
      </c>
      <c r="TY500" s="59">
        <v>12383.779651647572</v>
      </c>
      <c r="TZ500" s="59">
        <v>12383.779651647572</v>
      </c>
      <c r="UA500" s="59">
        <v>12383.779651647572</v>
      </c>
      <c r="UB500" s="59">
        <v>12383.779651647572</v>
      </c>
      <c r="UC500" s="59">
        <v>12383.779651647572</v>
      </c>
      <c r="UD500" s="59">
        <v>12383.779651647572</v>
      </c>
      <c r="UE500" s="59">
        <v>12383.779651647572</v>
      </c>
      <c r="UF500" s="59">
        <v>12383.779651647572</v>
      </c>
      <c r="UG500" s="59">
        <v>12383.779651647572</v>
      </c>
      <c r="UH500" s="59"/>
      <c r="UK500" s="59">
        <v>19525.522946999998</v>
      </c>
      <c r="UL500" s="59">
        <v>20932.5689748</v>
      </c>
      <c r="UM500" s="59">
        <v>22188.523113288004</v>
      </c>
      <c r="UN500" s="59">
        <v>23519.834500085282</v>
      </c>
      <c r="UO500" s="59">
        <v>24931.024570090409</v>
      </c>
      <c r="UP500" s="59">
        <v>26426.886044295825</v>
      </c>
      <c r="UQ500" s="59"/>
      <c r="UT500" s="59">
        <v>20682.087023999993</v>
      </c>
      <c r="UU500" s="59">
        <v>22172.477241599994</v>
      </c>
      <c r="UV500" s="59">
        <v>23502.825876096005</v>
      </c>
      <c r="UW500" s="59">
        <v>24912.995428661772</v>
      </c>
      <c r="UX500" s="59">
        <v>26407.775154381481</v>
      </c>
      <c r="UY500" s="59">
        <v>27662.784</v>
      </c>
      <c r="UZ500" s="59"/>
      <c r="VC500" s="59">
        <v>44521.838005799997</v>
      </c>
      <c r="VD500" s="59">
        <v>53747.549556720005</v>
      </c>
      <c r="VE500" s="59">
        <v>61982.582650123215</v>
      </c>
      <c r="VF500" s="59">
        <v>70711.717729130614</v>
      </c>
      <c r="VG500" s="59">
        <v>82173.251141098095</v>
      </c>
      <c r="VH500" s="59">
        <v>94515.685775475038</v>
      </c>
      <c r="VI500" s="59"/>
      <c r="VL500" s="59">
        <v>84729.447976799987</v>
      </c>
      <c r="VM500" s="59">
        <v>96852.595773120003</v>
      </c>
      <c r="VN500" s="59">
        <v>107673.93163950722</v>
      </c>
      <c r="VO500" s="59">
        <v>119144.54765787767</v>
      </c>
      <c r="VP500" s="59">
        <v>133512.05086556997</v>
      </c>
      <c r="VQ500" s="59">
        <v>148605.35581977086</v>
      </c>
      <c r="VR500" s="59"/>
      <c r="VU500" s="59">
        <v>680331.80999999994</v>
      </c>
      <c r="VV500" s="59">
        <v>729357.80400000012</v>
      </c>
      <c r="VW500" s="59">
        <v>773119.27224000031</v>
      </c>
      <c r="VX500" s="59">
        <v>819506.42857440037</v>
      </c>
      <c r="VY500" s="59">
        <v>868676.81428886426</v>
      </c>
      <c r="VZ500" s="59">
        <v>920797.42314619583</v>
      </c>
      <c r="WA500" s="59"/>
      <c r="WD500" s="59">
        <v>56694.317499999997</v>
      </c>
      <c r="WE500" s="59">
        <v>60779.81700000001</v>
      </c>
      <c r="WF500" s="59">
        <v>64426.606020000028</v>
      </c>
      <c r="WG500" s="59">
        <v>68292.202381200026</v>
      </c>
      <c r="WH500" s="59">
        <v>72389.734524072017</v>
      </c>
      <c r="WI500" s="59">
        <v>76733.118595516324</v>
      </c>
      <c r="WJ500" s="59"/>
      <c r="WM500" s="59">
        <v>2379.1152958455727</v>
      </c>
      <c r="WN500" s="59">
        <v>2550.5588334032736</v>
      </c>
      <c r="WO500" s="59">
        <v>2703.5923634074711</v>
      </c>
      <c r="WP500" s="59">
        <v>2865.8079052119192</v>
      </c>
      <c r="WQ500" s="59">
        <v>3037.7563795246338</v>
      </c>
      <c r="WR500" s="59">
        <v>3220.0217622961113</v>
      </c>
      <c r="WS500" s="59"/>
      <c r="WV500" s="74">
        <v>11.933333333333334</v>
      </c>
      <c r="WW500" s="74">
        <v>23.933333333333334</v>
      </c>
      <c r="WX500" s="74">
        <v>35.93333333333333</v>
      </c>
      <c r="WY500" s="74">
        <v>47.93333333333333</v>
      </c>
      <c r="WZ500" s="74">
        <v>59.93333333333333</v>
      </c>
      <c r="XA500" s="74">
        <v>71.933333333333337</v>
      </c>
      <c r="XB500" s="74"/>
      <c r="XE500" s="80">
        <v>0</v>
      </c>
      <c r="XF500" s="80">
        <v>1</v>
      </c>
      <c r="XG500" s="80">
        <v>2</v>
      </c>
      <c r="XH500" s="80">
        <v>3</v>
      </c>
      <c r="XI500" s="80">
        <v>4</v>
      </c>
      <c r="XJ500" s="80">
        <v>5</v>
      </c>
      <c r="XK500" s="80"/>
      <c r="XL500" s="75"/>
      <c r="XM500" s="75"/>
      <c r="XN500" s="80">
        <v>11</v>
      </c>
      <c r="XO500" s="80">
        <v>11</v>
      </c>
      <c r="XP500" s="80">
        <v>11</v>
      </c>
      <c r="XQ500" s="80">
        <v>11</v>
      </c>
      <c r="XR500" s="80">
        <v>11</v>
      </c>
      <c r="XS500" s="80">
        <v>11</v>
      </c>
      <c r="XT500" s="80"/>
      <c r="XW500" s="80">
        <v>28</v>
      </c>
      <c r="XX500" s="80">
        <v>28</v>
      </c>
      <c r="XY500" s="80">
        <v>27</v>
      </c>
      <c r="XZ500" s="80">
        <v>27</v>
      </c>
      <c r="YA500" s="80">
        <v>28</v>
      </c>
      <c r="YB500" s="80">
        <v>28</v>
      </c>
      <c r="YC500" s="80"/>
      <c r="YF500" s="5">
        <v>4960.4553918380225</v>
      </c>
      <c r="YG500" s="5">
        <v>5317.9151676458278</v>
      </c>
      <c r="YH500" s="5">
        <v>5636.9900777045805</v>
      </c>
      <c r="YI500" s="5">
        <v>5975.2094823668522</v>
      </c>
      <c r="YJ500" s="5">
        <v>6333.7220513088614</v>
      </c>
      <c r="YK500" s="5">
        <v>19593.832423571839</v>
      </c>
      <c r="YL500" s="5"/>
      <c r="YO500" s="5">
        <v>107060.18831305078</v>
      </c>
      <c r="YP500" s="5">
        <v>114775.14750314731</v>
      </c>
      <c r="YQ500" s="5">
        <v>121661.65635333621</v>
      </c>
      <c r="YR500" s="5">
        <v>171948.47431271515</v>
      </c>
      <c r="YS500" s="5">
        <v>182265.38277147803</v>
      </c>
      <c r="YT500" s="5">
        <v>193201.30573776667</v>
      </c>
      <c r="YU500" s="5"/>
      <c r="YX500" s="5">
        <v>73222.502538397239</v>
      </c>
      <c r="YY500" s="5">
        <v>113751.91646298239</v>
      </c>
      <c r="YZ500" s="5">
        <v>121661.65635333621</v>
      </c>
      <c r="ZA500" s="5">
        <v>171948.47431271515</v>
      </c>
      <c r="ZB500" s="5">
        <v>182265.38277147803</v>
      </c>
      <c r="ZC500" s="5">
        <v>193201.30573776667</v>
      </c>
      <c r="ZD500" s="5"/>
      <c r="ZG500" s="5">
        <v>2379.1152958455727</v>
      </c>
      <c r="ZH500" s="5">
        <v>2550.5588334032736</v>
      </c>
      <c r="ZI500" s="5">
        <v>2703.5923634074711</v>
      </c>
      <c r="ZJ500" s="5">
        <v>2865.8079052119192</v>
      </c>
      <c r="ZK500" s="5">
        <v>3037.7563795246338</v>
      </c>
      <c r="ZL500" s="5">
        <v>3220.0217622961113</v>
      </c>
      <c r="ZM500" s="5"/>
      <c r="ZP500" s="60">
        <v>33307.614141838021</v>
      </c>
      <c r="ZQ500" s="60">
        <v>71415.647335291666</v>
      </c>
      <c r="ZR500" s="60">
        <v>75700.586175409189</v>
      </c>
      <c r="ZS500" s="60">
        <v>80242.62134593373</v>
      </c>
      <c r="ZT500" s="60">
        <v>85057.17862668974</v>
      </c>
      <c r="ZU500" s="60">
        <v>90160.609344291122</v>
      </c>
      <c r="ZV500" s="60"/>
      <c r="ZY500" s="60">
        <v>2379.1152958455727</v>
      </c>
      <c r="ZZ500" s="60">
        <v>2550.5588334032736</v>
      </c>
      <c r="AAA500" s="60">
        <v>2703.5923634074711</v>
      </c>
      <c r="AAB500" s="60">
        <v>2865.8079052119192</v>
      </c>
      <c r="AAC500" s="60">
        <v>3037.7563795246338</v>
      </c>
      <c r="AAD500" s="60">
        <v>3220.0217622961113</v>
      </c>
      <c r="AAE500" s="60"/>
      <c r="AAH500" s="60">
        <v>30928.498845992446</v>
      </c>
      <c r="AAI500" s="60">
        <v>86719.000335711316</v>
      </c>
      <c r="AAJ500" s="60">
        <v>148697.57998741092</v>
      </c>
      <c r="AAK500" s="60">
        <v>217801.40079610585</v>
      </c>
      <c r="AAL500" s="60">
        <v>294662.36881388951</v>
      </c>
      <c r="AAM500" s="60">
        <v>412162.78557390225</v>
      </c>
      <c r="AAN500" s="60"/>
      <c r="AAQ500" s="5">
        <v>64236.112987830464</v>
      </c>
      <c r="AAR500" s="5">
        <v>158134.64767100298</v>
      </c>
      <c r="AAS500" s="5">
        <v>224398.16616282013</v>
      </c>
      <c r="AAT500" s="5">
        <v>298044.02214203961</v>
      </c>
      <c r="AAU500" s="5">
        <v>379719.54744057928</v>
      </c>
      <c r="AAV500" s="5">
        <v>502323.39491819334</v>
      </c>
    </row>
    <row r="501" spans="2:724" ht="15" customHeight="1">
      <c r="B501" s="228">
        <v>228</v>
      </c>
      <c r="C501" s="228">
        <v>27103</v>
      </c>
      <c r="D501" s="229" t="s">
        <v>614</v>
      </c>
      <c r="E501" s="73" t="b">
        <v>0</v>
      </c>
      <c r="F501" s="230">
        <v>41187</v>
      </c>
      <c r="G501" s="230">
        <v>41724</v>
      </c>
      <c r="H501" s="57" t="s">
        <v>209</v>
      </c>
      <c r="I501" s="57" t="s">
        <v>200</v>
      </c>
      <c r="J501" s="229" t="s">
        <v>210</v>
      </c>
      <c r="K501" s="232">
        <v>0</v>
      </c>
      <c r="L501" s="232">
        <v>0</v>
      </c>
      <c r="M501" s="73" t="b">
        <v>1</v>
      </c>
      <c r="N501" s="73" t="b">
        <v>1</v>
      </c>
      <c r="O501" s="73" t="b">
        <v>1</v>
      </c>
      <c r="P501" s="27">
        <v>42282</v>
      </c>
      <c r="Q501" s="27">
        <v>42820</v>
      </c>
      <c r="R501" s="69">
        <v>0</v>
      </c>
      <c r="S501" s="69">
        <v>0.06</v>
      </c>
      <c r="T501" s="69">
        <v>0.06</v>
      </c>
      <c r="U501" s="69">
        <v>0.06</v>
      </c>
      <c r="V501" s="69">
        <v>0.06</v>
      </c>
      <c r="W501" s="69">
        <v>0.06</v>
      </c>
      <c r="Z501" s="232">
        <v>8464</v>
      </c>
      <c r="AA501" s="232">
        <v>8464</v>
      </c>
      <c r="AB501" s="232">
        <v>9616.0400000000009</v>
      </c>
      <c r="AC501" s="232">
        <v>0</v>
      </c>
      <c r="AD501" s="232">
        <v>0</v>
      </c>
      <c r="AE501" s="232">
        <v>0</v>
      </c>
      <c r="AF501" s="232">
        <v>0</v>
      </c>
      <c r="AG501" s="232">
        <v>0</v>
      </c>
      <c r="AH501" s="232">
        <v>0</v>
      </c>
      <c r="AI501" s="232">
        <v>0</v>
      </c>
      <c r="AJ501" s="232">
        <v>0</v>
      </c>
      <c r="AK501" s="232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0</v>
      </c>
      <c r="CL501" s="5">
        <v>0</v>
      </c>
      <c r="CM501" s="5">
        <v>0</v>
      </c>
      <c r="CN501" s="5">
        <v>0</v>
      </c>
      <c r="CO501" s="5">
        <v>0</v>
      </c>
      <c r="CP501" s="5">
        <v>0</v>
      </c>
      <c r="CQ501" s="5">
        <v>0</v>
      </c>
      <c r="CR501" s="5">
        <v>0</v>
      </c>
      <c r="CS501" s="5">
        <v>0</v>
      </c>
      <c r="CU501" s="69">
        <v>0</v>
      </c>
      <c r="CV501" s="69">
        <v>0</v>
      </c>
      <c r="CW501" s="69">
        <v>0</v>
      </c>
      <c r="CX501" s="69">
        <v>0</v>
      </c>
      <c r="CY501" s="69">
        <v>0</v>
      </c>
      <c r="CZ501" s="69">
        <v>0</v>
      </c>
      <c r="DC501" s="5">
        <v>0</v>
      </c>
      <c r="DD501" s="5">
        <v>0</v>
      </c>
      <c r="DE501" s="5">
        <v>0</v>
      </c>
      <c r="DF501" s="5">
        <v>0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0</v>
      </c>
      <c r="DQ501" s="5">
        <v>0</v>
      </c>
      <c r="DR501" s="5">
        <v>0</v>
      </c>
      <c r="DS501" s="5">
        <v>0</v>
      </c>
      <c r="DT501" s="5">
        <v>0</v>
      </c>
      <c r="DU501" s="5">
        <v>0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0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0</v>
      </c>
      <c r="FD501" s="5">
        <v>0</v>
      </c>
      <c r="FE501" s="5">
        <v>0</v>
      </c>
      <c r="FF501" s="5">
        <v>0</v>
      </c>
      <c r="FG501" s="5">
        <v>0</v>
      </c>
      <c r="FH501" s="5">
        <v>0</v>
      </c>
      <c r="FI501" s="5">
        <v>0</v>
      </c>
      <c r="FJ501" s="5">
        <v>0</v>
      </c>
      <c r="FK501" s="5">
        <v>0</v>
      </c>
      <c r="FL501" s="5">
        <v>0</v>
      </c>
      <c r="FM501" s="5">
        <v>0</v>
      </c>
      <c r="FN501" s="5">
        <v>0</v>
      </c>
      <c r="FO501" s="5">
        <v>0</v>
      </c>
      <c r="FP501" s="5">
        <v>0</v>
      </c>
      <c r="FQ501" s="5">
        <v>0</v>
      </c>
      <c r="FR501" s="5">
        <v>0</v>
      </c>
      <c r="FS501" s="5">
        <v>0</v>
      </c>
      <c r="FT501" s="5">
        <v>0</v>
      </c>
      <c r="FU501" s="5">
        <v>0</v>
      </c>
      <c r="FV501" s="5">
        <v>0</v>
      </c>
      <c r="FW501" s="5"/>
      <c r="FZ501" s="5">
        <v>8464</v>
      </c>
      <c r="GA501" s="5">
        <v>8464</v>
      </c>
      <c r="GB501" s="5">
        <v>9616.0400000000009</v>
      </c>
      <c r="GC501" s="5">
        <v>0</v>
      </c>
      <c r="GD501" s="5">
        <v>0</v>
      </c>
      <c r="GE501" s="5">
        <v>0</v>
      </c>
      <c r="GF501" s="5">
        <v>0</v>
      </c>
      <c r="GG501" s="5">
        <v>0</v>
      </c>
      <c r="GH501" s="5">
        <v>0</v>
      </c>
      <c r="GI501" s="5">
        <v>0</v>
      </c>
      <c r="GJ501" s="5">
        <v>0</v>
      </c>
      <c r="GK501" s="5">
        <v>0</v>
      </c>
      <c r="GL501" s="5">
        <v>0</v>
      </c>
      <c r="GM501" s="5">
        <v>0</v>
      </c>
      <c r="GN501" s="5">
        <v>0</v>
      </c>
      <c r="GO501" s="5">
        <v>0</v>
      </c>
      <c r="GP501" s="5">
        <v>0</v>
      </c>
      <c r="GQ501" s="5">
        <v>0</v>
      </c>
      <c r="GR501" s="5">
        <v>0</v>
      </c>
      <c r="GS501" s="5">
        <v>0</v>
      </c>
      <c r="GT501" s="5">
        <v>0</v>
      </c>
      <c r="GU501" s="5">
        <v>0</v>
      </c>
      <c r="GV501" s="5">
        <v>0</v>
      </c>
      <c r="GW501" s="5">
        <v>0</v>
      </c>
      <c r="GX501" s="5">
        <v>0</v>
      </c>
      <c r="GY501" s="5">
        <v>0</v>
      </c>
      <c r="GZ501" s="5">
        <v>0</v>
      </c>
      <c r="HA501" s="5">
        <v>0</v>
      </c>
      <c r="HB501" s="5">
        <v>0</v>
      </c>
      <c r="HC501" s="5">
        <v>0</v>
      </c>
      <c r="HD501" s="5">
        <v>0</v>
      </c>
      <c r="HE501" s="5">
        <v>0</v>
      </c>
      <c r="HF501" s="5">
        <v>0</v>
      </c>
      <c r="HG501" s="5">
        <v>0</v>
      </c>
      <c r="HH501" s="5">
        <v>0</v>
      </c>
      <c r="HI501" s="5">
        <v>0</v>
      </c>
      <c r="HJ501" s="5">
        <v>0</v>
      </c>
      <c r="HK501" s="5">
        <v>0</v>
      </c>
      <c r="HL501" s="5">
        <v>0</v>
      </c>
      <c r="HM501" s="5">
        <v>0</v>
      </c>
      <c r="HN501" s="5">
        <v>0</v>
      </c>
      <c r="HO501" s="5">
        <v>0</v>
      </c>
      <c r="HP501" s="5">
        <v>0</v>
      </c>
      <c r="HQ501" s="5">
        <v>0</v>
      </c>
      <c r="HR501" s="5">
        <v>0</v>
      </c>
      <c r="HS501" s="5">
        <v>0</v>
      </c>
      <c r="HT501" s="5">
        <v>0</v>
      </c>
      <c r="HU501" s="5">
        <v>0</v>
      </c>
      <c r="HV501" s="5">
        <v>0</v>
      </c>
      <c r="HW501" s="5">
        <v>0</v>
      </c>
      <c r="HX501" s="5">
        <v>0</v>
      </c>
      <c r="HY501" s="5">
        <v>0</v>
      </c>
      <c r="HZ501" s="5">
        <v>0</v>
      </c>
      <c r="IA501" s="5">
        <v>0</v>
      </c>
      <c r="IB501" s="5">
        <v>0</v>
      </c>
      <c r="IC501" s="5">
        <v>0</v>
      </c>
      <c r="ID501" s="5">
        <v>0</v>
      </c>
      <c r="IE501" s="5">
        <v>0</v>
      </c>
      <c r="IF501" s="5">
        <v>0</v>
      </c>
      <c r="IG501" s="5">
        <v>0</v>
      </c>
      <c r="IH501" s="5">
        <v>0</v>
      </c>
      <c r="II501" s="5">
        <v>0</v>
      </c>
      <c r="IJ501" s="5">
        <v>0</v>
      </c>
      <c r="IK501" s="5">
        <v>0</v>
      </c>
      <c r="IL501" s="5">
        <v>0</v>
      </c>
      <c r="IM501" s="5">
        <v>0</v>
      </c>
      <c r="IN501" s="5">
        <v>0</v>
      </c>
      <c r="IO501" s="5">
        <v>0</v>
      </c>
      <c r="IP501" s="5">
        <v>0</v>
      </c>
      <c r="IQ501" s="5">
        <v>0</v>
      </c>
      <c r="IR501" s="5">
        <v>0</v>
      </c>
      <c r="IS501" s="5">
        <v>0</v>
      </c>
      <c r="IT501" s="5"/>
      <c r="IW501" s="5">
        <v>242.91679999999999</v>
      </c>
      <c r="IX501" s="5">
        <v>242.91679999999999</v>
      </c>
      <c r="IY501" s="5">
        <v>275.98034800000005</v>
      </c>
      <c r="IZ501" s="5">
        <v>0</v>
      </c>
      <c r="JA501" s="5">
        <v>0</v>
      </c>
      <c r="JB501" s="5">
        <v>0</v>
      </c>
      <c r="JC501" s="5">
        <v>0</v>
      </c>
      <c r="JD501" s="5">
        <v>0</v>
      </c>
      <c r="JE501" s="5">
        <v>0</v>
      </c>
      <c r="JF501" s="5">
        <v>0</v>
      </c>
      <c r="JG501" s="5">
        <v>0</v>
      </c>
      <c r="JH501" s="5">
        <v>0</v>
      </c>
      <c r="JI501" s="5">
        <v>0</v>
      </c>
      <c r="JJ501" s="5">
        <v>0</v>
      </c>
      <c r="JK501" s="5">
        <v>0</v>
      </c>
      <c r="JL501" s="5">
        <v>0</v>
      </c>
      <c r="JM501" s="5">
        <v>0</v>
      </c>
      <c r="JN501" s="5">
        <v>0</v>
      </c>
      <c r="JO501" s="5">
        <v>0</v>
      </c>
      <c r="JP501" s="5">
        <v>0</v>
      </c>
      <c r="JQ501" s="5">
        <v>0</v>
      </c>
      <c r="JR501" s="5">
        <v>0</v>
      </c>
      <c r="JS501" s="5">
        <v>0</v>
      </c>
      <c r="JT501" s="5">
        <v>0</v>
      </c>
      <c r="JU501" s="5">
        <v>0</v>
      </c>
      <c r="JV501" s="5">
        <v>0</v>
      </c>
      <c r="JW501" s="5">
        <v>0</v>
      </c>
      <c r="JX501" s="5">
        <v>0</v>
      </c>
      <c r="JY501" s="5">
        <v>0</v>
      </c>
      <c r="JZ501" s="5">
        <v>0</v>
      </c>
      <c r="KA501" s="5">
        <v>0</v>
      </c>
      <c r="KB501" s="5">
        <v>0</v>
      </c>
      <c r="KC501" s="5">
        <v>0</v>
      </c>
      <c r="KD501" s="5">
        <v>0</v>
      </c>
      <c r="KE501" s="5">
        <v>0</v>
      </c>
      <c r="KF501" s="5">
        <v>0</v>
      </c>
      <c r="KG501" s="5">
        <v>0</v>
      </c>
      <c r="KH501" s="5">
        <v>0</v>
      </c>
      <c r="KI501" s="5">
        <v>0</v>
      </c>
      <c r="KJ501" s="5">
        <v>0</v>
      </c>
      <c r="KK501" s="5">
        <v>0</v>
      </c>
      <c r="KL501" s="5">
        <v>0</v>
      </c>
      <c r="KM501" s="5">
        <v>0</v>
      </c>
      <c r="KN501" s="5">
        <v>0</v>
      </c>
      <c r="KO501" s="5">
        <v>0</v>
      </c>
      <c r="KP501" s="5">
        <v>0</v>
      </c>
      <c r="KQ501" s="5">
        <v>0</v>
      </c>
      <c r="KR501" s="5">
        <v>0</v>
      </c>
      <c r="KS501" s="5">
        <v>0</v>
      </c>
      <c r="KT501" s="5">
        <v>0</v>
      </c>
      <c r="KU501" s="5">
        <v>0</v>
      </c>
      <c r="KV501" s="5">
        <v>0</v>
      </c>
      <c r="KW501" s="5">
        <v>0</v>
      </c>
      <c r="KX501" s="5">
        <v>0</v>
      </c>
      <c r="KY501" s="5">
        <v>0</v>
      </c>
      <c r="KZ501" s="5">
        <v>0</v>
      </c>
      <c r="LA501" s="5">
        <v>0</v>
      </c>
      <c r="LB501" s="5">
        <v>0</v>
      </c>
      <c r="LC501" s="5">
        <v>0</v>
      </c>
      <c r="LD501" s="5">
        <v>0</v>
      </c>
      <c r="LE501" s="5">
        <v>0</v>
      </c>
      <c r="LF501" s="5">
        <v>0</v>
      </c>
      <c r="LG501" s="5">
        <v>0</v>
      </c>
      <c r="LH501" s="5">
        <v>0</v>
      </c>
      <c r="LI501" s="5">
        <v>0</v>
      </c>
      <c r="LJ501" s="5">
        <v>0</v>
      </c>
      <c r="LK501" s="5">
        <v>0</v>
      </c>
      <c r="LL501" s="5">
        <v>0</v>
      </c>
      <c r="LM501" s="5">
        <v>0</v>
      </c>
      <c r="LN501" s="5">
        <v>0</v>
      </c>
      <c r="LO501" s="5">
        <v>0</v>
      </c>
      <c r="LP501" s="5">
        <v>0</v>
      </c>
      <c r="LQ501" s="5"/>
      <c r="LT501" s="5">
        <v>257.30560000000003</v>
      </c>
      <c r="LU501" s="5">
        <v>257.30560000000003</v>
      </c>
      <c r="LV501" s="5">
        <v>292.32761600000003</v>
      </c>
      <c r="LW501" s="5">
        <v>0</v>
      </c>
      <c r="LX501" s="5">
        <v>0</v>
      </c>
      <c r="LY501" s="5">
        <v>0</v>
      </c>
      <c r="LZ501" s="5">
        <v>0</v>
      </c>
      <c r="MA501" s="5">
        <v>0</v>
      </c>
      <c r="MB501" s="5">
        <v>0</v>
      </c>
      <c r="MC501" s="5">
        <v>0</v>
      </c>
      <c r="MD501" s="5">
        <v>0</v>
      </c>
      <c r="ME501" s="5">
        <v>0</v>
      </c>
      <c r="MF501" s="5">
        <v>0</v>
      </c>
      <c r="MG501" s="5">
        <v>0</v>
      </c>
      <c r="MH501" s="5">
        <v>0</v>
      </c>
      <c r="MI501" s="5">
        <v>0</v>
      </c>
      <c r="MJ501" s="5">
        <v>0</v>
      </c>
      <c r="MK501" s="5">
        <v>0</v>
      </c>
      <c r="ML501" s="5">
        <v>0</v>
      </c>
      <c r="MM501" s="5">
        <v>0</v>
      </c>
      <c r="MN501" s="5">
        <v>0</v>
      </c>
      <c r="MO501" s="5">
        <v>0</v>
      </c>
      <c r="MP501" s="5">
        <v>0</v>
      </c>
      <c r="MQ501" s="5">
        <v>0</v>
      </c>
      <c r="MR501" s="5">
        <v>0</v>
      </c>
      <c r="MS501" s="5">
        <v>0</v>
      </c>
      <c r="MT501" s="5">
        <v>0</v>
      </c>
      <c r="MU501" s="5">
        <v>0</v>
      </c>
      <c r="MV501" s="5">
        <v>0</v>
      </c>
      <c r="MW501" s="5">
        <v>0</v>
      </c>
      <c r="MX501" s="5">
        <v>0</v>
      </c>
      <c r="MY501" s="5">
        <v>0</v>
      </c>
      <c r="MZ501" s="5">
        <v>0</v>
      </c>
      <c r="NA501" s="5">
        <v>0</v>
      </c>
      <c r="NB501" s="5">
        <v>0</v>
      </c>
      <c r="NC501" s="5">
        <v>0</v>
      </c>
      <c r="ND501" s="5">
        <v>0</v>
      </c>
      <c r="NE501" s="5">
        <v>0</v>
      </c>
      <c r="NF501" s="5">
        <v>0</v>
      </c>
      <c r="NG501" s="5">
        <v>0</v>
      </c>
      <c r="NH501" s="5">
        <v>0</v>
      </c>
      <c r="NI501" s="5">
        <v>0</v>
      </c>
      <c r="NJ501" s="5">
        <v>0</v>
      </c>
      <c r="NK501" s="5">
        <v>0</v>
      </c>
      <c r="NL501" s="5">
        <v>0</v>
      </c>
      <c r="NM501" s="5">
        <v>0</v>
      </c>
      <c r="NN501" s="5">
        <v>0</v>
      </c>
      <c r="NO501" s="5">
        <v>0</v>
      </c>
      <c r="NP501" s="5">
        <v>0</v>
      </c>
      <c r="NQ501" s="5">
        <v>0</v>
      </c>
      <c r="NR501" s="5">
        <v>0</v>
      </c>
      <c r="NS501" s="5">
        <v>0</v>
      </c>
      <c r="NT501" s="5">
        <v>0</v>
      </c>
      <c r="NU501" s="5">
        <v>0</v>
      </c>
      <c r="NV501" s="5">
        <v>0</v>
      </c>
      <c r="NW501" s="5">
        <v>0</v>
      </c>
      <c r="NX501" s="5">
        <v>0</v>
      </c>
      <c r="NY501" s="5">
        <v>0</v>
      </c>
      <c r="NZ501" s="5">
        <v>0</v>
      </c>
      <c r="OA501" s="5">
        <v>0</v>
      </c>
      <c r="OB501" s="5">
        <v>0</v>
      </c>
      <c r="OC501" s="5">
        <v>0</v>
      </c>
      <c r="OD501" s="5">
        <v>0</v>
      </c>
      <c r="OE501" s="5">
        <v>0</v>
      </c>
      <c r="OF501" s="5">
        <v>0</v>
      </c>
      <c r="OG501" s="5">
        <v>0</v>
      </c>
      <c r="OH501" s="5">
        <v>0</v>
      </c>
      <c r="OI501" s="5">
        <v>0</v>
      </c>
      <c r="OJ501" s="5">
        <v>0</v>
      </c>
      <c r="OK501" s="5">
        <v>0</v>
      </c>
      <c r="OL501" s="5">
        <v>0</v>
      </c>
      <c r="OM501" s="5">
        <v>0</v>
      </c>
      <c r="ON501" s="5"/>
      <c r="OQ501" s="59">
        <v>0</v>
      </c>
      <c r="OR501" s="59">
        <v>0</v>
      </c>
      <c r="OS501" s="59">
        <v>0</v>
      </c>
      <c r="OT501" s="59">
        <v>0</v>
      </c>
      <c r="OU501" s="59">
        <v>0</v>
      </c>
      <c r="OV501" s="59">
        <v>0</v>
      </c>
      <c r="OW501" s="59">
        <v>0</v>
      </c>
      <c r="OX501" s="59">
        <v>0</v>
      </c>
      <c r="OY501" s="59">
        <v>0</v>
      </c>
      <c r="OZ501" s="59">
        <v>0</v>
      </c>
      <c r="PA501" s="59">
        <v>0</v>
      </c>
      <c r="PB501" s="59">
        <v>0</v>
      </c>
      <c r="PC501" s="59">
        <v>0</v>
      </c>
      <c r="PD501" s="59">
        <v>0</v>
      </c>
      <c r="PE501" s="59">
        <v>0</v>
      </c>
      <c r="PF501" s="59">
        <v>0</v>
      </c>
      <c r="PG501" s="59">
        <v>0</v>
      </c>
      <c r="PH501" s="59">
        <v>0</v>
      </c>
      <c r="PI501" s="59">
        <v>0</v>
      </c>
      <c r="PJ501" s="59">
        <v>0</v>
      </c>
      <c r="PK501" s="59">
        <v>0</v>
      </c>
      <c r="PL501" s="59">
        <v>0</v>
      </c>
      <c r="PM501" s="59">
        <v>0</v>
      </c>
      <c r="PN501" s="59">
        <v>0</v>
      </c>
      <c r="PO501" s="59">
        <v>0</v>
      </c>
      <c r="PP501" s="59">
        <v>0</v>
      </c>
      <c r="PQ501" s="59">
        <v>0</v>
      </c>
      <c r="PR501" s="59">
        <v>0</v>
      </c>
      <c r="PS501" s="59">
        <v>0</v>
      </c>
      <c r="PT501" s="59">
        <v>0</v>
      </c>
      <c r="PU501" s="59">
        <v>0</v>
      </c>
      <c r="PV501" s="59">
        <v>0</v>
      </c>
      <c r="PW501" s="59">
        <v>0</v>
      </c>
      <c r="PX501" s="59">
        <v>0</v>
      </c>
      <c r="PY501" s="59">
        <v>0</v>
      </c>
      <c r="PZ501" s="59">
        <v>0</v>
      </c>
      <c r="QA501" s="59">
        <v>0</v>
      </c>
      <c r="QB501" s="59">
        <v>0</v>
      </c>
      <c r="QC501" s="59">
        <v>0</v>
      </c>
      <c r="QD501" s="59">
        <v>0</v>
      </c>
      <c r="QE501" s="59">
        <v>0</v>
      </c>
      <c r="QF501" s="59">
        <v>0</v>
      </c>
      <c r="QG501" s="59">
        <v>0</v>
      </c>
      <c r="QH501" s="59">
        <v>0</v>
      </c>
      <c r="QI501" s="59">
        <v>0</v>
      </c>
      <c r="QJ501" s="59">
        <v>0</v>
      </c>
      <c r="QK501" s="59">
        <v>0</v>
      </c>
      <c r="QL501" s="59">
        <v>0</v>
      </c>
      <c r="QM501" s="59">
        <v>0</v>
      </c>
      <c r="QN501" s="59">
        <v>0</v>
      </c>
      <c r="QO501" s="59">
        <v>0</v>
      </c>
      <c r="QP501" s="59">
        <v>0</v>
      </c>
      <c r="QQ501" s="59">
        <v>0</v>
      </c>
      <c r="QR501" s="59">
        <v>0</v>
      </c>
      <c r="QS501" s="59">
        <v>0</v>
      </c>
      <c r="QT501" s="59">
        <v>0</v>
      </c>
      <c r="QU501" s="59">
        <v>0</v>
      </c>
      <c r="QV501" s="59">
        <v>0</v>
      </c>
      <c r="QW501" s="59">
        <v>0</v>
      </c>
      <c r="QX501" s="59">
        <v>0</v>
      </c>
      <c r="QY501" s="59">
        <v>0</v>
      </c>
      <c r="QZ501" s="59">
        <v>0</v>
      </c>
      <c r="RA501" s="59">
        <v>0</v>
      </c>
      <c r="RB501" s="59">
        <v>0</v>
      </c>
      <c r="RC501" s="59">
        <v>0</v>
      </c>
      <c r="RD501" s="59">
        <v>0</v>
      </c>
      <c r="RE501" s="59">
        <v>0</v>
      </c>
      <c r="RF501" s="59">
        <v>0</v>
      </c>
      <c r="RG501" s="59">
        <v>0</v>
      </c>
      <c r="RH501" s="59">
        <v>0</v>
      </c>
      <c r="RI501" s="59">
        <v>0</v>
      </c>
      <c r="RJ501" s="59">
        <v>0</v>
      </c>
      <c r="RK501" s="59"/>
      <c r="RN501" s="59">
        <v>500.22239999999999</v>
      </c>
      <c r="RO501" s="59">
        <v>500.22239999999999</v>
      </c>
      <c r="RP501" s="59">
        <v>568.30796400000008</v>
      </c>
      <c r="RQ501" s="59">
        <v>0</v>
      </c>
      <c r="RR501" s="59">
        <v>0</v>
      </c>
      <c r="RS501" s="59">
        <v>0</v>
      </c>
      <c r="RT501" s="59">
        <v>0</v>
      </c>
      <c r="RU501" s="59">
        <v>0</v>
      </c>
      <c r="RV501" s="59">
        <v>0</v>
      </c>
      <c r="RW501" s="59">
        <v>0</v>
      </c>
      <c r="RX501" s="59">
        <v>0</v>
      </c>
      <c r="RY501" s="59">
        <v>0</v>
      </c>
      <c r="RZ501" s="59">
        <v>0</v>
      </c>
      <c r="SA501" s="59">
        <v>0</v>
      </c>
      <c r="SB501" s="59">
        <v>0</v>
      </c>
      <c r="SC501" s="59">
        <v>0</v>
      </c>
      <c r="SD501" s="59">
        <v>0</v>
      </c>
      <c r="SE501" s="59">
        <v>0</v>
      </c>
      <c r="SF501" s="59">
        <v>0</v>
      </c>
      <c r="SG501" s="59">
        <v>0</v>
      </c>
      <c r="SH501" s="59">
        <v>0</v>
      </c>
      <c r="SI501" s="59">
        <v>0</v>
      </c>
      <c r="SJ501" s="59">
        <v>0</v>
      </c>
      <c r="SK501" s="59">
        <v>0</v>
      </c>
      <c r="SL501" s="59">
        <v>0</v>
      </c>
      <c r="SM501" s="59">
        <v>0</v>
      </c>
      <c r="SN501" s="59">
        <v>0</v>
      </c>
      <c r="SO501" s="59">
        <v>0</v>
      </c>
      <c r="SP501" s="59">
        <v>0</v>
      </c>
      <c r="SQ501" s="59">
        <v>0</v>
      </c>
      <c r="SR501" s="59">
        <v>0</v>
      </c>
      <c r="SS501" s="59">
        <v>0</v>
      </c>
      <c r="ST501" s="59">
        <v>0</v>
      </c>
      <c r="SU501" s="59">
        <v>0</v>
      </c>
      <c r="SV501" s="59">
        <v>0</v>
      </c>
      <c r="SW501" s="59">
        <v>0</v>
      </c>
      <c r="SX501" s="59">
        <v>0</v>
      </c>
      <c r="SY501" s="59">
        <v>0</v>
      </c>
      <c r="SZ501" s="59">
        <v>0</v>
      </c>
      <c r="TA501" s="59">
        <v>0</v>
      </c>
      <c r="TB501" s="59">
        <v>0</v>
      </c>
      <c r="TC501" s="59">
        <v>0</v>
      </c>
      <c r="TD501" s="59">
        <v>0</v>
      </c>
      <c r="TE501" s="59">
        <v>0</v>
      </c>
      <c r="TF501" s="59">
        <v>0</v>
      </c>
      <c r="TG501" s="59">
        <v>0</v>
      </c>
      <c r="TH501" s="59">
        <v>0</v>
      </c>
      <c r="TI501" s="59">
        <v>0</v>
      </c>
      <c r="TJ501" s="59">
        <v>0</v>
      </c>
      <c r="TK501" s="59">
        <v>0</v>
      </c>
      <c r="TL501" s="59">
        <v>0</v>
      </c>
      <c r="TM501" s="59">
        <v>0</v>
      </c>
      <c r="TN501" s="59">
        <v>0</v>
      </c>
      <c r="TO501" s="59">
        <v>0</v>
      </c>
      <c r="TP501" s="59">
        <v>0</v>
      </c>
      <c r="TQ501" s="59">
        <v>0</v>
      </c>
      <c r="TR501" s="59">
        <v>0</v>
      </c>
      <c r="TS501" s="59">
        <v>0</v>
      </c>
      <c r="TT501" s="59">
        <v>0</v>
      </c>
      <c r="TU501" s="59">
        <v>0</v>
      </c>
      <c r="TV501" s="59">
        <v>0</v>
      </c>
      <c r="TW501" s="59">
        <v>0</v>
      </c>
      <c r="TX501" s="59">
        <v>0</v>
      </c>
      <c r="TY501" s="59">
        <v>0</v>
      </c>
      <c r="TZ501" s="59">
        <v>0</v>
      </c>
      <c r="UA501" s="59">
        <v>0</v>
      </c>
      <c r="UB501" s="59">
        <v>0</v>
      </c>
      <c r="UC501" s="59">
        <v>0</v>
      </c>
      <c r="UD501" s="59">
        <v>0</v>
      </c>
      <c r="UE501" s="59">
        <v>0</v>
      </c>
      <c r="UF501" s="59">
        <v>0</v>
      </c>
      <c r="UG501" s="59">
        <v>0</v>
      </c>
      <c r="UH501" s="59"/>
      <c r="UK501" s="59">
        <v>761.81394799999998</v>
      </c>
      <c r="UL501" s="59">
        <v>0</v>
      </c>
      <c r="UM501" s="59">
        <v>0</v>
      </c>
      <c r="UN501" s="59">
        <v>0</v>
      </c>
      <c r="UO501" s="59">
        <v>0</v>
      </c>
      <c r="UP501" s="59">
        <v>0</v>
      </c>
      <c r="UQ501" s="59"/>
      <c r="UT501" s="59">
        <v>806.93881600000009</v>
      </c>
      <c r="UU501" s="59">
        <v>0</v>
      </c>
      <c r="UV501" s="59">
        <v>0</v>
      </c>
      <c r="UW501" s="59">
        <v>0</v>
      </c>
      <c r="UX501" s="59">
        <v>0</v>
      </c>
      <c r="UY501" s="59">
        <v>0</v>
      </c>
      <c r="UZ501" s="59"/>
      <c r="VC501" s="59">
        <v>0</v>
      </c>
      <c r="VD501" s="59">
        <v>0</v>
      </c>
      <c r="VE501" s="59">
        <v>0</v>
      </c>
      <c r="VF501" s="59">
        <v>0</v>
      </c>
      <c r="VG501" s="59">
        <v>0</v>
      </c>
      <c r="VH501" s="59">
        <v>0</v>
      </c>
      <c r="VI501" s="59"/>
      <c r="VL501" s="59">
        <v>1568.7527640000001</v>
      </c>
      <c r="VM501" s="59">
        <v>0</v>
      </c>
      <c r="VN501" s="59">
        <v>0</v>
      </c>
      <c r="VO501" s="59">
        <v>0</v>
      </c>
      <c r="VP501" s="59">
        <v>0</v>
      </c>
      <c r="VQ501" s="59">
        <v>0</v>
      </c>
      <c r="VR501" s="59"/>
      <c r="VU501" s="59">
        <v>26544.04</v>
      </c>
      <c r="VV501" s="59">
        <v>0</v>
      </c>
      <c r="VW501" s="59">
        <v>0</v>
      </c>
      <c r="VX501" s="59">
        <v>0</v>
      </c>
      <c r="VY501" s="59">
        <v>0</v>
      </c>
      <c r="VZ501" s="59">
        <v>0</v>
      </c>
      <c r="WA501" s="59"/>
      <c r="WD501" s="59">
        <v>2212.0033333333336</v>
      </c>
      <c r="WE501" s="59">
        <v>0</v>
      </c>
      <c r="WF501" s="59">
        <v>0</v>
      </c>
      <c r="WG501" s="59">
        <v>0</v>
      </c>
      <c r="WH501" s="59">
        <v>0</v>
      </c>
      <c r="WI501" s="59">
        <v>0</v>
      </c>
      <c r="WJ501" s="59"/>
      <c r="WM501" s="59">
        <v>92.824311092460505</v>
      </c>
      <c r="WN501" s="59">
        <v>0</v>
      </c>
      <c r="WO501" s="59">
        <v>0</v>
      </c>
      <c r="WP501" s="59">
        <v>0</v>
      </c>
      <c r="WQ501" s="59">
        <v>0</v>
      </c>
      <c r="WR501" s="59">
        <v>0</v>
      </c>
      <c r="WS501" s="59"/>
      <c r="WV501" s="74">
        <v>17.7</v>
      </c>
      <c r="WW501" s="74">
        <v>17.7</v>
      </c>
      <c r="WX501" s="74">
        <v>17.7</v>
      </c>
      <c r="WY501" s="74">
        <v>17.7</v>
      </c>
      <c r="WZ501" s="74">
        <v>17.7</v>
      </c>
      <c r="XA501" s="74">
        <v>17.7</v>
      </c>
      <c r="XB501" s="74"/>
      <c r="XE501" s="80">
        <v>1</v>
      </c>
      <c r="XF501" s="80">
        <v>1</v>
      </c>
      <c r="XG501" s="80">
        <v>1</v>
      </c>
      <c r="XH501" s="80">
        <v>1</v>
      </c>
      <c r="XI501" s="80">
        <v>1</v>
      </c>
      <c r="XJ501" s="80">
        <v>1</v>
      </c>
      <c r="XK501" s="80"/>
      <c r="XL501" s="75"/>
      <c r="XM501" s="75"/>
      <c r="XN501" s="80">
        <v>5</v>
      </c>
      <c r="XO501" s="80">
        <v>5</v>
      </c>
      <c r="XP501" s="80">
        <v>5</v>
      </c>
      <c r="XQ501" s="80">
        <v>5</v>
      </c>
      <c r="XR501" s="80">
        <v>5</v>
      </c>
      <c r="XS501" s="80">
        <v>5</v>
      </c>
      <c r="XT501" s="80"/>
      <c r="XW501" s="80">
        <v>21</v>
      </c>
      <c r="XX501" s="80">
        <v>21</v>
      </c>
      <c r="XY501" s="80">
        <v>21</v>
      </c>
      <c r="XZ501" s="80">
        <v>21</v>
      </c>
      <c r="YA501" s="80">
        <v>21</v>
      </c>
      <c r="YB501" s="80">
        <v>21</v>
      </c>
      <c r="YC501" s="80"/>
      <c r="YF501" s="5">
        <v>193.5386886277804</v>
      </c>
      <c r="YG501" s="5">
        <v>0</v>
      </c>
      <c r="YH501" s="5">
        <v>0</v>
      </c>
      <c r="YI501" s="5">
        <v>0</v>
      </c>
      <c r="YJ501" s="5">
        <v>0</v>
      </c>
      <c r="YK501" s="5">
        <v>0</v>
      </c>
      <c r="YL501" s="5"/>
      <c r="YO501" s="5">
        <v>4177.0939991607229</v>
      </c>
      <c r="YP501" s="5">
        <v>0</v>
      </c>
      <c r="YQ501" s="5">
        <v>0</v>
      </c>
      <c r="YR501" s="5">
        <v>0</v>
      </c>
      <c r="YS501" s="5">
        <v>0</v>
      </c>
      <c r="YT501" s="5">
        <v>0</v>
      </c>
      <c r="YU501" s="5"/>
      <c r="YX501" s="5">
        <v>2856.8722022263205</v>
      </c>
      <c r="YY501" s="5">
        <v>0</v>
      </c>
      <c r="YZ501" s="5">
        <v>0</v>
      </c>
      <c r="ZA501" s="5">
        <v>0</v>
      </c>
      <c r="ZB501" s="5">
        <v>0</v>
      </c>
      <c r="ZC501" s="5">
        <v>0</v>
      </c>
      <c r="ZD501" s="5"/>
      <c r="ZG501" s="5">
        <v>403.52664708350824</v>
      </c>
      <c r="ZH501" s="5">
        <v>0</v>
      </c>
      <c r="ZI501" s="5">
        <v>0</v>
      </c>
      <c r="ZJ501" s="5">
        <v>0</v>
      </c>
      <c r="ZK501" s="5">
        <v>0</v>
      </c>
      <c r="ZL501" s="5">
        <v>0</v>
      </c>
      <c r="ZM501" s="5"/>
      <c r="ZP501" s="60">
        <v>11298.746118338231</v>
      </c>
      <c r="ZQ501" s="60">
        <v>0</v>
      </c>
      <c r="ZR501" s="60">
        <v>0</v>
      </c>
      <c r="ZS501" s="60">
        <v>0</v>
      </c>
      <c r="ZT501" s="60">
        <v>0</v>
      </c>
      <c r="ZU501" s="60">
        <v>0</v>
      </c>
      <c r="ZV501" s="60"/>
      <c r="ZY501" s="60">
        <v>371.29724436984202</v>
      </c>
      <c r="ZZ501" s="60">
        <v>0</v>
      </c>
      <c r="AAA501" s="60">
        <v>0</v>
      </c>
      <c r="AAB501" s="60">
        <v>0</v>
      </c>
      <c r="AAC501" s="60">
        <v>0</v>
      </c>
      <c r="AAD501" s="60">
        <v>0</v>
      </c>
      <c r="AAE501" s="60"/>
      <c r="AAH501" s="60">
        <v>10025.025597985734</v>
      </c>
      <c r="AAI501" s="60">
        <v>0</v>
      </c>
      <c r="AAJ501" s="60">
        <v>0</v>
      </c>
      <c r="AAK501" s="60">
        <v>0</v>
      </c>
      <c r="AAL501" s="60">
        <v>0</v>
      </c>
      <c r="AAM501" s="60">
        <v>0</v>
      </c>
      <c r="AAN501" s="60"/>
      <c r="AAQ501" s="5">
        <v>21323.771716323965</v>
      </c>
      <c r="AAR501" s="5">
        <v>0</v>
      </c>
      <c r="AAS501" s="5">
        <v>0</v>
      </c>
      <c r="AAT501" s="5">
        <v>0</v>
      </c>
      <c r="AAU501" s="5">
        <v>0</v>
      </c>
      <c r="AAV501" s="5">
        <v>0</v>
      </c>
    </row>
    <row r="502" spans="2:724" ht="15" customHeight="1">
      <c r="B502" s="228">
        <v>229</v>
      </c>
      <c r="C502" s="228">
        <v>27896</v>
      </c>
      <c r="D502" s="229" t="s">
        <v>615</v>
      </c>
      <c r="E502" s="73" t="b">
        <v>0</v>
      </c>
      <c r="F502" s="230">
        <v>41194</v>
      </c>
      <c r="G502" s="230">
        <v>41666</v>
      </c>
      <c r="H502" s="57" t="s">
        <v>209</v>
      </c>
      <c r="I502" s="57" t="s">
        <v>200</v>
      </c>
      <c r="J502" s="229" t="s">
        <v>216</v>
      </c>
      <c r="K502" s="232">
        <v>0</v>
      </c>
      <c r="L502" s="232">
        <v>0</v>
      </c>
      <c r="M502" s="73" t="b">
        <v>1</v>
      </c>
      <c r="N502" s="73" t="b">
        <v>1</v>
      </c>
      <c r="O502" s="73" t="b">
        <v>1</v>
      </c>
      <c r="P502" s="27">
        <v>42289</v>
      </c>
      <c r="Q502" s="27">
        <v>42762</v>
      </c>
      <c r="R502" s="69">
        <v>0</v>
      </c>
      <c r="S502" s="69">
        <v>0.06</v>
      </c>
      <c r="T502" s="69">
        <v>0.06</v>
      </c>
      <c r="U502" s="69">
        <v>0.06</v>
      </c>
      <c r="V502" s="69">
        <v>0.06</v>
      </c>
      <c r="W502" s="69">
        <v>0.06</v>
      </c>
      <c r="Z502" s="232">
        <v>8494.16</v>
      </c>
      <c r="AA502" s="232">
        <v>0</v>
      </c>
      <c r="AB502" s="232">
        <v>0</v>
      </c>
      <c r="AC502" s="232">
        <v>0</v>
      </c>
      <c r="AD502" s="232">
        <v>0</v>
      </c>
      <c r="AE502" s="232">
        <v>0</v>
      </c>
      <c r="AF502" s="232">
        <v>0</v>
      </c>
      <c r="AG502" s="232">
        <v>0</v>
      </c>
      <c r="AH502" s="232">
        <v>0</v>
      </c>
      <c r="AI502" s="232">
        <v>0</v>
      </c>
      <c r="AJ502" s="232">
        <v>0</v>
      </c>
      <c r="AK502" s="232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0</v>
      </c>
      <c r="CH502" s="5">
        <v>0</v>
      </c>
      <c r="CI502" s="5">
        <v>0</v>
      </c>
      <c r="CJ502" s="5">
        <v>0</v>
      </c>
      <c r="CK502" s="5">
        <v>0</v>
      </c>
      <c r="CL502" s="5">
        <v>0</v>
      </c>
      <c r="CM502" s="5">
        <v>0</v>
      </c>
      <c r="CN502" s="5">
        <v>0</v>
      </c>
      <c r="CO502" s="5">
        <v>0</v>
      </c>
      <c r="CP502" s="5">
        <v>0</v>
      </c>
      <c r="CQ502" s="5">
        <v>0</v>
      </c>
      <c r="CR502" s="5">
        <v>0</v>
      </c>
      <c r="CS502" s="5">
        <v>0</v>
      </c>
      <c r="CU502" s="69">
        <v>0</v>
      </c>
      <c r="CV502" s="69">
        <v>0</v>
      </c>
      <c r="CW502" s="69">
        <v>0</v>
      </c>
      <c r="CX502" s="69">
        <v>0</v>
      </c>
      <c r="CY502" s="69">
        <v>0</v>
      </c>
      <c r="CZ502" s="69">
        <v>0</v>
      </c>
      <c r="DC502" s="5">
        <v>0</v>
      </c>
      <c r="DD502" s="5">
        <v>0</v>
      </c>
      <c r="DE502" s="5">
        <v>0</v>
      </c>
      <c r="DF502" s="5">
        <v>0</v>
      </c>
      <c r="DG502" s="5">
        <v>0</v>
      </c>
      <c r="DH502" s="5">
        <v>0</v>
      </c>
      <c r="DI502" s="5">
        <v>0</v>
      </c>
      <c r="DJ502" s="5">
        <v>0</v>
      </c>
      <c r="DK502" s="5">
        <v>0</v>
      </c>
      <c r="DL502" s="5">
        <v>0</v>
      </c>
      <c r="DM502" s="5">
        <v>0</v>
      </c>
      <c r="DN502" s="5">
        <v>0</v>
      </c>
      <c r="DO502" s="5">
        <v>0</v>
      </c>
      <c r="DP502" s="5">
        <v>0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0</v>
      </c>
      <c r="EB502" s="5">
        <v>0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0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0</v>
      </c>
      <c r="EV502" s="5">
        <v>0</v>
      </c>
      <c r="EW502" s="5">
        <v>0</v>
      </c>
      <c r="EX502" s="5">
        <v>0</v>
      </c>
      <c r="EY502" s="5">
        <v>0</v>
      </c>
      <c r="EZ502" s="5">
        <v>0</v>
      </c>
      <c r="FA502" s="5">
        <v>0</v>
      </c>
      <c r="FB502" s="5">
        <v>0</v>
      </c>
      <c r="FC502" s="5">
        <v>0</v>
      </c>
      <c r="FD502" s="5">
        <v>0</v>
      </c>
      <c r="FE502" s="5">
        <v>0</v>
      </c>
      <c r="FF502" s="5">
        <v>0</v>
      </c>
      <c r="FG502" s="5">
        <v>0</v>
      </c>
      <c r="FH502" s="5">
        <v>0</v>
      </c>
      <c r="FI502" s="5">
        <v>0</v>
      </c>
      <c r="FJ502" s="5">
        <v>0</v>
      </c>
      <c r="FK502" s="5">
        <v>0</v>
      </c>
      <c r="FL502" s="5">
        <v>0</v>
      </c>
      <c r="FM502" s="5">
        <v>0</v>
      </c>
      <c r="FN502" s="5">
        <v>0</v>
      </c>
      <c r="FO502" s="5">
        <v>0</v>
      </c>
      <c r="FP502" s="5">
        <v>0</v>
      </c>
      <c r="FQ502" s="5">
        <v>0</v>
      </c>
      <c r="FR502" s="5">
        <v>0</v>
      </c>
      <c r="FS502" s="5">
        <v>0</v>
      </c>
      <c r="FT502" s="5">
        <v>0</v>
      </c>
      <c r="FU502" s="5">
        <v>0</v>
      </c>
      <c r="FV502" s="5">
        <v>0</v>
      </c>
      <c r="FW502" s="5"/>
      <c r="FZ502" s="5">
        <v>8494.16</v>
      </c>
      <c r="GA502" s="5">
        <v>0</v>
      </c>
      <c r="GB502" s="5">
        <v>0</v>
      </c>
      <c r="GC502" s="5">
        <v>0</v>
      </c>
      <c r="GD502" s="5">
        <v>0</v>
      </c>
      <c r="GE502" s="5">
        <v>0</v>
      </c>
      <c r="GF502" s="5">
        <v>0</v>
      </c>
      <c r="GG502" s="5">
        <v>0</v>
      </c>
      <c r="GH502" s="5">
        <v>0</v>
      </c>
      <c r="GI502" s="5">
        <v>0</v>
      </c>
      <c r="GJ502" s="5">
        <v>0</v>
      </c>
      <c r="GK502" s="5">
        <v>0</v>
      </c>
      <c r="GL502" s="5">
        <v>0</v>
      </c>
      <c r="GM502" s="5">
        <v>0</v>
      </c>
      <c r="GN502" s="5">
        <v>0</v>
      </c>
      <c r="GO502" s="5">
        <v>0</v>
      </c>
      <c r="GP502" s="5">
        <v>0</v>
      </c>
      <c r="GQ502" s="5">
        <v>0</v>
      </c>
      <c r="GR502" s="5">
        <v>0</v>
      </c>
      <c r="GS502" s="5">
        <v>0</v>
      </c>
      <c r="GT502" s="5">
        <v>0</v>
      </c>
      <c r="GU502" s="5">
        <v>0</v>
      </c>
      <c r="GV502" s="5">
        <v>0</v>
      </c>
      <c r="GW502" s="5">
        <v>0</v>
      </c>
      <c r="GX502" s="5">
        <v>0</v>
      </c>
      <c r="GY502" s="5">
        <v>0</v>
      </c>
      <c r="GZ502" s="5">
        <v>0</v>
      </c>
      <c r="HA502" s="5">
        <v>0</v>
      </c>
      <c r="HB502" s="5">
        <v>0</v>
      </c>
      <c r="HC502" s="5">
        <v>0</v>
      </c>
      <c r="HD502" s="5">
        <v>0</v>
      </c>
      <c r="HE502" s="5">
        <v>0</v>
      </c>
      <c r="HF502" s="5">
        <v>0</v>
      </c>
      <c r="HG502" s="5">
        <v>0</v>
      </c>
      <c r="HH502" s="5">
        <v>0</v>
      </c>
      <c r="HI502" s="5">
        <v>0</v>
      </c>
      <c r="HJ502" s="5">
        <v>0</v>
      </c>
      <c r="HK502" s="5">
        <v>0</v>
      </c>
      <c r="HL502" s="5">
        <v>0</v>
      </c>
      <c r="HM502" s="5">
        <v>0</v>
      </c>
      <c r="HN502" s="5">
        <v>0</v>
      </c>
      <c r="HO502" s="5">
        <v>0</v>
      </c>
      <c r="HP502" s="5">
        <v>0</v>
      </c>
      <c r="HQ502" s="5">
        <v>0</v>
      </c>
      <c r="HR502" s="5">
        <v>0</v>
      </c>
      <c r="HS502" s="5">
        <v>0</v>
      </c>
      <c r="HT502" s="5">
        <v>0</v>
      </c>
      <c r="HU502" s="5">
        <v>0</v>
      </c>
      <c r="HV502" s="5">
        <v>0</v>
      </c>
      <c r="HW502" s="5">
        <v>0</v>
      </c>
      <c r="HX502" s="5">
        <v>0</v>
      </c>
      <c r="HY502" s="5">
        <v>0</v>
      </c>
      <c r="HZ502" s="5">
        <v>0</v>
      </c>
      <c r="IA502" s="5">
        <v>0</v>
      </c>
      <c r="IB502" s="5">
        <v>0</v>
      </c>
      <c r="IC502" s="5">
        <v>0</v>
      </c>
      <c r="ID502" s="5">
        <v>0</v>
      </c>
      <c r="IE502" s="5">
        <v>0</v>
      </c>
      <c r="IF502" s="5">
        <v>0</v>
      </c>
      <c r="IG502" s="5">
        <v>0</v>
      </c>
      <c r="IH502" s="5">
        <v>0</v>
      </c>
      <c r="II502" s="5">
        <v>0</v>
      </c>
      <c r="IJ502" s="5">
        <v>0</v>
      </c>
      <c r="IK502" s="5">
        <v>0</v>
      </c>
      <c r="IL502" s="5">
        <v>0</v>
      </c>
      <c r="IM502" s="5">
        <v>0</v>
      </c>
      <c r="IN502" s="5">
        <v>0</v>
      </c>
      <c r="IO502" s="5">
        <v>0</v>
      </c>
      <c r="IP502" s="5">
        <v>0</v>
      </c>
      <c r="IQ502" s="5">
        <v>0</v>
      </c>
      <c r="IR502" s="5">
        <v>0</v>
      </c>
      <c r="IS502" s="5">
        <v>0</v>
      </c>
      <c r="IT502" s="5"/>
      <c r="IW502" s="5">
        <v>243.78239199999999</v>
      </c>
      <c r="IX502" s="5">
        <v>0</v>
      </c>
      <c r="IY502" s="5">
        <v>0</v>
      </c>
      <c r="IZ502" s="5">
        <v>0</v>
      </c>
      <c r="JA502" s="5">
        <v>0</v>
      </c>
      <c r="JB502" s="5">
        <v>0</v>
      </c>
      <c r="JC502" s="5">
        <v>0</v>
      </c>
      <c r="JD502" s="5">
        <v>0</v>
      </c>
      <c r="JE502" s="5">
        <v>0</v>
      </c>
      <c r="JF502" s="5">
        <v>0</v>
      </c>
      <c r="JG502" s="5">
        <v>0</v>
      </c>
      <c r="JH502" s="5">
        <v>0</v>
      </c>
      <c r="JI502" s="5">
        <v>0</v>
      </c>
      <c r="JJ502" s="5">
        <v>0</v>
      </c>
      <c r="JK502" s="5">
        <v>0</v>
      </c>
      <c r="JL502" s="5">
        <v>0</v>
      </c>
      <c r="JM502" s="5">
        <v>0</v>
      </c>
      <c r="JN502" s="5">
        <v>0</v>
      </c>
      <c r="JO502" s="5">
        <v>0</v>
      </c>
      <c r="JP502" s="5">
        <v>0</v>
      </c>
      <c r="JQ502" s="5">
        <v>0</v>
      </c>
      <c r="JR502" s="5">
        <v>0</v>
      </c>
      <c r="JS502" s="5">
        <v>0</v>
      </c>
      <c r="JT502" s="5">
        <v>0</v>
      </c>
      <c r="JU502" s="5">
        <v>0</v>
      </c>
      <c r="JV502" s="5">
        <v>0</v>
      </c>
      <c r="JW502" s="5">
        <v>0</v>
      </c>
      <c r="JX502" s="5">
        <v>0</v>
      </c>
      <c r="JY502" s="5">
        <v>0</v>
      </c>
      <c r="JZ502" s="5">
        <v>0</v>
      </c>
      <c r="KA502" s="5">
        <v>0</v>
      </c>
      <c r="KB502" s="5">
        <v>0</v>
      </c>
      <c r="KC502" s="5">
        <v>0</v>
      </c>
      <c r="KD502" s="5">
        <v>0</v>
      </c>
      <c r="KE502" s="5">
        <v>0</v>
      </c>
      <c r="KF502" s="5">
        <v>0</v>
      </c>
      <c r="KG502" s="5">
        <v>0</v>
      </c>
      <c r="KH502" s="5">
        <v>0</v>
      </c>
      <c r="KI502" s="5">
        <v>0</v>
      </c>
      <c r="KJ502" s="5">
        <v>0</v>
      </c>
      <c r="KK502" s="5">
        <v>0</v>
      </c>
      <c r="KL502" s="5">
        <v>0</v>
      </c>
      <c r="KM502" s="5">
        <v>0</v>
      </c>
      <c r="KN502" s="5">
        <v>0</v>
      </c>
      <c r="KO502" s="5">
        <v>0</v>
      </c>
      <c r="KP502" s="5">
        <v>0</v>
      </c>
      <c r="KQ502" s="5">
        <v>0</v>
      </c>
      <c r="KR502" s="5">
        <v>0</v>
      </c>
      <c r="KS502" s="5">
        <v>0</v>
      </c>
      <c r="KT502" s="5">
        <v>0</v>
      </c>
      <c r="KU502" s="5">
        <v>0</v>
      </c>
      <c r="KV502" s="5">
        <v>0</v>
      </c>
      <c r="KW502" s="5">
        <v>0</v>
      </c>
      <c r="KX502" s="5">
        <v>0</v>
      </c>
      <c r="KY502" s="5">
        <v>0</v>
      </c>
      <c r="KZ502" s="5">
        <v>0</v>
      </c>
      <c r="LA502" s="5">
        <v>0</v>
      </c>
      <c r="LB502" s="5">
        <v>0</v>
      </c>
      <c r="LC502" s="5">
        <v>0</v>
      </c>
      <c r="LD502" s="5">
        <v>0</v>
      </c>
      <c r="LE502" s="5">
        <v>0</v>
      </c>
      <c r="LF502" s="5">
        <v>0</v>
      </c>
      <c r="LG502" s="5">
        <v>0</v>
      </c>
      <c r="LH502" s="5">
        <v>0</v>
      </c>
      <c r="LI502" s="5">
        <v>0</v>
      </c>
      <c r="LJ502" s="5">
        <v>0</v>
      </c>
      <c r="LK502" s="5">
        <v>0</v>
      </c>
      <c r="LL502" s="5">
        <v>0</v>
      </c>
      <c r="LM502" s="5">
        <v>0</v>
      </c>
      <c r="LN502" s="5">
        <v>0</v>
      </c>
      <c r="LO502" s="5">
        <v>0</v>
      </c>
      <c r="LP502" s="5">
        <v>0</v>
      </c>
      <c r="LQ502" s="5"/>
      <c r="LT502" s="5">
        <v>258.222464</v>
      </c>
      <c r="LU502" s="5">
        <v>0</v>
      </c>
      <c r="LV502" s="5">
        <v>0</v>
      </c>
      <c r="LW502" s="5">
        <v>0</v>
      </c>
      <c r="LX502" s="5">
        <v>0</v>
      </c>
      <c r="LY502" s="5">
        <v>0</v>
      </c>
      <c r="LZ502" s="5">
        <v>0</v>
      </c>
      <c r="MA502" s="5">
        <v>0</v>
      </c>
      <c r="MB502" s="5">
        <v>0</v>
      </c>
      <c r="MC502" s="5">
        <v>0</v>
      </c>
      <c r="MD502" s="5">
        <v>0</v>
      </c>
      <c r="ME502" s="5">
        <v>0</v>
      </c>
      <c r="MF502" s="5">
        <v>0</v>
      </c>
      <c r="MG502" s="5">
        <v>0</v>
      </c>
      <c r="MH502" s="5">
        <v>0</v>
      </c>
      <c r="MI502" s="5">
        <v>0</v>
      </c>
      <c r="MJ502" s="5">
        <v>0</v>
      </c>
      <c r="MK502" s="5">
        <v>0</v>
      </c>
      <c r="ML502" s="5">
        <v>0</v>
      </c>
      <c r="MM502" s="5">
        <v>0</v>
      </c>
      <c r="MN502" s="5">
        <v>0</v>
      </c>
      <c r="MO502" s="5">
        <v>0</v>
      </c>
      <c r="MP502" s="5">
        <v>0</v>
      </c>
      <c r="MQ502" s="5">
        <v>0</v>
      </c>
      <c r="MR502" s="5">
        <v>0</v>
      </c>
      <c r="MS502" s="5">
        <v>0</v>
      </c>
      <c r="MT502" s="5">
        <v>0</v>
      </c>
      <c r="MU502" s="5">
        <v>0</v>
      </c>
      <c r="MV502" s="5">
        <v>0</v>
      </c>
      <c r="MW502" s="5">
        <v>0</v>
      </c>
      <c r="MX502" s="5">
        <v>0</v>
      </c>
      <c r="MY502" s="5">
        <v>0</v>
      </c>
      <c r="MZ502" s="5">
        <v>0</v>
      </c>
      <c r="NA502" s="5">
        <v>0</v>
      </c>
      <c r="NB502" s="5">
        <v>0</v>
      </c>
      <c r="NC502" s="5">
        <v>0</v>
      </c>
      <c r="ND502" s="5">
        <v>0</v>
      </c>
      <c r="NE502" s="5">
        <v>0</v>
      </c>
      <c r="NF502" s="5">
        <v>0</v>
      </c>
      <c r="NG502" s="5">
        <v>0</v>
      </c>
      <c r="NH502" s="5">
        <v>0</v>
      </c>
      <c r="NI502" s="5">
        <v>0</v>
      </c>
      <c r="NJ502" s="5">
        <v>0</v>
      </c>
      <c r="NK502" s="5">
        <v>0</v>
      </c>
      <c r="NL502" s="5">
        <v>0</v>
      </c>
      <c r="NM502" s="5">
        <v>0</v>
      </c>
      <c r="NN502" s="5">
        <v>0</v>
      </c>
      <c r="NO502" s="5">
        <v>0</v>
      </c>
      <c r="NP502" s="5">
        <v>0</v>
      </c>
      <c r="NQ502" s="5">
        <v>0</v>
      </c>
      <c r="NR502" s="5">
        <v>0</v>
      </c>
      <c r="NS502" s="5">
        <v>0</v>
      </c>
      <c r="NT502" s="5">
        <v>0</v>
      </c>
      <c r="NU502" s="5">
        <v>0</v>
      </c>
      <c r="NV502" s="5">
        <v>0</v>
      </c>
      <c r="NW502" s="5">
        <v>0</v>
      </c>
      <c r="NX502" s="5">
        <v>0</v>
      </c>
      <c r="NY502" s="5">
        <v>0</v>
      </c>
      <c r="NZ502" s="5">
        <v>0</v>
      </c>
      <c r="OA502" s="5">
        <v>0</v>
      </c>
      <c r="OB502" s="5">
        <v>0</v>
      </c>
      <c r="OC502" s="5">
        <v>0</v>
      </c>
      <c r="OD502" s="5">
        <v>0</v>
      </c>
      <c r="OE502" s="5">
        <v>0</v>
      </c>
      <c r="OF502" s="5">
        <v>0</v>
      </c>
      <c r="OG502" s="5">
        <v>0</v>
      </c>
      <c r="OH502" s="5">
        <v>0</v>
      </c>
      <c r="OI502" s="5">
        <v>0</v>
      </c>
      <c r="OJ502" s="5">
        <v>0</v>
      </c>
      <c r="OK502" s="5">
        <v>0</v>
      </c>
      <c r="OL502" s="5">
        <v>0</v>
      </c>
      <c r="OM502" s="5">
        <v>0</v>
      </c>
      <c r="ON502" s="5"/>
      <c r="OQ502" s="59">
        <v>0</v>
      </c>
      <c r="OR502" s="59">
        <v>0</v>
      </c>
      <c r="OS502" s="59">
        <v>0</v>
      </c>
      <c r="OT502" s="59">
        <v>0</v>
      </c>
      <c r="OU502" s="59">
        <v>0</v>
      </c>
      <c r="OV502" s="59">
        <v>0</v>
      </c>
      <c r="OW502" s="59">
        <v>0</v>
      </c>
      <c r="OX502" s="59">
        <v>0</v>
      </c>
      <c r="OY502" s="59">
        <v>0</v>
      </c>
      <c r="OZ502" s="59">
        <v>0</v>
      </c>
      <c r="PA502" s="59">
        <v>0</v>
      </c>
      <c r="PB502" s="59">
        <v>0</v>
      </c>
      <c r="PC502" s="59">
        <v>0</v>
      </c>
      <c r="PD502" s="59">
        <v>0</v>
      </c>
      <c r="PE502" s="59">
        <v>0</v>
      </c>
      <c r="PF502" s="59">
        <v>0</v>
      </c>
      <c r="PG502" s="59">
        <v>0</v>
      </c>
      <c r="PH502" s="59">
        <v>0</v>
      </c>
      <c r="PI502" s="59">
        <v>0</v>
      </c>
      <c r="PJ502" s="59">
        <v>0</v>
      </c>
      <c r="PK502" s="59">
        <v>0</v>
      </c>
      <c r="PL502" s="59">
        <v>0</v>
      </c>
      <c r="PM502" s="59">
        <v>0</v>
      </c>
      <c r="PN502" s="59">
        <v>0</v>
      </c>
      <c r="PO502" s="59">
        <v>0</v>
      </c>
      <c r="PP502" s="59">
        <v>0</v>
      </c>
      <c r="PQ502" s="59">
        <v>0</v>
      </c>
      <c r="PR502" s="59">
        <v>0</v>
      </c>
      <c r="PS502" s="59">
        <v>0</v>
      </c>
      <c r="PT502" s="59">
        <v>0</v>
      </c>
      <c r="PU502" s="59">
        <v>0</v>
      </c>
      <c r="PV502" s="59">
        <v>0</v>
      </c>
      <c r="PW502" s="59">
        <v>0</v>
      </c>
      <c r="PX502" s="59">
        <v>0</v>
      </c>
      <c r="PY502" s="59">
        <v>0</v>
      </c>
      <c r="PZ502" s="59">
        <v>0</v>
      </c>
      <c r="QA502" s="59">
        <v>0</v>
      </c>
      <c r="QB502" s="59">
        <v>0</v>
      </c>
      <c r="QC502" s="59">
        <v>0</v>
      </c>
      <c r="QD502" s="59">
        <v>0</v>
      </c>
      <c r="QE502" s="59">
        <v>0</v>
      </c>
      <c r="QF502" s="59">
        <v>0</v>
      </c>
      <c r="QG502" s="59">
        <v>0</v>
      </c>
      <c r="QH502" s="59">
        <v>0</v>
      </c>
      <c r="QI502" s="59">
        <v>0</v>
      </c>
      <c r="QJ502" s="59">
        <v>0</v>
      </c>
      <c r="QK502" s="59">
        <v>0</v>
      </c>
      <c r="QL502" s="59">
        <v>0</v>
      </c>
      <c r="QM502" s="59">
        <v>0</v>
      </c>
      <c r="QN502" s="59">
        <v>0</v>
      </c>
      <c r="QO502" s="59">
        <v>0</v>
      </c>
      <c r="QP502" s="59">
        <v>0</v>
      </c>
      <c r="QQ502" s="59">
        <v>0</v>
      </c>
      <c r="QR502" s="59">
        <v>0</v>
      </c>
      <c r="QS502" s="59">
        <v>0</v>
      </c>
      <c r="QT502" s="59">
        <v>0</v>
      </c>
      <c r="QU502" s="59">
        <v>0</v>
      </c>
      <c r="QV502" s="59">
        <v>0</v>
      </c>
      <c r="QW502" s="59">
        <v>0</v>
      </c>
      <c r="QX502" s="59">
        <v>0</v>
      </c>
      <c r="QY502" s="59">
        <v>0</v>
      </c>
      <c r="QZ502" s="59">
        <v>0</v>
      </c>
      <c r="RA502" s="59">
        <v>0</v>
      </c>
      <c r="RB502" s="59">
        <v>0</v>
      </c>
      <c r="RC502" s="59">
        <v>0</v>
      </c>
      <c r="RD502" s="59">
        <v>0</v>
      </c>
      <c r="RE502" s="59">
        <v>0</v>
      </c>
      <c r="RF502" s="59">
        <v>0</v>
      </c>
      <c r="RG502" s="59">
        <v>0</v>
      </c>
      <c r="RH502" s="59">
        <v>0</v>
      </c>
      <c r="RI502" s="59">
        <v>0</v>
      </c>
      <c r="RJ502" s="59">
        <v>0</v>
      </c>
      <c r="RK502" s="59"/>
      <c r="RN502" s="59">
        <v>502.00485600000002</v>
      </c>
      <c r="RO502" s="59">
        <v>0</v>
      </c>
      <c r="RP502" s="59">
        <v>0</v>
      </c>
      <c r="RQ502" s="59">
        <v>0</v>
      </c>
      <c r="RR502" s="59">
        <v>0</v>
      </c>
      <c r="RS502" s="59">
        <v>0</v>
      </c>
      <c r="RT502" s="59">
        <v>0</v>
      </c>
      <c r="RU502" s="59">
        <v>0</v>
      </c>
      <c r="RV502" s="59">
        <v>0</v>
      </c>
      <c r="RW502" s="59">
        <v>0</v>
      </c>
      <c r="RX502" s="59">
        <v>0</v>
      </c>
      <c r="RY502" s="59">
        <v>0</v>
      </c>
      <c r="RZ502" s="59">
        <v>0</v>
      </c>
      <c r="SA502" s="59">
        <v>0</v>
      </c>
      <c r="SB502" s="59">
        <v>0</v>
      </c>
      <c r="SC502" s="59">
        <v>0</v>
      </c>
      <c r="SD502" s="59">
        <v>0</v>
      </c>
      <c r="SE502" s="59">
        <v>0</v>
      </c>
      <c r="SF502" s="59">
        <v>0</v>
      </c>
      <c r="SG502" s="59">
        <v>0</v>
      </c>
      <c r="SH502" s="59">
        <v>0</v>
      </c>
      <c r="SI502" s="59">
        <v>0</v>
      </c>
      <c r="SJ502" s="59">
        <v>0</v>
      </c>
      <c r="SK502" s="59">
        <v>0</v>
      </c>
      <c r="SL502" s="59">
        <v>0</v>
      </c>
      <c r="SM502" s="59">
        <v>0</v>
      </c>
      <c r="SN502" s="59">
        <v>0</v>
      </c>
      <c r="SO502" s="59">
        <v>0</v>
      </c>
      <c r="SP502" s="59">
        <v>0</v>
      </c>
      <c r="SQ502" s="59">
        <v>0</v>
      </c>
      <c r="SR502" s="59">
        <v>0</v>
      </c>
      <c r="SS502" s="59">
        <v>0</v>
      </c>
      <c r="ST502" s="59">
        <v>0</v>
      </c>
      <c r="SU502" s="59">
        <v>0</v>
      </c>
      <c r="SV502" s="59">
        <v>0</v>
      </c>
      <c r="SW502" s="59">
        <v>0</v>
      </c>
      <c r="SX502" s="59">
        <v>0</v>
      </c>
      <c r="SY502" s="59">
        <v>0</v>
      </c>
      <c r="SZ502" s="59">
        <v>0</v>
      </c>
      <c r="TA502" s="59">
        <v>0</v>
      </c>
      <c r="TB502" s="59">
        <v>0</v>
      </c>
      <c r="TC502" s="59">
        <v>0</v>
      </c>
      <c r="TD502" s="59">
        <v>0</v>
      </c>
      <c r="TE502" s="59">
        <v>0</v>
      </c>
      <c r="TF502" s="59">
        <v>0</v>
      </c>
      <c r="TG502" s="59">
        <v>0</v>
      </c>
      <c r="TH502" s="59">
        <v>0</v>
      </c>
      <c r="TI502" s="59">
        <v>0</v>
      </c>
      <c r="TJ502" s="59">
        <v>0</v>
      </c>
      <c r="TK502" s="59">
        <v>0</v>
      </c>
      <c r="TL502" s="59">
        <v>0</v>
      </c>
      <c r="TM502" s="59">
        <v>0</v>
      </c>
      <c r="TN502" s="59">
        <v>0</v>
      </c>
      <c r="TO502" s="59">
        <v>0</v>
      </c>
      <c r="TP502" s="59">
        <v>0</v>
      </c>
      <c r="TQ502" s="59">
        <v>0</v>
      </c>
      <c r="TR502" s="59">
        <v>0</v>
      </c>
      <c r="TS502" s="59">
        <v>0</v>
      </c>
      <c r="TT502" s="59">
        <v>0</v>
      </c>
      <c r="TU502" s="59">
        <v>0</v>
      </c>
      <c r="TV502" s="59">
        <v>0</v>
      </c>
      <c r="TW502" s="59">
        <v>0</v>
      </c>
      <c r="TX502" s="59">
        <v>0</v>
      </c>
      <c r="TY502" s="59">
        <v>0</v>
      </c>
      <c r="TZ502" s="59">
        <v>0</v>
      </c>
      <c r="UA502" s="59">
        <v>0</v>
      </c>
      <c r="UB502" s="59">
        <v>0</v>
      </c>
      <c r="UC502" s="59">
        <v>0</v>
      </c>
      <c r="UD502" s="59">
        <v>0</v>
      </c>
      <c r="UE502" s="59">
        <v>0</v>
      </c>
      <c r="UF502" s="59">
        <v>0</v>
      </c>
      <c r="UG502" s="59">
        <v>0</v>
      </c>
      <c r="UH502" s="59"/>
      <c r="UK502" s="59">
        <v>243.78239199999999</v>
      </c>
      <c r="UL502" s="59">
        <v>0</v>
      </c>
      <c r="UM502" s="59">
        <v>0</v>
      </c>
      <c r="UN502" s="59">
        <v>0</v>
      </c>
      <c r="UO502" s="59">
        <v>0</v>
      </c>
      <c r="UP502" s="59">
        <v>0</v>
      </c>
      <c r="UQ502" s="59"/>
      <c r="UT502" s="59">
        <v>258.222464</v>
      </c>
      <c r="UU502" s="59">
        <v>0</v>
      </c>
      <c r="UV502" s="59">
        <v>0</v>
      </c>
      <c r="UW502" s="59">
        <v>0</v>
      </c>
      <c r="UX502" s="59">
        <v>0</v>
      </c>
      <c r="UY502" s="59">
        <v>0</v>
      </c>
      <c r="UZ502" s="59"/>
      <c r="VC502" s="59">
        <v>0</v>
      </c>
      <c r="VD502" s="59">
        <v>0</v>
      </c>
      <c r="VE502" s="59">
        <v>0</v>
      </c>
      <c r="VF502" s="59">
        <v>0</v>
      </c>
      <c r="VG502" s="59">
        <v>0</v>
      </c>
      <c r="VH502" s="59">
        <v>0</v>
      </c>
      <c r="VI502" s="59"/>
      <c r="VL502" s="59">
        <v>502.00485600000002</v>
      </c>
      <c r="VM502" s="59">
        <v>0</v>
      </c>
      <c r="VN502" s="59">
        <v>0</v>
      </c>
      <c r="VO502" s="59">
        <v>0</v>
      </c>
      <c r="VP502" s="59">
        <v>0</v>
      </c>
      <c r="VQ502" s="59">
        <v>0</v>
      </c>
      <c r="VR502" s="59"/>
      <c r="VU502" s="59">
        <v>8494.16</v>
      </c>
      <c r="VV502" s="59">
        <v>0</v>
      </c>
      <c r="VW502" s="59">
        <v>0</v>
      </c>
      <c r="VX502" s="59">
        <v>0</v>
      </c>
      <c r="VY502" s="59">
        <v>0</v>
      </c>
      <c r="VZ502" s="59">
        <v>0</v>
      </c>
      <c r="WA502" s="59"/>
      <c r="WD502" s="59">
        <v>707.84666666666669</v>
      </c>
      <c r="WE502" s="59">
        <v>0</v>
      </c>
      <c r="WF502" s="59">
        <v>0</v>
      </c>
      <c r="WG502" s="59">
        <v>0</v>
      </c>
      <c r="WH502" s="59">
        <v>0</v>
      </c>
      <c r="WI502" s="59">
        <v>0</v>
      </c>
      <c r="WJ502" s="59"/>
      <c r="WM502" s="59">
        <v>29.704014547489162</v>
      </c>
      <c r="WN502" s="59">
        <v>0</v>
      </c>
      <c r="WO502" s="59">
        <v>0</v>
      </c>
      <c r="WP502" s="59">
        <v>0</v>
      </c>
      <c r="WQ502" s="59">
        <v>0</v>
      </c>
      <c r="WR502" s="59">
        <v>0</v>
      </c>
      <c r="WS502" s="59"/>
      <c r="WV502" s="74">
        <v>15.5</v>
      </c>
      <c r="WW502" s="74">
        <v>15.5</v>
      </c>
      <c r="WX502" s="74">
        <v>15.5</v>
      </c>
      <c r="WY502" s="74">
        <v>15.5</v>
      </c>
      <c r="WZ502" s="74">
        <v>15.5</v>
      </c>
      <c r="XA502" s="74">
        <v>15.5</v>
      </c>
      <c r="XB502" s="74"/>
      <c r="XE502" s="80">
        <v>1</v>
      </c>
      <c r="XF502" s="80">
        <v>1</v>
      </c>
      <c r="XG502" s="80">
        <v>1</v>
      </c>
      <c r="XH502" s="80">
        <v>1</v>
      </c>
      <c r="XI502" s="80">
        <v>1</v>
      </c>
      <c r="XJ502" s="80">
        <v>1</v>
      </c>
      <c r="XK502" s="80"/>
      <c r="XL502" s="75"/>
      <c r="XM502" s="75"/>
      <c r="XN502" s="80">
        <v>3</v>
      </c>
      <c r="XO502" s="80">
        <v>3</v>
      </c>
      <c r="XP502" s="80">
        <v>3</v>
      </c>
      <c r="XQ502" s="80">
        <v>3</v>
      </c>
      <c r="XR502" s="80">
        <v>3</v>
      </c>
      <c r="XS502" s="80">
        <v>3</v>
      </c>
      <c r="XT502" s="80"/>
      <c r="XW502" s="80">
        <v>15</v>
      </c>
      <c r="XX502" s="80">
        <v>15</v>
      </c>
      <c r="XY502" s="80">
        <v>15</v>
      </c>
      <c r="XZ502" s="80">
        <v>15</v>
      </c>
      <c r="YA502" s="80">
        <v>15</v>
      </c>
      <c r="YB502" s="80">
        <v>15</v>
      </c>
      <c r="YC502" s="80"/>
      <c r="YF502" s="5">
        <v>61.932870331514948</v>
      </c>
      <c r="YG502" s="5">
        <v>0</v>
      </c>
      <c r="YH502" s="5">
        <v>0</v>
      </c>
      <c r="YI502" s="5">
        <v>0</v>
      </c>
      <c r="YJ502" s="5">
        <v>0</v>
      </c>
      <c r="YK502" s="5">
        <v>0</v>
      </c>
      <c r="YL502" s="5"/>
      <c r="YO502" s="5">
        <v>1336.6806546370124</v>
      </c>
      <c r="YP502" s="5">
        <v>0</v>
      </c>
      <c r="YQ502" s="5">
        <v>0</v>
      </c>
      <c r="YR502" s="5">
        <v>0</v>
      </c>
      <c r="YS502" s="5">
        <v>0</v>
      </c>
      <c r="YT502" s="5">
        <v>0</v>
      </c>
      <c r="YU502" s="5"/>
      <c r="YX502" s="5">
        <v>914.20633728937707</v>
      </c>
      <c r="YY502" s="5">
        <v>0</v>
      </c>
      <c r="YZ502" s="5">
        <v>0</v>
      </c>
      <c r="ZA502" s="5">
        <v>0</v>
      </c>
      <c r="ZB502" s="5">
        <v>0</v>
      </c>
      <c r="ZC502" s="5">
        <v>0</v>
      </c>
      <c r="ZD502" s="5"/>
      <c r="ZG502" s="5">
        <v>356.44817456986993</v>
      </c>
      <c r="ZH502" s="5">
        <v>0</v>
      </c>
      <c r="ZI502" s="5">
        <v>0</v>
      </c>
      <c r="ZJ502" s="5">
        <v>0</v>
      </c>
      <c r="ZK502" s="5">
        <v>0</v>
      </c>
      <c r="ZL502" s="5">
        <v>0</v>
      </c>
      <c r="ZM502" s="5"/>
      <c r="ZP502" s="60">
        <v>9980.5488879563582</v>
      </c>
      <c r="ZQ502" s="60">
        <v>0</v>
      </c>
      <c r="ZR502" s="60">
        <v>0</v>
      </c>
      <c r="ZS502" s="60">
        <v>0</v>
      </c>
      <c r="ZT502" s="60">
        <v>0</v>
      </c>
      <c r="ZU502" s="60">
        <v>0</v>
      </c>
      <c r="ZV502" s="60"/>
      <c r="ZY502" s="60">
        <v>356.44817456986993</v>
      </c>
      <c r="ZZ502" s="60">
        <v>0</v>
      </c>
      <c r="AAA502" s="60">
        <v>0</v>
      </c>
      <c r="AAB502" s="60">
        <v>0</v>
      </c>
      <c r="AAC502" s="60">
        <v>0</v>
      </c>
      <c r="AAD502" s="60">
        <v>0</v>
      </c>
      <c r="AAE502" s="60"/>
      <c r="AAH502" s="60">
        <v>9624.1007133864878</v>
      </c>
      <c r="AAI502" s="60">
        <v>0</v>
      </c>
      <c r="AAJ502" s="60">
        <v>0</v>
      </c>
      <c r="AAK502" s="60">
        <v>0</v>
      </c>
      <c r="AAL502" s="60">
        <v>0</v>
      </c>
      <c r="AAM502" s="60">
        <v>0</v>
      </c>
      <c r="AAN502" s="60"/>
      <c r="AAQ502" s="5">
        <v>19604.649601342848</v>
      </c>
      <c r="AAR502" s="5">
        <v>0</v>
      </c>
      <c r="AAS502" s="5">
        <v>0</v>
      </c>
      <c r="AAT502" s="5">
        <v>0</v>
      </c>
      <c r="AAU502" s="5">
        <v>0</v>
      </c>
      <c r="AAV502" s="5">
        <v>0</v>
      </c>
    </row>
    <row r="503" spans="2:724" ht="15" customHeight="1">
      <c r="B503" s="228">
        <v>230</v>
      </c>
      <c r="C503" s="228">
        <v>275768</v>
      </c>
      <c r="D503" s="229" t="s">
        <v>616</v>
      </c>
      <c r="E503" s="73" t="b">
        <v>0</v>
      </c>
      <c r="F503" s="230">
        <v>41236</v>
      </c>
      <c r="G503" s="230">
        <v>41703</v>
      </c>
      <c r="H503" s="57" t="s">
        <v>209</v>
      </c>
      <c r="I503" s="57" t="s">
        <v>200</v>
      </c>
      <c r="J503" s="229" t="s">
        <v>210</v>
      </c>
      <c r="K503" s="232">
        <v>0</v>
      </c>
      <c r="L503" s="232">
        <v>0</v>
      </c>
      <c r="M503" s="73" t="b">
        <v>1</v>
      </c>
      <c r="N503" s="73" t="b">
        <v>1</v>
      </c>
      <c r="O503" s="73" t="b">
        <v>1</v>
      </c>
      <c r="P503" s="27">
        <v>42331</v>
      </c>
      <c r="Q503" s="27">
        <v>42799</v>
      </c>
      <c r="R503" s="69">
        <v>0</v>
      </c>
      <c r="S503" s="69">
        <v>0.06</v>
      </c>
      <c r="T503" s="69">
        <v>0.06</v>
      </c>
      <c r="U503" s="69">
        <v>0.06</v>
      </c>
      <c r="V503" s="69">
        <v>0.06</v>
      </c>
      <c r="W503" s="69">
        <v>0.06</v>
      </c>
      <c r="Z503" s="232">
        <v>8181.87</v>
      </c>
      <c r="AA503" s="232">
        <v>8464</v>
      </c>
      <c r="AB503" s="232">
        <v>1775.9</v>
      </c>
      <c r="AC503" s="232">
        <v>0</v>
      </c>
      <c r="AD503" s="232">
        <v>0</v>
      </c>
      <c r="AE503" s="232">
        <v>0</v>
      </c>
      <c r="AF503" s="232">
        <v>0</v>
      </c>
      <c r="AG503" s="232">
        <v>0</v>
      </c>
      <c r="AH503" s="232">
        <v>0</v>
      </c>
      <c r="AI503" s="232">
        <v>0</v>
      </c>
      <c r="AJ503" s="232">
        <v>0</v>
      </c>
      <c r="AK503" s="232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N503" s="5">
        <v>0</v>
      </c>
      <c r="CO503" s="5">
        <v>0</v>
      </c>
      <c r="CP503" s="5">
        <v>0</v>
      </c>
      <c r="CQ503" s="5">
        <v>0</v>
      </c>
      <c r="CR503" s="5">
        <v>0</v>
      </c>
      <c r="CS503" s="5">
        <v>0</v>
      </c>
      <c r="CU503" s="69">
        <v>0</v>
      </c>
      <c r="CV503" s="69">
        <v>0</v>
      </c>
      <c r="CW503" s="69">
        <v>0</v>
      </c>
      <c r="CX503" s="69">
        <v>0</v>
      </c>
      <c r="CY503" s="69">
        <v>0</v>
      </c>
      <c r="CZ503" s="69">
        <v>0</v>
      </c>
      <c r="DC503" s="5">
        <v>0</v>
      </c>
      <c r="DD503" s="5">
        <v>0</v>
      </c>
      <c r="DE503" s="5">
        <v>0</v>
      </c>
      <c r="DF503" s="5">
        <v>0</v>
      </c>
      <c r="DG503" s="5">
        <v>0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0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0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0</v>
      </c>
      <c r="FK503" s="5">
        <v>0</v>
      </c>
      <c r="FL503" s="5">
        <v>0</v>
      </c>
      <c r="FM503" s="5">
        <v>0</v>
      </c>
      <c r="FN503" s="5">
        <v>0</v>
      </c>
      <c r="FO503" s="5">
        <v>0</v>
      </c>
      <c r="FP503" s="5">
        <v>0</v>
      </c>
      <c r="FQ503" s="5">
        <v>0</v>
      </c>
      <c r="FR503" s="5">
        <v>0</v>
      </c>
      <c r="FS503" s="5">
        <v>0</v>
      </c>
      <c r="FT503" s="5">
        <v>0</v>
      </c>
      <c r="FU503" s="5">
        <v>0</v>
      </c>
      <c r="FV503" s="5">
        <v>0</v>
      </c>
      <c r="FW503" s="5"/>
      <c r="FZ503" s="5">
        <v>8181.87</v>
      </c>
      <c r="GA503" s="5">
        <v>8464</v>
      </c>
      <c r="GB503" s="5">
        <v>1775.9</v>
      </c>
      <c r="GC503" s="5">
        <v>0</v>
      </c>
      <c r="GD503" s="5">
        <v>0</v>
      </c>
      <c r="GE503" s="5">
        <v>0</v>
      </c>
      <c r="GF503" s="5">
        <v>0</v>
      </c>
      <c r="GG503" s="5">
        <v>0</v>
      </c>
      <c r="GH503" s="5">
        <v>0</v>
      </c>
      <c r="GI503" s="5">
        <v>0</v>
      </c>
      <c r="GJ503" s="5">
        <v>0</v>
      </c>
      <c r="GK503" s="5">
        <v>0</v>
      </c>
      <c r="GL503" s="5">
        <v>0</v>
      </c>
      <c r="GM503" s="5">
        <v>0</v>
      </c>
      <c r="GN503" s="5">
        <v>0</v>
      </c>
      <c r="GO503" s="5">
        <v>0</v>
      </c>
      <c r="GP503" s="5">
        <v>0</v>
      </c>
      <c r="GQ503" s="5">
        <v>0</v>
      </c>
      <c r="GR503" s="5">
        <v>0</v>
      </c>
      <c r="GS503" s="5">
        <v>0</v>
      </c>
      <c r="GT503" s="5">
        <v>0</v>
      </c>
      <c r="GU503" s="5">
        <v>0</v>
      </c>
      <c r="GV503" s="5">
        <v>0</v>
      </c>
      <c r="GW503" s="5">
        <v>0</v>
      </c>
      <c r="GX503" s="5">
        <v>0</v>
      </c>
      <c r="GY503" s="5">
        <v>0</v>
      </c>
      <c r="GZ503" s="5">
        <v>0</v>
      </c>
      <c r="HA503" s="5">
        <v>0</v>
      </c>
      <c r="HB503" s="5">
        <v>0</v>
      </c>
      <c r="HC503" s="5">
        <v>0</v>
      </c>
      <c r="HD503" s="5">
        <v>0</v>
      </c>
      <c r="HE503" s="5">
        <v>0</v>
      </c>
      <c r="HF503" s="5">
        <v>0</v>
      </c>
      <c r="HG503" s="5">
        <v>0</v>
      </c>
      <c r="HH503" s="5">
        <v>0</v>
      </c>
      <c r="HI503" s="5">
        <v>0</v>
      </c>
      <c r="HJ503" s="5">
        <v>0</v>
      </c>
      <c r="HK503" s="5">
        <v>0</v>
      </c>
      <c r="HL503" s="5">
        <v>0</v>
      </c>
      <c r="HM503" s="5">
        <v>0</v>
      </c>
      <c r="HN503" s="5">
        <v>0</v>
      </c>
      <c r="HO503" s="5">
        <v>0</v>
      </c>
      <c r="HP503" s="5">
        <v>0</v>
      </c>
      <c r="HQ503" s="5">
        <v>0</v>
      </c>
      <c r="HR503" s="5">
        <v>0</v>
      </c>
      <c r="HS503" s="5">
        <v>0</v>
      </c>
      <c r="HT503" s="5">
        <v>0</v>
      </c>
      <c r="HU503" s="5">
        <v>0</v>
      </c>
      <c r="HV503" s="5">
        <v>0</v>
      </c>
      <c r="HW503" s="5">
        <v>0</v>
      </c>
      <c r="HX503" s="5">
        <v>0</v>
      </c>
      <c r="HY503" s="5">
        <v>0</v>
      </c>
      <c r="HZ503" s="5">
        <v>0</v>
      </c>
      <c r="IA503" s="5">
        <v>0</v>
      </c>
      <c r="IB503" s="5">
        <v>0</v>
      </c>
      <c r="IC503" s="5">
        <v>0</v>
      </c>
      <c r="ID503" s="5">
        <v>0</v>
      </c>
      <c r="IE503" s="5">
        <v>0</v>
      </c>
      <c r="IF503" s="5">
        <v>0</v>
      </c>
      <c r="IG503" s="5">
        <v>0</v>
      </c>
      <c r="IH503" s="5">
        <v>0</v>
      </c>
      <c r="II503" s="5">
        <v>0</v>
      </c>
      <c r="IJ503" s="5">
        <v>0</v>
      </c>
      <c r="IK503" s="5">
        <v>0</v>
      </c>
      <c r="IL503" s="5">
        <v>0</v>
      </c>
      <c r="IM503" s="5">
        <v>0</v>
      </c>
      <c r="IN503" s="5">
        <v>0</v>
      </c>
      <c r="IO503" s="5">
        <v>0</v>
      </c>
      <c r="IP503" s="5">
        <v>0</v>
      </c>
      <c r="IQ503" s="5">
        <v>0</v>
      </c>
      <c r="IR503" s="5">
        <v>0</v>
      </c>
      <c r="IS503" s="5">
        <v>0</v>
      </c>
      <c r="IT503" s="5"/>
      <c r="IW503" s="5">
        <v>234.819669</v>
      </c>
      <c r="IX503" s="5">
        <v>242.91679999999999</v>
      </c>
      <c r="IY503" s="5">
        <v>50.968330000000002</v>
      </c>
      <c r="IZ503" s="5">
        <v>0</v>
      </c>
      <c r="JA503" s="5">
        <v>0</v>
      </c>
      <c r="JB503" s="5">
        <v>0</v>
      </c>
      <c r="JC503" s="5">
        <v>0</v>
      </c>
      <c r="JD503" s="5">
        <v>0</v>
      </c>
      <c r="JE503" s="5">
        <v>0</v>
      </c>
      <c r="JF503" s="5">
        <v>0</v>
      </c>
      <c r="JG503" s="5">
        <v>0</v>
      </c>
      <c r="JH503" s="5">
        <v>0</v>
      </c>
      <c r="JI503" s="5">
        <v>0</v>
      </c>
      <c r="JJ503" s="5">
        <v>0</v>
      </c>
      <c r="JK503" s="5">
        <v>0</v>
      </c>
      <c r="JL503" s="5">
        <v>0</v>
      </c>
      <c r="JM503" s="5">
        <v>0</v>
      </c>
      <c r="JN503" s="5">
        <v>0</v>
      </c>
      <c r="JO503" s="5">
        <v>0</v>
      </c>
      <c r="JP503" s="5">
        <v>0</v>
      </c>
      <c r="JQ503" s="5">
        <v>0</v>
      </c>
      <c r="JR503" s="5">
        <v>0</v>
      </c>
      <c r="JS503" s="5">
        <v>0</v>
      </c>
      <c r="JT503" s="5">
        <v>0</v>
      </c>
      <c r="JU503" s="5">
        <v>0</v>
      </c>
      <c r="JV503" s="5">
        <v>0</v>
      </c>
      <c r="JW503" s="5">
        <v>0</v>
      </c>
      <c r="JX503" s="5">
        <v>0</v>
      </c>
      <c r="JY503" s="5">
        <v>0</v>
      </c>
      <c r="JZ503" s="5">
        <v>0</v>
      </c>
      <c r="KA503" s="5">
        <v>0</v>
      </c>
      <c r="KB503" s="5">
        <v>0</v>
      </c>
      <c r="KC503" s="5">
        <v>0</v>
      </c>
      <c r="KD503" s="5">
        <v>0</v>
      </c>
      <c r="KE503" s="5">
        <v>0</v>
      </c>
      <c r="KF503" s="5">
        <v>0</v>
      </c>
      <c r="KG503" s="5">
        <v>0</v>
      </c>
      <c r="KH503" s="5">
        <v>0</v>
      </c>
      <c r="KI503" s="5">
        <v>0</v>
      </c>
      <c r="KJ503" s="5">
        <v>0</v>
      </c>
      <c r="KK503" s="5">
        <v>0</v>
      </c>
      <c r="KL503" s="5">
        <v>0</v>
      </c>
      <c r="KM503" s="5">
        <v>0</v>
      </c>
      <c r="KN503" s="5">
        <v>0</v>
      </c>
      <c r="KO503" s="5">
        <v>0</v>
      </c>
      <c r="KP503" s="5">
        <v>0</v>
      </c>
      <c r="KQ503" s="5">
        <v>0</v>
      </c>
      <c r="KR503" s="5">
        <v>0</v>
      </c>
      <c r="KS503" s="5">
        <v>0</v>
      </c>
      <c r="KT503" s="5">
        <v>0</v>
      </c>
      <c r="KU503" s="5">
        <v>0</v>
      </c>
      <c r="KV503" s="5">
        <v>0</v>
      </c>
      <c r="KW503" s="5">
        <v>0</v>
      </c>
      <c r="KX503" s="5">
        <v>0</v>
      </c>
      <c r="KY503" s="5">
        <v>0</v>
      </c>
      <c r="KZ503" s="5">
        <v>0</v>
      </c>
      <c r="LA503" s="5">
        <v>0</v>
      </c>
      <c r="LB503" s="5">
        <v>0</v>
      </c>
      <c r="LC503" s="5">
        <v>0</v>
      </c>
      <c r="LD503" s="5">
        <v>0</v>
      </c>
      <c r="LE503" s="5">
        <v>0</v>
      </c>
      <c r="LF503" s="5">
        <v>0</v>
      </c>
      <c r="LG503" s="5">
        <v>0</v>
      </c>
      <c r="LH503" s="5">
        <v>0</v>
      </c>
      <c r="LI503" s="5">
        <v>0</v>
      </c>
      <c r="LJ503" s="5">
        <v>0</v>
      </c>
      <c r="LK503" s="5">
        <v>0</v>
      </c>
      <c r="LL503" s="5">
        <v>0</v>
      </c>
      <c r="LM503" s="5">
        <v>0</v>
      </c>
      <c r="LN503" s="5">
        <v>0</v>
      </c>
      <c r="LO503" s="5">
        <v>0</v>
      </c>
      <c r="LP503" s="5">
        <v>0</v>
      </c>
      <c r="LQ503" s="5"/>
      <c r="LT503" s="5">
        <v>248.728848</v>
      </c>
      <c r="LU503" s="5">
        <v>257.30560000000003</v>
      </c>
      <c r="LV503" s="5">
        <v>53.987360000000002</v>
      </c>
      <c r="LW503" s="5">
        <v>0</v>
      </c>
      <c r="LX503" s="5">
        <v>0</v>
      </c>
      <c r="LY503" s="5">
        <v>0</v>
      </c>
      <c r="LZ503" s="5">
        <v>0</v>
      </c>
      <c r="MA503" s="5">
        <v>0</v>
      </c>
      <c r="MB503" s="5">
        <v>0</v>
      </c>
      <c r="MC503" s="5">
        <v>0</v>
      </c>
      <c r="MD503" s="5">
        <v>0</v>
      </c>
      <c r="ME503" s="5">
        <v>0</v>
      </c>
      <c r="MF503" s="5">
        <v>0</v>
      </c>
      <c r="MG503" s="5">
        <v>0</v>
      </c>
      <c r="MH503" s="5">
        <v>0</v>
      </c>
      <c r="MI503" s="5">
        <v>0</v>
      </c>
      <c r="MJ503" s="5">
        <v>0</v>
      </c>
      <c r="MK503" s="5">
        <v>0</v>
      </c>
      <c r="ML503" s="5">
        <v>0</v>
      </c>
      <c r="MM503" s="5">
        <v>0</v>
      </c>
      <c r="MN503" s="5">
        <v>0</v>
      </c>
      <c r="MO503" s="5">
        <v>0</v>
      </c>
      <c r="MP503" s="5">
        <v>0</v>
      </c>
      <c r="MQ503" s="5">
        <v>0</v>
      </c>
      <c r="MR503" s="5">
        <v>0</v>
      </c>
      <c r="MS503" s="5">
        <v>0</v>
      </c>
      <c r="MT503" s="5">
        <v>0</v>
      </c>
      <c r="MU503" s="5">
        <v>0</v>
      </c>
      <c r="MV503" s="5">
        <v>0</v>
      </c>
      <c r="MW503" s="5">
        <v>0</v>
      </c>
      <c r="MX503" s="5">
        <v>0</v>
      </c>
      <c r="MY503" s="5">
        <v>0</v>
      </c>
      <c r="MZ503" s="5">
        <v>0</v>
      </c>
      <c r="NA503" s="5">
        <v>0</v>
      </c>
      <c r="NB503" s="5">
        <v>0</v>
      </c>
      <c r="NC503" s="5">
        <v>0</v>
      </c>
      <c r="ND503" s="5">
        <v>0</v>
      </c>
      <c r="NE503" s="5">
        <v>0</v>
      </c>
      <c r="NF503" s="5">
        <v>0</v>
      </c>
      <c r="NG503" s="5">
        <v>0</v>
      </c>
      <c r="NH503" s="5">
        <v>0</v>
      </c>
      <c r="NI503" s="5">
        <v>0</v>
      </c>
      <c r="NJ503" s="5">
        <v>0</v>
      </c>
      <c r="NK503" s="5">
        <v>0</v>
      </c>
      <c r="NL503" s="5">
        <v>0</v>
      </c>
      <c r="NM503" s="5">
        <v>0</v>
      </c>
      <c r="NN503" s="5">
        <v>0</v>
      </c>
      <c r="NO503" s="5">
        <v>0</v>
      </c>
      <c r="NP503" s="5">
        <v>0</v>
      </c>
      <c r="NQ503" s="5">
        <v>0</v>
      </c>
      <c r="NR503" s="5">
        <v>0</v>
      </c>
      <c r="NS503" s="5">
        <v>0</v>
      </c>
      <c r="NT503" s="5">
        <v>0</v>
      </c>
      <c r="NU503" s="5">
        <v>0</v>
      </c>
      <c r="NV503" s="5">
        <v>0</v>
      </c>
      <c r="NW503" s="5">
        <v>0</v>
      </c>
      <c r="NX503" s="5">
        <v>0</v>
      </c>
      <c r="NY503" s="5">
        <v>0</v>
      </c>
      <c r="NZ503" s="5">
        <v>0</v>
      </c>
      <c r="OA503" s="5">
        <v>0</v>
      </c>
      <c r="OB503" s="5">
        <v>0</v>
      </c>
      <c r="OC503" s="5">
        <v>0</v>
      </c>
      <c r="OD503" s="5">
        <v>0</v>
      </c>
      <c r="OE503" s="5">
        <v>0</v>
      </c>
      <c r="OF503" s="5">
        <v>0</v>
      </c>
      <c r="OG503" s="5">
        <v>0</v>
      </c>
      <c r="OH503" s="5">
        <v>0</v>
      </c>
      <c r="OI503" s="5">
        <v>0</v>
      </c>
      <c r="OJ503" s="5">
        <v>0</v>
      </c>
      <c r="OK503" s="5">
        <v>0</v>
      </c>
      <c r="OL503" s="5">
        <v>0</v>
      </c>
      <c r="OM503" s="5">
        <v>0</v>
      </c>
      <c r="ON503" s="5"/>
      <c r="OQ503" s="59">
        <v>0</v>
      </c>
      <c r="OR503" s="59">
        <v>0</v>
      </c>
      <c r="OS503" s="59">
        <v>0</v>
      </c>
      <c r="OT503" s="59">
        <v>0</v>
      </c>
      <c r="OU503" s="59">
        <v>0</v>
      </c>
      <c r="OV503" s="59">
        <v>0</v>
      </c>
      <c r="OW503" s="59">
        <v>0</v>
      </c>
      <c r="OX503" s="59">
        <v>0</v>
      </c>
      <c r="OY503" s="59">
        <v>0</v>
      </c>
      <c r="OZ503" s="59">
        <v>0</v>
      </c>
      <c r="PA503" s="59">
        <v>0</v>
      </c>
      <c r="PB503" s="59">
        <v>0</v>
      </c>
      <c r="PC503" s="59">
        <v>0</v>
      </c>
      <c r="PD503" s="59">
        <v>0</v>
      </c>
      <c r="PE503" s="59">
        <v>0</v>
      </c>
      <c r="PF503" s="59">
        <v>0</v>
      </c>
      <c r="PG503" s="59">
        <v>0</v>
      </c>
      <c r="PH503" s="59">
        <v>0</v>
      </c>
      <c r="PI503" s="59">
        <v>0</v>
      </c>
      <c r="PJ503" s="59">
        <v>0</v>
      </c>
      <c r="PK503" s="59">
        <v>0</v>
      </c>
      <c r="PL503" s="59">
        <v>0</v>
      </c>
      <c r="PM503" s="59">
        <v>0</v>
      </c>
      <c r="PN503" s="59">
        <v>0</v>
      </c>
      <c r="PO503" s="59">
        <v>0</v>
      </c>
      <c r="PP503" s="59">
        <v>0</v>
      </c>
      <c r="PQ503" s="59">
        <v>0</v>
      </c>
      <c r="PR503" s="59">
        <v>0</v>
      </c>
      <c r="PS503" s="59">
        <v>0</v>
      </c>
      <c r="PT503" s="59">
        <v>0</v>
      </c>
      <c r="PU503" s="59">
        <v>0</v>
      </c>
      <c r="PV503" s="59">
        <v>0</v>
      </c>
      <c r="PW503" s="59">
        <v>0</v>
      </c>
      <c r="PX503" s="59">
        <v>0</v>
      </c>
      <c r="PY503" s="59">
        <v>0</v>
      </c>
      <c r="PZ503" s="59">
        <v>0</v>
      </c>
      <c r="QA503" s="59">
        <v>0</v>
      </c>
      <c r="QB503" s="59">
        <v>0</v>
      </c>
      <c r="QC503" s="59">
        <v>0</v>
      </c>
      <c r="QD503" s="59">
        <v>0</v>
      </c>
      <c r="QE503" s="59">
        <v>0</v>
      </c>
      <c r="QF503" s="59">
        <v>0</v>
      </c>
      <c r="QG503" s="59">
        <v>0</v>
      </c>
      <c r="QH503" s="59">
        <v>0</v>
      </c>
      <c r="QI503" s="59">
        <v>0</v>
      </c>
      <c r="QJ503" s="59">
        <v>0</v>
      </c>
      <c r="QK503" s="59">
        <v>0</v>
      </c>
      <c r="QL503" s="59">
        <v>0</v>
      </c>
      <c r="QM503" s="59">
        <v>0</v>
      </c>
      <c r="QN503" s="59">
        <v>0</v>
      </c>
      <c r="QO503" s="59">
        <v>0</v>
      </c>
      <c r="QP503" s="59">
        <v>0</v>
      </c>
      <c r="QQ503" s="59">
        <v>0</v>
      </c>
      <c r="QR503" s="59">
        <v>0</v>
      </c>
      <c r="QS503" s="59">
        <v>0</v>
      </c>
      <c r="QT503" s="59">
        <v>0</v>
      </c>
      <c r="QU503" s="59">
        <v>0</v>
      </c>
      <c r="QV503" s="59">
        <v>0</v>
      </c>
      <c r="QW503" s="59">
        <v>0</v>
      </c>
      <c r="QX503" s="59">
        <v>0</v>
      </c>
      <c r="QY503" s="59">
        <v>0</v>
      </c>
      <c r="QZ503" s="59">
        <v>0</v>
      </c>
      <c r="RA503" s="59">
        <v>0</v>
      </c>
      <c r="RB503" s="59">
        <v>0</v>
      </c>
      <c r="RC503" s="59">
        <v>0</v>
      </c>
      <c r="RD503" s="59">
        <v>0</v>
      </c>
      <c r="RE503" s="59">
        <v>0</v>
      </c>
      <c r="RF503" s="59">
        <v>0</v>
      </c>
      <c r="RG503" s="59">
        <v>0</v>
      </c>
      <c r="RH503" s="59">
        <v>0</v>
      </c>
      <c r="RI503" s="59">
        <v>0</v>
      </c>
      <c r="RJ503" s="59">
        <v>0</v>
      </c>
      <c r="RK503" s="59"/>
      <c r="RN503" s="59">
        <v>483.548517</v>
      </c>
      <c r="RO503" s="59">
        <v>500.22239999999999</v>
      </c>
      <c r="RP503" s="59">
        <v>104.95569</v>
      </c>
      <c r="RQ503" s="59">
        <v>0</v>
      </c>
      <c r="RR503" s="59">
        <v>0</v>
      </c>
      <c r="RS503" s="59">
        <v>0</v>
      </c>
      <c r="RT503" s="59">
        <v>0</v>
      </c>
      <c r="RU503" s="59">
        <v>0</v>
      </c>
      <c r="RV503" s="59">
        <v>0</v>
      </c>
      <c r="RW503" s="59">
        <v>0</v>
      </c>
      <c r="RX503" s="59">
        <v>0</v>
      </c>
      <c r="RY503" s="59">
        <v>0</v>
      </c>
      <c r="RZ503" s="59">
        <v>0</v>
      </c>
      <c r="SA503" s="59">
        <v>0</v>
      </c>
      <c r="SB503" s="59">
        <v>0</v>
      </c>
      <c r="SC503" s="59">
        <v>0</v>
      </c>
      <c r="SD503" s="59">
        <v>0</v>
      </c>
      <c r="SE503" s="59">
        <v>0</v>
      </c>
      <c r="SF503" s="59">
        <v>0</v>
      </c>
      <c r="SG503" s="59">
        <v>0</v>
      </c>
      <c r="SH503" s="59">
        <v>0</v>
      </c>
      <c r="SI503" s="59">
        <v>0</v>
      </c>
      <c r="SJ503" s="59">
        <v>0</v>
      </c>
      <c r="SK503" s="59">
        <v>0</v>
      </c>
      <c r="SL503" s="59">
        <v>0</v>
      </c>
      <c r="SM503" s="59">
        <v>0</v>
      </c>
      <c r="SN503" s="59">
        <v>0</v>
      </c>
      <c r="SO503" s="59">
        <v>0</v>
      </c>
      <c r="SP503" s="59">
        <v>0</v>
      </c>
      <c r="SQ503" s="59">
        <v>0</v>
      </c>
      <c r="SR503" s="59">
        <v>0</v>
      </c>
      <c r="SS503" s="59">
        <v>0</v>
      </c>
      <c r="ST503" s="59">
        <v>0</v>
      </c>
      <c r="SU503" s="59">
        <v>0</v>
      </c>
      <c r="SV503" s="59">
        <v>0</v>
      </c>
      <c r="SW503" s="59">
        <v>0</v>
      </c>
      <c r="SX503" s="59">
        <v>0</v>
      </c>
      <c r="SY503" s="59">
        <v>0</v>
      </c>
      <c r="SZ503" s="59">
        <v>0</v>
      </c>
      <c r="TA503" s="59">
        <v>0</v>
      </c>
      <c r="TB503" s="59">
        <v>0</v>
      </c>
      <c r="TC503" s="59">
        <v>0</v>
      </c>
      <c r="TD503" s="59">
        <v>0</v>
      </c>
      <c r="TE503" s="59">
        <v>0</v>
      </c>
      <c r="TF503" s="59">
        <v>0</v>
      </c>
      <c r="TG503" s="59">
        <v>0</v>
      </c>
      <c r="TH503" s="59">
        <v>0</v>
      </c>
      <c r="TI503" s="59">
        <v>0</v>
      </c>
      <c r="TJ503" s="59">
        <v>0</v>
      </c>
      <c r="TK503" s="59">
        <v>0</v>
      </c>
      <c r="TL503" s="59">
        <v>0</v>
      </c>
      <c r="TM503" s="59">
        <v>0</v>
      </c>
      <c r="TN503" s="59">
        <v>0</v>
      </c>
      <c r="TO503" s="59">
        <v>0</v>
      </c>
      <c r="TP503" s="59">
        <v>0</v>
      </c>
      <c r="TQ503" s="59">
        <v>0</v>
      </c>
      <c r="TR503" s="59">
        <v>0</v>
      </c>
      <c r="TS503" s="59">
        <v>0</v>
      </c>
      <c r="TT503" s="59">
        <v>0</v>
      </c>
      <c r="TU503" s="59">
        <v>0</v>
      </c>
      <c r="TV503" s="59">
        <v>0</v>
      </c>
      <c r="TW503" s="59">
        <v>0</v>
      </c>
      <c r="TX503" s="59">
        <v>0</v>
      </c>
      <c r="TY503" s="59">
        <v>0</v>
      </c>
      <c r="TZ503" s="59">
        <v>0</v>
      </c>
      <c r="UA503" s="59">
        <v>0</v>
      </c>
      <c r="UB503" s="59">
        <v>0</v>
      </c>
      <c r="UC503" s="59">
        <v>0</v>
      </c>
      <c r="UD503" s="59">
        <v>0</v>
      </c>
      <c r="UE503" s="59">
        <v>0</v>
      </c>
      <c r="UF503" s="59">
        <v>0</v>
      </c>
      <c r="UG503" s="59">
        <v>0</v>
      </c>
      <c r="UH503" s="59"/>
      <c r="UK503" s="59">
        <v>528.70479899999998</v>
      </c>
      <c r="UL503" s="59">
        <v>0</v>
      </c>
      <c r="UM503" s="59">
        <v>0</v>
      </c>
      <c r="UN503" s="59">
        <v>0</v>
      </c>
      <c r="UO503" s="59">
        <v>0</v>
      </c>
      <c r="UP503" s="59">
        <v>0</v>
      </c>
      <c r="UQ503" s="59"/>
      <c r="UT503" s="59">
        <v>560.02180799999996</v>
      </c>
      <c r="UU503" s="59">
        <v>0</v>
      </c>
      <c r="UV503" s="59">
        <v>0</v>
      </c>
      <c r="UW503" s="59">
        <v>0</v>
      </c>
      <c r="UX503" s="59">
        <v>0</v>
      </c>
      <c r="UY503" s="59">
        <v>0</v>
      </c>
      <c r="UZ503" s="59"/>
      <c r="VC503" s="59">
        <v>0</v>
      </c>
      <c r="VD503" s="59">
        <v>0</v>
      </c>
      <c r="VE503" s="59">
        <v>0</v>
      </c>
      <c r="VF503" s="59">
        <v>0</v>
      </c>
      <c r="VG503" s="59">
        <v>0</v>
      </c>
      <c r="VH503" s="59">
        <v>0</v>
      </c>
      <c r="VI503" s="59"/>
      <c r="VL503" s="59">
        <v>1088.7266070000001</v>
      </c>
      <c r="VM503" s="59">
        <v>0</v>
      </c>
      <c r="VN503" s="59">
        <v>0</v>
      </c>
      <c r="VO503" s="59">
        <v>0</v>
      </c>
      <c r="VP503" s="59">
        <v>0</v>
      </c>
      <c r="VQ503" s="59">
        <v>0</v>
      </c>
      <c r="VR503" s="59"/>
      <c r="VU503" s="59">
        <v>18421.77</v>
      </c>
      <c r="VV503" s="59">
        <v>0</v>
      </c>
      <c r="VW503" s="59">
        <v>0</v>
      </c>
      <c r="VX503" s="59">
        <v>0</v>
      </c>
      <c r="VY503" s="59">
        <v>0</v>
      </c>
      <c r="VZ503" s="59">
        <v>0</v>
      </c>
      <c r="WA503" s="59"/>
      <c r="WD503" s="59">
        <v>1535.1475</v>
      </c>
      <c r="WE503" s="59">
        <v>0</v>
      </c>
      <c r="WF503" s="59">
        <v>0</v>
      </c>
      <c r="WG503" s="59">
        <v>0</v>
      </c>
      <c r="WH503" s="59">
        <v>0</v>
      </c>
      <c r="WI503" s="59">
        <v>0</v>
      </c>
      <c r="WJ503" s="59"/>
      <c r="WM503" s="59">
        <v>64.420793117918592</v>
      </c>
      <c r="WN503" s="59">
        <v>0</v>
      </c>
      <c r="WO503" s="59">
        <v>0</v>
      </c>
      <c r="WP503" s="59">
        <v>0</v>
      </c>
      <c r="WQ503" s="59">
        <v>0</v>
      </c>
      <c r="WR503" s="59">
        <v>0</v>
      </c>
      <c r="WS503" s="59"/>
      <c r="WV503" s="74">
        <v>15.4</v>
      </c>
      <c r="WW503" s="74">
        <v>15.4</v>
      </c>
      <c r="WX503" s="74">
        <v>15.4</v>
      </c>
      <c r="WY503" s="74">
        <v>15.4</v>
      </c>
      <c r="WZ503" s="74">
        <v>15.4</v>
      </c>
      <c r="XA503" s="74">
        <v>15.4</v>
      </c>
      <c r="XB503" s="74"/>
      <c r="XE503" s="80">
        <v>1</v>
      </c>
      <c r="XF503" s="80">
        <v>1</v>
      </c>
      <c r="XG503" s="80">
        <v>1</v>
      </c>
      <c r="XH503" s="80">
        <v>1</v>
      </c>
      <c r="XI503" s="80">
        <v>1</v>
      </c>
      <c r="XJ503" s="80">
        <v>1</v>
      </c>
      <c r="XK503" s="80"/>
      <c r="XL503" s="75"/>
      <c r="XM503" s="75"/>
      <c r="XN503" s="80">
        <v>3</v>
      </c>
      <c r="XO503" s="80">
        <v>3</v>
      </c>
      <c r="XP503" s="80">
        <v>3</v>
      </c>
      <c r="XQ503" s="80">
        <v>3</v>
      </c>
      <c r="XR503" s="80">
        <v>3</v>
      </c>
      <c r="XS503" s="80">
        <v>3</v>
      </c>
      <c r="XT503" s="80"/>
      <c r="XW503" s="80">
        <v>12</v>
      </c>
      <c r="XX503" s="80">
        <v>12</v>
      </c>
      <c r="XY503" s="80">
        <v>12</v>
      </c>
      <c r="XZ503" s="80">
        <v>12</v>
      </c>
      <c r="YA503" s="80">
        <v>12</v>
      </c>
      <c r="YB503" s="80">
        <v>12</v>
      </c>
      <c r="YC503" s="80"/>
      <c r="YF503" s="5">
        <v>134.31735365086024</v>
      </c>
      <c r="YG503" s="5">
        <v>0</v>
      </c>
      <c r="YH503" s="5">
        <v>0</v>
      </c>
      <c r="YI503" s="5">
        <v>0</v>
      </c>
      <c r="YJ503" s="5">
        <v>0</v>
      </c>
      <c r="YK503" s="5">
        <v>0</v>
      </c>
      <c r="YL503" s="5"/>
      <c r="YO503" s="5">
        <v>2898.9356903063367</v>
      </c>
      <c r="YP503" s="5">
        <v>0</v>
      </c>
      <c r="YQ503" s="5">
        <v>0</v>
      </c>
      <c r="YR503" s="5">
        <v>0</v>
      </c>
      <c r="YS503" s="5">
        <v>0</v>
      </c>
      <c r="YT503" s="5">
        <v>0</v>
      </c>
      <c r="YU503" s="5"/>
      <c r="YX503" s="5">
        <v>1982.6915054681483</v>
      </c>
      <c r="YY503" s="5">
        <v>0</v>
      </c>
      <c r="YZ503" s="5">
        <v>0</v>
      </c>
      <c r="ZA503" s="5">
        <v>0</v>
      </c>
      <c r="ZB503" s="5">
        <v>0</v>
      </c>
      <c r="ZC503" s="5">
        <v>0</v>
      </c>
      <c r="ZD503" s="5"/>
      <c r="ZG503" s="5">
        <v>74.523709609735633</v>
      </c>
      <c r="ZH503" s="5">
        <v>0</v>
      </c>
      <c r="ZI503" s="5">
        <v>0</v>
      </c>
      <c r="ZJ503" s="5">
        <v>0</v>
      </c>
      <c r="ZK503" s="5">
        <v>0</v>
      </c>
      <c r="ZL503" s="5">
        <v>0</v>
      </c>
      <c r="ZM503" s="5"/>
      <c r="ZP503" s="60">
        <v>2086.6638690725977</v>
      </c>
      <c r="ZQ503" s="60">
        <v>0</v>
      </c>
      <c r="ZR503" s="60">
        <v>0</v>
      </c>
      <c r="ZS503" s="60">
        <v>0</v>
      </c>
      <c r="ZT503" s="60">
        <v>0</v>
      </c>
      <c r="ZU503" s="60">
        <v>0</v>
      </c>
      <c r="ZV503" s="60"/>
      <c r="ZY503" s="60">
        <v>257.68317247167437</v>
      </c>
      <c r="ZZ503" s="60">
        <v>0</v>
      </c>
      <c r="AAA503" s="60">
        <v>0</v>
      </c>
      <c r="AAB503" s="60">
        <v>0</v>
      </c>
      <c r="AAC503" s="60">
        <v>0</v>
      </c>
      <c r="AAD503" s="60">
        <v>0</v>
      </c>
      <c r="AAE503" s="60"/>
      <c r="AAH503" s="60">
        <v>6957.4456567352081</v>
      </c>
      <c r="AAI503" s="60">
        <v>0</v>
      </c>
      <c r="AAJ503" s="60">
        <v>0</v>
      </c>
      <c r="AAK503" s="60">
        <v>0</v>
      </c>
      <c r="AAL503" s="60">
        <v>0</v>
      </c>
      <c r="AAM503" s="60">
        <v>0</v>
      </c>
      <c r="AAN503" s="60"/>
      <c r="AAQ503" s="5">
        <v>9044.1095258078058</v>
      </c>
      <c r="AAR503" s="5">
        <v>0</v>
      </c>
      <c r="AAS503" s="5">
        <v>0</v>
      </c>
      <c r="AAT503" s="5">
        <v>0</v>
      </c>
      <c r="AAU503" s="5">
        <v>0</v>
      </c>
      <c r="AAV503" s="5">
        <v>0</v>
      </c>
    </row>
    <row r="504" spans="2:724" ht="15" customHeight="1">
      <c r="B504" s="228">
        <v>231</v>
      </c>
      <c r="C504" s="228">
        <v>368652</v>
      </c>
      <c r="D504" s="229" t="s">
        <v>617</v>
      </c>
      <c r="E504" s="73" t="b">
        <v>0</v>
      </c>
      <c r="F504" s="230">
        <v>40545</v>
      </c>
      <c r="G504" s="230">
        <v>41674</v>
      </c>
      <c r="H504" s="57" t="s">
        <v>209</v>
      </c>
      <c r="I504" s="57" t="s">
        <v>200</v>
      </c>
      <c r="J504" s="229" t="s">
        <v>213</v>
      </c>
      <c r="K504" s="232">
        <v>0</v>
      </c>
      <c r="L504" s="232">
        <v>0</v>
      </c>
      <c r="M504" s="73" t="b">
        <v>1</v>
      </c>
      <c r="N504" s="73" t="b">
        <v>1</v>
      </c>
      <c r="O504" s="73" t="b">
        <v>1</v>
      </c>
      <c r="P504" s="27">
        <v>41641</v>
      </c>
      <c r="Q504" s="27">
        <v>42770</v>
      </c>
      <c r="R504" s="69">
        <v>0</v>
      </c>
      <c r="S504" s="69">
        <v>0.06</v>
      </c>
      <c r="T504" s="69">
        <v>0.06</v>
      </c>
      <c r="U504" s="69">
        <v>0.06</v>
      </c>
      <c r="V504" s="69">
        <v>0.06</v>
      </c>
      <c r="W504" s="69">
        <v>0.06</v>
      </c>
      <c r="Z504" s="232">
        <v>8464</v>
      </c>
      <c r="AA504" s="232">
        <v>1420.72</v>
      </c>
      <c r="AB504" s="232">
        <v>0</v>
      </c>
      <c r="AC504" s="232">
        <v>0</v>
      </c>
      <c r="AD504" s="232">
        <v>0</v>
      </c>
      <c r="AE504" s="232">
        <v>0</v>
      </c>
      <c r="AF504" s="232">
        <v>0</v>
      </c>
      <c r="AG504" s="232">
        <v>0</v>
      </c>
      <c r="AH504" s="232">
        <v>0</v>
      </c>
      <c r="AI504" s="232">
        <v>0</v>
      </c>
      <c r="AJ504" s="232">
        <v>0</v>
      </c>
      <c r="AK504" s="232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0</v>
      </c>
      <c r="CO504" s="5">
        <v>0</v>
      </c>
      <c r="CP504" s="5">
        <v>0</v>
      </c>
      <c r="CQ504" s="5">
        <v>0</v>
      </c>
      <c r="CR504" s="5">
        <v>0</v>
      </c>
      <c r="CS504" s="5">
        <v>0</v>
      </c>
      <c r="CU504" s="69">
        <v>0</v>
      </c>
      <c r="CV504" s="69">
        <v>0</v>
      </c>
      <c r="CW504" s="69">
        <v>0</v>
      </c>
      <c r="CX504" s="69">
        <v>0</v>
      </c>
      <c r="CY504" s="69">
        <v>0</v>
      </c>
      <c r="CZ504" s="69">
        <v>0</v>
      </c>
      <c r="DC504" s="5">
        <v>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0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/>
      <c r="FZ504" s="5">
        <v>8464</v>
      </c>
      <c r="GA504" s="5">
        <v>1420.72</v>
      </c>
      <c r="GB504" s="5">
        <v>0</v>
      </c>
      <c r="GC504" s="5">
        <v>0</v>
      </c>
      <c r="GD504" s="5">
        <v>0</v>
      </c>
      <c r="GE504" s="5">
        <v>0</v>
      </c>
      <c r="GF504" s="5">
        <v>0</v>
      </c>
      <c r="GG504" s="5">
        <v>0</v>
      </c>
      <c r="GH504" s="5">
        <v>0</v>
      </c>
      <c r="GI504" s="5">
        <v>0</v>
      </c>
      <c r="GJ504" s="5">
        <v>0</v>
      </c>
      <c r="GK504" s="5">
        <v>0</v>
      </c>
      <c r="GL504" s="5">
        <v>0</v>
      </c>
      <c r="GM504" s="5">
        <v>0</v>
      </c>
      <c r="GN504" s="5">
        <v>0</v>
      </c>
      <c r="GO504" s="5">
        <v>0</v>
      </c>
      <c r="GP504" s="5">
        <v>0</v>
      </c>
      <c r="GQ504" s="5">
        <v>0</v>
      </c>
      <c r="GR504" s="5">
        <v>0</v>
      </c>
      <c r="GS504" s="5">
        <v>0</v>
      </c>
      <c r="GT504" s="5">
        <v>0</v>
      </c>
      <c r="GU504" s="5">
        <v>0</v>
      </c>
      <c r="GV504" s="5">
        <v>0</v>
      </c>
      <c r="GW504" s="5">
        <v>0</v>
      </c>
      <c r="GX504" s="5">
        <v>0</v>
      </c>
      <c r="GY504" s="5">
        <v>0</v>
      </c>
      <c r="GZ504" s="5">
        <v>0</v>
      </c>
      <c r="HA504" s="5">
        <v>0</v>
      </c>
      <c r="HB504" s="5">
        <v>0</v>
      </c>
      <c r="HC504" s="5">
        <v>0</v>
      </c>
      <c r="HD504" s="5">
        <v>0</v>
      </c>
      <c r="HE504" s="5">
        <v>0</v>
      </c>
      <c r="HF504" s="5">
        <v>0</v>
      </c>
      <c r="HG504" s="5">
        <v>0</v>
      </c>
      <c r="HH504" s="5">
        <v>0</v>
      </c>
      <c r="HI504" s="5">
        <v>0</v>
      </c>
      <c r="HJ504" s="5">
        <v>0</v>
      </c>
      <c r="HK504" s="5">
        <v>0</v>
      </c>
      <c r="HL504" s="5">
        <v>0</v>
      </c>
      <c r="HM504" s="5">
        <v>0</v>
      </c>
      <c r="HN504" s="5">
        <v>0</v>
      </c>
      <c r="HO504" s="5">
        <v>0</v>
      </c>
      <c r="HP504" s="5">
        <v>0</v>
      </c>
      <c r="HQ504" s="5">
        <v>0</v>
      </c>
      <c r="HR504" s="5">
        <v>0</v>
      </c>
      <c r="HS504" s="5">
        <v>0</v>
      </c>
      <c r="HT504" s="5">
        <v>0</v>
      </c>
      <c r="HU504" s="5">
        <v>0</v>
      </c>
      <c r="HV504" s="5">
        <v>0</v>
      </c>
      <c r="HW504" s="5">
        <v>0</v>
      </c>
      <c r="HX504" s="5">
        <v>0</v>
      </c>
      <c r="HY504" s="5">
        <v>0</v>
      </c>
      <c r="HZ504" s="5">
        <v>0</v>
      </c>
      <c r="IA504" s="5">
        <v>0</v>
      </c>
      <c r="IB504" s="5">
        <v>0</v>
      </c>
      <c r="IC504" s="5">
        <v>0</v>
      </c>
      <c r="ID504" s="5">
        <v>0</v>
      </c>
      <c r="IE504" s="5">
        <v>0</v>
      </c>
      <c r="IF504" s="5">
        <v>0</v>
      </c>
      <c r="IG504" s="5">
        <v>0</v>
      </c>
      <c r="IH504" s="5">
        <v>0</v>
      </c>
      <c r="II504" s="5">
        <v>0</v>
      </c>
      <c r="IJ504" s="5">
        <v>0</v>
      </c>
      <c r="IK504" s="5">
        <v>0</v>
      </c>
      <c r="IL504" s="5">
        <v>0</v>
      </c>
      <c r="IM504" s="5">
        <v>0</v>
      </c>
      <c r="IN504" s="5">
        <v>0</v>
      </c>
      <c r="IO504" s="5">
        <v>0</v>
      </c>
      <c r="IP504" s="5">
        <v>0</v>
      </c>
      <c r="IQ504" s="5">
        <v>0</v>
      </c>
      <c r="IR504" s="5">
        <v>0</v>
      </c>
      <c r="IS504" s="5">
        <v>0</v>
      </c>
      <c r="IT504" s="5"/>
      <c r="IW504" s="5">
        <v>242.91679999999999</v>
      </c>
      <c r="IX504" s="5">
        <v>40.774664000000001</v>
      </c>
      <c r="IY504" s="5">
        <v>0</v>
      </c>
      <c r="IZ504" s="5">
        <v>0</v>
      </c>
      <c r="JA504" s="5">
        <v>0</v>
      </c>
      <c r="JB504" s="5">
        <v>0</v>
      </c>
      <c r="JC504" s="5">
        <v>0</v>
      </c>
      <c r="JD504" s="5">
        <v>0</v>
      </c>
      <c r="JE504" s="5">
        <v>0</v>
      </c>
      <c r="JF504" s="5">
        <v>0</v>
      </c>
      <c r="JG504" s="5">
        <v>0</v>
      </c>
      <c r="JH504" s="5">
        <v>0</v>
      </c>
      <c r="JI504" s="5">
        <v>0</v>
      </c>
      <c r="JJ504" s="5">
        <v>0</v>
      </c>
      <c r="JK504" s="5">
        <v>0</v>
      </c>
      <c r="JL504" s="5">
        <v>0</v>
      </c>
      <c r="JM504" s="5">
        <v>0</v>
      </c>
      <c r="JN504" s="5">
        <v>0</v>
      </c>
      <c r="JO504" s="5">
        <v>0</v>
      </c>
      <c r="JP504" s="5">
        <v>0</v>
      </c>
      <c r="JQ504" s="5">
        <v>0</v>
      </c>
      <c r="JR504" s="5">
        <v>0</v>
      </c>
      <c r="JS504" s="5">
        <v>0</v>
      </c>
      <c r="JT504" s="5">
        <v>0</v>
      </c>
      <c r="JU504" s="5">
        <v>0</v>
      </c>
      <c r="JV504" s="5">
        <v>0</v>
      </c>
      <c r="JW504" s="5">
        <v>0</v>
      </c>
      <c r="JX504" s="5">
        <v>0</v>
      </c>
      <c r="JY504" s="5">
        <v>0</v>
      </c>
      <c r="JZ504" s="5">
        <v>0</v>
      </c>
      <c r="KA504" s="5">
        <v>0</v>
      </c>
      <c r="KB504" s="5">
        <v>0</v>
      </c>
      <c r="KC504" s="5">
        <v>0</v>
      </c>
      <c r="KD504" s="5">
        <v>0</v>
      </c>
      <c r="KE504" s="5">
        <v>0</v>
      </c>
      <c r="KF504" s="5">
        <v>0</v>
      </c>
      <c r="KG504" s="5">
        <v>0</v>
      </c>
      <c r="KH504" s="5">
        <v>0</v>
      </c>
      <c r="KI504" s="5">
        <v>0</v>
      </c>
      <c r="KJ504" s="5">
        <v>0</v>
      </c>
      <c r="KK504" s="5">
        <v>0</v>
      </c>
      <c r="KL504" s="5">
        <v>0</v>
      </c>
      <c r="KM504" s="5">
        <v>0</v>
      </c>
      <c r="KN504" s="5">
        <v>0</v>
      </c>
      <c r="KO504" s="5">
        <v>0</v>
      </c>
      <c r="KP504" s="5">
        <v>0</v>
      </c>
      <c r="KQ504" s="5">
        <v>0</v>
      </c>
      <c r="KR504" s="5">
        <v>0</v>
      </c>
      <c r="KS504" s="5">
        <v>0</v>
      </c>
      <c r="KT504" s="5">
        <v>0</v>
      </c>
      <c r="KU504" s="5">
        <v>0</v>
      </c>
      <c r="KV504" s="5">
        <v>0</v>
      </c>
      <c r="KW504" s="5">
        <v>0</v>
      </c>
      <c r="KX504" s="5">
        <v>0</v>
      </c>
      <c r="KY504" s="5">
        <v>0</v>
      </c>
      <c r="KZ504" s="5">
        <v>0</v>
      </c>
      <c r="LA504" s="5">
        <v>0</v>
      </c>
      <c r="LB504" s="5">
        <v>0</v>
      </c>
      <c r="LC504" s="5">
        <v>0</v>
      </c>
      <c r="LD504" s="5">
        <v>0</v>
      </c>
      <c r="LE504" s="5">
        <v>0</v>
      </c>
      <c r="LF504" s="5">
        <v>0</v>
      </c>
      <c r="LG504" s="5">
        <v>0</v>
      </c>
      <c r="LH504" s="5">
        <v>0</v>
      </c>
      <c r="LI504" s="5">
        <v>0</v>
      </c>
      <c r="LJ504" s="5">
        <v>0</v>
      </c>
      <c r="LK504" s="5">
        <v>0</v>
      </c>
      <c r="LL504" s="5">
        <v>0</v>
      </c>
      <c r="LM504" s="5">
        <v>0</v>
      </c>
      <c r="LN504" s="5">
        <v>0</v>
      </c>
      <c r="LO504" s="5">
        <v>0</v>
      </c>
      <c r="LP504" s="5">
        <v>0</v>
      </c>
      <c r="LQ504" s="5"/>
      <c r="LT504" s="5">
        <v>257.30560000000003</v>
      </c>
      <c r="LU504" s="5">
        <v>43.189888000000003</v>
      </c>
      <c r="LV504" s="5">
        <v>0</v>
      </c>
      <c r="LW504" s="5">
        <v>0</v>
      </c>
      <c r="LX504" s="5">
        <v>0</v>
      </c>
      <c r="LY504" s="5">
        <v>0</v>
      </c>
      <c r="LZ504" s="5">
        <v>0</v>
      </c>
      <c r="MA504" s="5">
        <v>0</v>
      </c>
      <c r="MB504" s="5">
        <v>0</v>
      </c>
      <c r="MC504" s="5">
        <v>0</v>
      </c>
      <c r="MD504" s="5">
        <v>0</v>
      </c>
      <c r="ME504" s="5">
        <v>0</v>
      </c>
      <c r="MF504" s="5">
        <v>0</v>
      </c>
      <c r="MG504" s="5">
        <v>0</v>
      </c>
      <c r="MH504" s="5">
        <v>0</v>
      </c>
      <c r="MI504" s="5">
        <v>0</v>
      </c>
      <c r="MJ504" s="5">
        <v>0</v>
      </c>
      <c r="MK504" s="5">
        <v>0</v>
      </c>
      <c r="ML504" s="5">
        <v>0</v>
      </c>
      <c r="MM504" s="5">
        <v>0</v>
      </c>
      <c r="MN504" s="5">
        <v>0</v>
      </c>
      <c r="MO504" s="5">
        <v>0</v>
      </c>
      <c r="MP504" s="5">
        <v>0</v>
      </c>
      <c r="MQ504" s="5">
        <v>0</v>
      </c>
      <c r="MR504" s="5">
        <v>0</v>
      </c>
      <c r="MS504" s="5">
        <v>0</v>
      </c>
      <c r="MT504" s="5">
        <v>0</v>
      </c>
      <c r="MU504" s="5">
        <v>0</v>
      </c>
      <c r="MV504" s="5">
        <v>0</v>
      </c>
      <c r="MW504" s="5">
        <v>0</v>
      </c>
      <c r="MX504" s="5">
        <v>0</v>
      </c>
      <c r="MY504" s="5">
        <v>0</v>
      </c>
      <c r="MZ504" s="5">
        <v>0</v>
      </c>
      <c r="NA504" s="5">
        <v>0</v>
      </c>
      <c r="NB504" s="5">
        <v>0</v>
      </c>
      <c r="NC504" s="5">
        <v>0</v>
      </c>
      <c r="ND504" s="5">
        <v>0</v>
      </c>
      <c r="NE504" s="5">
        <v>0</v>
      </c>
      <c r="NF504" s="5">
        <v>0</v>
      </c>
      <c r="NG504" s="5">
        <v>0</v>
      </c>
      <c r="NH504" s="5">
        <v>0</v>
      </c>
      <c r="NI504" s="5">
        <v>0</v>
      </c>
      <c r="NJ504" s="5">
        <v>0</v>
      </c>
      <c r="NK504" s="5">
        <v>0</v>
      </c>
      <c r="NL504" s="5">
        <v>0</v>
      </c>
      <c r="NM504" s="5">
        <v>0</v>
      </c>
      <c r="NN504" s="5">
        <v>0</v>
      </c>
      <c r="NO504" s="5">
        <v>0</v>
      </c>
      <c r="NP504" s="5">
        <v>0</v>
      </c>
      <c r="NQ504" s="5">
        <v>0</v>
      </c>
      <c r="NR504" s="5">
        <v>0</v>
      </c>
      <c r="NS504" s="5">
        <v>0</v>
      </c>
      <c r="NT504" s="5">
        <v>0</v>
      </c>
      <c r="NU504" s="5">
        <v>0</v>
      </c>
      <c r="NV504" s="5">
        <v>0</v>
      </c>
      <c r="NW504" s="5">
        <v>0</v>
      </c>
      <c r="NX504" s="5">
        <v>0</v>
      </c>
      <c r="NY504" s="5">
        <v>0</v>
      </c>
      <c r="NZ504" s="5">
        <v>0</v>
      </c>
      <c r="OA504" s="5">
        <v>0</v>
      </c>
      <c r="OB504" s="5">
        <v>0</v>
      </c>
      <c r="OC504" s="5">
        <v>0</v>
      </c>
      <c r="OD504" s="5">
        <v>0</v>
      </c>
      <c r="OE504" s="5">
        <v>0</v>
      </c>
      <c r="OF504" s="5">
        <v>0</v>
      </c>
      <c r="OG504" s="5">
        <v>0</v>
      </c>
      <c r="OH504" s="5">
        <v>0</v>
      </c>
      <c r="OI504" s="5">
        <v>0</v>
      </c>
      <c r="OJ504" s="5">
        <v>0</v>
      </c>
      <c r="OK504" s="5">
        <v>0</v>
      </c>
      <c r="OL504" s="5">
        <v>0</v>
      </c>
      <c r="OM504" s="5">
        <v>0</v>
      </c>
      <c r="ON504" s="5"/>
      <c r="OQ504" s="59">
        <v>0</v>
      </c>
      <c r="OR504" s="59">
        <v>0</v>
      </c>
      <c r="OS504" s="59">
        <v>0</v>
      </c>
      <c r="OT504" s="59">
        <v>0</v>
      </c>
      <c r="OU504" s="59">
        <v>0</v>
      </c>
      <c r="OV504" s="59">
        <v>0</v>
      </c>
      <c r="OW504" s="59">
        <v>0</v>
      </c>
      <c r="OX504" s="59">
        <v>0</v>
      </c>
      <c r="OY504" s="59">
        <v>0</v>
      </c>
      <c r="OZ504" s="59">
        <v>0</v>
      </c>
      <c r="PA504" s="59">
        <v>0</v>
      </c>
      <c r="PB504" s="59">
        <v>0</v>
      </c>
      <c r="PC504" s="59">
        <v>0</v>
      </c>
      <c r="PD504" s="59">
        <v>0</v>
      </c>
      <c r="PE504" s="59">
        <v>0</v>
      </c>
      <c r="PF504" s="59">
        <v>0</v>
      </c>
      <c r="PG504" s="59">
        <v>0</v>
      </c>
      <c r="PH504" s="59">
        <v>0</v>
      </c>
      <c r="PI504" s="59">
        <v>0</v>
      </c>
      <c r="PJ504" s="59">
        <v>0</v>
      </c>
      <c r="PK504" s="59">
        <v>0</v>
      </c>
      <c r="PL504" s="59">
        <v>0</v>
      </c>
      <c r="PM504" s="59">
        <v>0</v>
      </c>
      <c r="PN504" s="59">
        <v>0</v>
      </c>
      <c r="PO504" s="59">
        <v>0</v>
      </c>
      <c r="PP504" s="59">
        <v>0</v>
      </c>
      <c r="PQ504" s="59">
        <v>0</v>
      </c>
      <c r="PR504" s="59">
        <v>0</v>
      </c>
      <c r="PS504" s="59">
        <v>0</v>
      </c>
      <c r="PT504" s="59">
        <v>0</v>
      </c>
      <c r="PU504" s="59">
        <v>0</v>
      </c>
      <c r="PV504" s="59">
        <v>0</v>
      </c>
      <c r="PW504" s="59">
        <v>0</v>
      </c>
      <c r="PX504" s="59">
        <v>0</v>
      </c>
      <c r="PY504" s="59">
        <v>0</v>
      </c>
      <c r="PZ504" s="59">
        <v>0</v>
      </c>
      <c r="QA504" s="59">
        <v>0</v>
      </c>
      <c r="QB504" s="59">
        <v>0</v>
      </c>
      <c r="QC504" s="59">
        <v>0</v>
      </c>
      <c r="QD504" s="59">
        <v>0</v>
      </c>
      <c r="QE504" s="59">
        <v>0</v>
      </c>
      <c r="QF504" s="59">
        <v>0</v>
      </c>
      <c r="QG504" s="59">
        <v>0</v>
      </c>
      <c r="QH504" s="59">
        <v>0</v>
      </c>
      <c r="QI504" s="59">
        <v>0</v>
      </c>
      <c r="QJ504" s="59">
        <v>0</v>
      </c>
      <c r="QK504" s="59">
        <v>0</v>
      </c>
      <c r="QL504" s="59">
        <v>0</v>
      </c>
      <c r="QM504" s="59">
        <v>0</v>
      </c>
      <c r="QN504" s="59">
        <v>0</v>
      </c>
      <c r="QO504" s="59">
        <v>0</v>
      </c>
      <c r="QP504" s="59">
        <v>0</v>
      </c>
      <c r="QQ504" s="59">
        <v>0</v>
      </c>
      <c r="QR504" s="59">
        <v>0</v>
      </c>
      <c r="QS504" s="59">
        <v>0</v>
      </c>
      <c r="QT504" s="59">
        <v>0</v>
      </c>
      <c r="QU504" s="59">
        <v>0</v>
      </c>
      <c r="QV504" s="59">
        <v>0</v>
      </c>
      <c r="QW504" s="59">
        <v>0</v>
      </c>
      <c r="QX504" s="59">
        <v>0</v>
      </c>
      <c r="QY504" s="59">
        <v>0</v>
      </c>
      <c r="QZ504" s="59">
        <v>0</v>
      </c>
      <c r="RA504" s="59">
        <v>0</v>
      </c>
      <c r="RB504" s="59">
        <v>0</v>
      </c>
      <c r="RC504" s="59">
        <v>0</v>
      </c>
      <c r="RD504" s="59">
        <v>0</v>
      </c>
      <c r="RE504" s="59">
        <v>0</v>
      </c>
      <c r="RF504" s="59">
        <v>0</v>
      </c>
      <c r="RG504" s="59">
        <v>0</v>
      </c>
      <c r="RH504" s="59">
        <v>0</v>
      </c>
      <c r="RI504" s="59">
        <v>0</v>
      </c>
      <c r="RJ504" s="59">
        <v>0</v>
      </c>
      <c r="RK504" s="59"/>
      <c r="RN504" s="59">
        <v>500.22239999999999</v>
      </c>
      <c r="RO504" s="59">
        <v>83.964551999999998</v>
      </c>
      <c r="RP504" s="59">
        <v>0</v>
      </c>
      <c r="RQ504" s="59">
        <v>0</v>
      </c>
      <c r="RR504" s="59">
        <v>0</v>
      </c>
      <c r="RS504" s="59">
        <v>0</v>
      </c>
      <c r="RT504" s="59">
        <v>0</v>
      </c>
      <c r="RU504" s="59">
        <v>0</v>
      </c>
      <c r="RV504" s="59">
        <v>0</v>
      </c>
      <c r="RW504" s="59">
        <v>0</v>
      </c>
      <c r="RX504" s="59">
        <v>0</v>
      </c>
      <c r="RY504" s="59">
        <v>0</v>
      </c>
      <c r="RZ504" s="59">
        <v>0</v>
      </c>
      <c r="SA504" s="59">
        <v>0</v>
      </c>
      <c r="SB504" s="59">
        <v>0</v>
      </c>
      <c r="SC504" s="59">
        <v>0</v>
      </c>
      <c r="SD504" s="59">
        <v>0</v>
      </c>
      <c r="SE504" s="59">
        <v>0</v>
      </c>
      <c r="SF504" s="59">
        <v>0</v>
      </c>
      <c r="SG504" s="59">
        <v>0</v>
      </c>
      <c r="SH504" s="59">
        <v>0</v>
      </c>
      <c r="SI504" s="59">
        <v>0</v>
      </c>
      <c r="SJ504" s="59">
        <v>0</v>
      </c>
      <c r="SK504" s="59">
        <v>0</v>
      </c>
      <c r="SL504" s="59">
        <v>0</v>
      </c>
      <c r="SM504" s="59">
        <v>0</v>
      </c>
      <c r="SN504" s="59">
        <v>0</v>
      </c>
      <c r="SO504" s="59">
        <v>0</v>
      </c>
      <c r="SP504" s="59">
        <v>0</v>
      </c>
      <c r="SQ504" s="59">
        <v>0</v>
      </c>
      <c r="SR504" s="59">
        <v>0</v>
      </c>
      <c r="SS504" s="59">
        <v>0</v>
      </c>
      <c r="ST504" s="59">
        <v>0</v>
      </c>
      <c r="SU504" s="59">
        <v>0</v>
      </c>
      <c r="SV504" s="59">
        <v>0</v>
      </c>
      <c r="SW504" s="59">
        <v>0</v>
      </c>
      <c r="SX504" s="59">
        <v>0</v>
      </c>
      <c r="SY504" s="59">
        <v>0</v>
      </c>
      <c r="SZ504" s="59">
        <v>0</v>
      </c>
      <c r="TA504" s="59">
        <v>0</v>
      </c>
      <c r="TB504" s="59">
        <v>0</v>
      </c>
      <c r="TC504" s="59">
        <v>0</v>
      </c>
      <c r="TD504" s="59">
        <v>0</v>
      </c>
      <c r="TE504" s="59">
        <v>0</v>
      </c>
      <c r="TF504" s="59">
        <v>0</v>
      </c>
      <c r="TG504" s="59">
        <v>0</v>
      </c>
      <c r="TH504" s="59">
        <v>0</v>
      </c>
      <c r="TI504" s="59">
        <v>0</v>
      </c>
      <c r="TJ504" s="59">
        <v>0</v>
      </c>
      <c r="TK504" s="59">
        <v>0</v>
      </c>
      <c r="TL504" s="59">
        <v>0</v>
      </c>
      <c r="TM504" s="59">
        <v>0</v>
      </c>
      <c r="TN504" s="59">
        <v>0</v>
      </c>
      <c r="TO504" s="59">
        <v>0</v>
      </c>
      <c r="TP504" s="59">
        <v>0</v>
      </c>
      <c r="TQ504" s="59">
        <v>0</v>
      </c>
      <c r="TR504" s="59">
        <v>0</v>
      </c>
      <c r="TS504" s="59">
        <v>0</v>
      </c>
      <c r="TT504" s="59">
        <v>0</v>
      </c>
      <c r="TU504" s="59">
        <v>0</v>
      </c>
      <c r="TV504" s="59">
        <v>0</v>
      </c>
      <c r="TW504" s="59">
        <v>0</v>
      </c>
      <c r="TX504" s="59">
        <v>0</v>
      </c>
      <c r="TY504" s="59">
        <v>0</v>
      </c>
      <c r="TZ504" s="59">
        <v>0</v>
      </c>
      <c r="UA504" s="59">
        <v>0</v>
      </c>
      <c r="UB504" s="59">
        <v>0</v>
      </c>
      <c r="UC504" s="59">
        <v>0</v>
      </c>
      <c r="UD504" s="59">
        <v>0</v>
      </c>
      <c r="UE504" s="59">
        <v>0</v>
      </c>
      <c r="UF504" s="59">
        <v>0</v>
      </c>
      <c r="UG504" s="59">
        <v>0</v>
      </c>
      <c r="UH504" s="59"/>
      <c r="UK504" s="59">
        <v>283.691464</v>
      </c>
      <c r="UL504" s="59">
        <v>0</v>
      </c>
      <c r="UM504" s="59">
        <v>0</v>
      </c>
      <c r="UN504" s="59">
        <v>0</v>
      </c>
      <c r="UO504" s="59">
        <v>0</v>
      </c>
      <c r="UP504" s="59">
        <v>0</v>
      </c>
      <c r="UQ504" s="59"/>
      <c r="UT504" s="59">
        <v>300.49548800000002</v>
      </c>
      <c r="UU504" s="59">
        <v>0</v>
      </c>
      <c r="UV504" s="59">
        <v>0</v>
      </c>
      <c r="UW504" s="59">
        <v>0</v>
      </c>
      <c r="UX504" s="59">
        <v>0</v>
      </c>
      <c r="UY504" s="59">
        <v>0</v>
      </c>
      <c r="UZ504" s="59"/>
      <c r="VC504" s="59">
        <v>0</v>
      </c>
      <c r="VD504" s="59">
        <v>0</v>
      </c>
      <c r="VE504" s="59">
        <v>0</v>
      </c>
      <c r="VF504" s="59">
        <v>0</v>
      </c>
      <c r="VG504" s="59">
        <v>0</v>
      </c>
      <c r="VH504" s="59">
        <v>0</v>
      </c>
      <c r="VI504" s="59"/>
      <c r="VL504" s="59">
        <v>584.18695200000002</v>
      </c>
      <c r="VM504" s="59">
        <v>0</v>
      </c>
      <c r="VN504" s="59">
        <v>0</v>
      </c>
      <c r="VO504" s="59">
        <v>0</v>
      </c>
      <c r="VP504" s="59">
        <v>0</v>
      </c>
      <c r="VQ504" s="59">
        <v>0</v>
      </c>
      <c r="VR504" s="59"/>
      <c r="VU504" s="59">
        <v>9884.7199999999993</v>
      </c>
      <c r="VV504" s="59">
        <v>0</v>
      </c>
      <c r="VW504" s="59">
        <v>0</v>
      </c>
      <c r="VX504" s="59">
        <v>0</v>
      </c>
      <c r="VY504" s="59">
        <v>0</v>
      </c>
      <c r="VZ504" s="59">
        <v>0</v>
      </c>
      <c r="WA504" s="59"/>
      <c r="WD504" s="59">
        <v>823.72666666666657</v>
      </c>
      <c r="WE504" s="59">
        <v>0</v>
      </c>
      <c r="WF504" s="59">
        <v>0</v>
      </c>
      <c r="WG504" s="59">
        <v>0</v>
      </c>
      <c r="WH504" s="59">
        <v>0</v>
      </c>
      <c r="WI504" s="59">
        <v>0</v>
      </c>
      <c r="WJ504" s="59"/>
      <c r="WM504" s="59">
        <v>34.566792558399776</v>
      </c>
      <c r="WN504" s="59">
        <v>0</v>
      </c>
      <c r="WO504" s="59">
        <v>0</v>
      </c>
      <c r="WP504" s="59">
        <v>0</v>
      </c>
      <c r="WQ504" s="59">
        <v>0</v>
      </c>
      <c r="WR504" s="59">
        <v>0</v>
      </c>
      <c r="WS504" s="59"/>
      <c r="WV504" s="74">
        <v>37.06666666666667</v>
      </c>
      <c r="WW504" s="74">
        <v>37.06666666666667</v>
      </c>
      <c r="WX504" s="74">
        <v>37.06666666666667</v>
      </c>
      <c r="WY504" s="74">
        <v>37.06666666666667</v>
      </c>
      <c r="WZ504" s="74">
        <v>37.06666666666667</v>
      </c>
      <c r="XA504" s="74">
        <v>37.06666666666667</v>
      </c>
      <c r="XB504" s="74"/>
      <c r="XE504" s="80">
        <v>3</v>
      </c>
      <c r="XF504" s="80">
        <v>3</v>
      </c>
      <c r="XG504" s="80">
        <v>3</v>
      </c>
      <c r="XH504" s="80">
        <v>3</v>
      </c>
      <c r="XI504" s="80">
        <v>3</v>
      </c>
      <c r="XJ504" s="80">
        <v>3</v>
      </c>
      <c r="XK504" s="80"/>
      <c r="XL504" s="75"/>
      <c r="XM504" s="75"/>
      <c r="XN504" s="80">
        <v>1</v>
      </c>
      <c r="XO504" s="80">
        <v>1</v>
      </c>
      <c r="XP504" s="80">
        <v>1</v>
      </c>
      <c r="XQ504" s="80">
        <v>1</v>
      </c>
      <c r="XR504" s="80">
        <v>1</v>
      </c>
      <c r="XS504" s="80">
        <v>1</v>
      </c>
      <c r="XT504" s="80"/>
      <c r="XW504" s="80">
        <v>2</v>
      </c>
      <c r="XX504" s="80">
        <v>2</v>
      </c>
      <c r="XY504" s="80">
        <v>2</v>
      </c>
      <c r="XZ504" s="80">
        <v>2</v>
      </c>
      <c r="YA504" s="80">
        <v>2</v>
      </c>
      <c r="YB504" s="80">
        <v>2</v>
      </c>
      <c r="YC504" s="80"/>
      <c r="YF504" s="5">
        <v>72.071762484263559</v>
      </c>
      <c r="YG504" s="5">
        <v>0</v>
      </c>
      <c r="YH504" s="5">
        <v>0</v>
      </c>
      <c r="YI504" s="5">
        <v>0</v>
      </c>
      <c r="YJ504" s="5">
        <v>0</v>
      </c>
      <c r="YK504" s="5">
        <v>0</v>
      </c>
      <c r="YL504" s="5"/>
      <c r="YO504" s="5">
        <v>2074.0075535039864</v>
      </c>
      <c r="YP504" s="5">
        <v>0</v>
      </c>
      <c r="YQ504" s="5">
        <v>0</v>
      </c>
      <c r="YR504" s="5">
        <v>0</v>
      </c>
      <c r="YS504" s="5">
        <v>0</v>
      </c>
      <c r="YT504" s="5">
        <v>0</v>
      </c>
      <c r="YU504" s="5"/>
      <c r="YX504" s="5">
        <v>1418.4920253179519</v>
      </c>
      <c r="YY504" s="5">
        <v>0</v>
      </c>
      <c r="YZ504" s="5">
        <v>0</v>
      </c>
      <c r="ZA504" s="5">
        <v>0</v>
      </c>
      <c r="ZB504" s="5">
        <v>0</v>
      </c>
      <c r="ZC504" s="5">
        <v>0</v>
      </c>
      <c r="ZD504" s="5"/>
      <c r="ZG504" s="5">
        <v>59.618967687788505</v>
      </c>
      <c r="ZH504" s="5">
        <v>0</v>
      </c>
      <c r="ZI504" s="5">
        <v>0</v>
      </c>
      <c r="ZJ504" s="5">
        <v>0</v>
      </c>
      <c r="ZK504" s="5">
        <v>0</v>
      </c>
      <c r="ZL504" s="5">
        <v>0</v>
      </c>
      <c r="ZM504" s="5"/>
      <c r="ZP504" s="60">
        <v>1669.3310952580782</v>
      </c>
      <c r="ZQ504" s="60">
        <v>0</v>
      </c>
      <c r="ZR504" s="60">
        <v>0</v>
      </c>
      <c r="ZS504" s="60">
        <v>0</v>
      </c>
      <c r="ZT504" s="60">
        <v>0</v>
      </c>
      <c r="ZU504" s="60">
        <v>0</v>
      </c>
      <c r="ZV504" s="60"/>
      <c r="ZY504" s="60">
        <v>207.40075535039867</v>
      </c>
      <c r="ZZ504" s="60">
        <v>0</v>
      </c>
      <c r="AAA504" s="60">
        <v>0</v>
      </c>
      <c r="AAB504" s="60">
        <v>0</v>
      </c>
      <c r="AAC504" s="60">
        <v>0</v>
      </c>
      <c r="AAD504" s="60">
        <v>0</v>
      </c>
      <c r="AAE504" s="60"/>
      <c r="AAH504" s="60">
        <v>13066.247587075117</v>
      </c>
      <c r="AAI504" s="60">
        <v>0</v>
      </c>
      <c r="AAJ504" s="60">
        <v>0</v>
      </c>
      <c r="AAK504" s="60">
        <v>0</v>
      </c>
      <c r="AAL504" s="60">
        <v>0</v>
      </c>
      <c r="AAM504" s="60">
        <v>0</v>
      </c>
      <c r="AAN504" s="60"/>
      <c r="AAQ504" s="5">
        <v>14735.578682333195</v>
      </c>
      <c r="AAR504" s="5">
        <v>0</v>
      </c>
      <c r="AAS504" s="5">
        <v>0</v>
      </c>
      <c r="AAT504" s="5">
        <v>0</v>
      </c>
      <c r="AAU504" s="5">
        <v>0</v>
      </c>
      <c r="AAV504" s="5">
        <v>0</v>
      </c>
    </row>
    <row r="505" spans="2:724" ht="15" customHeight="1">
      <c r="B505" s="228">
        <v>232</v>
      </c>
      <c r="C505" s="228">
        <v>481276</v>
      </c>
      <c r="D505" s="229" t="s">
        <v>618</v>
      </c>
      <c r="E505" s="73" t="b">
        <v>0</v>
      </c>
      <c r="F505" s="230">
        <v>41155</v>
      </c>
      <c r="G505" s="230">
        <v>41716</v>
      </c>
      <c r="H505" s="57" t="s">
        <v>209</v>
      </c>
      <c r="I505" s="57" t="s">
        <v>200</v>
      </c>
      <c r="J505" s="229" t="s">
        <v>210</v>
      </c>
      <c r="K505" s="232">
        <v>0</v>
      </c>
      <c r="L505" s="232">
        <v>0</v>
      </c>
      <c r="M505" s="73" t="b">
        <v>1</v>
      </c>
      <c r="N505" s="73" t="b">
        <v>1</v>
      </c>
      <c r="O505" s="73" t="b">
        <v>1</v>
      </c>
      <c r="P505" s="27">
        <v>42250</v>
      </c>
      <c r="Q505" s="27">
        <v>42812</v>
      </c>
      <c r="R505" s="69">
        <v>0</v>
      </c>
      <c r="S505" s="69">
        <v>0.06</v>
      </c>
      <c r="T505" s="69">
        <v>0.06</v>
      </c>
      <c r="U505" s="69">
        <v>0.06</v>
      </c>
      <c r="V505" s="69">
        <v>0.06</v>
      </c>
      <c r="W505" s="69">
        <v>0.06</v>
      </c>
      <c r="Z505" s="232">
        <v>8181.87</v>
      </c>
      <c r="AA505" s="232">
        <v>8464</v>
      </c>
      <c r="AB505" s="232">
        <v>5297.54</v>
      </c>
      <c r="AC505" s="232">
        <v>0</v>
      </c>
      <c r="AD505" s="232">
        <v>0</v>
      </c>
      <c r="AE505" s="232">
        <v>0</v>
      </c>
      <c r="AF505" s="232">
        <v>0</v>
      </c>
      <c r="AG505" s="232">
        <v>0</v>
      </c>
      <c r="AH505" s="232">
        <v>0</v>
      </c>
      <c r="AI505" s="232">
        <v>0</v>
      </c>
      <c r="AJ505" s="232">
        <v>0</v>
      </c>
      <c r="AK505" s="232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5">
        <v>0</v>
      </c>
      <c r="CP505" s="5">
        <v>0</v>
      </c>
      <c r="CQ505" s="5">
        <v>0</v>
      </c>
      <c r="CR505" s="5">
        <v>0</v>
      </c>
      <c r="CS505" s="5">
        <v>0</v>
      </c>
      <c r="CU505" s="69">
        <v>0</v>
      </c>
      <c r="CV505" s="69">
        <v>0</v>
      </c>
      <c r="CW505" s="69">
        <v>0</v>
      </c>
      <c r="CX505" s="69">
        <v>0</v>
      </c>
      <c r="CY505" s="69">
        <v>0</v>
      </c>
      <c r="CZ505" s="69">
        <v>0</v>
      </c>
      <c r="DC505" s="5">
        <v>0</v>
      </c>
      <c r="DD505" s="5">
        <v>0</v>
      </c>
      <c r="DE505" s="5">
        <v>0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0</v>
      </c>
      <c r="EL505" s="5">
        <v>0</v>
      </c>
      <c r="EM505" s="5">
        <v>0</v>
      </c>
      <c r="EN505" s="5">
        <v>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0</v>
      </c>
      <c r="FH505" s="5">
        <v>0</v>
      </c>
      <c r="FI505" s="5">
        <v>0</v>
      </c>
      <c r="FJ505" s="5">
        <v>0</v>
      </c>
      <c r="FK505" s="5">
        <v>0</v>
      </c>
      <c r="FL505" s="5">
        <v>0</v>
      </c>
      <c r="FM505" s="5">
        <v>0</v>
      </c>
      <c r="FN505" s="5">
        <v>0</v>
      </c>
      <c r="FO505" s="5">
        <v>0</v>
      </c>
      <c r="FP505" s="5">
        <v>0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/>
      <c r="FZ505" s="5">
        <v>8181.87</v>
      </c>
      <c r="GA505" s="5">
        <v>8464</v>
      </c>
      <c r="GB505" s="5">
        <v>5297.54</v>
      </c>
      <c r="GC505" s="5">
        <v>0</v>
      </c>
      <c r="GD505" s="5">
        <v>0</v>
      </c>
      <c r="GE505" s="5">
        <v>0</v>
      </c>
      <c r="GF505" s="5">
        <v>0</v>
      </c>
      <c r="GG505" s="5">
        <v>0</v>
      </c>
      <c r="GH505" s="5">
        <v>0</v>
      </c>
      <c r="GI505" s="5">
        <v>0</v>
      </c>
      <c r="GJ505" s="5">
        <v>0</v>
      </c>
      <c r="GK505" s="5">
        <v>0</v>
      </c>
      <c r="GL505" s="5">
        <v>0</v>
      </c>
      <c r="GM505" s="5">
        <v>0</v>
      </c>
      <c r="GN505" s="5">
        <v>0</v>
      </c>
      <c r="GO505" s="5">
        <v>0</v>
      </c>
      <c r="GP505" s="5">
        <v>0</v>
      </c>
      <c r="GQ505" s="5">
        <v>0</v>
      </c>
      <c r="GR505" s="5">
        <v>0</v>
      </c>
      <c r="GS505" s="5">
        <v>0</v>
      </c>
      <c r="GT505" s="5">
        <v>0</v>
      </c>
      <c r="GU505" s="5">
        <v>0</v>
      </c>
      <c r="GV505" s="5">
        <v>0</v>
      </c>
      <c r="GW505" s="5">
        <v>0</v>
      </c>
      <c r="GX505" s="5">
        <v>0</v>
      </c>
      <c r="GY505" s="5">
        <v>0</v>
      </c>
      <c r="GZ505" s="5">
        <v>0</v>
      </c>
      <c r="HA505" s="5">
        <v>0</v>
      </c>
      <c r="HB505" s="5">
        <v>0</v>
      </c>
      <c r="HC505" s="5">
        <v>0</v>
      </c>
      <c r="HD505" s="5">
        <v>0</v>
      </c>
      <c r="HE505" s="5">
        <v>0</v>
      </c>
      <c r="HF505" s="5">
        <v>0</v>
      </c>
      <c r="HG505" s="5">
        <v>0</v>
      </c>
      <c r="HH505" s="5">
        <v>0</v>
      </c>
      <c r="HI505" s="5">
        <v>0</v>
      </c>
      <c r="HJ505" s="5">
        <v>0</v>
      </c>
      <c r="HK505" s="5">
        <v>0</v>
      </c>
      <c r="HL505" s="5">
        <v>0</v>
      </c>
      <c r="HM505" s="5">
        <v>0</v>
      </c>
      <c r="HN505" s="5">
        <v>0</v>
      </c>
      <c r="HO505" s="5">
        <v>0</v>
      </c>
      <c r="HP505" s="5">
        <v>0</v>
      </c>
      <c r="HQ505" s="5">
        <v>0</v>
      </c>
      <c r="HR505" s="5">
        <v>0</v>
      </c>
      <c r="HS505" s="5">
        <v>0</v>
      </c>
      <c r="HT505" s="5">
        <v>0</v>
      </c>
      <c r="HU505" s="5">
        <v>0</v>
      </c>
      <c r="HV505" s="5">
        <v>0</v>
      </c>
      <c r="HW505" s="5">
        <v>0</v>
      </c>
      <c r="HX505" s="5">
        <v>0</v>
      </c>
      <c r="HY505" s="5">
        <v>0</v>
      </c>
      <c r="HZ505" s="5">
        <v>0</v>
      </c>
      <c r="IA505" s="5">
        <v>0</v>
      </c>
      <c r="IB505" s="5">
        <v>0</v>
      </c>
      <c r="IC505" s="5">
        <v>0</v>
      </c>
      <c r="ID505" s="5">
        <v>0</v>
      </c>
      <c r="IE505" s="5">
        <v>0</v>
      </c>
      <c r="IF505" s="5">
        <v>0</v>
      </c>
      <c r="IG505" s="5">
        <v>0</v>
      </c>
      <c r="IH505" s="5">
        <v>0</v>
      </c>
      <c r="II505" s="5">
        <v>0</v>
      </c>
      <c r="IJ505" s="5">
        <v>0</v>
      </c>
      <c r="IK505" s="5">
        <v>0</v>
      </c>
      <c r="IL505" s="5">
        <v>0</v>
      </c>
      <c r="IM505" s="5">
        <v>0</v>
      </c>
      <c r="IN505" s="5">
        <v>0</v>
      </c>
      <c r="IO505" s="5">
        <v>0</v>
      </c>
      <c r="IP505" s="5">
        <v>0</v>
      </c>
      <c r="IQ505" s="5">
        <v>0</v>
      </c>
      <c r="IR505" s="5">
        <v>0</v>
      </c>
      <c r="IS505" s="5">
        <v>0</v>
      </c>
      <c r="IT505" s="5"/>
      <c r="IW505" s="5">
        <v>234.819669</v>
      </c>
      <c r="IX505" s="5">
        <v>242.91679999999999</v>
      </c>
      <c r="IY505" s="5">
        <v>152.03939800000001</v>
      </c>
      <c r="IZ505" s="5">
        <v>0</v>
      </c>
      <c r="JA505" s="5">
        <v>0</v>
      </c>
      <c r="JB505" s="5">
        <v>0</v>
      </c>
      <c r="JC505" s="5">
        <v>0</v>
      </c>
      <c r="JD505" s="5">
        <v>0</v>
      </c>
      <c r="JE505" s="5">
        <v>0</v>
      </c>
      <c r="JF505" s="5">
        <v>0</v>
      </c>
      <c r="JG505" s="5">
        <v>0</v>
      </c>
      <c r="JH505" s="5">
        <v>0</v>
      </c>
      <c r="JI505" s="5">
        <v>0</v>
      </c>
      <c r="JJ505" s="5">
        <v>0</v>
      </c>
      <c r="JK505" s="5">
        <v>0</v>
      </c>
      <c r="JL505" s="5">
        <v>0</v>
      </c>
      <c r="JM505" s="5">
        <v>0</v>
      </c>
      <c r="JN505" s="5">
        <v>0</v>
      </c>
      <c r="JO505" s="5">
        <v>0</v>
      </c>
      <c r="JP505" s="5">
        <v>0</v>
      </c>
      <c r="JQ505" s="5">
        <v>0</v>
      </c>
      <c r="JR505" s="5">
        <v>0</v>
      </c>
      <c r="JS505" s="5">
        <v>0</v>
      </c>
      <c r="JT505" s="5">
        <v>0</v>
      </c>
      <c r="JU505" s="5">
        <v>0</v>
      </c>
      <c r="JV505" s="5">
        <v>0</v>
      </c>
      <c r="JW505" s="5">
        <v>0</v>
      </c>
      <c r="JX505" s="5">
        <v>0</v>
      </c>
      <c r="JY505" s="5">
        <v>0</v>
      </c>
      <c r="JZ505" s="5">
        <v>0</v>
      </c>
      <c r="KA505" s="5">
        <v>0</v>
      </c>
      <c r="KB505" s="5">
        <v>0</v>
      </c>
      <c r="KC505" s="5">
        <v>0</v>
      </c>
      <c r="KD505" s="5">
        <v>0</v>
      </c>
      <c r="KE505" s="5">
        <v>0</v>
      </c>
      <c r="KF505" s="5">
        <v>0</v>
      </c>
      <c r="KG505" s="5">
        <v>0</v>
      </c>
      <c r="KH505" s="5">
        <v>0</v>
      </c>
      <c r="KI505" s="5">
        <v>0</v>
      </c>
      <c r="KJ505" s="5">
        <v>0</v>
      </c>
      <c r="KK505" s="5">
        <v>0</v>
      </c>
      <c r="KL505" s="5">
        <v>0</v>
      </c>
      <c r="KM505" s="5">
        <v>0</v>
      </c>
      <c r="KN505" s="5">
        <v>0</v>
      </c>
      <c r="KO505" s="5">
        <v>0</v>
      </c>
      <c r="KP505" s="5">
        <v>0</v>
      </c>
      <c r="KQ505" s="5">
        <v>0</v>
      </c>
      <c r="KR505" s="5">
        <v>0</v>
      </c>
      <c r="KS505" s="5">
        <v>0</v>
      </c>
      <c r="KT505" s="5">
        <v>0</v>
      </c>
      <c r="KU505" s="5">
        <v>0</v>
      </c>
      <c r="KV505" s="5">
        <v>0</v>
      </c>
      <c r="KW505" s="5">
        <v>0</v>
      </c>
      <c r="KX505" s="5">
        <v>0</v>
      </c>
      <c r="KY505" s="5">
        <v>0</v>
      </c>
      <c r="KZ505" s="5">
        <v>0</v>
      </c>
      <c r="LA505" s="5">
        <v>0</v>
      </c>
      <c r="LB505" s="5">
        <v>0</v>
      </c>
      <c r="LC505" s="5">
        <v>0</v>
      </c>
      <c r="LD505" s="5">
        <v>0</v>
      </c>
      <c r="LE505" s="5">
        <v>0</v>
      </c>
      <c r="LF505" s="5">
        <v>0</v>
      </c>
      <c r="LG505" s="5">
        <v>0</v>
      </c>
      <c r="LH505" s="5">
        <v>0</v>
      </c>
      <c r="LI505" s="5">
        <v>0</v>
      </c>
      <c r="LJ505" s="5">
        <v>0</v>
      </c>
      <c r="LK505" s="5">
        <v>0</v>
      </c>
      <c r="LL505" s="5">
        <v>0</v>
      </c>
      <c r="LM505" s="5">
        <v>0</v>
      </c>
      <c r="LN505" s="5">
        <v>0</v>
      </c>
      <c r="LO505" s="5">
        <v>0</v>
      </c>
      <c r="LP505" s="5">
        <v>0</v>
      </c>
      <c r="LQ505" s="5"/>
      <c r="LT505" s="5">
        <v>248.728848</v>
      </c>
      <c r="LU505" s="5">
        <v>257.30560000000003</v>
      </c>
      <c r="LV505" s="5">
        <v>161.04521600000001</v>
      </c>
      <c r="LW505" s="5">
        <v>0</v>
      </c>
      <c r="LX505" s="5">
        <v>0</v>
      </c>
      <c r="LY505" s="5">
        <v>0</v>
      </c>
      <c r="LZ505" s="5">
        <v>0</v>
      </c>
      <c r="MA505" s="5">
        <v>0</v>
      </c>
      <c r="MB505" s="5">
        <v>0</v>
      </c>
      <c r="MC505" s="5">
        <v>0</v>
      </c>
      <c r="MD505" s="5">
        <v>0</v>
      </c>
      <c r="ME505" s="5">
        <v>0</v>
      </c>
      <c r="MF505" s="5">
        <v>0</v>
      </c>
      <c r="MG505" s="5">
        <v>0</v>
      </c>
      <c r="MH505" s="5">
        <v>0</v>
      </c>
      <c r="MI505" s="5">
        <v>0</v>
      </c>
      <c r="MJ505" s="5">
        <v>0</v>
      </c>
      <c r="MK505" s="5">
        <v>0</v>
      </c>
      <c r="ML505" s="5">
        <v>0</v>
      </c>
      <c r="MM505" s="5">
        <v>0</v>
      </c>
      <c r="MN505" s="5">
        <v>0</v>
      </c>
      <c r="MO505" s="5">
        <v>0</v>
      </c>
      <c r="MP505" s="5">
        <v>0</v>
      </c>
      <c r="MQ505" s="5">
        <v>0</v>
      </c>
      <c r="MR505" s="5">
        <v>0</v>
      </c>
      <c r="MS505" s="5">
        <v>0</v>
      </c>
      <c r="MT505" s="5">
        <v>0</v>
      </c>
      <c r="MU505" s="5">
        <v>0</v>
      </c>
      <c r="MV505" s="5">
        <v>0</v>
      </c>
      <c r="MW505" s="5">
        <v>0</v>
      </c>
      <c r="MX505" s="5">
        <v>0</v>
      </c>
      <c r="MY505" s="5">
        <v>0</v>
      </c>
      <c r="MZ505" s="5">
        <v>0</v>
      </c>
      <c r="NA505" s="5">
        <v>0</v>
      </c>
      <c r="NB505" s="5">
        <v>0</v>
      </c>
      <c r="NC505" s="5">
        <v>0</v>
      </c>
      <c r="ND505" s="5">
        <v>0</v>
      </c>
      <c r="NE505" s="5">
        <v>0</v>
      </c>
      <c r="NF505" s="5">
        <v>0</v>
      </c>
      <c r="NG505" s="5">
        <v>0</v>
      </c>
      <c r="NH505" s="5">
        <v>0</v>
      </c>
      <c r="NI505" s="5">
        <v>0</v>
      </c>
      <c r="NJ505" s="5">
        <v>0</v>
      </c>
      <c r="NK505" s="5">
        <v>0</v>
      </c>
      <c r="NL505" s="5">
        <v>0</v>
      </c>
      <c r="NM505" s="5">
        <v>0</v>
      </c>
      <c r="NN505" s="5">
        <v>0</v>
      </c>
      <c r="NO505" s="5">
        <v>0</v>
      </c>
      <c r="NP505" s="5">
        <v>0</v>
      </c>
      <c r="NQ505" s="5">
        <v>0</v>
      </c>
      <c r="NR505" s="5">
        <v>0</v>
      </c>
      <c r="NS505" s="5">
        <v>0</v>
      </c>
      <c r="NT505" s="5">
        <v>0</v>
      </c>
      <c r="NU505" s="5">
        <v>0</v>
      </c>
      <c r="NV505" s="5">
        <v>0</v>
      </c>
      <c r="NW505" s="5">
        <v>0</v>
      </c>
      <c r="NX505" s="5">
        <v>0</v>
      </c>
      <c r="NY505" s="5">
        <v>0</v>
      </c>
      <c r="NZ505" s="5">
        <v>0</v>
      </c>
      <c r="OA505" s="5">
        <v>0</v>
      </c>
      <c r="OB505" s="5">
        <v>0</v>
      </c>
      <c r="OC505" s="5">
        <v>0</v>
      </c>
      <c r="OD505" s="5">
        <v>0</v>
      </c>
      <c r="OE505" s="5">
        <v>0</v>
      </c>
      <c r="OF505" s="5">
        <v>0</v>
      </c>
      <c r="OG505" s="5">
        <v>0</v>
      </c>
      <c r="OH505" s="5">
        <v>0</v>
      </c>
      <c r="OI505" s="5">
        <v>0</v>
      </c>
      <c r="OJ505" s="5">
        <v>0</v>
      </c>
      <c r="OK505" s="5">
        <v>0</v>
      </c>
      <c r="OL505" s="5">
        <v>0</v>
      </c>
      <c r="OM505" s="5">
        <v>0</v>
      </c>
      <c r="ON505" s="5"/>
      <c r="OQ505" s="59">
        <v>0</v>
      </c>
      <c r="OR505" s="59">
        <v>0</v>
      </c>
      <c r="OS505" s="59">
        <v>0</v>
      </c>
      <c r="OT505" s="59">
        <v>0</v>
      </c>
      <c r="OU505" s="59">
        <v>0</v>
      </c>
      <c r="OV505" s="59">
        <v>0</v>
      </c>
      <c r="OW505" s="59">
        <v>0</v>
      </c>
      <c r="OX505" s="59">
        <v>0</v>
      </c>
      <c r="OY505" s="59">
        <v>0</v>
      </c>
      <c r="OZ505" s="59">
        <v>0</v>
      </c>
      <c r="PA505" s="59">
        <v>0</v>
      </c>
      <c r="PB505" s="59">
        <v>0</v>
      </c>
      <c r="PC505" s="59">
        <v>0</v>
      </c>
      <c r="PD505" s="59">
        <v>0</v>
      </c>
      <c r="PE505" s="59">
        <v>0</v>
      </c>
      <c r="PF505" s="59">
        <v>0</v>
      </c>
      <c r="PG505" s="59">
        <v>0</v>
      </c>
      <c r="PH505" s="59">
        <v>0</v>
      </c>
      <c r="PI505" s="59">
        <v>0</v>
      </c>
      <c r="PJ505" s="59">
        <v>0</v>
      </c>
      <c r="PK505" s="59">
        <v>0</v>
      </c>
      <c r="PL505" s="59">
        <v>0</v>
      </c>
      <c r="PM505" s="59">
        <v>0</v>
      </c>
      <c r="PN505" s="59">
        <v>0</v>
      </c>
      <c r="PO505" s="59">
        <v>0</v>
      </c>
      <c r="PP505" s="59">
        <v>0</v>
      </c>
      <c r="PQ505" s="59">
        <v>0</v>
      </c>
      <c r="PR505" s="59">
        <v>0</v>
      </c>
      <c r="PS505" s="59">
        <v>0</v>
      </c>
      <c r="PT505" s="59">
        <v>0</v>
      </c>
      <c r="PU505" s="59">
        <v>0</v>
      </c>
      <c r="PV505" s="59">
        <v>0</v>
      </c>
      <c r="PW505" s="59">
        <v>0</v>
      </c>
      <c r="PX505" s="59">
        <v>0</v>
      </c>
      <c r="PY505" s="59">
        <v>0</v>
      </c>
      <c r="PZ505" s="59">
        <v>0</v>
      </c>
      <c r="QA505" s="59">
        <v>0</v>
      </c>
      <c r="QB505" s="59">
        <v>0</v>
      </c>
      <c r="QC505" s="59">
        <v>0</v>
      </c>
      <c r="QD505" s="59">
        <v>0</v>
      </c>
      <c r="QE505" s="59">
        <v>0</v>
      </c>
      <c r="QF505" s="59">
        <v>0</v>
      </c>
      <c r="QG505" s="59">
        <v>0</v>
      </c>
      <c r="QH505" s="59">
        <v>0</v>
      </c>
      <c r="QI505" s="59">
        <v>0</v>
      </c>
      <c r="QJ505" s="59">
        <v>0</v>
      </c>
      <c r="QK505" s="59">
        <v>0</v>
      </c>
      <c r="QL505" s="59">
        <v>0</v>
      </c>
      <c r="QM505" s="59">
        <v>0</v>
      </c>
      <c r="QN505" s="59">
        <v>0</v>
      </c>
      <c r="QO505" s="59">
        <v>0</v>
      </c>
      <c r="QP505" s="59">
        <v>0</v>
      </c>
      <c r="QQ505" s="59">
        <v>0</v>
      </c>
      <c r="QR505" s="59">
        <v>0</v>
      </c>
      <c r="QS505" s="59">
        <v>0</v>
      </c>
      <c r="QT505" s="59">
        <v>0</v>
      </c>
      <c r="QU505" s="59">
        <v>0</v>
      </c>
      <c r="QV505" s="59">
        <v>0</v>
      </c>
      <c r="QW505" s="59">
        <v>0</v>
      </c>
      <c r="QX505" s="59">
        <v>0</v>
      </c>
      <c r="QY505" s="59">
        <v>0</v>
      </c>
      <c r="QZ505" s="59">
        <v>0</v>
      </c>
      <c r="RA505" s="59">
        <v>0</v>
      </c>
      <c r="RB505" s="59">
        <v>0</v>
      </c>
      <c r="RC505" s="59">
        <v>0</v>
      </c>
      <c r="RD505" s="59">
        <v>0</v>
      </c>
      <c r="RE505" s="59">
        <v>0</v>
      </c>
      <c r="RF505" s="59">
        <v>0</v>
      </c>
      <c r="RG505" s="59">
        <v>0</v>
      </c>
      <c r="RH505" s="59">
        <v>0</v>
      </c>
      <c r="RI505" s="59">
        <v>0</v>
      </c>
      <c r="RJ505" s="59">
        <v>0</v>
      </c>
      <c r="RK505" s="59"/>
      <c r="RN505" s="59">
        <v>483.548517</v>
      </c>
      <c r="RO505" s="59">
        <v>500.22239999999999</v>
      </c>
      <c r="RP505" s="59">
        <v>313.08461399999999</v>
      </c>
      <c r="RQ505" s="59">
        <v>0</v>
      </c>
      <c r="RR505" s="59">
        <v>0</v>
      </c>
      <c r="RS505" s="59">
        <v>0</v>
      </c>
      <c r="RT505" s="59">
        <v>0</v>
      </c>
      <c r="RU505" s="59">
        <v>0</v>
      </c>
      <c r="RV505" s="59">
        <v>0</v>
      </c>
      <c r="RW505" s="59">
        <v>0</v>
      </c>
      <c r="RX505" s="59">
        <v>0</v>
      </c>
      <c r="RY505" s="59">
        <v>0</v>
      </c>
      <c r="RZ505" s="59">
        <v>0</v>
      </c>
      <c r="SA505" s="59">
        <v>0</v>
      </c>
      <c r="SB505" s="59">
        <v>0</v>
      </c>
      <c r="SC505" s="59">
        <v>0</v>
      </c>
      <c r="SD505" s="59">
        <v>0</v>
      </c>
      <c r="SE505" s="59">
        <v>0</v>
      </c>
      <c r="SF505" s="59">
        <v>0</v>
      </c>
      <c r="SG505" s="59">
        <v>0</v>
      </c>
      <c r="SH505" s="59">
        <v>0</v>
      </c>
      <c r="SI505" s="59">
        <v>0</v>
      </c>
      <c r="SJ505" s="59">
        <v>0</v>
      </c>
      <c r="SK505" s="59">
        <v>0</v>
      </c>
      <c r="SL505" s="59">
        <v>0</v>
      </c>
      <c r="SM505" s="59">
        <v>0</v>
      </c>
      <c r="SN505" s="59">
        <v>0</v>
      </c>
      <c r="SO505" s="59">
        <v>0</v>
      </c>
      <c r="SP505" s="59">
        <v>0</v>
      </c>
      <c r="SQ505" s="59">
        <v>0</v>
      </c>
      <c r="SR505" s="59">
        <v>0</v>
      </c>
      <c r="SS505" s="59">
        <v>0</v>
      </c>
      <c r="ST505" s="59">
        <v>0</v>
      </c>
      <c r="SU505" s="59">
        <v>0</v>
      </c>
      <c r="SV505" s="59">
        <v>0</v>
      </c>
      <c r="SW505" s="59">
        <v>0</v>
      </c>
      <c r="SX505" s="59">
        <v>0</v>
      </c>
      <c r="SY505" s="59">
        <v>0</v>
      </c>
      <c r="SZ505" s="59">
        <v>0</v>
      </c>
      <c r="TA505" s="59">
        <v>0</v>
      </c>
      <c r="TB505" s="59">
        <v>0</v>
      </c>
      <c r="TC505" s="59">
        <v>0</v>
      </c>
      <c r="TD505" s="59">
        <v>0</v>
      </c>
      <c r="TE505" s="59">
        <v>0</v>
      </c>
      <c r="TF505" s="59">
        <v>0</v>
      </c>
      <c r="TG505" s="59">
        <v>0</v>
      </c>
      <c r="TH505" s="59">
        <v>0</v>
      </c>
      <c r="TI505" s="59">
        <v>0</v>
      </c>
      <c r="TJ505" s="59">
        <v>0</v>
      </c>
      <c r="TK505" s="59">
        <v>0</v>
      </c>
      <c r="TL505" s="59">
        <v>0</v>
      </c>
      <c r="TM505" s="59">
        <v>0</v>
      </c>
      <c r="TN505" s="59">
        <v>0</v>
      </c>
      <c r="TO505" s="59">
        <v>0</v>
      </c>
      <c r="TP505" s="59">
        <v>0</v>
      </c>
      <c r="TQ505" s="59">
        <v>0</v>
      </c>
      <c r="TR505" s="59">
        <v>0</v>
      </c>
      <c r="TS505" s="59">
        <v>0</v>
      </c>
      <c r="TT505" s="59">
        <v>0</v>
      </c>
      <c r="TU505" s="59">
        <v>0</v>
      </c>
      <c r="TV505" s="59">
        <v>0</v>
      </c>
      <c r="TW505" s="59">
        <v>0</v>
      </c>
      <c r="TX505" s="59">
        <v>0</v>
      </c>
      <c r="TY505" s="59">
        <v>0</v>
      </c>
      <c r="TZ505" s="59">
        <v>0</v>
      </c>
      <c r="UA505" s="59">
        <v>0</v>
      </c>
      <c r="UB505" s="59">
        <v>0</v>
      </c>
      <c r="UC505" s="59">
        <v>0</v>
      </c>
      <c r="UD505" s="59">
        <v>0</v>
      </c>
      <c r="UE505" s="59">
        <v>0</v>
      </c>
      <c r="UF505" s="59">
        <v>0</v>
      </c>
      <c r="UG505" s="59">
        <v>0</v>
      </c>
      <c r="UH505" s="59"/>
      <c r="UK505" s="59">
        <v>629.77586700000006</v>
      </c>
      <c r="UL505" s="59">
        <v>0</v>
      </c>
      <c r="UM505" s="59">
        <v>0</v>
      </c>
      <c r="UN505" s="59">
        <v>0</v>
      </c>
      <c r="UO505" s="59">
        <v>0</v>
      </c>
      <c r="UP505" s="59">
        <v>0</v>
      </c>
      <c r="UQ505" s="59"/>
      <c r="UT505" s="59">
        <v>667.07966399999998</v>
      </c>
      <c r="UU505" s="59">
        <v>0</v>
      </c>
      <c r="UV505" s="59">
        <v>0</v>
      </c>
      <c r="UW505" s="59">
        <v>0</v>
      </c>
      <c r="UX505" s="59">
        <v>0</v>
      </c>
      <c r="UY505" s="59">
        <v>0</v>
      </c>
      <c r="UZ505" s="59"/>
      <c r="VC505" s="59">
        <v>0</v>
      </c>
      <c r="VD505" s="59">
        <v>0</v>
      </c>
      <c r="VE505" s="59">
        <v>0</v>
      </c>
      <c r="VF505" s="59">
        <v>0</v>
      </c>
      <c r="VG505" s="59">
        <v>0</v>
      </c>
      <c r="VH505" s="59">
        <v>0</v>
      </c>
      <c r="VI505" s="59"/>
      <c r="VL505" s="59">
        <v>1296.8555310000002</v>
      </c>
      <c r="VM505" s="59">
        <v>0</v>
      </c>
      <c r="VN505" s="59">
        <v>0</v>
      </c>
      <c r="VO505" s="59">
        <v>0</v>
      </c>
      <c r="VP505" s="59">
        <v>0</v>
      </c>
      <c r="VQ505" s="59">
        <v>0</v>
      </c>
      <c r="VR505" s="59"/>
      <c r="VU505" s="59">
        <v>21943.41</v>
      </c>
      <c r="VV505" s="59">
        <v>0</v>
      </c>
      <c r="VW505" s="59">
        <v>0</v>
      </c>
      <c r="VX505" s="59">
        <v>0</v>
      </c>
      <c r="VY505" s="59">
        <v>0</v>
      </c>
      <c r="VZ505" s="59">
        <v>0</v>
      </c>
      <c r="WA505" s="59"/>
      <c r="WD505" s="59">
        <v>1828.6175000000001</v>
      </c>
      <c r="WE505" s="59">
        <v>0</v>
      </c>
      <c r="WF505" s="59">
        <v>0</v>
      </c>
      <c r="WG505" s="59">
        <v>0</v>
      </c>
      <c r="WH505" s="59">
        <v>0</v>
      </c>
      <c r="WI505" s="59">
        <v>0</v>
      </c>
      <c r="WJ505" s="59"/>
      <c r="WM505" s="59">
        <v>76.735942089802776</v>
      </c>
      <c r="WN505" s="59">
        <v>0</v>
      </c>
      <c r="WO505" s="59">
        <v>0</v>
      </c>
      <c r="WP505" s="59">
        <v>0</v>
      </c>
      <c r="WQ505" s="59">
        <v>0</v>
      </c>
      <c r="WR505" s="59">
        <v>0</v>
      </c>
      <c r="WS505" s="59"/>
      <c r="WV505" s="74">
        <v>18.5</v>
      </c>
      <c r="WW505" s="74">
        <v>18.5</v>
      </c>
      <c r="WX505" s="74">
        <v>18.5</v>
      </c>
      <c r="WY505" s="74">
        <v>18.5</v>
      </c>
      <c r="WZ505" s="74">
        <v>18.5</v>
      </c>
      <c r="XA505" s="74">
        <v>18.5</v>
      </c>
      <c r="XB505" s="74"/>
      <c r="XE505" s="80">
        <v>1</v>
      </c>
      <c r="XF505" s="80">
        <v>1</v>
      </c>
      <c r="XG505" s="80">
        <v>1</v>
      </c>
      <c r="XH505" s="80">
        <v>1</v>
      </c>
      <c r="XI505" s="80">
        <v>1</v>
      </c>
      <c r="XJ505" s="80">
        <v>1</v>
      </c>
      <c r="XK505" s="80"/>
      <c r="XL505" s="75"/>
      <c r="XM505" s="75"/>
      <c r="XN505" s="80">
        <v>6</v>
      </c>
      <c r="XO505" s="80">
        <v>6</v>
      </c>
      <c r="XP505" s="80">
        <v>6</v>
      </c>
      <c r="XQ505" s="80">
        <v>6</v>
      </c>
      <c r="XR505" s="80">
        <v>6</v>
      </c>
      <c r="XS505" s="80">
        <v>6</v>
      </c>
      <c r="XT505" s="80"/>
      <c r="XW505" s="80">
        <v>15</v>
      </c>
      <c r="XX505" s="80">
        <v>15</v>
      </c>
      <c r="XY505" s="80">
        <v>15</v>
      </c>
      <c r="XZ505" s="80">
        <v>15</v>
      </c>
      <c r="YA505" s="80">
        <v>15</v>
      </c>
      <c r="YB505" s="80">
        <v>15</v>
      </c>
      <c r="YC505" s="80"/>
      <c r="YF505" s="5">
        <v>159.99443925723892</v>
      </c>
      <c r="YG505" s="5">
        <v>0</v>
      </c>
      <c r="YH505" s="5">
        <v>0</v>
      </c>
      <c r="YI505" s="5">
        <v>0</v>
      </c>
      <c r="YJ505" s="5">
        <v>0</v>
      </c>
      <c r="YK505" s="5">
        <v>0</v>
      </c>
      <c r="YL505" s="5"/>
      <c r="YO505" s="5">
        <v>3453.117394041125</v>
      </c>
      <c r="YP505" s="5">
        <v>0</v>
      </c>
      <c r="YQ505" s="5">
        <v>0</v>
      </c>
      <c r="YR505" s="5">
        <v>0</v>
      </c>
      <c r="YS505" s="5">
        <v>0</v>
      </c>
      <c r="YT505" s="5">
        <v>0</v>
      </c>
      <c r="YU505" s="5"/>
      <c r="YX505" s="5">
        <v>2361.7172838443225</v>
      </c>
      <c r="YY505" s="5">
        <v>0</v>
      </c>
      <c r="YZ505" s="5">
        <v>0</v>
      </c>
      <c r="ZA505" s="5">
        <v>0</v>
      </c>
      <c r="ZB505" s="5">
        <v>0</v>
      </c>
      <c r="ZC505" s="5">
        <v>0</v>
      </c>
      <c r="ZD505" s="5"/>
      <c r="ZG505" s="5">
        <v>222.3054972723458</v>
      </c>
      <c r="ZH505" s="5">
        <v>0</v>
      </c>
      <c r="ZI505" s="5">
        <v>0</v>
      </c>
      <c r="ZJ505" s="5">
        <v>0</v>
      </c>
      <c r="ZK505" s="5">
        <v>0</v>
      </c>
      <c r="ZL505" s="5">
        <v>0</v>
      </c>
      <c r="ZM505" s="5"/>
      <c r="ZP505" s="60">
        <v>6224.5539236256827</v>
      </c>
      <c r="ZQ505" s="60">
        <v>0</v>
      </c>
      <c r="ZR505" s="60">
        <v>0</v>
      </c>
      <c r="ZS505" s="60">
        <v>0</v>
      </c>
      <c r="ZT505" s="60">
        <v>0</v>
      </c>
      <c r="ZU505" s="60">
        <v>0</v>
      </c>
      <c r="ZV505" s="60"/>
      <c r="ZY505" s="60">
        <v>306.94376835921111</v>
      </c>
      <c r="ZZ505" s="60">
        <v>0</v>
      </c>
      <c r="AAA505" s="60">
        <v>0</v>
      </c>
      <c r="AAB505" s="60">
        <v>0</v>
      </c>
      <c r="AAC505" s="60">
        <v>0</v>
      </c>
      <c r="AAD505" s="60">
        <v>0</v>
      </c>
      <c r="AAE505" s="60"/>
      <c r="AAH505" s="60">
        <v>10436.088124213176</v>
      </c>
      <c r="AAI505" s="60">
        <v>0</v>
      </c>
      <c r="AAJ505" s="60">
        <v>0</v>
      </c>
      <c r="AAK505" s="60">
        <v>0</v>
      </c>
      <c r="AAL505" s="60">
        <v>0</v>
      </c>
      <c r="AAM505" s="60">
        <v>0</v>
      </c>
      <c r="AAN505" s="60"/>
      <c r="AAQ505" s="5">
        <v>16660.642047838861</v>
      </c>
      <c r="AAR505" s="5">
        <v>0</v>
      </c>
      <c r="AAS505" s="5">
        <v>0</v>
      </c>
      <c r="AAT505" s="5">
        <v>0</v>
      </c>
      <c r="AAU505" s="5">
        <v>0</v>
      </c>
      <c r="AAV505" s="5">
        <v>0</v>
      </c>
    </row>
    <row r="506" spans="2:724" ht="15" customHeight="1">
      <c r="B506" s="228">
        <v>233</v>
      </c>
      <c r="C506" s="228">
        <v>1</v>
      </c>
      <c r="D506" s="229" t="s">
        <v>481</v>
      </c>
      <c r="E506" s="73" t="b">
        <v>0</v>
      </c>
      <c r="F506" s="230">
        <v>41642</v>
      </c>
      <c r="G506" s="230">
        <v>41710</v>
      </c>
      <c r="H506" s="57" t="s">
        <v>209</v>
      </c>
      <c r="I506" s="57" t="s">
        <v>200</v>
      </c>
      <c r="J506" s="229" t="s">
        <v>216</v>
      </c>
      <c r="K506" s="232">
        <v>0</v>
      </c>
      <c r="L506" s="232">
        <v>0</v>
      </c>
      <c r="M506" s="73" t="b">
        <v>1</v>
      </c>
      <c r="N506" s="73" t="b">
        <v>1</v>
      </c>
      <c r="O506" s="73" t="b">
        <v>1</v>
      </c>
      <c r="P506" s="27">
        <v>42738</v>
      </c>
      <c r="Q506" s="27">
        <v>42806</v>
      </c>
      <c r="R506" s="69">
        <v>0</v>
      </c>
      <c r="S506" s="69">
        <v>0.06</v>
      </c>
      <c r="T506" s="69">
        <v>0.06</v>
      </c>
      <c r="U506" s="69">
        <v>0.06</v>
      </c>
      <c r="V506" s="69">
        <v>0.06</v>
      </c>
      <c r="W506" s="69">
        <v>0.06</v>
      </c>
      <c r="Z506" s="232">
        <v>7899.69</v>
      </c>
      <c r="AA506" s="232">
        <v>8464</v>
      </c>
      <c r="AB506" s="232">
        <v>4232</v>
      </c>
      <c r="AC506" s="232">
        <v>0</v>
      </c>
      <c r="AD506" s="232">
        <v>0</v>
      </c>
      <c r="AE506" s="232">
        <v>0</v>
      </c>
      <c r="AF506" s="232">
        <v>0</v>
      </c>
      <c r="AG506" s="232">
        <v>0</v>
      </c>
      <c r="AH506" s="232">
        <v>0</v>
      </c>
      <c r="AI506" s="232">
        <v>0</v>
      </c>
      <c r="AJ506" s="232">
        <v>0</v>
      </c>
      <c r="AK506" s="232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0</v>
      </c>
      <c r="CL506" s="5">
        <v>0</v>
      </c>
      <c r="CM506" s="5">
        <v>0</v>
      </c>
      <c r="CN506" s="5">
        <v>0</v>
      </c>
      <c r="CO506" s="5">
        <v>0</v>
      </c>
      <c r="CP506" s="5">
        <v>0</v>
      </c>
      <c r="CQ506" s="5">
        <v>0</v>
      </c>
      <c r="CR506" s="5">
        <v>0</v>
      </c>
      <c r="CS506" s="5">
        <v>0</v>
      </c>
      <c r="CU506" s="69">
        <v>0</v>
      </c>
      <c r="CV506" s="69">
        <v>0</v>
      </c>
      <c r="CW506" s="69">
        <v>0</v>
      </c>
      <c r="CX506" s="69">
        <v>0</v>
      </c>
      <c r="CY506" s="69">
        <v>0</v>
      </c>
      <c r="CZ506" s="69">
        <v>0</v>
      </c>
      <c r="DC506" s="5">
        <v>0</v>
      </c>
      <c r="DD506" s="5">
        <v>0</v>
      </c>
      <c r="DE506" s="5">
        <v>0</v>
      </c>
      <c r="DF506" s="5">
        <v>0</v>
      </c>
      <c r="DG506" s="5">
        <v>0</v>
      </c>
      <c r="DH506" s="5">
        <v>0</v>
      </c>
      <c r="DI506" s="5">
        <v>0</v>
      </c>
      <c r="DJ506" s="5">
        <v>0</v>
      </c>
      <c r="DK506" s="5">
        <v>0</v>
      </c>
      <c r="DL506" s="5">
        <v>0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0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0</v>
      </c>
      <c r="EN506" s="5">
        <v>0</v>
      </c>
      <c r="EO506" s="5">
        <v>0</v>
      </c>
      <c r="EP506" s="5">
        <v>0</v>
      </c>
      <c r="EQ506" s="5">
        <v>0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0</v>
      </c>
      <c r="FH506" s="5">
        <v>0</v>
      </c>
      <c r="FI506" s="5">
        <v>0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/>
      <c r="FZ506" s="5">
        <v>7899.69</v>
      </c>
      <c r="GA506" s="5">
        <v>8464</v>
      </c>
      <c r="GB506" s="5">
        <v>4232</v>
      </c>
      <c r="GC506" s="5">
        <v>0</v>
      </c>
      <c r="GD506" s="5">
        <v>0</v>
      </c>
      <c r="GE506" s="5">
        <v>0</v>
      </c>
      <c r="GF506" s="5">
        <v>0</v>
      </c>
      <c r="GG506" s="5">
        <v>0</v>
      </c>
      <c r="GH506" s="5">
        <v>0</v>
      </c>
      <c r="GI506" s="5">
        <v>0</v>
      </c>
      <c r="GJ506" s="5">
        <v>0</v>
      </c>
      <c r="GK506" s="5">
        <v>0</v>
      </c>
      <c r="GL506" s="5">
        <v>0</v>
      </c>
      <c r="GM506" s="5">
        <v>0</v>
      </c>
      <c r="GN506" s="5">
        <v>0</v>
      </c>
      <c r="GO506" s="5">
        <v>0</v>
      </c>
      <c r="GP506" s="5">
        <v>0</v>
      </c>
      <c r="GQ506" s="5">
        <v>0</v>
      </c>
      <c r="GR506" s="5">
        <v>0</v>
      </c>
      <c r="GS506" s="5">
        <v>0</v>
      </c>
      <c r="GT506" s="5">
        <v>0</v>
      </c>
      <c r="GU506" s="5">
        <v>0</v>
      </c>
      <c r="GV506" s="5">
        <v>0</v>
      </c>
      <c r="GW506" s="5">
        <v>0</v>
      </c>
      <c r="GX506" s="5">
        <v>0</v>
      </c>
      <c r="GY506" s="5">
        <v>0</v>
      </c>
      <c r="GZ506" s="5">
        <v>0</v>
      </c>
      <c r="HA506" s="5">
        <v>0</v>
      </c>
      <c r="HB506" s="5">
        <v>0</v>
      </c>
      <c r="HC506" s="5">
        <v>0</v>
      </c>
      <c r="HD506" s="5">
        <v>0</v>
      </c>
      <c r="HE506" s="5">
        <v>0</v>
      </c>
      <c r="HF506" s="5">
        <v>0</v>
      </c>
      <c r="HG506" s="5">
        <v>0</v>
      </c>
      <c r="HH506" s="5">
        <v>0</v>
      </c>
      <c r="HI506" s="5">
        <v>0</v>
      </c>
      <c r="HJ506" s="5">
        <v>0</v>
      </c>
      <c r="HK506" s="5">
        <v>0</v>
      </c>
      <c r="HL506" s="5">
        <v>0</v>
      </c>
      <c r="HM506" s="5">
        <v>0</v>
      </c>
      <c r="HN506" s="5">
        <v>0</v>
      </c>
      <c r="HO506" s="5">
        <v>0</v>
      </c>
      <c r="HP506" s="5">
        <v>0</v>
      </c>
      <c r="HQ506" s="5">
        <v>0</v>
      </c>
      <c r="HR506" s="5">
        <v>0</v>
      </c>
      <c r="HS506" s="5">
        <v>0</v>
      </c>
      <c r="HT506" s="5">
        <v>0</v>
      </c>
      <c r="HU506" s="5">
        <v>0</v>
      </c>
      <c r="HV506" s="5">
        <v>0</v>
      </c>
      <c r="HW506" s="5">
        <v>0</v>
      </c>
      <c r="HX506" s="5">
        <v>0</v>
      </c>
      <c r="HY506" s="5">
        <v>0</v>
      </c>
      <c r="HZ506" s="5">
        <v>0</v>
      </c>
      <c r="IA506" s="5">
        <v>0</v>
      </c>
      <c r="IB506" s="5">
        <v>0</v>
      </c>
      <c r="IC506" s="5">
        <v>0</v>
      </c>
      <c r="ID506" s="5">
        <v>0</v>
      </c>
      <c r="IE506" s="5">
        <v>0</v>
      </c>
      <c r="IF506" s="5">
        <v>0</v>
      </c>
      <c r="IG506" s="5">
        <v>0</v>
      </c>
      <c r="IH506" s="5">
        <v>0</v>
      </c>
      <c r="II506" s="5">
        <v>0</v>
      </c>
      <c r="IJ506" s="5">
        <v>0</v>
      </c>
      <c r="IK506" s="5">
        <v>0</v>
      </c>
      <c r="IL506" s="5">
        <v>0</v>
      </c>
      <c r="IM506" s="5">
        <v>0</v>
      </c>
      <c r="IN506" s="5">
        <v>0</v>
      </c>
      <c r="IO506" s="5">
        <v>0</v>
      </c>
      <c r="IP506" s="5">
        <v>0</v>
      </c>
      <c r="IQ506" s="5">
        <v>0</v>
      </c>
      <c r="IR506" s="5">
        <v>0</v>
      </c>
      <c r="IS506" s="5">
        <v>0</v>
      </c>
      <c r="IT506" s="5"/>
      <c r="IW506" s="5">
        <v>226.721103</v>
      </c>
      <c r="IX506" s="5">
        <v>242.91679999999999</v>
      </c>
      <c r="IY506" s="5">
        <v>121.4584</v>
      </c>
      <c r="IZ506" s="5">
        <v>0</v>
      </c>
      <c r="JA506" s="5">
        <v>0</v>
      </c>
      <c r="JB506" s="5">
        <v>0</v>
      </c>
      <c r="JC506" s="5">
        <v>0</v>
      </c>
      <c r="JD506" s="5">
        <v>0</v>
      </c>
      <c r="JE506" s="5">
        <v>0</v>
      </c>
      <c r="JF506" s="5">
        <v>0</v>
      </c>
      <c r="JG506" s="5">
        <v>0</v>
      </c>
      <c r="JH506" s="5">
        <v>0</v>
      </c>
      <c r="JI506" s="5">
        <v>0</v>
      </c>
      <c r="JJ506" s="5">
        <v>0</v>
      </c>
      <c r="JK506" s="5">
        <v>0</v>
      </c>
      <c r="JL506" s="5">
        <v>0</v>
      </c>
      <c r="JM506" s="5">
        <v>0</v>
      </c>
      <c r="JN506" s="5">
        <v>0</v>
      </c>
      <c r="JO506" s="5">
        <v>0</v>
      </c>
      <c r="JP506" s="5">
        <v>0</v>
      </c>
      <c r="JQ506" s="5">
        <v>0</v>
      </c>
      <c r="JR506" s="5">
        <v>0</v>
      </c>
      <c r="JS506" s="5">
        <v>0</v>
      </c>
      <c r="JT506" s="5">
        <v>0</v>
      </c>
      <c r="JU506" s="5">
        <v>0</v>
      </c>
      <c r="JV506" s="5">
        <v>0</v>
      </c>
      <c r="JW506" s="5">
        <v>0</v>
      </c>
      <c r="JX506" s="5">
        <v>0</v>
      </c>
      <c r="JY506" s="5">
        <v>0</v>
      </c>
      <c r="JZ506" s="5">
        <v>0</v>
      </c>
      <c r="KA506" s="5">
        <v>0</v>
      </c>
      <c r="KB506" s="5">
        <v>0</v>
      </c>
      <c r="KC506" s="5">
        <v>0</v>
      </c>
      <c r="KD506" s="5">
        <v>0</v>
      </c>
      <c r="KE506" s="5">
        <v>0</v>
      </c>
      <c r="KF506" s="5">
        <v>0</v>
      </c>
      <c r="KG506" s="5">
        <v>0</v>
      </c>
      <c r="KH506" s="5">
        <v>0</v>
      </c>
      <c r="KI506" s="5">
        <v>0</v>
      </c>
      <c r="KJ506" s="5">
        <v>0</v>
      </c>
      <c r="KK506" s="5">
        <v>0</v>
      </c>
      <c r="KL506" s="5">
        <v>0</v>
      </c>
      <c r="KM506" s="5">
        <v>0</v>
      </c>
      <c r="KN506" s="5">
        <v>0</v>
      </c>
      <c r="KO506" s="5">
        <v>0</v>
      </c>
      <c r="KP506" s="5">
        <v>0</v>
      </c>
      <c r="KQ506" s="5">
        <v>0</v>
      </c>
      <c r="KR506" s="5">
        <v>0</v>
      </c>
      <c r="KS506" s="5">
        <v>0</v>
      </c>
      <c r="KT506" s="5">
        <v>0</v>
      </c>
      <c r="KU506" s="5">
        <v>0</v>
      </c>
      <c r="KV506" s="5">
        <v>0</v>
      </c>
      <c r="KW506" s="5">
        <v>0</v>
      </c>
      <c r="KX506" s="5">
        <v>0</v>
      </c>
      <c r="KY506" s="5">
        <v>0</v>
      </c>
      <c r="KZ506" s="5">
        <v>0</v>
      </c>
      <c r="LA506" s="5">
        <v>0</v>
      </c>
      <c r="LB506" s="5">
        <v>0</v>
      </c>
      <c r="LC506" s="5">
        <v>0</v>
      </c>
      <c r="LD506" s="5">
        <v>0</v>
      </c>
      <c r="LE506" s="5">
        <v>0</v>
      </c>
      <c r="LF506" s="5">
        <v>0</v>
      </c>
      <c r="LG506" s="5">
        <v>0</v>
      </c>
      <c r="LH506" s="5">
        <v>0</v>
      </c>
      <c r="LI506" s="5">
        <v>0</v>
      </c>
      <c r="LJ506" s="5">
        <v>0</v>
      </c>
      <c r="LK506" s="5">
        <v>0</v>
      </c>
      <c r="LL506" s="5">
        <v>0</v>
      </c>
      <c r="LM506" s="5">
        <v>0</v>
      </c>
      <c r="LN506" s="5">
        <v>0</v>
      </c>
      <c r="LO506" s="5">
        <v>0</v>
      </c>
      <c r="LP506" s="5">
        <v>0</v>
      </c>
      <c r="LQ506" s="5"/>
      <c r="LT506" s="5">
        <v>240.150576</v>
      </c>
      <c r="LU506" s="5">
        <v>257.30560000000003</v>
      </c>
      <c r="LV506" s="5">
        <v>128.65280000000001</v>
      </c>
      <c r="LW506" s="5">
        <v>0</v>
      </c>
      <c r="LX506" s="5">
        <v>0</v>
      </c>
      <c r="LY506" s="5">
        <v>0</v>
      </c>
      <c r="LZ506" s="5">
        <v>0</v>
      </c>
      <c r="MA506" s="5">
        <v>0</v>
      </c>
      <c r="MB506" s="5">
        <v>0</v>
      </c>
      <c r="MC506" s="5">
        <v>0</v>
      </c>
      <c r="MD506" s="5">
        <v>0</v>
      </c>
      <c r="ME506" s="5">
        <v>0</v>
      </c>
      <c r="MF506" s="5">
        <v>0</v>
      </c>
      <c r="MG506" s="5">
        <v>0</v>
      </c>
      <c r="MH506" s="5">
        <v>0</v>
      </c>
      <c r="MI506" s="5">
        <v>0</v>
      </c>
      <c r="MJ506" s="5">
        <v>0</v>
      </c>
      <c r="MK506" s="5">
        <v>0</v>
      </c>
      <c r="ML506" s="5">
        <v>0</v>
      </c>
      <c r="MM506" s="5">
        <v>0</v>
      </c>
      <c r="MN506" s="5">
        <v>0</v>
      </c>
      <c r="MO506" s="5">
        <v>0</v>
      </c>
      <c r="MP506" s="5">
        <v>0</v>
      </c>
      <c r="MQ506" s="5">
        <v>0</v>
      </c>
      <c r="MR506" s="5">
        <v>0</v>
      </c>
      <c r="MS506" s="5">
        <v>0</v>
      </c>
      <c r="MT506" s="5">
        <v>0</v>
      </c>
      <c r="MU506" s="5">
        <v>0</v>
      </c>
      <c r="MV506" s="5">
        <v>0</v>
      </c>
      <c r="MW506" s="5">
        <v>0</v>
      </c>
      <c r="MX506" s="5">
        <v>0</v>
      </c>
      <c r="MY506" s="5">
        <v>0</v>
      </c>
      <c r="MZ506" s="5">
        <v>0</v>
      </c>
      <c r="NA506" s="5">
        <v>0</v>
      </c>
      <c r="NB506" s="5">
        <v>0</v>
      </c>
      <c r="NC506" s="5">
        <v>0</v>
      </c>
      <c r="ND506" s="5">
        <v>0</v>
      </c>
      <c r="NE506" s="5">
        <v>0</v>
      </c>
      <c r="NF506" s="5">
        <v>0</v>
      </c>
      <c r="NG506" s="5">
        <v>0</v>
      </c>
      <c r="NH506" s="5">
        <v>0</v>
      </c>
      <c r="NI506" s="5">
        <v>0</v>
      </c>
      <c r="NJ506" s="5">
        <v>0</v>
      </c>
      <c r="NK506" s="5">
        <v>0</v>
      </c>
      <c r="NL506" s="5">
        <v>0</v>
      </c>
      <c r="NM506" s="5">
        <v>0</v>
      </c>
      <c r="NN506" s="5">
        <v>0</v>
      </c>
      <c r="NO506" s="5">
        <v>0</v>
      </c>
      <c r="NP506" s="5">
        <v>0</v>
      </c>
      <c r="NQ506" s="5">
        <v>0</v>
      </c>
      <c r="NR506" s="5">
        <v>0</v>
      </c>
      <c r="NS506" s="5">
        <v>0</v>
      </c>
      <c r="NT506" s="5">
        <v>0</v>
      </c>
      <c r="NU506" s="5">
        <v>0</v>
      </c>
      <c r="NV506" s="5">
        <v>0</v>
      </c>
      <c r="NW506" s="5">
        <v>0</v>
      </c>
      <c r="NX506" s="5">
        <v>0</v>
      </c>
      <c r="NY506" s="5">
        <v>0</v>
      </c>
      <c r="NZ506" s="5">
        <v>0</v>
      </c>
      <c r="OA506" s="5">
        <v>0</v>
      </c>
      <c r="OB506" s="5">
        <v>0</v>
      </c>
      <c r="OC506" s="5">
        <v>0</v>
      </c>
      <c r="OD506" s="5">
        <v>0</v>
      </c>
      <c r="OE506" s="5">
        <v>0</v>
      </c>
      <c r="OF506" s="5">
        <v>0</v>
      </c>
      <c r="OG506" s="5">
        <v>0</v>
      </c>
      <c r="OH506" s="5">
        <v>0</v>
      </c>
      <c r="OI506" s="5">
        <v>0</v>
      </c>
      <c r="OJ506" s="5">
        <v>0</v>
      </c>
      <c r="OK506" s="5">
        <v>0</v>
      </c>
      <c r="OL506" s="5">
        <v>0</v>
      </c>
      <c r="OM506" s="5">
        <v>0</v>
      </c>
      <c r="ON506" s="5"/>
      <c r="OQ506" s="59">
        <v>0</v>
      </c>
      <c r="OR506" s="59">
        <v>0</v>
      </c>
      <c r="OS506" s="59">
        <v>0</v>
      </c>
      <c r="OT506" s="59">
        <v>0</v>
      </c>
      <c r="OU506" s="59">
        <v>0</v>
      </c>
      <c r="OV506" s="59">
        <v>0</v>
      </c>
      <c r="OW506" s="59">
        <v>0</v>
      </c>
      <c r="OX506" s="59">
        <v>0</v>
      </c>
      <c r="OY506" s="59">
        <v>0</v>
      </c>
      <c r="OZ506" s="59">
        <v>0</v>
      </c>
      <c r="PA506" s="59">
        <v>0</v>
      </c>
      <c r="PB506" s="59">
        <v>0</v>
      </c>
      <c r="PC506" s="59">
        <v>0</v>
      </c>
      <c r="PD506" s="59">
        <v>0</v>
      </c>
      <c r="PE506" s="59">
        <v>0</v>
      </c>
      <c r="PF506" s="59">
        <v>0</v>
      </c>
      <c r="PG506" s="59">
        <v>0</v>
      </c>
      <c r="PH506" s="59">
        <v>0</v>
      </c>
      <c r="PI506" s="59">
        <v>0</v>
      </c>
      <c r="PJ506" s="59">
        <v>0</v>
      </c>
      <c r="PK506" s="59">
        <v>0</v>
      </c>
      <c r="PL506" s="59">
        <v>0</v>
      </c>
      <c r="PM506" s="59">
        <v>0</v>
      </c>
      <c r="PN506" s="59">
        <v>0</v>
      </c>
      <c r="PO506" s="59">
        <v>0</v>
      </c>
      <c r="PP506" s="59">
        <v>0</v>
      </c>
      <c r="PQ506" s="59">
        <v>0</v>
      </c>
      <c r="PR506" s="59">
        <v>0</v>
      </c>
      <c r="PS506" s="59">
        <v>0</v>
      </c>
      <c r="PT506" s="59">
        <v>0</v>
      </c>
      <c r="PU506" s="59">
        <v>0</v>
      </c>
      <c r="PV506" s="59">
        <v>0</v>
      </c>
      <c r="PW506" s="59">
        <v>0</v>
      </c>
      <c r="PX506" s="59">
        <v>0</v>
      </c>
      <c r="PY506" s="59">
        <v>0</v>
      </c>
      <c r="PZ506" s="59">
        <v>0</v>
      </c>
      <c r="QA506" s="59">
        <v>0</v>
      </c>
      <c r="QB506" s="59">
        <v>0</v>
      </c>
      <c r="QC506" s="59">
        <v>0</v>
      </c>
      <c r="QD506" s="59">
        <v>0</v>
      </c>
      <c r="QE506" s="59">
        <v>0</v>
      </c>
      <c r="QF506" s="59">
        <v>0</v>
      </c>
      <c r="QG506" s="59">
        <v>0</v>
      </c>
      <c r="QH506" s="59">
        <v>0</v>
      </c>
      <c r="QI506" s="59">
        <v>0</v>
      </c>
      <c r="QJ506" s="59">
        <v>0</v>
      </c>
      <c r="QK506" s="59">
        <v>0</v>
      </c>
      <c r="QL506" s="59">
        <v>0</v>
      </c>
      <c r="QM506" s="59">
        <v>0</v>
      </c>
      <c r="QN506" s="59">
        <v>0</v>
      </c>
      <c r="QO506" s="59">
        <v>0</v>
      </c>
      <c r="QP506" s="59">
        <v>0</v>
      </c>
      <c r="QQ506" s="59">
        <v>0</v>
      </c>
      <c r="QR506" s="59">
        <v>0</v>
      </c>
      <c r="QS506" s="59">
        <v>0</v>
      </c>
      <c r="QT506" s="59">
        <v>0</v>
      </c>
      <c r="QU506" s="59">
        <v>0</v>
      </c>
      <c r="QV506" s="59">
        <v>0</v>
      </c>
      <c r="QW506" s="59">
        <v>0</v>
      </c>
      <c r="QX506" s="59">
        <v>0</v>
      </c>
      <c r="QY506" s="59">
        <v>0</v>
      </c>
      <c r="QZ506" s="59">
        <v>0</v>
      </c>
      <c r="RA506" s="59">
        <v>0</v>
      </c>
      <c r="RB506" s="59">
        <v>0</v>
      </c>
      <c r="RC506" s="59">
        <v>0</v>
      </c>
      <c r="RD506" s="59">
        <v>0</v>
      </c>
      <c r="RE506" s="59">
        <v>0</v>
      </c>
      <c r="RF506" s="59">
        <v>0</v>
      </c>
      <c r="RG506" s="59">
        <v>0</v>
      </c>
      <c r="RH506" s="59">
        <v>0</v>
      </c>
      <c r="RI506" s="59">
        <v>0</v>
      </c>
      <c r="RJ506" s="59">
        <v>0</v>
      </c>
      <c r="RK506" s="59"/>
      <c r="RN506" s="59">
        <v>466.87167899999997</v>
      </c>
      <c r="RO506" s="59">
        <v>500.22239999999999</v>
      </c>
      <c r="RP506" s="59">
        <v>250.1112</v>
      </c>
      <c r="RQ506" s="59">
        <v>0</v>
      </c>
      <c r="RR506" s="59">
        <v>0</v>
      </c>
      <c r="RS506" s="59">
        <v>0</v>
      </c>
      <c r="RT506" s="59">
        <v>0</v>
      </c>
      <c r="RU506" s="59">
        <v>0</v>
      </c>
      <c r="RV506" s="59">
        <v>0</v>
      </c>
      <c r="RW506" s="59">
        <v>0</v>
      </c>
      <c r="RX506" s="59">
        <v>0</v>
      </c>
      <c r="RY506" s="59">
        <v>0</v>
      </c>
      <c r="RZ506" s="59">
        <v>0</v>
      </c>
      <c r="SA506" s="59">
        <v>0</v>
      </c>
      <c r="SB506" s="59">
        <v>0</v>
      </c>
      <c r="SC506" s="59">
        <v>0</v>
      </c>
      <c r="SD506" s="59">
        <v>0</v>
      </c>
      <c r="SE506" s="59">
        <v>0</v>
      </c>
      <c r="SF506" s="59">
        <v>0</v>
      </c>
      <c r="SG506" s="59">
        <v>0</v>
      </c>
      <c r="SH506" s="59">
        <v>0</v>
      </c>
      <c r="SI506" s="59">
        <v>0</v>
      </c>
      <c r="SJ506" s="59">
        <v>0</v>
      </c>
      <c r="SK506" s="59">
        <v>0</v>
      </c>
      <c r="SL506" s="59">
        <v>0</v>
      </c>
      <c r="SM506" s="59">
        <v>0</v>
      </c>
      <c r="SN506" s="59">
        <v>0</v>
      </c>
      <c r="SO506" s="59">
        <v>0</v>
      </c>
      <c r="SP506" s="59">
        <v>0</v>
      </c>
      <c r="SQ506" s="59">
        <v>0</v>
      </c>
      <c r="SR506" s="59">
        <v>0</v>
      </c>
      <c r="SS506" s="59">
        <v>0</v>
      </c>
      <c r="ST506" s="59">
        <v>0</v>
      </c>
      <c r="SU506" s="59">
        <v>0</v>
      </c>
      <c r="SV506" s="59">
        <v>0</v>
      </c>
      <c r="SW506" s="59">
        <v>0</v>
      </c>
      <c r="SX506" s="59">
        <v>0</v>
      </c>
      <c r="SY506" s="59">
        <v>0</v>
      </c>
      <c r="SZ506" s="59">
        <v>0</v>
      </c>
      <c r="TA506" s="59">
        <v>0</v>
      </c>
      <c r="TB506" s="59">
        <v>0</v>
      </c>
      <c r="TC506" s="59">
        <v>0</v>
      </c>
      <c r="TD506" s="59">
        <v>0</v>
      </c>
      <c r="TE506" s="59">
        <v>0</v>
      </c>
      <c r="TF506" s="59">
        <v>0</v>
      </c>
      <c r="TG506" s="59">
        <v>0</v>
      </c>
      <c r="TH506" s="59">
        <v>0</v>
      </c>
      <c r="TI506" s="59">
        <v>0</v>
      </c>
      <c r="TJ506" s="59">
        <v>0</v>
      </c>
      <c r="TK506" s="59">
        <v>0</v>
      </c>
      <c r="TL506" s="59">
        <v>0</v>
      </c>
      <c r="TM506" s="59">
        <v>0</v>
      </c>
      <c r="TN506" s="59">
        <v>0</v>
      </c>
      <c r="TO506" s="59">
        <v>0</v>
      </c>
      <c r="TP506" s="59">
        <v>0</v>
      </c>
      <c r="TQ506" s="59">
        <v>0</v>
      </c>
      <c r="TR506" s="59">
        <v>0</v>
      </c>
      <c r="TS506" s="59">
        <v>0</v>
      </c>
      <c r="TT506" s="59">
        <v>0</v>
      </c>
      <c r="TU506" s="59">
        <v>0</v>
      </c>
      <c r="TV506" s="59">
        <v>0</v>
      </c>
      <c r="TW506" s="59">
        <v>0</v>
      </c>
      <c r="TX506" s="59">
        <v>0</v>
      </c>
      <c r="TY506" s="59">
        <v>0</v>
      </c>
      <c r="TZ506" s="59">
        <v>0</v>
      </c>
      <c r="UA506" s="59">
        <v>0</v>
      </c>
      <c r="UB506" s="59">
        <v>0</v>
      </c>
      <c r="UC506" s="59">
        <v>0</v>
      </c>
      <c r="UD506" s="59">
        <v>0</v>
      </c>
      <c r="UE506" s="59">
        <v>0</v>
      </c>
      <c r="UF506" s="59">
        <v>0</v>
      </c>
      <c r="UG506" s="59">
        <v>0</v>
      </c>
      <c r="UH506" s="59"/>
      <c r="UK506" s="59">
        <v>591.09630300000003</v>
      </c>
      <c r="UL506" s="59">
        <v>0</v>
      </c>
      <c r="UM506" s="59">
        <v>0</v>
      </c>
      <c r="UN506" s="59">
        <v>0</v>
      </c>
      <c r="UO506" s="59">
        <v>0</v>
      </c>
      <c r="UP506" s="59">
        <v>0</v>
      </c>
      <c r="UQ506" s="59"/>
      <c r="UT506" s="59">
        <v>626.10897599999998</v>
      </c>
      <c r="UU506" s="59">
        <v>0</v>
      </c>
      <c r="UV506" s="59">
        <v>0</v>
      </c>
      <c r="UW506" s="59">
        <v>0</v>
      </c>
      <c r="UX506" s="59">
        <v>0</v>
      </c>
      <c r="UY506" s="59">
        <v>0</v>
      </c>
      <c r="UZ506" s="59"/>
      <c r="VC506" s="59">
        <v>0</v>
      </c>
      <c r="VD506" s="59">
        <v>0</v>
      </c>
      <c r="VE506" s="59">
        <v>0</v>
      </c>
      <c r="VF506" s="59">
        <v>0</v>
      </c>
      <c r="VG506" s="59">
        <v>0</v>
      </c>
      <c r="VH506" s="59">
        <v>0</v>
      </c>
      <c r="VI506" s="59"/>
      <c r="VL506" s="59">
        <v>1217.205279</v>
      </c>
      <c r="VM506" s="59">
        <v>0</v>
      </c>
      <c r="VN506" s="59">
        <v>0</v>
      </c>
      <c r="VO506" s="59">
        <v>0</v>
      </c>
      <c r="VP506" s="59">
        <v>0</v>
      </c>
      <c r="VQ506" s="59">
        <v>0</v>
      </c>
      <c r="VR506" s="59"/>
      <c r="VU506" s="59">
        <v>20595.689999999999</v>
      </c>
      <c r="VV506" s="59">
        <v>0</v>
      </c>
      <c r="VW506" s="59">
        <v>0</v>
      </c>
      <c r="VX506" s="59">
        <v>0</v>
      </c>
      <c r="VY506" s="59">
        <v>0</v>
      </c>
      <c r="VZ506" s="59">
        <v>0</v>
      </c>
      <c r="WA506" s="59"/>
      <c r="WD506" s="59">
        <v>1716.3074999999999</v>
      </c>
      <c r="WE506" s="59">
        <v>0</v>
      </c>
      <c r="WF506" s="59">
        <v>0</v>
      </c>
      <c r="WG506" s="59">
        <v>0</v>
      </c>
      <c r="WH506" s="59">
        <v>0</v>
      </c>
      <c r="WI506" s="59">
        <v>0</v>
      </c>
      <c r="WJ506" s="59"/>
      <c r="WM506" s="59">
        <v>72.022975241292485</v>
      </c>
      <c r="WN506" s="59">
        <v>0</v>
      </c>
      <c r="WO506" s="59">
        <v>0</v>
      </c>
      <c r="WP506" s="59">
        <v>0</v>
      </c>
      <c r="WQ506" s="59">
        <v>0</v>
      </c>
      <c r="WR506" s="59">
        <v>0</v>
      </c>
      <c r="WS506" s="59"/>
      <c r="WV506" s="74">
        <v>2.2999999999999998</v>
      </c>
      <c r="WW506" s="74">
        <v>2.2999999999999998</v>
      </c>
      <c r="WX506" s="74">
        <v>2.2999999999999998</v>
      </c>
      <c r="WY506" s="74">
        <v>2.2999999999999998</v>
      </c>
      <c r="WZ506" s="74">
        <v>2.2999999999999998</v>
      </c>
      <c r="XA506" s="74">
        <v>2.2999999999999998</v>
      </c>
      <c r="XB506" s="74"/>
      <c r="XE506" s="80">
        <v>0</v>
      </c>
      <c r="XF506" s="80">
        <v>0</v>
      </c>
      <c r="XG506" s="80">
        <v>0</v>
      </c>
      <c r="XH506" s="80">
        <v>0</v>
      </c>
      <c r="XI506" s="80">
        <v>0</v>
      </c>
      <c r="XJ506" s="80">
        <v>0</v>
      </c>
      <c r="XK506" s="80"/>
      <c r="XL506" s="75"/>
      <c r="XM506" s="75"/>
      <c r="XN506" s="80">
        <v>2</v>
      </c>
      <c r="XO506" s="80">
        <v>2</v>
      </c>
      <c r="XP506" s="80">
        <v>2</v>
      </c>
      <c r="XQ506" s="80">
        <v>2</v>
      </c>
      <c r="XR506" s="80">
        <v>2</v>
      </c>
      <c r="XS506" s="80">
        <v>2</v>
      </c>
      <c r="XT506" s="80"/>
      <c r="XW506" s="80">
        <v>8</v>
      </c>
      <c r="XX506" s="80">
        <v>8</v>
      </c>
      <c r="XY506" s="80">
        <v>8</v>
      </c>
      <c r="XZ506" s="80">
        <v>8</v>
      </c>
      <c r="YA506" s="80">
        <v>8</v>
      </c>
      <c r="YB506" s="80">
        <v>8</v>
      </c>
      <c r="YC506" s="80"/>
      <c r="YF506" s="5">
        <v>150.16790337809482</v>
      </c>
      <c r="YG506" s="5">
        <v>0</v>
      </c>
      <c r="YH506" s="5">
        <v>0</v>
      </c>
      <c r="YI506" s="5">
        <v>0</v>
      </c>
      <c r="YJ506" s="5">
        <v>0</v>
      </c>
      <c r="YK506" s="5">
        <v>0</v>
      </c>
      <c r="YL506" s="5"/>
      <c r="YO506" s="5">
        <v>3241.0338858581617</v>
      </c>
      <c r="YP506" s="5">
        <v>0</v>
      </c>
      <c r="YQ506" s="5">
        <v>0</v>
      </c>
      <c r="YR506" s="5">
        <v>0</v>
      </c>
      <c r="YS506" s="5">
        <v>0</v>
      </c>
      <c r="YT506" s="5">
        <v>0</v>
      </c>
      <c r="YU506" s="5"/>
      <c r="YX506" s="5">
        <v>2216.6653699538797</v>
      </c>
      <c r="YY506" s="5">
        <v>0</v>
      </c>
      <c r="YZ506" s="5">
        <v>0</v>
      </c>
      <c r="ZA506" s="5">
        <v>0</v>
      </c>
      <c r="ZB506" s="5">
        <v>0</v>
      </c>
      <c r="ZC506" s="5">
        <v>0</v>
      </c>
      <c r="ZD506" s="5"/>
      <c r="ZG506" s="5">
        <v>177.59127150650443</v>
      </c>
      <c r="ZH506" s="5">
        <v>0</v>
      </c>
      <c r="ZI506" s="5">
        <v>0</v>
      </c>
      <c r="ZJ506" s="5">
        <v>0</v>
      </c>
      <c r="ZK506" s="5">
        <v>0</v>
      </c>
      <c r="ZL506" s="5">
        <v>0</v>
      </c>
      <c r="ZM506" s="5"/>
      <c r="ZP506" s="60">
        <v>0</v>
      </c>
      <c r="ZQ506" s="60">
        <v>0</v>
      </c>
      <c r="ZR506" s="60">
        <v>0</v>
      </c>
      <c r="ZS506" s="60">
        <v>0</v>
      </c>
      <c r="ZT506" s="60">
        <v>0</v>
      </c>
      <c r="ZU506" s="60">
        <v>0</v>
      </c>
      <c r="ZV506" s="60"/>
      <c r="ZY506" s="60">
        <v>288.09190096516994</v>
      </c>
      <c r="ZZ506" s="60">
        <v>0</v>
      </c>
      <c r="AAA506" s="60">
        <v>0</v>
      </c>
      <c r="AAB506" s="60">
        <v>0</v>
      </c>
      <c r="AAC506" s="60">
        <v>0</v>
      </c>
      <c r="AAD506" s="60">
        <v>0</v>
      </c>
      <c r="AAE506" s="60"/>
      <c r="AAH506" s="60">
        <v>0</v>
      </c>
      <c r="AAI506" s="60">
        <v>0</v>
      </c>
      <c r="AAJ506" s="60">
        <v>0</v>
      </c>
      <c r="AAK506" s="60">
        <v>0</v>
      </c>
      <c r="AAL506" s="60">
        <v>0</v>
      </c>
      <c r="AAM506" s="60">
        <v>0</v>
      </c>
      <c r="AAN506" s="60"/>
      <c r="AAQ506" s="5">
        <v>0</v>
      </c>
      <c r="AAR506" s="5">
        <v>0</v>
      </c>
      <c r="AAS506" s="5">
        <v>0</v>
      </c>
      <c r="AAT506" s="5">
        <v>0</v>
      </c>
      <c r="AAU506" s="5">
        <v>0</v>
      </c>
      <c r="AAV506" s="5">
        <v>0</v>
      </c>
    </row>
    <row r="507" spans="2:724" ht="15" customHeight="1">
      <c r="B507" s="228">
        <v>234</v>
      </c>
      <c r="C507" s="228">
        <v>1</v>
      </c>
      <c r="D507" s="229" t="s">
        <v>481</v>
      </c>
      <c r="E507" s="73" t="b">
        <v>0</v>
      </c>
      <c r="F507" s="230">
        <v>41677</v>
      </c>
      <c r="G507" s="230">
        <v>41866</v>
      </c>
      <c r="H507" s="57" t="s">
        <v>209</v>
      </c>
      <c r="I507" s="57" t="s">
        <v>200</v>
      </c>
      <c r="J507" s="229" t="s">
        <v>213</v>
      </c>
      <c r="K507" s="232">
        <v>15000</v>
      </c>
      <c r="L507" s="232">
        <v>0</v>
      </c>
      <c r="M507" s="73" t="b">
        <v>1</v>
      </c>
      <c r="N507" s="73" t="b">
        <v>1</v>
      </c>
      <c r="O507" s="73" t="b">
        <v>1</v>
      </c>
      <c r="P507" s="27">
        <v>42773</v>
      </c>
      <c r="Q507" s="27">
        <v>42962</v>
      </c>
      <c r="R507" s="69">
        <v>0</v>
      </c>
      <c r="S507" s="69">
        <v>0.06</v>
      </c>
      <c r="T507" s="69">
        <v>0.06</v>
      </c>
      <c r="U507" s="69">
        <v>0.06</v>
      </c>
      <c r="V507" s="69">
        <v>0.06</v>
      </c>
      <c r="W507" s="69">
        <v>0.06</v>
      </c>
      <c r="Z507" s="232">
        <v>0</v>
      </c>
      <c r="AA507" s="232">
        <v>6771.17</v>
      </c>
      <c r="AB507" s="232">
        <v>8464</v>
      </c>
      <c r="AC507" s="232">
        <v>8464</v>
      </c>
      <c r="AD507" s="232">
        <v>8464</v>
      </c>
      <c r="AE507" s="232">
        <v>9905</v>
      </c>
      <c r="AF507" s="232">
        <v>9905</v>
      </c>
      <c r="AG507" s="232">
        <v>4952.5</v>
      </c>
      <c r="AH507" s="232">
        <v>0</v>
      </c>
      <c r="AI507" s="232">
        <v>0</v>
      </c>
      <c r="AJ507" s="232">
        <v>0</v>
      </c>
      <c r="AK507" s="232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0</v>
      </c>
      <c r="CL507" s="5">
        <v>0</v>
      </c>
      <c r="CM507" s="5">
        <v>0</v>
      </c>
      <c r="CN507" s="5">
        <v>0</v>
      </c>
      <c r="CO507" s="5">
        <v>0</v>
      </c>
      <c r="CP507" s="5">
        <v>0</v>
      </c>
      <c r="CQ507" s="5">
        <v>0</v>
      </c>
      <c r="CR507" s="5">
        <v>0</v>
      </c>
      <c r="CS507" s="5">
        <v>0</v>
      </c>
      <c r="CU507" s="69">
        <v>0</v>
      </c>
      <c r="CV507" s="69">
        <v>0</v>
      </c>
      <c r="CW507" s="69">
        <v>0</v>
      </c>
      <c r="CX507" s="69">
        <v>0</v>
      </c>
      <c r="CY507" s="69">
        <v>0</v>
      </c>
      <c r="CZ507" s="69">
        <v>0</v>
      </c>
      <c r="DC507" s="5">
        <v>0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0</v>
      </c>
      <c r="EL507" s="5">
        <v>0</v>
      </c>
      <c r="EM507" s="5">
        <v>0</v>
      </c>
      <c r="EN507" s="5">
        <v>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/>
      <c r="FZ507" s="5">
        <v>0</v>
      </c>
      <c r="GA507" s="5">
        <v>6771.17</v>
      </c>
      <c r="GB507" s="5">
        <v>8464</v>
      </c>
      <c r="GC507" s="5">
        <v>8464</v>
      </c>
      <c r="GD507" s="5">
        <v>8464</v>
      </c>
      <c r="GE507" s="5">
        <v>9905</v>
      </c>
      <c r="GF507" s="5">
        <v>9905</v>
      </c>
      <c r="GG507" s="5">
        <v>4952.5</v>
      </c>
      <c r="GH507" s="5">
        <v>0</v>
      </c>
      <c r="GI507" s="5">
        <v>0</v>
      </c>
      <c r="GJ507" s="5">
        <v>0</v>
      </c>
      <c r="GK507" s="5">
        <v>0</v>
      </c>
      <c r="GL507" s="5">
        <v>0</v>
      </c>
      <c r="GM507" s="5">
        <v>0</v>
      </c>
      <c r="GN507" s="5">
        <v>0</v>
      </c>
      <c r="GO507" s="5">
        <v>0</v>
      </c>
      <c r="GP507" s="5">
        <v>0</v>
      </c>
      <c r="GQ507" s="5">
        <v>0</v>
      </c>
      <c r="GR507" s="5">
        <v>0</v>
      </c>
      <c r="GS507" s="5">
        <v>0</v>
      </c>
      <c r="GT507" s="5">
        <v>0</v>
      </c>
      <c r="GU507" s="5">
        <v>0</v>
      </c>
      <c r="GV507" s="5">
        <v>0</v>
      </c>
      <c r="GW507" s="5">
        <v>0</v>
      </c>
      <c r="GX507" s="5">
        <v>0</v>
      </c>
      <c r="GY507" s="5">
        <v>0</v>
      </c>
      <c r="GZ507" s="5">
        <v>0</v>
      </c>
      <c r="HA507" s="5">
        <v>0</v>
      </c>
      <c r="HB507" s="5">
        <v>0</v>
      </c>
      <c r="HC507" s="5">
        <v>0</v>
      </c>
      <c r="HD507" s="5">
        <v>0</v>
      </c>
      <c r="HE507" s="5">
        <v>0</v>
      </c>
      <c r="HF507" s="5">
        <v>0</v>
      </c>
      <c r="HG507" s="5">
        <v>0</v>
      </c>
      <c r="HH507" s="5">
        <v>0</v>
      </c>
      <c r="HI507" s="5">
        <v>0</v>
      </c>
      <c r="HJ507" s="5">
        <v>0</v>
      </c>
      <c r="HK507" s="5">
        <v>0</v>
      </c>
      <c r="HL507" s="5">
        <v>0</v>
      </c>
      <c r="HM507" s="5">
        <v>0</v>
      </c>
      <c r="HN507" s="5">
        <v>0</v>
      </c>
      <c r="HO507" s="5">
        <v>0</v>
      </c>
      <c r="HP507" s="5">
        <v>0</v>
      </c>
      <c r="HQ507" s="5">
        <v>0</v>
      </c>
      <c r="HR507" s="5">
        <v>0</v>
      </c>
      <c r="HS507" s="5">
        <v>0</v>
      </c>
      <c r="HT507" s="5">
        <v>0</v>
      </c>
      <c r="HU507" s="5">
        <v>0</v>
      </c>
      <c r="HV507" s="5">
        <v>0</v>
      </c>
      <c r="HW507" s="5">
        <v>0</v>
      </c>
      <c r="HX507" s="5">
        <v>0</v>
      </c>
      <c r="HY507" s="5">
        <v>0</v>
      </c>
      <c r="HZ507" s="5">
        <v>0</v>
      </c>
      <c r="IA507" s="5">
        <v>0</v>
      </c>
      <c r="IB507" s="5">
        <v>0</v>
      </c>
      <c r="IC507" s="5">
        <v>0</v>
      </c>
      <c r="ID507" s="5">
        <v>0</v>
      </c>
      <c r="IE507" s="5">
        <v>0</v>
      </c>
      <c r="IF507" s="5">
        <v>0</v>
      </c>
      <c r="IG507" s="5">
        <v>0</v>
      </c>
      <c r="IH507" s="5">
        <v>0</v>
      </c>
      <c r="II507" s="5">
        <v>0</v>
      </c>
      <c r="IJ507" s="5">
        <v>0</v>
      </c>
      <c r="IK507" s="5">
        <v>0</v>
      </c>
      <c r="IL507" s="5">
        <v>0</v>
      </c>
      <c r="IM507" s="5">
        <v>0</v>
      </c>
      <c r="IN507" s="5">
        <v>0</v>
      </c>
      <c r="IO507" s="5">
        <v>0</v>
      </c>
      <c r="IP507" s="5">
        <v>0</v>
      </c>
      <c r="IQ507" s="5">
        <v>0</v>
      </c>
      <c r="IR507" s="5">
        <v>0</v>
      </c>
      <c r="IS507" s="5">
        <v>0</v>
      </c>
      <c r="IT507" s="5"/>
      <c r="IW507" s="5">
        <v>0</v>
      </c>
      <c r="IX507" s="5">
        <v>194.33257900000001</v>
      </c>
      <c r="IY507" s="5">
        <v>242.91679999999999</v>
      </c>
      <c r="IZ507" s="5">
        <v>242.91679999999999</v>
      </c>
      <c r="JA507" s="5">
        <v>242.91679999999999</v>
      </c>
      <c r="JB507" s="5">
        <v>284.27350000000001</v>
      </c>
      <c r="JC507" s="5">
        <v>284.27350000000001</v>
      </c>
      <c r="JD507" s="5">
        <v>142.13675000000001</v>
      </c>
      <c r="JE507" s="5">
        <v>0</v>
      </c>
      <c r="JF507" s="5">
        <v>0</v>
      </c>
      <c r="JG507" s="5">
        <v>0</v>
      </c>
      <c r="JH507" s="5">
        <v>0</v>
      </c>
      <c r="JI507" s="5">
        <v>0</v>
      </c>
      <c r="JJ507" s="5">
        <v>0</v>
      </c>
      <c r="JK507" s="5">
        <v>0</v>
      </c>
      <c r="JL507" s="5">
        <v>0</v>
      </c>
      <c r="JM507" s="5">
        <v>0</v>
      </c>
      <c r="JN507" s="5">
        <v>0</v>
      </c>
      <c r="JO507" s="5">
        <v>0</v>
      </c>
      <c r="JP507" s="5">
        <v>0</v>
      </c>
      <c r="JQ507" s="5">
        <v>0</v>
      </c>
      <c r="JR507" s="5">
        <v>0</v>
      </c>
      <c r="JS507" s="5">
        <v>0</v>
      </c>
      <c r="JT507" s="5">
        <v>0</v>
      </c>
      <c r="JU507" s="5">
        <v>0</v>
      </c>
      <c r="JV507" s="5">
        <v>0</v>
      </c>
      <c r="JW507" s="5">
        <v>0</v>
      </c>
      <c r="JX507" s="5">
        <v>0</v>
      </c>
      <c r="JY507" s="5">
        <v>0</v>
      </c>
      <c r="JZ507" s="5">
        <v>0</v>
      </c>
      <c r="KA507" s="5">
        <v>0</v>
      </c>
      <c r="KB507" s="5">
        <v>0</v>
      </c>
      <c r="KC507" s="5">
        <v>0</v>
      </c>
      <c r="KD507" s="5">
        <v>0</v>
      </c>
      <c r="KE507" s="5">
        <v>0</v>
      </c>
      <c r="KF507" s="5">
        <v>0</v>
      </c>
      <c r="KG507" s="5">
        <v>0</v>
      </c>
      <c r="KH507" s="5">
        <v>0</v>
      </c>
      <c r="KI507" s="5">
        <v>0</v>
      </c>
      <c r="KJ507" s="5">
        <v>0</v>
      </c>
      <c r="KK507" s="5">
        <v>0</v>
      </c>
      <c r="KL507" s="5">
        <v>0</v>
      </c>
      <c r="KM507" s="5">
        <v>0</v>
      </c>
      <c r="KN507" s="5">
        <v>0</v>
      </c>
      <c r="KO507" s="5">
        <v>0</v>
      </c>
      <c r="KP507" s="5">
        <v>0</v>
      </c>
      <c r="KQ507" s="5">
        <v>0</v>
      </c>
      <c r="KR507" s="5">
        <v>0</v>
      </c>
      <c r="KS507" s="5">
        <v>0</v>
      </c>
      <c r="KT507" s="5">
        <v>0</v>
      </c>
      <c r="KU507" s="5">
        <v>0</v>
      </c>
      <c r="KV507" s="5">
        <v>0</v>
      </c>
      <c r="KW507" s="5">
        <v>0</v>
      </c>
      <c r="KX507" s="5">
        <v>0</v>
      </c>
      <c r="KY507" s="5">
        <v>0</v>
      </c>
      <c r="KZ507" s="5">
        <v>0</v>
      </c>
      <c r="LA507" s="5">
        <v>0</v>
      </c>
      <c r="LB507" s="5">
        <v>0</v>
      </c>
      <c r="LC507" s="5">
        <v>0</v>
      </c>
      <c r="LD507" s="5">
        <v>0</v>
      </c>
      <c r="LE507" s="5">
        <v>0</v>
      </c>
      <c r="LF507" s="5">
        <v>0</v>
      </c>
      <c r="LG507" s="5">
        <v>0</v>
      </c>
      <c r="LH507" s="5">
        <v>0</v>
      </c>
      <c r="LI507" s="5">
        <v>0</v>
      </c>
      <c r="LJ507" s="5">
        <v>0</v>
      </c>
      <c r="LK507" s="5">
        <v>0</v>
      </c>
      <c r="LL507" s="5">
        <v>0</v>
      </c>
      <c r="LM507" s="5">
        <v>0</v>
      </c>
      <c r="LN507" s="5">
        <v>0</v>
      </c>
      <c r="LO507" s="5">
        <v>0</v>
      </c>
      <c r="LP507" s="5">
        <v>0</v>
      </c>
      <c r="LQ507" s="5"/>
      <c r="LT507" s="5">
        <v>0</v>
      </c>
      <c r="LU507" s="5">
        <v>205.843568</v>
      </c>
      <c r="LV507" s="5">
        <v>257.30560000000003</v>
      </c>
      <c r="LW507" s="5">
        <v>257.30560000000003</v>
      </c>
      <c r="LX507" s="5">
        <v>257.30560000000003</v>
      </c>
      <c r="LY507" s="5">
        <v>301.11200000000002</v>
      </c>
      <c r="LZ507" s="5">
        <v>301.11200000000002</v>
      </c>
      <c r="MA507" s="5">
        <v>150.55600000000001</v>
      </c>
      <c r="MB507" s="5">
        <v>0</v>
      </c>
      <c r="MC507" s="5">
        <v>0</v>
      </c>
      <c r="MD507" s="5">
        <v>0</v>
      </c>
      <c r="ME507" s="5">
        <v>0</v>
      </c>
      <c r="MF507" s="5">
        <v>0</v>
      </c>
      <c r="MG507" s="5">
        <v>0</v>
      </c>
      <c r="MH507" s="5">
        <v>0</v>
      </c>
      <c r="MI507" s="5">
        <v>0</v>
      </c>
      <c r="MJ507" s="5">
        <v>0</v>
      </c>
      <c r="MK507" s="5">
        <v>0</v>
      </c>
      <c r="ML507" s="5">
        <v>0</v>
      </c>
      <c r="MM507" s="5">
        <v>0</v>
      </c>
      <c r="MN507" s="5">
        <v>0</v>
      </c>
      <c r="MO507" s="5">
        <v>0</v>
      </c>
      <c r="MP507" s="5">
        <v>0</v>
      </c>
      <c r="MQ507" s="5">
        <v>0</v>
      </c>
      <c r="MR507" s="5">
        <v>0</v>
      </c>
      <c r="MS507" s="5">
        <v>0</v>
      </c>
      <c r="MT507" s="5">
        <v>0</v>
      </c>
      <c r="MU507" s="5">
        <v>0</v>
      </c>
      <c r="MV507" s="5">
        <v>0</v>
      </c>
      <c r="MW507" s="5">
        <v>0</v>
      </c>
      <c r="MX507" s="5">
        <v>0</v>
      </c>
      <c r="MY507" s="5">
        <v>0</v>
      </c>
      <c r="MZ507" s="5">
        <v>0</v>
      </c>
      <c r="NA507" s="5">
        <v>0</v>
      </c>
      <c r="NB507" s="5">
        <v>0</v>
      </c>
      <c r="NC507" s="5">
        <v>0</v>
      </c>
      <c r="ND507" s="5">
        <v>0</v>
      </c>
      <c r="NE507" s="5">
        <v>0</v>
      </c>
      <c r="NF507" s="5">
        <v>0</v>
      </c>
      <c r="NG507" s="5">
        <v>0</v>
      </c>
      <c r="NH507" s="5">
        <v>0</v>
      </c>
      <c r="NI507" s="5">
        <v>0</v>
      </c>
      <c r="NJ507" s="5">
        <v>0</v>
      </c>
      <c r="NK507" s="5">
        <v>0</v>
      </c>
      <c r="NL507" s="5">
        <v>0</v>
      </c>
      <c r="NM507" s="5">
        <v>0</v>
      </c>
      <c r="NN507" s="5">
        <v>0</v>
      </c>
      <c r="NO507" s="5">
        <v>0</v>
      </c>
      <c r="NP507" s="5">
        <v>0</v>
      </c>
      <c r="NQ507" s="5">
        <v>0</v>
      </c>
      <c r="NR507" s="5">
        <v>0</v>
      </c>
      <c r="NS507" s="5">
        <v>0</v>
      </c>
      <c r="NT507" s="5">
        <v>0</v>
      </c>
      <c r="NU507" s="5">
        <v>0</v>
      </c>
      <c r="NV507" s="5">
        <v>0</v>
      </c>
      <c r="NW507" s="5">
        <v>0</v>
      </c>
      <c r="NX507" s="5">
        <v>0</v>
      </c>
      <c r="NY507" s="5">
        <v>0</v>
      </c>
      <c r="NZ507" s="5">
        <v>0</v>
      </c>
      <c r="OA507" s="5">
        <v>0</v>
      </c>
      <c r="OB507" s="5">
        <v>0</v>
      </c>
      <c r="OC507" s="5">
        <v>0</v>
      </c>
      <c r="OD507" s="5">
        <v>0</v>
      </c>
      <c r="OE507" s="5">
        <v>0</v>
      </c>
      <c r="OF507" s="5">
        <v>0</v>
      </c>
      <c r="OG507" s="5">
        <v>0</v>
      </c>
      <c r="OH507" s="5">
        <v>0</v>
      </c>
      <c r="OI507" s="5">
        <v>0</v>
      </c>
      <c r="OJ507" s="5">
        <v>0</v>
      </c>
      <c r="OK507" s="5">
        <v>0</v>
      </c>
      <c r="OL507" s="5">
        <v>0</v>
      </c>
      <c r="OM507" s="5">
        <v>0</v>
      </c>
      <c r="ON507" s="5"/>
      <c r="OQ507" s="59">
        <v>0</v>
      </c>
      <c r="OR507" s="59">
        <v>0</v>
      </c>
      <c r="OS507" s="59">
        <v>0</v>
      </c>
      <c r="OT507" s="59">
        <v>0</v>
      </c>
      <c r="OU507" s="59">
        <v>0</v>
      </c>
      <c r="OV507" s="59">
        <v>0</v>
      </c>
      <c r="OW507" s="59">
        <v>0</v>
      </c>
      <c r="OX507" s="59">
        <v>0</v>
      </c>
      <c r="OY507" s="59">
        <v>0</v>
      </c>
      <c r="OZ507" s="59">
        <v>0</v>
      </c>
      <c r="PA507" s="59">
        <v>0</v>
      </c>
      <c r="PB507" s="59">
        <v>0</v>
      </c>
      <c r="PC507" s="59">
        <v>0</v>
      </c>
      <c r="PD507" s="59">
        <v>0</v>
      </c>
      <c r="PE507" s="59">
        <v>0</v>
      </c>
      <c r="PF507" s="59">
        <v>0</v>
      </c>
      <c r="PG507" s="59">
        <v>0</v>
      </c>
      <c r="PH507" s="59">
        <v>0</v>
      </c>
      <c r="PI507" s="59">
        <v>0</v>
      </c>
      <c r="PJ507" s="59">
        <v>0</v>
      </c>
      <c r="PK507" s="59">
        <v>0</v>
      </c>
      <c r="PL507" s="59">
        <v>0</v>
      </c>
      <c r="PM507" s="59">
        <v>0</v>
      </c>
      <c r="PN507" s="59">
        <v>0</v>
      </c>
      <c r="PO507" s="59">
        <v>0</v>
      </c>
      <c r="PP507" s="59">
        <v>0</v>
      </c>
      <c r="PQ507" s="59">
        <v>0</v>
      </c>
      <c r="PR507" s="59">
        <v>0</v>
      </c>
      <c r="PS507" s="59">
        <v>0</v>
      </c>
      <c r="PT507" s="59">
        <v>0</v>
      </c>
      <c r="PU507" s="59">
        <v>0</v>
      </c>
      <c r="PV507" s="59">
        <v>0</v>
      </c>
      <c r="PW507" s="59">
        <v>0</v>
      </c>
      <c r="PX507" s="59">
        <v>0</v>
      </c>
      <c r="PY507" s="59">
        <v>0</v>
      </c>
      <c r="PZ507" s="59">
        <v>0</v>
      </c>
      <c r="QA507" s="59">
        <v>0</v>
      </c>
      <c r="QB507" s="59">
        <v>0</v>
      </c>
      <c r="QC507" s="59">
        <v>0</v>
      </c>
      <c r="QD507" s="59">
        <v>0</v>
      </c>
      <c r="QE507" s="59">
        <v>0</v>
      </c>
      <c r="QF507" s="59">
        <v>0</v>
      </c>
      <c r="QG507" s="59">
        <v>0</v>
      </c>
      <c r="QH507" s="59">
        <v>0</v>
      </c>
      <c r="QI507" s="59">
        <v>0</v>
      </c>
      <c r="QJ507" s="59">
        <v>0</v>
      </c>
      <c r="QK507" s="59">
        <v>0</v>
      </c>
      <c r="QL507" s="59">
        <v>0</v>
      </c>
      <c r="QM507" s="59">
        <v>0</v>
      </c>
      <c r="QN507" s="59">
        <v>0</v>
      </c>
      <c r="QO507" s="59">
        <v>0</v>
      </c>
      <c r="QP507" s="59">
        <v>0</v>
      </c>
      <c r="QQ507" s="59">
        <v>0</v>
      </c>
      <c r="QR507" s="59">
        <v>0</v>
      </c>
      <c r="QS507" s="59">
        <v>0</v>
      </c>
      <c r="QT507" s="59">
        <v>0</v>
      </c>
      <c r="QU507" s="59">
        <v>0</v>
      </c>
      <c r="QV507" s="59">
        <v>0</v>
      </c>
      <c r="QW507" s="59">
        <v>0</v>
      </c>
      <c r="QX507" s="59">
        <v>0</v>
      </c>
      <c r="QY507" s="59">
        <v>0</v>
      </c>
      <c r="QZ507" s="59">
        <v>0</v>
      </c>
      <c r="RA507" s="59">
        <v>0</v>
      </c>
      <c r="RB507" s="59">
        <v>0</v>
      </c>
      <c r="RC507" s="59">
        <v>0</v>
      </c>
      <c r="RD507" s="59">
        <v>0</v>
      </c>
      <c r="RE507" s="59">
        <v>0</v>
      </c>
      <c r="RF507" s="59">
        <v>0</v>
      </c>
      <c r="RG507" s="59">
        <v>0</v>
      </c>
      <c r="RH507" s="59">
        <v>0</v>
      </c>
      <c r="RI507" s="59">
        <v>0</v>
      </c>
      <c r="RJ507" s="59">
        <v>0</v>
      </c>
      <c r="RK507" s="59"/>
      <c r="RN507" s="59">
        <v>0</v>
      </c>
      <c r="RO507" s="59">
        <v>400.17614700000001</v>
      </c>
      <c r="RP507" s="59">
        <v>500.22239999999999</v>
      </c>
      <c r="RQ507" s="59">
        <v>500.22239999999999</v>
      </c>
      <c r="RR507" s="59">
        <v>500.22239999999999</v>
      </c>
      <c r="RS507" s="59">
        <v>585.38550000000009</v>
      </c>
      <c r="RT507" s="59">
        <v>585.38550000000009</v>
      </c>
      <c r="RU507" s="59">
        <v>292.69275000000005</v>
      </c>
      <c r="RV507" s="59">
        <v>0</v>
      </c>
      <c r="RW507" s="59">
        <v>0</v>
      </c>
      <c r="RX507" s="59">
        <v>0</v>
      </c>
      <c r="RY507" s="59">
        <v>0</v>
      </c>
      <c r="RZ507" s="59">
        <v>0</v>
      </c>
      <c r="SA507" s="59">
        <v>0</v>
      </c>
      <c r="SB507" s="59">
        <v>0</v>
      </c>
      <c r="SC507" s="59">
        <v>0</v>
      </c>
      <c r="SD507" s="59">
        <v>0</v>
      </c>
      <c r="SE507" s="59">
        <v>0</v>
      </c>
      <c r="SF507" s="59">
        <v>0</v>
      </c>
      <c r="SG507" s="59">
        <v>0</v>
      </c>
      <c r="SH507" s="59">
        <v>0</v>
      </c>
      <c r="SI507" s="59">
        <v>0</v>
      </c>
      <c r="SJ507" s="59">
        <v>0</v>
      </c>
      <c r="SK507" s="59">
        <v>0</v>
      </c>
      <c r="SL507" s="59">
        <v>0</v>
      </c>
      <c r="SM507" s="59">
        <v>0</v>
      </c>
      <c r="SN507" s="59">
        <v>0</v>
      </c>
      <c r="SO507" s="59">
        <v>0</v>
      </c>
      <c r="SP507" s="59">
        <v>0</v>
      </c>
      <c r="SQ507" s="59">
        <v>0</v>
      </c>
      <c r="SR507" s="59">
        <v>0</v>
      </c>
      <c r="SS507" s="59">
        <v>0</v>
      </c>
      <c r="ST507" s="59">
        <v>0</v>
      </c>
      <c r="SU507" s="59">
        <v>0</v>
      </c>
      <c r="SV507" s="59">
        <v>0</v>
      </c>
      <c r="SW507" s="59">
        <v>0</v>
      </c>
      <c r="SX507" s="59">
        <v>0</v>
      </c>
      <c r="SY507" s="59">
        <v>0</v>
      </c>
      <c r="SZ507" s="59">
        <v>0</v>
      </c>
      <c r="TA507" s="59">
        <v>0</v>
      </c>
      <c r="TB507" s="59">
        <v>0</v>
      </c>
      <c r="TC507" s="59">
        <v>0</v>
      </c>
      <c r="TD507" s="59">
        <v>0</v>
      </c>
      <c r="TE507" s="59">
        <v>0</v>
      </c>
      <c r="TF507" s="59">
        <v>0</v>
      </c>
      <c r="TG507" s="59">
        <v>0</v>
      </c>
      <c r="TH507" s="59">
        <v>0</v>
      </c>
      <c r="TI507" s="59">
        <v>0</v>
      </c>
      <c r="TJ507" s="59">
        <v>0</v>
      </c>
      <c r="TK507" s="59">
        <v>0</v>
      </c>
      <c r="TL507" s="59">
        <v>0</v>
      </c>
      <c r="TM507" s="59">
        <v>0</v>
      </c>
      <c r="TN507" s="59">
        <v>0</v>
      </c>
      <c r="TO507" s="59">
        <v>0</v>
      </c>
      <c r="TP507" s="59">
        <v>0</v>
      </c>
      <c r="TQ507" s="59">
        <v>0</v>
      </c>
      <c r="TR507" s="59">
        <v>0</v>
      </c>
      <c r="TS507" s="59">
        <v>0</v>
      </c>
      <c r="TT507" s="59">
        <v>0</v>
      </c>
      <c r="TU507" s="59">
        <v>0</v>
      </c>
      <c r="TV507" s="59">
        <v>0</v>
      </c>
      <c r="TW507" s="59">
        <v>0</v>
      </c>
      <c r="TX507" s="59">
        <v>0</v>
      </c>
      <c r="TY507" s="59">
        <v>0</v>
      </c>
      <c r="TZ507" s="59">
        <v>0</v>
      </c>
      <c r="UA507" s="59">
        <v>0</v>
      </c>
      <c r="UB507" s="59">
        <v>0</v>
      </c>
      <c r="UC507" s="59">
        <v>0</v>
      </c>
      <c r="UD507" s="59">
        <v>0</v>
      </c>
      <c r="UE507" s="59">
        <v>0</v>
      </c>
      <c r="UF507" s="59">
        <v>0</v>
      </c>
      <c r="UG507" s="59">
        <v>0</v>
      </c>
      <c r="UH507" s="59"/>
      <c r="UK507" s="59">
        <v>1633.7667289999999</v>
      </c>
      <c r="UL507" s="59">
        <v>0</v>
      </c>
      <c r="UM507" s="59">
        <v>0</v>
      </c>
      <c r="UN507" s="59">
        <v>0</v>
      </c>
      <c r="UO507" s="59">
        <v>0</v>
      </c>
      <c r="UP507" s="59">
        <v>0</v>
      </c>
      <c r="UQ507" s="59"/>
      <c r="UT507" s="59">
        <v>1730.5403680000002</v>
      </c>
      <c r="UU507" s="59">
        <v>0</v>
      </c>
      <c r="UV507" s="59">
        <v>0</v>
      </c>
      <c r="UW507" s="59">
        <v>0</v>
      </c>
      <c r="UX507" s="59">
        <v>0</v>
      </c>
      <c r="UY507" s="59">
        <v>0</v>
      </c>
      <c r="UZ507" s="59"/>
      <c r="VC507" s="59">
        <v>0</v>
      </c>
      <c r="VD507" s="59">
        <v>0</v>
      </c>
      <c r="VE507" s="59">
        <v>0</v>
      </c>
      <c r="VF507" s="59">
        <v>0</v>
      </c>
      <c r="VG507" s="59">
        <v>0</v>
      </c>
      <c r="VH507" s="59">
        <v>0</v>
      </c>
      <c r="VI507" s="59"/>
      <c r="VL507" s="59">
        <v>3364.3070969999999</v>
      </c>
      <c r="VM507" s="59">
        <v>0</v>
      </c>
      <c r="VN507" s="59">
        <v>0</v>
      </c>
      <c r="VO507" s="59">
        <v>0</v>
      </c>
      <c r="VP507" s="59">
        <v>0</v>
      </c>
      <c r="VQ507" s="59">
        <v>0</v>
      </c>
      <c r="VR507" s="59"/>
      <c r="VU507" s="59">
        <v>56925.67</v>
      </c>
      <c r="VV507" s="59">
        <v>0</v>
      </c>
      <c r="VW507" s="59">
        <v>0</v>
      </c>
      <c r="VX507" s="59">
        <v>0</v>
      </c>
      <c r="VY507" s="59">
        <v>0</v>
      </c>
      <c r="VZ507" s="59">
        <v>0</v>
      </c>
      <c r="WA507" s="59"/>
      <c r="WD507" s="59">
        <v>4743.8058333333329</v>
      </c>
      <c r="WE507" s="59">
        <v>0</v>
      </c>
      <c r="WF507" s="59">
        <v>0</v>
      </c>
      <c r="WG507" s="59">
        <v>0</v>
      </c>
      <c r="WH507" s="59">
        <v>0</v>
      </c>
      <c r="WI507" s="59">
        <v>0</v>
      </c>
      <c r="WJ507" s="59"/>
      <c r="WM507" s="59">
        <v>199.06864596447056</v>
      </c>
      <c r="WN507" s="59">
        <v>0</v>
      </c>
      <c r="WO507" s="59">
        <v>0</v>
      </c>
      <c r="WP507" s="59">
        <v>0</v>
      </c>
      <c r="WQ507" s="59">
        <v>0</v>
      </c>
      <c r="WR507" s="59">
        <v>0</v>
      </c>
      <c r="WS507" s="59"/>
      <c r="WV507" s="74">
        <v>6.2666666666666666</v>
      </c>
      <c r="WW507" s="74">
        <v>6.2666666666666666</v>
      </c>
      <c r="WX507" s="74">
        <v>6.2666666666666666</v>
      </c>
      <c r="WY507" s="74">
        <v>6.2666666666666666</v>
      </c>
      <c r="WZ507" s="74">
        <v>6.2666666666666666</v>
      </c>
      <c r="XA507" s="74">
        <v>6.2666666666666666</v>
      </c>
      <c r="XB507" s="74"/>
      <c r="XE507" s="80">
        <v>0</v>
      </c>
      <c r="XF507" s="80">
        <v>0</v>
      </c>
      <c r="XG507" s="80">
        <v>0</v>
      </c>
      <c r="XH507" s="80">
        <v>0</v>
      </c>
      <c r="XI507" s="80">
        <v>0</v>
      </c>
      <c r="XJ507" s="80">
        <v>0</v>
      </c>
      <c r="XK507" s="80"/>
      <c r="XL507" s="75"/>
      <c r="XM507" s="75"/>
      <c r="XN507" s="80">
        <v>6</v>
      </c>
      <c r="XO507" s="80">
        <v>6</v>
      </c>
      <c r="XP507" s="80">
        <v>6</v>
      </c>
      <c r="XQ507" s="80">
        <v>6</v>
      </c>
      <c r="XR507" s="80">
        <v>6</v>
      </c>
      <c r="XS507" s="80">
        <v>6</v>
      </c>
      <c r="XT507" s="80"/>
      <c r="XW507" s="80">
        <v>8</v>
      </c>
      <c r="XX507" s="80">
        <v>8</v>
      </c>
      <c r="XY507" s="80">
        <v>8</v>
      </c>
      <c r="XZ507" s="80">
        <v>8</v>
      </c>
      <c r="YA507" s="80">
        <v>8</v>
      </c>
      <c r="YB507" s="80">
        <v>8</v>
      </c>
      <c r="YC507" s="80"/>
      <c r="YF507" s="5">
        <v>415.05812683592148</v>
      </c>
      <c r="YG507" s="5">
        <v>0</v>
      </c>
      <c r="YH507" s="5">
        <v>0</v>
      </c>
      <c r="YI507" s="5">
        <v>0</v>
      </c>
      <c r="YJ507" s="5">
        <v>0</v>
      </c>
      <c r="YK507" s="5">
        <v>0</v>
      </c>
      <c r="YL507" s="5"/>
      <c r="YO507" s="5">
        <v>8958.0890684011756</v>
      </c>
      <c r="YP507" s="5">
        <v>0</v>
      </c>
      <c r="YQ507" s="5">
        <v>0</v>
      </c>
      <c r="YR507" s="5">
        <v>0</v>
      </c>
      <c r="YS507" s="5">
        <v>0</v>
      </c>
      <c r="YT507" s="5">
        <v>0</v>
      </c>
      <c r="YU507" s="5"/>
      <c r="YX507" s="5">
        <v>6126.7751335557341</v>
      </c>
      <c r="YY507" s="5">
        <v>0</v>
      </c>
      <c r="YZ507" s="5">
        <v>0</v>
      </c>
      <c r="ZA507" s="5">
        <v>0</v>
      </c>
      <c r="ZB507" s="5">
        <v>0</v>
      </c>
      <c r="ZC507" s="5">
        <v>0</v>
      </c>
      <c r="ZD507" s="5"/>
      <c r="ZG507" s="5">
        <v>415.65253881661772</v>
      </c>
      <c r="ZH507" s="5">
        <v>0</v>
      </c>
      <c r="ZI507" s="5">
        <v>0</v>
      </c>
      <c r="ZJ507" s="5">
        <v>0</v>
      </c>
      <c r="ZK507" s="5">
        <v>0</v>
      </c>
      <c r="ZL507" s="5">
        <v>0</v>
      </c>
      <c r="ZM507" s="5"/>
      <c r="ZP507" s="60">
        <v>5819.1355434326479</v>
      </c>
      <c r="ZQ507" s="60">
        <v>0</v>
      </c>
      <c r="ZR507" s="60">
        <v>0</v>
      </c>
      <c r="ZS507" s="60">
        <v>0</v>
      </c>
      <c r="ZT507" s="60">
        <v>0</v>
      </c>
      <c r="ZU507" s="60">
        <v>0</v>
      </c>
      <c r="ZV507" s="60"/>
      <c r="ZY507" s="60">
        <v>341.26053593909239</v>
      </c>
      <c r="ZZ507" s="60">
        <v>0</v>
      </c>
      <c r="AAA507" s="60">
        <v>0</v>
      </c>
      <c r="AAB507" s="60">
        <v>0</v>
      </c>
      <c r="AAC507" s="60">
        <v>0</v>
      </c>
      <c r="AAD507" s="60">
        <v>0</v>
      </c>
      <c r="AAE507" s="60"/>
      <c r="AAH507" s="60">
        <v>4436.386967208201</v>
      </c>
      <c r="AAI507" s="60">
        <v>0</v>
      </c>
      <c r="AAJ507" s="60">
        <v>0</v>
      </c>
      <c r="AAK507" s="60">
        <v>0</v>
      </c>
      <c r="AAL507" s="60">
        <v>0</v>
      </c>
      <c r="AAM507" s="60">
        <v>0</v>
      </c>
      <c r="AAN507" s="60"/>
      <c r="AAQ507" s="5">
        <v>10255.522510640849</v>
      </c>
      <c r="AAR507" s="5">
        <v>0</v>
      </c>
      <c r="AAS507" s="5">
        <v>0</v>
      </c>
      <c r="AAT507" s="5">
        <v>0</v>
      </c>
      <c r="AAU507" s="5">
        <v>0</v>
      </c>
      <c r="AAV507" s="5">
        <v>0</v>
      </c>
    </row>
    <row r="508" spans="2:724" ht="15" customHeight="1">
      <c r="B508" s="228">
        <v>235</v>
      </c>
      <c r="C508" s="228" t="e">
        <v>#N/A</v>
      </c>
      <c r="D508" s="229" t="e">
        <v>#N/A</v>
      </c>
      <c r="E508" s="73" t="b">
        <v>0</v>
      </c>
      <c r="F508" s="229" t="s">
        <v>426</v>
      </c>
      <c r="G508" s="230" t="s">
        <v>426</v>
      </c>
      <c r="H508" s="57" t="s">
        <v>217</v>
      </c>
      <c r="I508" s="57"/>
      <c r="J508" s="229" t="e">
        <v>#N/A</v>
      </c>
      <c r="K508" s="232">
        <v>27000</v>
      </c>
      <c r="L508" s="232">
        <v>0</v>
      </c>
      <c r="M508" s="73" t="b">
        <v>1</v>
      </c>
      <c r="N508" s="73" t="b">
        <v>1</v>
      </c>
      <c r="O508" s="73" t="b">
        <v>1</v>
      </c>
      <c r="P508" s="27" t="s">
        <v>426</v>
      </c>
      <c r="Q508" s="27" t="s">
        <v>426</v>
      </c>
      <c r="R508" s="69">
        <v>0</v>
      </c>
      <c r="S508" s="69">
        <v>0</v>
      </c>
      <c r="T508" s="69">
        <v>0</v>
      </c>
      <c r="U508" s="69">
        <v>0</v>
      </c>
      <c r="V508" s="69">
        <v>0</v>
      </c>
      <c r="W508" s="69">
        <v>0</v>
      </c>
      <c r="Z508" s="232">
        <v>0</v>
      </c>
      <c r="AA508" s="232">
        <v>0</v>
      </c>
      <c r="AB508" s="232">
        <v>0</v>
      </c>
      <c r="AC508" s="232">
        <v>0</v>
      </c>
      <c r="AD508" s="232">
        <v>0</v>
      </c>
      <c r="AE508" s="232">
        <v>0</v>
      </c>
      <c r="AF508" s="232">
        <v>0</v>
      </c>
      <c r="AG508" s="232">
        <v>0</v>
      </c>
      <c r="AH508" s="232">
        <v>0</v>
      </c>
      <c r="AI508" s="232">
        <v>0</v>
      </c>
      <c r="AJ508" s="232">
        <v>0</v>
      </c>
      <c r="AK508" s="232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5">
        <v>0</v>
      </c>
      <c r="CP508" s="5">
        <v>0</v>
      </c>
      <c r="CQ508" s="5">
        <v>0</v>
      </c>
      <c r="CR508" s="5">
        <v>0</v>
      </c>
      <c r="CS508" s="5">
        <v>0</v>
      </c>
      <c r="CU508" s="69">
        <v>0</v>
      </c>
      <c r="CV508" s="69">
        <v>0</v>
      </c>
      <c r="CW508" s="69">
        <v>0</v>
      </c>
      <c r="CX508" s="69">
        <v>0</v>
      </c>
      <c r="CY508" s="69">
        <v>0</v>
      </c>
      <c r="CZ508" s="69">
        <v>0</v>
      </c>
      <c r="DC508" s="5">
        <v>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0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/>
      <c r="FZ508" s="5">
        <v>0</v>
      </c>
      <c r="GA508" s="5">
        <v>0</v>
      </c>
      <c r="GB508" s="5">
        <v>0</v>
      </c>
      <c r="GC508" s="5">
        <v>0</v>
      </c>
      <c r="GD508" s="5">
        <v>0</v>
      </c>
      <c r="GE508" s="5">
        <v>0</v>
      </c>
      <c r="GF508" s="5">
        <v>0</v>
      </c>
      <c r="GG508" s="5">
        <v>0</v>
      </c>
      <c r="GH508" s="5">
        <v>0</v>
      </c>
      <c r="GI508" s="5">
        <v>0</v>
      </c>
      <c r="GJ508" s="5">
        <v>0</v>
      </c>
      <c r="GK508" s="5">
        <v>0</v>
      </c>
      <c r="GL508" s="5">
        <v>0</v>
      </c>
      <c r="GM508" s="5">
        <v>0</v>
      </c>
      <c r="GN508" s="5">
        <v>0</v>
      </c>
      <c r="GO508" s="5">
        <v>0</v>
      </c>
      <c r="GP508" s="5">
        <v>0</v>
      </c>
      <c r="GQ508" s="5">
        <v>0</v>
      </c>
      <c r="GR508" s="5">
        <v>0</v>
      </c>
      <c r="GS508" s="5">
        <v>0</v>
      </c>
      <c r="GT508" s="5">
        <v>0</v>
      </c>
      <c r="GU508" s="5">
        <v>0</v>
      </c>
      <c r="GV508" s="5">
        <v>0</v>
      </c>
      <c r="GW508" s="5">
        <v>0</v>
      </c>
      <c r="GX508" s="5">
        <v>0</v>
      </c>
      <c r="GY508" s="5">
        <v>0</v>
      </c>
      <c r="GZ508" s="5">
        <v>0</v>
      </c>
      <c r="HA508" s="5">
        <v>0</v>
      </c>
      <c r="HB508" s="5">
        <v>0</v>
      </c>
      <c r="HC508" s="5">
        <v>0</v>
      </c>
      <c r="HD508" s="5">
        <v>0</v>
      </c>
      <c r="HE508" s="5">
        <v>0</v>
      </c>
      <c r="HF508" s="5">
        <v>0</v>
      </c>
      <c r="HG508" s="5">
        <v>0</v>
      </c>
      <c r="HH508" s="5">
        <v>0</v>
      </c>
      <c r="HI508" s="5">
        <v>0</v>
      </c>
      <c r="HJ508" s="5">
        <v>0</v>
      </c>
      <c r="HK508" s="5">
        <v>0</v>
      </c>
      <c r="HL508" s="5">
        <v>0</v>
      </c>
      <c r="HM508" s="5">
        <v>0</v>
      </c>
      <c r="HN508" s="5">
        <v>0</v>
      </c>
      <c r="HO508" s="5">
        <v>0</v>
      </c>
      <c r="HP508" s="5">
        <v>0</v>
      </c>
      <c r="HQ508" s="5">
        <v>0</v>
      </c>
      <c r="HR508" s="5">
        <v>0</v>
      </c>
      <c r="HS508" s="5">
        <v>0</v>
      </c>
      <c r="HT508" s="5">
        <v>0</v>
      </c>
      <c r="HU508" s="5">
        <v>0</v>
      </c>
      <c r="HV508" s="5">
        <v>0</v>
      </c>
      <c r="HW508" s="5">
        <v>0</v>
      </c>
      <c r="HX508" s="5">
        <v>0</v>
      </c>
      <c r="HY508" s="5">
        <v>0</v>
      </c>
      <c r="HZ508" s="5">
        <v>0</v>
      </c>
      <c r="IA508" s="5">
        <v>0</v>
      </c>
      <c r="IB508" s="5">
        <v>0</v>
      </c>
      <c r="IC508" s="5">
        <v>0</v>
      </c>
      <c r="ID508" s="5">
        <v>0</v>
      </c>
      <c r="IE508" s="5">
        <v>0</v>
      </c>
      <c r="IF508" s="5">
        <v>0</v>
      </c>
      <c r="IG508" s="5">
        <v>0</v>
      </c>
      <c r="IH508" s="5">
        <v>0</v>
      </c>
      <c r="II508" s="5">
        <v>0</v>
      </c>
      <c r="IJ508" s="5">
        <v>0</v>
      </c>
      <c r="IK508" s="5">
        <v>0</v>
      </c>
      <c r="IL508" s="5">
        <v>0</v>
      </c>
      <c r="IM508" s="5">
        <v>0</v>
      </c>
      <c r="IN508" s="5">
        <v>0</v>
      </c>
      <c r="IO508" s="5">
        <v>0</v>
      </c>
      <c r="IP508" s="5">
        <v>0</v>
      </c>
      <c r="IQ508" s="5">
        <v>0</v>
      </c>
      <c r="IR508" s="5">
        <v>0</v>
      </c>
      <c r="IS508" s="5">
        <v>0</v>
      </c>
      <c r="IT508" s="5"/>
      <c r="IW508" s="5">
        <v>0</v>
      </c>
      <c r="IX508" s="5">
        <v>0</v>
      </c>
      <c r="IY508" s="5">
        <v>0</v>
      </c>
      <c r="IZ508" s="5">
        <v>0</v>
      </c>
      <c r="JA508" s="5">
        <v>0</v>
      </c>
      <c r="JB508" s="5">
        <v>0</v>
      </c>
      <c r="JC508" s="5">
        <v>0</v>
      </c>
      <c r="JD508" s="5">
        <v>0</v>
      </c>
      <c r="JE508" s="5">
        <v>0</v>
      </c>
      <c r="JF508" s="5">
        <v>0</v>
      </c>
      <c r="JG508" s="5">
        <v>0</v>
      </c>
      <c r="JH508" s="5">
        <v>0</v>
      </c>
      <c r="JI508" s="5">
        <v>0</v>
      </c>
      <c r="JJ508" s="5">
        <v>0</v>
      </c>
      <c r="JK508" s="5">
        <v>0</v>
      </c>
      <c r="JL508" s="5">
        <v>0</v>
      </c>
      <c r="JM508" s="5">
        <v>0</v>
      </c>
      <c r="JN508" s="5">
        <v>0</v>
      </c>
      <c r="JO508" s="5">
        <v>0</v>
      </c>
      <c r="JP508" s="5">
        <v>0</v>
      </c>
      <c r="JQ508" s="5">
        <v>0</v>
      </c>
      <c r="JR508" s="5">
        <v>0</v>
      </c>
      <c r="JS508" s="5">
        <v>0</v>
      </c>
      <c r="JT508" s="5">
        <v>0</v>
      </c>
      <c r="JU508" s="5">
        <v>0</v>
      </c>
      <c r="JV508" s="5">
        <v>0</v>
      </c>
      <c r="JW508" s="5">
        <v>0</v>
      </c>
      <c r="JX508" s="5">
        <v>0</v>
      </c>
      <c r="JY508" s="5">
        <v>0</v>
      </c>
      <c r="JZ508" s="5">
        <v>0</v>
      </c>
      <c r="KA508" s="5">
        <v>0</v>
      </c>
      <c r="KB508" s="5">
        <v>0</v>
      </c>
      <c r="KC508" s="5">
        <v>0</v>
      </c>
      <c r="KD508" s="5">
        <v>0</v>
      </c>
      <c r="KE508" s="5">
        <v>0</v>
      </c>
      <c r="KF508" s="5">
        <v>0</v>
      </c>
      <c r="KG508" s="5">
        <v>0</v>
      </c>
      <c r="KH508" s="5">
        <v>0</v>
      </c>
      <c r="KI508" s="5">
        <v>0</v>
      </c>
      <c r="KJ508" s="5">
        <v>0</v>
      </c>
      <c r="KK508" s="5">
        <v>0</v>
      </c>
      <c r="KL508" s="5">
        <v>0</v>
      </c>
      <c r="KM508" s="5">
        <v>0</v>
      </c>
      <c r="KN508" s="5">
        <v>0</v>
      </c>
      <c r="KO508" s="5">
        <v>0</v>
      </c>
      <c r="KP508" s="5">
        <v>0</v>
      </c>
      <c r="KQ508" s="5">
        <v>0</v>
      </c>
      <c r="KR508" s="5">
        <v>0</v>
      </c>
      <c r="KS508" s="5">
        <v>0</v>
      </c>
      <c r="KT508" s="5">
        <v>0</v>
      </c>
      <c r="KU508" s="5">
        <v>0</v>
      </c>
      <c r="KV508" s="5">
        <v>0</v>
      </c>
      <c r="KW508" s="5">
        <v>0</v>
      </c>
      <c r="KX508" s="5">
        <v>0</v>
      </c>
      <c r="KY508" s="5">
        <v>0</v>
      </c>
      <c r="KZ508" s="5">
        <v>0</v>
      </c>
      <c r="LA508" s="5">
        <v>0</v>
      </c>
      <c r="LB508" s="5">
        <v>0</v>
      </c>
      <c r="LC508" s="5">
        <v>0</v>
      </c>
      <c r="LD508" s="5">
        <v>0</v>
      </c>
      <c r="LE508" s="5">
        <v>0</v>
      </c>
      <c r="LF508" s="5">
        <v>0</v>
      </c>
      <c r="LG508" s="5">
        <v>0</v>
      </c>
      <c r="LH508" s="5">
        <v>0</v>
      </c>
      <c r="LI508" s="5">
        <v>0</v>
      </c>
      <c r="LJ508" s="5">
        <v>0</v>
      </c>
      <c r="LK508" s="5">
        <v>0</v>
      </c>
      <c r="LL508" s="5">
        <v>0</v>
      </c>
      <c r="LM508" s="5">
        <v>0</v>
      </c>
      <c r="LN508" s="5">
        <v>0</v>
      </c>
      <c r="LO508" s="5">
        <v>0</v>
      </c>
      <c r="LP508" s="5">
        <v>0</v>
      </c>
      <c r="LQ508" s="5"/>
      <c r="LT508" s="5">
        <v>0</v>
      </c>
      <c r="LU508" s="5">
        <v>0</v>
      </c>
      <c r="LV508" s="5">
        <v>0</v>
      </c>
      <c r="LW508" s="5">
        <v>0</v>
      </c>
      <c r="LX508" s="5">
        <v>0</v>
      </c>
      <c r="LY508" s="5">
        <v>0</v>
      </c>
      <c r="LZ508" s="5">
        <v>0</v>
      </c>
      <c r="MA508" s="5">
        <v>0</v>
      </c>
      <c r="MB508" s="5">
        <v>0</v>
      </c>
      <c r="MC508" s="5">
        <v>0</v>
      </c>
      <c r="MD508" s="5">
        <v>0</v>
      </c>
      <c r="ME508" s="5">
        <v>0</v>
      </c>
      <c r="MF508" s="5">
        <v>0</v>
      </c>
      <c r="MG508" s="5">
        <v>0</v>
      </c>
      <c r="MH508" s="5">
        <v>0</v>
      </c>
      <c r="MI508" s="5">
        <v>0</v>
      </c>
      <c r="MJ508" s="5">
        <v>0</v>
      </c>
      <c r="MK508" s="5">
        <v>0</v>
      </c>
      <c r="ML508" s="5">
        <v>0</v>
      </c>
      <c r="MM508" s="5">
        <v>0</v>
      </c>
      <c r="MN508" s="5">
        <v>0</v>
      </c>
      <c r="MO508" s="5">
        <v>0</v>
      </c>
      <c r="MP508" s="5">
        <v>0</v>
      </c>
      <c r="MQ508" s="5">
        <v>0</v>
      </c>
      <c r="MR508" s="5">
        <v>0</v>
      </c>
      <c r="MS508" s="5">
        <v>0</v>
      </c>
      <c r="MT508" s="5">
        <v>0</v>
      </c>
      <c r="MU508" s="5">
        <v>0</v>
      </c>
      <c r="MV508" s="5">
        <v>0</v>
      </c>
      <c r="MW508" s="5">
        <v>0</v>
      </c>
      <c r="MX508" s="5">
        <v>0</v>
      </c>
      <c r="MY508" s="5">
        <v>0</v>
      </c>
      <c r="MZ508" s="5">
        <v>0</v>
      </c>
      <c r="NA508" s="5">
        <v>0</v>
      </c>
      <c r="NB508" s="5">
        <v>0</v>
      </c>
      <c r="NC508" s="5">
        <v>0</v>
      </c>
      <c r="ND508" s="5">
        <v>0</v>
      </c>
      <c r="NE508" s="5">
        <v>0</v>
      </c>
      <c r="NF508" s="5">
        <v>0</v>
      </c>
      <c r="NG508" s="5">
        <v>0</v>
      </c>
      <c r="NH508" s="5">
        <v>0</v>
      </c>
      <c r="NI508" s="5">
        <v>0</v>
      </c>
      <c r="NJ508" s="5">
        <v>0</v>
      </c>
      <c r="NK508" s="5">
        <v>0</v>
      </c>
      <c r="NL508" s="5">
        <v>0</v>
      </c>
      <c r="NM508" s="5">
        <v>0</v>
      </c>
      <c r="NN508" s="5">
        <v>0</v>
      </c>
      <c r="NO508" s="5">
        <v>0</v>
      </c>
      <c r="NP508" s="5">
        <v>0</v>
      </c>
      <c r="NQ508" s="5">
        <v>0</v>
      </c>
      <c r="NR508" s="5">
        <v>0</v>
      </c>
      <c r="NS508" s="5">
        <v>0</v>
      </c>
      <c r="NT508" s="5">
        <v>0</v>
      </c>
      <c r="NU508" s="5">
        <v>0</v>
      </c>
      <c r="NV508" s="5">
        <v>0</v>
      </c>
      <c r="NW508" s="5">
        <v>0</v>
      </c>
      <c r="NX508" s="5">
        <v>0</v>
      </c>
      <c r="NY508" s="5">
        <v>0</v>
      </c>
      <c r="NZ508" s="5">
        <v>0</v>
      </c>
      <c r="OA508" s="5">
        <v>0</v>
      </c>
      <c r="OB508" s="5">
        <v>0</v>
      </c>
      <c r="OC508" s="5">
        <v>0</v>
      </c>
      <c r="OD508" s="5">
        <v>0</v>
      </c>
      <c r="OE508" s="5">
        <v>0</v>
      </c>
      <c r="OF508" s="5">
        <v>0</v>
      </c>
      <c r="OG508" s="5">
        <v>0</v>
      </c>
      <c r="OH508" s="5">
        <v>0</v>
      </c>
      <c r="OI508" s="5">
        <v>0</v>
      </c>
      <c r="OJ508" s="5">
        <v>0</v>
      </c>
      <c r="OK508" s="5">
        <v>0</v>
      </c>
      <c r="OL508" s="5">
        <v>0</v>
      </c>
      <c r="OM508" s="5">
        <v>0</v>
      </c>
      <c r="ON508" s="5"/>
      <c r="OQ508" s="59">
        <v>0</v>
      </c>
      <c r="OR508" s="59">
        <v>0</v>
      </c>
      <c r="OS508" s="59">
        <v>0</v>
      </c>
      <c r="OT508" s="59">
        <v>0</v>
      </c>
      <c r="OU508" s="59">
        <v>0</v>
      </c>
      <c r="OV508" s="59">
        <v>0</v>
      </c>
      <c r="OW508" s="59">
        <v>0</v>
      </c>
      <c r="OX508" s="59">
        <v>0</v>
      </c>
      <c r="OY508" s="59">
        <v>0</v>
      </c>
      <c r="OZ508" s="59">
        <v>0</v>
      </c>
      <c r="PA508" s="59">
        <v>0</v>
      </c>
      <c r="PB508" s="59">
        <v>0</v>
      </c>
      <c r="PC508" s="59">
        <v>0</v>
      </c>
      <c r="PD508" s="59">
        <v>0</v>
      </c>
      <c r="PE508" s="59">
        <v>0</v>
      </c>
      <c r="PF508" s="59">
        <v>0</v>
      </c>
      <c r="PG508" s="59">
        <v>0</v>
      </c>
      <c r="PH508" s="59">
        <v>0</v>
      </c>
      <c r="PI508" s="59">
        <v>0</v>
      </c>
      <c r="PJ508" s="59">
        <v>0</v>
      </c>
      <c r="PK508" s="59">
        <v>0</v>
      </c>
      <c r="PL508" s="59">
        <v>0</v>
      </c>
      <c r="PM508" s="59">
        <v>0</v>
      </c>
      <c r="PN508" s="59">
        <v>0</v>
      </c>
      <c r="PO508" s="59">
        <v>0</v>
      </c>
      <c r="PP508" s="59">
        <v>0</v>
      </c>
      <c r="PQ508" s="59">
        <v>0</v>
      </c>
      <c r="PR508" s="59">
        <v>0</v>
      </c>
      <c r="PS508" s="59">
        <v>0</v>
      </c>
      <c r="PT508" s="59">
        <v>0</v>
      </c>
      <c r="PU508" s="59">
        <v>0</v>
      </c>
      <c r="PV508" s="59">
        <v>0</v>
      </c>
      <c r="PW508" s="59">
        <v>0</v>
      </c>
      <c r="PX508" s="59">
        <v>0</v>
      </c>
      <c r="PY508" s="59">
        <v>0</v>
      </c>
      <c r="PZ508" s="59">
        <v>0</v>
      </c>
      <c r="QA508" s="59">
        <v>0</v>
      </c>
      <c r="QB508" s="59">
        <v>0</v>
      </c>
      <c r="QC508" s="59">
        <v>0</v>
      </c>
      <c r="QD508" s="59">
        <v>0</v>
      </c>
      <c r="QE508" s="59">
        <v>0</v>
      </c>
      <c r="QF508" s="59">
        <v>0</v>
      </c>
      <c r="QG508" s="59">
        <v>0</v>
      </c>
      <c r="QH508" s="59">
        <v>0</v>
      </c>
      <c r="QI508" s="59">
        <v>0</v>
      </c>
      <c r="QJ508" s="59">
        <v>0</v>
      </c>
      <c r="QK508" s="59">
        <v>0</v>
      </c>
      <c r="QL508" s="59">
        <v>0</v>
      </c>
      <c r="QM508" s="59">
        <v>0</v>
      </c>
      <c r="QN508" s="59">
        <v>0</v>
      </c>
      <c r="QO508" s="59">
        <v>0</v>
      </c>
      <c r="QP508" s="59">
        <v>0</v>
      </c>
      <c r="QQ508" s="59">
        <v>0</v>
      </c>
      <c r="QR508" s="59">
        <v>0</v>
      </c>
      <c r="QS508" s="59">
        <v>0</v>
      </c>
      <c r="QT508" s="59">
        <v>0</v>
      </c>
      <c r="QU508" s="59">
        <v>0</v>
      </c>
      <c r="QV508" s="59">
        <v>0</v>
      </c>
      <c r="QW508" s="59">
        <v>0</v>
      </c>
      <c r="QX508" s="59">
        <v>0</v>
      </c>
      <c r="QY508" s="59">
        <v>0</v>
      </c>
      <c r="QZ508" s="59">
        <v>0</v>
      </c>
      <c r="RA508" s="59">
        <v>0</v>
      </c>
      <c r="RB508" s="59">
        <v>0</v>
      </c>
      <c r="RC508" s="59">
        <v>0</v>
      </c>
      <c r="RD508" s="59">
        <v>0</v>
      </c>
      <c r="RE508" s="59">
        <v>0</v>
      </c>
      <c r="RF508" s="59">
        <v>0</v>
      </c>
      <c r="RG508" s="59">
        <v>0</v>
      </c>
      <c r="RH508" s="59">
        <v>0</v>
      </c>
      <c r="RI508" s="59">
        <v>0</v>
      </c>
      <c r="RJ508" s="59">
        <v>0</v>
      </c>
      <c r="RK508" s="59"/>
      <c r="RN508" s="59">
        <v>0</v>
      </c>
      <c r="RO508" s="59">
        <v>0</v>
      </c>
      <c r="RP508" s="59">
        <v>0</v>
      </c>
      <c r="RQ508" s="59">
        <v>0</v>
      </c>
      <c r="RR508" s="59">
        <v>0</v>
      </c>
      <c r="RS508" s="59">
        <v>0</v>
      </c>
      <c r="RT508" s="59">
        <v>0</v>
      </c>
      <c r="RU508" s="59">
        <v>0</v>
      </c>
      <c r="RV508" s="59">
        <v>0</v>
      </c>
      <c r="RW508" s="59">
        <v>0</v>
      </c>
      <c r="RX508" s="59">
        <v>0</v>
      </c>
      <c r="RY508" s="59">
        <v>0</v>
      </c>
      <c r="RZ508" s="59">
        <v>0</v>
      </c>
      <c r="SA508" s="59">
        <v>0</v>
      </c>
      <c r="SB508" s="59">
        <v>0</v>
      </c>
      <c r="SC508" s="59">
        <v>0</v>
      </c>
      <c r="SD508" s="59">
        <v>0</v>
      </c>
      <c r="SE508" s="59">
        <v>0</v>
      </c>
      <c r="SF508" s="59">
        <v>0</v>
      </c>
      <c r="SG508" s="59">
        <v>0</v>
      </c>
      <c r="SH508" s="59">
        <v>0</v>
      </c>
      <c r="SI508" s="59">
        <v>0</v>
      </c>
      <c r="SJ508" s="59">
        <v>0</v>
      </c>
      <c r="SK508" s="59">
        <v>0</v>
      </c>
      <c r="SL508" s="59">
        <v>0</v>
      </c>
      <c r="SM508" s="59">
        <v>0</v>
      </c>
      <c r="SN508" s="59">
        <v>0</v>
      </c>
      <c r="SO508" s="59">
        <v>0</v>
      </c>
      <c r="SP508" s="59">
        <v>0</v>
      </c>
      <c r="SQ508" s="59">
        <v>0</v>
      </c>
      <c r="SR508" s="59">
        <v>0</v>
      </c>
      <c r="SS508" s="59">
        <v>0</v>
      </c>
      <c r="ST508" s="59">
        <v>0</v>
      </c>
      <c r="SU508" s="59">
        <v>0</v>
      </c>
      <c r="SV508" s="59">
        <v>0</v>
      </c>
      <c r="SW508" s="59">
        <v>0</v>
      </c>
      <c r="SX508" s="59">
        <v>0</v>
      </c>
      <c r="SY508" s="59">
        <v>0</v>
      </c>
      <c r="SZ508" s="59">
        <v>0</v>
      </c>
      <c r="TA508" s="59">
        <v>0</v>
      </c>
      <c r="TB508" s="59">
        <v>0</v>
      </c>
      <c r="TC508" s="59">
        <v>0</v>
      </c>
      <c r="TD508" s="59">
        <v>0</v>
      </c>
      <c r="TE508" s="59">
        <v>0</v>
      </c>
      <c r="TF508" s="59">
        <v>0</v>
      </c>
      <c r="TG508" s="59">
        <v>0</v>
      </c>
      <c r="TH508" s="59">
        <v>0</v>
      </c>
      <c r="TI508" s="59">
        <v>0</v>
      </c>
      <c r="TJ508" s="59">
        <v>0</v>
      </c>
      <c r="TK508" s="59">
        <v>0</v>
      </c>
      <c r="TL508" s="59">
        <v>0</v>
      </c>
      <c r="TM508" s="59">
        <v>0</v>
      </c>
      <c r="TN508" s="59">
        <v>0</v>
      </c>
      <c r="TO508" s="59">
        <v>0</v>
      </c>
      <c r="TP508" s="59">
        <v>0</v>
      </c>
      <c r="TQ508" s="59">
        <v>0</v>
      </c>
      <c r="TR508" s="59">
        <v>0</v>
      </c>
      <c r="TS508" s="59">
        <v>0</v>
      </c>
      <c r="TT508" s="59">
        <v>0</v>
      </c>
      <c r="TU508" s="59">
        <v>0</v>
      </c>
      <c r="TV508" s="59">
        <v>0</v>
      </c>
      <c r="TW508" s="59">
        <v>0</v>
      </c>
      <c r="TX508" s="59">
        <v>0</v>
      </c>
      <c r="TY508" s="59">
        <v>0</v>
      </c>
      <c r="TZ508" s="59">
        <v>0</v>
      </c>
      <c r="UA508" s="59">
        <v>0</v>
      </c>
      <c r="UB508" s="59">
        <v>0</v>
      </c>
      <c r="UC508" s="59">
        <v>0</v>
      </c>
      <c r="UD508" s="59">
        <v>0</v>
      </c>
      <c r="UE508" s="59">
        <v>0</v>
      </c>
      <c r="UF508" s="59">
        <v>0</v>
      </c>
      <c r="UG508" s="59">
        <v>0</v>
      </c>
      <c r="UH508" s="59"/>
      <c r="UK508" s="59">
        <v>0</v>
      </c>
      <c r="UL508" s="59">
        <v>0</v>
      </c>
      <c r="UM508" s="59">
        <v>0</v>
      </c>
      <c r="UN508" s="59">
        <v>0</v>
      </c>
      <c r="UO508" s="59">
        <v>0</v>
      </c>
      <c r="UP508" s="59">
        <v>0</v>
      </c>
      <c r="UQ508" s="59"/>
      <c r="UT508" s="59">
        <v>0</v>
      </c>
      <c r="UU508" s="59">
        <v>0</v>
      </c>
      <c r="UV508" s="59">
        <v>0</v>
      </c>
      <c r="UW508" s="59">
        <v>0</v>
      </c>
      <c r="UX508" s="59">
        <v>0</v>
      </c>
      <c r="UY508" s="59">
        <v>0</v>
      </c>
      <c r="UZ508" s="59"/>
      <c r="VC508" s="59">
        <v>0</v>
      </c>
      <c r="VD508" s="59">
        <v>0</v>
      </c>
      <c r="VE508" s="59">
        <v>0</v>
      </c>
      <c r="VF508" s="59">
        <v>0</v>
      </c>
      <c r="VG508" s="59">
        <v>0</v>
      </c>
      <c r="VH508" s="59">
        <v>0</v>
      </c>
      <c r="VI508" s="59"/>
      <c r="VL508" s="59">
        <v>0</v>
      </c>
      <c r="VM508" s="59">
        <v>0</v>
      </c>
      <c r="VN508" s="59">
        <v>0</v>
      </c>
      <c r="VO508" s="59">
        <v>0</v>
      </c>
      <c r="VP508" s="59">
        <v>0</v>
      </c>
      <c r="VQ508" s="59">
        <v>0</v>
      </c>
      <c r="VR508" s="59"/>
      <c r="VU508" s="59">
        <v>0</v>
      </c>
      <c r="VV508" s="59">
        <v>0</v>
      </c>
      <c r="VW508" s="59">
        <v>0</v>
      </c>
      <c r="VX508" s="59">
        <v>0</v>
      </c>
      <c r="VY508" s="59">
        <v>0</v>
      </c>
      <c r="VZ508" s="59">
        <v>0</v>
      </c>
      <c r="WA508" s="59"/>
      <c r="WD508" s="59">
        <v>0</v>
      </c>
      <c r="WE508" s="59">
        <v>0</v>
      </c>
      <c r="WF508" s="59">
        <v>0</v>
      </c>
      <c r="WG508" s="59">
        <v>0</v>
      </c>
      <c r="WH508" s="59">
        <v>0</v>
      </c>
      <c r="WI508" s="59">
        <v>0</v>
      </c>
      <c r="WJ508" s="59"/>
      <c r="WM508" s="59">
        <v>0</v>
      </c>
      <c r="WN508" s="59">
        <v>0</v>
      </c>
      <c r="WO508" s="59">
        <v>0</v>
      </c>
      <c r="WP508" s="59">
        <v>0</v>
      </c>
      <c r="WQ508" s="59">
        <v>0</v>
      </c>
      <c r="WR508" s="59">
        <v>0</v>
      </c>
      <c r="WS508" s="59"/>
      <c r="WV508" s="74">
        <v>0</v>
      </c>
      <c r="WW508" s="74">
        <v>0</v>
      </c>
      <c r="WX508" s="74">
        <v>0</v>
      </c>
      <c r="WY508" s="74">
        <v>0</v>
      </c>
      <c r="WZ508" s="74">
        <v>0</v>
      </c>
      <c r="XA508" s="74">
        <v>0</v>
      </c>
      <c r="XB508" s="74"/>
      <c r="XE508" s="80">
        <v>0</v>
      </c>
      <c r="XF508" s="80">
        <v>0</v>
      </c>
      <c r="XG508" s="80">
        <v>0</v>
      </c>
      <c r="XH508" s="80">
        <v>0</v>
      </c>
      <c r="XI508" s="80">
        <v>0</v>
      </c>
      <c r="XJ508" s="80">
        <v>0</v>
      </c>
      <c r="XK508" s="80"/>
      <c r="XL508" s="75"/>
      <c r="XM508" s="75"/>
      <c r="XN508" s="80">
        <v>0</v>
      </c>
      <c r="XO508" s="80">
        <v>0</v>
      </c>
      <c r="XP508" s="80">
        <v>0</v>
      </c>
      <c r="XQ508" s="80">
        <v>0</v>
      </c>
      <c r="XR508" s="80">
        <v>0</v>
      </c>
      <c r="XS508" s="80">
        <v>0</v>
      </c>
      <c r="XT508" s="80"/>
      <c r="XW508" s="80">
        <v>0</v>
      </c>
      <c r="XX508" s="80">
        <v>0</v>
      </c>
      <c r="XY508" s="80">
        <v>0</v>
      </c>
      <c r="XZ508" s="80">
        <v>0</v>
      </c>
      <c r="YA508" s="80">
        <v>0</v>
      </c>
      <c r="YB508" s="80">
        <v>0</v>
      </c>
      <c r="YC508" s="80"/>
      <c r="YF508" s="5">
        <v>0</v>
      </c>
      <c r="YG508" s="5">
        <v>0</v>
      </c>
      <c r="YH508" s="5">
        <v>0</v>
      </c>
      <c r="YI508" s="5">
        <v>0</v>
      </c>
      <c r="YJ508" s="5">
        <v>0</v>
      </c>
      <c r="YK508" s="5">
        <v>0</v>
      </c>
      <c r="YL508" s="5"/>
      <c r="YO508" s="5">
        <v>0</v>
      </c>
      <c r="YP508" s="5">
        <v>0</v>
      </c>
      <c r="YQ508" s="5">
        <v>0</v>
      </c>
      <c r="YR508" s="5">
        <v>0</v>
      </c>
      <c r="YS508" s="5">
        <v>0</v>
      </c>
      <c r="YT508" s="5">
        <v>0</v>
      </c>
      <c r="YU508" s="5"/>
      <c r="YX508" s="5">
        <v>0</v>
      </c>
      <c r="YY508" s="5">
        <v>0</v>
      </c>
      <c r="YZ508" s="5">
        <v>0</v>
      </c>
      <c r="ZA508" s="5">
        <v>0</v>
      </c>
      <c r="ZB508" s="5">
        <v>0</v>
      </c>
      <c r="ZC508" s="5">
        <v>0</v>
      </c>
      <c r="ZD508" s="5"/>
      <c r="ZG508" s="5">
        <v>0</v>
      </c>
      <c r="ZH508" s="5">
        <v>0</v>
      </c>
      <c r="ZI508" s="5">
        <v>0</v>
      </c>
      <c r="ZJ508" s="5">
        <v>0</v>
      </c>
      <c r="ZK508" s="5">
        <v>0</v>
      </c>
      <c r="ZL508" s="5">
        <v>0</v>
      </c>
      <c r="ZM508" s="5"/>
      <c r="ZP508" s="60">
        <v>0</v>
      </c>
      <c r="ZQ508" s="60">
        <v>0</v>
      </c>
      <c r="ZR508" s="60">
        <v>0</v>
      </c>
      <c r="ZS508" s="60">
        <v>0</v>
      </c>
      <c r="ZT508" s="60">
        <v>0</v>
      </c>
      <c r="ZU508" s="60">
        <v>0</v>
      </c>
      <c r="ZV508" s="60"/>
      <c r="ZY508" s="60">
        <v>0</v>
      </c>
      <c r="ZZ508" s="60">
        <v>0</v>
      </c>
      <c r="AAA508" s="60">
        <v>0</v>
      </c>
      <c r="AAB508" s="60">
        <v>0</v>
      </c>
      <c r="AAC508" s="60">
        <v>0</v>
      </c>
      <c r="AAD508" s="60">
        <v>0</v>
      </c>
      <c r="AAE508" s="60"/>
      <c r="AAH508" s="60">
        <v>0</v>
      </c>
      <c r="AAI508" s="60">
        <v>0</v>
      </c>
      <c r="AAJ508" s="60">
        <v>0</v>
      </c>
      <c r="AAK508" s="60">
        <v>0</v>
      </c>
      <c r="AAL508" s="60">
        <v>0</v>
      </c>
      <c r="AAM508" s="60">
        <v>0</v>
      </c>
      <c r="AAN508" s="60"/>
      <c r="AAQ508" s="5">
        <v>0</v>
      </c>
      <c r="AAR508" s="5">
        <v>0</v>
      </c>
      <c r="AAS508" s="5">
        <v>0</v>
      </c>
      <c r="AAT508" s="5">
        <v>0</v>
      </c>
      <c r="AAU508" s="5">
        <v>0</v>
      </c>
      <c r="AAV508" s="5">
        <v>0</v>
      </c>
    </row>
    <row r="509" spans="2:724" ht="15" customHeight="1">
      <c r="B509" s="228">
        <v>236</v>
      </c>
      <c r="C509" s="228" t="e">
        <v>#N/A</v>
      </c>
      <c r="D509" s="229" t="e">
        <v>#N/A</v>
      </c>
      <c r="E509" s="73" t="b">
        <v>0</v>
      </c>
      <c r="F509" s="229" t="s">
        <v>426</v>
      </c>
      <c r="G509" s="230" t="s">
        <v>426</v>
      </c>
      <c r="H509" s="57" t="s">
        <v>217</v>
      </c>
      <c r="I509" s="57"/>
      <c r="J509" s="229" t="e">
        <v>#N/A</v>
      </c>
      <c r="K509" s="232">
        <v>62000</v>
      </c>
      <c r="L509" s="232">
        <v>0</v>
      </c>
      <c r="M509" s="73" t="b">
        <v>1</v>
      </c>
      <c r="N509" s="73" t="b">
        <v>1</v>
      </c>
      <c r="O509" s="73" t="b">
        <v>1</v>
      </c>
      <c r="P509" s="27" t="s">
        <v>426</v>
      </c>
      <c r="Q509" s="27" t="s">
        <v>426</v>
      </c>
      <c r="R509" s="69">
        <v>0</v>
      </c>
      <c r="S509" s="69">
        <v>0</v>
      </c>
      <c r="T509" s="69">
        <v>0</v>
      </c>
      <c r="U509" s="69">
        <v>0</v>
      </c>
      <c r="V509" s="69">
        <v>0</v>
      </c>
      <c r="W509" s="69">
        <v>0</v>
      </c>
      <c r="Z509" s="232">
        <v>0</v>
      </c>
      <c r="AA509" s="232">
        <v>0</v>
      </c>
      <c r="AB509" s="232">
        <v>0</v>
      </c>
      <c r="AC509" s="232">
        <v>0</v>
      </c>
      <c r="AD509" s="232">
        <v>0</v>
      </c>
      <c r="AE509" s="232">
        <v>0</v>
      </c>
      <c r="AF509" s="232">
        <v>0</v>
      </c>
      <c r="AG509" s="232">
        <v>0</v>
      </c>
      <c r="AH509" s="232">
        <v>0</v>
      </c>
      <c r="AI509" s="232">
        <v>0</v>
      </c>
      <c r="AJ509" s="232">
        <v>0</v>
      </c>
      <c r="AK509" s="232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5">
        <v>0</v>
      </c>
      <c r="CP509" s="5">
        <v>0</v>
      </c>
      <c r="CQ509" s="5">
        <v>0</v>
      </c>
      <c r="CR509" s="5">
        <v>0</v>
      </c>
      <c r="CS509" s="5">
        <v>0</v>
      </c>
      <c r="CU509" s="69">
        <v>0</v>
      </c>
      <c r="CV509" s="69">
        <v>0</v>
      </c>
      <c r="CW509" s="69">
        <v>0</v>
      </c>
      <c r="CX509" s="69">
        <v>0</v>
      </c>
      <c r="CY509" s="69">
        <v>0</v>
      </c>
      <c r="CZ509" s="69">
        <v>0</v>
      </c>
      <c r="DC509" s="5">
        <v>0</v>
      </c>
      <c r="DD509" s="5">
        <v>0</v>
      </c>
      <c r="DE509" s="5">
        <v>0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0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0</v>
      </c>
      <c r="EK509" s="5">
        <v>0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/>
      <c r="FZ509" s="5">
        <v>0</v>
      </c>
      <c r="GA509" s="5">
        <v>0</v>
      </c>
      <c r="GB509" s="5">
        <v>0</v>
      </c>
      <c r="GC509" s="5">
        <v>0</v>
      </c>
      <c r="GD509" s="5">
        <v>0</v>
      </c>
      <c r="GE509" s="5">
        <v>0</v>
      </c>
      <c r="GF509" s="5">
        <v>0</v>
      </c>
      <c r="GG509" s="5">
        <v>0</v>
      </c>
      <c r="GH509" s="5">
        <v>0</v>
      </c>
      <c r="GI509" s="5">
        <v>0</v>
      </c>
      <c r="GJ509" s="5">
        <v>0</v>
      </c>
      <c r="GK509" s="5">
        <v>0</v>
      </c>
      <c r="GL509" s="5">
        <v>0</v>
      </c>
      <c r="GM509" s="5">
        <v>0</v>
      </c>
      <c r="GN509" s="5">
        <v>0</v>
      </c>
      <c r="GO509" s="5">
        <v>0</v>
      </c>
      <c r="GP509" s="5">
        <v>0</v>
      </c>
      <c r="GQ509" s="5">
        <v>0</v>
      </c>
      <c r="GR509" s="5">
        <v>0</v>
      </c>
      <c r="GS509" s="5">
        <v>0</v>
      </c>
      <c r="GT509" s="5">
        <v>0</v>
      </c>
      <c r="GU509" s="5">
        <v>0</v>
      </c>
      <c r="GV509" s="5">
        <v>0</v>
      </c>
      <c r="GW509" s="5">
        <v>0</v>
      </c>
      <c r="GX509" s="5">
        <v>0</v>
      </c>
      <c r="GY509" s="5">
        <v>0</v>
      </c>
      <c r="GZ509" s="5">
        <v>0</v>
      </c>
      <c r="HA509" s="5">
        <v>0</v>
      </c>
      <c r="HB509" s="5">
        <v>0</v>
      </c>
      <c r="HC509" s="5">
        <v>0</v>
      </c>
      <c r="HD509" s="5">
        <v>0</v>
      </c>
      <c r="HE509" s="5">
        <v>0</v>
      </c>
      <c r="HF509" s="5">
        <v>0</v>
      </c>
      <c r="HG509" s="5">
        <v>0</v>
      </c>
      <c r="HH509" s="5">
        <v>0</v>
      </c>
      <c r="HI509" s="5">
        <v>0</v>
      </c>
      <c r="HJ509" s="5">
        <v>0</v>
      </c>
      <c r="HK509" s="5">
        <v>0</v>
      </c>
      <c r="HL509" s="5">
        <v>0</v>
      </c>
      <c r="HM509" s="5">
        <v>0</v>
      </c>
      <c r="HN509" s="5">
        <v>0</v>
      </c>
      <c r="HO509" s="5">
        <v>0</v>
      </c>
      <c r="HP509" s="5">
        <v>0</v>
      </c>
      <c r="HQ509" s="5">
        <v>0</v>
      </c>
      <c r="HR509" s="5">
        <v>0</v>
      </c>
      <c r="HS509" s="5">
        <v>0</v>
      </c>
      <c r="HT509" s="5">
        <v>0</v>
      </c>
      <c r="HU509" s="5">
        <v>0</v>
      </c>
      <c r="HV509" s="5">
        <v>0</v>
      </c>
      <c r="HW509" s="5">
        <v>0</v>
      </c>
      <c r="HX509" s="5">
        <v>0</v>
      </c>
      <c r="HY509" s="5">
        <v>0</v>
      </c>
      <c r="HZ509" s="5">
        <v>0</v>
      </c>
      <c r="IA509" s="5">
        <v>0</v>
      </c>
      <c r="IB509" s="5">
        <v>0</v>
      </c>
      <c r="IC509" s="5">
        <v>0</v>
      </c>
      <c r="ID509" s="5">
        <v>0</v>
      </c>
      <c r="IE509" s="5">
        <v>0</v>
      </c>
      <c r="IF509" s="5">
        <v>0</v>
      </c>
      <c r="IG509" s="5">
        <v>0</v>
      </c>
      <c r="IH509" s="5">
        <v>0</v>
      </c>
      <c r="II509" s="5">
        <v>0</v>
      </c>
      <c r="IJ509" s="5">
        <v>0</v>
      </c>
      <c r="IK509" s="5">
        <v>0</v>
      </c>
      <c r="IL509" s="5">
        <v>0</v>
      </c>
      <c r="IM509" s="5">
        <v>0</v>
      </c>
      <c r="IN509" s="5">
        <v>0</v>
      </c>
      <c r="IO509" s="5">
        <v>0</v>
      </c>
      <c r="IP509" s="5">
        <v>0</v>
      </c>
      <c r="IQ509" s="5">
        <v>0</v>
      </c>
      <c r="IR509" s="5">
        <v>0</v>
      </c>
      <c r="IS509" s="5">
        <v>0</v>
      </c>
      <c r="IT509" s="5"/>
      <c r="IW509" s="5">
        <v>0</v>
      </c>
      <c r="IX509" s="5">
        <v>0</v>
      </c>
      <c r="IY509" s="5">
        <v>0</v>
      </c>
      <c r="IZ509" s="5">
        <v>0</v>
      </c>
      <c r="JA509" s="5">
        <v>0</v>
      </c>
      <c r="JB509" s="5">
        <v>0</v>
      </c>
      <c r="JC509" s="5">
        <v>0</v>
      </c>
      <c r="JD509" s="5">
        <v>0</v>
      </c>
      <c r="JE509" s="5">
        <v>0</v>
      </c>
      <c r="JF509" s="5">
        <v>0</v>
      </c>
      <c r="JG509" s="5">
        <v>0</v>
      </c>
      <c r="JH509" s="5">
        <v>0</v>
      </c>
      <c r="JI509" s="5">
        <v>0</v>
      </c>
      <c r="JJ509" s="5">
        <v>0</v>
      </c>
      <c r="JK509" s="5">
        <v>0</v>
      </c>
      <c r="JL509" s="5">
        <v>0</v>
      </c>
      <c r="JM509" s="5">
        <v>0</v>
      </c>
      <c r="JN509" s="5">
        <v>0</v>
      </c>
      <c r="JO509" s="5">
        <v>0</v>
      </c>
      <c r="JP509" s="5">
        <v>0</v>
      </c>
      <c r="JQ509" s="5">
        <v>0</v>
      </c>
      <c r="JR509" s="5">
        <v>0</v>
      </c>
      <c r="JS509" s="5">
        <v>0</v>
      </c>
      <c r="JT509" s="5">
        <v>0</v>
      </c>
      <c r="JU509" s="5">
        <v>0</v>
      </c>
      <c r="JV509" s="5">
        <v>0</v>
      </c>
      <c r="JW509" s="5">
        <v>0</v>
      </c>
      <c r="JX509" s="5">
        <v>0</v>
      </c>
      <c r="JY509" s="5">
        <v>0</v>
      </c>
      <c r="JZ509" s="5">
        <v>0</v>
      </c>
      <c r="KA509" s="5">
        <v>0</v>
      </c>
      <c r="KB509" s="5">
        <v>0</v>
      </c>
      <c r="KC509" s="5">
        <v>0</v>
      </c>
      <c r="KD509" s="5">
        <v>0</v>
      </c>
      <c r="KE509" s="5">
        <v>0</v>
      </c>
      <c r="KF509" s="5">
        <v>0</v>
      </c>
      <c r="KG509" s="5">
        <v>0</v>
      </c>
      <c r="KH509" s="5">
        <v>0</v>
      </c>
      <c r="KI509" s="5">
        <v>0</v>
      </c>
      <c r="KJ509" s="5">
        <v>0</v>
      </c>
      <c r="KK509" s="5">
        <v>0</v>
      </c>
      <c r="KL509" s="5">
        <v>0</v>
      </c>
      <c r="KM509" s="5">
        <v>0</v>
      </c>
      <c r="KN509" s="5">
        <v>0</v>
      </c>
      <c r="KO509" s="5">
        <v>0</v>
      </c>
      <c r="KP509" s="5">
        <v>0</v>
      </c>
      <c r="KQ509" s="5">
        <v>0</v>
      </c>
      <c r="KR509" s="5">
        <v>0</v>
      </c>
      <c r="KS509" s="5">
        <v>0</v>
      </c>
      <c r="KT509" s="5">
        <v>0</v>
      </c>
      <c r="KU509" s="5">
        <v>0</v>
      </c>
      <c r="KV509" s="5">
        <v>0</v>
      </c>
      <c r="KW509" s="5">
        <v>0</v>
      </c>
      <c r="KX509" s="5">
        <v>0</v>
      </c>
      <c r="KY509" s="5">
        <v>0</v>
      </c>
      <c r="KZ509" s="5">
        <v>0</v>
      </c>
      <c r="LA509" s="5">
        <v>0</v>
      </c>
      <c r="LB509" s="5">
        <v>0</v>
      </c>
      <c r="LC509" s="5">
        <v>0</v>
      </c>
      <c r="LD509" s="5">
        <v>0</v>
      </c>
      <c r="LE509" s="5">
        <v>0</v>
      </c>
      <c r="LF509" s="5">
        <v>0</v>
      </c>
      <c r="LG509" s="5">
        <v>0</v>
      </c>
      <c r="LH509" s="5">
        <v>0</v>
      </c>
      <c r="LI509" s="5">
        <v>0</v>
      </c>
      <c r="LJ509" s="5">
        <v>0</v>
      </c>
      <c r="LK509" s="5">
        <v>0</v>
      </c>
      <c r="LL509" s="5">
        <v>0</v>
      </c>
      <c r="LM509" s="5">
        <v>0</v>
      </c>
      <c r="LN509" s="5">
        <v>0</v>
      </c>
      <c r="LO509" s="5">
        <v>0</v>
      </c>
      <c r="LP509" s="5">
        <v>0</v>
      </c>
      <c r="LQ509" s="5"/>
      <c r="LT509" s="5">
        <v>0</v>
      </c>
      <c r="LU509" s="5">
        <v>0</v>
      </c>
      <c r="LV509" s="5">
        <v>0</v>
      </c>
      <c r="LW509" s="5">
        <v>0</v>
      </c>
      <c r="LX509" s="5">
        <v>0</v>
      </c>
      <c r="LY509" s="5">
        <v>0</v>
      </c>
      <c r="LZ509" s="5">
        <v>0</v>
      </c>
      <c r="MA509" s="5">
        <v>0</v>
      </c>
      <c r="MB509" s="5">
        <v>0</v>
      </c>
      <c r="MC509" s="5">
        <v>0</v>
      </c>
      <c r="MD509" s="5">
        <v>0</v>
      </c>
      <c r="ME509" s="5">
        <v>0</v>
      </c>
      <c r="MF509" s="5">
        <v>0</v>
      </c>
      <c r="MG509" s="5">
        <v>0</v>
      </c>
      <c r="MH509" s="5">
        <v>0</v>
      </c>
      <c r="MI509" s="5">
        <v>0</v>
      </c>
      <c r="MJ509" s="5">
        <v>0</v>
      </c>
      <c r="MK509" s="5">
        <v>0</v>
      </c>
      <c r="ML509" s="5">
        <v>0</v>
      </c>
      <c r="MM509" s="5">
        <v>0</v>
      </c>
      <c r="MN509" s="5">
        <v>0</v>
      </c>
      <c r="MO509" s="5">
        <v>0</v>
      </c>
      <c r="MP509" s="5">
        <v>0</v>
      </c>
      <c r="MQ509" s="5">
        <v>0</v>
      </c>
      <c r="MR509" s="5">
        <v>0</v>
      </c>
      <c r="MS509" s="5">
        <v>0</v>
      </c>
      <c r="MT509" s="5">
        <v>0</v>
      </c>
      <c r="MU509" s="5">
        <v>0</v>
      </c>
      <c r="MV509" s="5">
        <v>0</v>
      </c>
      <c r="MW509" s="5">
        <v>0</v>
      </c>
      <c r="MX509" s="5">
        <v>0</v>
      </c>
      <c r="MY509" s="5">
        <v>0</v>
      </c>
      <c r="MZ509" s="5">
        <v>0</v>
      </c>
      <c r="NA509" s="5">
        <v>0</v>
      </c>
      <c r="NB509" s="5">
        <v>0</v>
      </c>
      <c r="NC509" s="5">
        <v>0</v>
      </c>
      <c r="ND509" s="5">
        <v>0</v>
      </c>
      <c r="NE509" s="5">
        <v>0</v>
      </c>
      <c r="NF509" s="5">
        <v>0</v>
      </c>
      <c r="NG509" s="5">
        <v>0</v>
      </c>
      <c r="NH509" s="5">
        <v>0</v>
      </c>
      <c r="NI509" s="5">
        <v>0</v>
      </c>
      <c r="NJ509" s="5">
        <v>0</v>
      </c>
      <c r="NK509" s="5">
        <v>0</v>
      </c>
      <c r="NL509" s="5">
        <v>0</v>
      </c>
      <c r="NM509" s="5">
        <v>0</v>
      </c>
      <c r="NN509" s="5">
        <v>0</v>
      </c>
      <c r="NO509" s="5">
        <v>0</v>
      </c>
      <c r="NP509" s="5">
        <v>0</v>
      </c>
      <c r="NQ509" s="5">
        <v>0</v>
      </c>
      <c r="NR509" s="5">
        <v>0</v>
      </c>
      <c r="NS509" s="5">
        <v>0</v>
      </c>
      <c r="NT509" s="5">
        <v>0</v>
      </c>
      <c r="NU509" s="5">
        <v>0</v>
      </c>
      <c r="NV509" s="5">
        <v>0</v>
      </c>
      <c r="NW509" s="5">
        <v>0</v>
      </c>
      <c r="NX509" s="5">
        <v>0</v>
      </c>
      <c r="NY509" s="5">
        <v>0</v>
      </c>
      <c r="NZ509" s="5">
        <v>0</v>
      </c>
      <c r="OA509" s="5">
        <v>0</v>
      </c>
      <c r="OB509" s="5">
        <v>0</v>
      </c>
      <c r="OC509" s="5">
        <v>0</v>
      </c>
      <c r="OD509" s="5">
        <v>0</v>
      </c>
      <c r="OE509" s="5">
        <v>0</v>
      </c>
      <c r="OF509" s="5">
        <v>0</v>
      </c>
      <c r="OG509" s="5">
        <v>0</v>
      </c>
      <c r="OH509" s="5">
        <v>0</v>
      </c>
      <c r="OI509" s="5">
        <v>0</v>
      </c>
      <c r="OJ509" s="5">
        <v>0</v>
      </c>
      <c r="OK509" s="5">
        <v>0</v>
      </c>
      <c r="OL509" s="5">
        <v>0</v>
      </c>
      <c r="OM509" s="5">
        <v>0</v>
      </c>
      <c r="ON509" s="5"/>
      <c r="OQ509" s="59">
        <v>0</v>
      </c>
      <c r="OR509" s="59">
        <v>0</v>
      </c>
      <c r="OS509" s="59">
        <v>0</v>
      </c>
      <c r="OT509" s="59">
        <v>0</v>
      </c>
      <c r="OU509" s="59">
        <v>0</v>
      </c>
      <c r="OV509" s="59">
        <v>0</v>
      </c>
      <c r="OW509" s="59">
        <v>0</v>
      </c>
      <c r="OX509" s="59">
        <v>0</v>
      </c>
      <c r="OY509" s="59">
        <v>0</v>
      </c>
      <c r="OZ509" s="59">
        <v>0</v>
      </c>
      <c r="PA509" s="59">
        <v>0</v>
      </c>
      <c r="PB509" s="59">
        <v>0</v>
      </c>
      <c r="PC509" s="59">
        <v>0</v>
      </c>
      <c r="PD509" s="59">
        <v>0</v>
      </c>
      <c r="PE509" s="59">
        <v>0</v>
      </c>
      <c r="PF509" s="59">
        <v>0</v>
      </c>
      <c r="PG509" s="59">
        <v>0</v>
      </c>
      <c r="PH509" s="59">
        <v>0</v>
      </c>
      <c r="PI509" s="59">
        <v>0</v>
      </c>
      <c r="PJ509" s="59">
        <v>0</v>
      </c>
      <c r="PK509" s="59">
        <v>0</v>
      </c>
      <c r="PL509" s="59">
        <v>0</v>
      </c>
      <c r="PM509" s="59">
        <v>0</v>
      </c>
      <c r="PN509" s="59">
        <v>0</v>
      </c>
      <c r="PO509" s="59">
        <v>0</v>
      </c>
      <c r="PP509" s="59">
        <v>0</v>
      </c>
      <c r="PQ509" s="59">
        <v>0</v>
      </c>
      <c r="PR509" s="59">
        <v>0</v>
      </c>
      <c r="PS509" s="59">
        <v>0</v>
      </c>
      <c r="PT509" s="59">
        <v>0</v>
      </c>
      <c r="PU509" s="59">
        <v>0</v>
      </c>
      <c r="PV509" s="59">
        <v>0</v>
      </c>
      <c r="PW509" s="59">
        <v>0</v>
      </c>
      <c r="PX509" s="59">
        <v>0</v>
      </c>
      <c r="PY509" s="59">
        <v>0</v>
      </c>
      <c r="PZ509" s="59">
        <v>0</v>
      </c>
      <c r="QA509" s="59">
        <v>0</v>
      </c>
      <c r="QB509" s="59">
        <v>0</v>
      </c>
      <c r="QC509" s="59">
        <v>0</v>
      </c>
      <c r="QD509" s="59">
        <v>0</v>
      </c>
      <c r="QE509" s="59">
        <v>0</v>
      </c>
      <c r="QF509" s="59">
        <v>0</v>
      </c>
      <c r="QG509" s="59">
        <v>0</v>
      </c>
      <c r="QH509" s="59">
        <v>0</v>
      </c>
      <c r="QI509" s="59">
        <v>0</v>
      </c>
      <c r="QJ509" s="59">
        <v>0</v>
      </c>
      <c r="QK509" s="59">
        <v>0</v>
      </c>
      <c r="QL509" s="59">
        <v>0</v>
      </c>
      <c r="QM509" s="59">
        <v>0</v>
      </c>
      <c r="QN509" s="59">
        <v>0</v>
      </c>
      <c r="QO509" s="59">
        <v>0</v>
      </c>
      <c r="QP509" s="59">
        <v>0</v>
      </c>
      <c r="QQ509" s="59">
        <v>0</v>
      </c>
      <c r="QR509" s="59">
        <v>0</v>
      </c>
      <c r="QS509" s="59">
        <v>0</v>
      </c>
      <c r="QT509" s="59">
        <v>0</v>
      </c>
      <c r="QU509" s="59">
        <v>0</v>
      </c>
      <c r="QV509" s="59">
        <v>0</v>
      </c>
      <c r="QW509" s="59">
        <v>0</v>
      </c>
      <c r="QX509" s="59">
        <v>0</v>
      </c>
      <c r="QY509" s="59">
        <v>0</v>
      </c>
      <c r="QZ509" s="59">
        <v>0</v>
      </c>
      <c r="RA509" s="59">
        <v>0</v>
      </c>
      <c r="RB509" s="59">
        <v>0</v>
      </c>
      <c r="RC509" s="59">
        <v>0</v>
      </c>
      <c r="RD509" s="59">
        <v>0</v>
      </c>
      <c r="RE509" s="59">
        <v>0</v>
      </c>
      <c r="RF509" s="59">
        <v>0</v>
      </c>
      <c r="RG509" s="59">
        <v>0</v>
      </c>
      <c r="RH509" s="59">
        <v>0</v>
      </c>
      <c r="RI509" s="59">
        <v>0</v>
      </c>
      <c r="RJ509" s="59">
        <v>0</v>
      </c>
      <c r="RK509" s="59"/>
      <c r="RN509" s="59">
        <v>0</v>
      </c>
      <c r="RO509" s="59">
        <v>0</v>
      </c>
      <c r="RP509" s="59">
        <v>0</v>
      </c>
      <c r="RQ509" s="59">
        <v>0</v>
      </c>
      <c r="RR509" s="59">
        <v>0</v>
      </c>
      <c r="RS509" s="59">
        <v>0</v>
      </c>
      <c r="RT509" s="59">
        <v>0</v>
      </c>
      <c r="RU509" s="59">
        <v>0</v>
      </c>
      <c r="RV509" s="59">
        <v>0</v>
      </c>
      <c r="RW509" s="59">
        <v>0</v>
      </c>
      <c r="RX509" s="59">
        <v>0</v>
      </c>
      <c r="RY509" s="59">
        <v>0</v>
      </c>
      <c r="RZ509" s="59">
        <v>0</v>
      </c>
      <c r="SA509" s="59">
        <v>0</v>
      </c>
      <c r="SB509" s="59">
        <v>0</v>
      </c>
      <c r="SC509" s="59">
        <v>0</v>
      </c>
      <c r="SD509" s="59">
        <v>0</v>
      </c>
      <c r="SE509" s="59">
        <v>0</v>
      </c>
      <c r="SF509" s="59">
        <v>0</v>
      </c>
      <c r="SG509" s="59">
        <v>0</v>
      </c>
      <c r="SH509" s="59">
        <v>0</v>
      </c>
      <c r="SI509" s="59">
        <v>0</v>
      </c>
      <c r="SJ509" s="59">
        <v>0</v>
      </c>
      <c r="SK509" s="59">
        <v>0</v>
      </c>
      <c r="SL509" s="59">
        <v>0</v>
      </c>
      <c r="SM509" s="59">
        <v>0</v>
      </c>
      <c r="SN509" s="59">
        <v>0</v>
      </c>
      <c r="SO509" s="59">
        <v>0</v>
      </c>
      <c r="SP509" s="59">
        <v>0</v>
      </c>
      <c r="SQ509" s="59">
        <v>0</v>
      </c>
      <c r="SR509" s="59">
        <v>0</v>
      </c>
      <c r="SS509" s="59">
        <v>0</v>
      </c>
      <c r="ST509" s="59">
        <v>0</v>
      </c>
      <c r="SU509" s="59">
        <v>0</v>
      </c>
      <c r="SV509" s="59">
        <v>0</v>
      </c>
      <c r="SW509" s="59">
        <v>0</v>
      </c>
      <c r="SX509" s="59">
        <v>0</v>
      </c>
      <c r="SY509" s="59">
        <v>0</v>
      </c>
      <c r="SZ509" s="59">
        <v>0</v>
      </c>
      <c r="TA509" s="59">
        <v>0</v>
      </c>
      <c r="TB509" s="59">
        <v>0</v>
      </c>
      <c r="TC509" s="59">
        <v>0</v>
      </c>
      <c r="TD509" s="59">
        <v>0</v>
      </c>
      <c r="TE509" s="59">
        <v>0</v>
      </c>
      <c r="TF509" s="59">
        <v>0</v>
      </c>
      <c r="TG509" s="59">
        <v>0</v>
      </c>
      <c r="TH509" s="59">
        <v>0</v>
      </c>
      <c r="TI509" s="59">
        <v>0</v>
      </c>
      <c r="TJ509" s="59">
        <v>0</v>
      </c>
      <c r="TK509" s="59">
        <v>0</v>
      </c>
      <c r="TL509" s="59">
        <v>0</v>
      </c>
      <c r="TM509" s="59">
        <v>0</v>
      </c>
      <c r="TN509" s="59">
        <v>0</v>
      </c>
      <c r="TO509" s="59">
        <v>0</v>
      </c>
      <c r="TP509" s="59">
        <v>0</v>
      </c>
      <c r="TQ509" s="59">
        <v>0</v>
      </c>
      <c r="TR509" s="59">
        <v>0</v>
      </c>
      <c r="TS509" s="59">
        <v>0</v>
      </c>
      <c r="TT509" s="59">
        <v>0</v>
      </c>
      <c r="TU509" s="59">
        <v>0</v>
      </c>
      <c r="TV509" s="59">
        <v>0</v>
      </c>
      <c r="TW509" s="59">
        <v>0</v>
      </c>
      <c r="TX509" s="59">
        <v>0</v>
      </c>
      <c r="TY509" s="59">
        <v>0</v>
      </c>
      <c r="TZ509" s="59">
        <v>0</v>
      </c>
      <c r="UA509" s="59">
        <v>0</v>
      </c>
      <c r="UB509" s="59">
        <v>0</v>
      </c>
      <c r="UC509" s="59">
        <v>0</v>
      </c>
      <c r="UD509" s="59">
        <v>0</v>
      </c>
      <c r="UE509" s="59">
        <v>0</v>
      </c>
      <c r="UF509" s="59">
        <v>0</v>
      </c>
      <c r="UG509" s="59">
        <v>0</v>
      </c>
      <c r="UH509" s="59"/>
      <c r="UK509" s="59">
        <v>0</v>
      </c>
      <c r="UL509" s="59">
        <v>0</v>
      </c>
      <c r="UM509" s="59">
        <v>0</v>
      </c>
      <c r="UN509" s="59">
        <v>0</v>
      </c>
      <c r="UO509" s="59">
        <v>0</v>
      </c>
      <c r="UP509" s="59">
        <v>0</v>
      </c>
      <c r="UQ509" s="59"/>
      <c r="UT509" s="59">
        <v>0</v>
      </c>
      <c r="UU509" s="59">
        <v>0</v>
      </c>
      <c r="UV509" s="59">
        <v>0</v>
      </c>
      <c r="UW509" s="59">
        <v>0</v>
      </c>
      <c r="UX509" s="59">
        <v>0</v>
      </c>
      <c r="UY509" s="59">
        <v>0</v>
      </c>
      <c r="UZ509" s="59"/>
      <c r="VC509" s="59">
        <v>0</v>
      </c>
      <c r="VD509" s="59">
        <v>0</v>
      </c>
      <c r="VE509" s="59">
        <v>0</v>
      </c>
      <c r="VF509" s="59">
        <v>0</v>
      </c>
      <c r="VG509" s="59">
        <v>0</v>
      </c>
      <c r="VH509" s="59">
        <v>0</v>
      </c>
      <c r="VI509" s="59"/>
      <c r="VL509" s="59">
        <v>0</v>
      </c>
      <c r="VM509" s="59">
        <v>0</v>
      </c>
      <c r="VN509" s="59">
        <v>0</v>
      </c>
      <c r="VO509" s="59">
        <v>0</v>
      </c>
      <c r="VP509" s="59">
        <v>0</v>
      </c>
      <c r="VQ509" s="59">
        <v>0</v>
      </c>
      <c r="VR509" s="59"/>
      <c r="VU509" s="59">
        <v>0</v>
      </c>
      <c r="VV509" s="59">
        <v>0</v>
      </c>
      <c r="VW509" s="59">
        <v>0</v>
      </c>
      <c r="VX509" s="59">
        <v>0</v>
      </c>
      <c r="VY509" s="59">
        <v>0</v>
      </c>
      <c r="VZ509" s="59">
        <v>0</v>
      </c>
      <c r="WA509" s="59"/>
      <c r="WD509" s="59">
        <v>0</v>
      </c>
      <c r="WE509" s="59">
        <v>0</v>
      </c>
      <c r="WF509" s="59">
        <v>0</v>
      </c>
      <c r="WG509" s="59">
        <v>0</v>
      </c>
      <c r="WH509" s="59">
        <v>0</v>
      </c>
      <c r="WI509" s="59">
        <v>0</v>
      </c>
      <c r="WJ509" s="59"/>
      <c r="WM509" s="59">
        <v>0</v>
      </c>
      <c r="WN509" s="59">
        <v>0</v>
      </c>
      <c r="WO509" s="59">
        <v>0</v>
      </c>
      <c r="WP509" s="59">
        <v>0</v>
      </c>
      <c r="WQ509" s="59">
        <v>0</v>
      </c>
      <c r="WR509" s="59">
        <v>0</v>
      </c>
      <c r="WS509" s="59"/>
      <c r="WV509" s="74">
        <v>0</v>
      </c>
      <c r="WW509" s="74">
        <v>0</v>
      </c>
      <c r="WX509" s="74">
        <v>0</v>
      </c>
      <c r="WY509" s="74">
        <v>0</v>
      </c>
      <c r="WZ509" s="74">
        <v>0</v>
      </c>
      <c r="XA509" s="74">
        <v>0</v>
      </c>
      <c r="XB509" s="74"/>
      <c r="XE509" s="80">
        <v>0</v>
      </c>
      <c r="XF509" s="80">
        <v>0</v>
      </c>
      <c r="XG509" s="80">
        <v>0</v>
      </c>
      <c r="XH509" s="80">
        <v>0</v>
      </c>
      <c r="XI509" s="80">
        <v>0</v>
      </c>
      <c r="XJ509" s="80">
        <v>0</v>
      </c>
      <c r="XK509" s="80"/>
      <c r="XL509" s="75"/>
      <c r="XM509" s="75"/>
      <c r="XN509" s="80">
        <v>0</v>
      </c>
      <c r="XO509" s="80">
        <v>0</v>
      </c>
      <c r="XP509" s="80">
        <v>0</v>
      </c>
      <c r="XQ509" s="80">
        <v>0</v>
      </c>
      <c r="XR509" s="80">
        <v>0</v>
      </c>
      <c r="XS509" s="80">
        <v>0</v>
      </c>
      <c r="XT509" s="80"/>
      <c r="XW509" s="80">
        <v>0</v>
      </c>
      <c r="XX509" s="80">
        <v>0</v>
      </c>
      <c r="XY509" s="80">
        <v>0</v>
      </c>
      <c r="XZ509" s="80">
        <v>0</v>
      </c>
      <c r="YA509" s="80">
        <v>0</v>
      </c>
      <c r="YB509" s="80">
        <v>0</v>
      </c>
      <c r="YC509" s="80"/>
      <c r="YF509" s="5">
        <v>0</v>
      </c>
      <c r="YG509" s="5">
        <v>0</v>
      </c>
      <c r="YH509" s="5">
        <v>0</v>
      </c>
      <c r="YI509" s="5">
        <v>0</v>
      </c>
      <c r="YJ509" s="5">
        <v>0</v>
      </c>
      <c r="YK509" s="5">
        <v>0</v>
      </c>
      <c r="YL509" s="5"/>
      <c r="YO509" s="5">
        <v>0</v>
      </c>
      <c r="YP509" s="5">
        <v>0</v>
      </c>
      <c r="YQ509" s="5">
        <v>0</v>
      </c>
      <c r="YR509" s="5">
        <v>0</v>
      </c>
      <c r="YS509" s="5">
        <v>0</v>
      </c>
      <c r="YT509" s="5">
        <v>0</v>
      </c>
      <c r="YU509" s="5"/>
      <c r="YX509" s="5">
        <v>0</v>
      </c>
      <c r="YY509" s="5">
        <v>0</v>
      </c>
      <c r="YZ509" s="5">
        <v>0</v>
      </c>
      <c r="ZA509" s="5">
        <v>0</v>
      </c>
      <c r="ZB509" s="5">
        <v>0</v>
      </c>
      <c r="ZC509" s="5">
        <v>0</v>
      </c>
      <c r="ZD509" s="5"/>
      <c r="ZG509" s="5">
        <v>0</v>
      </c>
      <c r="ZH509" s="5">
        <v>0</v>
      </c>
      <c r="ZI509" s="5">
        <v>0</v>
      </c>
      <c r="ZJ509" s="5">
        <v>0</v>
      </c>
      <c r="ZK509" s="5">
        <v>0</v>
      </c>
      <c r="ZL509" s="5">
        <v>0</v>
      </c>
      <c r="ZM509" s="5"/>
      <c r="ZP509" s="60">
        <v>0</v>
      </c>
      <c r="ZQ509" s="60">
        <v>0</v>
      </c>
      <c r="ZR509" s="60">
        <v>0</v>
      </c>
      <c r="ZS509" s="60">
        <v>0</v>
      </c>
      <c r="ZT509" s="60">
        <v>0</v>
      </c>
      <c r="ZU509" s="60">
        <v>0</v>
      </c>
      <c r="ZV509" s="60"/>
      <c r="ZY509" s="60">
        <v>0</v>
      </c>
      <c r="ZZ509" s="60">
        <v>0</v>
      </c>
      <c r="AAA509" s="60">
        <v>0</v>
      </c>
      <c r="AAB509" s="60">
        <v>0</v>
      </c>
      <c r="AAC509" s="60">
        <v>0</v>
      </c>
      <c r="AAD509" s="60">
        <v>0</v>
      </c>
      <c r="AAE509" s="60"/>
      <c r="AAH509" s="60">
        <v>0</v>
      </c>
      <c r="AAI509" s="60">
        <v>0</v>
      </c>
      <c r="AAJ509" s="60">
        <v>0</v>
      </c>
      <c r="AAK509" s="60">
        <v>0</v>
      </c>
      <c r="AAL509" s="60">
        <v>0</v>
      </c>
      <c r="AAM509" s="60">
        <v>0</v>
      </c>
      <c r="AAN509" s="60"/>
      <c r="AAQ509" s="5">
        <v>0</v>
      </c>
      <c r="AAR509" s="5">
        <v>0</v>
      </c>
      <c r="AAS509" s="5">
        <v>0</v>
      </c>
      <c r="AAT509" s="5">
        <v>0</v>
      </c>
      <c r="AAU509" s="5">
        <v>0</v>
      </c>
      <c r="AAV509" s="5">
        <v>0</v>
      </c>
    </row>
    <row r="510" spans="2:724" ht="15" customHeight="1">
      <c r="B510" s="228">
        <v>237</v>
      </c>
      <c r="C510" s="228" t="e">
        <v>#N/A</v>
      </c>
      <c r="D510" s="229" t="e">
        <v>#N/A</v>
      </c>
      <c r="E510" s="73" t="b">
        <v>0</v>
      </c>
      <c r="F510" s="229" t="s">
        <v>426</v>
      </c>
      <c r="G510" s="230" t="s">
        <v>426</v>
      </c>
      <c r="H510" s="57" t="s">
        <v>217</v>
      </c>
      <c r="I510" s="57"/>
      <c r="J510" s="229" t="e">
        <v>#N/A</v>
      </c>
      <c r="K510" s="232">
        <v>15000</v>
      </c>
      <c r="L510" s="232">
        <v>0</v>
      </c>
      <c r="M510" s="73" t="b">
        <v>1</v>
      </c>
      <c r="N510" s="73" t="b">
        <v>1</v>
      </c>
      <c r="O510" s="73" t="b">
        <v>1</v>
      </c>
      <c r="P510" s="27" t="s">
        <v>426</v>
      </c>
      <c r="Q510" s="27" t="s">
        <v>426</v>
      </c>
      <c r="R510" s="69">
        <v>0</v>
      </c>
      <c r="S510" s="69">
        <v>0</v>
      </c>
      <c r="T510" s="69">
        <v>0</v>
      </c>
      <c r="U510" s="69">
        <v>0</v>
      </c>
      <c r="V510" s="69">
        <v>0</v>
      </c>
      <c r="W510" s="69">
        <v>0</v>
      </c>
      <c r="Z510" s="232">
        <v>0</v>
      </c>
      <c r="AA510" s="232">
        <v>0</v>
      </c>
      <c r="AB510" s="232">
        <v>0</v>
      </c>
      <c r="AC510" s="232">
        <v>0</v>
      </c>
      <c r="AD510" s="232">
        <v>0</v>
      </c>
      <c r="AE510" s="232">
        <v>0</v>
      </c>
      <c r="AF510" s="232">
        <v>0</v>
      </c>
      <c r="AG510" s="232">
        <v>0</v>
      </c>
      <c r="AH510" s="232">
        <v>0</v>
      </c>
      <c r="AI510" s="232">
        <v>0</v>
      </c>
      <c r="AJ510" s="232">
        <v>0</v>
      </c>
      <c r="AK510" s="232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5">
        <v>0</v>
      </c>
      <c r="CP510" s="5">
        <v>0</v>
      </c>
      <c r="CQ510" s="5">
        <v>0</v>
      </c>
      <c r="CR510" s="5">
        <v>0</v>
      </c>
      <c r="CS510" s="5">
        <v>0</v>
      </c>
      <c r="CU510" s="69">
        <v>0</v>
      </c>
      <c r="CV510" s="69">
        <v>0</v>
      </c>
      <c r="CW510" s="69">
        <v>0</v>
      </c>
      <c r="CX510" s="69">
        <v>0</v>
      </c>
      <c r="CY510" s="69">
        <v>0</v>
      </c>
      <c r="CZ510" s="69">
        <v>0</v>
      </c>
      <c r="DC510" s="5">
        <v>0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0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/>
      <c r="FZ510" s="5">
        <v>0</v>
      </c>
      <c r="GA510" s="5">
        <v>0</v>
      </c>
      <c r="GB510" s="5">
        <v>0</v>
      </c>
      <c r="GC510" s="5">
        <v>0</v>
      </c>
      <c r="GD510" s="5">
        <v>0</v>
      </c>
      <c r="GE510" s="5">
        <v>0</v>
      </c>
      <c r="GF510" s="5">
        <v>0</v>
      </c>
      <c r="GG510" s="5">
        <v>0</v>
      </c>
      <c r="GH510" s="5">
        <v>0</v>
      </c>
      <c r="GI510" s="5">
        <v>0</v>
      </c>
      <c r="GJ510" s="5">
        <v>0</v>
      </c>
      <c r="GK510" s="5">
        <v>0</v>
      </c>
      <c r="GL510" s="5">
        <v>0</v>
      </c>
      <c r="GM510" s="5">
        <v>0</v>
      </c>
      <c r="GN510" s="5">
        <v>0</v>
      </c>
      <c r="GO510" s="5">
        <v>0</v>
      </c>
      <c r="GP510" s="5">
        <v>0</v>
      </c>
      <c r="GQ510" s="5">
        <v>0</v>
      </c>
      <c r="GR510" s="5">
        <v>0</v>
      </c>
      <c r="GS510" s="5">
        <v>0</v>
      </c>
      <c r="GT510" s="5">
        <v>0</v>
      </c>
      <c r="GU510" s="5">
        <v>0</v>
      </c>
      <c r="GV510" s="5">
        <v>0</v>
      </c>
      <c r="GW510" s="5">
        <v>0</v>
      </c>
      <c r="GX510" s="5">
        <v>0</v>
      </c>
      <c r="GY510" s="5">
        <v>0</v>
      </c>
      <c r="GZ510" s="5">
        <v>0</v>
      </c>
      <c r="HA510" s="5">
        <v>0</v>
      </c>
      <c r="HB510" s="5">
        <v>0</v>
      </c>
      <c r="HC510" s="5">
        <v>0</v>
      </c>
      <c r="HD510" s="5">
        <v>0</v>
      </c>
      <c r="HE510" s="5">
        <v>0</v>
      </c>
      <c r="HF510" s="5">
        <v>0</v>
      </c>
      <c r="HG510" s="5">
        <v>0</v>
      </c>
      <c r="HH510" s="5">
        <v>0</v>
      </c>
      <c r="HI510" s="5">
        <v>0</v>
      </c>
      <c r="HJ510" s="5">
        <v>0</v>
      </c>
      <c r="HK510" s="5">
        <v>0</v>
      </c>
      <c r="HL510" s="5">
        <v>0</v>
      </c>
      <c r="HM510" s="5">
        <v>0</v>
      </c>
      <c r="HN510" s="5">
        <v>0</v>
      </c>
      <c r="HO510" s="5">
        <v>0</v>
      </c>
      <c r="HP510" s="5">
        <v>0</v>
      </c>
      <c r="HQ510" s="5">
        <v>0</v>
      </c>
      <c r="HR510" s="5">
        <v>0</v>
      </c>
      <c r="HS510" s="5">
        <v>0</v>
      </c>
      <c r="HT510" s="5">
        <v>0</v>
      </c>
      <c r="HU510" s="5">
        <v>0</v>
      </c>
      <c r="HV510" s="5">
        <v>0</v>
      </c>
      <c r="HW510" s="5">
        <v>0</v>
      </c>
      <c r="HX510" s="5">
        <v>0</v>
      </c>
      <c r="HY510" s="5">
        <v>0</v>
      </c>
      <c r="HZ510" s="5">
        <v>0</v>
      </c>
      <c r="IA510" s="5">
        <v>0</v>
      </c>
      <c r="IB510" s="5">
        <v>0</v>
      </c>
      <c r="IC510" s="5">
        <v>0</v>
      </c>
      <c r="ID510" s="5">
        <v>0</v>
      </c>
      <c r="IE510" s="5">
        <v>0</v>
      </c>
      <c r="IF510" s="5">
        <v>0</v>
      </c>
      <c r="IG510" s="5">
        <v>0</v>
      </c>
      <c r="IH510" s="5">
        <v>0</v>
      </c>
      <c r="II510" s="5">
        <v>0</v>
      </c>
      <c r="IJ510" s="5">
        <v>0</v>
      </c>
      <c r="IK510" s="5">
        <v>0</v>
      </c>
      <c r="IL510" s="5">
        <v>0</v>
      </c>
      <c r="IM510" s="5">
        <v>0</v>
      </c>
      <c r="IN510" s="5">
        <v>0</v>
      </c>
      <c r="IO510" s="5">
        <v>0</v>
      </c>
      <c r="IP510" s="5">
        <v>0</v>
      </c>
      <c r="IQ510" s="5">
        <v>0</v>
      </c>
      <c r="IR510" s="5">
        <v>0</v>
      </c>
      <c r="IS510" s="5">
        <v>0</v>
      </c>
      <c r="IT510" s="5"/>
      <c r="IW510" s="5">
        <v>0</v>
      </c>
      <c r="IX510" s="5">
        <v>0</v>
      </c>
      <c r="IY510" s="5">
        <v>0</v>
      </c>
      <c r="IZ510" s="5">
        <v>0</v>
      </c>
      <c r="JA510" s="5">
        <v>0</v>
      </c>
      <c r="JB510" s="5">
        <v>0</v>
      </c>
      <c r="JC510" s="5">
        <v>0</v>
      </c>
      <c r="JD510" s="5">
        <v>0</v>
      </c>
      <c r="JE510" s="5">
        <v>0</v>
      </c>
      <c r="JF510" s="5">
        <v>0</v>
      </c>
      <c r="JG510" s="5">
        <v>0</v>
      </c>
      <c r="JH510" s="5">
        <v>0</v>
      </c>
      <c r="JI510" s="5">
        <v>0</v>
      </c>
      <c r="JJ510" s="5">
        <v>0</v>
      </c>
      <c r="JK510" s="5">
        <v>0</v>
      </c>
      <c r="JL510" s="5">
        <v>0</v>
      </c>
      <c r="JM510" s="5">
        <v>0</v>
      </c>
      <c r="JN510" s="5">
        <v>0</v>
      </c>
      <c r="JO510" s="5">
        <v>0</v>
      </c>
      <c r="JP510" s="5">
        <v>0</v>
      </c>
      <c r="JQ510" s="5">
        <v>0</v>
      </c>
      <c r="JR510" s="5">
        <v>0</v>
      </c>
      <c r="JS510" s="5">
        <v>0</v>
      </c>
      <c r="JT510" s="5">
        <v>0</v>
      </c>
      <c r="JU510" s="5">
        <v>0</v>
      </c>
      <c r="JV510" s="5">
        <v>0</v>
      </c>
      <c r="JW510" s="5">
        <v>0</v>
      </c>
      <c r="JX510" s="5">
        <v>0</v>
      </c>
      <c r="JY510" s="5">
        <v>0</v>
      </c>
      <c r="JZ510" s="5">
        <v>0</v>
      </c>
      <c r="KA510" s="5">
        <v>0</v>
      </c>
      <c r="KB510" s="5">
        <v>0</v>
      </c>
      <c r="KC510" s="5">
        <v>0</v>
      </c>
      <c r="KD510" s="5">
        <v>0</v>
      </c>
      <c r="KE510" s="5">
        <v>0</v>
      </c>
      <c r="KF510" s="5">
        <v>0</v>
      </c>
      <c r="KG510" s="5">
        <v>0</v>
      </c>
      <c r="KH510" s="5">
        <v>0</v>
      </c>
      <c r="KI510" s="5">
        <v>0</v>
      </c>
      <c r="KJ510" s="5">
        <v>0</v>
      </c>
      <c r="KK510" s="5">
        <v>0</v>
      </c>
      <c r="KL510" s="5">
        <v>0</v>
      </c>
      <c r="KM510" s="5">
        <v>0</v>
      </c>
      <c r="KN510" s="5">
        <v>0</v>
      </c>
      <c r="KO510" s="5">
        <v>0</v>
      </c>
      <c r="KP510" s="5">
        <v>0</v>
      </c>
      <c r="KQ510" s="5">
        <v>0</v>
      </c>
      <c r="KR510" s="5">
        <v>0</v>
      </c>
      <c r="KS510" s="5">
        <v>0</v>
      </c>
      <c r="KT510" s="5">
        <v>0</v>
      </c>
      <c r="KU510" s="5">
        <v>0</v>
      </c>
      <c r="KV510" s="5">
        <v>0</v>
      </c>
      <c r="KW510" s="5">
        <v>0</v>
      </c>
      <c r="KX510" s="5">
        <v>0</v>
      </c>
      <c r="KY510" s="5">
        <v>0</v>
      </c>
      <c r="KZ510" s="5">
        <v>0</v>
      </c>
      <c r="LA510" s="5">
        <v>0</v>
      </c>
      <c r="LB510" s="5">
        <v>0</v>
      </c>
      <c r="LC510" s="5">
        <v>0</v>
      </c>
      <c r="LD510" s="5">
        <v>0</v>
      </c>
      <c r="LE510" s="5">
        <v>0</v>
      </c>
      <c r="LF510" s="5">
        <v>0</v>
      </c>
      <c r="LG510" s="5">
        <v>0</v>
      </c>
      <c r="LH510" s="5">
        <v>0</v>
      </c>
      <c r="LI510" s="5">
        <v>0</v>
      </c>
      <c r="LJ510" s="5">
        <v>0</v>
      </c>
      <c r="LK510" s="5">
        <v>0</v>
      </c>
      <c r="LL510" s="5">
        <v>0</v>
      </c>
      <c r="LM510" s="5">
        <v>0</v>
      </c>
      <c r="LN510" s="5">
        <v>0</v>
      </c>
      <c r="LO510" s="5">
        <v>0</v>
      </c>
      <c r="LP510" s="5">
        <v>0</v>
      </c>
      <c r="LQ510" s="5"/>
      <c r="LT510" s="5">
        <v>0</v>
      </c>
      <c r="LU510" s="5">
        <v>0</v>
      </c>
      <c r="LV510" s="5">
        <v>0</v>
      </c>
      <c r="LW510" s="5">
        <v>0</v>
      </c>
      <c r="LX510" s="5">
        <v>0</v>
      </c>
      <c r="LY510" s="5">
        <v>0</v>
      </c>
      <c r="LZ510" s="5">
        <v>0</v>
      </c>
      <c r="MA510" s="5">
        <v>0</v>
      </c>
      <c r="MB510" s="5">
        <v>0</v>
      </c>
      <c r="MC510" s="5">
        <v>0</v>
      </c>
      <c r="MD510" s="5">
        <v>0</v>
      </c>
      <c r="ME510" s="5">
        <v>0</v>
      </c>
      <c r="MF510" s="5">
        <v>0</v>
      </c>
      <c r="MG510" s="5">
        <v>0</v>
      </c>
      <c r="MH510" s="5">
        <v>0</v>
      </c>
      <c r="MI510" s="5">
        <v>0</v>
      </c>
      <c r="MJ510" s="5">
        <v>0</v>
      </c>
      <c r="MK510" s="5">
        <v>0</v>
      </c>
      <c r="ML510" s="5">
        <v>0</v>
      </c>
      <c r="MM510" s="5">
        <v>0</v>
      </c>
      <c r="MN510" s="5">
        <v>0</v>
      </c>
      <c r="MO510" s="5">
        <v>0</v>
      </c>
      <c r="MP510" s="5">
        <v>0</v>
      </c>
      <c r="MQ510" s="5">
        <v>0</v>
      </c>
      <c r="MR510" s="5">
        <v>0</v>
      </c>
      <c r="MS510" s="5">
        <v>0</v>
      </c>
      <c r="MT510" s="5">
        <v>0</v>
      </c>
      <c r="MU510" s="5">
        <v>0</v>
      </c>
      <c r="MV510" s="5">
        <v>0</v>
      </c>
      <c r="MW510" s="5">
        <v>0</v>
      </c>
      <c r="MX510" s="5">
        <v>0</v>
      </c>
      <c r="MY510" s="5">
        <v>0</v>
      </c>
      <c r="MZ510" s="5">
        <v>0</v>
      </c>
      <c r="NA510" s="5">
        <v>0</v>
      </c>
      <c r="NB510" s="5">
        <v>0</v>
      </c>
      <c r="NC510" s="5">
        <v>0</v>
      </c>
      <c r="ND510" s="5">
        <v>0</v>
      </c>
      <c r="NE510" s="5">
        <v>0</v>
      </c>
      <c r="NF510" s="5">
        <v>0</v>
      </c>
      <c r="NG510" s="5">
        <v>0</v>
      </c>
      <c r="NH510" s="5">
        <v>0</v>
      </c>
      <c r="NI510" s="5">
        <v>0</v>
      </c>
      <c r="NJ510" s="5">
        <v>0</v>
      </c>
      <c r="NK510" s="5">
        <v>0</v>
      </c>
      <c r="NL510" s="5">
        <v>0</v>
      </c>
      <c r="NM510" s="5">
        <v>0</v>
      </c>
      <c r="NN510" s="5">
        <v>0</v>
      </c>
      <c r="NO510" s="5">
        <v>0</v>
      </c>
      <c r="NP510" s="5">
        <v>0</v>
      </c>
      <c r="NQ510" s="5">
        <v>0</v>
      </c>
      <c r="NR510" s="5">
        <v>0</v>
      </c>
      <c r="NS510" s="5">
        <v>0</v>
      </c>
      <c r="NT510" s="5">
        <v>0</v>
      </c>
      <c r="NU510" s="5">
        <v>0</v>
      </c>
      <c r="NV510" s="5">
        <v>0</v>
      </c>
      <c r="NW510" s="5">
        <v>0</v>
      </c>
      <c r="NX510" s="5">
        <v>0</v>
      </c>
      <c r="NY510" s="5">
        <v>0</v>
      </c>
      <c r="NZ510" s="5">
        <v>0</v>
      </c>
      <c r="OA510" s="5">
        <v>0</v>
      </c>
      <c r="OB510" s="5">
        <v>0</v>
      </c>
      <c r="OC510" s="5">
        <v>0</v>
      </c>
      <c r="OD510" s="5">
        <v>0</v>
      </c>
      <c r="OE510" s="5">
        <v>0</v>
      </c>
      <c r="OF510" s="5">
        <v>0</v>
      </c>
      <c r="OG510" s="5">
        <v>0</v>
      </c>
      <c r="OH510" s="5">
        <v>0</v>
      </c>
      <c r="OI510" s="5">
        <v>0</v>
      </c>
      <c r="OJ510" s="5">
        <v>0</v>
      </c>
      <c r="OK510" s="5">
        <v>0</v>
      </c>
      <c r="OL510" s="5">
        <v>0</v>
      </c>
      <c r="OM510" s="5">
        <v>0</v>
      </c>
      <c r="ON510" s="5"/>
      <c r="OQ510" s="59">
        <v>0</v>
      </c>
      <c r="OR510" s="59">
        <v>0</v>
      </c>
      <c r="OS510" s="59">
        <v>0</v>
      </c>
      <c r="OT510" s="59">
        <v>0</v>
      </c>
      <c r="OU510" s="59">
        <v>0</v>
      </c>
      <c r="OV510" s="59">
        <v>0</v>
      </c>
      <c r="OW510" s="59">
        <v>0</v>
      </c>
      <c r="OX510" s="59">
        <v>0</v>
      </c>
      <c r="OY510" s="59">
        <v>0</v>
      </c>
      <c r="OZ510" s="59">
        <v>0</v>
      </c>
      <c r="PA510" s="59">
        <v>0</v>
      </c>
      <c r="PB510" s="59">
        <v>0</v>
      </c>
      <c r="PC510" s="59">
        <v>0</v>
      </c>
      <c r="PD510" s="59">
        <v>0</v>
      </c>
      <c r="PE510" s="59">
        <v>0</v>
      </c>
      <c r="PF510" s="59">
        <v>0</v>
      </c>
      <c r="PG510" s="59">
        <v>0</v>
      </c>
      <c r="PH510" s="59">
        <v>0</v>
      </c>
      <c r="PI510" s="59">
        <v>0</v>
      </c>
      <c r="PJ510" s="59">
        <v>0</v>
      </c>
      <c r="PK510" s="59">
        <v>0</v>
      </c>
      <c r="PL510" s="59">
        <v>0</v>
      </c>
      <c r="PM510" s="59">
        <v>0</v>
      </c>
      <c r="PN510" s="59">
        <v>0</v>
      </c>
      <c r="PO510" s="59">
        <v>0</v>
      </c>
      <c r="PP510" s="59">
        <v>0</v>
      </c>
      <c r="PQ510" s="59">
        <v>0</v>
      </c>
      <c r="PR510" s="59">
        <v>0</v>
      </c>
      <c r="PS510" s="59">
        <v>0</v>
      </c>
      <c r="PT510" s="59">
        <v>0</v>
      </c>
      <c r="PU510" s="59">
        <v>0</v>
      </c>
      <c r="PV510" s="59">
        <v>0</v>
      </c>
      <c r="PW510" s="59">
        <v>0</v>
      </c>
      <c r="PX510" s="59">
        <v>0</v>
      </c>
      <c r="PY510" s="59">
        <v>0</v>
      </c>
      <c r="PZ510" s="59">
        <v>0</v>
      </c>
      <c r="QA510" s="59">
        <v>0</v>
      </c>
      <c r="QB510" s="59">
        <v>0</v>
      </c>
      <c r="QC510" s="59">
        <v>0</v>
      </c>
      <c r="QD510" s="59">
        <v>0</v>
      </c>
      <c r="QE510" s="59">
        <v>0</v>
      </c>
      <c r="QF510" s="59">
        <v>0</v>
      </c>
      <c r="QG510" s="59">
        <v>0</v>
      </c>
      <c r="QH510" s="59">
        <v>0</v>
      </c>
      <c r="QI510" s="59">
        <v>0</v>
      </c>
      <c r="QJ510" s="59">
        <v>0</v>
      </c>
      <c r="QK510" s="59">
        <v>0</v>
      </c>
      <c r="QL510" s="59">
        <v>0</v>
      </c>
      <c r="QM510" s="59">
        <v>0</v>
      </c>
      <c r="QN510" s="59">
        <v>0</v>
      </c>
      <c r="QO510" s="59">
        <v>0</v>
      </c>
      <c r="QP510" s="59">
        <v>0</v>
      </c>
      <c r="QQ510" s="59">
        <v>0</v>
      </c>
      <c r="QR510" s="59">
        <v>0</v>
      </c>
      <c r="QS510" s="59">
        <v>0</v>
      </c>
      <c r="QT510" s="59">
        <v>0</v>
      </c>
      <c r="QU510" s="59">
        <v>0</v>
      </c>
      <c r="QV510" s="59">
        <v>0</v>
      </c>
      <c r="QW510" s="59">
        <v>0</v>
      </c>
      <c r="QX510" s="59">
        <v>0</v>
      </c>
      <c r="QY510" s="59">
        <v>0</v>
      </c>
      <c r="QZ510" s="59">
        <v>0</v>
      </c>
      <c r="RA510" s="59">
        <v>0</v>
      </c>
      <c r="RB510" s="59">
        <v>0</v>
      </c>
      <c r="RC510" s="59">
        <v>0</v>
      </c>
      <c r="RD510" s="59">
        <v>0</v>
      </c>
      <c r="RE510" s="59">
        <v>0</v>
      </c>
      <c r="RF510" s="59">
        <v>0</v>
      </c>
      <c r="RG510" s="59">
        <v>0</v>
      </c>
      <c r="RH510" s="59">
        <v>0</v>
      </c>
      <c r="RI510" s="59">
        <v>0</v>
      </c>
      <c r="RJ510" s="59">
        <v>0</v>
      </c>
      <c r="RK510" s="59"/>
      <c r="RN510" s="59">
        <v>0</v>
      </c>
      <c r="RO510" s="59">
        <v>0</v>
      </c>
      <c r="RP510" s="59">
        <v>0</v>
      </c>
      <c r="RQ510" s="59">
        <v>0</v>
      </c>
      <c r="RR510" s="59">
        <v>0</v>
      </c>
      <c r="RS510" s="59">
        <v>0</v>
      </c>
      <c r="RT510" s="59">
        <v>0</v>
      </c>
      <c r="RU510" s="59">
        <v>0</v>
      </c>
      <c r="RV510" s="59">
        <v>0</v>
      </c>
      <c r="RW510" s="59">
        <v>0</v>
      </c>
      <c r="RX510" s="59">
        <v>0</v>
      </c>
      <c r="RY510" s="59">
        <v>0</v>
      </c>
      <c r="RZ510" s="59">
        <v>0</v>
      </c>
      <c r="SA510" s="59">
        <v>0</v>
      </c>
      <c r="SB510" s="59">
        <v>0</v>
      </c>
      <c r="SC510" s="59">
        <v>0</v>
      </c>
      <c r="SD510" s="59">
        <v>0</v>
      </c>
      <c r="SE510" s="59">
        <v>0</v>
      </c>
      <c r="SF510" s="59">
        <v>0</v>
      </c>
      <c r="SG510" s="59">
        <v>0</v>
      </c>
      <c r="SH510" s="59">
        <v>0</v>
      </c>
      <c r="SI510" s="59">
        <v>0</v>
      </c>
      <c r="SJ510" s="59">
        <v>0</v>
      </c>
      <c r="SK510" s="59">
        <v>0</v>
      </c>
      <c r="SL510" s="59">
        <v>0</v>
      </c>
      <c r="SM510" s="59">
        <v>0</v>
      </c>
      <c r="SN510" s="59">
        <v>0</v>
      </c>
      <c r="SO510" s="59">
        <v>0</v>
      </c>
      <c r="SP510" s="59">
        <v>0</v>
      </c>
      <c r="SQ510" s="59">
        <v>0</v>
      </c>
      <c r="SR510" s="59">
        <v>0</v>
      </c>
      <c r="SS510" s="59">
        <v>0</v>
      </c>
      <c r="ST510" s="59">
        <v>0</v>
      </c>
      <c r="SU510" s="59">
        <v>0</v>
      </c>
      <c r="SV510" s="59">
        <v>0</v>
      </c>
      <c r="SW510" s="59">
        <v>0</v>
      </c>
      <c r="SX510" s="59">
        <v>0</v>
      </c>
      <c r="SY510" s="59">
        <v>0</v>
      </c>
      <c r="SZ510" s="59">
        <v>0</v>
      </c>
      <c r="TA510" s="59">
        <v>0</v>
      </c>
      <c r="TB510" s="59">
        <v>0</v>
      </c>
      <c r="TC510" s="59">
        <v>0</v>
      </c>
      <c r="TD510" s="59">
        <v>0</v>
      </c>
      <c r="TE510" s="59">
        <v>0</v>
      </c>
      <c r="TF510" s="59">
        <v>0</v>
      </c>
      <c r="TG510" s="59">
        <v>0</v>
      </c>
      <c r="TH510" s="59">
        <v>0</v>
      </c>
      <c r="TI510" s="59">
        <v>0</v>
      </c>
      <c r="TJ510" s="59">
        <v>0</v>
      </c>
      <c r="TK510" s="59">
        <v>0</v>
      </c>
      <c r="TL510" s="59">
        <v>0</v>
      </c>
      <c r="TM510" s="59">
        <v>0</v>
      </c>
      <c r="TN510" s="59">
        <v>0</v>
      </c>
      <c r="TO510" s="59">
        <v>0</v>
      </c>
      <c r="TP510" s="59">
        <v>0</v>
      </c>
      <c r="TQ510" s="59">
        <v>0</v>
      </c>
      <c r="TR510" s="59">
        <v>0</v>
      </c>
      <c r="TS510" s="59">
        <v>0</v>
      </c>
      <c r="TT510" s="59">
        <v>0</v>
      </c>
      <c r="TU510" s="59">
        <v>0</v>
      </c>
      <c r="TV510" s="59">
        <v>0</v>
      </c>
      <c r="TW510" s="59">
        <v>0</v>
      </c>
      <c r="TX510" s="59">
        <v>0</v>
      </c>
      <c r="TY510" s="59">
        <v>0</v>
      </c>
      <c r="TZ510" s="59">
        <v>0</v>
      </c>
      <c r="UA510" s="59">
        <v>0</v>
      </c>
      <c r="UB510" s="59">
        <v>0</v>
      </c>
      <c r="UC510" s="59">
        <v>0</v>
      </c>
      <c r="UD510" s="59">
        <v>0</v>
      </c>
      <c r="UE510" s="59">
        <v>0</v>
      </c>
      <c r="UF510" s="59">
        <v>0</v>
      </c>
      <c r="UG510" s="59">
        <v>0</v>
      </c>
      <c r="UH510" s="59"/>
      <c r="UK510" s="59">
        <v>0</v>
      </c>
      <c r="UL510" s="59">
        <v>0</v>
      </c>
      <c r="UM510" s="59">
        <v>0</v>
      </c>
      <c r="UN510" s="59">
        <v>0</v>
      </c>
      <c r="UO510" s="59">
        <v>0</v>
      </c>
      <c r="UP510" s="59">
        <v>0</v>
      </c>
      <c r="UQ510" s="59"/>
      <c r="UT510" s="59">
        <v>0</v>
      </c>
      <c r="UU510" s="59">
        <v>0</v>
      </c>
      <c r="UV510" s="59">
        <v>0</v>
      </c>
      <c r="UW510" s="59">
        <v>0</v>
      </c>
      <c r="UX510" s="59">
        <v>0</v>
      </c>
      <c r="UY510" s="59">
        <v>0</v>
      </c>
      <c r="UZ510" s="59"/>
      <c r="VC510" s="59">
        <v>0</v>
      </c>
      <c r="VD510" s="59">
        <v>0</v>
      </c>
      <c r="VE510" s="59">
        <v>0</v>
      </c>
      <c r="VF510" s="59">
        <v>0</v>
      </c>
      <c r="VG510" s="59">
        <v>0</v>
      </c>
      <c r="VH510" s="59">
        <v>0</v>
      </c>
      <c r="VI510" s="59"/>
      <c r="VL510" s="59">
        <v>0</v>
      </c>
      <c r="VM510" s="59">
        <v>0</v>
      </c>
      <c r="VN510" s="59">
        <v>0</v>
      </c>
      <c r="VO510" s="59">
        <v>0</v>
      </c>
      <c r="VP510" s="59">
        <v>0</v>
      </c>
      <c r="VQ510" s="59">
        <v>0</v>
      </c>
      <c r="VR510" s="59"/>
      <c r="VU510" s="59">
        <v>0</v>
      </c>
      <c r="VV510" s="59">
        <v>0</v>
      </c>
      <c r="VW510" s="59">
        <v>0</v>
      </c>
      <c r="VX510" s="59">
        <v>0</v>
      </c>
      <c r="VY510" s="59">
        <v>0</v>
      </c>
      <c r="VZ510" s="59">
        <v>0</v>
      </c>
      <c r="WA510" s="59"/>
      <c r="WD510" s="59">
        <v>0</v>
      </c>
      <c r="WE510" s="59">
        <v>0</v>
      </c>
      <c r="WF510" s="59">
        <v>0</v>
      </c>
      <c r="WG510" s="59">
        <v>0</v>
      </c>
      <c r="WH510" s="59">
        <v>0</v>
      </c>
      <c r="WI510" s="59">
        <v>0</v>
      </c>
      <c r="WJ510" s="59"/>
      <c r="WM510" s="59">
        <v>0</v>
      </c>
      <c r="WN510" s="59">
        <v>0</v>
      </c>
      <c r="WO510" s="59">
        <v>0</v>
      </c>
      <c r="WP510" s="59">
        <v>0</v>
      </c>
      <c r="WQ510" s="59">
        <v>0</v>
      </c>
      <c r="WR510" s="59">
        <v>0</v>
      </c>
      <c r="WS510" s="59"/>
      <c r="WV510" s="74">
        <v>0</v>
      </c>
      <c r="WW510" s="74">
        <v>0</v>
      </c>
      <c r="WX510" s="74">
        <v>0</v>
      </c>
      <c r="WY510" s="74">
        <v>0</v>
      </c>
      <c r="WZ510" s="74">
        <v>0</v>
      </c>
      <c r="XA510" s="74">
        <v>0</v>
      </c>
      <c r="XB510" s="74"/>
      <c r="XE510" s="80">
        <v>0</v>
      </c>
      <c r="XF510" s="80">
        <v>0</v>
      </c>
      <c r="XG510" s="80">
        <v>0</v>
      </c>
      <c r="XH510" s="80">
        <v>0</v>
      </c>
      <c r="XI510" s="80">
        <v>0</v>
      </c>
      <c r="XJ510" s="80">
        <v>0</v>
      </c>
      <c r="XK510" s="80"/>
      <c r="XL510" s="75"/>
      <c r="XM510" s="75"/>
      <c r="XN510" s="80">
        <v>0</v>
      </c>
      <c r="XO510" s="80">
        <v>0</v>
      </c>
      <c r="XP510" s="80">
        <v>0</v>
      </c>
      <c r="XQ510" s="80">
        <v>0</v>
      </c>
      <c r="XR510" s="80">
        <v>0</v>
      </c>
      <c r="XS510" s="80">
        <v>0</v>
      </c>
      <c r="XT510" s="80"/>
      <c r="XW510" s="80">
        <v>0</v>
      </c>
      <c r="XX510" s="80">
        <v>0</v>
      </c>
      <c r="XY510" s="80">
        <v>0</v>
      </c>
      <c r="XZ510" s="80">
        <v>0</v>
      </c>
      <c r="YA510" s="80">
        <v>0</v>
      </c>
      <c r="YB510" s="80">
        <v>0</v>
      </c>
      <c r="YC510" s="80"/>
      <c r="YF510" s="5">
        <v>0</v>
      </c>
      <c r="YG510" s="5">
        <v>0</v>
      </c>
      <c r="YH510" s="5">
        <v>0</v>
      </c>
      <c r="YI510" s="5">
        <v>0</v>
      </c>
      <c r="YJ510" s="5">
        <v>0</v>
      </c>
      <c r="YK510" s="5">
        <v>0</v>
      </c>
      <c r="YL510" s="5"/>
      <c r="YO510" s="5">
        <v>0</v>
      </c>
      <c r="YP510" s="5">
        <v>0</v>
      </c>
      <c r="YQ510" s="5">
        <v>0</v>
      </c>
      <c r="YR510" s="5">
        <v>0</v>
      </c>
      <c r="YS510" s="5">
        <v>0</v>
      </c>
      <c r="YT510" s="5">
        <v>0</v>
      </c>
      <c r="YU510" s="5"/>
      <c r="YX510" s="5">
        <v>0</v>
      </c>
      <c r="YY510" s="5">
        <v>0</v>
      </c>
      <c r="YZ510" s="5">
        <v>0</v>
      </c>
      <c r="ZA510" s="5">
        <v>0</v>
      </c>
      <c r="ZB510" s="5">
        <v>0</v>
      </c>
      <c r="ZC510" s="5">
        <v>0</v>
      </c>
      <c r="ZD510" s="5"/>
      <c r="ZG510" s="5">
        <v>0</v>
      </c>
      <c r="ZH510" s="5">
        <v>0</v>
      </c>
      <c r="ZI510" s="5">
        <v>0</v>
      </c>
      <c r="ZJ510" s="5">
        <v>0</v>
      </c>
      <c r="ZK510" s="5">
        <v>0</v>
      </c>
      <c r="ZL510" s="5">
        <v>0</v>
      </c>
      <c r="ZM510" s="5"/>
      <c r="ZP510" s="60">
        <v>0</v>
      </c>
      <c r="ZQ510" s="60">
        <v>0</v>
      </c>
      <c r="ZR510" s="60">
        <v>0</v>
      </c>
      <c r="ZS510" s="60">
        <v>0</v>
      </c>
      <c r="ZT510" s="60">
        <v>0</v>
      </c>
      <c r="ZU510" s="60">
        <v>0</v>
      </c>
      <c r="ZV510" s="60"/>
      <c r="ZY510" s="60">
        <v>0</v>
      </c>
      <c r="ZZ510" s="60">
        <v>0</v>
      </c>
      <c r="AAA510" s="60">
        <v>0</v>
      </c>
      <c r="AAB510" s="60">
        <v>0</v>
      </c>
      <c r="AAC510" s="60">
        <v>0</v>
      </c>
      <c r="AAD510" s="60">
        <v>0</v>
      </c>
      <c r="AAE510" s="60"/>
      <c r="AAH510" s="60">
        <v>0</v>
      </c>
      <c r="AAI510" s="60">
        <v>0</v>
      </c>
      <c r="AAJ510" s="60">
        <v>0</v>
      </c>
      <c r="AAK510" s="60">
        <v>0</v>
      </c>
      <c r="AAL510" s="60">
        <v>0</v>
      </c>
      <c r="AAM510" s="60">
        <v>0</v>
      </c>
      <c r="AAN510" s="60"/>
      <c r="AAQ510" s="5">
        <v>0</v>
      </c>
      <c r="AAR510" s="5">
        <v>0</v>
      </c>
      <c r="AAS510" s="5">
        <v>0</v>
      </c>
      <c r="AAT510" s="5">
        <v>0</v>
      </c>
      <c r="AAU510" s="5">
        <v>0</v>
      </c>
      <c r="AAV510" s="5">
        <v>0</v>
      </c>
    </row>
    <row r="511" spans="2:724" ht="15" customHeight="1">
      <c r="B511" s="228">
        <v>238</v>
      </c>
      <c r="C511" s="228">
        <v>91188</v>
      </c>
      <c r="D511" s="229" t="s">
        <v>619</v>
      </c>
      <c r="E511" s="73" t="b">
        <v>0</v>
      </c>
      <c r="F511" s="230">
        <v>40917</v>
      </c>
      <c r="G511" s="230">
        <v>41674</v>
      </c>
      <c r="H511" s="57" t="s">
        <v>221</v>
      </c>
      <c r="I511" s="57" t="s">
        <v>199</v>
      </c>
      <c r="J511" s="229" t="s">
        <v>223</v>
      </c>
      <c r="K511" s="232">
        <v>0</v>
      </c>
      <c r="L511" s="232">
        <v>0</v>
      </c>
      <c r="M511" s="73" t="b">
        <v>1</v>
      </c>
      <c r="N511" s="73" t="b">
        <v>1</v>
      </c>
      <c r="O511" s="73" t="b">
        <v>1</v>
      </c>
      <c r="P511" s="27">
        <v>42013</v>
      </c>
      <c r="Q511" s="27">
        <v>42770</v>
      </c>
      <c r="R511" s="69">
        <v>0</v>
      </c>
      <c r="S511" s="69">
        <v>0.06</v>
      </c>
      <c r="T511" s="69">
        <v>0.06</v>
      </c>
      <c r="U511" s="69">
        <v>0.06</v>
      </c>
      <c r="V511" s="69">
        <v>0.06</v>
      </c>
      <c r="W511" s="69">
        <v>0.06</v>
      </c>
      <c r="Z511" s="232">
        <v>8464</v>
      </c>
      <c r="AA511" s="232">
        <v>1420.72</v>
      </c>
      <c r="AB511" s="232">
        <v>0</v>
      </c>
      <c r="AC511" s="232">
        <v>0</v>
      </c>
      <c r="AD511" s="232">
        <v>0</v>
      </c>
      <c r="AE511" s="232">
        <v>0</v>
      </c>
      <c r="AF511" s="232">
        <v>0</v>
      </c>
      <c r="AG511" s="232">
        <v>0</v>
      </c>
      <c r="AH511" s="232">
        <v>0</v>
      </c>
      <c r="AI511" s="232">
        <v>0</v>
      </c>
      <c r="AJ511" s="232">
        <v>0</v>
      </c>
      <c r="AK511" s="232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5">
        <v>0</v>
      </c>
      <c r="CP511" s="5">
        <v>0</v>
      </c>
      <c r="CQ511" s="5">
        <v>0</v>
      </c>
      <c r="CR511" s="5">
        <v>0</v>
      </c>
      <c r="CS511" s="5">
        <v>0</v>
      </c>
      <c r="CU511" s="69">
        <v>0</v>
      </c>
      <c r="CV511" s="69">
        <v>0</v>
      </c>
      <c r="CW511" s="69">
        <v>0</v>
      </c>
      <c r="CX511" s="69">
        <v>0</v>
      </c>
      <c r="CY511" s="69">
        <v>0</v>
      </c>
      <c r="CZ511" s="69">
        <v>0</v>
      </c>
      <c r="DC511" s="5">
        <v>0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0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/>
      <c r="FZ511" s="5">
        <v>8464</v>
      </c>
      <c r="GA511" s="5">
        <v>1420.72</v>
      </c>
      <c r="GB511" s="5">
        <v>0</v>
      </c>
      <c r="GC511" s="5">
        <v>0</v>
      </c>
      <c r="GD511" s="5">
        <v>0</v>
      </c>
      <c r="GE511" s="5">
        <v>0</v>
      </c>
      <c r="GF511" s="5">
        <v>0</v>
      </c>
      <c r="GG511" s="5">
        <v>0</v>
      </c>
      <c r="GH511" s="5">
        <v>0</v>
      </c>
      <c r="GI511" s="5">
        <v>0</v>
      </c>
      <c r="GJ511" s="5">
        <v>0</v>
      </c>
      <c r="GK511" s="5">
        <v>0</v>
      </c>
      <c r="GL511" s="5">
        <v>0</v>
      </c>
      <c r="GM511" s="5">
        <v>0</v>
      </c>
      <c r="GN511" s="5">
        <v>0</v>
      </c>
      <c r="GO511" s="5">
        <v>0</v>
      </c>
      <c r="GP511" s="5">
        <v>0</v>
      </c>
      <c r="GQ511" s="5">
        <v>0</v>
      </c>
      <c r="GR511" s="5">
        <v>0</v>
      </c>
      <c r="GS511" s="5">
        <v>0</v>
      </c>
      <c r="GT511" s="5">
        <v>0</v>
      </c>
      <c r="GU511" s="5">
        <v>0</v>
      </c>
      <c r="GV511" s="5">
        <v>0</v>
      </c>
      <c r="GW511" s="5">
        <v>0</v>
      </c>
      <c r="GX511" s="5">
        <v>0</v>
      </c>
      <c r="GY511" s="5">
        <v>0</v>
      </c>
      <c r="GZ511" s="5">
        <v>0</v>
      </c>
      <c r="HA511" s="5">
        <v>0</v>
      </c>
      <c r="HB511" s="5">
        <v>0</v>
      </c>
      <c r="HC511" s="5">
        <v>0</v>
      </c>
      <c r="HD511" s="5">
        <v>0</v>
      </c>
      <c r="HE511" s="5">
        <v>0</v>
      </c>
      <c r="HF511" s="5">
        <v>0</v>
      </c>
      <c r="HG511" s="5">
        <v>0</v>
      </c>
      <c r="HH511" s="5">
        <v>0</v>
      </c>
      <c r="HI511" s="5">
        <v>0</v>
      </c>
      <c r="HJ511" s="5">
        <v>0</v>
      </c>
      <c r="HK511" s="5">
        <v>0</v>
      </c>
      <c r="HL511" s="5">
        <v>0</v>
      </c>
      <c r="HM511" s="5">
        <v>0</v>
      </c>
      <c r="HN511" s="5">
        <v>0</v>
      </c>
      <c r="HO511" s="5">
        <v>0</v>
      </c>
      <c r="HP511" s="5">
        <v>0</v>
      </c>
      <c r="HQ511" s="5">
        <v>0</v>
      </c>
      <c r="HR511" s="5">
        <v>0</v>
      </c>
      <c r="HS511" s="5">
        <v>0</v>
      </c>
      <c r="HT511" s="5">
        <v>0</v>
      </c>
      <c r="HU511" s="5">
        <v>0</v>
      </c>
      <c r="HV511" s="5">
        <v>0</v>
      </c>
      <c r="HW511" s="5">
        <v>0</v>
      </c>
      <c r="HX511" s="5">
        <v>0</v>
      </c>
      <c r="HY511" s="5">
        <v>0</v>
      </c>
      <c r="HZ511" s="5">
        <v>0</v>
      </c>
      <c r="IA511" s="5">
        <v>0</v>
      </c>
      <c r="IB511" s="5">
        <v>0</v>
      </c>
      <c r="IC511" s="5">
        <v>0</v>
      </c>
      <c r="ID511" s="5">
        <v>0</v>
      </c>
      <c r="IE511" s="5">
        <v>0</v>
      </c>
      <c r="IF511" s="5">
        <v>0</v>
      </c>
      <c r="IG511" s="5">
        <v>0</v>
      </c>
      <c r="IH511" s="5">
        <v>0</v>
      </c>
      <c r="II511" s="5">
        <v>0</v>
      </c>
      <c r="IJ511" s="5">
        <v>0</v>
      </c>
      <c r="IK511" s="5">
        <v>0</v>
      </c>
      <c r="IL511" s="5">
        <v>0</v>
      </c>
      <c r="IM511" s="5">
        <v>0</v>
      </c>
      <c r="IN511" s="5">
        <v>0</v>
      </c>
      <c r="IO511" s="5">
        <v>0</v>
      </c>
      <c r="IP511" s="5">
        <v>0</v>
      </c>
      <c r="IQ511" s="5">
        <v>0</v>
      </c>
      <c r="IR511" s="5">
        <v>0</v>
      </c>
      <c r="IS511" s="5">
        <v>0</v>
      </c>
      <c r="IT511" s="5"/>
      <c r="IW511" s="5">
        <v>242.91679999999999</v>
      </c>
      <c r="IX511" s="5">
        <v>40.774664000000001</v>
      </c>
      <c r="IY511" s="5">
        <v>0</v>
      </c>
      <c r="IZ511" s="5">
        <v>0</v>
      </c>
      <c r="JA511" s="5">
        <v>0</v>
      </c>
      <c r="JB511" s="5">
        <v>0</v>
      </c>
      <c r="JC511" s="5">
        <v>0</v>
      </c>
      <c r="JD511" s="5">
        <v>0</v>
      </c>
      <c r="JE511" s="5">
        <v>0</v>
      </c>
      <c r="JF511" s="5">
        <v>0</v>
      </c>
      <c r="JG511" s="5">
        <v>0</v>
      </c>
      <c r="JH511" s="5">
        <v>0</v>
      </c>
      <c r="JI511" s="5">
        <v>0</v>
      </c>
      <c r="JJ511" s="5">
        <v>0</v>
      </c>
      <c r="JK511" s="5">
        <v>0</v>
      </c>
      <c r="JL511" s="5">
        <v>0</v>
      </c>
      <c r="JM511" s="5">
        <v>0</v>
      </c>
      <c r="JN511" s="5">
        <v>0</v>
      </c>
      <c r="JO511" s="5">
        <v>0</v>
      </c>
      <c r="JP511" s="5">
        <v>0</v>
      </c>
      <c r="JQ511" s="5">
        <v>0</v>
      </c>
      <c r="JR511" s="5">
        <v>0</v>
      </c>
      <c r="JS511" s="5">
        <v>0</v>
      </c>
      <c r="JT511" s="5">
        <v>0</v>
      </c>
      <c r="JU511" s="5">
        <v>0</v>
      </c>
      <c r="JV511" s="5">
        <v>0</v>
      </c>
      <c r="JW511" s="5">
        <v>0</v>
      </c>
      <c r="JX511" s="5">
        <v>0</v>
      </c>
      <c r="JY511" s="5">
        <v>0</v>
      </c>
      <c r="JZ511" s="5">
        <v>0</v>
      </c>
      <c r="KA511" s="5">
        <v>0</v>
      </c>
      <c r="KB511" s="5">
        <v>0</v>
      </c>
      <c r="KC511" s="5">
        <v>0</v>
      </c>
      <c r="KD511" s="5">
        <v>0</v>
      </c>
      <c r="KE511" s="5">
        <v>0</v>
      </c>
      <c r="KF511" s="5">
        <v>0</v>
      </c>
      <c r="KG511" s="5">
        <v>0</v>
      </c>
      <c r="KH511" s="5">
        <v>0</v>
      </c>
      <c r="KI511" s="5">
        <v>0</v>
      </c>
      <c r="KJ511" s="5">
        <v>0</v>
      </c>
      <c r="KK511" s="5">
        <v>0</v>
      </c>
      <c r="KL511" s="5">
        <v>0</v>
      </c>
      <c r="KM511" s="5">
        <v>0</v>
      </c>
      <c r="KN511" s="5">
        <v>0</v>
      </c>
      <c r="KO511" s="5">
        <v>0</v>
      </c>
      <c r="KP511" s="5">
        <v>0</v>
      </c>
      <c r="KQ511" s="5">
        <v>0</v>
      </c>
      <c r="KR511" s="5">
        <v>0</v>
      </c>
      <c r="KS511" s="5">
        <v>0</v>
      </c>
      <c r="KT511" s="5">
        <v>0</v>
      </c>
      <c r="KU511" s="5">
        <v>0</v>
      </c>
      <c r="KV511" s="5">
        <v>0</v>
      </c>
      <c r="KW511" s="5">
        <v>0</v>
      </c>
      <c r="KX511" s="5">
        <v>0</v>
      </c>
      <c r="KY511" s="5">
        <v>0</v>
      </c>
      <c r="KZ511" s="5">
        <v>0</v>
      </c>
      <c r="LA511" s="5">
        <v>0</v>
      </c>
      <c r="LB511" s="5">
        <v>0</v>
      </c>
      <c r="LC511" s="5">
        <v>0</v>
      </c>
      <c r="LD511" s="5">
        <v>0</v>
      </c>
      <c r="LE511" s="5">
        <v>0</v>
      </c>
      <c r="LF511" s="5">
        <v>0</v>
      </c>
      <c r="LG511" s="5">
        <v>0</v>
      </c>
      <c r="LH511" s="5">
        <v>0</v>
      </c>
      <c r="LI511" s="5">
        <v>0</v>
      </c>
      <c r="LJ511" s="5">
        <v>0</v>
      </c>
      <c r="LK511" s="5">
        <v>0</v>
      </c>
      <c r="LL511" s="5">
        <v>0</v>
      </c>
      <c r="LM511" s="5">
        <v>0</v>
      </c>
      <c r="LN511" s="5">
        <v>0</v>
      </c>
      <c r="LO511" s="5">
        <v>0</v>
      </c>
      <c r="LP511" s="5">
        <v>0</v>
      </c>
      <c r="LQ511" s="5"/>
      <c r="LT511" s="5">
        <v>257.30560000000003</v>
      </c>
      <c r="LU511" s="5">
        <v>43.189888000000003</v>
      </c>
      <c r="LV511" s="5">
        <v>0</v>
      </c>
      <c r="LW511" s="5">
        <v>0</v>
      </c>
      <c r="LX511" s="5">
        <v>0</v>
      </c>
      <c r="LY511" s="5">
        <v>0</v>
      </c>
      <c r="LZ511" s="5">
        <v>0</v>
      </c>
      <c r="MA511" s="5">
        <v>0</v>
      </c>
      <c r="MB511" s="5">
        <v>0</v>
      </c>
      <c r="MC511" s="5">
        <v>0</v>
      </c>
      <c r="MD511" s="5">
        <v>0</v>
      </c>
      <c r="ME511" s="5">
        <v>0</v>
      </c>
      <c r="MF511" s="5">
        <v>0</v>
      </c>
      <c r="MG511" s="5">
        <v>0</v>
      </c>
      <c r="MH511" s="5">
        <v>0</v>
      </c>
      <c r="MI511" s="5">
        <v>0</v>
      </c>
      <c r="MJ511" s="5">
        <v>0</v>
      </c>
      <c r="MK511" s="5">
        <v>0</v>
      </c>
      <c r="ML511" s="5">
        <v>0</v>
      </c>
      <c r="MM511" s="5">
        <v>0</v>
      </c>
      <c r="MN511" s="5">
        <v>0</v>
      </c>
      <c r="MO511" s="5">
        <v>0</v>
      </c>
      <c r="MP511" s="5">
        <v>0</v>
      </c>
      <c r="MQ511" s="5">
        <v>0</v>
      </c>
      <c r="MR511" s="5">
        <v>0</v>
      </c>
      <c r="MS511" s="5">
        <v>0</v>
      </c>
      <c r="MT511" s="5">
        <v>0</v>
      </c>
      <c r="MU511" s="5">
        <v>0</v>
      </c>
      <c r="MV511" s="5">
        <v>0</v>
      </c>
      <c r="MW511" s="5">
        <v>0</v>
      </c>
      <c r="MX511" s="5">
        <v>0</v>
      </c>
      <c r="MY511" s="5">
        <v>0</v>
      </c>
      <c r="MZ511" s="5">
        <v>0</v>
      </c>
      <c r="NA511" s="5">
        <v>0</v>
      </c>
      <c r="NB511" s="5">
        <v>0</v>
      </c>
      <c r="NC511" s="5">
        <v>0</v>
      </c>
      <c r="ND511" s="5">
        <v>0</v>
      </c>
      <c r="NE511" s="5">
        <v>0</v>
      </c>
      <c r="NF511" s="5">
        <v>0</v>
      </c>
      <c r="NG511" s="5">
        <v>0</v>
      </c>
      <c r="NH511" s="5">
        <v>0</v>
      </c>
      <c r="NI511" s="5">
        <v>0</v>
      </c>
      <c r="NJ511" s="5">
        <v>0</v>
      </c>
      <c r="NK511" s="5">
        <v>0</v>
      </c>
      <c r="NL511" s="5">
        <v>0</v>
      </c>
      <c r="NM511" s="5">
        <v>0</v>
      </c>
      <c r="NN511" s="5">
        <v>0</v>
      </c>
      <c r="NO511" s="5">
        <v>0</v>
      </c>
      <c r="NP511" s="5">
        <v>0</v>
      </c>
      <c r="NQ511" s="5">
        <v>0</v>
      </c>
      <c r="NR511" s="5">
        <v>0</v>
      </c>
      <c r="NS511" s="5">
        <v>0</v>
      </c>
      <c r="NT511" s="5">
        <v>0</v>
      </c>
      <c r="NU511" s="5">
        <v>0</v>
      </c>
      <c r="NV511" s="5">
        <v>0</v>
      </c>
      <c r="NW511" s="5">
        <v>0</v>
      </c>
      <c r="NX511" s="5">
        <v>0</v>
      </c>
      <c r="NY511" s="5">
        <v>0</v>
      </c>
      <c r="NZ511" s="5">
        <v>0</v>
      </c>
      <c r="OA511" s="5">
        <v>0</v>
      </c>
      <c r="OB511" s="5">
        <v>0</v>
      </c>
      <c r="OC511" s="5">
        <v>0</v>
      </c>
      <c r="OD511" s="5">
        <v>0</v>
      </c>
      <c r="OE511" s="5">
        <v>0</v>
      </c>
      <c r="OF511" s="5">
        <v>0</v>
      </c>
      <c r="OG511" s="5">
        <v>0</v>
      </c>
      <c r="OH511" s="5">
        <v>0</v>
      </c>
      <c r="OI511" s="5">
        <v>0</v>
      </c>
      <c r="OJ511" s="5">
        <v>0</v>
      </c>
      <c r="OK511" s="5">
        <v>0</v>
      </c>
      <c r="OL511" s="5">
        <v>0</v>
      </c>
      <c r="OM511" s="5">
        <v>0</v>
      </c>
      <c r="ON511" s="5"/>
      <c r="OQ511" s="59">
        <v>0</v>
      </c>
      <c r="OR511" s="59">
        <v>0</v>
      </c>
      <c r="OS511" s="59">
        <v>0</v>
      </c>
      <c r="OT511" s="59">
        <v>0</v>
      </c>
      <c r="OU511" s="59">
        <v>0</v>
      </c>
      <c r="OV511" s="59">
        <v>0</v>
      </c>
      <c r="OW511" s="59">
        <v>0</v>
      </c>
      <c r="OX511" s="59">
        <v>0</v>
      </c>
      <c r="OY511" s="59">
        <v>0</v>
      </c>
      <c r="OZ511" s="59">
        <v>0</v>
      </c>
      <c r="PA511" s="59">
        <v>0</v>
      </c>
      <c r="PB511" s="59">
        <v>0</v>
      </c>
      <c r="PC511" s="59">
        <v>0</v>
      </c>
      <c r="PD511" s="59">
        <v>0</v>
      </c>
      <c r="PE511" s="59">
        <v>0</v>
      </c>
      <c r="PF511" s="59">
        <v>0</v>
      </c>
      <c r="PG511" s="59">
        <v>0</v>
      </c>
      <c r="PH511" s="59">
        <v>0</v>
      </c>
      <c r="PI511" s="59">
        <v>0</v>
      </c>
      <c r="PJ511" s="59">
        <v>0</v>
      </c>
      <c r="PK511" s="59">
        <v>0</v>
      </c>
      <c r="PL511" s="59">
        <v>0</v>
      </c>
      <c r="PM511" s="59">
        <v>0</v>
      </c>
      <c r="PN511" s="59">
        <v>0</v>
      </c>
      <c r="PO511" s="59">
        <v>0</v>
      </c>
      <c r="PP511" s="59">
        <v>0</v>
      </c>
      <c r="PQ511" s="59">
        <v>0</v>
      </c>
      <c r="PR511" s="59">
        <v>0</v>
      </c>
      <c r="PS511" s="59">
        <v>0</v>
      </c>
      <c r="PT511" s="59">
        <v>0</v>
      </c>
      <c r="PU511" s="59">
        <v>0</v>
      </c>
      <c r="PV511" s="59">
        <v>0</v>
      </c>
      <c r="PW511" s="59">
        <v>0</v>
      </c>
      <c r="PX511" s="59">
        <v>0</v>
      </c>
      <c r="PY511" s="59">
        <v>0</v>
      </c>
      <c r="PZ511" s="59">
        <v>0</v>
      </c>
      <c r="QA511" s="59">
        <v>0</v>
      </c>
      <c r="QB511" s="59">
        <v>0</v>
      </c>
      <c r="QC511" s="59">
        <v>0</v>
      </c>
      <c r="QD511" s="59">
        <v>0</v>
      </c>
      <c r="QE511" s="59">
        <v>0</v>
      </c>
      <c r="QF511" s="59">
        <v>0</v>
      </c>
      <c r="QG511" s="59">
        <v>0</v>
      </c>
      <c r="QH511" s="59">
        <v>0</v>
      </c>
      <c r="QI511" s="59">
        <v>0</v>
      </c>
      <c r="QJ511" s="59">
        <v>0</v>
      </c>
      <c r="QK511" s="59">
        <v>0</v>
      </c>
      <c r="QL511" s="59">
        <v>0</v>
      </c>
      <c r="QM511" s="59">
        <v>0</v>
      </c>
      <c r="QN511" s="59">
        <v>0</v>
      </c>
      <c r="QO511" s="59">
        <v>0</v>
      </c>
      <c r="QP511" s="59">
        <v>0</v>
      </c>
      <c r="QQ511" s="59">
        <v>0</v>
      </c>
      <c r="QR511" s="59">
        <v>0</v>
      </c>
      <c r="QS511" s="59">
        <v>0</v>
      </c>
      <c r="QT511" s="59">
        <v>0</v>
      </c>
      <c r="QU511" s="59">
        <v>0</v>
      </c>
      <c r="QV511" s="59">
        <v>0</v>
      </c>
      <c r="QW511" s="59">
        <v>0</v>
      </c>
      <c r="QX511" s="59">
        <v>0</v>
      </c>
      <c r="QY511" s="59">
        <v>0</v>
      </c>
      <c r="QZ511" s="59">
        <v>0</v>
      </c>
      <c r="RA511" s="59">
        <v>0</v>
      </c>
      <c r="RB511" s="59">
        <v>0</v>
      </c>
      <c r="RC511" s="59">
        <v>0</v>
      </c>
      <c r="RD511" s="59">
        <v>0</v>
      </c>
      <c r="RE511" s="59">
        <v>0</v>
      </c>
      <c r="RF511" s="59">
        <v>0</v>
      </c>
      <c r="RG511" s="59">
        <v>0</v>
      </c>
      <c r="RH511" s="59">
        <v>0</v>
      </c>
      <c r="RI511" s="59">
        <v>0</v>
      </c>
      <c r="RJ511" s="59">
        <v>0</v>
      </c>
      <c r="RK511" s="59"/>
      <c r="RN511" s="59">
        <v>500.22239999999999</v>
      </c>
      <c r="RO511" s="59">
        <v>83.964551999999998</v>
      </c>
      <c r="RP511" s="59">
        <v>0</v>
      </c>
      <c r="RQ511" s="59">
        <v>0</v>
      </c>
      <c r="RR511" s="59">
        <v>0</v>
      </c>
      <c r="RS511" s="59">
        <v>0</v>
      </c>
      <c r="RT511" s="59">
        <v>0</v>
      </c>
      <c r="RU511" s="59">
        <v>0</v>
      </c>
      <c r="RV511" s="59">
        <v>0</v>
      </c>
      <c r="RW511" s="59">
        <v>0</v>
      </c>
      <c r="RX511" s="59">
        <v>0</v>
      </c>
      <c r="RY511" s="59">
        <v>0</v>
      </c>
      <c r="RZ511" s="59">
        <v>0</v>
      </c>
      <c r="SA511" s="59">
        <v>0</v>
      </c>
      <c r="SB511" s="59">
        <v>0</v>
      </c>
      <c r="SC511" s="59">
        <v>0</v>
      </c>
      <c r="SD511" s="59">
        <v>0</v>
      </c>
      <c r="SE511" s="59">
        <v>0</v>
      </c>
      <c r="SF511" s="59">
        <v>0</v>
      </c>
      <c r="SG511" s="59">
        <v>0</v>
      </c>
      <c r="SH511" s="59">
        <v>0</v>
      </c>
      <c r="SI511" s="59">
        <v>0</v>
      </c>
      <c r="SJ511" s="59">
        <v>0</v>
      </c>
      <c r="SK511" s="59">
        <v>0</v>
      </c>
      <c r="SL511" s="59">
        <v>0</v>
      </c>
      <c r="SM511" s="59">
        <v>0</v>
      </c>
      <c r="SN511" s="59">
        <v>0</v>
      </c>
      <c r="SO511" s="59">
        <v>0</v>
      </c>
      <c r="SP511" s="59">
        <v>0</v>
      </c>
      <c r="SQ511" s="59">
        <v>0</v>
      </c>
      <c r="SR511" s="59">
        <v>0</v>
      </c>
      <c r="SS511" s="59">
        <v>0</v>
      </c>
      <c r="ST511" s="59">
        <v>0</v>
      </c>
      <c r="SU511" s="59">
        <v>0</v>
      </c>
      <c r="SV511" s="59">
        <v>0</v>
      </c>
      <c r="SW511" s="59">
        <v>0</v>
      </c>
      <c r="SX511" s="59">
        <v>0</v>
      </c>
      <c r="SY511" s="59">
        <v>0</v>
      </c>
      <c r="SZ511" s="59">
        <v>0</v>
      </c>
      <c r="TA511" s="59">
        <v>0</v>
      </c>
      <c r="TB511" s="59">
        <v>0</v>
      </c>
      <c r="TC511" s="59">
        <v>0</v>
      </c>
      <c r="TD511" s="59">
        <v>0</v>
      </c>
      <c r="TE511" s="59">
        <v>0</v>
      </c>
      <c r="TF511" s="59">
        <v>0</v>
      </c>
      <c r="TG511" s="59">
        <v>0</v>
      </c>
      <c r="TH511" s="59">
        <v>0</v>
      </c>
      <c r="TI511" s="59">
        <v>0</v>
      </c>
      <c r="TJ511" s="59">
        <v>0</v>
      </c>
      <c r="TK511" s="59">
        <v>0</v>
      </c>
      <c r="TL511" s="59">
        <v>0</v>
      </c>
      <c r="TM511" s="59">
        <v>0</v>
      </c>
      <c r="TN511" s="59">
        <v>0</v>
      </c>
      <c r="TO511" s="59">
        <v>0</v>
      </c>
      <c r="TP511" s="59">
        <v>0</v>
      </c>
      <c r="TQ511" s="59">
        <v>0</v>
      </c>
      <c r="TR511" s="59">
        <v>0</v>
      </c>
      <c r="TS511" s="59">
        <v>0</v>
      </c>
      <c r="TT511" s="59">
        <v>0</v>
      </c>
      <c r="TU511" s="59">
        <v>0</v>
      </c>
      <c r="TV511" s="59">
        <v>0</v>
      </c>
      <c r="TW511" s="59">
        <v>0</v>
      </c>
      <c r="TX511" s="59">
        <v>0</v>
      </c>
      <c r="TY511" s="59">
        <v>0</v>
      </c>
      <c r="TZ511" s="59">
        <v>0</v>
      </c>
      <c r="UA511" s="59">
        <v>0</v>
      </c>
      <c r="UB511" s="59">
        <v>0</v>
      </c>
      <c r="UC511" s="59">
        <v>0</v>
      </c>
      <c r="UD511" s="59">
        <v>0</v>
      </c>
      <c r="UE511" s="59">
        <v>0</v>
      </c>
      <c r="UF511" s="59">
        <v>0</v>
      </c>
      <c r="UG511" s="59">
        <v>0</v>
      </c>
      <c r="UH511" s="59"/>
      <c r="UK511" s="59">
        <v>283.691464</v>
      </c>
      <c r="UL511" s="59">
        <v>0</v>
      </c>
      <c r="UM511" s="59">
        <v>0</v>
      </c>
      <c r="UN511" s="59">
        <v>0</v>
      </c>
      <c r="UO511" s="59">
        <v>0</v>
      </c>
      <c r="UP511" s="59">
        <v>0</v>
      </c>
      <c r="UQ511" s="59"/>
      <c r="UT511" s="59">
        <v>300.49548800000002</v>
      </c>
      <c r="UU511" s="59">
        <v>0</v>
      </c>
      <c r="UV511" s="59">
        <v>0</v>
      </c>
      <c r="UW511" s="59">
        <v>0</v>
      </c>
      <c r="UX511" s="59">
        <v>0</v>
      </c>
      <c r="UY511" s="59">
        <v>0</v>
      </c>
      <c r="UZ511" s="59"/>
      <c r="VC511" s="59">
        <v>0</v>
      </c>
      <c r="VD511" s="59">
        <v>0</v>
      </c>
      <c r="VE511" s="59">
        <v>0</v>
      </c>
      <c r="VF511" s="59">
        <v>0</v>
      </c>
      <c r="VG511" s="59">
        <v>0</v>
      </c>
      <c r="VH511" s="59">
        <v>0</v>
      </c>
      <c r="VI511" s="59"/>
      <c r="VL511" s="59">
        <v>584.18695200000002</v>
      </c>
      <c r="VM511" s="59">
        <v>0</v>
      </c>
      <c r="VN511" s="59">
        <v>0</v>
      </c>
      <c r="VO511" s="59">
        <v>0</v>
      </c>
      <c r="VP511" s="59">
        <v>0</v>
      </c>
      <c r="VQ511" s="59">
        <v>0</v>
      </c>
      <c r="VR511" s="59"/>
      <c r="VU511" s="59">
        <v>9884.7199999999993</v>
      </c>
      <c r="VV511" s="59">
        <v>0</v>
      </c>
      <c r="VW511" s="59">
        <v>0</v>
      </c>
      <c r="VX511" s="59">
        <v>0</v>
      </c>
      <c r="VY511" s="59">
        <v>0</v>
      </c>
      <c r="VZ511" s="59">
        <v>0</v>
      </c>
      <c r="WA511" s="59"/>
      <c r="WD511" s="59">
        <v>823.72666666666657</v>
      </c>
      <c r="WE511" s="59">
        <v>0</v>
      </c>
      <c r="WF511" s="59">
        <v>0</v>
      </c>
      <c r="WG511" s="59">
        <v>0</v>
      </c>
      <c r="WH511" s="59">
        <v>0</v>
      </c>
      <c r="WI511" s="59">
        <v>0</v>
      </c>
      <c r="WJ511" s="59"/>
      <c r="WM511" s="59">
        <v>34.566792558399776</v>
      </c>
      <c r="WN511" s="59">
        <v>0</v>
      </c>
      <c r="WO511" s="59">
        <v>0</v>
      </c>
      <c r="WP511" s="59">
        <v>0</v>
      </c>
      <c r="WQ511" s="59">
        <v>0</v>
      </c>
      <c r="WR511" s="59">
        <v>0</v>
      </c>
      <c r="WS511" s="59"/>
      <c r="WV511" s="74">
        <v>24.833333333333332</v>
      </c>
      <c r="WW511" s="74">
        <v>24.833333333333332</v>
      </c>
      <c r="WX511" s="74">
        <v>24.833333333333332</v>
      </c>
      <c r="WY511" s="74">
        <v>24.833333333333332</v>
      </c>
      <c r="WZ511" s="74">
        <v>24.833333333333332</v>
      </c>
      <c r="XA511" s="74">
        <v>24.833333333333332</v>
      </c>
      <c r="XB511" s="74"/>
      <c r="XE511" s="80">
        <v>2</v>
      </c>
      <c r="XF511" s="80">
        <v>2</v>
      </c>
      <c r="XG511" s="80">
        <v>2</v>
      </c>
      <c r="XH511" s="80">
        <v>2</v>
      </c>
      <c r="XI511" s="80">
        <v>2</v>
      </c>
      <c r="XJ511" s="80">
        <v>2</v>
      </c>
      <c r="XK511" s="80"/>
      <c r="XL511" s="75"/>
      <c r="XM511" s="75"/>
      <c r="XN511" s="80">
        <v>0</v>
      </c>
      <c r="XO511" s="80">
        <v>0</v>
      </c>
      <c r="XP511" s="80">
        <v>0</v>
      </c>
      <c r="XQ511" s="80">
        <v>0</v>
      </c>
      <c r="XR511" s="80">
        <v>0</v>
      </c>
      <c r="XS511" s="80">
        <v>0</v>
      </c>
      <c r="XT511" s="80"/>
      <c r="XW511" s="80">
        <v>24</v>
      </c>
      <c r="XX511" s="80">
        <v>24</v>
      </c>
      <c r="XY511" s="80">
        <v>24</v>
      </c>
      <c r="XZ511" s="80">
        <v>24</v>
      </c>
      <c r="YA511" s="80">
        <v>24</v>
      </c>
      <c r="YB511" s="80">
        <v>24</v>
      </c>
      <c r="YC511" s="80"/>
      <c r="YF511" s="5">
        <v>72.071762484263559</v>
      </c>
      <c r="YG511" s="5">
        <v>0</v>
      </c>
      <c r="YH511" s="5">
        <v>0</v>
      </c>
      <c r="YI511" s="5">
        <v>0</v>
      </c>
      <c r="YJ511" s="5">
        <v>0</v>
      </c>
      <c r="YK511" s="5">
        <v>0</v>
      </c>
      <c r="YL511" s="5"/>
      <c r="YO511" s="5">
        <v>1555.5056651279899</v>
      </c>
      <c r="YP511" s="5">
        <v>0</v>
      </c>
      <c r="YQ511" s="5">
        <v>0</v>
      </c>
      <c r="YR511" s="5">
        <v>0</v>
      </c>
      <c r="YS511" s="5">
        <v>0</v>
      </c>
      <c r="YT511" s="5">
        <v>0</v>
      </c>
      <c r="YU511" s="5"/>
      <c r="YX511" s="5">
        <v>1063.8690189884639</v>
      </c>
      <c r="YY511" s="5">
        <v>0</v>
      </c>
      <c r="YZ511" s="5">
        <v>0</v>
      </c>
      <c r="ZA511" s="5">
        <v>0</v>
      </c>
      <c r="ZB511" s="5">
        <v>0</v>
      </c>
      <c r="ZC511" s="5">
        <v>0</v>
      </c>
      <c r="ZD511" s="5"/>
      <c r="ZG511" s="5">
        <v>59.618967687788505</v>
      </c>
      <c r="ZH511" s="5">
        <v>0</v>
      </c>
      <c r="ZI511" s="5">
        <v>0</v>
      </c>
      <c r="ZJ511" s="5">
        <v>0</v>
      </c>
      <c r="ZK511" s="5">
        <v>0</v>
      </c>
      <c r="ZL511" s="5">
        <v>0</v>
      </c>
      <c r="ZM511" s="5"/>
      <c r="ZP511" s="60">
        <v>1669.3310952580782</v>
      </c>
      <c r="ZQ511" s="60">
        <v>0</v>
      </c>
      <c r="ZR511" s="60">
        <v>0</v>
      </c>
      <c r="ZS511" s="60">
        <v>0</v>
      </c>
      <c r="ZT511" s="60">
        <v>0</v>
      </c>
      <c r="ZU511" s="60">
        <v>0</v>
      </c>
      <c r="ZV511" s="60"/>
      <c r="ZY511" s="60">
        <v>207.40075535039867</v>
      </c>
      <c r="ZZ511" s="60">
        <v>0</v>
      </c>
      <c r="AAA511" s="60">
        <v>0</v>
      </c>
      <c r="AAB511" s="60">
        <v>0</v>
      </c>
      <c r="AAC511" s="60">
        <v>0</v>
      </c>
      <c r="AAD511" s="60">
        <v>0</v>
      </c>
      <c r="AAE511" s="60"/>
      <c r="AAH511" s="60">
        <v>8710.8317247167433</v>
      </c>
      <c r="AAI511" s="60">
        <v>0</v>
      </c>
      <c r="AAJ511" s="60">
        <v>0</v>
      </c>
      <c r="AAK511" s="60">
        <v>0</v>
      </c>
      <c r="AAL511" s="60">
        <v>0</v>
      </c>
      <c r="AAM511" s="60">
        <v>0</v>
      </c>
      <c r="AAN511" s="60"/>
      <c r="AAQ511" s="5">
        <v>10380.162819974821</v>
      </c>
      <c r="AAR511" s="5">
        <v>0</v>
      </c>
      <c r="AAS511" s="5">
        <v>0</v>
      </c>
      <c r="AAT511" s="5">
        <v>0</v>
      </c>
      <c r="AAU511" s="5">
        <v>0</v>
      </c>
      <c r="AAV511" s="5">
        <v>0</v>
      </c>
    </row>
    <row r="512" spans="2:724" ht="15" customHeight="1">
      <c r="B512" s="228">
        <v>239</v>
      </c>
      <c r="C512" s="228">
        <v>394766</v>
      </c>
      <c r="D512" s="229" t="s">
        <v>620</v>
      </c>
      <c r="E512" s="73" t="b">
        <v>0</v>
      </c>
      <c r="F512" s="230">
        <v>40941</v>
      </c>
      <c r="G512" s="230">
        <v>41671</v>
      </c>
      <c r="H512" s="57" t="s">
        <v>221</v>
      </c>
      <c r="I512" s="57" t="s">
        <v>200</v>
      </c>
      <c r="J512" s="229" t="s">
        <v>283</v>
      </c>
      <c r="K512" s="232">
        <v>0</v>
      </c>
      <c r="L512" s="232">
        <v>0</v>
      </c>
      <c r="M512" s="73" t="b">
        <v>1</v>
      </c>
      <c r="N512" s="73" t="b">
        <v>1</v>
      </c>
      <c r="O512" s="73" t="b">
        <v>1</v>
      </c>
      <c r="P512" s="27">
        <v>42037</v>
      </c>
      <c r="Q512" s="27">
        <v>42767</v>
      </c>
      <c r="R512" s="69">
        <v>0</v>
      </c>
      <c r="S512" s="69">
        <v>0.06</v>
      </c>
      <c r="T512" s="69">
        <v>0.06</v>
      </c>
      <c r="U512" s="69">
        <v>0.06</v>
      </c>
      <c r="V512" s="69">
        <v>0.06</v>
      </c>
      <c r="W512" s="69">
        <v>0.06</v>
      </c>
      <c r="Z512" s="232">
        <v>8500</v>
      </c>
      <c r="AA512" s="232">
        <v>356.69</v>
      </c>
      <c r="AB512" s="232">
        <v>0</v>
      </c>
      <c r="AC512" s="232">
        <v>0</v>
      </c>
      <c r="AD512" s="232">
        <v>0</v>
      </c>
      <c r="AE512" s="232">
        <v>0</v>
      </c>
      <c r="AF512" s="232">
        <v>0</v>
      </c>
      <c r="AG512" s="232">
        <v>0</v>
      </c>
      <c r="AH512" s="232">
        <v>0</v>
      </c>
      <c r="AI512" s="232">
        <v>0</v>
      </c>
      <c r="AJ512" s="232">
        <v>0</v>
      </c>
      <c r="AK512" s="232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5">
        <v>0</v>
      </c>
      <c r="CP512" s="5">
        <v>0</v>
      </c>
      <c r="CQ512" s="5">
        <v>0</v>
      </c>
      <c r="CR512" s="5">
        <v>0</v>
      </c>
      <c r="CS512" s="5">
        <v>0</v>
      </c>
      <c r="CU512" s="69">
        <v>0</v>
      </c>
      <c r="CV512" s="69">
        <v>0</v>
      </c>
      <c r="CW512" s="69">
        <v>0</v>
      </c>
      <c r="CX512" s="69">
        <v>0</v>
      </c>
      <c r="CY512" s="69">
        <v>0</v>
      </c>
      <c r="CZ512" s="69">
        <v>0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0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/>
      <c r="FZ512" s="5">
        <v>8500</v>
      </c>
      <c r="GA512" s="5">
        <v>356.69</v>
      </c>
      <c r="GB512" s="5">
        <v>0</v>
      </c>
      <c r="GC512" s="5">
        <v>0</v>
      </c>
      <c r="GD512" s="5">
        <v>0</v>
      </c>
      <c r="GE512" s="5">
        <v>0</v>
      </c>
      <c r="GF512" s="5">
        <v>0</v>
      </c>
      <c r="GG512" s="5">
        <v>0</v>
      </c>
      <c r="GH512" s="5">
        <v>0</v>
      </c>
      <c r="GI512" s="5">
        <v>0</v>
      </c>
      <c r="GJ512" s="5">
        <v>0</v>
      </c>
      <c r="GK512" s="5">
        <v>0</v>
      </c>
      <c r="GL512" s="5">
        <v>0</v>
      </c>
      <c r="GM512" s="5">
        <v>0</v>
      </c>
      <c r="GN512" s="5">
        <v>0</v>
      </c>
      <c r="GO512" s="5">
        <v>0</v>
      </c>
      <c r="GP512" s="5">
        <v>0</v>
      </c>
      <c r="GQ512" s="5">
        <v>0</v>
      </c>
      <c r="GR512" s="5">
        <v>0</v>
      </c>
      <c r="GS512" s="5">
        <v>0</v>
      </c>
      <c r="GT512" s="5">
        <v>0</v>
      </c>
      <c r="GU512" s="5">
        <v>0</v>
      </c>
      <c r="GV512" s="5">
        <v>0</v>
      </c>
      <c r="GW512" s="5">
        <v>0</v>
      </c>
      <c r="GX512" s="5">
        <v>0</v>
      </c>
      <c r="GY512" s="5">
        <v>0</v>
      </c>
      <c r="GZ512" s="5">
        <v>0</v>
      </c>
      <c r="HA512" s="5">
        <v>0</v>
      </c>
      <c r="HB512" s="5">
        <v>0</v>
      </c>
      <c r="HC512" s="5">
        <v>0</v>
      </c>
      <c r="HD512" s="5">
        <v>0</v>
      </c>
      <c r="HE512" s="5">
        <v>0</v>
      </c>
      <c r="HF512" s="5">
        <v>0</v>
      </c>
      <c r="HG512" s="5">
        <v>0</v>
      </c>
      <c r="HH512" s="5">
        <v>0</v>
      </c>
      <c r="HI512" s="5">
        <v>0</v>
      </c>
      <c r="HJ512" s="5">
        <v>0</v>
      </c>
      <c r="HK512" s="5">
        <v>0</v>
      </c>
      <c r="HL512" s="5">
        <v>0</v>
      </c>
      <c r="HM512" s="5">
        <v>0</v>
      </c>
      <c r="HN512" s="5">
        <v>0</v>
      </c>
      <c r="HO512" s="5">
        <v>0</v>
      </c>
      <c r="HP512" s="5">
        <v>0</v>
      </c>
      <c r="HQ512" s="5">
        <v>0</v>
      </c>
      <c r="HR512" s="5">
        <v>0</v>
      </c>
      <c r="HS512" s="5">
        <v>0</v>
      </c>
      <c r="HT512" s="5">
        <v>0</v>
      </c>
      <c r="HU512" s="5">
        <v>0</v>
      </c>
      <c r="HV512" s="5">
        <v>0</v>
      </c>
      <c r="HW512" s="5">
        <v>0</v>
      </c>
      <c r="HX512" s="5">
        <v>0</v>
      </c>
      <c r="HY512" s="5">
        <v>0</v>
      </c>
      <c r="HZ512" s="5">
        <v>0</v>
      </c>
      <c r="IA512" s="5">
        <v>0</v>
      </c>
      <c r="IB512" s="5">
        <v>0</v>
      </c>
      <c r="IC512" s="5">
        <v>0</v>
      </c>
      <c r="ID512" s="5">
        <v>0</v>
      </c>
      <c r="IE512" s="5">
        <v>0</v>
      </c>
      <c r="IF512" s="5">
        <v>0</v>
      </c>
      <c r="IG512" s="5">
        <v>0</v>
      </c>
      <c r="IH512" s="5">
        <v>0</v>
      </c>
      <c r="II512" s="5">
        <v>0</v>
      </c>
      <c r="IJ512" s="5">
        <v>0</v>
      </c>
      <c r="IK512" s="5">
        <v>0</v>
      </c>
      <c r="IL512" s="5">
        <v>0</v>
      </c>
      <c r="IM512" s="5">
        <v>0</v>
      </c>
      <c r="IN512" s="5">
        <v>0</v>
      </c>
      <c r="IO512" s="5">
        <v>0</v>
      </c>
      <c r="IP512" s="5">
        <v>0</v>
      </c>
      <c r="IQ512" s="5">
        <v>0</v>
      </c>
      <c r="IR512" s="5">
        <v>0</v>
      </c>
      <c r="IS512" s="5">
        <v>0</v>
      </c>
      <c r="IT512" s="5"/>
      <c r="IW512" s="5">
        <v>243.95</v>
      </c>
      <c r="IX512" s="5">
        <v>10.237003</v>
      </c>
      <c r="IY512" s="5">
        <v>0</v>
      </c>
      <c r="IZ512" s="5">
        <v>0</v>
      </c>
      <c r="JA512" s="5">
        <v>0</v>
      </c>
      <c r="JB512" s="5">
        <v>0</v>
      </c>
      <c r="JC512" s="5">
        <v>0</v>
      </c>
      <c r="JD512" s="5">
        <v>0</v>
      </c>
      <c r="JE512" s="5">
        <v>0</v>
      </c>
      <c r="JF512" s="5">
        <v>0</v>
      </c>
      <c r="JG512" s="5">
        <v>0</v>
      </c>
      <c r="JH512" s="5">
        <v>0</v>
      </c>
      <c r="JI512" s="5">
        <v>0</v>
      </c>
      <c r="JJ512" s="5">
        <v>0</v>
      </c>
      <c r="JK512" s="5">
        <v>0</v>
      </c>
      <c r="JL512" s="5">
        <v>0</v>
      </c>
      <c r="JM512" s="5">
        <v>0</v>
      </c>
      <c r="JN512" s="5">
        <v>0</v>
      </c>
      <c r="JO512" s="5">
        <v>0</v>
      </c>
      <c r="JP512" s="5">
        <v>0</v>
      </c>
      <c r="JQ512" s="5">
        <v>0</v>
      </c>
      <c r="JR512" s="5">
        <v>0</v>
      </c>
      <c r="JS512" s="5">
        <v>0</v>
      </c>
      <c r="JT512" s="5">
        <v>0</v>
      </c>
      <c r="JU512" s="5">
        <v>0</v>
      </c>
      <c r="JV512" s="5">
        <v>0</v>
      </c>
      <c r="JW512" s="5">
        <v>0</v>
      </c>
      <c r="JX512" s="5">
        <v>0</v>
      </c>
      <c r="JY512" s="5">
        <v>0</v>
      </c>
      <c r="JZ512" s="5">
        <v>0</v>
      </c>
      <c r="KA512" s="5">
        <v>0</v>
      </c>
      <c r="KB512" s="5">
        <v>0</v>
      </c>
      <c r="KC512" s="5">
        <v>0</v>
      </c>
      <c r="KD512" s="5">
        <v>0</v>
      </c>
      <c r="KE512" s="5">
        <v>0</v>
      </c>
      <c r="KF512" s="5">
        <v>0</v>
      </c>
      <c r="KG512" s="5">
        <v>0</v>
      </c>
      <c r="KH512" s="5">
        <v>0</v>
      </c>
      <c r="KI512" s="5">
        <v>0</v>
      </c>
      <c r="KJ512" s="5">
        <v>0</v>
      </c>
      <c r="KK512" s="5">
        <v>0</v>
      </c>
      <c r="KL512" s="5">
        <v>0</v>
      </c>
      <c r="KM512" s="5">
        <v>0</v>
      </c>
      <c r="KN512" s="5">
        <v>0</v>
      </c>
      <c r="KO512" s="5">
        <v>0</v>
      </c>
      <c r="KP512" s="5">
        <v>0</v>
      </c>
      <c r="KQ512" s="5">
        <v>0</v>
      </c>
      <c r="KR512" s="5">
        <v>0</v>
      </c>
      <c r="KS512" s="5">
        <v>0</v>
      </c>
      <c r="KT512" s="5">
        <v>0</v>
      </c>
      <c r="KU512" s="5">
        <v>0</v>
      </c>
      <c r="KV512" s="5">
        <v>0</v>
      </c>
      <c r="KW512" s="5">
        <v>0</v>
      </c>
      <c r="KX512" s="5">
        <v>0</v>
      </c>
      <c r="KY512" s="5">
        <v>0</v>
      </c>
      <c r="KZ512" s="5">
        <v>0</v>
      </c>
      <c r="LA512" s="5">
        <v>0</v>
      </c>
      <c r="LB512" s="5">
        <v>0</v>
      </c>
      <c r="LC512" s="5">
        <v>0</v>
      </c>
      <c r="LD512" s="5">
        <v>0</v>
      </c>
      <c r="LE512" s="5">
        <v>0</v>
      </c>
      <c r="LF512" s="5">
        <v>0</v>
      </c>
      <c r="LG512" s="5">
        <v>0</v>
      </c>
      <c r="LH512" s="5">
        <v>0</v>
      </c>
      <c r="LI512" s="5">
        <v>0</v>
      </c>
      <c r="LJ512" s="5">
        <v>0</v>
      </c>
      <c r="LK512" s="5">
        <v>0</v>
      </c>
      <c r="LL512" s="5">
        <v>0</v>
      </c>
      <c r="LM512" s="5">
        <v>0</v>
      </c>
      <c r="LN512" s="5">
        <v>0</v>
      </c>
      <c r="LO512" s="5">
        <v>0</v>
      </c>
      <c r="LP512" s="5">
        <v>0</v>
      </c>
      <c r="LQ512" s="5"/>
      <c r="LT512" s="5">
        <v>258.39999999999998</v>
      </c>
      <c r="LU512" s="5">
        <v>10.843375999999999</v>
      </c>
      <c r="LV512" s="5">
        <v>0</v>
      </c>
      <c r="LW512" s="5">
        <v>0</v>
      </c>
      <c r="LX512" s="5">
        <v>0</v>
      </c>
      <c r="LY512" s="5">
        <v>0</v>
      </c>
      <c r="LZ512" s="5">
        <v>0</v>
      </c>
      <c r="MA512" s="5">
        <v>0</v>
      </c>
      <c r="MB512" s="5">
        <v>0</v>
      </c>
      <c r="MC512" s="5">
        <v>0</v>
      </c>
      <c r="MD512" s="5">
        <v>0</v>
      </c>
      <c r="ME512" s="5">
        <v>0</v>
      </c>
      <c r="MF512" s="5">
        <v>0</v>
      </c>
      <c r="MG512" s="5">
        <v>0</v>
      </c>
      <c r="MH512" s="5">
        <v>0</v>
      </c>
      <c r="MI512" s="5">
        <v>0</v>
      </c>
      <c r="MJ512" s="5">
        <v>0</v>
      </c>
      <c r="MK512" s="5">
        <v>0</v>
      </c>
      <c r="ML512" s="5">
        <v>0</v>
      </c>
      <c r="MM512" s="5">
        <v>0</v>
      </c>
      <c r="MN512" s="5">
        <v>0</v>
      </c>
      <c r="MO512" s="5">
        <v>0</v>
      </c>
      <c r="MP512" s="5">
        <v>0</v>
      </c>
      <c r="MQ512" s="5">
        <v>0</v>
      </c>
      <c r="MR512" s="5">
        <v>0</v>
      </c>
      <c r="MS512" s="5">
        <v>0</v>
      </c>
      <c r="MT512" s="5">
        <v>0</v>
      </c>
      <c r="MU512" s="5">
        <v>0</v>
      </c>
      <c r="MV512" s="5">
        <v>0</v>
      </c>
      <c r="MW512" s="5">
        <v>0</v>
      </c>
      <c r="MX512" s="5">
        <v>0</v>
      </c>
      <c r="MY512" s="5">
        <v>0</v>
      </c>
      <c r="MZ512" s="5">
        <v>0</v>
      </c>
      <c r="NA512" s="5">
        <v>0</v>
      </c>
      <c r="NB512" s="5">
        <v>0</v>
      </c>
      <c r="NC512" s="5">
        <v>0</v>
      </c>
      <c r="ND512" s="5">
        <v>0</v>
      </c>
      <c r="NE512" s="5">
        <v>0</v>
      </c>
      <c r="NF512" s="5">
        <v>0</v>
      </c>
      <c r="NG512" s="5">
        <v>0</v>
      </c>
      <c r="NH512" s="5">
        <v>0</v>
      </c>
      <c r="NI512" s="5">
        <v>0</v>
      </c>
      <c r="NJ512" s="5">
        <v>0</v>
      </c>
      <c r="NK512" s="5">
        <v>0</v>
      </c>
      <c r="NL512" s="5">
        <v>0</v>
      </c>
      <c r="NM512" s="5">
        <v>0</v>
      </c>
      <c r="NN512" s="5">
        <v>0</v>
      </c>
      <c r="NO512" s="5">
        <v>0</v>
      </c>
      <c r="NP512" s="5">
        <v>0</v>
      </c>
      <c r="NQ512" s="5">
        <v>0</v>
      </c>
      <c r="NR512" s="5">
        <v>0</v>
      </c>
      <c r="NS512" s="5">
        <v>0</v>
      </c>
      <c r="NT512" s="5">
        <v>0</v>
      </c>
      <c r="NU512" s="5">
        <v>0</v>
      </c>
      <c r="NV512" s="5">
        <v>0</v>
      </c>
      <c r="NW512" s="5">
        <v>0</v>
      </c>
      <c r="NX512" s="5">
        <v>0</v>
      </c>
      <c r="NY512" s="5">
        <v>0</v>
      </c>
      <c r="NZ512" s="5">
        <v>0</v>
      </c>
      <c r="OA512" s="5">
        <v>0</v>
      </c>
      <c r="OB512" s="5">
        <v>0</v>
      </c>
      <c r="OC512" s="5">
        <v>0</v>
      </c>
      <c r="OD512" s="5">
        <v>0</v>
      </c>
      <c r="OE512" s="5">
        <v>0</v>
      </c>
      <c r="OF512" s="5">
        <v>0</v>
      </c>
      <c r="OG512" s="5">
        <v>0</v>
      </c>
      <c r="OH512" s="5">
        <v>0</v>
      </c>
      <c r="OI512" s="5">
        <v>0</v>
      </c>
      <c r="OJ512" s="5">
        <v>0</v>
      </c>
      <c r="OK512" s="5">
        <v>0</v>
      </c>
      <c r="OL512" s="5">
        <v>0</v>
      </c>
      <c r="OM512" s="5">
        <v>0</v>
      </c>
      <c r="ON512" s="5"/>
      <c r="OQ512" s="59">
        <v>0</v>
      </c>
      <c r="OR512" s="59">
        <v>0</v>
      </c>
      <c r="OS512" s="59">
        <v>0</v>
      </c>
      <c r="OT512" s="59">
        <v>0</v>
      </c>
      <c r="OU512" s="59">
        <v>0</v>
      </c>
      <c r="OV512" s="59">
        <v>0</v>
      </c>
      <c r="OW512" s="59">
        <v>0</v>
      </c>
      <c r="OX512" s="59">
        <v>0</v>
      </c>
      <c r="OY512" s="59">
        <v>0</v>
      </c>
      <c r="OZ512" s="59">
        <v>0</v>
      </c>
      <c r="PA512" s="59">
        <v>0</v>
      </c>
      <c r="PB512" s="59">
        <v>0</v>
      </c>
      <c r="PC512" s="59">
        <v>0</v>
      </c>
      <c r="PD512" s="59">
        <v>0</v>
      </c>
      <c r="PE512" s="59">
        <v>0</v>
      </c>
      <c r="PF512" s="59">
        <v>0</v>
      </c>
      <c r="PG512" s="59">
        <v>0</v>
      </c>
      <c r="PH512" s="59">
        <v>0</v>
      </c>
      <c r="PI512" s="59">
        <v>0</v>
      </c>
      <c r="PJ512" s="59">
        <v>0</v>
      </c>
      <c r="PK512" s="59">
        <v>0</v>
      </c>
      <c r="PL512" s="59">
        <v>0</v>
      </c>
      <c r="PM512" s="59">
        <v>0</v>
      </c>
      <c r="PN512" s="59">
        <v>0</v>
      </c>
      <c r="PO512" s="59">
        <v>0</v>
      </c>
      <c r="PP512" s="59">
        <v>0</v>
      </c>
      <c r="PQ512" s="59">
        <v>0</v>
      </c>
      <c r="PR512" s="59">
        <v>0</v>
      </c>
      <c r="PS512" s="59">
        <v>0</v>
      </c>
      <c r="PT512" s="59">
        <v>0</v>
      </c>
      <c r="PU512" s="59">
        <v>0</v>
      </c>
      <c r="PV512" s="59">
        <v>0</v>
      </c>
      <c r="PW512" s="59">
        <v>0</v>
      </c>
      <c r="PX512" s="59">
        <v>0</v>
      </c>
      <c r="PY512" s="59">
        <v>0</v>
      </c>
      <c r="PZ512" s="59">
        <v>0</v>
      </c>
      <c r="QA512" s="59">
        <v>0</v>
      </c>
      <c r="QB512" s="59">
        <v>0</v>
      </c>
      <c r="QC512" s="59">
        <v>0</v>
      </c>
      <c r="QD512" s="59">
        <v>0</v>
      </c>
      <c r="QE512" s="59">
        <v>0</v>
      </c>
      <c r="QF512" s="59">
        <v>0</v>
      </c>
      <c r="QG512" s="59">
        <v>0</v>
      </c>
      <c r="QH512" s="59">
        <v>0</v>
      </c>
      <c r="QI512" s="59">
        <v>0</v>
      </c>
      <c r="QJ512" s="59">
        <v>0</v>
      </c>
      <c r="QK512" s="59">
        <v>0</v>
      </c>
      <c r="QL512" s="59">
        <v>0</v>
      </c>
      <c r="QM512" s="59">
        <v>0</v>
      </c>
      <c r="QN512" s="59">
        <v>0</v>
      </c>
      <c r="QO512" s="59">
        <v>0</v>
      </c>
      <c r="QP512" s="59">
        <v>0</v>
      </c>
      <c r="QQ512" s="59">
        <v>0</v>
      </c>
      <c r="QR512" s="59">
        <v>0</v>
      </c>
      <c r="QS512" s="59">
        <v>0</v>
      </c>
      <c r="QT512" s="59">
        <v>0</v>
      </c>
      <c r="QU512" s="59">
        <v>0</v>
      </c>
      <c r="QV512" s="59">
        <v>0</v>
      </c>
      <c r="QW512" s="59">
        <v>0</v>
      </c>
      <c r="QX512" s="59">
        <v>0</v>
      </c>
      <c r="QY512" s="59">
        <v>0</v>
      </c>
      <c r="QZ512" s="59">
        <v>0</v>
      </c>
      <c r="RA512" s="59">
        <v>0</v>
      </c>
      <c r="RB512" s="59">
        <v>0</v>
      </c>
      <c r="RC512" s="59">
        <v>0</v>
      </c>
      <c r="RD512" s="59">
        <v>0</v>
      </c>
      <c r="RE512" s="59">
        <v>0</v>
      </c>
      <c r="RF512" s="59">
        <v>0</v>
      </c>
      <c r="RG512" s="59">
        <v>0</v>
      </c>
      <c r="RH512" s="59">
        <v>0</v>
      </c>
      <c r="RI512" s="59">
        <v>0</v>
      </c>
      <c r="RJ512" s="59">
        <v>0</v>
      </c>
      <c r="RK512" s="59"/>
      <c r="RN512" s="59">
        <v>502.34999999999997</v>
      </c>
      <c r="RO512" s="59">
        <v>21.080379000000001</v>
      </c>
      <c r="RP512" s="59">
        <v>0</v>
      </c>
      <c r="RQ512" s="59">
        <v>0</v>
      </c>
      <c r="RR512" s="59">
        <v>0</v>
      </c>
      <c r="RS512" s="59">
        <v>0</v>
      </c>
      <c r="RT512" s="59">
        <v>0</v>
      </c>
      <c r="RU512" s="59">
        <v>0</v>
      </c>
      <c r="RV512" s="59">
        <v>0</v>
      </c>
      <c r="RW512" s="59">
        <v>0</v>
      </c>
      <c r="RX512" s="59">
        <v>0</v>
      </c>
      <c r="RY512" s="59">
        <v>0</v>
      </c>
      <c r="RZ512" s="59">
        <v>0</v>
      </c>
      <c r="SA512" s="59">
        <v>0</v>
      </c>
      <c r="SB512" s="59">
        <v>0</v>
      </c>
      <c r="SC512" s="59">
        <v>0</v>
      </c>
      <c r="SD512" s="59">
        <v>0</v>
      </c>
      <c r="SE512" s="59">
        <v>0</v>
      </c>
      <c r="SF512" s="59">
        <v>0</v>
      </c>
      <c r="SG512" s="59">
        <v>0</v>
      </c>
      <c r="SH512" s="59">
        <v>0</v>
      </c>
      <c r="SI512" s="59">
        <v>0</v>
      </c>
      <c r="SJ512" s="59">
        <v>0</v>
      </c>
      <c r="SK512" s="59">
        <v>0</v>
      </c>
      <c r="SL512" s="59">
        <v>0</v>
      </c>
      <c r="SM512" s="59">
        <v>0</v>
      </c>
      <c r="SN512" s="59">
        <v>0</v>
      </c>
      <c r="SO512" s="59">
        <v>0</v>
      </c>
      <c r="SP512" s="59">
        <v>0</v>
      </c>
      <c r="SQ512" s="59">
        <v>0</v>
      </c>
      <c r="SR512" s="59">
        <v>0</v>
      </c>
      <c r="SS512" s="59">
        <v>0</v>
      </c>
      <c r="ST512" s="59">
        <v>0</v>
      </c>
      <c r="SU512" s="59">
        <v>0</v>
      </c>
      <c r="SV512" s="59">
        <v>0</v>
      </c>
      <c r="SW512" s="59">
        <v>0</v>
      </c>
      <c r="SX512" s="59">
        <v>0</v>
      </c>
      <c r="SY512" s="59">
        <v>0</v>
      </c>
      <c r="SZ512" s="59">
        <v>0</v>
      </c>
      <c r="TA512" s="59">
        <v>0</v>
      </c>
      <c r="TB512" s="59">
        <v>0</v>
      </c>
      <c r="TC512" s="59">
        <v>0</v>
      </c>
      <c r="TD512" s="59">
        <v>0</v>
      </c>
      <c r="TE512" s="59">
        <v>0</v>
      </c>
      <c r="TF512" s="59">
        <v>0</v>
      </c>
      <c r="TG512" s="59">
        <v>0</v>
      </c>
      <c r="TH512" s="59">
        <v>0</v>
      </c>
      <c r="TI512" s="59">
        <v>0</v>
      </c>
      <c r="TJ512" s="59">
        <v>0</v>
      </c>
      <c r="TK512" s="59">
        <v>0</v>
      </c>
      <c r="TL512" s="59">
        <v>0</v>
      </c>
      <c r="TM512" s="59">
        <v>0</v>
      </c>
      <c r="TN512" s="59">
        <v>0</v>
      </c>
      <c r="TO512" s="59">
        <v>0</v>
      </c>
      <c r="TP512" s="59">
        <v>0</v>
      </c>
      <c r="TQ512" s="59">
        <v>0</v>
      </c>
      <c r="TR512" s="59">
        <v>0</v>
      </c>
      <c r="TS512" s="59">
        <v>0</v>
      </c>
      <c r="TT512" s="59">
        <v>0</v>
      </c>
      <c r="TU512" s="59">
        <v>0</v>
      </c>
      <c r="TV512" s="59">
        <v>0</v>
      </c>
      <c r="TW512" s="59">
        <v>0</v>
      </c>
      <c r="TX512" s="59">
        <v>0</v>
      </c>
      <c r="TY512" s="59">
        <v>0</v>
      </c>
      <c r="TZ512" s="59">
        <v>0</v>
      </c>
      <c r="UA512" s="59">
        <v>0</v>
      </c>
      <c r="UB512" s="59">
        <v>0</v>
      </c>
      <c r="UC512" s="59">
        <v>0</v>
      </c>
      <c r="UD512" s="59">
        <v>0</v>
      </c>
      <c r="UE512" s="59">
        <v>0</v>
      </c>
      <c r="UF512" s="59">
        <v>0</v>
      </c>
      <c r="UG512" s="59">
        <v>0</v>
      </c>
      <c r="UH512" s="59"/>
      <c r="UK512" s="59">
        <v>254.18700299999998</v>
      </c>
      <c r="UL512" s="59">
        <v>0</v>
      </c>
      <c r="UM512" s="59">
        <v>0</v>
      </c>
      <c r="UN512" s="59">
        <v>0</v>
      </c>
      <c r="UO512" s="59">
        <v>0</v>
      </c>
      <c r="UP512" s="59">
        <v>0</v>
      </c>
      <c r="UQ512" s="59"/>
      <c r="UT512" s="59">
        <v>269.24337599999996</v>
      </c>
      <c r="UU512" s="59">
        <v>0</v>
      </c>
      <c r="UV512" s="59">
        <v>0</v>
      </c>
      <c r="UW512" s="59">
        <v>0</v>
      </c>
      <c r="UX512" s="59">
        <v>0</v>
      </c>
      <c r="UY512" s="59">
        <v>0</v>
      </c>
      <c r="UZ512" s="59"/>
      <c r="VC512" s="59">
        <v>0</v>
      </c>
      <c r="VD512" s="59">
        <v>0</v>
      </c>
      <c r="VE512" s="59">
        <v>0</v>
      </c>
      <c r="VF512" s="59">
        <v>0</v>
      </c>
      <c r="VG512" s="59">
        <v>0</v>
      </c>
      <c r="VH512" s="59">
        <v>0</v>
      </c>
      <c r="VI512" s="59"/>
      <c r="VL512" s="59">
        <v>523.4303789999999</v>
      </c>
      <c r="VM512" s="59">
        <v>0</v>
      </c>
      <c r="VN512" s="59">
        <v>0</v>
      </c>
      <c r="VO512" s="59">
        <v>0</v>
      </c>
      <c r="VP512" s="59">
        <v>0</v>
      </c>
      <c r="VQ512" s="59">
        <v>0</v>
      </c>
      <c r="VR512" s="59"/>
      <c r="VU512" s="59">
        <v>8856.69</v>
      </c>
      <c r="VV512" s="59">
        <v>0</v>
      </c>
      <c r="VW512" s="59">
        <v>0</v>
      </c>
      <c r="VX512" s="59">
        <v>0</v>
      </c>
      <c r="VY512" s="59">
        <v>0</v>
      </c>
      <c r="VZ512" s="59">
        <v>0</v>
      </c>
      <c r="WA512" s="59"/>
      <c r="WD512" s="59">
        <v>738.0575</v>
      </c>
      <c r="WE512" s="59">
        <v>0</v>
      </c>
      <c r="WF512" s="59">
        <v>0</v>
      </c>
      <c r="WG512" s="59">
        <v>0</v>
      </c>
      <c r="WH512" s="59">
        <v>0</v>
      </c>
      <c r="WI512" s="59">
        <v>0</v>
      </c>
      <c r="WJ512" s="59"/>
      <c r="WM512" s="59">
        <v>30.971779269827952</v>
      </c>
      <c r="WN512" s="59">
        <v>0</v>
      </c>
      <c r="WO512" s="59">
        <v>0</v>
      </c>
      <c r="WP512" s="59">
        <v>0</v>
      </c>
      <c r="WQ512" s="59">
        <v>0</v>
      </c>
      <c r="WR512" s="59">
        <v>0</v>
      </c>
      <c r="WS512" s="59"/>
      <c r="WV512" s="74">
        <v>23.966666666666665</v>
      </c>
      <c r="WW512" s="74">
        <v>23.966666666666665</v>
      </c>
      <c r="WX512" s="74">
        <v>23.966666666666665</v>
      </c>
      <c r="WY512" s="74">
        <v>23.966666666666665</v>
      </c>
      <c r="WZ512" s="74">
        <v>23.966666666666665</v>
      </c>
      <c r="XA512" s="74">
        <v>23.966666666666665</v>
      </c>
      <c r="XB512" s="74"/>
      <c r="XE512" s="80">
        <v>1</v>
      </c>
      <c r="XF512" s="80">
        <v>1</v>
      </c>
      <c r="XG512" s="80">
        <v>1</v>
      </c>
      <c r="XH512" s="80">
        <v>1</v>
      </c>
      <c r="XI512" s="80">
        <v>1</v>
      </c>
      <c r="XJ512" s="80">
        <v>1</v>
      </c>
      <c r="XK512" s="80"/>
      <c r="XL512" s="75"/>
      <c r="XM512" s="75"/>
      <c r="XN512" s="80">
        <v>11</v>
      </c>
      <c r="XO512" s="80">
        <v>11</v>
      </c>
      <c r="XP512" s="80">
        <v>11</v>
      </c>
      <c r="XQ512" s="80">
        <v>11</v>
      </c>
      <c r="XR512" s="80">
        <v>11</v>
      </c>
      <c r="XS512" s="80">
        <v>11</v>
      </c>
      <c r="XT512" s="80"/>
      <c r="XW512" s="80">
        <v>29</v>
      </c>
      <c r="XX512" s="80">
        <v>29</v>
      </c>
      <c r="XY512" s="80">
        <v>29</v>
      </c>
      <c r="XZ512" s="80">
        <v>29</v>
      </c>
      <c r="YA512" s="80">
        <v>29</v>
      </c>
      <c r="YB512" s="80">
        <v>29</v>
      </c>
      <c r="YC512" s="80"/>
      <c r="YF512" s="5">
        <v>64.576159777591329</v>
      </c>
      <c r="YG512" s="5">
        <v>0</v>
      </c>
      <c r="YH512" s="5">
        <v>0</v>
      </c>
      <c r="YI512" s="5">
        <v>0</v>
      </c>
      <c r="YJ512" s="5">
        <v>0</v>
      </c>
      <c r="YK512" s="5">
        <v>0</v>
      </c>
      <c r="YL512" s="5"/>
      <c r="YO512" s="5">
        <v>1393.7300671422579</v>
      </c>
      <c r="YP512" s="5">
        <v>0</v>
      </c>
      <c r="YQ512" s="5">
        <v>0</v>
      </c>
      <c r="YR512" s="5">
        <v>0</v>
      </c>
      <c r="YS512" s="5">
        <v>0</v>
      </c>
      <c r="YT512" s="5">
        <v>0</v>
      </c>
      <c r="YU512" s="5"/>
      <c r="YX512" s="5">
        <v>953.22458317331598</v>
      </c>
      <c r="YY512" s="5">
        <v>0</v>
      </c>
      <c r="YZ512" s="5">
        <v>0</v>
      </c>
      <c r="ZA512" s="5">
        <v>0</v>
      </c>
      <c r="ZB512" s="5">
        <v>0</v>
      </c>
      <c r="ZC512" s="5">
        <v>0</v>
      </c>
      <c r="ZD512" s="5"/>
      <c r="ZG512" s="5">
        <v>14.968107427612255</v>
      </c>
      <c r="ZH512" s="5">
        <v>0</v>
      </c>
      <c r="ZI512" s="5">
        <v>0</v>
      </c>
      <c r="ZJ512" s="5">
        <v>0</v>
      </c>
      <c r="ZK512" s="5">
        <v>0</v>
      </c>
      <c r="ZL512" s="5">
        <v>0</v>
      </c>
      <c r="ZM512" s="5"/>
      <c r="ZP512" s="60">
        <v>419.10700797314314</v>
      </c>
      <c r="ZQ512" s="60">
        <v>0</v>
      </c>
      <c r="ZR512" s="60">
        <v>0</v>
      </c>
      <c r="ZS512" s="60">
        <v>0</v>
      </c>
      <c r="ZT512" s="60">
        <v>0</v>
      </c>
      <c r="ZU512" s="60">
        <v>0</v>
      </c>
      <c r="ZV512" s="60"/>
      <c r="ZY512" s="60">
        <v>185.83067561896772</v>
      </c>
      <c r="ZZ512" s="60">
        <v>0</v>
      </c>
      <c r="AAA512" s="60">
        <v>0</v>
      </c>
      <c r="AAB512" s="60">
        <v>0</v>
      </c>
      <c r="AAC512" s="60">
        <v>0</v>
      </c>
      <c r="AAD512" s="60">
        <v>0</v>
      </c>
      <c r="AAE512" s="60"/>
      <c r="AAH512" s="60">
        <v>6318.2429710449023</v>
      </c>
      <c r="AAI512" s="60">
        <v>0</v>
      </c>
      <c r="AAJ512" s="60">
        <v>0</v>
      </c>
      <c r="AAK512" s="60">
        <v>0</v>
      </c>
      <c r="AAL512" s="60">
        <v>0</v>
      </c>
      <c r="AAM512" s="60">
        <v>0</v>
      </c>
      <c r="AAN512" s="60"/>
      <c r="AAQ512" s="5">
        <v>6737.3499790180458</v>
      </c>
      <c r="AAR512" s="5">
        <v>0</v>
      </c>
      <c r="AAS512" s="5">
        <v>0</v>
      </c>
      <c r="AAT512" s="5">
        <v>0</v>
      </c>
      <c r="AAU512" s="5">
        <v>0</v>
      </c>
      <c r="AAV512" s="5">
        <v>0</v>
      </c>
    </row>
    <row r="513" spans="2:724" ht="15" customHeight="1">
      <c r="B513" s="228">
        <v>240</v>
      </c>
      <c r="C513" s="228">
        <v>740727</v>
      </c>
      <c r="D513" s="229" t="s">
        <v>621</v>
      </c>
      <c r="E513" s="73" t="b">
        <v>0</v>
      </c>
      <c r="F513" s="230">
        <v>39290</v>
      </c>
      <c r="G513" s="230">
        <v>41787</v>
      </c>
      <c r="H513" s="57" t="s">
        <v>221</v>
      </c>
      <c r="I513" s="57" t="s">
        <v>200</v>
      </c>
      <c r="J513" s="229" t="s">
        <v>230</v>
      </c>
      <c r="K513" s="232">
        <v>0</v>
      </c>
      <c r="L513" s="232">
        <v>0</v>
      </c>
      <c r="M513" s="73" t="b">
        <v>1</v>
      </c>
      <c r="N513" s="73" t="b">
        <v>1</v>
      </c>
      <c r="O513" s="73" t="b">
        <v>1</v>
      </c>
      <c r="P513" s="27">
        <v>40386</v>
      </c>
      <c r="Q513" s="27">
        <v>42883</v>
      </c>
      <c r="R513" s="69">
        <v>0</v>
      </c>
      <c r="S513" s="69">
        <v>0.06</v>
      </c>
      <c r="T513" s="69">
        <v>0.06</v>
      </c>
      <c r="U513" s="69">
        <v>0.06</v>
      </c>
      <c r="V513" s="69">
        <v>0.06</v>
      </c>
      <c r="W513" s="69">
        <v>0.06</v>
      </c>
      <c r="Z513" s="232">
        <v>9966.68</v>
      </c>
      <c r="AA513" s="232">
        <v>11500</v>
      </c>
      <c r="AB513" s="232">
        <v>12500</v>
      </c>
      <c r="AC513" s="232">
        <v>12500</v>
      </c>
      <c r="AD513" s="232">
        <v>13069.15</v>
      </c>
      <c r="AE513" s="232">
        <v>0</v>
      </c>
      <c r="AF513" s="232">
        <v>0</v>
      </c>
      <c r="AG513" s="232">
        <v>0</v>
      </c>
      <c r="AH513" s="232">
        <v>0</v>
      </c>
      <c r="AI513" s="232">
        <v>0</v>
      </c>
      <c r="AJ513" s="232">
        <v>0</v>
      </c>
      <c r="AK513" s="232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5">
        <v>0</v>
      </c>
      <c r="CP513" s="5">
        <v>0</v>
      </c>
      <c r="CQ513" s="5">
        <v>0</v>
      </c>
      <c r="CR513" s="5">
        <v>0</v>
      </c>
      <c r="CS513" s="5">
        <v>0</v>
      </c>
      <c r="CU513" s="69">
        <v>0</v>
      </c>
      <c r="CV513" s="69">
        <v>0</v>
      </c>
      <c r="CW513" s="69">
        <v>0</v>
      </c>
      <c r="CX513" s="69">
        <v>0</v>
      </c>
      <c r="CY513" s="69">
        <v>0</v>
      </c>
      <c r="CZ513" s="69">
        <v>0</v>
      </c>
      <c r="DC513" s="5">
        <v>0</v>
      </c>
      <c r="DD513" s="5">
        <v>0</v>
      </c>
      <c r="DE513" s="5">
        <v>0</v>
      </c>
      <c r="DF513" s="5">
        <v>0</v>
      </c>
      <c r="DG513" s="5">
        <v>0</v>
      </c>
      <c r="DH513" s="5">
        <v>0</v>
      </c>
      <c r="DI513" s="5">
        <v>0</v>
      </c>
      <c r="DJ513" s="5">
        <v>0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0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0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/>
      <c r="FZ513" s="5">
        <v>9966.68</v>
      </c>
      <c r="GA513" s="5">
        <v>11500</v>
      </c>
      <c r="GB513" s="5">
        <v>12500</v>
      </c>
      <c r="GC513" s="5">
        <v>12500</v>
      </c>
      <c r="GD513" s="5">
        <v>13069.15</v>
      </c>
      <c r="GE513" s="5">
        <v>0</v>
      </c>
      <c r="GF513" s="5">
        <v>0</v>
      </c>
      <c r="GG513" s="5">
        <v>0</v>
      </c>
      <c r="GH513" s="5">
        <v>0</v>
      </c>
      <c r="GI513" s="5">
        <v>0</v>
      </c>
      <c r="GJ513" s="5">
        <v>0</v>
      </c>
      <c r="GK513" s="5">
        <v>0</v>
      </c>
      <c r="GL513" s="5">
        <v>0</v>
      </c>
      <c r="GM513" s="5">
        <v>0</v>
      </c>
      <c r="GN513" s="5">
        <v>0</v>
      </c>
      <c r="GO513" s="5">
        <v>0</v>
      </c>
      <c r="GP513" s="5">
        <v>0</v>
      </c>
      <c r="GQ513" s="5">
        <v>0</v>
      </c>
      <c r="GR513" s="5">
        <v>0</v>
      </c>
      <c r="GS513" s="5">
        <v>0</v>
      </c>
      <c r="GT513" s="5">
        <v>0</v>
      </c>
      <c r="GU513" s="5">
        <v>0</v>
      </c>
      <c r="GV513" s="5">
        <v>0</v>
      </c>
      <c r="GW513" s="5">
        <v>0</v>
      </c>
      <c r="GX513" s="5">
        <v>0</v>
      </c>
      <c r="GY513" s="5">
        <v>0</v>
      </c>
      <c r="GZ513" s="5">
        <v>0</v>
      </c>
      <c r="HA513" s="5">
        <v>0</v>
      </c>
      <c r="HB513" s="5">
        <v>0</v>
      </c>
      <c r="HC513" s="5">
        <v>0</v>
      </c>
      <c r="HD513" s="5">
        <v>0</v>
      </c>
      <c r="HE513" s="5">
        <v>0</v>
      </c>
      <c r="HF513" s="5">
        <v>0</v>
      </c>
      <c r="HG513" s="5">
        <v>0</v>
      </c>
      <c r="HH513" s="5">
        <v>0</v>
      </c>
      <c r="HI513" s="5">
        <v>0</v>
      </c>
      <c r="HJ513" s="5">
        <v>0</v>
      </c>
      <c r="HK513" s="5">
        <v>0</v>
      </c>
      <c r="HL513" s="5">
        <v>0</v>
      </c>
      <c r="HM513" s="5">
        <v>0</v>
      </c>
      <c r="HN513" s="5">
        <v>0</v>
      </c>
      <c r="HO513" s="5">
        <v>0</v>
      </c>
      <c r="HP513" s="5">
        <v>0</v>
      </c>
      <c r="HQ513" s="5">
        <v>0</v>
      </c>
      <c r="HR513" s="5">
        <v>0</v>
      </c>
      <c r="HS513" s="5">
        <v>0</v>
      </c>
      <c r="HT513" s="5">
        <v>0</v>
      </c>
      <c r="HU513" s="5">
        <v>0</v>
      </c>
      <c r="HV513" s="5">
        <v>0</v>
      </c>
      <c r="HW513" s="5">
        <v>0</v>
      </c>
      <c r="HX513" s="5">
        <v>0</v>
      </c>
      <c r="HY513" s="5">
        <v>0</v>
      </c>
      <c r="HZ513" s="5">
        <v>0</v>
      </c>
      <c r="IA513" s="5">
        <v>0</v>
      </c>
      <c r="IB513" s="5">
        <v>0</v>
      </c>
      <c r="IC513" s="5">
        <v>0</v>
      </c>
      <c r="ID513" s="5">
        <v>0</v>
      </c>
      <c r="IE513" s="5">
        <v>0</v>
      </c>
      <c r="IF513" s="5">
        <v>0</v>
      </c>
      <c r="IG513" s="5">
        <v>0</v>
      </c>
      <c r="IH513" s="5">
        <v>0</v>
      </c>
      <c r="II513" s="5">
        <v>0</v>
      </c>
      <c r="IJ513" s="5">
        <v>0</v>
      </c>
      <c r="IK513" s="5">
        <v>0</v>
      </c>
      <c r="IL513" s="5">
        <v>0</v>
      </c>
      <c r="IM513" s="5">
        <v>0</v>
      </c>
      <c r="IN513" s="5">
        <v>0</v>
      </c>
      <c r="IO513" s="5">
        <v>0</v>
      </c>
      <c r="IP513" s="5">
        <v>0</v>
      </c>
      <c r="IQ513" s="5">
        <v>0</v>
      </c>
      <c r="IR513" s="5">
        <v>0</v>
      </c>
      <c r="IS513" s="5">
        <v>0</v>
      </c>
      <c r="IT513" s="5"/>
      <c r="IW513" s="5">
        <v>286.04371600000002</v>
      </c>
      <c r="IX513" s="5">
        <v>330.05</v>
      </c>
      <c r="IY513" s="5">
        <v>358.75</v>
      </c>
      <c r="IZ513" s="5">
        <v>358.75</v>
      </c>
      <c r="JA513" s="5">
        <v>375.08460500000001</v>
      </c>
      <c r="JB513" s="5">
        <v>0</v>
      </c>
      <c r="JC513" s="5">
        <v>0</v>
      </c>
      <c r="JD513" s="5">
        <v>0</v>
      </c>
      <c r="JE513" s="5">
        <v>0</v>
      </c>
      <c r="JF513" s="5">
        <v>0</v>
      </c>
      <c r="JG513" s="5">
        <v>0</v>
      </c>
      <c r="JH513" s="5">
        <v>0</v>
      </c>
      <c r="JI513" s="5">
        <v>0</v>
      </c>
      <c r="JJ513" s="5">
        <v>0</v>
      </c>
      <c r="JK513" s="5">
        <v>0</v>
      </c>
      <c r="JL513" s="5">
        <v>0</v>
      </c>
      <c r="JM513" s="5">
        <v>0</v>
      </c>
      <c r="JN513" s="5">
        <v>0</v>
      </c>
      <c r="JO513" s="5">
        <v>0</v>
      </c>
      <c r="JP513" s="5">
        <v>0</v>
      </c>
      <c r="JQ513" s="5">
        <v>0</v>
      </c>
      <c r="JR513" s="5">
        <v>0</v>
      </c>
      <c r="JS513" s="5">
        <v>0</v>
      </c>
      <c r="JT513" s="5">
        <v>0</v>
      </c>
      <c r="JU513" s="5">
        <v>0</v>
      </c>
      <c r="JV513" s="5">
        <v>0</v>
      </c>
      <c r="JW513" s="5">
        <v>0</v>
      </c>
      <c r="JX513" s="5">
        <v>0</v>
      </c>
      <c r="JY513" s="5">
        <v>0</v>
      </c>
      <c r="JZ513" s="5">
        <v>0</v>
      </c>
      <c r="KA513" s="5">
        <v>0</v>
      </c>
      <c r="KB513" s="5">
        <v>0</v>
      </c>
      <c r="KC513" s="5">
        <v>0</v>
      </c>
      <c r="KD513" s="5">
        <v>0</v>
      </c>
      <c r="KE513" s="5">
        <v>0</v>
      </c>
      <c r="KF513" s="5">
        <v>0</v>
      </c>
      <c r="KG513" s="5">
        <v>0</v>
      </c>
      <c r="KH513" s="5">
        <v>0</v>
      </c>
      <c r="KI513" s="5">
        <v>0</v>
      </c>
      <c r="KJ513" s="5">
        <v>0</v>
      </c>
      <c r="KK513" s="5">
        <v>0</v>
      </c>
      <c r="KL513" s="5">
        <v>0</v>
      </c>
      <c r="KM513" s="5">
        <v>0</v>
      </c>
      <c r="KN513" s="5">
        <v>0</v>
      </c>
      <c r="KO513" s="5">
        <v>0</v>
      </c>
      <c r="KP513" s="5">
        <v>0</v>
      </c>
      <c r="KQ513" s="5">
        <v>0</v>
      </c>
      <c r="KR513" s="5">
        <v>0</v>
      </c>
      <c r="KS513" s="5">
        <v>0</v>
      </c>
      <c r="KT513" s="5">
        <v>0</v>
      </c>
      <c r="KU513" s="5">
        <v>0</v>
      </c>
      <c r="KV513" s="5">
        <v>0</v>
      </c>
      <c r="KW513" s="5">
        <v>0</v>
      </c>
      <c r="KX513" s="5">
        <v>0</v>
      </c>
      <c r="KY513" s="5">
        <v>0</v>
      </c>
      <c r="KZ513" s="5">
        <v>0</v>
      </c>
      <c r="LA513" s="5">
        <v>0</v>
      </c>
      <c r="LB513" s="5">
        <v>0</v>
      </c>
      <c r="LC513" s="5">
        <v>0</v>
      </c>
      <c r="LD513" s="5">
        <v>0</v>
      </c>
      <c r="LE513" s="5">
        <v>0</v>
      </c>
      <c r="LF513" s="5">
        <v>0</v>
      </c>
      <c r="LG513" s="5">
        <v>0</v>
      </c>
      <c r="LH513" s="5">
        <v>0</v>
      </c>
      <c r="LI513" s="5">
        <v>0</v>
      </c>
      <c r="LJ513" s="5">
        <v>0</v>
      </c>
      <c r="LK513" s="5">
        <v>0</v>
      </c>
      <c r="LL513" s="5">
        <v>0</v>
      </c>
      <c r="LM513" s="5">
        <v>0</v>
      </c>
      <c r="LN513" s="5">
        <v>0</v>
      </c>
      <c r="LO513" s="5">
        <v>0</v>
      </c>
      <c r="LP513" s="5">
        <v>0</v>
      </c>
      <c r="LQ513" s="5"/>
      <c r="LT513" s="5">
        <v>302.98707200000001</v>
      </c>
      <c r="LU513" s="5">
        <v>349.6</v>
      </c>
      <c r="LV513" s="5">
        <v>380</v>
      </c>
      <c r="LW513" s="5">
        <v>380</v>
      </c>
      <c r="LX513" s="5">
        <v>397.30216000000001</v>
      </c>
      <c r="LY513" s="5">
        <v>0</v>
      </c>
      <c r="LZ513" s="5">
        <v>0</v>
      </c>
      <c r="MA513" s="5">
        <v>0</v>
      </c>
      <c r="MB513" s="5">
        <v>0</v>
      </c>
      <c r="MC513" s="5">
        <v>0</v>
      </c>
      <c r="MD513" s="5">
        <v>0</v>
      </c>
      <c r="ME513" s="5">
        <v>0</v>
      </c>
      <c r="MF513" s="5">
        <v>0</v>
      </c>
      <c r="MG513" s="5">
        <v>0</v>
      </c>
      <c r="MH513" s="5">
        <v>0</v>
      </c>
      <c r="MI513" s="5">
        <v>0</v>
      </c>
      <c r="MJ513" s="5">
        <v>0</v>
      </c>
      <c r="MK513" s="5">
        <v>0</v>
      </c>
      <c r="ML513" s="5">
        <v>0</v>
      </c>
      <c r="MM513" s="5">
        <v>0</v>
      </c>
      <c r="MN513" s="5">
        <v>0</v>
      </c>
      <c r="MO513" s="5">
        <v>0</v>
      </c>
      <c r="MP513" s="5">
        <v>0</v>
      </c>
      <c r="MQ513" s="5">
        <v>0</v>
      </c>
      <c r="MR513" s="5">
        <v>0</v>
      </c>
      <c r="MS513" s="5">
        <v>0</v>
      </c>
      <c r="MT513" s="5">
        <v>0</v>
      </c>
      <c r="MU513" s="5">
        <v>0</v>
      </c>
      <c r="MV513" s="5">
        <v>0</v>
      </c>
      <c r="MW513" s="5">
        <v>0</v>
      </c>
      <c r="MX513" s="5">
        <v>0</v>
      </c>
      <c r="MY513" s="5">
        <v>0</v>
      </c>
      <c r="MZ513" s="5">
        <v>0</v>
      </c>
      <c r="NA513" s="5">
        <v>0</v>
      </c>
      <c r="NB513" s="5">
        <v>0</v>
      </c>
      <c r="NC513" s="5">
        <v>0</v>
      </c>
      <c r="ND513" s="5">
        <v>0</v>
      </c>
      <c r="NE513" s="5">
        <v>0</v>
      </c>
      <c r="NF513" s="5">
        <v>0</v>
      </c>
      <c r="NG513" s="5">
        <v>0</v>
      </c>
      <c r="NH513" s="5">
        <v>0</v>
      </c>
      <c r="NI513" s="5">
        <v>0</v>
      </c>
      <c r="NJ513" s="5">
        <v>0</v>
      </c>
      <c r="NK513" s="5">
        <v>0</v>
      </c>
      <c r="NL513" s="5">
        <v>0</v>
      </c>
      <c r="NM513" s="5">
        <v>0</v>
      </c>
      <c r="NN513" s="5">
        <v>0</v>
      </c>
      <c r="NO513" s="5">
        <v>0</v>
      </c>
      <c r="NP513" s="5">
        <v>0</v>
      </c>
      <c r="NQ513" s="5">
        <v>0</v>
      </c>
      <c r="NR513" s="5">
        <v>0</v>
      </c>
      <c r="NS513" s="5">
        <v>0</v>
      </c>
      <c r="NT513" s="5">
        <v>0</v>
      </c>
      <c r="NU513" s="5">
        <v>0</v>
      </c>
      <c r="NV513" s="5">
        <v>0</v>
      </c>
      <c r="NW513" s="5">
        <v>0</v>
      </c>
      <c r="NX513" s="5">
        <v>0</v>
      </c>
      <c r="NY513" s="5">
        <v>0</v>
      </c>
      <c r="NZ513" s="5">
        <v>0</v>
      </c>
      <c r="OA513" s="5">
        <v>0</v>
      </c>
      <c r="OB513" s="5">
        <v>0</v>
      </c>
      <c r="OC513" s="5">
        <v>0</v>
      </c>
      <c r="OD513" s="5">
        <v>0</v>
      </c>
      <c r="OE513" s="5">
        <v>0</v>
      </c>
      <c r="OF513" s="5">
        <v>0</v>
      </c>
      <c r="OG513" s="5">
        <v>0</v>
      </c>
      <c r="OH513" s="5">
        <v>0</v>
      </c>
      <c r="OI513" s="5">
        <v>0</v>
      </c>
      <c r="OJ513" s="5">
        <v>0</v>
      </c>
      <c r="OK513" s="5">
        <v>0</v>
      </c>
      <c r="OL513" s="5">
        <v>0</v>
      </c>
      <c r="OM513" s="5">
        <v>0</v>
      </c>
      <c r="ON513" s="5"/>
      <c r="OQ513" s="59">
        <v>0</v>
      </c>
      <c r="OR513" s="59">
        <v>0</v>
      </c>
      <c r="OS513" s="59">
        <v>0</v>
      </c>
      <c r="OT513" s="59">
        <v>0</v>
      </c>
      <c r="OU513" s="59">
        <v>0</v>
      </c>
      <c r="OV513" s="59">
        <v>0</v>
      </c>
      <c r="OW513" s="59">
        <v>0</v>
      </c>
      <c r="OX513" s="59">
        <v>0</v>
      </c>
      <c r="OY513" s="59">
        <v>0</v>
      </c>
      <c r="OZ513" s="59">
        <v>0</v>
      </c>
      <c r="PA513" s="59">
        <v>0</v>
      </c>
      <c r="PB513" s="59">
        <v>0</v>
      </c>
      <c r="PC513" s="59">
        <v>0</v>
      </c>
      <c r="PD513" s="59">
        <v>0</v>
      </c>
      <c r="PE513" s="59">
        <v>0</v>
      </c>
      <c r="PF513" s="59">
        <v>0</v>
      </c>
      <c r="PG513" s="59">
        <v>0</v>
      </c>
      <c r="PH513" s="59">
        <v>0</v>
      </c>
      <c r="PI513" s="59">
        <v>0</v>
      </c>
      <c r="PJ513" s="59">
        <v>0</v>
      </c>
      <c r="PK513" s="59">
        <v>0</v>
      </c>
      <c r="PL513" s="59">
        <v>0</v>
      </c>
      <c r="PM513" s="59">
        <v>0</v>
      </c>
      <c r="PN513" s="59">
        <v>0</v>
      </c>
      <c r="PO513" s="59">
        <v>0</v>
      </c>
      <c r="PP513" s="59">
        <v>0</v>
      </c>
      <c r="PQ513" s="59">
        <v>0</v>
      </c>
      <c r="PR513" s="59">
        <v>0</v>
      </c>
      <c r="PS513" s="59">
        <v>0</v>
      </c>
      <c r="PT513" s="59">
        <v>0</v>
      </c>
      <c r="PU513" s="59">
        <v>0</v>
      </c>
      <c r="PV513" s="59">
        <v>0</v>
      </c>
      <c r="PW513" s="59">
        <v>0</v>
      </c>
      <c r="PX513" s="59">
        <v>0</v>
      </c>
      <c r="PY513" s="59">
        <v>0</v>
      </c>
      <c r="PZ513" s="59">
        <v>0</v>
      </c>
      <c r="QA513" s="59">
        <v>0</v>
      </c>
      <c r="QB513" s="59">
        <v>0</v>
      </c>
      <c r="QC513" s="59">
        <v>0</v>
      </c>
      <c r="QD513" s="59">
        <v>0</v>
      </c>
      <c r="QE513" s="59">
        <v>0</v>
      </c>
      <c r="QF513" s="59">
        <v>0</v>
      </c>
      <c r="QG513" s="59">
        <v>0</v>
      </c>
      <c r="QH513" s="59">
        <v>0</v>
      </c>
      <c r="QI513" s="59">
        <v>0</v>
      </c>
      <c r="QJ513" s="59">
        <v>0</v>
      </c>
      <c r="QK513" s="59">
        <v>0</v>
      </c>
      <c r="QL513" s="59">
        <v>0</v>
      </c>
      <c r="QM513" s="59">
        <v>0</v>
      </c>
      <c r="QN513" s="59">
        <v>0</v>
      </c>
      <c r="QO513" s="59">
        <v>0</v>
      </c>
      <c r="QP513" s="59">
        <v>0</v>
      </c>
      <c r="QQ513" s="59">
        <v>0</v>
      </c>
      <c r="QR513" s="59">
        <v>0</v>
      </c>
      <c r="QS513" s="59">
        <v>0</v>
      </c>
      <c r="QT513" s="59">
        <v>0</v>
      </c>
      <c r="QU513" s="59">
        <v>0</v>
      </c>
      <c r="QV513" s="59">
        <v>0</v>
      </c>
      <c r="QW513" s="59">
        <v>0</v>
      </c>
      <c r="QX513" s="59">
        <v>0</v>
      </c>
      <c r="QY513" s="59">
        <v>0</v>
      </c>
      <c r="QZ513" s="59">
        <v>0</v>
      </c>
      <c r="RA513" s="59">
        <v>0</v>
      </c>
      <c r="RB513" s="59">
        <v>0</v>
      </c>
      <c r="RC513" s="59">
        <v>0</v>
      </c>
      <c r="RD513" s="59">
        <v>0</v>
      </c>
      <c r="RE513" s="59">
        <v>0</v>
      </c>
      <c r="RF513" s="59">
        <v>0</v>
      </c>
      <c r="RG513" s="59">
        <v>0</v>
      </c>
      <c r="RH513" s="59">
        <v>0</v>
      </c>
      <c r="RI513" s="59">
        <v>0</v>
      </c>
      <c r="RJ513" s="59">
        <v>0</v>
      </c>
      <c r="RK513" s="59"/>
      <c r="RN513" s="59">
        <v>589.03078800000003</v>
      </c>
      <c r="RO513" s="59">
        <v>679.65000000000009</v>
      </c>
      <c r="RP513" s="59">
        <v>738.75</v>
      </c>
      <c r="RQ513" s="59">
        <v>738.75</v>
      </c>
      <c r="RR513" s="59">
        <v>772.38676499999997</v>
      </c>
      <c r="RS513" s="59">
        <v>0</v>
      </c>
      <c r="RT513" s="59">
        <v>0</v>
      </c>
      <c r="RU513" s="59">
        <v>0</v>
      </c>
      <c r="RV513" s="59">
        <v>0</v>
      </c>
      <c r="RW513" s="59">
        <v>0</v>
      </c>
      <c r="RX513" s="59">
        <v>0</v>
      </c>
      <c r="RY513" s="59">
        <v>0</v>
      </c>
      <c r="RZ513" s="59">
        <v>0</v>
      </c>
      <c r="SA513" s="59">
        <v>0</v>
      </c>
      <c r="SB513" s="59">
        <v>0</v>
      </c>
      <c r="SC513" s="59">
        <v>0</v>
      </c>
      <c r="SD513" s="59">
        <v>0</v>
      </c>
      <c r="SE513" s="59">
        <v>0</v>
      </c>
      <c r="SF513" s="59">
        <v>0</v>
      </c>
      <c r="SG513" s="59">
        <v>0</v>
      </c>
      <c r="SH513" s="59">
        <v>0</v>
      </c>
      <c r="SI513" s="59">
        <v>0</v>
      </c>
      <c r="SJ513" s="59">
        <v>0</v>
      </c>
      <c r="SK513" s="59">
        <v>0</v>
      </c>
      <c r="SL513" s="59">
        <v>0</v>
      </c>
      <c r="SM513" s="59">
        <v>0</v>
      </c>
      <c r="SN513" s="59">
        <v>0</v>
      </c>
      <c r="SO513" s="59">
        <v>0</v>
      </c>
      <c r="SP513" s="59">
        <v>0</v>
      </c>
      <c r="SQ513" s="59">
        <v>0</v>
      </c>
      <c r="SR513" s="59">
        <v>0</v>
      </c>
      <c r="SS513" s="59">
        <v>0</v>
      </c>
      <c r="ST513" s="59">
        <v>0</v>
      </c>
      <c r="SU513" s="59">
        <v>0</v>
      </c>
      <c r="SV513" s="59">
        <v>0</v>
      </c>
      <c r="SW513" s="59">
        <v>0</v>
      </c>
      <c r="SX513" s="59">
        <v>0</v>
      </c>
      <c r="SY513" s="59">
        <v>0</v>
      </c>
      <c r="SZ513" s="59">
        <v>0</v>
      </c>
      <c r="TA513" s="59">
        <v>0</v>
      </c>
      <c r="TB513" s="59">
        <v>0</v>
      </c>
      <c r="TC513" s="59">
        <v>0</v>
      </c>
      <c r="TD513" s="59">
        <v>0</v>
      </c>
      <c r="TE513" s="59">
        <v>0</v>
      </c>
      <c r="TF513" s="59">
        <v>0</v>
      </c>
      <c r="TG513" s="59">
        <v>0</v>
      </c>
      <c r="TH513" s="59">
        <v>0</v>
      </c>
      <c r="TI513" s="59">
        <v>0</v>
      </c>
      <c r="TJ513" s="59">
        <v>0</v>
      </c>
      <c r="TK513" s="59">
        <v>0</v>
      </c>
      <c r="TL513" s="59">
        <v>0</v>
      </c>
      <c r="TM513" s="59">
        <v>0</v>
      </c>
      <c r="TN513" s="59">
        <v>0</v>
      </c>
      <c r="TO513" s="59">
        <v>0</v>
      </c>
      <c r="TP513" s="59">
        <v>0</v>
      </c>
      <c r="TQ513" s="59">
        <v>0</v>
      </c>
      <c r="TR513" s="59">
        <v>0</v>
      </c>
      <c r="TS513" s="59">
        <v>0</v>
      </c>
      <c r="TT513" s="59">
        <v>0</v>
      </c>
      <c r="TU513" s="59">
        <v>0</v>
      </c>
      <c r="TV513" s="59">
        <v>0</v>
      </c>
      <c r="TW513" s="59">
        <v>0</v>
      </c>
      <c r="TX513" s="59">
        <v>0</v>
      </c>
      <c r="TY513" s="59">
        <v>0</v>
      </c>
      <c r="TZ513" s="59">
        <v>0</v>
      </c>
      <c r="UA513" s="59">
        <v>0</v>
      </c>
      <c r="UB513" s="59">
        <v>0</v>
      </c>
      <c r="UC513" s="59">
        <v>0</v>
      </c>
      <c r="UD513" s="59">
        <v>0</v>
      </c>
      <c r="UE513" s="59">
        <v>0</v>
      </c>
      <c r="UF513" s="59">
        <v>0</v>
      </c>
      <c r="UG513" s="59">
        <v>0</v>
      </c>
      <c r="UH513" s="59"/>
      <c r="UK513" s="59">
        <v>1708.6783210000001</v>
      </c>
      <c r="UL513" s="59">
        <v>0</v>
      </c>
      <c r="UM513" s="59">
        <v>0</v>
      </c>
      <c r="UN513" s="59">
        <v>0</v>
      </c>
      <c r="UO513" s="59">
        <v>0</v>
      </c>
      <c r="UP513" s="59">
        <v>0</v>
      </c>
      <c r="UQ513" s="59"/>
      <c r="UT513" s="59">
        <v>1809.889232</v>
      </c>
      <c r="UU513" s="59">
        <v>0</v>
      </c>
      <c r="UV513" s="59">
        <v>0</v>
      </c>
      <c r="UW513" s="59">
        <v>0</v>
      </c>
      <c r="UX513" s="59">
        <v>0</v>
      </c>
      <c r="UY513" s="59">
        <v>0</v>
      </c>
      <c r="UZ513" s="59"/>
      <c r="VC513" s="59">
        <v>0</v>
      </c>
      <c r="VD513" s="59">
        <v>0</v>
      </c>
      <c r="VE513" s="59">
        <v>0</v>
      </c>
      <c r="VF513" s="59">
        <v>0</v>
      </c>
      <c r="VG513" s="59">
        <v>0</v>
      </c>
      <c r="VH513" s="59">
        <v>0</v>
      </c>
      <c r="VI513" s="59"/>
      <c r="VL513" s="59">
        <v>3518.5675529999999</v>
      </c>
      <c r="VM513" s="59">
        <v>0</v>
      </c>
      <c r="VN513" s="59">
        <v>0</v>
      </c>
      <c r="VO513" s="59">
        <v>0</v>
      </c>
      <c r="VP513" s="59">
        <v>0</v>
      </c>
      <c r="VQ513" s="59">
        <v>0</v>
      </c>
      <c r="VR513" s="59"/>
      <c r="VU513" s="59">
        <v>59535.83</v>
      </c>
      <c r="VV513" s="59">
        <v>0</v>
      </c>
      <c r="VW513" s="59">
        <v>0</v>
      </c>
      <c r="VX513" s="59">
        <v>0</v>
      </c>
      <c r="VY513" s="59">
        <v>0</v>
      </c>
      <c r="VZ513" s="59">
        <v>0</v>
      </c>
      <c r="WA513" s="59"/>
      <c r="WD513" s="59">
        <v>4961.3191666666671</v>
      </c>
      <c r="WE513" s="59">
        <v>0</v>
      </c>
      <c r="WF513" s="59">
        <v>0</v>
      </c>
      <c r="WG513" s="59">
        <v>0</v>
      </c>
      <c r="WH513" s="59">
        <v>0</v>
      </c>
      <c r="WI513" s="59">
        <v>0</v>
      </c>
      <c r="WJ513" s="59"/>
      <c r="WM513" s="59">
        <v>208.19635613372503</v>
      </c>
      <c r="WN513" s="59">
        <v>0</v>
      </c>
      <c r="WO513" s="59">
        <v>0</v>
      </c>
      <c r="WP513" s="59">
        <v>0</v>
      </c>
      <c r="WQ513" s="59">
        <v>0</v>
      </c>
      <c r="WR513" s="59">
        <v>0</v>
      </c>
      <c r="WS513" s="59"/>
      <c r="WV513" s="74">
        <v>82.033333333333331</v>
      </c>
      <c r="WW513" s="74">
        <v>82.033333333333331</v>
      </c>
      <c r="WX513" s="74">
        <v>82.033333333333331</v>
      </c>
      <c r="WY513" s="74">
        <v>82.033333333333331</v>
      </c>
      <c r="WZ513" s="74">
        <v>82.033333333333331</v>
      </c>
      <c r="XA513" s="74">
        <v>82.033333333333331</v>
      </c>
      <c r="XB513" s="74"/>
      <c r="XE513" s="80">
        <v>6</v>
      </c>
      <c r="XF513" s="80">
        <v>6</v>
      </c>
      <c r="XG513" s="80">
        <v>6</v>
      </c>
      <c r="XH513" s="80">
        <v>6</v>
      </c>
      <c r="XI513" s="80">
        <v>6</v>
      </c>
      <c r="XJ513" s="80">
        <v>6</v>
      </c>
      <c r="XK513" s="80"/>
      <c r="XL513" s="75"/>
      <c r="XM513" s="75"/>
      <c r="XN513" s="80">
        <v>10</v>
      </c>
      <c r="XO513" s="80">
        <v>10</v>
      </c>
      <c r="XP513" s="80">
        <v>10</v>
      </c>
      <c r="XQ513" s="80">
        <v>10</v>
      </c>
      <c r="XR513" s="80">
        <v>10</v>
      </c>
      <c r="XS513" s="80">
        <v>10</v>
      </c>
      <c r="XT513" s="80"/>
      <c r="XW513" s="80">
        <v>1</v>
      </c>
      <c r="XX513" s="80">
        <v>1</v>
      </c>
      <c r="XY513" s="80">
        <v>1</v>
      </c>
      <c r="XZ513" s="80">
        <v>1</v>
      </c>
      <c r="YA513" s="80">
        <v>1</v>
      </c>
      <c r="YB513" s="80">
        <v>1</v>
      </c>
      <c r="YC513" s="80"/>
      <c r="YF513" s="5">
        <v>1266.8748270737169</v>
      </c>
      <c r="YG513" s="5">
        <v>0</v>
      </c>
      <c r="YH513" s="5">
        <v>0</v>
      </c>
      <c r="YI513" s="5">
        <v>0</v>
      </c>
      <c r="YJ513" s="5">
        <v>0</v>
      </c>
      <c r="YK513" s="5">
        <v>0</v>
      </c>
      <c r="YL513" s="5"/>
      <c r="YO513" s="5">
        <v>12491.781368023501</v>
      </c>
      <c r="YP513" s="5">
        <v>0</v>
      </c>
      <c r="YQ513" s="5">
        <v>0</v>
      </c>
      <c r="YR513" s="5">
        <v>0</v>
      </c>
      <c r="YS513" s="5">
        <v>0</v>
      </c>
      <c r="YT513" s="5">
        <v>0</v>
      </c>
      <c r="YU513" s="5"/>
      <c r="YX513" s="5">
        <v>8543.6006356968428</v>
      </c>
      <c r="YY513" s="5">
        <v>0</v>
      </c>
      <c r="YZ513" s="5">
        <v>0</v>
      </c>
      <c r="ZA513" s="5">
        <v>0</v>
      </c>
      <c r="ZB513" s="5">
        <v>0</v>
      </c>
      <c r="ZC513" s="5">
        <v>0</v>
      </c>
      <c r="ZD513" s="5"/>
      <c r="ZG513" s="5">
        <v>548.43264792278637</v>
      </c>
      <c r="ZH513" s="5">
        <v>0</v>
      </c>
      <c r="ZI513" s="5">
        <v>0</v>
      </c>
      <c r="ZJ513" s="5">
        <v>0</v>
      </c>
      <c r="ZK513" s="5">
        <v>0</v>
      </c>
      <c r="ZL513" s="5">
        <v>0</v>
      </c>
      <c r="ZM513" s="5"/>
      <c r="ZP513" s="60">
        <v>15356.114141838018</v>
      </c>
      <c r="ZQ513" s="60">
        <v>0</v>
      </c>
      <c r="ZR513" s="60">
        <v>0</v>
      </c>
      <c r="ZS513" s="60">
        <v>0</v>
      </c>
      <c r="ZT513" s="60">
        <v>0</v>
      </c>
      <c r="ZU513" s="60">
        <v>0</v>
      </c>
      <c r="ZV513" s="60"/>
      <c r="ZY513" s="60">
        <v>499.67125472094006</v>
      </c>
      <c r="ZZ513" s="60">
        <v>0</v>
      </c>
      <c r="AAA513" s="60">
        <v>0</v>
      </c>
      <c r="AAB513" s="60">
        <v>0</v>
      </c>
      <c r="AAC513" s="60">
        <v>0</v>
      </c>
      <c r="AAD513" s="60">
        <v>0</v>
      </c>
      <c r="AAE513" s="60"/>
      <c r="AAH513" s="60">
        <v>75450.359462861947</v>
      </c>
      <c r="AAI513" s="60">
        <v>0</v>
      </c>
      <c r="AAJ513" s="60">
        <v>0</v>
      </c>
      <c r="AAK513" s="60">
        <v>0</v>
      </c>
      <c r="AAL513" s="60">
        <v>0</v>
      </c>
      <c r="AAM513" s="60">
        <v>0</v>
      </c>
      <c r="AAN513" s="60"/>
      <c r="AAQ513" s="5">
        <v>90806.473604699961</v>
      </c>
      <c r="AAR513" s="5">
        <v>0</v>
      </c>
      <c r="AAS513" s="5">
        <v>0</v>
      </c>
      <c r="AAT513" s="5">
        <v>0</v>
      </c>
      <c r="AAU513" s="5">
        <v>0</v>
      </c>
      <c r="AAV513" s="5">
        <v>0</v>
      </c>
    </row>
    <row r="514" spans="2:724" ht="15" customHeight="1">
      <c r="B514" s="228">
        <v>241</v>
      </c>
      <c r="C514" s="228">
        <v>952635</v>
      </c>
      <c r="D514" s="229" t="s">
        <v>622</v>
      </c>
      <c r="E514" s="73" t="b">
        <v>0</v>
      </c>
      <c r="F514" s="230">
        <v>39774</v>
      </c>
      <c r="G514" s="230">
        <v>41765</v>
      </c>
      <c r="H514" s="57" t="s">
        <v>221</v>
      </c>
      <c r="I514" s="57" t="s">
        <v>198</v>
      </c>
      <c r="J514" s="229" t="s">
        <v>284</v>
      </c>
      <c r="K514" s="232">
        <v>0</v>
      </c>
      <c r="L514" s="232">
        <v>0</v>
      </c>
      <c r="M514" s="73" t="b">
        <v>1</v>
      </c>
      <c r="N514" s="73" t="b">
        <v>1</v>
      </c>
      <c r="O514" s="73" t="b">
        <v>1</v>
      </c>
      <c r="P514" s="27">
        <v>40869</v>
      </c>
      <c r="Q514" s="27">
        <v>42861</v>
      </c>
      <c r="R514" s="69">
        <v>0</v>
      </c>
      <c r="S514" s="69">
        <v>0.06</v>
      </c>
      <c r="T514" s="69">
        <v>0.06</v>
      </c>
      <c r="U514" s="69">
        <v>0.06</v>
      </c>
      <c r="V514" s="69">
        <v>0.06</v>
      </c>
      <c r="W514" s="69">
        <v>0.06</v>
      </c>
      <c r="Z514" s="232">
        <v>13000</v>
      </c>
      <c r="AA514" s="232">
        <v>13000</v>
      </c>
      <c r="AB514" s="232">
        <v>14000</v>
      </c>
      <c r="AC514" s="232">
        <v>14000</v>
      </c>
      <c r="AD514" s="232">
        <v>3524.94</v>
      </c>
      <c r="AE514" s="232">
        <v>0</v>
      </c>
      <c r="AF514" s="232">
        <v>0</v>
      </c>
      <c r="AG514" s="232">
        <v>0</v>
      </c>
      <c r="AH514" s="232">
        <v>0</v>
      </c>
      <c r="AI514" s="232">
        <v>0</v>
      </c>
      <c r="AJ514" s="232">
        <v>0</v>
      </c>
      <c r="AK514" s="232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5">
        <v>0</v>
      </c>
      <c r="CP514" s="5">
        <v>0</v>
      </c>
      <c r="CQ514" s="5">
        <v>0</v>
      </c>
      <c r="CR514" s="5">
        <v>0</v>
      </c>
      <c r="CS514" s="5">
        <v>0</v>
      </c>
      <c r="CU514" s="69">
        <v>0</v>
      </c>
      <c r="CV514" s="69">
        <v>0</v>
      </c>
      <c r="CW514" s="69">
        <v>0</v>
      </c>
      <c r="CX514" s="69">
        <v>0</v>
      </c>
      <c r="CY514" s="69">
        <v>0</v>
      </c>
      <c r="CZ514" s="69">
        <v>0</v>
      </c>
      <c r="DC514" s="5">
        <v>0</v>
      </c>
      <c r="DD514" s="5">
        <v>0</v>
      </c>
      <c r="DE514" s="5">
        <v>0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0</v>
      </c>
      <c r="DR514" s="5">
        <v>0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0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0</v>
      </c>
      <c r="FK514" s="5">
        <v>0</v>
      </c>
      <c r="FL514" s="5">
        <v>0</v>
      </c>
      <c r="FM514" s="5">
        <v>0</v>
      </c>
      <c r="FN514" s="5">
        <v>0</v>
      </c>
      <c r="FO514" s="5">
        <v>0</v>
      </c>
      <c r="FP514" s="5">
        <v>0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/>
      <c r="FZ514" s="5">
        <v>13000</v>
      </c>
      <c r="GA514" s="5">
        <v>13000</v>
      </c>
      <c r="GB514" s="5">
        <v>14000</v>
      </c>
      <c r="GC514" s="5">
        <v>14000</v>
      </c>
      <c r="GD514" s="5">
        <v>3524.94</v>
      </c>
      <c r="GE514" s="5">
        <v>0</v>
      </c>
      <c r="GF514" s="5">
        <v>0</v>
      </c>
      <c r="GG514" s="5">
        <v>0</v>
      </c>
      <c r="GH514" s="5">
        <v>0</v>
      </c>
      <c r="GI514" s="5">
        <v>0</v>
      </c>
      <c r="GJ514" s="5">
        <v>0</v>
      </c>
      <c r="GK514" s="5">
        <v>0</v>
      </c>
      <c r="GL514" s="5">
        <v>0</v>
      </c>
      <c r="GM514" s="5">
        <v>0</v>
      </c>
      <c r="GN514" s="5">
        <v>0</v>
      </c>
      <c r="GO514" s="5">
        <v>0</v>
      </c>
      <c r="GP514" s="5">
        <v>0</v>
      </c>
      <c r="GQ514" s="5">
        <v>0</v>
      </c>
      <c r="GR514" s="5">
        <v>0</v>
      </c>
      <c r="GS514" s="5">
        <v>0</v>
      </c>
      <c r="GT514" s="5">
        <v>0</v>
      </c>
      <c r="GU514" s="5">
        <v>0</v>
      </c>
      <c r="GV514" s="5">
        <v>0</v>
      </c>
      <c r="GW514" s="5">
        <v>0</v>
      </c>
      <c r="GX514" s="5">
        <v>0</v>
      </c>
      <c r="GY514" s="5">
        <v>0</v>
      </c>
      <c r="GZ514" s="5">
        <v>0</v>
      </c>
      <c r="HA514" s="5">
        <v>0</v>
      </c>
      <c r="HB514" s="5">
        <v>0</v>
      </c>
      <c r="HC514" s="5">
        <v>0</v>
      </c>
      <c r="HD514" s="5">
        <v>0</v>
      </c>
      <c r="HE514" s="5">
        <v>0</v>
      </c>
      <c r="HF514" s="5">
        <v>0</v>
      </c>
      <c r="HG514" s="5">
        <v>0</v>
      </c>
      <c r="HH514" s="5">
        <v>0</v>
      </c>
      <c r="HI514" s="5">
        <v>0</v>
      </c>
      <c r="HJ514" s="5">
        <v>0</v>
      </c>
      <c r="HK514" s="5">
        <v>0</v>
      </c>
      <c r="HL514" s="5">
        <v>0</v>
      </c>
      <c r="HM514" s="5">
        <v>0</v>
      </c>
      <c r="HN514" s="5">
        <v>0</v>
      </c>
      <c r="HO514" s="5">
        <v>0</v>
      </c>
      <c r="HP514" s="5">
        <v>0</v>
      </c>
      <c r="HQ514" s="5">
        <v>0</v>
      </c>
      <c r="HR514" s="5">
        <v>0</v>
      </c>
      <c r="HS514" s="5">
        <v>0</v>
      </c>
      <c r="HT514" s="5">
        <v>0</v>
      </c>
      <c r="HU514" s="5">
        <v>0</v>
      </c>
      <c r="HV514" s="5">
        <v>0</v>
      </c>
      <c r="HW514" s="5">
        <v>0</v>
      </c>
      <c r="HX514" s="5">
        <v>0</v>
      </c>
      <c r="HY514" s="5">
        <v>0</v>
      </c>
      <c r="HZ514" s="5">
        <v>0</v>
      </c>
      <c r="IA514" s="5">
        <v>0</v>
      </c>
      <c r="IB514" s="5">
        <v>0</v>
      </c>
      <c r="IC514" s="5">
        <v>0</v>
      </c>
      <c r="ID514" s="5">
        <v>0</v>
      </c>
      <c r="IE514" s="5">
        <v>0</v>
      </c>
      <c r="IF514" s="5">
        <v>0</v>
      </c>
      <c r="IG514" s="5">
        <v>0</v>
      </c>
      <c r="IH514" s="5">
        <v>0</v>
      </c>
      <c r="II514" s="5">
        <v>0</v>
      </c>
      <c r="IJ514" s="5">
        <v>0</v>
      </c>
      <c r="IK514" s="5">
        <v>0</v>
      </c>
      <c r="IL514" s="5">
        <v>0</v>
      </c>
      <c r="IM514" s="5">
        <v>0</v>
      </c>
      <c r="IN514" s="5">
        <v>0</v>
      </c>
      <c r="IO514" s="5">
        <v>0</v>
      </c>
      <c r="IP514" s="5">
        <v>0</v>
      </c>
      <c r="IQ514" s="5">
        <v>0</v>
      </c>
      <c r="IR514" s="5">
        <v>0</v>
      </c>
      <c r="IS514" s="5">
        <v>0</v>
      </c>
      <c r="IT514" s="5"/>
      <c r="IW514" s="5">
        <v>373.1</v>
      </c>
      <c r="IX514" s="5">
        <v>373.1</v>
      </c>
      <c r="IY514" s="5">
        <v>401.8</v>
      </c>
      <c r="IZ514" s="5">
        <v>401.8</v>
      </c>
      <c r="JA514" s="5">
        <v>101.165778</v>
      </c>
      <c r="JB514" s="5">
        <v>0</v>
      </c>
      <c r="JC514" s="5">
        <v>0</v>
      </c>
      <c r="JD514" s="5">
        <v>0</v>
      </c>
      <c r="JE514" s="5">
        <v>0</v>
      </c>
      <c r="JF514" s="5">
        <v>0</v>
      </c>
      <c r="JG514" s="5">
        <v>0</v>
      </c>
      <c r="JH514" s="5">
        <v>0</v>
      </c>
      <c r="JI514" s="5">
        <v>0</v>
      </c>
      <c r="JJ514" s="5">
        <v>0</v>
      </c>
      <c r="JK514" s="5">
        <v>0</v>
      </c>
      <c r="JL514" s="5">
        <v>0</v>
      </c>
      <c r="JM514" s="5">
        <v>0</v>
      </c>
      <c r="JN514" s="5">
        <v>0</v>
      </c>
      <c r="JO514" s="5">
        <v>0</v>
      </c>
      <c r="JP514" s="5">
        <v>0</v>
      </c>
      <c r="JQ514" s="5">
        <v>0</v>
      </c>
      <c r="JR514" s="5">
        <v>0</v>
      </c>
      <c r="JS514" s="5">
        <v>0</v>
      </c>
      <c r="JT514" s="5">
        <v>0</v>
      </c>
      <c r="JU514" s="5">
        <v>0</v>
      </c>
      <c r="JV514" s="5">
        <v>0</v>
      </c>
      <c r="JW514" s="5">
        <v>0</v>
      </c>
      <c r="JX514" s="5">
        <v>0</v>
      </c>
      <c r="JY514" s="5">
        <v>0</v>
      </c>
      <c r="JZ514" s="5">
        <v>0</v>
      </c>
      <c r="KA514" s="5">
        <v>0</v>
      </c>
      <c r="KB514" s="5">
        <v>0</v>
      </c>
      <c r="KC514" s="5">
        <v>0</v>
      </c>
      <c r="KD514" s="5">
        <v>0</v>
      </c>
      <c r="KE514" s="5">
        <v>0</v>
      </c>
      <c r="KF514" s="5">
        <v>0</v>
      </c>
      <c r="KG514" s="5">
        <v>0</v>
      </c>
      <c r="KH514" s="5">
        <v>0</v>
      </c>
      <c r="KI514" s="5">
        <v>0</v>
      </c>
      <c r="KJ514" s="5">
        <v>0</v>
      </c>
      <c r="KK514" s="5">
        <v>0</v>
      </c>
      <c r="KL514" s="5">
        <v>0</v>
      </c>
      <c r="KM514" s="5">
        <v>0</v>
      </c>
      <c r="KN514" s="5">
        <v>0</v>
      </c>
      <c r="KO514" s="5">
        <v>0</v>
      </c>
      <c r="KP514" s="5">
        <v>0</v>
      </c>
      <c r="KQ514" s="5">
        <v>0</v>
      </c>
      <c r="KR514" s="5">
        <v>0</v>
      </c>
      <c r="KS514" s="5">
        <v>0</v>
      </c>
      <c r="KT514" s="5">
        <v>0</v>
      </c>
      <c r="KU514" s="5">
        <v>0</v>
      </c>
      <c r="KV514" s="5">
        <v>0</v>
      </c>
      <c r="KW514" s="5">
        <v>0</v>
      </c>
      <c r="KX514" s="5">
        <v>0</v>
      </c>
      <c r="KY514" s="5">
        <v>0</v>
      </c>
      <c r="KZ514" s="5">
        <v>0</v>
      </c>
      <c r="LA514" s="5">
        <v>0</v>
      </c>
      <c r="LB514" s="5">
        <v>0</v>
      </c>
      <c r="LC514" s="5">
        <v>0</v>
      </c>
      <c r="LD514" s="5">
        <v>0</v>
      </c>
      <c r="LE514" s="5">
        <v>0</v>
      </c>
      <c r="LF514" s="5">
        <v>0</v>
      </c>
      <c r="LG514" s="5">
        <v>0</v>
      </c>
      <c r="LH514" s="5">
        <v>0</v>
      </c>
      <c r="LI514" s="5">
        <v>0</v>
      </c>
      <c r="LJ514" s="5">
        <v>0</v>
      </c>
      <c r="LK514" s="5">
        <v>0</v>
      </c>
      <c r="LL514" s="5">
        <v>0</v>
      </c>
      <c r="LM514" s="5">
        <v>0</v>
      </c>
      <c r="LN514" s="5">
        <v>0</v>
      </c>
      <c r="LO514" s="5">
        <v>0</v>
      </c>
      <c r="LP514" s="5">
        <v>0</v>
      </c>
      <c r="LQ514" s="5"/>
      <c r="LT514" s="5">
        <v>395.2</v>
      </c>
      <c r="LU514" s="5">
        <v>395.2</v>
      </c>
      <c r="LV514" s="5">
        <v>425.6</v>
      </c>
      <c r="LW514" s="5">
        <v>425.6</v>
      </c>
      <c r="LX514" s="5">
        <v>107.158176</v>
      </c>
      <c r="LY514" s="5">
        <v>0</v>
      </c>
      <c r="LZ514" s="5">
        <v>0</v>
      </c>
      <c r="MA514" s="5">
        <v>0</v>
      </c>
      <c r="MB514" s="5">
        <v>0</v>
      </c>
      <c r="MC514" s="5">
        <v>0</v>
      </c>
      <c r="MD514" s="5">
        <v>0</v>
      </c>
      <c r="ME514" s="5">
        <v>0</v>
      </c>
      <c r="MF514" s="5">
        <v>0</v>
      </c>
      <c r="MG514" s="5">
        <v>0</v>
      </c>
      <c r="MH514" s="5">
        <v>0</v>
      </c>
      <c r="MI514" s="5">
        <v>0</v>
      </c>
      <c r="MJ514" s="5">
        <v>0</v>
      </c>
      <c r="MK514" s="5">
        <v>0</v>
      </c>
      <c r="ML514" s="5">
        <v>0</v>
      </c>
      <c r="MM514" s="5">
        <v>0</v>
      </c>
      <c r="MN514" s="5">
        <v>0</v>
      </c>
      <c r="MO514" s="5">
        <v>0</v>
      </c>
      <c r="MP514" s="5">
        <v>0</v>
      </c>
      <c r="MQ514" s="5">
        <v>0</v>
      </c>
      <c r="MR514" s="5">
        <v>0</v>
      </c>
      <c r="MS514" s="5">
        <v>0</v>
      </c>
      <c r="MT514" s="5">
        <v>0</v>
      </c>
      <c r="MU514" s="5">
        <v>0</v>
      </c>
      <c r="MV514" s="5">
        <v>0</v>
      </c>
      <c r="MW514" s="5">
        <v>0</v>
      </c>
      <c r="MX514" s="5">
        <v>0</v>
      </c>
      <c r="MY514" s="5">
        <v>0</v>
      </c>
      <c r="MZ514" s="5">
        <v>0</v>
      </c>
      <c r="NA514" s="5">
        <v>0</v>
      </c>
      <c r="NB514" s="5">
        <v>0</v>
      </c>
      <c r="NC514" s="5">
        <v>0</v>
      </c>
      <c r="ND514" s="5">
        <v>0</v>
      </c>
      <c r="NE514" s="5">
        <v>0</v>
      </c>
      <c r="NF514" s="5">
        <v>0</v>
      </c>
      <c r="NG514" s="5">
        <v>0</v>
      </c>
      <c r="NH514" s="5">
        <v>0</v>
      </c>
      <c r="NI514" s="5">
        <v>0</v>
      </c>
      <c r="NJ514" s="5">
        <v>0</v>
      </c>
      <c r="NK514" s="5">
        <v>0</v>
      </c>
      <c r="NL514" s="5">
        <v>0</v>
      </c>
      <c r="NM514" s="5">
        <v>0</v>
      </c>
      <c r="NN514" s="5">
        <v>0</v>
      </c>
      <c r="NO514" s="5">
        <v>0</v>
      </c>
      <c r="NP514" s="5">
        <v>0</v>
      </c>
      <c r="NQ514" s="5">
        <v>0</v>
      </c>
      <c r="NR514" s="5">
        <v>0</v>
      </c>
      <c r="NS514" s="5">
        <v>0</v>
      </c>
      <c r="NT514" s="5">
        <v>0</v>
      </c>
      <c r="NU514" s="5">
        <v>0</v>
      </c>
      <c r="NV514" s="5">
        <v>0</v>
      </c>
      <c r="NW514" s="5">
        <v>0</v>
      </c>
      <c r="NX514" s="5">
        <v>0</v>
      </c>
      <c r="NY514" s="5">
        <v>0</v>
      </c>
      <c r="NZ514" s="5">
        <v>0</v>
      </c>
      <c r="OA514" s="5">
        <v>0</v>
      </c>
      <c r="OB514" s="5">
        <v>0</v>
      </c>
      <c r="OC514" s="5">
        <v>0</v>
      </c>
      <c r="OD514" s="5">
        <v>0</v>
      </c>
      <c r="OE514" s="5">
        <v>0</v>
      </c>
      <c r="OF514" s="5">
        <v>0</v>
      </c>
      <c r="OG514" s="5">
        <v>0</v>
      </c>
      <c r="OH514" s="5">
        <v>0</v>
      </c>
      <c r="OI514" s="5">
        <v>0</v>
      </c>
      <c r="OJ514" s="5">
        <v>0</v>
      </c>
      <c r="OK514" s="5">
        <v>0</v>
      </c>
      <c r="OL514" s="5">
        <v>0</v>
      </c>
      <c r="OM514" s="5">
        <v>0</v>
      </c>
      <c r="ON514" s="5"/>
      <c r="OQ514" s="59">
        <v>0</v>
      </c>
      <c r="OR514" s="59">
        <v>0</v>
      </c>
      <c r="OS514" s="59">
        <v>0</v>
      </c>
      <c r="OT514" s="59">
        <v>0</v>
      </c>
      <c r="OU514" s="59">
        <v>0</v>
      </c>
      <c r="OV514" s="59">
        <v>0</v>
      </c>
      <c r="OW514" s="59">
        <v>0</v>
      </c>
      <c r="OX514" s="59">
        <v>0</v>
      </c>
      <c r="OY514" s="59">
        <v>0</v>
      </c>
      <c r="OZ514" s="59">
        <v>0</v>
      </c>
      <c r="PA514" s="59">
        <v>0</v>
      </c>
      <c r="PB514" s="59">
        <v>0</v>
      </c>
      <c r="PC514" s="59">
        <v>0</v>
      </c>
      <c r="PD514" s="59">
        <v>0</v>
      </c>
      <c r="PE514" s="59">
        <v>0</v>
      </c>
      <c r="PF514" s="59">
        <v>0</v>
      </c>
      <c r="PG514" s="59">
        <v>0</v>
      </c>
      <c r="PH514" s="59">
        <v>0</v>
      </c>
      <c r="PI514" s="59">
        <v>0</v>
      </c>
      <c r="PJ514" s="59">
        <v>0</v>
      </c>
      <c r="PK514" s="59">
        <v>0</v>
      </c>
      <c r="PL514" s="59">
        <v>0</v>
      </c>
      <c r="PM514" s="59">
        <v>0</v>
      </c>
      <c r="PN514" s="59">
        <v>0</v>
      </c>
      <c r="PO514" s="59">
        <v>0</v>
      </c>
      <c r="PP514" s="59">
        <v>0</v>
      </c>
      <c r="PQ514" s="59">
        <v>0</v>
      </c>
      <c r="PR514" s="59">
        <v>0</v>
      </c>
      <c r="PS514" s="59">
        <v>0</v>
      </c>
      <c r="PT514" s="59">
        <v>0</v>
      </c>
      <c r="PU514" s="59">
        <v>0</v>
      </c>
      <c r="PV514" s="59">
        <v>0</v>
      </c>
      <c r="PW514" s="59">
        <v>0</v>
      </c>
      <c r="PX514" s="59">
        <v>0</v>
      </c>
      <c r="PY514" s="59">
        <v>0</v>
      </c>
      <c r="PZ514" s="59">
        <v>0</v>
      </c>
      <c r="QA514" s="59">
        <v>0</v>
      </c>
      <c r="QB514" s="59">
        <v>0</v>
      </c>
      <c r="QC514" s="59">
        <v>0</v>
      </c>
      <c r="QD514" s="59">
        <v>0</v>
      </c>
      <c r="QE514" s="59">
        <v>0</v>
      </c>
      <c r="QF514" s="59">
        <v>0</v>
      </c>
      <c r="QG514" s="59">
        <v>0</v>
      </c>
      <c r="QH514" s="59">
        <v>0</v>
      </c>
      <c r="QI514" s="59">
        <v>0</v>
      </c>
      <c r="QJ514" s="59">
        <v>0</v>
      </c>
      <c r="QK514" s="59">
        <v>0</v>
      </c>
      <c r="QL514" s="59">
        <v>0</v>
      </c>
      <c r="QM514" s="59">
        <v>0</v>
      </c>
      <c r="QN514" s="59">
        <v>0</v>
      </c>
      <c r="QO514" s="59">
        <v>0</v>
      </c>
      <c r="QP514" s="59">
        <v>0</v>
      </c>
      <c r="QQ514" s="59">
        <v>0</v>
      </c>
      <c r="QR514" s="59">
        <v>0</v>
      </c>
      <c r="QS514" s="59">
        <v>0</v>
      </c>
      <c r="QT514" s="59">
        <v>0</v>
      </c>
      <c r="QU514" s="59">
        <v>0</v>
      </c>
      <c r="QV514" s="59">
        <v>0</v>
      </c>
      <c r="QW514" s="59">
        <v>0</v>
      </c>
      <c r="QX514" s="59">
        <v>0</v>
      </c>
      <c r="QY514" s="59">
        <v>0</v>
      </c>
      <c r="QZ514" s="59">
        <v>0</v>
      </c>
      <c r="RA514" s="59">
        <v>0</v>
      </c>
      <c r="RB514" s="59">
        <v>0</v>
      </c>
      <c r="RC514" s="59">
        <v>0</v>
      </c>
      <c r="RD514" s="59">
        <v>0</v>
      </c>
      <c r="RE514" s="59">
        <v>0</v>
      </c>
      <c r="RF514" s="59">
        <v>0</v>
      </c>
      <c r="RG514" s="59">
        <v>0</v>
      </c>
      <c r="RH514" s="59">
        <v>0</v>
      </c>
      <c r="RI514" s="59">
        <v>0</v>
      </c>
      <c r="RJ514" s="59">
        <v>0</v>
      </c>
      <c r="RK514" s="59"/>
      <c r="RN514" s="59">
        <v>768.3</v>
      </c>
      <c r="RO514" s="59">
        <v>768.3</v>
      </c>
      <c r="RP514" s="59">
        <v>827.40000000000009</v>
      </c>
      <c r="RQ514" s="59">
        <v>827.40000000000009</v>
      </c>
      <c r="RR514" s="59">
        <v>208.32395400000001</v>
      </c>
      <c r="RS514" s="59">
        <v>0</v>
      </c>
      <c r="RT514" s="59">
        <v>0</v>
      </c>
      <c r="RU514" s="59">
        <v>0</v>
      </c>
      <c r="RV514" s="59">
        <v>0</v>
      </c>
      <c r="RW514" s="59">
        <v>0</v>
      </c>
      <c r="RX514" s="59">
        <v>0</v>
      </c>
      <c r="RY514" s="59">
        <v>0</v>
      </c>
      <c r="RZ514" s="59">
        <v>0</v>
      </c>
      <c r="SA514" s="59">
        <v>0</v>
      </c>
      <c r="SB514" s="59">
        <v>0</v>
      </c>
      <c r="SC514" s="59">
        <v>0</v>
      </c>
      <c r="SD514" s="59">
        <v>0</v>
      </c>
      <c r="SE514" s="59">
        <v>0</v>
      </c>
      <c r="SF514" s="59">
        <v>0</v>
      </c>
      <c r="SG514" s="59">
        <v>0</v>
      </c>
      <c r="SH514" s="59">
        <v>0</v>
      </c>
      <c r="SI514" s="59">
        <v>0</v>
      </c>
      <c r="SJ514" s="59">
        <v>0</v>
      </c>
      <c r="SK514" s="59">
        <v>0</v>
      </c>
      <c r="SL514" s="59">
        <v>0</v>
      </c>
      <c r="SM514" s="59">
        <v>0</v>
      </c>
      <c r="SN514" s="59">
        <v>0</v>
      </c>
      <c r="SO514" s="59">
        <v>0</v>
      </c>
      <c r="SP514" s="59">
        <v>0</v>
      </c>
      <c r="SQ514" s="59">
        <v>0</v>
      </c>
      <c r="SR514" s="59">
        <v>0</v>
      </c>
      <c r="SS514" s="59">
        <v>0</v>
      </c>
      <c r="ST514" s="59">
        <v>0</v>
      </c>
      <c r="SU514" s="59">
        <v>0</v>
      </c>
      <c r="SV514" s="59">
        <v>0</v>
      </c>
      <c r="SW514" s="59">
        <v>0</v>
      </c>
      <c r="SX514" s="59">
        <v>0</v>
      </c>
      <c r="SY514" s="59">
        <v>0</v>
      </c>
      <c r="SZ514" s="59">
        <v>0</v>
      </c>
      <c r="TA514" s="59">
        <v>0</v>
      </c>
      <c r="TB514" s="59">
        <v>0</v>
      </c>
      <c r="TC514" s="59">
        <v>0</v>
      </c>
      <c r="TD514" s="59">
        <v>0</v>
      </c>
      <c r="TE514" s="59">
        <v>0</v>
      </c>
      <c r="TF514" s="59">
        <v>0</v>
      </c>
      <c r="TG514" s="59">
        <v>0</v>
      </c>
      <c r="TH514" s="59">
        <v>0</v>
      </c>
      <c r="TI514" s="59">
        <v>0</v>
      </c>
      <c r="TJ514" s="59">
        <v>0</v>
      </c>
      <c r="TK514" s="59">
        <v>0</v>
      </c>
      <c r="TL514" s="59">
        <v>0</v>
      </c>
      <c r="TM514" s="59">
        <v>0</v>
      </c>
      <c r="TN514" s="59">
        <v>0</v>
      </c>
      <c r="TO514" s="59">
        <v>0</v>
      </c>
      <c r="TP514" s="59">
        <v>0</v>
      </c>
      <c r="TQ514" s="59">
        <v>0</v>
      </c>
      <c r="TR514" s="59">
        <v>0</v>
      </c>
      <c r="TS514" s="59">
        <v>0</v>
      </c>
      <c r="TT514" s="59">
        <v>0</v>
      </c>
      <c r="TU514" s="59">
        <v>0</v>
      </c>
      <c r="TV514" s="59">
        <v>0</v>
      </c>
      <c r="TW514" s="59">
        <v>0</v>
      </c>
      <c r="TX514" s="59">
        <v>0</v>
      </c>
      <c r="TY514" s="59">
        <v>0</v>
      </c>
      <c r="TZ514" s="59">
        <v>0</v>
      </c>
      <c r="UA514" s="59">
        <v>0</v>
      </c>
      <c r="UB514" s="59">
        <v>0</v>
      </c>
      <c r="UC514" s="59">
        <v>0</v>
      </c>
      <c r="UD514" s="59">
        <v>0</v>
      </c>
      <c r="UE514" s="59">
        <v>0</v>
      </c>
      <c r="UF514" s="59">
        <v>0</v>
      </c>
      <c r="UG514" s="59">
        <v>0</v>
      </c>
      <c r="UH514" s="59"/>
      <c r="UK514" s="59">
        <v>1650.965778</v>
      </c>
      <c r="UL514" s="59">
        <v>0</v>
      </c>
      <c r="UM514" s="59">
        <v>0</v>
      </c>
      <c r="UN514" s="59">
        <v>0</v>
      </c>
      <c r="UO514" s="59">
        <v>0</v>
      </c>
      <c r="UP514" s="59">
        <v>0</v>
      </c>
      <c r="UQ514" s="59"/>
      <c r="UT514" s="59">
        <v>1748.7581759999998</v>
      </c>
      <c r="UU514" s="59">
        <v>0</v>
      </c>
      <c r="UV514" s="59">
        <v>0</v>
      </c>
      <c r="UW514" s="59">
        <v>0</v>
      </c>
      <c r="UX514" s="59">
        <v>0</v>
      </c>
      <c r="UY514" s="59">
        <v>0</v>
      </c>
      <c r="UZ514" s="59"/>
      <c r="VC514" s="59">
        <v>0</v>
      </c>
      <c r="VD514" s="59">
        <v>0</v>
      </c>
      <c r="VE514" s="59">
        <v>0</v>
      </c>
      <c r="VF514" s="59">
        <v>0</v>
      </c>
      <c r="VG514" s="59">
        <v>0</v>
      </c>
      <c r="VH514" s="59">
        <v>0</v>
      </c>
      <c r="VI514" s="59"/>
      <c r="VL514" s="59">
        <v>3399.723954</v>
      </c>
      <c r="VM514" s="59">
        <v>0</v>
      </c>
      <c r="VN514" s="59">
        <v>0</v>
      </c>
      <c r="VO514" s="59">
        <v>0</v>
      </c>
      <c r="VP514" s="59">
        <v>0</v>
      </c>
      <c r="VQ514" s="59">
        <v>0</v>
      </c>
      <c r="VR514" s="59"/>
      <c r="VU514" s="59">
        <v>57524.94</v>
      </c>
      <c r="VV514" s="59">
        <v>0</v>
      </c>
      <c r="VW514" s="59">
        <v>0</v>
      </c>
      <c r="VX514" s="59">
        <v>0</v>
      </c>
      <c r="VY514" s="59">
        <v>0</v>
      </c>
      <c r="VZ514" s="59">
        <v>0</v>
      </c>
      <c r="WA514" s="59"/>
      <c r="WD514" s="59">
        <v>4793.7449999999999</v>
      </c>
      <c r="WE514" s="59">
        <v>0</v>
      </c>
      <c r="WF514" s="59">
        <v>0</v>
      </c>
      <c r="WG514" s="59">
        <v>0</v>
      </c>
      <c r="WH514" s="59">
        <v>0</v>
      </c>
      <c r="WI514" s="59">
        <v>0</v>
      </c>
      <c r="WJ514" s="59"/>
      <c r="WM514" s="59">
        <v>201.16428871170794</v>
      </c>
      <c r="WN514" s="59">
        <v>0</v>
      </c>
      <c r="WO514" s="59">
        <v>0</v>
      </c>
      <c r="WP514" s="59">
        <v>0</v>
      </c>
      <c r="WQ514" s="59">
        <v>0</v>
      </c>
      <c r="WR514" s="59">
        <v>0</v>
      </c>
      <c r="WS514" s="59"/>
      <c r="WV514" s="74">
        <v>65.466666666666669</v>
      </c>
      <c r="WW514" s="74">
        <v>65.466666666666669</v>
      </c>
      <c r="WX514" s="74">
        <v>65.466666666666669</v>
      </c>
      <c r="WY514" s="74">
        <v>65.466666666666669</v>
      </c>
      <c r="WZ514" s="74">
        <v>65.466666666666669</v>
      </c>
      <c r="XA514" s="74">
        <v>65.466666666666669</v>
      </c>
      <c r="XB514" s="74"/>
      <c r="XE514" s="80">
        <v>5</v>
      </c>
      <c r="XF514" s="80">
        <v>5</v>
      </c>
      <c r="XG514" s="80">
        <v>5</v>
      </c>
      <c r="XH514" s="80">
        <v>5</v>
      </c>
      <c r="XI514" s="80">
        <v>5</v>
      </c>
      <c r="XJ514" s="80">
        <v>5</v>
      </c>
      <c r="XK514" s="80"/>
      <c r="XL514" s="75"/>
      <c r="XM514" s="75"/>
      <c r="XN514" s="80">
        <v>5</v>
      </c>
      <c r="XO514" s="80">
        <v>5</v>
      </c>
      <c r="XP514" s="80">
        <v>5</v>
      </c>
      <c r="XQ514" s="80">
        <v>5</v>
      </c>
      <c r="XR514" s="80">
        <v>5</v>
      </c>
      <c r="XS514" s="80">
        <v>5</v>
      </c>
      <c r="XT514" s="80"/>
      <c r="XW514" s="80">
        <v>14</v>
      </c>
      <c r="XX514" s="80">
        <v>14</v>
      </c>
      <c r="XY514" s="80">
        <v>14</v>
      </c>
      <c r="XZ514" s="80">
        <v>14</v>
      </c>
      <c r="YA514" s="80">
        <v>14</v>
      </c>
      <c r="YB514" s="80">
        <v>14</v>
      </c>
      <c r="YC514" s="80"/>
      <c r="YF514" s="5">
        <v>1224.084696810743</v>
      </c>
      <c r="YG514" s="5">
        <v>0</v>
      </c>
      <c r="YH514" s="5">
        <v>0</v>
      </c>
      <c r="YI514" s="5">
        <v>0</v>
      </c>
      <c r="YJ514" s="5">
        <v>0</v>
      </c>
      <c r="YK514" s="5">
        <v>0</v>
      </c>
      <c r="YL514" s="5"/>
      <c r="YO514" s="5">
        <v>12069.857322702477</v>
      </c>
      <c r="YP514" s="5">
        <v>0</v>
      </c>
      <c r="YQ514" s="5">
        <v>0</v>
      </c>
      <c r="YR514" s="5">
        <v>0</v>
      </c>
      <c r="YS514" s="5">
        <v>0</v>
      </c>
      <c r="YT514" s="5">
        <v>0</v>
      </c>
      <c r="YU514" s="5"/>
      <c r="YX514" s="5">
        <v>8255.0308604486181</v>
      </c>
      <c r="YY514" s="5">
        <v>0</v>
      </c>
      <c r="YZ514" s="5">
        <v>0</v>
      </c>
      <c r="ZA514" s="5">
        <v>0</v>
      </c>
      <c r="ZB514" s="5">
        <v>0</v>
      </c>
      <c r="ZC514" s="5">
        <v>0</v>
      </c>
      <c r="ZD514" s="5"/>
      <c r="ZG514" s="5">
        <v>147.92026856903064</v>
      </c>
      <c r="ZH514" s="5">
        <v>0</v>
      </c>
      <c r="ZI514" s="5">
        <v>0</v>
      </c>
      <c r="ZJ514" s="5">
        <v>0</v>
      </c>
      <c r="ZK514" s="5">
        <v>0</v>
      </c>
      <c r="ZL514" s="5">
        <v>0</v>
      </c>
      <c r="ZM514" s="5"/>
      <c r="ZP514" s="60">
        <v>4141.7675199328578</v>
      </c>
      <c r="ZQ514" s="60">
        <v>0</v>
      </c>
      <c r="ZR514" s="60">
        <v>0</v>
      </c>
      <c r="ZS514" s="60">
        <v>0</v>
      </c>
      <c r="ZT514" s="60">
        <v>0</v>
      </c>
      <c r="ZU514" s="60">
        <v>0</v>
      </c>
      <c r="ZV514" s="60"/>
      <c r="ZY514" s="60">
        <v>482.79429290809912</v>
      </c>
      <c r="ZZ514" s="60">
        <v>0</v>
      </c>
      <c r="AAA514" s="60">
        <v>0</v>
      </c>
      <c r="AAB514" s="60">
        <v>0</v>
      </c>
      <c r="AAC514" s="60">
        <v>0</v>
      </c>
      <c r="AAD514" s="60">
        <v>0</v>
      </c>
      <c r="AAE514" s="60"/>
      <c r="AAH514" s="60">
        <v>58418.109441879991</v>
      </c>
      <c r="AAI514" s="60">
        <v>0</v>
      </c>
      <c r="AAJ514" s="60">
        <v>0</v>
      </c>
      <c r="AAK514" s="60">
        <v>0</v>
      </c>
      <c r="AAL514" s="60">
        <v>0</v>
      </c>
      <c r="AAM514" s="60">
        <v>0</v>
      </c>
      <c r="AAN514" s="60"/>
      <c r="AAQ514" s="5">
        <v>62559.87696181285</v>
      </c>
      <c r="AAR514" s="5">
        <v>0</v>
      </c>
      <c r="AAS514" s="5">
        <v>0</v>
      </c>
      <c r="AAT514" s="5">
        <v>0</v>
      </c>
      <c r="AAU514" s="5">
        <v>0</v>
      </c>
      <c r="AAV514" s="5">
        <v>0</v>
      </c>
    </row>
    <row r="515" spans="2:724" ht="15" customHeight="1">
      <c r="B515" s="228">
        <v>242</v>
      </c>
      <c r="C515" s="228">
        <v>6</v>
      </c>
      <c r="D515" s="229" t="s">
        <v>486</v>
      </c>
      <c r="E515" s="73" t="b">
        <v>0</v>
      </c>
      <c r="F515" s="230">
        <v>41686</v>
      </c>
      <c r="G515" s="230">
        <v>41835</v>
      </c>
      <c r="H515" s="57" t="s">
        <v>221</v>
      </c>
      <c r="I515" s="57" t="s">
        <v>199</v>
      </c>
      <c r="J515" s="229" t="s">
        <v>223</v>
      </c>
      <c r="K515" s="232">
        <v>0</v>
      </c>
      <c r="L515" s="232">
        <v>0</v>
      </c>
      <c r="M515" s="73" t="b">
        <v>1</v>
      </c>
      <c r="N515" s="73" t="b">
        <v>1</v>
      </c>
      <c r="O515" s="73" t="b">
        <v>1</v>
      </c>
      <c r="P515" s="27">
        <v>42782</v>
      </c>
      <c r="Q515" s="27">
        <v>42931</v>
      </c>
      <c r="R515" s="69">
        <v>0</v>
      </c>
      <c r="S515" s="69">
        <v>0.06</v>
      </c>
      <c r="T515" s="69">
        <v>0.06</v>
      </c>
      <c r="U515" s="69">
        <v>0.06</v>
      </c>
      <c r="V515" s="69">
        <v>0.06</v>
      </c>
      <c r="W515" s="69">
        <v>0.06</v>
      </c>
      <c r="Z515" s="232">
        <v>0</v>
      </c>
      <c r="AA515" s="232">
        <v>4232</v>
      </c>
      <c r="AB515" s="232">
        <v>8464</v>
      </c>
      <c r="AC515" s="232">
        <v>8464</v>
      </c>
      <c r="AD515" s="232">
        <v>8464</v>
      </c>
      <c r="AE515" s="232">
        <v>9905</v>
      </c>
      <c r="AF515" s="232">
        <v>4952.5</v>
      </c>
      <c r="AG515" s="232">
        <v>0</v>
      </c>
      <c r="AH515" s="232">
        <v>0</v>
      </c>
      <c r="AI515" s="232">
        <v>0</v>
      </c>
      <c r="AJ515" s="232">
        <v>0</v>
      </c>
      <c r="AK515" s="232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0</v>
      </c>
      <c r="CK515" s="5">
        <v>0</v>
      </c>
      <c r="CL515" s="5">
        <v>0</v>
      </c>
      <c r="CM515" s="5">
        <v>0</v>
      </c>
      <c r="CN515" s="5">
        <v>0</v>
      </c>
      <c r="CO515" s="5">
        <v>0</v>
      </c>
      <c r="CP515" s="5">
        <v>0</v>
      </c>
      <c r="CQ515" s="5">
        <v>0</v>
      </c>
      <c r="CR515" s="5">
        <v>0</v>
      </c>
      <c r="CS515" s="5">
        <v>0</v>
      </c>
      <c r="CU515" s="69">
        <v>0</v>
      </c>
      <c r="CV515" s="69">
        <v>0</v>
      </c>
      <c r="CW515" s="69">
        <v>0</v>
      </c>
      <c r="CX515" s="69">
        <v>0</v>
      </c>
      <c r="CY515" s="69">
        <v>0</v>
      </c>
      <c r="CZ515" s="69">
        <v>0</v>
      </c>
      <c r="DC515" s="5">
        <v>0</v>
      </c>
      <c r="DD515" s="5">
        <v>0</v>
      </c>
      <c r="DE515" s="5">
        <v>0</v>
      </c>
      <c r="DF515" s="5">
        <v>0</v>
      </c>
      <c r="DG515" s="5">
        <v>0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0</v>
      </c>
      <c r="DR515" s="5">
        <v>0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0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0</v>
      </c>
      <c r="FK515" s="5">
        <v>0</v>
      </c>
      <c r="FL515" s="5">
        <v>0</v>
      </c>
      <c r="FM515" s="5">
        <v>0</v>
      </c>
      <c r="FN515" s="5">
        <v>0</v>
      </c>
      <c r="FO515" s="5">
        <v>0</v>
      </c>
      <c r="FP515" s="5">
        <v>0</v>
      </c>
      <c r="FQ515" s="5">
        <v>0</v>
      </c>
      <c r="FR515" s="5">
        <v>0</v>
      </c>
      <c r="FS515" s="5">
        <v>0</v>
      </c>
      <c r="FT515" s="5">
        <v>0</v>
      </c>
      <c r="FU515" s="5">
        <v>0</v>
      </c>
      <c r="FV515" s="5">
        <v>0</v>
      </c>
      <c r="FW515" s="5"/>
      <c r="FZ515" s="5">
        <v>0</v>
      </c>
      <c r="GA515" s="5">
        <v>4232</v>
      </c>
      <c r="GB515" s="5">
        <v>8464</v>
      </c>
      <c r="GC515" s="5">
        <v>8464</v>
      </c>
      <c r="GD515" s="5">
        <v>8464</v>
      </c>
      <c r="GE515" s="5">
        <v>9905</v>
      </c>
      <c r="GF515" s="5">
        <v>4952.5</v>
      </c>
      <c r="GG515" s="5">
        <v>0</v>
      </c>
      <c r="GH515" s="5">
        <v>0</v>
      </c>
      <c r="GI515" s="5">
        <v>0</v>
      </c>
      <c r="GJ515" s="5">
        <v>0</v>
      </c>
      <c r="GK515" s="5">
        <v>0</v>
      </c>
      <c r="GL515" s="5">
        <v>0</v>
      </c>
      <c r="GM515" s="5">
        <v>0</v>
      </c>
      <c r="GN515" s="5">
        <v>0</v>
      </c>
      <c r="GO515" s="5">
        <v>0</v>
      </c>
      <c r="GP515" s="5">
        <v>0</v>
      </c>
      <c r="GQ515" s="5">
        <v>0</v>
      </c>
      <c r="GR515" s="5">
        <v>0</v>
      </c>
      <c r="GS515" s="5">
        <v>0</v>
      </c>
      <c r="GT515" s="5">
        <v>0</v>
      </c>
      <c r="GU515" s="5">
        <v>0</v>
      </c>
      <c r="GV515" s="5">
        <v>0</v>
      </c>
      <c r="GW515" s="5">
        <v>0</v>
      </c>
      <c r="GX515" s="5">
        <v>0</v>
      </c>
      <c r="GY515" s="5">
        <v>0</v>
      </c>
      <c r="GZ515" s="5">
        <v>0</v>
      </c>
      <c r="HA515" s="5">
        <v>0</v>
      </c>
      <c r="HB515" s="5">
        <v>0</v>
      </c>
      <c r="HC515" s="5">
        <v>0</v>
      </c>
      <c r="HD515" s="5">
        <v>0</v>
      </c>
      <c r="HE515" s="5">
        <v>0</v>
      </c>
      <c r="HF515" s="5">
        <v>0</v>
      </c>
      <c r="HG515" s="5">
        <v>0</v>
      </c>
      <c r="HH515" s="5">
        <v>0</v>
      </c>
      <c r="HI515" s="5">
        <v>0</v>
      </c>
      <c r="HJ515" s="5">
        <v>0</v>
      </c>
      <c r="HK515" s="5">
        <v>0</v>
      </c>
      <c r="HL515" s="5">
        <v>0</v>
      </c>
      <c r="HM515" s="5">
        <v>0</v>
      </c>
      <c r="HN515" s="5">
        <v>0</v>
      </c>
      <c r="HO515" s="5">
        <v>0</v>
      </c>
      <c r="HP515" s="5">
        <v>0</v>
      </c>
      <c r="HQ515" s="5">
        <v>0</v>
      </c>
      <c r="HR515" s="5">
        <v>0</v>
      </c>
      <c r="HS515" s="5">
        <v>0</v>
      </c>
      <c r="HT515" s="5">
        <v>0</v>
      </c>
      <c r="HU515" s="5">
        <v>0</v>
      </c>
      <c r="HV515" s="5">
        <v>0</v>
      </c>
      <c r="HW515" s="5">
        <v>0</v>
      </c>
      <c r="HX515" s="5">
        <v>0</v>
      </c>
      <c r="HY515" s="5">
        <v>0</v>
      </c>
      <c r="HZ515" s="5">
        <v>0</v>
      </c>
      <c r="IA515" s="5">
        <v>0</v>
      </c>
      <c r="IB515" s="5">
        <v>0</v>
      </c>
      <c r="IC515" s="5">
        <v>0</v>
      </c>
      <c r="ID515" s="5">
        <v>0</v>
      </c>
      <c r="IE515" s="5">
        <v>0</v>
      </c>
      <c r="IF515" s="5">
        <v>0</v>
      </c>
      <c r="IG515" s="5">
        <v>0</v>
      </c>
      <c r="IH515" s="5">
        <v>0</v>
      </c>
      <c r="II515" s="5">
        <v>0</v>
      </c>
      <c r="IJ515" s="5">
        <v>0</v>
      </c>
      <c r="IK515" s="5">
        <v>0</v>
      </c>
      <c r="IL515" s="5">
        <v>0</v>
      </c>
      <c r="IM515" s="5">
        <v>0</v>
      </c>
      <c r="IN515" s="5">
        <v>0</v>
      </c>
      <c r="IO515" s="5">
        <v>0</v>
      </c>
      <c r="IP515" s="5">
        <v>0</v>
      </c>
      <c r="IQ515" s="5">
        <v>0</v>
      </c>
      <c r="IR515" s="5">
        <v>0</v>
      </c>
      <c r="IS515" s="5">
        <v>0</v>
      </c>
      <c r="IT515" s="5"/>
      <c r="IW515" s="5">
        <v>0</v>
      </c>
      <c r="IX515" s="5">
        <v>121.4584</v>
      </c>
      <c r="IY515" s="5">
        <v>242.91679999999999</v>
      </c>
      <c r="IZ515" s="5">
        <v>242.91679999999999</v>
      </c>
      <c r="JA515" s="5">
        <v>242.91679999999999</v>
      </c>
      <c r="JB515" s="5">
        <v>284.27350000000001</v>
      </c>
      <c r="JC515" s="5">
        <v>142.13675000000001</v>
      </c>
      <c r="JD515" s="5">
        <v>0</v>
      </c>
      <c r="JE515" s="5">
        <v>0</v>
      </c>
      <c r="JF515" s="5">
        <v>0</v>
      </c>
      <c r="JG515" s="5">
        <v>0</v>
      </c>
      <c r="JH515" s="5">
        <v>0</v>
      </c>
      <c r="JI515" s="5">
        <v>0</v>
      </c>
      <c r="JJ515" s="5">
        <v>0</v>
      </c>
      <c r="JK515" s="5">
        <v>0</v>
      </c>
      <c r="JL515" s="5">
        <v>0</v>
      </c>
      <c r="JM515" s="5">
        <v>0</v>
      </c>
      <c r="JN515" s="5">
        <v>0</v>
      </c>
      <c r="JO515" s="5">
        <v>0</v>
      </c>
      <c r="JP515" s="5">
        <v>0</v>
      </c>
      <c r="JQ515" s="5">
        <v>0</v>
      </c>
      <c r="JR515" s="5">
        <v>0</v>
      </c>
      <c r="JS515" s="5">
        <v>0</v>
      </c>
      <c r="JT515" s="5">
        <v>0</v>
      </c>
      <c r="JU515" s="5">
        <v>0</v>
      </c>
      <c r="JV515" s="5">
        <v>0</v>
      </c>
      <c r="JW515" s="5">
        <v>0</v>
      </c>
      <c r="JX515" s="5">
        <v>0</v>
      </c>
      <c r="JY515" s="5">
        <v>0</v>
      </c>
      <c r="JZ515" s="5">
        <v>0</v>
      </c>
      <c r="KA515" s="5">
        <v>0</v>
      </c>
      <c r="KB515" s="5">
        <v>0</v>
      </c>
      <c r="KC515" s="5">
        <v>0</v>
      </c>
      <c r="KD515" s="5">
        <v>0</v>
      </c>
      <c r="KE515" s="5">
        <v>0</v>
      </c>
      <c r="KF515" s="5">
        <v>0</v>
      </c>
      <c r="KG515" s="5">
        <v>0</v>
      </c>
      <c r="KH515" s="5">
        <v>0</v>
      </c>
      <c r="KI515" s="5">
        <v>0</v>
      </c>
      <c r="KJ515" s="5">
        <v>0</v>
      </c>
      <c r="KK515" s="5">
        <v>0</v>
      </c>
      <c r="KL515" s="5">
        <v>0</v>
      </c>
      <c r="KM515" s="5">
        <v>0</v>
      </c>
      <c r="KN515" s="5">
        <v>0</v>
      </c>
      <c r="KO515" s="5">
        <v>0</v>
      </c>
      <c r="KP515" s="5">
        <v>0</v>
      </c>
      <c r="KQ515" s="5">
        <v>0</v>
      </c>
      <c r="KR515" s="5">
        <v>0</v>
      </c>
      <c r="KS515" s="5">
        <v>0</v>
      </c>
      <c r="KT515" s="5">
        <v>0</v>
      </c>
      <c r="KU515" s="5">
        <v>0</v>
      </c>
      <c r="KV515" s="5">
        <v>0</v>
      </c>
      <c r="KW515" s="5">
        <v>0</v>
      </c>
      <c r="KX515" s="5">
        <v>0</v>
      </c>
      <c r="KY515" s="5">
        <v>0</v>
      </c>
      <c r="KZ515" s="5">
        <v>0</v>
      </c>
      <c r="LA515" s="5">
        <v>0</v>
      </c>
      <c r="LB515" s="5">
        <v>0</v>
      </c>
      <c r="LC515" s="5">
        <v>0</v>
      </c>
      <c r="LD515" s="5">
        <v>0</v>
      </c>
      <c r="LE515" s="5">
        <v>0</v>
      </c>
      <c r="LF515" s="5">
        <v>0</v>
      </c>
      <c r="LG515" s="5">
        <v>0</v>
      </c>
      <c r="LH515" s="5">
        <v>0</v>
      </c>
      <c r="LI515" s="5">
        <v>0</v>
      </c>
      <c r="LJ515" s="5">
        <v>0</v>
      </c>
      <c r="LK515" s="5">
        <v>0</v>
      </c>
      <c r="LL515" s="5">
        <v>0</v>
      </c>
      <c r="LM515" s="5">
        <v>0</v>
      </c>
      <c r="LN515" s="5">
        <v>0</v>
      </c>
      <c r="LO515" s="5">
        <v>0</v>
      </c>
      <c r="LP515" s="5">
        <v>0</v>
      </c>
      <c r="LQ515" s="5"/>
      <c r="LT515" s="5">
        <v>0</v>
      </c>
      <c r="LU515" s="5">
        <v>128.65280000000001</v>
      </c>
      <c r="LV515" s="5">
        <v>257.30560000000003</v>
      </c>
      <c r="LW515" s="5">
        <v>257.30560000000003</v>
      </c>
      <c r="LX515" s="5">
        <v>257.30560000000003</v>
      </c>
      <c r="LY515" s="5">
        <v>301.11200000000002</v>
      </c>
      <c r="LZ515" s="5">
        <v>150.55600000000001</v>
      </c>
      <c r="MA515" s="5">
        <v>0</v>
      </c>
      <c r="MB515" s="5">
        <v>0</v>
      </c>
      <c r="MC515" s="5">
        <v>0</v>
      </c>
      <c r="MD515" s="5">
        <v>0</v>
      </c>
      <c r="ME515" s="5">
        <v>0</v>
      </c>
      <c r="MF515" s="5">
        <v>0</v>
      </c>
      <c r="MG515" s="5">
        <v>0</v>
      </c>
      <c r="MH515" s="5">
        <v>0</v>
      </c>
      <c r="MI515" s="5">
        <v>0</v>
      </c>
      <c r="MJ515" s="5">
        <v>0</v>
      </c>
      <c r="MK515" s="5">
        <v>0</v>
      </c>
      <c r="ML515" s="5">
        <v>0</v>
      </c>
      <c r="MM515" s="5">
        <v>0</v>
      </c>
      <c r="MN515" s="5">
        <v>0</v>
      </c>
      <c r="MO515" s="5">
        <v>0</v>
      </c>
      <c r="MP515" s="5">
        <v>0</v>
      </c>
      <c r="MQ515" s="5">
        <v>0</v>
      </c>
      <c r="MR515" s="5">
        <v>0</v>
      </c>
      <c r="MS515" s="5">
        <v>0</v>
      </c>
      <c r="MT515" s="5">
        <v>0</v>
      </c>
      <c r="MU515" s="5">
        <v>0</v>
      </c>
      <c r="MV515" s="5">
        <v>0</v>
      </c>
      <c r="MW515" s="5">
        <v>0</v>
      </c>
      <c r="MX515" s="5">
        <v>0</v>
      </c>
      <c r="MY515" s="5">
        <v>0</v>
      </c>
      <c r="MZ515" s="5">
        <v>0</v>
      </c>
      <c r="NA515" s="5">
        <v>0</v>
      </c>
      <c r="NB515" s="5">
        <v>0</v>
      </c>
      <c r="NC515" s="5">
        <v>0</v>
      </c>
      <c r="ND515" s="5">
        <v>0</v>
      </c>
      <c r="NE515" s="5">
        <v>0</v>
      </c>
      <c r="NF515" s="5">
        <v>0</v>
      </c>
      <c r="NG515" s="5">
        <v>0</v>
      </c>
      <c r="NH515" s="5">
        <v>0</v>
      </c>
      <c r="NI515" s="5">
        <v>0</v>
      </c>
      <c r="NJ515" s="5">
        <v>0</v>
      </c>
      <c r="NK515" s="5">
        <v>0</v>
      </c>
      <c r="NL515" s="5">
        <v>0</v>
      </c>
      <c r="NM515" s="5">
        <v>0</v>
      </c>
      <c r="NN515" s="5">
        <v>0</v>
      </c>
      <c r="NO515" s="5">
        <v>0</v>
      </c>
      <c r="NP515" s="5">
        <v>0</v>
      </c>
      <c r="NQ515" s="5">
        <v>0</v>
      </c>
      <c r="NR515" s="5">
        <v>0</v>
      </c>
      <c r="NS515" s="5">
        <v>0</v>
      </c>
      <c r="NT515" s="5">
        <v>0</v>
      </c>
      <c r="NU515" s="5">
        <v>0</v>
      </c>
      <c r="NV515" s="5">
        <v>0</v>
      </c>
      <c r="NW515" s="5">
        <v>0</v>
      </c>
      <c r="NX515" s="5">
        <v>0</v>
      </c>
      <c r="NY515" s="5">
        <v>0</v>
      </c>
      <c r="NZ515" s="5">
        <v>0</v>
      </c>
      <c r="OA515" s="5">
        <v>0</v>
      </c>
      <c r="OB515" s="5">
        <v>0</v>
      </c>
      <c r="OC515" s="5">
        <v>0</v>
      </c>
      <c r="OD515" s="5">
        <v>0</v>
      </c>
      <c r="OE515" s="5">
        <v>0</v>
      </c>
      <c r="OF515" s="5">
        <v>0</v>
      </c>
      <c r="OG515" s="5">
        <v>0</v>
      </c>
      <c r="OH515" s="5">
        <v>0</v>
      </c>
      <c r="OI515" s="5">
        <v>0</v>
      </c>
      <c r="OJ515" s="5">
        <v>0</v>
      </c>
      <c r="OK515" s="5">
        <v>0</v>
      </c>
      <c r="OL515" s="5">
        <v>0</v>
      </c>
      <c r="OM515" s="5">
        <v>0</v>
      </c>
      <c r="ON515" s="5"/>
      <c r="OQ515" s="59">
        <v>0</v>
      </c>
      <c r="OR515" s="59">
        <v>0</v>
      </c>
      <c r="OS515" s="59">
        <v>0</v>
      </c>
      <c r="OT515" s="59">
        <v>0</v>
      </c>
      <c r="OU515" s="59">
        <v>0</v>
      </c>
      <c r="OV515" s="59">
        <v>0</v>
      </c>
      <c r="OW515" s="59">
        <v>0</v>
      </c>
      <c r="OX515" s="59">
        <v>0</v>
      </c>
      <c r="OY515" s="59">
        <v>0</v>
      </c>
      <c r="OZ515" s="59">
        <v>0</v>
      </c>
      <c r="PA515" s="59">
        <v>0</v>
      </c>
      <c r="PB515" s="59">
        <v>0</v>
      </c>
      <c r="PC515" s="59">
        <v>0</v>
      </c>
      <c r="PD515" s="59">
        <v>0</v>
      </c>
      <c r="PE515" s="59">
        <v>0</v>
      </c>
      <c r="PF515" s="59">
        <v>0</v>
      </c>
      <c r="PG515" s="59">
        <v>0</v>
      </c>
      <c r="PH515" s="59">
        <v>0</v>
      </c>
      <c r="PI515" s="59">
        <v>0</v>
      </c>
      <c r="PJ515" s="59">
        <v>0</v>
      </c>
      <c r="PK515" s="59">
        <v>0</v>
      </c>
      <c r="PL515" s="59">
        <v>0</v>
      </c>
      <c r="PM515" s="59">
        <v>0</v>
      </c>
      <c r="PN515" s="59">
        <v>0</v>
      </c>
      <c r="PO515" s="59">
        <v>0</v>
      </c>
      <c r="PP515" s="59">
        <v>0</v>
      </c>
      <c r="PQ515" s="59">
        <v>0</v>
      </c>
      <c r="PR515" s="59">
        <v>0</v>
      </c>
      <c r="PS515" s="59">
        <v>0</v>
      </c>
      <c r="PT515" s="59">
        <v>0</v>
      </c>
      <c r="PU515" s="59">
        <v>0</v>
      </c>
      <c r="PV515" s="59">
        <v>0</v>
      </c>
      <c r="PW515" s="59">
        <v>0</v>
      </c>
      <c r="PX515" s="59">
        <v>0</v>
      </c>
      <c r="PY515" s="59">
        <v>0</v>
      </c>
      <c r="PZ515" s="59">
        <v>0</v>
      </c>
      <c r="QA515" s="59">
        <v>0</v>
      </c>
      <c r="QB515" s="59">
        <v>0</v>
      </c>
      <c r="QC515" s="59">
        <v>0</v>
      </c>
      <c r="QD515" s="59">
        <v>0</v>
      </c>
      <c r="QE515" s="59">
        <v>0</v>
      </c>
      <c r="QF515" s="59">
        <v>0</v>
      </c>
      <c r="QG515" s="59">
        <v>0</v>
      </c>
      <c r="QH515" s="59">
        <v>0</v>
      </c>
      <c r="QI515" s="59">
        <v>0</v>
      </c>
      <c r="QJ515" s="59">
        <v>0</v>
      </c>
      <c r="QK515" s="59">
        <v>0</v>
      </c>
      <c r="QL515" s="59">
        <v>0</v>
      </c>
      <c r="QM515" s="59">
        <v>0</v>
      </c>
      <c r="QN515" s="59">
        <v>0</v>
      </c>
      <c r="QO515" s="59">
        <v>0</v>
      </c>
      <c r="QP515" s="59">
        <v>0</v>
      </c>
      <c r="QQ515" s="59">
        <v>0</v>
      </c>
      <c r="QR515" s="59">
        <v>0</v>
      </c>
      <c r="QS515" s="59">
        <v>0</v>
      </c>
      <c r="QT515" s="59">
        <v>0</v>
      </c>
      <c r="QU515" s="59">
        <v>0</v>
      </c>
      <c r="QV515" s="59">
        <v>0</v>
      </c>
      <c r="QW515" s="59">
        <v>0</v>
      </c>
      <c r="QX515" s="59">
        <v>0</v>
      </c>
      <c r="QY515" s="59">
        <v>0</v>
      </c>
      <c r="QZ515" s="59">
        <v>0</v>
      </c>
      <c r="RA515" s="59">
        <v>0</v>
      </c>
      <c r="RB515" s="59">
        <v>0</v>
      </c>
      <c r="RC515" s="59">
        <v>0</v>
      </c>
      <c r="RD515" s="59">
        <v>0</v>
      </c>
      <c r="RE515" s="59">
        <v>0</v>
      </c>
      <c r="RF515" s="59">
        <v>0</v>
      </c>
      <c r="RG515" s="59">
        <v>0</v>
      </c>
      <c r="RH515" s="59">
        <v>0</v>
      </c>
      <c r="RI515" s="59">
        <v>0</v>
      </c>
      <c r="RJ515" s="59">
        <v>0</v>
      </c>
      <c r="RK515" s="59"/>
      <c r="RN515" s="59">
        <v>0</v>
      </c>
      <c r="RO515" s="59">
        <v>250.1112</v>
      </c>
      <c r="RP515" s="59">
        <v>500.22239999999999</v>
      </c>
      <c r="RQ515" s="59">
        <v>500.22239999999999</v>
      </c>
      <c r="RR515" s="59">
        <v>500.22239999999999</v>
      </c>
      <c r="RS515" s="59">
        <v>585.38550000000009</v>
      </c>
      <c r="RT515" s="59">
        <v>292.69275000000005</v>
      </c>
      <c r="RU515" s="59">
        <v>0</v>
      </c>
      <c r="RV515" s="59">
        <v>0</v>
      </c>
      <c r="RW515" s="59">
        <v>0</v>
      </c>
      <c r="RX515" s="59">
        <v>0</v>
      </c>
      <c r="RY515" s="59">
        <v>0</v>
      </c>
      <c r="RZ515" s="59">
        <v>0</v>
      </c>
      <c r="SA515" s="59">
        <v>0</v>
      </c>
      <c r="SB515" s="59">
        <v>0</v>
      </c>
      <c r="SC515" s="59">
        <v>0</v>
      </c>
      <c r="SD515" s="59">
        <v>0</v>
      </c>
      <c r="SE515" s="59">
        <v>0</v>
      </c>
      <c r="SF515" s="59">
        <v>0</v>
      </c>
      <c r="SG515" s="59">
        <v>0</v>
      </c>
      <c r="SH515" s="59">
        <v>0</v>
      </c>
      <c r="SI515" s="59">
        <v>0</v>
      </c>
      <c r="SJ515" s="59">
        <v>0</v>
      </c>
      <c r="SK515" s="59">
        <v>0</v>
      </c>
      <c r="SL515" s="59">
        <v>0</v>
      </c>
      <c r="SM515" s="59">
        <v>0</v>
      </c>
      <c r="SN515" s="59">
        <v>0</v>
      </c>
      <c r="SO515" s="59">
        <v>0</v>
      </c>
      <c r="SP515" s="59">
        <v>0</v>
      </c>
      <c r="SQ515" s="59">
        <v>0</v>
      </c>
      <c r="SR515" s="59">
        <v>0</v>
      </c>
      <c r="SS515" s="59">
        <v>0</v>
      </c>
      <c r="ST515" s="59">
        <v>0</v>
      </c>
      <c r="SU515" s="59">
        <v>0</v>
      </c>
      <c r="SV515" s="59">
        <v>0</v>
      </c>
      <c r="SW515" s="59">
        <v>0</v>
      </c>
      <c r="SX515" s="59">
        <v>0</v>
      </c>
      <c r="SY515" s="59">
        <v>0</v>
      </c>
      <c r="SZ515" s="59">
        <v>0</v>
      </c>
      <c r="TA515" s="59">
        <v>0</v>
      </c>
      <c r="TB515" s="59">
        <v>0</v>
      </c>
      <c r="TC515" s="59">
        <v>0</v>
      </c>
      <c r="TD515" s="59">
        <v>0</v>
      </c>
      <c r="TE515" s="59">
        <v>0</v>
      </c>
      <c r="TF515" s="59">
        <v>0</v>
      </c>
      <c r="TG515" s="59">
        <v>0</v>
      </c>
      <c r="TH515" s="59">
        <v>0</v>
      </c>
      <c r="TI515" s="59">
        <v>0</v>
      </c>
      <c r="TJ515" s="59">
        <v>0</v>
      </c>
      <c r="TK515" s="59">
        <v>0</v>
      </c>
      <c r="TL515" s="59">
        <v>0</v>
      </c>
      <c r="TM515" s="59">
        <v>0</v>
      </c>
      <c r="TN515" s="59">
        <v>0</v>
      </c>
      <c r="TO515" s="59">
        <v>0</v>
      </c>
      <c r="TP515" s="59">
        <v>0</v>
      </c>
      <c r="TQ515" s="59">
        <v>0</v>
      </c>
      <c r="TR515" s="59">
        <v>0</v>
      </c>
      <c r="TS515" s="59">
        <v>0</v>
      </c>
      <c r="TT515" s="59">
        <v>0</v>
      </c>
      <c r="TU515" s="59">
        <v>0</v>
      </c>
      <c r="TV515" s="59">
        <v>0</v>
      </c>
      <c r="TW515" s="59">
        <v>0</v>
      </c>
      <c r="TX515" s="59">
        <v>0</v>
      </c>
      <c r="TY515" s="59">
        <v>0</v>
      </c>
      <c r="TZ515" s="59">
        <v>0</v>
      </c>
      <c r="UA515" s="59">
        <v>0</v>
      </c>
      <c r="UB515" s="59">
        <v>0</v>
      </c>
      <c r="UC515" s="59">
        <v>0</v>
      </c>
      <c r="UD515" s="59">
        <v>0</v>
      </c>
      <c r="UE515" s="59">
        <v>0</v>
      </c>
      <c r="UF515" s="59">
        <v>0</v>
      </c>
      <c r="UG515" s="59">
        <v>0</v>
      </c>
      <c r="UH515" s="59"/>
      <c r="UK515" s="59">
        <v>1276.6190500000002</v>
      </c>
      <c r="UL515" s="59">
        <v>0</v>
      </c>
      <c r="UM515" s="59">
        <v>0</v>
      </c>
      <c r="UN515" s="59">
        <v>0</v>
      </c>
      <c r="UO515" s="59">
        <v>0</v>
      </c>
      <c r="UP515" s="59">
        <v>0</v>
      </c>
      <c r="UQ515" s="59"/>
      <c r="UT515" s="59">
        <v>1352.2376000000002</v>
      </c>
      <c r="UU515" s="59">
        <v>0</v>
      </c>
      <c r="UV515" s="59">
        <v>0</v>
      </c>
      <c r="UW515" s="59">
        <v>0</v>
      </c>
      <c r="UX515" s="59">
        <v>0</v>
      </c>
      <c r="UY515" s="59">
        <v>0</v>
      </c>
      <c r="UZ515" s="59"/>
      <c r="VC515" s="59">
        <v>0</v>
      </c>
      <c r="VD515" s="59">
        <v>0</v>
      </c>
      <c r="VE515" s="59">
        <v>0</v>
      </c>
      <c r="VF515" s="59">
        <v>0</v>
      </c>
      <c r="VG515" s="59">
        <v>0</v>
      </c>
      <c r="VH515" s="59">
        <v>0</v>
      </c>
      <c r="VI515" s="59"/>
      <c r="VL515" s="59">
        <v>2628.8566500000006</v>
      </c>
      <c r="VM515" s="59">
        <v>0</v>
      </c>
      <c r="VN515" s="59">
        <v>0</v>
      </c>
      <c r="VO515" s="59">
        <v>0</v>
      </c>
      <c r="VP515" s="59">
        <v>0</v>
      </c>
      <c r="VQ515" s="59">
        <v>0</v>
      </c>
      <c r="VR515" s="59"/>
      <c r="VU515" s="59">
        <v>44481.5</v>
      </c>
      <c r="VV515" s="59">
        <v>0</v>
      </c>
      <c r="VW515" s="59">
        <v>0</v>
      </c>
      <c r="VX515" s="59">
        <v>0</v>
      </c>
      <c r="VY515" s="59">
        <v>0</v>
      </c>
      <c r="VZ515" s="59">
        <v>0</v>
      </c>
      <c r="WA515" s="59"/>
      <c r="WD515" s="59">
        <v>3706.7916666666665</v>
      </c>
      <c r="WE515" s="59">
        <v>0</v>
      </c>
      <c r="WF515" s="59">
        <v>0</v>
      </c>
      <c r="WG515" s="59">
        <v>0</v>
      </c>
      <c r="WH515" s="59">
        <v>0</v>
      </c>
      <c r="WI515" s="59">
        <v>0</v>
      </c>
      <c r="WJ515" s="59"/>
      <c r="WM515" s="59">
        <v>155.55147573087146</v>
      </c>
      <c r="WN515" s="59">
        <v>0</v>
      </c>
      <c r="WO515" s="59">
        <v>0</v>
      </c>
      <c r="WP515" s="59">
        <v>0</v>
      </c>
      <c r="WQ515" s="59">
        <v>0</v>
      </c>
      <c r="WR515" s="59">
        <v>0</v>
      </c>
      <c r="WS515" s="59"/>
      <c r="WV515" s="74">
        <v>4.9666666666666668</v>
      </c>
      <c r="WW515" s="74">
        <v>4.9666666666666668</v>
      </c>
      <c r="WX515" s="74">
        <v>4.9666666666666668</v>
      </c>
      <c r="WY515" s="74">
        <v>4.9666666666666668</v>
      </c>
      <c r="WZ515" s="74">
        <v>4.9666666666666668</v>
      </c>
      <c r="XA515" s="74">
        <v>4.9666666666666668</v>
      </c>
      <c r="XB515" s="74"/>
      <c r="XE515" s="80">
        <v>0</v>
      </c>
      <c r="XF515" s="80">
        <v>0</v>
      </c>
      <c r="XG515" s="80">
        <v>0</v>
      </c>
      <c r="XH515" s="80">
        <v>0</v>
      </c>
      <c r="XI515" s="80">
        <v>0</v>
      </c>
      <c r="XJ515" s="80">
        <v>0</v>
      </c>
      <c r="XK515" s="80"/>
      <c r="XL515" s="75"/>
      <c r="XM515" s="75"/>
      <c r="XN515" s="80">
        <v>4</v>
      </c>
      <c r="XO515" s="80">
        <v>4</v>
      </c>
      <c r="XP515" s="80">
        <v>4</v>
      </c>
      <c r="XQ515" s="80">
        <v>4</v>
      </c>
      <c r="XR515" s="80">
        <v>4</v>
      </c>
      <c r="XS515" s="80">
        <v>4</v>
      </c>
      <c r="XT515" s="80"/>
      <c r="XW515" s="80">
        <v>29</v>
      </c>
      <c r="XX515" s="80">
        <v>29</v>
      </c>
      <c r="XY515" s="80">
        <v>29</v>
      </c>
      <c r="XZ515" s="80">
        <v>29</v>
      </c>
      <c r="YA515" s="80">
        <v>29</v>
      </c>
      <c r="YB515" s="80">
        <v>29</v>
      </c>
      <c r="YC515" s="80"/>
      <c r="YF515" s="5">
        <v>324.32482689886706</v>
      </c>
      <c r="YG515" s="5">
        <v>0</v>
      </c>
      <c r="YH515" s="5">
        <v>0</v>
      </c>
      <c r="YI515" s="5">
        <v>0</v>
      </c>
      <c r="YJ515" s="5">
        <v>0</v>
      </c>
      <c r="YK515" s="5">
        <v>0</v>
      </c>
      <c r="YL515" s="5"/>
      <c r="YO515" s="5">
        <v>6999.816407889216</v>
      </c>
      <c r="YP515" s="5">
        <v>0</v>
      </c>
      <c r="YQ515" s="5">
        <v>0</v>
      </c>
      <c r="YR515" s="5">
        <v>0</v>
      </c>
      <c r="YS515" s="5">
        <v>0</v>
      </c>
      <c r="YT515" s="5">
        <v>0</v>
      </c>
      <c r="YU515" s="5"/>
      <c r="YX515" s="5">
        <v>4787.4385686327341</v>
      </c>
      <c r="YY515" s="5">
        <v>0</v>
      </c>
      <c r="YZ515" s="5">
        <v>0</v>
      </c>
      <c r="ZA515" s="5">
        <v>0</v>
      </c>
      <c r="ZB515" s="5">
        <v>0</v>
      </c>
      <c r="ZC515" s="5">
        <v>0</v>
      </c>
      <c r="ZD515" s="5"/>
      <c r="ZG515" s="5">
        <v>415.65253881661772</v>
      </c>
      <c r="ZH515" s="5">
        <v>0</v>
      </c>
      <c r="ZI515" s="5">
        <v>0</v>
      </c>
      <c r="ZJ515" s="5">
        <v>0</v>
      </c>
      <c r="ZK515" s="5">
        <v>0</v>
      </c>
      <c r="ZL515" s="5">
        <v>0</v>
      </c>
      <c r="ZM515" s="5"/>
      <c r="ZP515" s="60">
        <v>2909.5677717163239</v>
      </c>
      <c r="ZQ515" s="60">
        <v>0</v>
      </c>
      <c r="ZR515" s="60">
        <v>0</v>
      </c>
      <c r="ZS515" s="60">
        <v>0</v>
      </c>
      <c r="ZT515" s="60">
        <v>0</v>
      </c>
      <c r="ZU515" s="60">
        <v>0</v>
      </c>
      <c r="ZV515" s="60"/>
      <c r="ZY515" s="60">
        <v>311.10295146174292</v>
      </c>
      <c r="ZZ515" s="60">
        <v>0</v>
      </c>
      <c r="AAA515" s="60">
        <v>0</v>
      </c>
      <c r="AAB515" s="60">
        <v>0</v>
      </c>
      <c r="AAC515" s="60">
        <v>0</v>
      </c>
      <c r="AAD515" s="60">
        <v>0</v>
      </c>
      <c r="AAE515" s="60"/>
      <c r="AAH515" s="60">
        <v>4044.3383690026581</v>
      </c>
      <c r="AAI515" s="60">
        <v>0</v>
      </c>
      <c r="AAJ515" s="60">
        <v>0</v>
      </c>
      <c r="AAK515" s="60">
        <v>0</v>
      </c>
      <c r="AAL515" s="60">
        <v>0</v>
      </c>
      <c r="AAM515" s="60">
        <v>0</v>
      </c>
      <c r="AAN515" s="60"/>
      <c r="AAQ515" s="5">
        <v>6953.906140718982</v>
      </c>
      <c r="AAR515" s="5">
        <v>0</v>
      </c>
      <c r="AAS515" s="5">
        <v>0</v>
      </c>
      <c r="AAT515" s="5">
        <v>0</v>
      </c>
      <c r="AAU515" s="5">
        <v>0</v>
      </c>
      <c r="AAV515" s="5">
        <v>0</v>
      </c>
    </row>
    <row r="516" spans="2:724" ht="15" customHeight="1">
      <c r="B516" s="228">
        <v>243</v>
      </c>
      <c r="C516" s="228">
        <v>70907</v>
      </c>
      <c r="D516" s="229" t="s">
        <v>623</v>
      </c>
      <c r="E516" s="73" t="b">
        <v>0</v>
      </c>
      <c r="F516" s="230">
        <v>40893</v>
      </c>
      <c r="G516" s="230">
        <v>41810</v>
      </c>
      <c r="H516" s="57" t="s">
        <v>221</v>
      </c>
      <c r="I516" s="57" t="s">
        <v>199</v>
      </c>
      <c r="J516" s="229" t="s">
        <v>223</v>
      </c>
      <c r="K516" s="232">
        <v>0</v>
      </c>
      <c r="L516" s="232">
        <v>0</v>
      </c>
      <c r="M516" s="73" t="b">
        <v>1</v>
      </c>
      <c r="N516" s="73" t="b">
        <v>1</v>
      </c>
      <c r="O516" s="73" t="b">
        <v>1</v>
      </c>
      <c r="P516" s="27">
        <v>41989</v>
      </c>
      <c r="Q516" s="27">
        <v>42906</v>
      </c>
      <c r="R516" s="69">
        <v>0</v>
      </c>
      <c r="S516" s="69">
        <v>0.06</v>
      </c>
      <c r="T516" s="69">
        <v>0.06</v>
      </c>
      <c r="U516" s="69">
        <v>0.06</v>
      </c>
      <c r="V516" s="69">
        <v>0.06</v>
      </c>
      <c r="W516" s="69">
        <v>0.06</v>
      </c>
      <c r="Z516" s="232">
        <v>8264</v>
      </c>
      <c r="AA516" s="232">
        <v>8181.87</v>
      </c>
      <c r="AB516" s="232">
        <v>8700</v>
      </c>
      <c r="AC516" s="232">
        <v>9000</v>
      </c>
      <c r="AD516" s="232">
        <v>9000</v>
      </c>
      <c r="AE516" s="232">
        <v>6700.58</v>
      </c>
      <c r="AF516" s="232">
        <v>0</v>
      </c>
      <c r="AG516" s="232">
        <v>0</v>
      </c>
      <c r="AH516" s="232">
        <v>0</v>
      </c>
      <c r="AI516" s="232">
        <v>0</v>
      </c>
      <c r="AJ516" s="232">
        <v>0</v>
      </c>
      <c r="AK516" s="232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0</v>
      </c>
      <c r="CH516" s="5">
        <v>0</v>
      </c>
      <c r="CI516" s="5">
        <v>0</v>
      </c>
      <c r="CJ516" s="5">
        <v>0</v>
      </c>
      <c r="CK516" s="5">
        <v>0</v>
      </c>
      <c r="CL516" s="5">
        <v>0</v>
      </c>
      <c r="CM516" s="5">
        <v>0</v>
      </c>
      <c r="CN516" s="5">
        <v>0</v>
      </c>
      <c r="CO516" s="5">
        <v>0</v>
      </c>
      <c r="CP516" s="5">
        <v>0</v>
      </c>
      <c r="CQ516" s="5">
        <v>0</v>
      </c>
      <c r="CR516" s="5">
        <v>0</v>
      </c>
      <c r="CS516" s="5">
        <v>0</v>
      </c>
      <c r="CU516" s="69">
        <v>0</v>
      </c>
      <c r="CV516" s="69">
        <v>0</v>
      </c>
      <c r="CW516" s="69">
        <v>0</v>
      </c>
      <c r="CX516" s="69">
        <v>0</v>
      </c>
      <c r="CY516" s="69">
        <v>0</v>
      </c>
      <c r="CZ516" s="69">
        <v>0</v>
      </c>
      <c r="DC516" s="5">
        <v>0</v>
      </c>
      <c r="DD516" s="5">
        <v>0</v>
      </c>
      <c r="DE516" s="5">
        <v>0</v>
      </c>
      <c r="DF516" s="5">
        <v>0</v>
      </c>
      <c r="DG516" s="5">
        <v>0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0</v>
      </c>
      <c r="DR516" s="5">
        <v>0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0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0</v>
      </c>
      <c r="FE516" s="5">
        <v>0</v>
      </c>
      <c r="FF516" s="5">
        <v>0</v>
      </c>
      <c r="FG516" s="5">
        <v>0</v>
      </c>
      <c r="FH516" s="5">
        <v>0</v>
      </c>
      <c r="FI516" s="5">
        <v>0</v>
      </c>
      <c r="FJ516" s="5">
        <v>0</v>
      </c>
      <c r="FK516" s="5">
        <v>0</v>
      </c>
      <c r="FL516" s="5">
        <v>0</v>
      </c>
      <c r="FM516" s="5">
        <v>0</v>
      </c>
      <c r="FN516" s="5">
        <v>0</v>
      </c>
      <c r="FO516" s="5">
        <v>0</v>
      </c>
      <c r="FP516" s="5">
        <v>0</v>
      </c>
      <c r="FQ516" s="5">
        <v>0</v>
      </c>
      <c r="FR516" s="5">
        <v>0</v>
      </c>
      <c r="FS516" s="5">
        <v>0</v>
      </c>
      <c r="FT516" s="5">
        <v>0</v>
      </c>
      <c r="FU516" s="5">
        <v>0</v>
      </c>
      <c r="FV516" s="5">
        <v>0</v>
      </c>
      <c r="FW516" s="5"/>
      <c r="FZ516" s="5">
        <v>8264</v>
      </c>
      <c r="GA516" s="5">
        <v>8181.87</v>
      </c>
      <c r="GB516" s="5">
        <v>8700</v>
      </c>
      <c r="GC516" s="5">
        <v>9000</v>
      </c>
      <c r="GD516" s="5">
        <v>9000</v>
      </c>
      <c r="GE516" s="5">
        <v>6700.58</v>
      </c>
      <c r="GF516" s="5">
        <v>0</v>
      </c>
      <c r="GG516" s="5">
        <v>0</v>
      </c>
      <c r="GH516" s="5">
        <v>0</v>
      </c>
      <c r="GI516" s="5">
        <v>0</v>
      </c>
      <c r="GJ516" s="5">
        <v>0</v>
      </c>
      <c r="GK516" s="5">
        <v>0</v>
      </c>
      <c r="GL516" s="5">
        <v>0</v>
      </c>
      <c r="GM516" s="5">
        <v>0</v>
      </c>
      <c r="GN516" s="5">
        <v>0</v>
      </c>
      <c r="GO516" s="5">
        <v>0</v>
      </c>
      <c r="GP516" s="5">
        <v>0</v>
      </c>
      <c r="GQ516" s="5">
        <v>0</v>
      </c>
      <c r="GR516" s="5">
        <v>0</v>
      </c>
      <c r="GS516" s="5">
        <v>0</v>
      </c>
      <c r="GT516" s="5">
        <v>0</v>
      </c>
      <c r="GU516" s="5">
        <v>0</v>
      </c>
      <c r="GV516" s="5">
        <v>0</v>
      </c>
      <c r="GW516" s="5">
        <v>0</v>
      </c>
      <c r="GX516" s="5">
        <v>0</v>
      </c>
      <c r="GY516" s="5">
        <v>0</v>
      </c>
      <c r="GZ516" s="5">
        <v>0</v>
      </c>
      <c r="HA516" s="5">
        <v>0</v>
      </c>
      <c r="HB516" s="5">
        <v>0</v>
      </c>
      <c r="HC516" s="5">
        <v>0</v>
      </c>
      <c r="HD516" s="5">
        <v>0</v>
      </c>
      <c r="HE516" s="5">
        <v>0</v>
      </c>
      <c r="HF516" s="5">
        <v>0</v>
      </c>
      <c r="HG516" s="5">
        <v>0</v>
      </c>
      <c r="HH516" s="5">
        <v>0</v>
      </c>
      <c r="HI516" s="5">
        <v>0</v>
      </c>
      <c r="HJ516" s="5">
        <v>0</v>
      </c>
      <c r="HK516" s="5">
        <v>0</v>
      </c>
      <c r="HL516" s="5">
        <v>0</v>
      </c>
      <c r="HM516" s="5">
        <v>0</v>
      </c>
      <c r="HN516" s="5">
        <v>0</v>
      </c>
      <c r="HO516" s="5">
        <v>0</v>
      </c>
      <c r="HP516" s="5">
        <v>0</v>
      </c>
      <c r="HQ516" s="5">
        <v>0</v>
      </c>
      <c r="HR516" s="5">
        <v>0</v>
      </c>
      <c r="HS516" s="5">
        <v>0</v>
      </c>
      <c r="HT516" s="5">
        <v>0</v>
      </c>
      <c r="HU516" s="5">
        <v>0</v>
      </c>
      <c r="HV516" s="5">
        <v>0</v>
      </c>
      <c r="HW516" s="5">
        <v>0</v>
      </c>
      <c r="HX516" s="5">
        <v>0</v>
      </c>
      <c r="HY516" s="5">
        <v>0</v>
      </c>
      <c r="HZ516" s="5">
        <v>0</v>
      </c>
      <c r="IA516" s="5">
        <v>0</v>
      </c>
      <c r="IB516" s="5">
        <v>0</v>
      </c>
      <c r="IC516" s="5">
        <v>0</v>
      </c>
      <c r="ID516" s="5">
        <v>0</v>
      </c>
      <c r="IE516" s="5">
        <v>0</v>
      </c>
      <c r="IF516" s="5">
        <v>0</v>
      </c>
      <c r="IG516" s="5">
        <v>0</v>
      </c>
      <c r="IH516" s="5">
        <v>0</v>
      </c>
      <c r="II516" s="5">
        <v>0</v>
      </c>
      <c r="IJ516" s="5">
        <v>0</v>
      </c>
      <c r="IK516" s="5">
        <v>0</v>
      </c>
      <c r="IL516" s="5">
        <v>0</v>
      </c>
      <c r="IM516" s="5">
        <v>0</v>
      </c>
      <c r="IN516" s="5">
        <v>0</v>
      </c>
      <c r="IO516" s="5">
        <v>0</v>
      </c>
      <c r="IP516" s="5">
        <v>0</v>
      </c>
      <c r="IQ516" s="5">
        <v>0</v>
      </c>
      <c r="IR516" s="5">
        <v>0</v>
      </c>
      <c r="IS516" s="5">
        <v>0</v>
      </c>
      <c r="IT516" s="5"/>
      <c r="IW516" s="5">
        <v>237.17679999999999</v>
      </c>
      <c r="IX516" s="5">
        <v>234.819669</v>
      </c>
      <c r="IY516" s="5">
        <v>249.69</v>
      </c>
      <c r="IZ516" s="5">
        <v>258.3</v>
      </c>
      <c r="JA516" s="5">
        <v>258.3</v>
      </c>
      <c r="JB516" s="5">
        <v>192.306646</v>
      </c>
      <c r="JC516" s="5">
        <v>0</v>
      </c>
      <c r="JD516" s="5">
        <v>0</v>
      </c>
      <c r="JE516" s="5">
        <v>0</v>
      </c>
      <c r="JF516" s="5">
        <v>0</v>
      </c>
      <c r="JG516" s="5">
        <v>0</v>
      </c>
      <c r="JH516" s="5">
        <v>0</v>
      </c>
      <c r="JI516" s="5">
        <v>0</v>
      </c>
      <c r="JJ516" s="5">
        <v>0</v>
      </c>
      <c r="JK516" s="5">
        <v>0</v>
      </c>
      <c r="JL516" s="5">
        <v>0</v>
      </c>
      <c r="JM516" s="5">
        <v>0</v>
      </c>
      <c r="JN516" s="5">
        <v>0</v>
      </c>
      <c r="JO516" s="5">
        <v>0</v>
      </c>
      <c r="JP516" s="5">
        <v>0</v>
      </c>
      <c r="JQ516" s="5">
        <v>0</v>
      </c>
      <c r="JR516" s="5">
        <v>0</v>
      </c>
      <c r="JS516" s="5">
        <v>0</v>
      </c>
      <c r="JT516" s="5">
        <v>0</v>
      </c>
      <c r="JU516" s="5">
        <v>0</v>
      </c>
      <c r="JV516" s="5">
        <v>0</v>
      </c>
      <c r="JW516" s="5">
        <v>0</v>
      </c>
      <c r="JX516" s="5">
        <v>0</v>
      </c>
      <c r="JY516" s="5">
        <v>0</v>
      </c>
      <c r="JZ516" s="5">
        <v>0</v>
      </c>
      <c r="KA516" s="5">
        <v>0</v>
      </c>
      <c r="KB516" s="5">
        <v>0</v>
      </c>
      <c r="KC516" s="5">
        <v>0</v>
      </c>
      <c r="KD516" s="5">
        <v>0</v>
      </c>
      <c r="KE516" s="5">
        <v>0</v>
      </c>
      <c r="KF516" s="5">
        <v>0</v>
      </c>
      <c r="KG516" s="5">
        <v>0</v>
      </c>
      <c r="KH516" s="5">
        <v>0</v>
      </c>
      <c r="KI516" s="5">
        <v>0</v>
      </c>
      <c r="KJ516" s="5">
        <v>0</v>
      </c>
      <c r="KK516" s="5">
        <v>0</v>
      </c>
      <c r="KL516" s="5">
        <v>0</v>
      </c>
      <c r="KM516" s="5">
        <v>0</v>
      </c>
      <c r="KN516" s="5">
        <v>0</v>
      </c>
      <c r="KO516" s="5">
        <v>0</v>
      </c>
      <c r="KP516" s="5">
        <v>0</v>
      </c>
      <c r="KQ516" s="5">
        <v>0</v>
      </c>
      <c r="KR516" s="5">
        <v>0</v>
      </c>
      <c r="KS516" s="5">
        <v>0</v>
      </c>
      <c r="KT516" s="5">
        <v>0</v>
      </c>
      <c r="KU516" s="5">
        <v>0</v>
      </c>
      <c r="KV516" s="5">
        <v>0</v>
      </c>
      <c r="KW516" s="5">
        <v>0</v>
      </c>
      <c r="KX516" s="5">
        <v>0</v>
      </c>
      <c r="KY516" s="5">
        <v>0</v>
      </c>
      <c r="KZ516" s="5">
        <v>0</v>
      </c>
      <c r="LA516" s="5">
        <v>0</v>
      </c>
      <c r="LB516" s="5">
        <v>0</v>
      </c>
      <c r="LC516" s="5">
        <v>0</v>
      </c>
      <c r="LD516" s="5">
        <v>0</v>
      </c>
      <c r="LE516" s="5">
        <v>0</v>
      </c>
      <c r="LF516" s="5">
        <v>0</v>
      </c>
      <c r="LG516" s="5">
        <v>0</v>
      </c>
      <c r="LH516" s="5">
        <v>0</v>
      </c>
      <c r="LI516" s="5">
        <v>0</v>
      </c>
      <c r="LJ516" s="5">
        <v>0</v>
      </c>
      <c r="LK516" s="5">
        <v>0</v>
      </c>
      <c r="LL516" s="5">
        <v>0</v>
      </c>
      <c r="LM516" s="5">
        <v>0</v>
      </c>
      <c r="LN516" s="5">
        <v>0</v>
      </c>
      <c r="LO516" s="5">
        <v>0</v>
      </c>
      <c r="LP516" s="5">
        <v>0</v>
      </c>
      <c r="LQ516" s="5"/>
      <c r="LT516" s="5">
        <v>251.22559999999999</v>
      </c>
      <c r="LU516" s="5">
        <v>248.728848</v>
      </c>
      <c r="LV516" s="5">
        <v>264.48</v>
      </c>
      <c r="LW516" s="5">
        <v>273.60000000000002</v>
      </c>
      <c r="LX516" s="5">
        <v>273.60000000000002</v>
      </c>
      <c r="LY516" s="5">
        <v>203.697632</v>
      </c>
      <c r="LZ516" s="5">
        <v>0</v>
      </c>
      <c r="MA516" s="5">
        <v>0</v>
      </c>
      <c r="MB516" s="5">
        <v>0</v>
      </c>
      <c r="MC516" s="5">
        <v>0</v>
      </c>
      <c r="MD516" s="5">
        <v>0</v>
      </c>
      <c r="ME516" s="5">
        <v>0</v>
      </c>
      <c r="MF516" s="5">
        <v>0</v>
      </c>
      <c r="MG516" s="5">
        <v>0</v>
      </c>
      <c r="MH516" s="5">
        <v>0</v>
      </c>
      <c r="MI516" s="5">
        <v>0</v>
      </c>
      <c r="MJ516" s="5">
        <v>0</v>
      </c>
      <c r="MK516" s="5">
        <v>0</v>
      </c>
      <c r="ML516" s="5">
        <v>0</v>
      </c>
      <c r="MM516" s="5">
        <v>0</v>
      </c>
      <c r="MN516" s="5">
        <v>0</v>
      </c>
      <c r="MO516" s="5">
        <v>0</v>
      </c>
      <c r="MP516" s="5">
        <v>0</v>
      </c>
      <c r="MQ516" s="5">
        <v>0</v>
      </c>
      <c r="MR516" s="5">
        <v>0</v>
      </c>
      <c r="MS516" s="5">
        <v>0</v>
      </c>
      <c r="MT516" s="5">
        <v>0</v>
      </c>
      <c r="MU516" s="5">
        <v>0</v>
      </c>
      <c r="MV516" s="5">
        <v>0</v>
      </c>
      <c r="MW516" s="5">
        <v>0</v>
      </c>
      <c r="MX516" s="5">
        <v>0</v>
      </c>
      <c r="MY516" s="5">
        <v>0</v>
      </c>
      <c r="MZ516" s="5">
        <v>0</v>
      </c>
      <c r="NA516" s="5">
        <v>0</v>
      </c>
      <c r="NB516" s="5">
        <v>0</v>
      </c>
      <c r="NC516" s="5">
        <v>0</v>
      </c>
      <c r="ND516" s="5">
        <v>0</v>
      </c>
      <c r="NE516" s="5">
        <v>0</v>
      </c>
      <c r="NF516" s="5">
        <v>0</v>
      </c>
      <c r="NG516" s="5">
        <v>0</v>
      </c>
      <c r="NH516" s="5">
        <v>0</v>
      </c>
      <c r="NI516" s="5">
        <v>0</v>
      </c>
      <c r="NJ516" s="5">
        <v>0</v>
      </c>
      <c r="NK516" s="5">
        <v>0</v>
      </c>
      <c r="NL516" s="5">
        <v>0</v>
      </c>
      <c r="NM516" s="5">
        <v>0</v>
      </c>
      <c r="NN516" s="5">
        <v>0</v>
      </c>
      <c r="NO516" s="5">
        <v>0</v>
      </c>
      <c r="NP516" s="5">
        <v>0</v>
      </c>
      <c r="NQ516" s="5">
        <v>0</v>
      </c>
      <c r="NR516" s="5">
        <v>0</v>
      </c>
      <c r="NS516" s="5">
        <v>0</v>
      </c>
      <c r="NT516" s="5">
        <v>0</v>
      </c>
      <c r="NU516" s="5">
        <v>0</v>
      </c>
      <c r="NV516" s="5">
        <v>0</v>
      </c>
      <c r="NW516" s="5">
        <v>0</v>
      </c>
      <c r="NX516" s="5">
        <v>0</v>
      </c>
      <c r="NY516" s="5">
        <v>0</v>
      </c>
      <c r="NZ516" s="5">
        <v>0</v>
      </c>
      <c r="OA516" s="5">
        <v>0</v>
      </c>
      <c r="OB516" s="5">
        <v>0</v>
      </c>
      <c r="OC516" s="5">
        <v>0</v>
      </c>
      <c r="OD516" s="5">
        <v>0</v>
      </c>
      <c r="OE516" s="5">
        <v>0</v>
      </c>
      <c r="OF516" s="5">
        <v>0</v>
      </c>
      <c r="OG516" s="5">
        <v>0</v>
      </c>
      <c r="OH516" s="5">
        <v>0</v>
      </c>
      <c r="OI516" s="5">
        <v>0</v>
      </c>
      <c r="OJ516" s="5">
        <v>0</v>
      </c>
      <c r="OK516" s="5">
        <v>0</v>
      </c>
      <c r="OL516" s="5">
        <v>0</v>
      </c>
      <c r="OM516" s="5">
        <v>0</v>
      </c>
      <c r="ON516" s="5"/>
      <c r="OQ516" s="59">
        <v>0</v>
      </c>
      <c r="OR516" s="59">
        <v>0</v>
      </c>
      <c r="OS516" s="59">
        <v>0</v>
      </c>
      <c r="OT516" s="59">
        <v>0</v>
      </c>
      <c r="OU516" s="59">
        <v>0</v>
      </c>
      <c r="OV516" s="59">
        <v>0</v>
      </c>
      <c r="OW516" s="59">
        <v>0</v>
      </c>
      <c r="OX516" s="59">
        <v>0</v>
      </c>
      <c r="OY516" s="59">
        <v>0</v>
      </c>
      <c r="OZ516" s="59">
        <v>0</v>
      </c>
      <c r="PA516" s="59">
        <v>0</v>
      </c>
      <c r="PB516" s="59">
        <v>0</v>
      </c>
      <c r="PC516" s="59">
        <v>0</v>
      </c>
      <c r="PD516" s="59">
        <v>0</v>
      </c>
      <c r="PE516" s="59">
        <v>0</v>
      </c>
      <c r="PF516" s="59">
        <v>0</v>
      </c>
      <c r="PG516" s="59">
        <v>0</v>
      </c>
      <c r="PH516" s="59">
        <v>0</v>
      </c>
      <c r="PI516" s="59">
        <v>0</v>
      </c>
      <c r="PJ516" s="59">
        <v>0</v>
      </c>
      <c r="PK516" s="59">
        <v>0</v>
      </c>
      <c r="PL516" s="59">
        <v>0</v>
      </c>
      <c r="PM516" s="59">
        <v>0</v>
      </c>
      <c r="PN516" s="59">
        <v>0</v>
      </c>
      <c r="PO516" s="59">
        <v>0</v>
      </c>
      <c r="PP516" s="59">
        <v>0</v>
      </c>
      <c r="PQ516" s="59">
        <v>0</v>
      </c>
      <c r="PR516" s="59">
        <v>0</v>
      </c>
      <c r="PS516" s="59">
        <v>0</v>
      </c>
      <c r="PT516" s="59">
        <v>0</v>
      </c>
      <c r="PU516" s="59">
        <v>0</v>
      </c>
      <c r="PV516" s="59">
        <v>0</v>
      </c>
      <c r="PW516" s="59">
        <v>0</v>
      </c>
      <c r="PX516" s="59">
        <v>0</v>
      </c>
      <c r="PY516" s="59">
        <v>0</v>
      </c>
      <c r="PZ516" s="59">
        <v>0</v>
      </c>
      <c r="QA516" s="59">
        <v>0</v>
      </c>
      <c r="QB516" s="59">
        <v>0</v>
      </c>
      <c r="QC516" s="59">
        <v>0</v>
      </c>
      <c r="QD516" s="59">
        <v>0</v>
      </c>
      <c r="QE516" s="59">
        <v>0</v>
      </c>
      <c r="QF516" s="59">
        <v>0</v>
      </c>
      <c r="QG516" s="59">
        <v>0</v>
      </c>
      <c r="QH516" s="59">
        <v>0</v>
      </c>
      <c r="QI516" s="59">
        <v>0</v>
      </c>
      <c r="QJ516" s="59">
        <v>0</v>
      </c>
      <c r="QK516" s="59">
        <v>0</v>
      </c>
      <c r="QL516" s="59">
        <v>0</v>
      </c>
      <c r="QM516" s="59">
        <v>0</v>
      </c>
      <c r="QN516" s="59">
        <v>0</v>
      </c>
      <c r="QO516" s="59">
        <v>0</v>
      </c>
      <c r="QP516" s="59">
        <v>0</v>
      </c>
      <c r="QQ516" s="59">
        <v>0</v>
      </c>
      <c r="QR516" s="59">
        <v>0</v>
      </c>
      <c r="QS516" s="59">
        <v>0</v>
      </c>
      <c r="QT516" s="59">
        <v>0</v>
      </c>
      <c r="QU516" s="59">
        <v>0</v>
      </c>
      <c r="QV516" s="59">
        <v>0</v>
      </c>
      <c r="QW516" s="59">
        <v>0</v>
      </c>
      <c r="QX516" s="59">
        <v>0</v>
      </c>
      <c r="QY516" s="59">
        <v>0</v>
      </c>
      <c r="QZ516" s="59">
        <v>0</v>
      </c>
      <c r="RA516" s="59">
        <v>0</v>
      </c>
      <c r="RB516" s="59">
        <v>0</v>
      </c>
      <c r="RC516" s="59">
        <v>0</v>
      </c>
      <c r="RD516" s="59">
        <v>0</v>
      </c>
      <c r="RE516" s="59">
        <v>0</v>
      </c>
      <c r="RF516" s="59">
        <v>0</v>
      </c>
      <c r="RG516" s="59">
        <v>0</v>
      </c>
      <c r="RH516" s="59">
        <v>0</v>
      </c>
      <c r="RI516" s="59">
        <v>0</v>
      </c>
      <c r="RJ516" s="59">
        <v>0</v>
      </c>
      <c r="RK516" s="59"/>
      <c r="RN516" s="59">
        <v>488.40239999999994</v>
      </c>
      <c r="RO516" s="59">
        <v>483.548517</v>
      </c>
      <c r="RP516" s="59">
        <v>514.17000000000007</v>
      </c>
      <c r="RQ516" s="59">
        <v>531.90000000000009</v>
      </c>
      <c r="RR516" s="59">
        <v>531.90000000000009</v>
      </c>
      <c r="RS516" s="59">
        <v>396.004278</v>
      </c>
      <c r="RT516" s="59">
        <v>0</v>
      </c>
      <c r="RU516" s="59">
        <v>0</v>
      </c>
      <c r="RV516" s="59">
        <v>0</v>
      </c>
      <c r="RW516" s="59">
        <v>0</v>
      </c>
      <c r="RX516" s="59">
        <v>0</v>
      </c>
      <c r="RY516" s="59">
        <v>0</v>
      </c>
      <c r="RZ516" s="59">
        <v>0</v>
      </c>
      <c r="SA516" s="59">
        <v>0</v>
      </c>
      <c r="SB516" s="59">
        <v>0</v>
      </c>
      <c r="SC516" s="59">
        <v>0</v>
      </c>
      <c r="SD516" s="59">
        <v>0</v>
      </c>
      <c r="SE516" s="59">
        <v>0</v>
      </c>
      <c r="SF516" s="59">
        <v>0</v>
      </c>
      <c r="SG516" s="59">
        <v>0</v>
      </c>
      <c r="SH516" s="59">
        <v>0</v>
      </c>
      <c r="SI516" s="59">
        <v>0</v>
      </c>
      <c r="SJ516" s="59">
        <v>0</v>
      </c>
      <c r="SK516" s="59">
        <v>0</v>
      </c>
      <c r="SL516" s="59">
        <v>0</v>
      </c>
      <c r="SM516" s="59">
        <v>0</v>
      </c>
      <c r="SN516" s="59">
        <v>0</v>
      </c>
      <c r="SO516" s="59">
        <v>0</v>
      </c>
      <c r="SP516" s="59">
        <v>0</v>
      </c>
      <c r="SQ516" s="59">
        <v>0</v>
      </c>
      <c r="SR516" s="59">
        <v>0</v>
      </c>
      <c r="SS516" s="59">
        <v>0</v>
      </c>
      <c r="ST516" s="59">
        <v>0</v>
      </c>
      <c r="SU516" s="59">
        <v>0</v>
      </c>
      <c r="SV516" s="59">
        <v>0</v>
      </c>
      <c r="SW516" s="59">
        <v>0</v>
      </c>
      <c r="SX516" s="59">
        <v>0</v>
      </c>
      <c r="SY516" s="59">
        <v>0</v>
      </c>
      <c r="SZ516" s="59">
        <v>0</v>
      </c>
      <c r="TA516" s="59">
        <v>0</v>
      </c>
      <c r="TB516" s="59">
        <v>0</v>
      </c>
      <c r="TC516" s="59">
        <v>0</v>
      </c>
      <c r="TD516" s="59">
        <v>0</v>
      </c>
      <c r="TE516" s="59">
        <v>0</v>
      </c>
      <c r="TF516" s="59">
        <v>0</v>
      </c>
      <c r="TG516" s="59">
        <v>0</v>
      </c>
      <c r="TH516" s="59">
        <v>0</v>
      </c>
      <c r="TI516" s="59">
        <v>0</v>
      </c>
      <c r="TJ516" s="59">
        <v>0</v>
      </c>
      <c r="TK516" s="59">
        <v>0</v>
      </c>
      <c r="TL516" s="59">
        <v>0</v>
      </c>
      <c r="TM516" s="59">
        <v>0</v>
      </c>
      <c r="TN516" s="59">
        <v>0</v>
      </c>
      <c r="TO516" s="59">
        <v>0</v>
      </c>
      <c r="TP516" s="59">
        <v>0</v>
      </c>
      <c r="TQ516" s="59">
        <v>0</v>
      </c>
      <c r="TR516" s="59">
        <v>0</v>
      </c>
      <c r="TS516" s="59">
        <v>0</v>
      </c>
      <c r="TT516" s="59">
        <v>0</v>
      </c>
      <c r="TU516" s="59">
        <v>0</v>
      </c>
      <c r="TV516" s="59">
        <v>0</v>
      </c>
      <c r="TW516" s="59">
        <v>0</v>
      </c>
      <c r="TX516" s="59">
        <v>0</v>
      </c>
      <c r="TY516" s="59">
        <v>0</v>
      </c>
      <c r="TZ516" s="59">
        <v>0</v>
      </c>
      <c r="UA516" s="59">
        <v>0</v>
      </c>
      <c r="UB516" s="59">
        <v>0</v>
      </c>
      <c r="UC516" s="59">
        <v>0</v>
      </c>
      <c r="UD516" s="59">
        <v>0</v>
      </c>
      <c r="UE516" s="59">
        <v>0</v>
      </c>
      <c r="UF516" s="59">
        <v>0</v>
      </c>
      <c r="UG516" s="59">
        <v>0</v>
      </c>
      <c r="UH516" s="59"/>
      <c r="UK516" s="59">
        <v>1430.5931149999999</v>
      </c>
      <c r="UL516" s="59">
        <v>0</v>
      </c>
      <c r="UM516" s="59">
        <v>0</v>
      </c>
      <c r="UN516" s="59">
        <v>0</v>
      </c>
      <c r="UO516" s="59">
        <v>0</v>
      </c>
      <c r="UP516" s="59">
        <v>0</v>
      </c>
      <c r="UQ516" s="59"/>
      <c r="UT516" s="59">
        <v>1515.3320799999997</v>
      </c>
      <c r="UU516" s="59">
        <v>0</v>
      </c>
      <c r="UV516" s="59">
        <v>0</v>
      </c>
      <c r="UW516" s="59">
        <v>0</v>
      </c>
      <c r="UX516" s="59">
        <v>0</v>
      </c>
      <c r="UY516" s="59">
        <v>0</v>
      </c>
      <c r="UZ516" s="59"/>
      <c r="VC516" s="59">
        <v>0</v>
      </c>
      <c r="VD516" s="59">
        <v>0</v>
      </c>
      <c r="VE516" s="59">
        <v>0</v>
      </c>
      <c r="VF516" s="59">
        <v>0</v>
      </c>
      <c r="VG516" s="59">
        <v>0</v>
      </c>
      <c r="VH516" s="59">
        <v>0</v>
      </c>
      <c r="VI516" s="59"/>
      <c r="VL516" s="59">
        <v>2945.9251949999998</v>
      </c>
      <c r="VM516" s="59">
        <v>0</v>
      </c>
      <c r="VN516" s="59">
        <v>0</v>
      </c>
      <c r="VO516" s="59">
        <v>0</v>
      </c>
      <c r="VP516" s="59">
        <v>0</v>
      </c>
      <c r="VQ516" s="59">
        <v>0</v>
      </c>
      <c r="VR516" s="59"/>
      <c r="VU516" s="59">
        <v>49846.45</v>
      </c>
      <c r="VV516" s="59">
        <v>0</v>
      </c>
      <c r="VW516" s="59">
        <v>0</v>
      </c>
      <c r="VX516" s="59">
        <v>0</v>
      </c>
      <c r="VY516" s="59">
        <v>0</v>
      </c>
      <c r="VZ516" s="59">
        <v>0</v>
      </c>
      <c r="WA516" s="59"/>
      <c r="WD516" s="59">
        <v>4153.8708333333334</v>
      </c>
      <c r="WE516" s="59">
        <v>0</v>
      </c>
      <c r="WF516" s="59">
        <v>0</v>
      </c>
      <c r="WG516" s="59">
        <v>0</v>
      </c>
      <c r="WH516" s="59">
        <v>0</v>
      </c>
      <c r="WI516" s="59">
        <v>0</v>
      </c>
      <c r="WJ516" s="59"/>
      <c r="WM516" s="59">
        <v>174.31266610714786</v>
      </c>
      <c r="WN516" s="59">
        <v>0</v>
      </c>
      <c r="WO516" s="59">
        <v>0</v>
      </c>
      <c r="WP516" s="59">
        <v>0</v>
      </c>
      <c r="WQ516" s="59">
        <v>0</v>
      </c>
      <c r="WR516" s="59">
        <v>0</v>
      </c>
      <c r="WS516" s="59"/>
      <c r="WV516" s="74">
        <v>30.133333333333333</v>
      </c>
      <c r="WW516" s="74">
        <v>30.133333333333333</v>
      </c>
      <c r="WX516" s="74">
        <v>30.133333333333333</v>
      </c>
      <c r="WY516" s="74">
        <v>30.133333333333333</v>
      </c>
      <c r="WZ516" s="74">
        <v>30.133333333333333</v>
      </c>
      <c r="XA516" s="74">
        <v>30.133333333333333</v>
      </c>
      <c r="XB516" s="74"/>
      <c r="XE516" s="80">
        <v>2</v>
      </c>
      <c r="XF516" s="80">
        <v>2</v>
      </c>
      <c r="XG516" s="80">
        <v>2</v>
      </c>
      <c r="XH516" s="80">
        <v>2</v>
      </c>
      <c r="XI516" s="80">
        <v>2</v>
      </c>
      <c r="XJ516" s="80">
        <v>2</v>
      </c>
      <c r="XK516" s="80"/>
      <c r="XL516" s="75"/>
      <c r="XM516" s="75"/>
      <c r="XN516" s="80">
        <v>6</v>
      </c>
      <c r="XO516" s="80">
        <v>6</v>
      </c>
      <c r="XP516" s="80">
        <v>6</v>
      </c>
      <c r="XQ516" s="80">
        <v>6</v>
      </c>
      <c r="XR516" s="80">
        <v>6</v>
      </c>
      <c r="XS516" s="80">
        <v>6</v>
      </c>
      <c r="XT516" s="80"/>
      <c r="XW516" s="80">
        <v>3</v>
      </c>
      <c r="XX516" s="80">
        <v>3</v>
      </c>
      <c r="XY516" s="80">
        <v>3</v>
      </c>
      <c r="XZ516" s="80">
        <v>3</v>
      </c>
      <c r="YA516" s="80">
        <v>3</v>
      </c>
      <c r="YB516" s="80">
        <v>3</v>
      </c>
      <c r="YC516" s="80"/>
      <c r="YF516" s="5">
        <v>363.44190883340343</v>
      </c>
      <c r="YG516" s="5">
        <v>0</v>
      </c>
      <c r="YH516" s="5">
        <v>0</v>
      </c>
      <c r="YI516" s="5">
        <v>0</v>
      </c>
      <c r="YJ516" s="5">
        <v>0</v>
      </c>
      <c r="YK516" s="5">
        <v>0</v>
      </c>
      <c r="YL516" s="5"/>
      <c r="YO516" s="5">
        <v>7844.0699748216539</v>
      </c>
      <c r="YP516" s="5">
        <v>0</v>
      </c>
      <c r="YQ516" s="5">
        <v>0</v>
      </c>
      <c r="YR516" s="5">
        <v>0</v>
      </c>
      <c r="YS516" s="5">
        <v>0</v>
      </c>
      <c r="YT516" s="5">
        <v>0</v>
      </c>
      <c r="YU516" s="5"/>
      <c r="YX516" s="5">
        <v>5364.8554396642012</v>
      </c>
      <c r="YY516" s="5">
        <v>0</v>
      </c>
      <c r="YZ516" s="5">
        <v>0</v>
      </c>
      <c r="ZA516" s="5">
        <v>0</v>
      </c>
      <c r="ZB516" s="5">
        <v>0</v>
      </c>
      <c r="ZC516" s="5">
        <v>0</v>
      </c>
      <c r="ZD516" s="5"/>
      <c r="ZG516" s="5">
        <v>281.18254301300885</v>
      </c>
      <c r="ZH516" s="5">
        <v>0</v>
      </c>
      <c r="ZI516" s="5">
        <v>0</v>
      </c>
      <c r="ZJ516" s="5">
        <v>0</v>
      </c>
      <c r="ZK516" s="5">
        <v>0</v>
      </c>
      <c r="ZL516" s="5">
        <v>0</v>
      </c>
      <c r="ZM516" s="5"/>
      <c r="ZP516" s="60">
        <v>7873.1112043642479</v>
      </c>
      <c r="ZQ516" s="60">
        <v>0</v>
      </c>
      <c r="ZR516" s="60">
        <v>0</v>
      </c>
      <c r="ZS516" s="60">
        <v>0</v>
      </c>
      <c r="ZT516" s="60">
        <v>0</v>
      </c>
      <c r="ZU516" s="60">
        <v>0</v>
      </c>
      <c r="ZV516" s="60"/>
      <c r="ZY516" s="60">
        <v>348.62533221429572</v>
      </c>
      <c r="ZZ516" s="60">
        <v>0</v>
      </c>
      <c r="AAA516" s="60">
        <v>0</v>
      </c>
      <c r="AAB516" s="60">
        <v>0</v>
      </c>
      <c r="AAC516" s="60">
        <v>0</v>
      </c>
      <c r="AAD516" s="60">
        <v>0</v>
      </c>
      <c r="AAE516" s="60"/>
      <c r="AAH516" s="60">
        <v>19174.393271786263</v>
      </c>
      <c r="AAI516" s="60">
        <v>0</v>
      </c>
      <c r="AAJ516" s="60">
        <v>0</v>
      </c>
      <c r="AAK516" s="60">
        <v>0</v>
      </c>
      <c r="AAL516" s="60">
        <v>0</v>
      </c>
      <c r="AAM516" s="60">
        <v>0</v>
      </c>
      <c r="AAN516" s="60"/>
      <c r="AAQ516" s="5">
        <v>27047.504476150512</v>
      </c>
      <c r="AAR516" s="5">
        <v>0</v>
      </c>
      <c r="AAS516" s="5">
        <v>0</v>
      </c>
      <c r="AAT516" s="5">
        <v>0</v>
      </c>
      <c r="AAU516" s="5">
        <v>0</v>
      </c>
      <c r="AAV516" s="5">
        <v>0</v>
      </c>
    </row>
    <row r="517" spans="2:724" ht="15" customHeight="1">
      <c r="B517" s="228">
        <v>244</v>
      </c>
      <c r="C517" s="228">
        <v>441209</v>
      </c>
      <c r="D517" s="229" t="s">
        <v>624</v>
      </c>
      <c r="E517" s="73" t="b">
        <v>0</v>
      </c>
      <c r="F517" s="230">
        <v>41533</v>
      </c>
      <c r="G517" s="230">
        <v>41817</v>
      </c>
      <c r="H517" s="57" t="s">
        <v>221</v>
      </c>
      <c r="I517" s="57" t="s">
        <v>198</v>
      </c>
      <c r="J517" s="229" t="s">
        <v>222</v>
      </c>
      <c r="K517" s="232">
        <v>0</v>
      </c>
      <c r="L517" s="232">
        <v>0</v>
      </c>
      <c r="M517" s="73" t="b">
        <v>1</v>
      </c>
      <c r="N517" s="73" t="b">
        <v>1</v>
      </c>
      <c r="O517" s="73" t="b">
        <v>1</v>
      </c>
      <c r="P517" s="27">
        <v>42629</v>
      </c>
      <c r="Q517" s="27">
        <v>42913</v>
      </c>
      <c r="R517" s="69">
        <v>0</v>
      </c>
      <c r="S517" s="69">
        <v>0.06</v>
      </c>
      <c r="T517" s="69">
        <v>0.06</v>
      </c>
      <c r="U517" s="69">
        <v>0.06</v>
      </c>
      <c r="V517" s="69">
        <v>0.06</v>
      </c>
      <c r="W517" s="69">
        <v>0.06</v>
      </c>
      <c r="Z517" s="232">
        <v>8464</v>
      </c>
      <c r="AA517" s="232">
        <v>8464</v>
      </c>
      <c r="AB517" s="232">
        <v>10000</v>
      </c>
      <c r="AC517" s="232">
        <v>10000</v>
      </c>
      <c r="AD517" s="232">
        <v>10000</v>
      </c>
      <c r="AE517" s="232">
        <v>7098.2</v>
      </c>
      <c r="AF517" s="232">
        <v>0</v>
      </c>
      <c r="AG517" s="232">
        <v>0</v>
      </c>
      <c r="AH517" s="232">
        <v>0</v>
      </c>
      <c r="AI517" s="232">
        <v>0</v>
      </c>
      <c r="AJ517" s="232">
        <v>0</v>
      </c>
      <c r="AK517" s="232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0</v>
      </c>
      <c r="BS517" s="5">
        <v>0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0</v>
      </c>
      <c r="CF517" s="5">
        <v>0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</v>
      </c>
      <c r="CM517" s="5">
        <v>0</v>
      </c>
      <c r="CN517" s="5">
        <v>0</v>
      </c>
      <c r="CO517" s="5">
        <v>0</v>
      </c>
      <c r="CP517" s="5">
        <v>0</v>
      </c>
      <c r="CQ517" s="5">
        <v>0</v>
      </c>
      <c r="CR517" s="5">
        <v>0</v>
      </c>
      <c r="CS517" s="5">
        <v>0</v>
      </c>
      <c r="CU517" s="69">
        <v>0</v>
      </c>
      <c r="CV517" s="69">
        <v>0</v>
      </c>
      <c r="CW517" s="69">
        <v>0</v>
      </c>
      <c r="CX517" s="69">
        <v>0</v>
      </c>
      <c r="CY517" s="69">
        <v>0</v>
      </c>
      <c r="CZ517" s="69">
        <v>0</v>
      </c>
      <c r="DC517" s="5">
        <v>0</v>
      </c>
      <c r="DD517" s="5">
        <v>0</v>
      </c>
      <c r="DE517" s="5">
        <v>0</v>
      </c>
      <c r="DF517" s="5">
        <v>0</v>
      </c>
      <c r="DG517" s="5">
        <v>0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0</v>
      </c>
      <c r="DO517" s="5">
        <v>0</v>
      </c>
      <c r="DP517" s="5">
        <v>0</v>
      </c>
      <c r="DQ517" s="5">
        <v>0</v>
      </c>
      <c r="DR517" s="5">
        <v>0</v>
      </c>
      <c r="DS517" s="5">
        <v>0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0</v>
      </c>
      <c r="EK517" s="5">
        <v>0</v>
      </c>
      <c r="EL517" s="5">
        <v>0</v>
      </c>
      <c r="EM517" s="5">
        <v>0</v>
      </c>
      <c r="EN517" s="5">
        <v>0</v>
      </c>
      <c r="EO517" s="5">
        <v>0</v>
      </c>
      <c r="EP517" s="5">
        <v>0</v>
      </c>
      <c r="EQ517" s="5">
        <v>0</v>
      </c>
      <c r="ER517" s="5">
        <v>0</v>
      </c>
      <c r="ES517" s="5">
        <v>0</v>
      </c>
      <c r="ET517" s="5">
        <v>0</v>
      </c>
      <c r="EU517" s="5">
        <v>0</v>
      </c>
      <c r="EV517" s="5">
        <v>0</v>
      </c>
      <c r="EW517" s="5">
        <v>0</v>
      </c>
      <c r="EX517" s="5">
        <v>0</v>
      </c>
      <c r="EY517" s="5">
        <v>0</v>
      </c>
      <c r="EZ517" s="5">
        <v>0</v>
      </c>
      <c r="FA517" s="5">
        <v>0</v>
      </c>
      <c r="FB517" s="5">
        <v>0</v>
      </c>
      <c r="FC517" s="5">
        <v>0</v>
      </c>
      <c r="FD517" s="5">
        <v>0</v>
      </c>
      <c r="FE517" s="5">
        <v>0</v>
      </c>
      <c r="FF517" s="5">
        <v>0</v>
      </c>
      <c r="FG517" s="5">
        <v>0</v>
      </c>
      <c r="FH517" s="5">
        <v>0</v>
      </c>
      <c r="FI517" s="5">
        <v>0</v>
      </c>
      <c r="FJ517" s="5">
        <v>0</v>
      </c>
      <c r="FK517" s="5">
        <v>0</v>
      </c>
      <c r="FL517" s="5">
        <v>0</v>
      </c>
      <c r="FM517" s="5">
        <v>0</v>
      </c>
      <c r="FN517" s="5">
        <v>0</v>
      </c>
      <c r="FO517" s="5">
        <v>0</v>
      </c>
      <c r="FP517" s="5">
        <v>0</v>
      </c>
      <c r="FQ517" s="5">
        <v>0</v>
      </c>
      <c r="FR517" s="5">
        <v>0</v>
      </c>
      <c r="FS517" s="5">
        <v>0</v>
      </c>
      <c r="FT517" s="5">
        <v>0</v>
      </c>
      <c r="FU517" s="5">
        <v>0</v>
      </c>
      <c r="FV517" s="5">
        <v>0</v>
      </c>
      <c r="FW517" s="5"/>
      <c r="FZ517" s="5">
        <v>8464</v>
      </c>
      <c r="GA517" s="5">
        <v>8464</v>
      </c>
      <c r="GB517" s="5">
        <v>10000</v>
      </c>
      <c r="GC517" s="5">
        <v>10000</v>
      </c>
      <c r="GD517" s="5">
        <v>10000</v>
      </c>
      <c r="GE517" s="5">
        <v>7098.2</v>
      </c>
      <c r="GF517" s="5">
        <v>0</v>
      </c>
      <c r="GG517" s="5">
        <v>0</v>
      </c>
      <c r="GH517" s="5">
        <v>0</v>
      </c>
      <c r="GI517" s="5">
        <v>0</v>
      </c>
      <c r="GJ517" s="5">
        <v>0</v>
      </c>
      <c r="GK517" s="5">
        <v>0</v>
      </c>
      <c r="GL517" s="5">
        <v>0</v>
      </c>
      <c r="GM517" s="5">
        <v>0</v>
      </c>
      <c r="GN517" s="5">
        <v>0</v>
      </c>
      <c r="GO517" s="5">
        <v>0</v>
      </c>
      <c r="GP517" s="5">
        <v>0</v>
      </c>
      <c r="GQ517" s="5">
        <v>0</v>
      </c>
      <c r="GR517" s="5">
        <v>0</v>
      </c>
      <c r="GS517" s="5">
        <v>0</v>
      </c>
      <c r="GT517" s="5">
        <v>0</v>
      </c>
      <c r="GU517" s="5">
        <v>0</v>
      </c>
      <c r="GV517" s="5">
        <v>0</v>
      </c>
      <c r="GW517" s="5">
        <v>0</v>
      </c>
      <c r="GX517" s="5">
        <v>0</v>
      </c>
      <c r="GY517" s="5">
        <v>0</v>
      </c>
      <c r="GZ517" s="5">
        <v>0</v>
      </c>
      <c r="HA517" s="5">
        <v>0</v>
      </c>
      <c r="HB517" s="5">
        <v>0</v>
      </c>
      <c r="HC517" s="5">
        <v>0</v>
      </c>
      <c r="HD517" s="5">
        <v>0</v>
      </c>
      <c r="HE517" s="5">
        <v>0</v>
      </c>
      <c r="HF517" s="5">
        <v>0</v>
      </c>
      <c r="HG517" s="5">
        <v>0</v>
      </c>
      <c r="HH517" s="5">
        <v>0</v>
      </c>
      <c r="HI517" s="5">
        <v>0</v>
      </c>
      <c r="HJ517" s="5">
        <v>0</v>
      </c>
      <c r="HK517" s="5">
        <v>0</v>
      </c>
      <c r="HL517" s="5">
        <v>0</v>
      </c>
      <c r="HM517" s="5">
        <v>0</v>
      </c>
      <c r="HN517" s="5">
        <v>0</v>
      </c>
      <c r="HO517" s="5">
        <v>0</v>
      </c>
      <c r="HP517" s="5">
        <v>0</v>
      </c>
      <c r="HQ517" s="5">
        <v>0</v>
      </c>
      <c r="HR517" s="5">
        <v>0</v>
      </c>
      <c r="HS517" s="5">
        <v>0</v>
      </c>
      <c r="HT517" s="5">
        <v>0</v>
      </c>
      <c r="HU517" s="5">
        <v>0</v>
      </c>
      <c r="HV517" s="5">
        <v>0</v>
      </c>
      <c r="HW517" s="5">
        <v>0</v>
      </c>
      <c r="HX517" s="5">
        <v>0</v>
      </c>
      <c r="HY517" s="5">
        <v>0</v>
      </c>
      <c r="HZ517" s="5">
        <v>0</v>
      </c>
      <c r="IA517" s="5">
        <v>0</v>
      </c>
      <c r="IB517" s="5">
        <v>0</v>
      </c>
      <c r="IC517" s="5">
        <v>0</v>
      </c>
      <c r="ID517" s="5">
        <v>0</v>
      </c>
      <c r="IE517" s="5">
        <v>0</v>
      </c>
      <c r="IF517" s="5">
        <v>0</v>
      </c>
      <c r="IG517" s="5">
        <v>0</v>
      </c>
      <c r="IH517" s="5">
        <v>0</v>
      </c>
      <c r="II517" s="5">
        <v>0</v>
      </c>
      <c r="IJ517" s="5">
        <v>0</v>
      </c>
      <c r="IK517" s="5">
        <v>0</v>
      </c>
      <c r="IL517" s="5">
        <v>0</v>
      </c>
      <c r="IM517" s="5">
        <v>0</v>
      </c>
      <c r="IN517" s="5">
        <v>0</v>
      </c>
      <c r="IO517" s="5">
        <v>0</v>
      </c>
      <c r="IP517" s="5">
        <v>0</v>
      </c>
      <c r="IQ517" s="5">
        <v>0</v>
      </c>
      <c r="IR517" s="5">
        <v>0</v>
      </c>
      <c r="IS517" s="5">
        <v>0</v>
      </c>
      <c r="IT517" s="5"/>
      <c r="IW517" s="5">
        <v>242.91679999999999</v>
      </c>
      <c r="IX517" s="5">
        <v>242.91679999999999</v>
      </c>
      <c r="IY517" s="5">
        <v>287</v>
      </c>
      <c r="IZ517" s="5">
        <v>287</v>
      </c>
      <c r="JA517" s="5">
        <v>287</v>
      </c>
      <c r="JB517" s="5">
        <v>203.71833999999998</v>
      </c>
      <c r="JC517" s="5">
        <v>0</v>
      </c>
      <c r="JD517" s="5">
        <v>0</v>
      </c>
      <c r="JE517" s="5">
        <v>0</v>
      </c>
      <c r="JF517" s="5">
        <v>0</v>
      </c>
      <c r="JG517" s="5">
        <v>0</v>
      </c>
      <c r="JH517" s="5">
        <v>0</v>
      </c>
      <c r="JI517" s="5">
        <v>0</v>
      </c>
      <c r="JJ517" s="5">
        <v>0</v>
      </c>
      <c r="JK517" s="5">
        <v>0</v>
      </c>
      <c r="JL517" s="5">
        <v>0</v>
      </c>
      <c r="JM517" s="5">
        <v>0</v>
      </c>
      <c r="JN517" s="5">
        <v>0</v>
      </c>
      <c r="JO517" s="5">
        <v>0</v>
      </c>
      <c r="JP517" s="5">
        <v>0</v>
      </c>
      <c r="JQ517" s="5">
        <v>0</v>
      </c>
      <c r="JR517" s="5">
        <v>0</v>
      </c>
      <c r="JS517" s="5">
        <v>0</v>
      </c>
      <c r="JT517" s="5">
        <v>0</v>
      </c>
      <c r="JU517" s="5">
        <v>0</v>
      </c>
      <c r="JV517" s="5">
        <v>0</v>
      </c>
      <c r="JW517" s="5">
        <v>0</v>
      </c>
      <c r="JX517" s="5">
        <v>0</v>
      </c>
      <c r="JY517" s="5">
        <v>0</v>
      </c>
      <c r="JZ517" s="5">
        <v>0</v>
      </c>
      <c r="KA517" s="5">
        <v>0</v>
      </c>
      <c r="KB517" s="5">
        <v>0</v>
      </c>
      <c r="KC517" s="5">
        <v>0</v>
      </c>
      <c r="KD517" s="5">
        <v>0</v>
      </c>
      <c r="KE517" s="5">
        <v>0</v>
      </c>
      <c r="KF517" s="5">
        <v>0</v>
      </c>
      <c r="KG517" s="5">
        <v>0</v>
      </c>
      <c r="KH517" s="5">
        <v>0</v>
      </c>
      <c r="KI517" s="5">
        <v>0</v>
      </c>
      <c r="KJ517" s="5">
        <v>0</v>
      </c>
      <c r="KK517" s="5">
        <v>0</v>
      </c>
      <c r="KL517" s="5">
        <v>0</v>
      </c>
      <c r="KM517" s="5">
        <v>0</v>
      </c>
      <c r="KN517" s="5">
        <v>0</v>
      </c>
      <c r="KO517" s="5">
        <v>0</v>
      </c>
      <c r="KP517" s="5">
        <v>0</v>
      </c>
      <c r="KQ517" s="5">
        <v>0</v>
      </c>
      <c r="KR517" s="5">
        <v>0</v>
      </c>
      <c r="KS517" s="5">
        <v>0</v>
      </c>
      <c r="KT517" s="5">
        <v>0</v>
      </c>
      <c r="KU517" s="5">
        <v>0</v>
      </c>
      <c r="KV517" s="5">
        <v>0</v>
      </c>
      <c r="KW517" s="5">
        <v>0</v>
      </c>
      <c r="KX517" s="5">
        <v>0</v>
      </c>
      <c r="KY517" s="5">
        <v>0</v>
      </c>
      <c r="KZ517" s="5">
        <v>0</v>
      </c>
      <c r="LA517" s="5">
        <v>0</v>
      </c>
      <c r="LB517" s="5">
        <v>0</v>
      </c>
      <c r="LC517" s="5">
        <v>0</v>
      </c>
      <c r="LD517" s="5">
        <v>0</v>
      </c>
      <c r="LE517" s="5">
        <v>0</v>
      </c>
      <c r="LF517" s="5">
        <v>0</v>
      </c>
      <c r="LG517" s="5">
        <v>0</v>
      </c>
      <c r="LH517" s="5">
        <v>0</v>
      </c>
      <c r="LI517" s="5">
        <v>0</v>
      </c>
      <c r="LJ517" s="5">
        <v>0</v>
      </c>
      <c r="LK517" s="5">
        <v>0</v>
      </c>
      <c r="LL517" s="5">
        <v>0</v>
      </c>
      <c r="LM517" s="5">
        <v>0</v>
      </c>
      <c r="LN517" s="5">
        <v>0</v>
      </c>
      <c r="LO517" s="5">
        <v>0</v>
      </c>
      <c r="LP517" s="5">
        <v>0</v>
      </c>
      <c r="LQ517" s="5"/>
      <c r="LT517" s="5">
        <v>257.30560000000003</v>
      </c>
      <c r="LU517" s="5">
        <v>257.30560000000003</v>
      </c>
      <c r="LV517" s="5">
        <v>304</v>
      </c>
      <c r="LW517" s="5">
        <v>304</v>
      </c>
      <c r="LX517" s="5">
        <v>304</v>
      </c>
      <c r="LY517" s="5">
        <v>215.78528</v>
      </c>
      <c r="LZ517" s="5">
        <v>0</v>
      </c>
      <c r="MA517" s="5">
        <v>0</v>
      </c>
      <c r="MB517" s="5">
        <v>0</v>
      </c>
      <c r="MC517" s="5">
        <v>0</v>
      </c>
      <c r="MD517" s="5">
        <v>0</v>
      </c>
      <c r="ME517" s="5">
        <v>0</v>
      </c>
      <c r="MF517" s="5">
        <v>0</v>
      </c>
      <c r="MG517" s="5">
        <v>0</v>
      </c>
      <c r="MH517" s="5">
        <v>0</v>
      </c>
      <c r="MI517" s="5">
        <v>0</v>
      </c>
      <c r="MJ517" s="5">
        <v>0</v>
      </c>
      <c r="MK517" s="5">
        <v>0</v>
      </c>
      <c r="ML517" s="5">
        <v>0</v>
      </c>
      <c r="MM517" s="5">
        <v>0</v>
      </c>
      <c r="MN517" s="5">
        <v>0</v>
      </c>
      <c r="MO517" s="5">
        <v>0</v>
      </c>
      <c r="MP517" s="5">
        <v>0</v>
      </c>
      <c r="MQ517" s="5">
        <v>0</v>
      </c>
      <c r="MR517" s="5">
        <v>0</v>
      </c>
      <c r="MS517" s="5">
        <v>0</v>
      </c>
      <c r="MT517" s="5">
        <v>0</v>
      </c>
      <c r="MU517" s="5">
        <v>0</v>
      </c>
      <c r="MV517" s="5">
        <v>0</v>
      </c>
      <c r="MW517" s="5">
        <v>0</v>
      </c>
      <c r="MX517" s="5">
        <v>0</v>
      </c>
      <c r="MY517" s="5">
        <v>0</v>
      </c>
      <c r="MZ517" s="5">
        <v>0</v>
      </c>
      <c r="NA517" s="5">
        <v>0</v>
      </c>
      <c r="NB517" s="5">
        <v>0</v>
      </c>
      <c r="NC517" s="5">
        <v>0</v>
      </c>
      <c r="ND517" s="5">
        <v>0</v>
      </c>
      <c r="NE517" s="5">
        <v>0</v>
      </c>
      <c r="NF517" s="5">
        <v>0</v>
      </c>
      <c r="NG517" s="5">
        <v>0</v>
      </c>
      <c r="NH517" s="5">
        <v>0</v>
      </c>
      <c r="NI517" s="5">
        <v>0</v>
      </c>
      <c r="NJ517" s="5">
        <v>0</v>
      </c>
      <c r="NK517" s="5">
        <v>0</v>
      </c>
      <c r="NL517" s="5">
        <v>0</v>
      </c>
      <c r="NM517" s="5">
        <v>0</v>
      </c>
      <c r="NN517" s="5">
        <v>0</v>
      </c>
      <c r="NO517" s="5">
        <v>0</v>
      </c>
      <c r="NP517" s="5">
        <v>0</v>
      </c>
      <c r="NQ517" s="5">
        <v>0</v>
      </c>
      <c r="NR517" s="5">
        <v>0</v>
      </c>
      <c r="NS517" s="5">
        <v>0</v>
      </c>
      <c r="NT517" s="5">
        <v>0</v>
      </c>
      <c r="NU517" s="5">
        <v>0</v>
      </c>
      <c r="NV517" s="5">
        <v>0</v>
      </c>
      <c r="NW517" s="5">
        <v>0</v>
      </c>
      <c r="NX517" s="5">
        <v>0</v>
      </c>
      <c r="NY517" s="5">
        <v>0</v>
      </c>
      <c r="NZ517" s="5">
        <v>0</v>
      </c>
      <c r="OA517" s="5">
        <v>0</v>
      </c>
      <c r="OB517" s="5">
        <v>0</v>
      </c>
      <c r="OC517" s="5">
        <v>0</v>
      </c>
      <c r="OD517" s="5">
        <v>0</v>
      </c>
      <c r="OE517" s="5">
        <v>0</v>
      </c>
      <c r="OF517" s="5">
        <v>0</v>
      </c>
      <c r="OG517" s="5">
        <v>0</v>
      </c>
      <c r="OH517" s="5">
        <v>0</v>
      </c>
      <c r="OI517" s="5">
        <v>0</v>
      </c>
      <c r="OJ517" s="5">
        <v>0</v>
      </c>
      <c r="OK517" s="5">
        <v>0</v>
      </c>
      <c r="OL517" s="5">
        <v>0</v>
      </c>
      <c r="OM517" s="5">
        <v>0</v>
      </c>
      <c r="ON517" s="5"/>
      <c r="OQ517" s="59">
        <v>0</v>
      </c>
      <c r="OR517" s="59">
        <v>0</v>
      </c>
      <c r="OS517" s="59">
        <v>0</v>
      </c>
      <c r="OT517" s="59">
        <v>0</v>
      </c>
      <c r="OU517" s="59">
        <v>0</v>
      </c>
      <c r="OV517" s="59">
        <v>0</v>
      </c>
      <c r="OW517" s="59">
        <v>0</v>
      </c>
      <c r="OX517" s="59">
        <v>0</v>
      </c>
      <c r="OY517" s="59">
        <v>0</v>
      </c>
      <c r="OZ517" s="59">
        <v>0</v>
      </c>
      <c r="PA517" s="59">
        <v>0</v>
      </c>
      <c r="PB517" s="59">
        <v>0</v>
      </c>
      <c r="PC517" s="59">
        <v>0</v>
      </c>
      <c r="PD517" s="59">
        <v>0</v>
      </c>
      <c r="PE517" s="59">
        <v>0</v>
      </c>
      <c r="PF517" s="59">
        <v>0</v>
      </c>
      <c r="PG517" s="59">
        <v>0</v>
      </c>
      <c r="PH517" s="59">
        <v>0</v>
      </c>
      <c r="PI517" s="59">
        <v>0</v>
      </c>
      <c r="PJ517" s="59">
        <v>0</v>
      </c>
      <c r="PK517" s="59">
        <v>0</v>
      </c>
      <c r="PL517" s="59">
        <v>0</v>
      </c>
      <c r="PM517" s="59">
        <v>0</v>
      </c>
      <c r="PN517" s="59">
        <v>0</v>
      </c>
      <c r="PO517" s="59">
        <v>0</v>
      </c>
      <c r="PP517" s="59">
        <v>0</v>
      </c>
      <c r="PQ517" s="59">
        <v>0</v>
      </c>
      <c r="PR517" s="59">
        <v>0</v>
      </c>
      <c r="PS517" s="59">
        <v>0</v>
      </c>
      <c r="PT517" s="59">
        <v>0</v>
      </c>
      <c r="PU517" s="59">
        <v>0</v>
      </c>
      <c r="PV517" s="59">
        <v>0</v>
      </c>
      <c r="PW517" s="59">
        <v>0</v>
      </c>
      <c r="PX517" s="59">
        <v>0</v>
      </c>
      <c r="PY517" s="59">
        <v>0</v>
      </c>
      <c r="PZ517" s="59">
        <v>0</v>
      </c>
      <c r="QA517" s="59">
        <v>0</v>
      </c>
      <c r="QB517" s="59">
        <v>0</v>
      </c>
      <c r="QC517" s="59">
        <v>0</v>
      </c>
      <c r="QD517" s="59">
        <v>0</v>
      </c>
      <c r="QE517" s="59">
        <v>0</v>
      </c>
      <c r="QF517" s="59">
        <v>0</v>
      </c>
      <c r="QG517" s="59">
        <v>0</v>
      </c>
      <c r="QH517" s="59">
        <v>0</v>
      </c>
      <c r="QI517" s="59">
        <v>0</v>
      </c>
      <c r="QJ517" s="59">
        <v>0</v>
      </c>
      <c r="QK517" s="59">
        <v>0</v>
      </c>
      <c r="QL517" s="59">
        <v>0</v>
      </c>
      <c r="QM517" s="59">
        <v>0</v>
      </c>
      <c r="QN517" s="59">
        <v>0</v>
      </c>
      <c r="QO517" s="59">
        <v>0</v>
      </c>
      <c r="QP517" s="59">
        <v>0</v>
      </c>
      <c r="QQ517" s="59">
        <v>0</v>
      </c>
      <c r="QR517" s="59">
        <v>0</v>
      </c>
      <c r="QS517" s="59">
        <v>0</v>
      </c>
      <c r="QT517" s="59">
        <v>0</v>
      </c>
      <c r="QU517" s="59">
        <v>0</v>
      </c>
      <c r="QV517" s="59">
        <v>0</v>
      </c>
      <c r="QW517" s="59">
        <v>0</v>
      </c>
      <c r="QX517" s="59">
        <v>0</v>
      </c>
      <c r="QY517" s="59">
        <v>0</v>
      </c>
      <c r="QZ517" s="59">
        <v>0</v>
      </c>
      <c r="RA517" s="59">
        <v>0</v>
      </c>
      <c r="RB517" s="59">
        <v>0</v>
      </c>
      <c r="RC517" s="59">
        <v>0</v>
      </c>
      <c r="RD517" s="59">
        <v>0</v>
      </c>
      <c r="RE517" s="59">
        <v>0</v>
      </c>
      <c r="RF517" s="59">
        <v>0</v>
      </c>
      <c r="RG517" s="59">
        <v>0</v>
      </c>
      <c r="RH517" s="59">
        <v>0</v>
      </c>
      <c r="RI517" s="59">
        <v>0</v>
      </c>
      <c r="RJ517" s="59">
        <v>0</v>
      </c>
      <c r="RK517" s="59"/>
      <c r="RN517" s="59">
        <v>500.22239999999999</v>
      </c>
      <c r="RO517" s="59">
        <v>500.22239999999999</v>
      </c>
      <c r="RP517" s="59">
        <v>591</v>
      </c>
      <c r="RQ517" s="59">
        <v>591</v>
      </c>
      <c r="RR517" s="59">
        <v>591</v>
      </c>
      <c r="RS517" s="59">
        <v>419.50361999999996</v>
      </c>
      <c r="RT517" s="59">
        <v>0</v>
      </c>
      <c r="RU517" s="59">
        <v>0</v>
      </c>
      <c r="RV517" s="59">
        <v>0</v>
      </c>
      <c r="RW517" s="59">
        <v>0</v>
      </c>
      <c r="RX517" s="59">
        <v>0</v>
      </c>
      <c r="RY517" s="59">
        <v>0</v>
      </c>
      <c r="RZ517" s="59">
        <v>0</v>
      </c>
      <c r="SA517" s="59">
        <v>0</v>
      </c>
      <c r="SB517" s="59">
        <v>0</v>
      </c>
      <c r="SC517" s="59">
        <v>0</v>
      </c>
      <c r="SD517" s="59">
        <v>0</v>
      </c>
      <c r="SE517" s="59">
        <v>0</v>
      </c>
      <c r="SF517" s="59">
        <v>0</v>
      </c>
      <c r="SG517" s="59">
        <v>0</v>
      </c>
      <c r="SH517" s="59">
        <v>0</v>
      </c>
      <c r="SI517" s="59">
        <v>0</v>
      </c>
      <c r="SJ517" s="59">
        <v>0</v>
      </c>
      <c r="SK517" s="59">
        <v>0</v>
      </c>
      <c r="SL517" s="59">
        <v>0</v>
      </c>
      <c r="SM517" s="59">
        <v>0</v>
      </c>
      <c r="SN517" s="59">
        <v>0</v>
      </c>
      <c r="SO517" s="59">
        <v>0</v>
      </c>
      <c r="SP517" s="59">
        <v>0</v>
      </c>
      <c r="SQ517" s="59">
        <v>0</v>
      </c>
      <c r="SR517" s="59">
        <v>0</v>
      </c>
      <c r="SS517" s="59">
        <v>0</v>
      </c>
      <c r="ST517" s="59">
        <v>0</v>
      </c>
      <c r="SU517" s="59">
        <v>0</v>
      </c>
      <c r="SV517" s="59">
        <v>0</v>
      </c>
      <c r="SW517" s="59">
        <v>0</v>
      </c>
      <c r="SX517" s="59">
        <v>0</v>
      </c>
      <c r="SY517" s="59">
        <v>0</v>
      </c>
      <c r="SZ517" s="59">
        <v>0</v>
      </c>
      <c r="TA517" s="59">
        <v>0</v>
      </c>
      <c r="TB517" s="59">
        <v>0</v>
      </c>
      <c r="TC517" s="59">
        <v>0</v>
      </c>
      <c r="TD517" s="59">
        <v>0</v>
      </c>
      <c r="TE517" s="59">
        <v>0</v>
      </c>
      <c r="TF517" s="59">
        <v>0</v>
      </c>
      <c r="TG517" s="59">
        <v>0</v>
      </c>
      <c r="TH517" s="59">
        <v>0</v>
      </c>
      <c r="TI517" s="59">
        <v>0</v>
      </c>
      <c r="TJ517" s="59">
        <v>0</v>
      </c>
      <c r="TK517" s="59">
        <v>0</v>
      </c>
      <c r="TL517" s="59">
        <v>0</v>
      </c>
      <c r="TM517" s="59">
        <v>0</v>
      </c>
      <c r="TN517" s="59">
        <v>0</v>
      </c>
      <c r="TO517" s="59">
        <v>0</v>
      </c>
      <c r="TP517" s="59">
        <v>0</v>
      </c>
      <c r="TQ517" s="59">
        <v>0</v>
      </c>
      <c r="TR517" s="59">
        <v>0</v>
      </c>
      <c r="TS517" s="59">
        <v>0</v>
      </c>
      <c r="TT517" s="59">
        <v>0</v>
      </c>
      <c r="TU517" s="59">
        <v>0</v>
      </c>
      <c r="TV517" s="59">
        <v>0</v>
      </c>
      <c r="TW517" s="59">
        <v>0</v>
      </c>
      <c r="TX517" s="59">
        <v>0</v>
      </c>
      <c r="TY517" s="59">
        <v>0</v>
      </c>
      <c r="TZ517" s="59">
        <v>0</v>
      </c>
      <c r="UA517" s="59">
        <v>0</v>
      </c>
      <c r="UB517" s="59">
        <v>0</v>
      </c>
      <c r="UC517" s="59">
        <v>0</v>
      </c>
      <c r="UD517" s="59">
        <v>0</v>
      </c>
      <c r="UE517" s="59">
        <v>0</v>
      </c>
      <c r="UF517" s="59">
        <v>0</v>
      </c>
      <c r="UG517" s="59">
        <v>0</v>
      </c>
      <c r="UH517" s="59"/>
      <c r="UK517" s="59">
        <v>1550.5519399999998</v>
      </c>
      <c r="UL517" s="59">
        <v>0</v>
      </c>
      <c r="UM517" s="59">
        <v>0</v>
      </c>
      <c r="UN517" s="59">
        <v>0</v>
      </c>
      <c r="UO517" s="59">
        <v>0</v>
      </c>
      <c r="UP517" s="59">
        <v>0</v>
      </c>
      <c r="UQ517" s="59"/>
      <c r="UT517" s="59">
        <v>1642.3964800000001</v>
      </c>
      <c r="UU517" s="59">
        <v>0</v>
      </c>
      <c r="UV517" s="59">
        <v>0</v>
      </c>
      <c r="UW517" s="59">
        <v>0</v>
      </c>
      <c r="UX517" s="59">
        <v>0</v>
      </c>
      <c r="UY517" s="59">
        <v>0</v>
      </c>
      <c r="UZ517" s="59"/>
      <c r="VC517" s="59">
        <v>0</v>
      </c>
      <c r="VD517" s="59">
        <v>0</v>
      </c>
      <c r="VE517" s="59">
        <v>0</v>
      </c>
      <c r="VF517" s="59">
        <v>0</v>
      </c>
      <c r="VG517" s="59">
        <v>0</v>
      </c>
      <c r="VH517" s="59">
        <v>0</v>
      </c>
      <c r="VI517" s="59"/>
      <c r="VL517" s="59">
        <v>3192.9484199999997</v>
      </c>
      <c r="VM517" s="59">
        <v>0</v>
      </c>
      <c r="VN517" s="59">
        <v>0</v>
      </c>
      <c r="VO517" s="59">
        <v>0</v>
      </c>
      <c r="VP517" s="59">
        <v>0</v>
      </c>
      <c r="VQ517" s="59">
        <v>0</v>
      </c>
      <c r="VR517" s="59"/>
      <c r="VU517" s="59">
        <v>54026.2</v>
      </c>
      <c r="VV517" s="59">
        <v>0</v>
      </c>
      <c r="VW517" s="59">
        <v>0</v>
      </c>
      <c r="VX517" s="59">
        <v>0</v>
      </c>
      <c r="VY517" s="59">
        <v>0</v>
      </c>
      <c r="VZ517" s="59">
        <v>0</v>
      </c>
      <c r="WA517" s="59"/>
      <c r="WD517" s="59">
        <v>4502.1833333333334</v>
      </c>
      <c r="WE517" s="59">
        <v>0</v>
      </c>
      <c r="WF517" s="59">
        <v>0</v>
      </c>
      <c r="WG517" s="59">
        <v>0</v>
      </c>
      <c r="WH517" s="59">
        <v>0</v>
      </c>
      <c r="WI517" s="59">
        <v>0</v>
      </c>
      <c r="WJ517" s="59"/>
      <c r="WM517" s="59">
        <v>188.92922087005178</v>
      </c>
      <c r="WN517" s="59">
        <v>0</v>
      </c>
      <c r="WO517" s="59">
        <v>0</v>
      </c>
      <c r="WP517" s="59">
        <v>0</v>
      </c>
      <c r="WQ517" s="59">
        <v>0</v>
      </c>
      <c r="WR517" s="59">
        <v>0</v>
      </c>
      <c r="WS517" s="59"/>
      <c r="WV517" s="74">
        <v>9.3666666666666671</v>
      </c>
      <c r="WW517" s="74">
        <v>9.3666666666666671</v>
      </c>
      <c r="WX517" s="74">
        <v>9.3666666666666671</v>
      </c>
      <c r="WY517" s="74">
        <v>9.3666666666666671</v>
      </c>
      <c r="WZ517" s="74">
        <v>9.3666666666666671</v>
      </c>
      <c r="XA517" s="74">
        <v>9.3666666666666671</v>
      </c>
      <c r="XB517" s="74"/>
      <c r="XE517" s="80">
        <v>0</v>
      </c>
      <c r="XF517" s="80">
        <v>0</v>
      </c>
      <c r="XG517" s="80">
        <v>0</v>
      </c>
      <c r="XH517" s="80">
        <v>0</v>
      </c>
      <c r="XI517" s="80">
        <v>0</v>
      </c>
      <c r="XJ517" s="80">
        <v>0</v>
      </c>
      <c r="XK517" s="80"/>
      <c r="XL517" s="75"/>
      <c r="XM517" s="75"/>
      <c r="XN517" s="80">
        <v>9</v>
      </c>
      <c r="XO517" s="80">
        <v>9</v>
      </c>
      <c r="XP517" s="80">
        <v>9</v>
      </c>
      <c r="XQ517" s="80">
        <v>9</v>
      </c>
      <c r="XR517" s="80">
        <v>9</v>
      </c>
      <c r="XS517" s="80">
        <v>9</v>
      </c>
      <c r="XT517" s="80"/>
      <c r="XW517" s="80">
        <v>11</v>
      </c>
      <c r="XX517" s="80">
        <v>11</v>
      </c>
      <c r="XY517" s="80">
        <v>11</v>
      </c>
      <c r="XZ517" s="80">
        <v>11</v>
      </c>
      <c r="YA517" s="80">
        <v>11</v>
      </c>
      <c r="YB517" s="80">
        <v>11</v>
      </c>
      <c r="YC517" s="80"/>
      <c r="YF517" s="5">
        <v>393.91742551405832</v>
      </c>
      <c r="YG517" s="5">
        <v>0</v>
      </c>
      <c r="YH517" s="5">
        <v>0</v>
      </c>
      <c r="YI517" s="5">
        <v>0</v>
      </c>
      <c r="YJ517" s="5">
        <v>0</v>
      </c>
      <c r="YK517" s="5">
        <v>0</v>
      </c>
      <c r="YL517" s="5"/>
      <c r="YO517" s="5">
        <v>8501.8149391523293</v>
      </c>
      <c r="YP517" s="5">
        <v>0</v>
      </c>
      <c r="YQ517" s="5">
        <v>0</v>
      </c>
      <c r="YR517" s="5">
        <v>0</v>
      </c>
      <c r="YS517" s="5">
        <v>0</v>
      </c>
      <c r="YT517" s="5">
        <v>0</v>
      </c>
      <c r="YU517" s="5"/>
      <c r="YX517" s="5">
        <v>5814.7120397618291</v>
      </c>
      <c r="YY517" s="5">
        <v>0</v>
      </c>
      <c r="YZ517" s="5">
        <v>0</v>
      </c>
      <c r="ZA517" s="5">
        <v>0</v>
      </c>
      <c r="ZB517" s="5">
        <v>0</v>
      </c>
      <c r="ZC517" s="5">
        <v>0</v>
      </c>
      <c r="ZD517" s="5"/>
      <c r="ZG517" s="5">
        <v>297.86823331934539</v>
      </c>
      <c r="ZH517" s="5">
        <v>0</v>
      </c>
      <c r="ZI517" s="5">
        <v>0</v>
      </c>
      <c r="ZJ517" s="5">
        <v>0</v>
      </c>
      <c r="ZK517" s="5">
        <v>0</v>
      </c>
      <c r="ZL517" s="5">
        <v>0</v>
      </c>
      <c r="ZM517" s="5"/>
      <c r="ZP517" s="60">
        <v>4170.1552664708352</v>
      </c>
      <c r="ZQ517" s="60">
        <v>0</v>
      </c>
      <c r="ZR517" s="60">
        <v>0</v>
      </c>
      <c r="ZS517" s="60">
        <v>0</v>
      </c>
      <c r="ZT517" s="60">
        <v>0</v>
      </c>
      <c r="ZU517" s="60">
        <v>0</v>
      </c>
      <c r="ZV517" s="60"/>
      <c r="ZY517" s="60">
        <v>377.85844174010356</v>
      </c>
      <c r="ZZ517" s="60">
        <v>0</v>
      </c>
      <c r="AAA517" s="60">
        <v>0</v>
      </c>
      <c r="AAB517" s="60">
        <v>0</v>
      </c>
      <c r="AAC517" s="60">
        <v>0</v>
      </c>
      <c r="AAD517" s="60">
        <v>0</v>
      </c>
      <c r="AAE517" s="60"/>
      <c r="AAH517" s="60">
        <v>4912.1597426213466</v>
      </c>
      <c r="AAI517" s="60">
        <v>0</v>
      </c>
      <c r="AAJ517" s="60">
        <v>0</v>
      </c>
      <c r="AAK517" s="60">
        <v>0</v>
      </c>
      <c r="AAL517" s="60">
        <v>0</v>
      </c>
      <c r="AAM517" s="60">
        <v>0</v>
      </c>
      <c r="AAN517" s="60"/>
      <c r="AAQ517" s="5">
        <v>9082.3150090921808</v>
      </c>
      <c r="AAR517" s="5">
        <v>0</v>
      </c>
      <c r="AAS517" s="5">
        <v>0</v>
      </c>
      <c r="AAT517" s="5">
        <v>0</v>
      </c>
      <c r="AAU517" s="5">
        <v>0</v>
      </c>
      <c r="AAV517" s="5">
        <v>0</v>
      </c>
    </row>
    <row r="518" spans="2:724" ht="15" customHeight="1">
      <c r="B518" s="228">
        <v>245</v>
      </c>
      <c r="C518" s="228">
        <v>187106</v>
      </c>
      <c r="D518" s="229" t="s">
        <v>625</v>
      </c>
      <c r="E518" s="73" t="b">
        <v>0</v>
      </c>
      <c r="F518" s="230">
        <v>41491</v>
      </c>
      <c r="G518" s="230">
        <v>41729</v>
      </c>
      <c r="H518" s="57" t="s">
        <v>231</v>
      </c>
      <c r="I518" s="57" t="s">
        <v>199</v>
      </c>
      <c r="J518" s="229" t="s">
        <v>233</v>
      </c>
      <c r="K518" s="232">
        <v>0</v>
      </c>
      <c r="L518" s="232">
        <v>0</v>
      </c>
      <c r="M518" s="73" t="b">
        <v>1</v>
      </c>
      <c r="N518" s="73" t="b">
        <v>1</v>
      </c>
      <c r="O518" s="73" t="b">
        <v>1</v>
      </c>
      <c r="P518" s="27">
        <v>42587</v>
      </c>
      <c r="Q518" s="27">
        <v>42825</v>
      </c>
      <c r="R518" s="69">
        <v>0</v>
      </c>
      <c r="S518" s="69">
        <v>0.06</v>
      </c>
      <c r="T518" s="69">
        <v>0.06</v>
      </c>
      <c r="U518" s="69">
        <v>0.06</v>
      </c>
      <c r="V518" s="69">
        <v>0.06</v>
      </c>
      <c r="W518" s="69">
        <v>0.06</v>
      </c>
      <c r="Z518" s="232">
        <v>8464</v>
      </c>
      <c r="AA518" s="232">
        <v>8464</v>
      </c>
      <c r="AB518" s="232">
        <v>8464</v>
      </c>
      <c r="AC518" s="232">
        <v>0</v>
      </c>
      <c r="AD518" s="232">
        <v>0</v>
      </c>
      <c r="AE518" s="232">
        <v>0</v>
      </c>
      <c r="AF518" s="232">
        <v>0</v>
      </c>
      <c r="AG518" s="232">
        <v>0</v>
      </c>
      <c r="AH518" s="232">
        <v>0</v>
      </c>
      <c r="AI518" s="232">
        <v>0</v>
      </c>
      <c r="AJ518" s="232">
        <v>0</v>
      </c>
      <c r="AK518" s="232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5">
        <v>0</v>
      </c>
      <c r="CJ518" s="5">
        <v>0</v>
      </c>
      <c r="CK518" s="5">
        <v>0</v>
      </c>
      <c r="CL518" s="5">
        <v>0</v>
      </c>
      <c r="CM518" s="5">
        <v>0</v>
      </c>
      <c r="CN518" s="5">
        <v>0</v>
      </c>
      <c r="CO518" s="5">
        <v>0</v>
      </c>
      <c r="CP518" s="5">
        <v>0</v>
      </c>
      <c r="CQ518" s="5">
        <v>0</v>
      </c>
      <c r="CR518" s="5">
        <v>0</v>
      </c>
      <c r="CS518" s="5">
        <v>0</v>
      </c>
      <c r="CU518" s="69">
        <v>0</v>
      </c>
      <c r="CV518" s="69">
        <v>0</v>
      </c>
      <c r="CW518" s="69">
        <v>0</v>
      </c>
      <c r="CX518" s="69">
        <v>0</v>
      </c>
      <c r="CY518" s="69">
        <v>0</v>
      </c>
      <c r="CZ518" s="69">
        <v>0</v>
      </c>
      <c r="DC518" s="5">
        <v>0</v>
      </c>
      <c r="DD518" s="5">
        <v>0</v>
      </c>
      <c r="DE518" s="5">
        <v>0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0</v>
      </c>
      <c r="DO518" s="5">
        <v>0</v>
      </c>
      <c r="DP518" s="5">
        <v>0</v>
      </c>
      <c r="DQ518" s="5">
        <v>0</v>
      </c>
      <c r="DR518" s="5">
        <v>0</v>
      </c>
      <c r="DS518" s="5">
        <v>0</v>
      </c>
      <c r="DT518" s="5">
        <v>0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0</v>
      </c>
      <c r="EK518" s="5">
        <v>0</v>
      </c>
      <c r="EL518" s="5">
        <v>0</v>
      </c>
      <c r="EM518" s="5">
        <v>0</v>
      </c>
      <c r="EN518" s="5">
        <v>0</v>
      </c>
      <c r="EO518" s="5">
        <v>0</v>
      </c>
      <c r="EP518" s="5">
        <v>0</v>
      </c>
      <c r="EQ518" s="5">
        <v>0</v>
      </c>
      <c r="ER518" s="5">
        <v>0</v>
      </c>
      <c r="ES518" s="5">
        <v>0</v>
      </c>
      <c r="ET518" s="5">
        <v>0</v>
      </c>
      <c r="EU518" s="5">
        <v>0</v>
      </c>
      <c r="EV518" s="5">
        <v>0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0</v>
      </c>
      <c r="FH518" s="5">
        <v>0</v>
      </c>
      <c r="FI518" s="5">
        <v>0</v>
      </c>
      <c r="FJ518" s="5">
        <v>0</v>
      </c>
      <c r="FK518" s="5">
        <v>0</v>
      </c>
      <c r="FL518" s="5">
        <v>0</v>
      </c>
      <c r="FM518" s="5">
        <v>0</v>
      </c>
      <c r="FN518" s="5">
        <v>0</v>
      </c>
      <c r="FO518" s="5">
        <v>0</v>
      </c>
      <c r="FP518" s="5">
        <v>0</v>
      </c>
      <c r="FQ518" s="5">
        <v>0</v>
      </c>
      <c r="FR518" s="5">
        <v>0</v>
      </c>
      <c r="FS518" s="5">
        <v>0</v>
      </c>
      <c r="FT518" s="5">
        <v>0</v>
      </c>
      <c r="FU518" s="5">
        <v>0</v>
      </c>
      <c r="FV518" s="5">
        <v>0</v>
      </c>
      <c r="FW518" s="5"/>
      <c r="FZ518" s="5">
        <v>8464</v>
      </c>
      <c r="GA518" s="5">
        <v>8464</v>
      </c>
      <c r="GB518" s="5">
        <v>8464</v>
      </c>
      <c r="GC518" s="5">
        <v>0</v>
      </c>
      <c r="GD518" s="5">
        <v>0</v>
      </c>
      <c r="GE518" s="5">
        <v>0</v>
      </c>
      <c r="GF518" s="5">
        <v>0</v>
      </c>
      <c r="GG518" s="5">
        <v>0</v>
      </c>
      <c r="GH518" s="5">
        <v>0</v>
      </c>
      <c r="GI518" s="5">
        <v>0</v>
      </c>
      <c r="GJ518" s="5">
        <v>0</v>
      </c>
      <c r="GK518" s="5">
        <v>0</v>
      </c>
      <c r="GL518" s="5">
        <v>0</v>
      </c>
      <c r="GM518" s="5">
        <v>0</v>
      </c>
      <c r="GN518" s="5">
        <v>0</v>
      </c>
      <c r="GO518" s="5">
        <v>0</v>
      </c>
      <c r="GP518" s="5">
        <v>0</v>
      </c>
      <c r="GQ518" s="5">
        <v>0</v>
      </c>
      <c r="GR518" s="5">
        <v>0</v>
      </c>
      <c r="GS518" s="5">
        <v>0</v>
      </c>
      <c r="GT518" s="5">
        <v>0</v>
      </c>
      <c r="GU518" s="5">
        <v>0</v>
      </c>
      <c r="GV518" s="5">
        <v>0</v>
      </c>
      <c r="GW518" s="5">
        <v>0</v>
      </c>
      <c r="GX518" s="5">
        <v>0</v>
      </c>
      <c r="GY518" s="5">
        <v>0</v>
      </c>
      <c r="GZ518" s="5">
        <v>0</v>
      </c>
      <c r="HA518" s="5">
        <v>0</v>
      </c>
      <c r="HB518" s="5">
        <v>0</v>
      </c>
      <c r="HC518" s="5">
        <v>0</v>
      </c>
      <c r="HD518" s="5">
        <v>0</v>
      </c>
      <c r="HE518" s="5">
        <v>0</v>
      </c>
      <c r="HF518" s="5">
        <v>0</v>
      </c>
      <c r="HG518" s="5">
        <v>0</v>
      </c>
      <c r="HH518" s="5">
        <v>0</v>
      </c>
      <c r="HI518" s="5">
        <v>0</v>
      </c>
      <c r="HJ518" s="5">
        <v>0</v>
      </c>
      <c r="HK518" s="5">
        <v>0</v>
      </c>
      <c r="HL518" s="5">
        <v>0</v>
      </c>
      <c r="HM518" s="5">
        <v>0</v>
      </c>
      <c r="HN518" s="5">
        <v>0</v>
      </c>
      <c r="HO518" s="5">
        <v>0</v>
      </c>
      <c r="HP518" s="5">
        <v>0</v>
      </c>
      <c r="HQ518" s="5">
        <v>0</v>
      </c>
      <c r="HR518" s="5">
        <v>0</v>
      </c>
      <c r="HS518" s="5">
        <v>0</v>
      </c>
      <c r="HT518" s="5">
        <v>0</v>
      </c>
      <c r="HU518" s="5">
        <v>0</v>
      </c>
      <c r="HV518" s="5">
        <v>0</v>
      </c>
      <c r="HW518" s="5">
        <v>0</v>
      </c>
      <c r="HX518" s="5">
        <v>0</v>
      </c>
      <c r="HY518" s="5">
        <v>0</v>
      </c>
      <c r="HZ518" s="5">
        <v>0</v>
      </c>
      <c r="IA518" s="5">
        <v>0</v>
      </c>
      <c r="IB518" s="5">
        <v>0</v>
      </c>
      <c r="IC518" s="5">
        <v>0</v>
      </c>
      <c r="ID518" s="5">
        <v>0</v>
      </c>
      <c r="IE518" s="5">
        <v>0</v>
      </c>
      <c r="IF518" s="5">
        <v>0</v>
      </c>
      <c r="IG518" s="5">
        <v>0</v>
      </c>
      <c r="IH518" s="5">
        <v>0</v>
      </c>
      <c r="II518" s="5">
        <v>0</v>
      </c>
      <c r="IJ518" s="5">
        <v>0</v>
      </c>
      <c r="IK518" s="5">
        <v>0</v>
      </c>
      <c r="IL518" s="5">
        <v>0</v>
      </c>
      <c r="IM518" s="5">
        <v>0</v>
      </c>
      <c r="IN518" s="5">
        <v>0</v>
      </c>
      <c r="IO518" s="5">
        <v>0</v>
      </c>
      <c r="IP518" s="5">
        <v>0</v>
      </c>
      <c r="IQ518" s="5">
        <v>0</v>
      </c>
      <c r="IR518" s="5">
        <v>0</v>
      </c>
      <c r="IS518" s="5">
        <v>0</v>
      </c>
      <c r="IT518" s="5"/>
      <c r="IW518" s="5">
        <v>242.91679999999999</v>
      </c>
      <c r="IX518" s="5">
        <v>242.91679999999999</v>
      </c>
      <c r="IY518" s="5">
        <v>242.91679999999999</v>
      </c>
      <c r="IZ518" s="5">
        <v>0</v>
      </c>
      <c r="JA518" s="5">
        <v>0</v>
      </c>
      <c r="JB518" s="5">
        <v>0</v>
      </c>
      <c r="JC518" s="5">
        <v>0</v>
      </c>
      <c r="JD518" s="5">
        <v>0</v>
      </c>
      <c r="JE518" s="5">
        <v>0</v>
      </c>
      <c r="JF518" s="5">
        <v>0</v>
      </c>
      <c r="JG518" s="5">
        <v>0</v>
      </c>
      <c r="JH518" s="5">
        <v>0</v>
      </c>
      <c r="JI518" s="5">
        <v>0</v>
      </c>
      <c r="JJ518" s="5">
        <v>0</v>
      </c>
      <c r="JK518" s="5">
        <v>0</v>
      </c>
      <c r="JL518" s="5">
        <v>0</v>
      </c>
      <c r="JM518" s="5">
        <v>0</v>
      </c>
      <c r="JN518" s="5">
        <v>0</v>
      </c>
      <c r="JO518" s="5">
        <v>0</v>
      </c>
      <c r="JP518" s="5">
        <v>0</v>
      </c>
      <c r="JQ518" s="5">
        <v>0</v>
      </c>
      <c r="JR518" s="5">
        <v>0</v>
      </c>
      <c r="JS518" s="5">
        <v>0</v>
      </c>
      <c r="JT518" s="5">
        <v>0</v>
      </c>
      <c r="JU518" s="5">
        <v>0</v>
      </c>
      <c r="JV518" s="5">
        <v>0</v>
      </c>
      <c r="JW518" s="5">
        <v>0</v>
      </c>
      <c r="JX518" s="5">
        <v>0</v>
      </c>
      <c r="JY518" s="5">
        <v>0</v>
      </c>
      <c r="JZ518" s="5">
        <v>0</v>
      </c>
      <c r="KA518" s="5">
        <v>0</v>
      </c>
      <c r="KB518" s="5">
        <v>0</v>
      </c>
      <c r="KC518" s="5">
        <v>0</v>
      </c>
      <c r="KD518" s="5">
        <v>0</v>
      </c>
      <c r="KE518" s="5">
        <v>0</v>
      </c>
      <c r="KF518" s="5">
        <v>0</v>
      </c>
      <c r="KG518" s="5">
        <v>0</v>
      </c>
      <c r="KH518" s="5">
        <v>0</v>
      </c>
      <c r="KI518" s="5">
        <v>0</v>
      </c>
      <c r="KJ518" s="5">
        <v>0</v>
      </c>
      <c r="KK518" s="5">
        <v>0</v>
      </c>
      <c r="KL518" s="5">
        <v>0</v>
      </c>
      <c r="KM518" s="5">
        <v>0</v>
      </c>
      <c r="KN518" s="5">
        <v>0</v>
      </c>
      <c r="KO518" s="5">
        <v>0</v>
      </c>
      <c r="KP518" s="5">
        <v>0</v>
      </c>
      <c r="KQ518" s="5">
        <v>0</v>
      </c>
      <c r="KR518" s="5">
        <v>0</v>
      </c>
      <c r="KS518" s="5">
        <v>0</v>
      </c>
      <c r="KT518" s="5">
        <v>0</v>
      </c>
      <c r="KU518" s="5">
        <v>0</v>
      </c>
      <c r="KV518" s="5">
        <v>0</v>
      </c>
      <c r="KW518" s="5">
        <v>0</v>
      </c>
      <c r="KX518" s="5">
        <v>0</v>
      </c>
      <c r="KY518" s="5">
        <v>0</v>
      </c>
      <c r="KZ518" s="5">
        <v>0</v>
      </c>
      <c r="LA518" s="5">
        <v>0</v>
      </c>
      <c r="LB518" s="5">
        <v>0</v>
      </c>
      <c r="LC518" s="5">
        <v>0</v>
      </c>
      <c r="LD518" s="5">
        <v>0</v>
      </c>
      <c r="LE518" s="5">
        <v>0</v>
      </c>
      <c r="LF518" s="5">
        <v>0</v>
      </c>
      <c r="LG518" s="5">
        <v>0</v>
      </c>
      <c r="LH518" s="5">
        <v>0</v>
      </c>
      <c r="LI518" s="5">
        <v>0</v>
      </c>
      <c r="LJ518" s="5">
        <v>0</v>
      </c>
      <c r="LK518" s="5">
        <v>0</v>
      </c>
      <c r="LL518" s="5">
        <v>0</v>
      </c>
      <c r="LM518" s="5">
        <v>0</v>
      </c>
      <c r="LN518" s="5">
        <v>0</v>
      </c>
      <c r="LO518" s="5">
        <v>0</v>
      </c>
      <c r="LP518" s="5">
        <v>0</v>
      </c>
      <c r="LQ518" s="5"/>
      <c r="LT518" s="5">
        <v>257.30560000000003</v>
      </c>
      <c r="LU518" s="5">
        <v>257.30560000000003</v>
      </c>
      <c r="LV518" s="5">
        <v>257.30560000000003</v>
      </c>
      <c r="LW518" s="5">
        <v>0</v>
      </c>
      <c r="LX518" s="5">
        <v>0</v>
      </c>
      <c r="LY518" s="5">
        <v>0</v>
      </c>
      <c r="LZ518" s="5">
        <v>0</v>
      </c>
      <c r="MA518" s="5">
        <v>0</v>
      </c>
      <c r="MB518" s="5">
        <v>0</v>
      </c>
      <c r="MC518" s="5">
        <v>0</v>
      </c>
      <c r="MD518" s="5">
        <v>0</v>
      </c>
      <c r="ME518" s="5">
        <v>0</v>
      </c>
      <c r="MF518" s="5">
        <v>0</v>
      </c>
      <c r="MG518" s="5">
        <v>0</v>
      </c>
      <c r="MH518" s="5">
        <v>0</v>
      </c>
      <c r="MI518" s="5">
        <v>0</v>
      </c>
      <c r="MJ518" s="5">
        <v>0</v>
      </c>
      <c r="MK518" s="5">
        <v>0</v>
      </c>
      <c r="ML518" s="5">
        <v>0</v>
      </c>
      <c r="MM518" s="5">
        <v>0</v>
      </c>
      <c r="MN518" s="5">
        <v>0</v>
      </c>
      <c r="MO518" s="5">
        <v>0</v>
      </c>
      <c r="MP518" s="5">
        <v>0</v>
      </c>
      <c r="MQ518" s="5">
        <v>0</v>
      </c>
      <c r="MR518" s="5">
        <v>0</v>
      </c>
      <c r="MS518" s="5">
        <v>0</v>
      </c>
      <c r="MT518" s="5">
        <v>0</v>
      </c>
      <c r="MU518" s="5">
        <v>0</v>
      </c>
      <c r="MV518" s="5">
        <v>0</v>
      </c>
      <c r="MW518" s="5">
        <v>0</v>
      </c>
      <c r="MX518" s="5">
        <v>0</v>
      </c>
      <c r="MY518" s="5">
        <v>0</v>
      </c>
      <c r="MZ518" s="5">
        <v>0</v>
      </c>
      <c r="NA518" s="5">
        <v>0</v>
      </c>
      <c r="NB518" s="5">
        <v>0</v>
      </c>
      <c r="NC518" s="5">
        <v>0</v>
      </c>
      <c r="ND518" s="5">
        <v>0</v>
      </c>
      <c r="NE518" s="5">
        <v>0</v>
      </c>
      <c r="NF518" s="5">
        <v>0</v>
      </c>
      <c r="NG518" s="5">
        <v>0</v>
      </c>
      <c r="NH518" s="5">
        <v>0</v>
      </c>
      <c r="NI518" s="5">
        <v>0</v>
      </c>
      <c r="NJ518" s="5">
        <v>0</v>
      </c>
      <c r="NK518" s="5">
        <v>0</v>
      </c>
      <c r="NL518" s="5">
        <v>0</v>
      </c>
      <c r="NM518" s="5">
        <v>0</v>
      </c>
      <c r="NN518" s="5">
        <v>0</v>
      </c>
      <c r="NO518" s="5">
        <v>0</v>
      </c>
      <c r="NP518" s="5">
        <v>0</v>
      </c>
      <c r="NQ518" s="5">
        <v>0</v>
      </c>
      <c r="NR518" s="5">
        <v>0</v>
      </c>
      <c r="NS518" s="5">
        <v>0</v>
      </c>
      <c r="NT518" s="5">
        <v>0</v>
      </c>
      <c r="NU518" s="5">
        <v>0</v>
      </c>
      <c r="NV518" s="5">
        <v>0</v>
      </c>
      <c r="NW518" s="5">
        <v>0</v>
      </c>
      <c r="NX518" s="5">
        <v>0</v>
      </c>
      <c r="NY518" s="5">
        <v>0</v>
      </c>
      <c r="NZ518" s="5">
        <v>0</v>
      </c>
      <c r="OA518" s="5">
        <v>0</v>
      </c>
      <c r="OB518" s="5">
        <v>0</v>
      </c>
      <c r="OC518" s="5">
        <v>0</v>
      </c>
      <c r="OD518" s="5">
        <v>0</v>
      </c>
      <c r="OE518" s="5">
        <v>0</v>
      </c>
      <c r="OF518" s="5">
        <v>0</v>
      </c>
      <c r="OG518" s="5">
        <v>0</v>
      </c>
      <c r="OH518" s="5">
        <v>0</v>
      </c>
      <c r="OI518" s="5">
        <v>0</v>
      </c>
      <c r="OJ518" s="5">
        <v>0</v>
      </c>
      <c r="OK518" s="5">
        <v>0</v>
      </c>
      <c r="OL518" s="5">
        <v>0</v>
      </c>
      <c r="OM518" s="5">
        <v>0</v>
      </c>
      <c r="ON518" s="5"/>
      <c r="OQ518" s="59">
        <v>0</v>
      </c>
      <c r="OR518" s="59">
        <v>0</v>
      </c>
      <c r="OS518" s="59">
        <v>0</v>
      </c>
      <c r="OT518" s="59">
        <v>0</v>
      </c>
      <c r="OU518" s="59">
        <v>0</v>
      </c>
      <c r="OV518" s="59">
        <v>0</v>
      </c>
      <c r="OW518" s="59">
        <v>0</v>
      </c>
      <c r="OX518" s="59">
        <v>0</v>
      </c>
      <c r="OY518" s="59">
        <v>0</v>
      </c>
      <c r="OZ518" s="59">
        <v>0</v>
      </c>
      <c r="PA518" s="59">
        <v>0</v>
      </c>
      <c r="PB518" s="59">
        <v>0</v>
      </c>
      <c r="PC518" s="59">
        <v>0</v>
      </c>
      <c r="PD518" s="59">
        <v>0</v>
      </c>
      <c r="PE518" s="59">
        <v>0</v>
      </c>
      <c r="PF518" s="59">
        <v>0</v>
      </c>
      <c r="PG518" s="59">
        <v>0</v>
      </c>
      <c r="PH518" s="59">
        <v>0</v>
      </c>
      <c r="PI518" s="59">
        <v>0</v>
      </c>
      <c r="PJ518" s="59">
        <v>0</v>
      </c>
      <c r="PK518" s="59">
        <v>0</v>
      </c>
      <c r="PL518" s="59">
        <v>0</v>
      </c>
      <c r="PM518" s="59">
        <v>0</v>
      </c>
      <c r="PN518" s="59">
        <v>0</v>
      </c>
      <c r="PO518" s="59">
        <v>0</v>
      </c>
      <c r="PP518" s="59">
        <v>0</v>
      </c>
      <c r="PQ518" s="59">
        <v>0</v>
      </c>
      <c r="PR518" s="59">
        <v>0</v>
      </c>
      <c r="PS518" s="59">
        <v>0</v>
      </c>
      <c r="PT518" s="59">
        <v>0</v>
      </c>
      <c r="PU518" s="59">
        <v>0</v>
      </c>
      <c r="PV518" s="59">
        <v>0</v>
      </c>
      <c r="PW518" s="59">
        <v>0</v>
      </c>
      <c r="PX518" s="59">
        <v>0</v>
      </c>
      <c r="PY518" s="59">
        <v>0</v>
      </c>
      <c r="PZ518" s="59">
        <v>0</v>
      </c>
      <c r="QA518" s="59">
        <v>0</v>
      </c>
      <c r="QB518" s="59">
        <v>0</v>
      </c>
      <c r="QC518" s="59">
        <v>0</v>
      </c>
      <c r="QD518" s="59">
        <v>0</v>
      </c>
      <c r="QE518" s="59">
        <v>0</v>
      </c>
      <c r="QF518" s="59">
        <v>0</v>
      </c>
      <c r="QG518" s="59">
        <v>0</v>
      </c>
      <c r="QH518" s="59">
        <v>0</v>
      </c>
      <c r="QI518" s="59">
        <v>0</v>
      </c>
      <c r="QJ518" s="59">
        <v>0</v>
      </c>
      <c r="QK518" s="59">
        <v>0</v>
      </c>
      <c r="QL518" s="59">
        <v>0</v>
      </c>
      <c r="QM518" s="59">
        <v>0</v>
      </c>
      <c r="QN518" s="59">
        <v>0</v>
      </c>
      <c r="QO518" s="59">
        <v>0</v>
      </c>
      <c r="QP518" s="59">
        <v>0</v>
      </c>
      <c r="QQ518" s="59">
        <v>0</v>
      </c>
      <c r="QR518" s="59">
        <v>0</v>
      </c>
      <c r="QS518" s="59">
        <v>0</v>
      </c>
      <c r="QT518" s="59">
        <v>0</v>
      </c>
      <c r="QU518" s="59">
        <v>0</v>
      </c>
      <c r="QV518" s="59">
        <v>0</v>
      </c>
      <c r="QW518" s="59">
        <v>0</v>
      </c>
      <c r="QX518" s="59">
        <v>0</v>
      </c>
      <c r="QY518" s="59">
        <v>0</v>
      </c>
      <c r="QZ518" s="59">
        <v>0</v>
      </c>
      <c r="RA518" s="59">
        <v>0</v>
      </c>
      <c r="RB518" s="59">
        <v>0</v>
      </c>
      <c r="RC518" s="59">
        <v>0</v>
      </c>
      <c r="RD518" s="59">
        <v>0</v>
      </c>
      <c r="RE518" s="59">
        <v>0</v>
      </c>
      <c r="RF518" s="59">
        <v>0</v>
      </c>
      <c r="RG518" s="59">
        <v>0</v>
      </c>
      <c r="RH518" s="59">
        <v>0</v>
      </c>
      <c r="RI518" s="59">
        <v>0</v>
      </c>
      <c r="RJ518" s="59">
        <v>0</v>
      </c>
      <c r="RK518" s="59"/>
      <c r="RN518" s="59">
        <v>500.22239999999999</v>
      </c>
      <c r="RO518" s="59">
        <v>500.22239999999999</v>
      </c>
      <c r="RP518" s="59">
        <v>500.22239999999999</v>
      </c>
      <c r="RQ518" s="59">
        <v>0</v>
      </c>
      <c r="RR518" s="59">
        <v>0</v>
      </c>
      <c r="RS518" s="59">
        <v>0</v>
      </c>
      <c r="RT518" s="59">
        <v>0</v>
      </c>
      <c r="RU518" s="59">
        <v>0</v>
      </c>
      <c r="RV518" s="59">
        <v>0</v>
      </c>
      <c r="RW518" s="59">
        <v>0</v>
      </c>
      <c r="RX518" s="59">
        <v>0</v>
      </c>
      <c r="RY518" s="59">
        <v>0</v>
      </c>
      <c r="RZ518" s="59">
        <v>0</v>
      </c>
      <c r="SA518" s="59">
        <v>0</v>
      </c>
      <c r="SB518" s="59">
        <v>0</v>
      </c>
      <c r="SC518" s="59">
        <v>0</v>
      </c>
      <c r="SD518" s="59">
        <v>0</v>
      </c>
      <c r="SE518" s="59">
        <v>0</v>
      </c>
      <c r="SF518" s="59">
        <v>0</v>
      </c>
      <c r="SG518" s="59">
        <v>0</v>
      </c>
      <c r="SH518" s="59">
        <v>0</v>
      </c>
      <c r="SI518" s="59">
        <v>0</v>
      </c>
      <c r="SJ518" s="59">
        <v>0</v>
      </c>
      <c r="SK518" s="59">
        <v>0</v>
      </c>
      <c r="SL518" s="59">
        <v>0</v>
      </c>
      <c r="SM518" s="59">
        <v>0</v>
      </c>
      <c r="SN518" s="59">
        <v>0</v>
      </c>
      <c r="SO518" s="59">
        <v>0</v>
      </c>
      <c r="SP518" s="59">
        <v>0</v>
      </c>
      <c r="SQ518" s="59">
        <v>0</v>
      </c>
      <c r="SR518" s="59">
        <v>0</v>
      </c>
      <c r="SS518" s="59">
        <v>0</v>
      </c>
      <c r="ST518" s="59">
        <v>0</v>
      </c>
      <c r="SU518" s="59">
        <v>0</v>
      </c>
      <c r="SV518" s="59">
        <v>0</v>
      </c>
      <c r="SW518" s="59">
        <v>0</v>
      </c>
      <c r="SX518" s="59">
        <v>0</v>
      </c>
      <c r="SY518" s="59">
        <v>0</v>
      </c>
      <c r="SZ518" s="59">
        <v>0</v>
      </c>
      <c r="TA518" s="59">
        <v>0</v>
      </c>
      <c r="TB518" s="59">
        <v>0</v>
      </c>
      <c r="TC518" s="59">
        <v>0</v>
      </c>
      <c r="TD518" s="59">
        <v>0</v>
      </c>
      <c r="TE518" s="59">
        <v>0</v>
      </c>
      <c r="TF518" s="59">
        <v>0</v>
      </c>
      <c r="TG518" s="59">
        <v>0</v>
      </c>
      <c r="TH518" s="59">
        <v>0</v>
      </c>
      <c r="TI518" s="59">
        <v>0</v>
      </c>
      <c r="TJ518" s="59">
        <v>0</v>
      </c>
      <c r="TK518" s="59">
        <v>0</v>
      </c>
      <c r="TL518" s="59">
        <v>0</v>
      </c>
      <c r="TM518" s="59">
        <v>0</v>
      </c>
      <c r="TN518" s="59">
        <v>0</v>
      </c>
      <c r="TO518" s="59">
        <v>0</v>
      </c>
      <c r="TP518" s="59">
        <v>0</v>
      </c>
      <c r="TQ518" s="59">
        <v>0</v>
      </c>
      <c r="TR518" s="59">
        <v>0</v>
      </c>
      <c r="TS518" s="59">
        <v>0</v>
      </c>
      <c r="TT518" s="59">
        <v>0</v>
      </c>
      <c r="TU518" s="59">
        <v>0</v>
      </c>
      <c r="TV518" s="59">
        <v>0</v>
      </c>
      <c r="TW518" s="59">
        <v>0</v>
      </c>
      <c r="TX518" s="59">
        <v>0</v>
      </c>
      <c r="TY518" s="59">
        <v>0</v>
      </c>
      <c r="TZ518" s="59">
        <v>0</v>
      </c>
      <c r="UA518" s="59">
        <v>0</v>
      </c>
      <c r="UB518" s="59">
        <v>0</v>
      </c>
      <c r="UC518" s="59">
        <v>0</v>
      </c>
      <c r="UD518" s="59">
        <v>0</v>
      </c>
      <c r="UE518" s="59">
        <v>0</v>
      </c>
      <c r="UF518" s="59">
        <v>0</v>
      </c>
      <c r="UG518" s="59">
        <v>0</v>
      </c>
      <c r="UH518" s="59"/>
      <c r="UK518" s="59">
        <v>728.75040000000001</v>
      </c>
      <c r="UL518" s="59">
        <v>0</v>
      </c>
      <c r="UM518" s="59">
        <v>0</v>
      </c>
      <c r="UN518" s="59">
        <v>0</v>
      </c>
      <c r="UO518" s="59">
        <v>0</v>
      </c>
      <c r="UP518" s="59">
        <v>0</v>
      </c>
      <c r="UQ518" s="59"/>
      <c r="UT518" s="59">
        <v>771.91680000000008</v>
      </c>
      <c r="UU518" s="59">
        <v>0</v>
      </c>
      <c r="UV518" s="59">
        <v>0</v>
      </c>
      <c r="UW518" s="59">
        <v>0</v>
      </c>
      <c r="UX518" s="59">
        <v>0</v>
      </c>
      <c r="UY518" s="59">
        <v>0</v>
      </c>
      <c r="UZ518" s="59"/>
      <c r="VC518" s="59">
        <v>0</v>
      </c>
      <c r="VD518" s="59">
        <v>0</v>
      </c>
      <c r="VE518" s="59">
        <v>0</v>
      </c>
      <c r="VF518" s="59">
        <v>0</v>
      </c>
      <c r="VG518" s="59">
        <v>0</v>
      </c>
      <c r="VH518" s="59">
        <v>0</v>
      </c>
      <c r="VI518" s="59"/>
      <c r="VL518" s="59">
        <v>1500.6672000000001</v>
      </c>
      <c r="VM518" s="59">
        <v>0</v>
      </c>
      <c r="VN518" s="59">
        <v>0</v>
      </c>
      <c r="VO518" s="59">
        <v>0</v>
      </c>
      <c r="VP518" s="59">
        <v>0</v>
      </c>
      <c r="VQ518" s="59">
        <v>0</v>
      </c>
      <c r="VR518" s="59"/>
      <c r="VU518" s="59">
        <v>25392</v>
      </c>
      <c r="VV518" s="59">
        <v>0</v>
      </c>
      <c r="VW518" s="59">
        <v>0</v>
      </c>
      <c r="VX518" s="59">
        <v>0</v>
      </c>
      <c r="VY518" s="59">
        <v>0</v>
      </c>
      <c r="VZ518" s="59">
        <v>0</v>
      </c>
      <c r="WA518" s="59"/>
      <c r="WD518" s="59">
        <v>2116</v>
      </c>
      <c r="WE518" s="59">
        <v>0</v>
      </c>
      <c r="WF518" s="59">
        <v>0</v>
      </c>
      <c r="WG518" s="59">
        <v>0</v>
      </c>
      <c r="WH518" s="59">
        <v>0</v>
      </c>
      <c r="WI518" s="59">
        <v>0</v>
      </c>
      <c r="WJ518" s="59"/>
      <c r="WM518" s="59">
        <v>88.795635753252213</v>
      </c>
      <c r="WN518" s="59">
        <v>0</v>
      </c>
      <c r="WO518" s="59">
        <v>0</v>
      </c>
      <c r="WP518" s="59">
        <v>0</v>
      </c>
      <c r="WQ518" s="59">
        <v>0</v>
      </c>
      <c r="WR518" s="59">
        <v>0</v>
      </c>
      <c r="WS518" s="59"/>
      <c r="WV518" s="74">
        <v>7.8666666666666663</v>
      </c>
      <c r="WW518" s="74">
        <v>7.8666666666666663</v>
      </c>
      <c r="WX518" s="74">
        <v>7.8666666666666663</v>
      </c>
      <c r="WY518" s="74">
        <v>7.8666666666666663</v>
      </c>
      <c r="WZ518" s="74">
        <v>7.8666666666666663</v>
      </c>
      <c r="XA518" s="74">
        <v>7.8666666666666663</v>
      </c>
      <c r="XB518" s="74"/>
      <c r="XE518" s="80">
        <v>0</v>
      </c>
      <c r="XF518" s="80">
        <v>0</v>
      </c>
      <c r="XG518" s="80">
        <v>0</v>
      </c>
      <c r="XH518" s="80">
        <v>0</v>
      </c>
      <c r="XI518" s="80">
        <v>0</v>
      </c>
      <c r="XJ518" s="80">
        <v>0</v>
      </c>
      <c r="XK518" s="80"/>
      <c r="XL518" s="75"/>
      <c r="XM518" s="75"/>
      <c r="XN518" s="80">
        <v>7</v>
      </c>
      <c r="XO518" s="80">
        <v>7</v>
      </c>
      <c r="XP518" s="80">
        <v>7</v>
      </c>
      <c r="XQ518" s="80">
        <v>7</v>
      </c>
      <c r="XR518" s="80">
        <v>7</v>
      </c>
      <c r="XS518" s="80">
        <v>7</v>
      </c>
      <c r="XT518" s="80"/>
      <c r="XW518" s="80">
        <v>26</v>
      </c>
      <c r="XX518" s="80">
        <v>26</v>
      </c>
      <c r="XY518" s="80">
        <v>26</v>
      </c>
      <c r="XZ518" s="80">
        <v>26</v>
      </c>
      <c r="YA518" s="80">
        <v>26</v>
      </c>
      <c r="YB518" s="80">
        <v>26</v>
      </c>
      <c r="YC518" s="80"/>
      <c r="YF518" s="5">
        <v>185.13890054553099</v>
      </c>
      <c r="YG518" s="5">
        <v>0</v>
      </c>
      <c r="YH518" s="5">
        <v>0</v>
      </c>
      <c r="YI518" s="5">
        <v>0</v>
      </c>
      <c r="YJ518" s="5">
        <v>0</v>
      </c>
      <c r="YK518" s="5">
        <v>0</v>
      </c>
      <c r="YL518" s="5"/>
      <c r="YO518" s="5">
        <v>3995.8036088963495</v>
      </c>
      <c r="YP518" s="5">
        <v>0</v>
      </c>
      <c r="YQ518" s="5">
        <v>0</v>
      </c>
      <c r="YR518" s="5">
        <v>0</v>
      </c>
      <c r="YS518" s="5">
        <v>0</v>
      </c>
      <c r="YT518" s="5">
        <v>0</v>
      </c>
      <c r="YU518" s="5"/>
      <c r="YX518" s="5">
        <v>2732.880863611218</v>
      </c>
      <c r="YY518" s="5">
        <v>0</v>
      </c>
      <c r="YZ518" s="5">
        <v>0</v>
      </c>
      <c r="ZA518" s="5">
        <v>0</v>
      </c>
      <c r="ZB518" s="5">
        <v>0</v>
      </c>
      <c r="ZC518" s="5">
        <v>0</v>
      </c>
      <c r="ZD518" s="5"/>
      <c r="ZG518" s="5">
        <v>355.18254301300885</v>
      </c>
      <c r="ZH518" s="5">
        <v>0</v>
      </c>
      <c r="ZI518" s="5">
        <v>0</v>
      </c>
      <c r="ZJ518" s="5">
        <v>0</v>
      </c>
      <c r="ZK518" s="5">
        <v>0</v>
      </c>
      <c r="ZL518" s="5">
        <v>0</v>
      </c>
      <c r="ZM518" s="5"/>
      <c r="ZP518" s="60">
        <v>4972.5556021821239</v>
      </c>
      <c r="ZQ518" s="60">
        <v>0</v>
      </c>
      <c r="ZR518" s="60">
        <v>0</v>
      </c>
      <c r="ZS518" s="60">
        <v>0</v>
      </c>
      <c r="ZT518" s="60">
        <v>0</v>
      </c>
      <c r="ZU518" s="60">
        <v>0</v>
      </c>
      <c r="ZV518" s="60"/>
      <c r="ZY518" s="60">
        <v>355.18254301300885</v>
      </c>
      <c r="ZZ518" s="60">
        <v>0</v>
      </c>
      <c r="AAA518" s="60">
        <v>0</v>
      </c>
      <c r="AAB518" s="60">
        <v>0</v>
      </c>
      <c r="AAC518" s="60">
        <v>0</v>
      </c>
      <c r="AAD518" s="60">
        <v>0</v>
      </c>
      <c r="AAE518" s="60"/>
      <c r="AAH518" s="60">
        <v>4617.3730591691146</v>
      </c>
      <c r="AAI518" s="60">
        <v>0</v>
      </c>
      <c r="AAJ518" s="60">
        <v>0</v>
      </c>
      <c r="AAK518" s="60">
        <v>0</v>
      </c>
      <c r="AAL518" s="60">
        <v>0</v>
      </c>
      <c r="AAM518" s="60">
        <v>0</v>
      </c>
      <c r="AAN518" s="60"/>
      <c r="AAQ518" s="5">
        <v>9589.9286613512377</v>
      </c>
      <c r="AAR518" s="5">
        <v>0</v>
      </c>
      <c r="AAS518" s="5">
        <v>0</v>
      </c>
      <c r="AAT518" s="5">
        <v>0</v>
      </c>
      <c r="AAU518" s="5">
        <v>0</v>
      </c>
      <c r="AAV518" s="5">
        <v>0</v>
      </c>
    </row>
    <row r="519" spans="2:724" ht="15" customHeight="1">
      <c r="B519" s="228">
        <v>246</v>
      </c>
      <c r="C519" s="228">
        <v>324311</v>
      </c>
      <c r="D519" s="229" t="s">
        <v>626</v>
      </c>
      <c r="E519" s="73" t="b">
        <v>0</v>
      </c>
      <c r="F519" s="230">
        <v>41476</v>
      </c>
      <c r="G519" s="230">
        <v>41727</v>
      </c>
      <c r="H519" s="57" t="s">
        <v>231</v>
      </c>
      <c r="I519" s="57" t="s">
        <v>198</v>
      </c>
      <c r="J519" s="229" t="s">
        <v>232</v>
      </c>
      <c r="K519" s="232">
        <v>0</v>
      </c>
      <c r="L519" s="232">
        <v>0</v>
      </c>
      <c r="M519" s="73" t="b">
        <v>1</v>
      </c>
      <c r="N519" s="73" t="b">
        <v>1</v>
      </c>
      <c r="O519" s="73" t="b">
        <v>1</v>
      </c>
      <c r="P519" s="27">
        <v>42572</v>
      </c>
      <c r="Q519" s="27">
        <v>42823</v>
      </c>
      <c r="R519" s="69">
        <v>0</v>
      </c>
      <c r="S519" s="69">
        <v>0.06</v>
      </c>
      <c r="T519" s="69">
        <v>0.06</v>
      </c>
      <c r="U519" s="69">
        <v>0.06</v>
      </c>
      <c r="V519" s="69">
        <v>0.06</v>
      </c>
      <c r="W519" s="69">
        <v>0.06</v>
      </c>
      <c r="Z519" s="232">
        <v>8500</v>
      </c>
      <c r="AA519" s="232">
        <v>8500</v>
      </c>
      <c r="AB519" s="232">
        <v>9000</v>
      </c>
      <c r="AC519" s="232">
        <v>0</v>
      </c>
      <c r="AD519" s="232">
        <v>0</v>
      </c>
      <c r="AE519" s="232">
        <v>0</v>
      </c>
      <c r="AF519" s="232">
        <v>0</v>
      </c>
      <c r="AG519" s="232">
        <v>0</v>
      </c>
      <c r="AH519" s="232">
        <v>0</v>
      </c>
      <c r="AI519" s="232">
        <v>0</v>
      </c>
      <c r="AJ519" s="232">
        <v>0</v>
      </c>
      <c r="AK519" s="232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Q519" s="5">
        <v>0</v>
      </c>
      <c r="BR519" s="5">
        <v>0</v>
      </c>
      <c r="BS519" s="5">
        <v>0</v>
      </c>
      <c r="BT519" s="5">
        <v>0</v>
      </c>
      <c r="BU519" s="5">
        <v>0</v>
      </c>
      <c r="BV519" s="5">
        <v>0</v>
      </c>
      <c r="BW519" s="5">
        <v>0</v>
      </c>
      <c r="BX519" s="5">
        <v>0</v>
      </c>
      <c r="BY519" s="5">
        <v>0</v>
      </c>
      <c r="BZ519" s="5">
        <v>0</v>
      </c>
      <c r="CA519" s="5">
        <v>0</v>
      </c>
      <c r="CB519" s="5">
        <v>0</v>
      </c>
      <c r="CC519" s="5">
        <v>0</v>
      </c>
      <c r="CD519" s="5">
        <v>0</v>
      </c>
      <c r="CE519" s="5">
        <v>0</v>
      </c>
      <c r="CF519" s="5">
        <v>0</v>
      </c>
      <c r="CG519" s="5">
        <v>0</v>
      </c>
      <c r="CH519" s="5">
        <v>0</v>
      </c>
      <c r="CI519" s="5">
        <v>0</v>
      </c>
      <c r="CJ519" s="5">
        <v>0</v>
      </c>
      <c r="CK519" s="5">
        <v>0</v>
      </c>
      <c r="CL519" s="5">
        <v>0</v>
      </c>
      <c r="CM519" s="5">
        <v>0</v>
      </c>
      <c r="CN519" s="5">
        <v>0</v>
      </c>
      <c r="CO519" s="5">
        <v>0</v>
      </c>
      <c r="CP519" s="5">
        <v>0</v>
      </c>
      <c r="CQ519" s="5">
        <v>0</v>
      </c>
      <c r="CR519" s="5">
        <v>0</v>
      </c>
      <c r="CS519" s="5">
        <v>0</v>
      </c>
      <c r="CU519" s="69">
        <v>0</v>
      </c>
      <c r="CV519" s="69">
        <v>0</v>
      </c>
      <c r="CW519" s="69">
        <v>0</v>
      </c>
      <c r="CX519" s="69">
        <v>0</v>
      </c>
      <c r="CY519" s="69">
        <v>0</v>
      </c>
      <c r="CZ519" s="69">
        <v>0</v>
      </c>
      <c r="DC519" s="5">
        <v>0</v>
      </c>
      <c r="DD519" s="5">
        <v>0</v>
      </c>
      <c r="DE519" s="5">
        <v>0</v>
      </c>
      <c r="DF519" s="5">
        <v>0</v>
      </c>
      <c r="DG519" s="5">
        <v>0</v>
      </c>
      <c r="DH519" s="5">
        <v>0</v>
      </c>
      <c r="DI519" s="5">
        <v>0</v>
      </c>
      <c r="DJ519" s="5">
        <v>0</v>
      </c>
      <c r="DK519" s="5">
        <v>0</v>
      </c>
      <c r="DL519" s="5">
        <v>0</v>
      </c>
      <c r="DM519" s="5">
        <v>0</v>
      </c>
      <c r="DN519" s="5">
        <v>0</v>
      </c>
      <c r="DO519" s="5">
        <v>0</v>
      </c>
      <c r="DP519" s="5">
        <v>0</v>
      </c>
      <c r="DQ519" s="5">
        <v>0</v>
      </c>
      <c r="DR519" s="5">
        <v>0</v>
      </c>
      <c r="DS519" s="5">
        <v>0</v>
      </c>
      <c r="DT519" s="5">
        <v>0</v>
      </c>
      <c r="DU519" s="5">
        <v>0</v>
      </c>
      <c r="DV519" s="5">
        <v>0</v>
      </c>
      <c r="DW519" s="5">
        <v>0</v>
      </c>
      <c r="DX519" s="5">
        <v>0</v>
      </c>
      <c r="DY519" s="5">
        <v>0</v>
      </c>
      <c r="DZ519" s="5">
        <v>0</v>
      </c>
      <c r="EA519" s="5">
        <v>0</v>
      </c>
      <c r="EB519" s="5">
        <v>0</v>
      </c>
      <c r="EC519" s="5">
        <v>0</v>
      </c>
      <c r="ED519" s="5">
        <v>0</v>
      </c>
      <c r="EE519" s="5">
        <v>0</v>
      </c>
      <c r="EF519" s="5">
        <v>0</v>
      </c>
      <c r="EG519" s="5">
        <v>0</v>
      </c>
      <c r="EH519" s="5">
        <v>0</v>
      </c>
      <c r="EI519" s="5">
        <v>0</v>
      </c>
      <c r="EJ519" s="5">
        <v>0</v>
      </c>
      <c r="EK519" s="5">
        <v>0</v>
      </c>
      <c r="EL519" s="5">
        <v>0</v>
      </c>
      <c r="EM519" s="5">
        <v>0</v>
      </c>
      <c r="EN519" s="5">
        <v>0</v>
      </c>
      <c r="EO519" s="5">
        <v>0</v>
      </c>
      <c r="EP519" s="5">
        <v>0</v>
      </c>
      <c r="EQ519" s="5">
        <v>0</v>
      </c>
      <c r="ER519" s="5">
        <v>0</v>
      </c>
      <c r="ES519" s="5">
        <v>0</v>
      </c>
      <c r="ET519" s="5">
        <v>0</v>
      </c>
      <c r="EU519" s="5">
        <v>0</v>
      </c>
      <c r="EV519" s="5">
        <v>0</v>
      </c>
      <c r="EW519" s="5">
        <v>0</v>
      </c>
      <c r="EX519" s="5">
        <v>0</v>
      </c>
      <c r="EY519" s="5">
        <v>0</v>
      </c>
      <c r="EZ519" s="5">
        <v>0</v>
      </c>
      <c r="FA519" s="5">
        <v>0</v>
      </c>
      <c r="FB519" s="5">
        <v>0</v>
      </c>
      <c r="FC519" s="5">
        <v>0</v>
      </c>
      <c r="FD519" s="5">
        <v>0</v>
      </c>
      <c r="FE519" s="5">
        <v>0</v>
      </c>
      <c r="FF519" s="5">
        <v>0</v>
      </c>
      <c r="FG519" s="5">
        <v>0</v>
      </c>
      <c r="FH519" s="5">
        <v>0</v>
      </c>
      <c r="FI519" s="5">
        <v>0</v>
      </c>
      <c r="FJ519" s="5">
        <v>0</v>
      </c>
      <c r="FK519" s="5">
        <v>0</v>
      </c>
      <c r="FL519" s="5">
        <v>0</v>
      </c>
      <c r="FM519" s="5">
        <v>0</v>
      </c>
      <c r="FN519" s="5">
        <v>0</v>
      </c>
      <c r="FO519" s="5">
        <v>0</v>
      </c>
      <c r="FP519" s="5">
        <v>0</v>
      </c>
      <c r="FQ519" s="5">
        <v>0</v>
      </c>
      <c r="FR519" s="5">
        <v>0</v>
      </c>
      <c r="FS519" s="5">
        <v>0</v>
      </c>
      <c r="FT519" s="5">
        <v>0</v>
      </c>
      <c r="FU519" s="5">
        <v>0</v>
      </c>
      <c r="FV519" s="5">
        <v>0</v>
      </c>
      <c r="FW519" s="5"/>
      <c r="FZ519" s="5">
        <v>8500</v>
      </c>
      <c r="GA519" s="5">
        <v>8500</v>
      </c>
      <c r="GB519" s="5">
        <v>9000</v>
      </c>
      <c r="GC519" s="5">
        <v>0</v>
      </c>
      <c r="GD519" s="5">
        <v>0</v>
      </c>
      <c r="GE519" s="5">
        <v>0</v>
      </c>
      <c r="GF519" s="5">
        <v>0</v>
      </c>
      <c r="GG519" s="5">
        <v>0</v>
      </c>
      <c r="GH519" s="5">
        <v>0</v>
      </c>
      <c r="GI519" s="5">
        <v>0</v>
      </c>
      <c r="GJ519" s="5">
        <v>0</v>
      </c>
      <c r="GK519" s="5">
        <v>0</v>
      </c>
      <c r="GL519" s="5">
        <v>0</v>
      </c>
      <c r="GM519" s="5">
        <v>0</v>
      </c>
      <c r="GN519" s="5">
        <v>0</v>
      </c>
      <c r="GO519" s="5">
        <v>0</v>
      </c>
      <c r="GP519" s="5">
        <v>0</v>
      </c>
      <c r="GQ519" s="5">
        <v>0</v>
      </c>
      <c r="GR519" s="5">
        <v>0</v>
      </c>
      <c r="GS519" s="5">
        <v>0</v>
      </c>
      <c r="GT519" s="5">
        <v>0</v>
      </c>
      <c r="GU519" s="5">
        <v>0</v>
      </c>
      <c r="GV519" s="5">
        <v>0</v>
      </c>
      <c r="GW519" s="5">
        <v>0</v>
      </c>
      <c r="GX519" s="5">
        <v>0</v>
      </c>
      <c r="GY519" s="5">
        <v>0</v>
      </c>
      <c r="GZ519" s="5">
        <v>0</v>
      </c>
      <c r="HA519" s="5">
        <v>0</v>
      </c>
      <c r="HB519" s="5">
        <v>0</v>
      </c>
      <c r="HC519" s="5">
        <v>0</v>
      </c>
      <c r="HD519" s="5">
        <v>0</v>
      </c>
      <c r="HE519" s="5">
        <v>0</v>
      </c>
      <c r="HF519" s="5">
        <v>0</v>
      </c>
      <c r="HG519" s="5">
        <v>0</v>
      </c>
      <c r="HH519" s="5">
        <v>0</v>
      </c>
      <c r="HI519" s="5">
        <v>0</v>
      </c>
      <c r="HJ519" s="5">
        <v>0</v>
      </c>
      <c r="HK519" s="5">
        <v>0</v>
      </c>
      <c r="HL519" s="5">
        <v>0</v>
      </c>
      <c r="HM519" s="5">
        <v>0</v>
      </c>
      <c r="HN519" s="5">
        <v>0</v>
      </c>
      <c r="HO519" s="5">
        <v>0</v>
      </c>
      <c r="HP519" s="5">
        <v>0</v>
      </c>
      <c r="HQ519" s="5">
        <v>0</v>
      </c>
      <c r="HR519" s="5">
        <v>0</v>
      </c>
      <c r="HS519" s="5">
        <v>0</v>
      </c>
      <c r="HT519" s="5">
        <v>0</v>
      </c>
      <c r="HU519" s="5">
        <v>0</v>
      </c>
      <c r="HV519" s="5">
        <v>0</v>
      </c>
      <c r="HW519" s="5">
        <v>0</v>
      </c>
      <c r="HX519" s="5">
        <v>0</v>
      </c>
      <c r="HY519" s="5">
        <v>0</v>
      </c>
      <c r="HZ519" s="5">
        <v>0</v>
      </c>
      <c r="IA519" s="5">
        <v>0</v>
      </c>
      <c r="IB519" s="5">
        <v>0</v>
      </c>
      <c r="IC519" s="5">
        <v>0</v>
      </c>
      <c r="ID519" s="5">
        <v>0</v>
      </c>
      <c r="IE519" s="5">
        <v>0</v>
      </c>
      <c r="IF519" s="5">
        <v>0</v>
      </c>
      <c r="IG519" s="5">
        <v>0</v>
      </c>
      <c r="IH519" s="5">
        <v>0</v>
      </c>
      <c r="II519" s="5">
        <v>0</v>
      </c>
      <c r="IJ519" s="5">
        <v>0</v>
      </c>
      <c r="IK519" s="5">
        <v>0</v>
      </c>
      <c r="IL519" s="5">
        <v>0</v>
      </c>
      <c r="IM519" s="5">
        <v>0</v>
      </c>
      <c r="IN519" s="5">
        <v>0</v>
      </c>
      <c r="IO519" s="5">
        <v>0</v>
      </c>
      <c r="IP519" s="5">
        <v>0</v>
      </c>
      <c r="IQ519" s="5">
        <v>0</v>
      </c>
      <c r="IR519" s="5">
        <v>0</v>
      </c>
      <c r="IS519" s="5">
        <v>0</v>
      </c>
      <c r="IT519" s="5"/>
      <c r="IW519" s="5">
        <v>243.95</v>
      </c>
      <c r="IX519" s="5">
        <v>243.95</v>
      </c>
      <c r="IY519" s="5">
        <v>258.3</v>
      </c>
      <c r="IZ519" s="5">
        <v>0</v>
      </c>
      <c r="JA519" s="5">
        <v>0</v>
      </c>
      <c r="JB519" s="5">
        <v>0</v>
      </c>
      <c r="JC519" s="5">
        <v>0</v>
      </c>
      <c r="JD519" s="5">
        <v>0</v>
      </c>
      <c r="JE519" s="5">
        <v>0</v>
      </c>
      <c r="JF519" s="5">
        <v>0</v>
      </c>
      <c r="JG519" s="5">
        <v>0</v>
      </c>
      <c r="JH519" s="5">
        <v>0</v>
      </c>
      <c r="JI519" s="5">
        <v>0</v>
      </c>
      <c r="JJ519" s="5">
        <v>0</v>
      </c>
      <c r="JK519" s="5">
        <v>0</v>
      </c>
      <c r="JL519" s="5">
        <v>0</v>
      </c>
      <c r="JM519" s="5">
        <v>0</v>
      </c>
      <c r="JN519" s="5">
        <v>0</v>
      </c>
      <c r="JO519" s="5">
        <v>0</v>
      </c>
      <c r="JP519" s="5">
        <v>0</v>
      </c>
      <c r="JQ519" s="5">
        <v>0</v>
      </c>
      <c r="JR519" s="5">
        <v>0</v>
      </c>
      <c r="JS519" s="5">
        <v>0</v>
      </c>
      <c r="JT519" s="5">
        <v>0</v>
      </c>
      <c r="JU519" s="5">
        <v>0</v>
      </c>
      <c r="JV519" s="5">
        <v>0</v>
      </c>
      <c r="JW519" s="5">
        <v>0</v>
      </c>
      <c r="JX519" s="5">
        <v>0</v>
      </c>
      <c r="JY519" s="5">
        <v>0</v>
      </c>
      <c r="JZ519" s="5">
        <v>0</v>
      </c>
      <c r="KA519" s="5">
        <v>0</v>
      </c>
      <c r="KB519" s="5">
        <v>0</v>
      </c>
      <c r="KC519" s="5">
        <v>0</v>
      </c>
      <c r="KD519" s="5">
        <v>0</v>
      </c>
      <c r="KE519" s="5">
        <v>0</v>
      </c>
      <c r="KF519" s="5">
        <v>0</v>
      </c>
      <c r="KG519" s="5">
        <v>0</v>
      </c>
      <c r="KH519" s="5">
        <v>0</v>
      </c>
      <c r="KI519" s="5">
        <v>0</v>
      </c>
      <c r="KJ519" s="5">
        <v>0</v>
      </c>
      <c r="KK519" s="5">
        <v>0</v>
      </c>
      <c r="KL519" s="5">
        <v>0</v>
      </c>
      <c r="KM519" s="5">
        <v>0</v>
      </c>
      <c r="KN519" s="5">
        <v>0</v>
      </c>
      <c r="KO519" s="5">
        <v>0</v>
      </c>
      <c r="KP519" s="5">
        <v>0</v>
      </c>
      <c r="KQ519" s="5">
        <v>0</v>
      </c>
      <c r="KR519" s="5">
        <v>0</v>
      </c>
      <c r="KS519" s="5">
        <v>0</v>
      </c>
      <c r="KT519" s="5">
        <v>0</v>
      </c>
      <c r="KU519" s="5">
        <v>0</v>
      </c>
      <c r="KV519" s="5">
        <v>0</v>
      </c>
      <c r="KW519" s="5">
        <v>0</v>
      </c>
      <c r="KX519" s="5">
        <v>0</v>
      </c>
      <c r="KY519" s="5">
        <v>0</v>
      </c>
      <c r="KZ519" s="5">
        <v>0</v>
      </c>
      <c r="LA519" s="5">
        <v>0</v>
      </c>
      <c r="LB519" s="5">
        <v>0</v>
      </c>
      <c r="LC519" s="5">
        <v>0</v>
      </c>
      <c r="LD519" s="5">
        <v>0</v>
      </c>
      <c r="LE519" s="5">
        <v>0</v>
      </c>
      <c r="LF519" s="5">
        <v>0</v>
      </c>
      <c r="LG519" s="5">
        <v>0</v>
      </c>
      <c r="LH519" s="5">
        <v>0</v>
      </c>
      <c r="LI519" s="5">
        <v>0</v>
      </c>
      <c r="LJ519" s="5">
        <v>0</v>
      </c>
      <c r="LK519" s="5">
        <v>0</v>
      </c>
      <c r="LL519" s="5">
        <v>0</v>
      </c>
      <c r="LM519" s="5">
        <v>0</v>
      </c>
      <c r="LN519" s="5">
        <v>0</v>
      </c>
      <c r="LO519" s="5">
        <v>0</v>
      </c>
      <c r="LP519" s="5">
        <v>0</v>
      </c>
      <c r="LQ519" s="5"/>
      <c r="LT519" s="5">
        <v>258.39999999999998</v>
      </c>
      <c r="LU519" s="5">
        <v>258.39999999999998</v>
      </c>
      <c r="LV519" s="5">
        <v>273.60000000000002</v>
      </c>
      <c r="LW519" s="5">
        <v>0</v>
      </c>
      <c r="LX519" s="5">
        <v>0</v>
      </c>
      <c r="LY519" s="5">
        <v>0</v>
      </c>
      <c r="LZ519" s="5">
        <v>0</v>
      </c>
      <c r="MA519" s="5">
        <v>0</v>
      </c>
      <c r="MB519" s="5">
        <v>0</v>
      </c>
      <c r="MC519" s="5">
        <v>0</v>
      </c>
      <c r="MD519" s="5">
        <v>0</v>
      </c>
      <c r="ME519" s="5">
        <v>0</v>
      </c>
      <c r="MF519" s="5">
        <v>0</v>
      </c>
      <c r="MG519" s="5">
        <v>0</v>
      </c>
      <c r="MH519" s="5">
        <v>0</v>
      </c>
      <c r="MI519" s="5">
        <v>0</v>
      </c>
      <c r="MJ519" s="5">
        <v>0</v>
      </c>
      <c r="MK519" s="5">
        <v>0</v>
      </c>
      <c r="ML519" s="5">
        <v>0</v>
      </c>
      <c r="MM519" s="5">
        <v>0</v>
      </c>
      <c r="MN519" s="5">
        <v>0</v>
      </c>
      <c r="MO519" s="5">
        <v>0</v>
      </c>
      <c r="MP519" s="5">
        <v>0</v>
      </c>
      <c r="MQ519" s="5">
        <v>0</v>
      </c>
      <c r="MR519" s="5">
        <v>0</v>
      </c>
      <c r="MS519" s="5">
        <v>0</v>
      </c>
      <c r="MT519" s="5">
        <v>0</v>
      </c>
      <c r="MU519" s="5">
        <v>0</v>
      </c>
      <c r="MV519" s="5">
        <v>0</v>
      </c>
      <c r="MW519" s="5">
        <v>0</v>
      </c>
      <c r="MX519" s="5">
        <v>0</v>
      </c>
      <c r="MY519" s="5">
        <v>0</v>
      </c>
      <c r="MZ519" s="5">
        <v>0</v>
      </c>
      <c r="NA519" s="5">
        <v>0</v>
      </c>
      <c r="NB519" s="5">
        <v>0</v>
      </c>
      <c r="NC519" s="5">
        <v>0</v>
      </c>
      <c r="ND519" s="5">
        <v>0</v>
      </c>
      <c r="NE519" s="5">
        <v>0</v>
      </c>
      <c r="NF519" s="5">
        <v>0</v>
      </c>
      <c r="NG519" s="5">
        <v>0</v>
      </c>
      <c r="NH519" s="5">
        <v>0</v>
      </c>
      <c r="NI519" s="5">
        <v>0</v>
      </c>
      <c r="NJ519" s="5">
        <v>0</v>
      </c>
      <c r="NK519" s="5">
        <v>0</v>
      </c>
      <c r="NL519" s="5">
        <v>0</v>
      </c>
      <c r="NM519" s="5">
        <v>0</v>
      </c>
      <c r="NN519" s="5">
        <v>0</v>
      </c>
      <c r="NO519" s="5">
        <v>0</v>
      </c>
      <c r="NP519" s="5">
        <v>0</v>
      </c>
      <c r="NQ519" s="5">
        <v>0</v>
      </c>
      <c r="NR519" s="5">
        <v>0</v>
      </c>
      <c r="NS519" s="5">
        <v>0</v>
      </c>
      <c r="NT519" s="5">
        <v>0</v>
      </c>
      <c r="NU519" s="5">
        <v>0</v>
      </c>
      <c r="NV519" s="5">
        <v>0</v>
      </c>
      <c r="NW519" s="5">
        <v>0</v>
      </c>
      <c r="NX519" s="5">
        <v>0</v>
      </c>
      <c r="NY519" s="5">
        <v>0</v>
      </c>
      <c r="NZ519" s="5">
        <v>0</v>
      </c>
      <c r="OA519" s="5">
        <v>0</v>
      </c>
      <c r="OB519" s="5">
        <v>0</v>
      </c>
      <c r="OC519" s="5">
        <v>0</v>
      </c>
      <c r="OD519" s="5">
        <v>0</v>
      </c>
      <c r="OE519" s="5">
        <v>0</v>
      </c>
      <c r="OF519" s="5">
        <v>0</v>
      </c>
      <c r="OG519" s="5">
        <v>0</v>
      </c>
      <c r="OH519" s="5">
        <v>0</v>
      </c>
      <c r="OI519" s="5">
        <v>0</v>
      </c>
      <c r="OJ519" s="5">
        <v>0</v>
      </c>
      <c r="OK519" s="5">
        <v>0</v>
      </c>
      <c r="OL519" s="5">
        <v>0</v>
      </c>
      <c r="OM519" s="5">
        <v>0</v>
      </c>
      <c r="ON519" s="5"/>
      <c r="OQ519" s="59">
        <v>0</v>
      </c>
      <c r="OR519" s="59">
        <v>0</v>
      </c>
      <c r="OS519" s="59">
        <v>0</v>
      </c>
      <c r="OT519" s="59">
        <v>0</v>
      </c>
      <c r="OU519" s="59">
        <v>0</v>
      </c>
      <c r="OV519" s="59">
        <v>0</v>
      </c>
      <c r="OW519" s="59">
        <v>0</v>
      </c>
      <c r="OX519" s="59">
        <v>0</v>
      </c>
      <c r="OY519" s="59">
        <v>0</v>
      </c>
      <c r="OZ519" s="59">
        <v>0</v>
      </c>
      <c r="PA519" s="59">
        <v>0</v>
      </c>
      <c r="PB519" s="59">
        <v>0</v>
      </c>
      <c r="PC519" s="59">
        <v>0</v>
      </c>
      <c r="PD519" s="59">
        <v>0</v>
      </c>
      <c r="PE519" s="59">
        <v>0</v>
      </c>
      <c r="PF519" s="59">
        <v>0</v>
      </c>
      <c r="PG519" s="59">
        <v>0</v>
      </c>
      <c r="PH519" s="59">
        <v>0</v>
      </c>
      <c r="PI519" s="59">
        <v>0</v>
      </c>
      <c r="PJ519" s="59">
        <v>0</v>
      </c>
      <c r="PK519" s="59">
        <v>0</v>
      </c>
      <c r="PL519" s="59">
        <v>0</v>
      </c>
      <c r="PM519" s="59">
        <v>0</v>
      </c>
      <c r="PN519" s="59">
        <v>0</v>
      </c>
      <c r="PO519" s="59">
        <v>0</v>
      </c>
      <c r="PP519" s="59">
        <v>0</v>
      </c>
      <c r="PQ519" s="59">
        <v>0</v>
      </c>
      <c r="PR519" s="59">
        <v>0</v>
      </c>
      <c r="PS519" s="59">
        <v>0</v>
      </c>
      <c r="PT519" s="59">
        <v>0</v>
      </c>
      <c r="PU519" s="59">
        <v>0</v>
      </c>
      <c r="PV519" s="59">
        <v>0</v>
      </c>
      <c r="PW519" s="59">
        <v>0</v>
      </c>
      <c r="PX519" s="59">
        <v>0</v>
      </c>
      <c r="PY519" s="59">
        <v>0</v>
      </c>
      <c r="PZ519" s="59">
        <v>0</v>
      </c>
      <c r="QA519" s="59">
        <v>0</v>
      </c>
      <c r="QB519" s="59">
        <v>0</v>
      </c>
      <c r="QC519" s="59">
        <v>0</v>
      </c>
      <c r="QD519" s="59">
        <v>0</v>
      </c>
      <c r="QE519" s="59">
        <v>0</v>
      </c>
      <c r="QF519" s="59">
        <v>0</v>
      </c>
      <c r="QG519" s="59">
        <v>0</v>
      </c>
      <c r="QH519" s="59">
        <v>0</v>
      </c>
      <c r="QI519" s="59">
        <v>0</v>
      </c>
      <c r="QJ519" s="59">
        <v>0</v>
      </c>
      <c r="QK519" s="59">
        <v>0</v>
      </c>
      <c r="QL519" s="59">
        <v>0</v>
      </c>
      <c r="QM519" s="59">
        <v>0</v>
      </c>
      <c r="QN519" s="59">
        <v>0</v>
      </c>
      <c r="QO519" s="59">
        <v>0</v>
      </c>
      <c r="QP519" s="59">
        <v>0</v>
      </c>
      <c r="QQ519" s="59">
        <v>0</v>
      </c>
      <c r="QR519" s="59">
        <v>0</v>
      </c>
      <c r="QS519" s="59">
        <v>0</v>
      </c>
      <c r="QT519" s="59">
        <v>0</v>
      </c>
      <c r="QU519" s="59">
        <v>0</v>
      </c>
      <c r="QV519" s="59">
        <v>0</v>
      </c>
      <c r="QW519" s="59">
        <v>0</v>
      </c>
      <c r="QX519" s="59">
        <v>0</v>
      </c>
      <c r="QY519" s="59">
        <v>0</v>
      </c>
      <c r="QZ519" s="59">
        <v>0</v>
      </c>
      <c r="RA519" s="59">
        <v>0</v>
      </c>
      <c r="RB519" s="59">
        <v>0</v>
      </c>
      <c r="RC519" s="59">
        <v>0</v>
      </c>
      <c r="RD519" s="59">
        <v>0</v>
      </c>
      <c r="RE519" s="59">
        <v>0</v>
      </c>
      <c r="RF519" s="59">
        <v>0</v>
      </c>
      <c r="RG519" s="59">
        <v>0</v>
      </c>
      <c r="RH519" s="59">
        <v>0</v>
      </c>
      <c r="RI519" s="59">
        <v>0</v>
      </c>
      <c r="RJ519" s="59">
        <v>0</v>
      </c>
      <c r="RK519" s="59"/>
      <c r="RN519" s="59">
        <v>502.34999999999997</v>
      </c>
      <c r="RO519" s="59">
        <v>502.34999999999997</v>
      </c>
      <c r="RP519" s="59">
        <v>531.90000000000009</v>
      </c>
      <c r="RQ519" s="59">
        <v>0</v>
      </c>
      <c r="RR519" s="59">
        <v>0</v>
      </c>
      <c r="RS519" s="59">
        <v>0</v>
      </c>
      <c r="RT519" s="59">
        <v>0</v>
      </c>
      <c r="RU519" s="59">
        <v>0</v>
      </c>
      <c r="RV519" s="59">
        <v>0</v>
      </c>
      <c r="RW519" s="59">
        <v>0</v>
      </c>
      <c r="RX519" s="59">
        <v>0</v>
      </c>
      <c r="RY519" s="59">
        <v>0</v>
      </c>
      <c r="RZ519" s="59">
        <v>0</v>
      </c>
      <c r="SA519" s="59">
        <v>0</v>
      </c>
      <c r="SB519" s="59">
        <v>0</v>
      </c>
      <c r="SC519" s="59">
        <v>0</v>
      </c>
      <c r="SD519" s="59">
        <v>0</v>
      </c>
      <c r="SE519" s="59">
        <v>0</v>
      </c>
      <c r="SF519" s="59">
        <v>0</v>
      </c>
      <c r="SG519" s="59">
        <v>0</v>
      </c>
      <c r="SH519" s="59">
        <v>0</v>
      </c>
      <c r="SI519" s="59">
        <v>0</v>
      </c>
      <c r="SJ519" s="59">
        <v>0</v>
      </c>
      <c r="SK519" s="59">
        <v>0</v>
      </c>
      <c r="SL519" s="59">
        <v>0</v>
      </c>
      <c r="SM519" s="59">
        <v>0</v>
      </c>
      <c r="SN519" s="59">
        <v>0</v>
      </c>
      <c r="SO519" s="59">
        <v>0</v>
      </c>
      <c r="SP519" s="59">
        <v>0</v>
      </c>
      <c r="SQ519" s="59">
        <v>0</v>
      </c>
      <c r="SR519" s="59">
        <v>0</v>
      </c>
      <c r="SS519" s="59">
        <v>0</v>
      </c>
      <c r="ST519" s="59">
        <v>0</v>
      </c>
      <c r="SU519" s="59">
        <v>0</v>
      </c>
      <c r="SV519" s="59">
        <v>0</v>
      </c>
      <c r="SW519" s="59">
        <v>0</v>
      </c>
      <c r="SX519" s="59">
        <v>0</v>
      </c>
      <c r="SY519" s="59">
        <v>0</v>
      </c>
      <c r="SZ519" s="59">
        <v>0</v>
      </c>
      <c r="TA519" s="59">
        <v>0</v>
      </c>
      <c r="TB519" s="59">
        <v>0</v>
      </c>
      <c r="TC519" s="59">
        <v>0</v>
      </c>
      <c r="TD519" s="59">
        <v>0</v>
      </c>
      <c r="TE519" s="59">
        <v>0</v>
      </c>
      <c r="TF519" s="59">
        <v>0</v>
      </c>
      <c r="TG519" s="59">
        <v>0</v>
      </c>
      <c r="TH519" s="59">
        <v>0</v>
      </c>
      <c r="TI519" s="59">
        <v>0</v>
      </c>
      <c r="TJ519" s="59">
        <v>0</v>
      </c>
      <c r="TK519" s="59">
        <v>0</v>
      </c>
      <c r="TL519" s="59">
        <v>0</v>
      </c>
      <c r="TM519" s="59">
        <v>0</v>
      </c>
      <c r="TN519" s="59">
        <v>0</v>
      </c>
      <c r="TO519" s="59">
        <v>0</v>
      </c>
      <c r="TP519" s="59">
        <v>0</v>
      </c>
      <c r="TQ519" s="59">
        <v>0</v>
      </c>
      <c r="TR519" s="59">
        <v>0</v>
      </c>
      <c r="TS519" s="59">
        <v>0</v>
      </c>
      <c r="TT519" s="59">
        <v>0</v>
      </c>
      <c r="TU519" s="59">
        <v>0</v>
      </c>
      <c r="TV519" s="59">
        <v>0</v>
      </c>
      <c r="TW519" s="59">
        <v>0</v>
      </c>
      <c r="TX519" s="59">
        <v>0</v>
      </c>
      <c r="TY519" s="59">
        <v>0</v>
      </c>
      <c r="TZ519" s="59">
        <v>0</v>
      </c>
      <c r="UA519" s="59">
        <v>0</v>
      </c>
      <c r="UB519" s="59">
        <v>0</v>
      </c>
      <c r="UC519" s="59">
        <v>0</v>
      </c>
      <c r="UD519" s="59">
        <v>0</v>
      </c>
      <c r="UE519" s="59">
        <v>0</v>
      </c>
      <c r="UF519" s="59">
        <v>0</v>
      </c>
      <c r="UG519" s="59">
        <v>0</v>
      </c>
      <c r="UH519" s="59"/>
      <c r="UK519" s="59">
        <v>746.2</v>
      </c>
      <c r="UL519" s="59">
        <v>0</v>
      </c>
      <c r="UM519" s="59">
        <v>0</v>
      </c>
      <c r="UN519" s="59">
        <v>0</v>
      </c>
      <c r="UO519" s="59">
        <v>0</v>
      </c>
      <c r="UP519" s="59">
        <v>0</v>
      </c>
      <c r="UQ519" s="59"/>
      <c r="UT519" s="59">
        <v>790.4</v>
      </c>
      <c r="UU519" s="59">
        <v>0</v>
      </c>
      <c r="UV519" s="59">
        <v>0</v>
      </c>
      <c r="UW519" s="59">
        <v>0</v>
      </c>
      <c r="UX519" s="59">
        <v>0</v>
      </c>
      <c r="UY519" s="59">
        <v>0</v>
      </c>
      <c r="UZ519" s="59"/>
      <c r="VC519" s="59">
        <v>0</v>
      </c>
      <c r="VD519" s="59">
        <v>0</v>
      </c>
      <c r="VE519" s="59">
        <v>0</v>
      </c>
      <c r="VF519" s="59">
        <v>0</v>
      </c>
      <c r="VG519" s="59">
        <v>0</v>
      </c>
      <c r="VH519" s="59">
        <v>0</v>
      </c>
      <c r="VI519" s="59"/>
      <c r="VL519" s="59">
        <v>1536.6</v>
      </c>
      <c r="VM519" s="59">
        <v>0</v>
      </c>
      <c r="VN519" s="59">
        <v>0</v>
      </c>
      <c r="VO519" s="59">
        <v>0</v>
      </c>
      <c r="VP519" s="59">
        <v>0</v>
      </c>
      <c r="VQ519" s="59">
        <v>0</v>
      </c>
      <c r="VR519" s="59"/>
      <c r="VU519" s="59">
        <v>26000</v>
      </c>
      <c r="VV519" s="59">
        <v>0</v>
      </c>
      <c r="VW519" s="59">
        <v>0</v>
      </c>
      <c r="VX519" s="59">
        <v>0</v>
      </c>
      <c r="VY519" s="59">
        <v>0</v>
      </c>
      <c r="VZ519" s="59">
        <v>0</v>
      </c>
      <c r="WA519" s="59"/>
      <c r="WD519" s="59">
        <v>2166.6666666666665</v>
      </c>
      <c r="WE519" s="59">
        <v>0</v>
      </c>
      <c r="WF519" s="59">
        <v>0</v>
      </c>
      <c r="WG519" s="59">
        <v>0</v>
      </c>
      <c r="WH519" s="59">
        <v>0</v>
      </c>
      <c r="WI519" s="59">
        <v>0</v>
      </c>
      <c r="WJ519" s="59"/>
      <c r="WM519" s="59">
        <v>90.921807245768633</v>
      </c>
      <c r="WN519" s="59">
        <v>0</v>
      </c>
      <c r="WO519" s="59">
        <v>0</v>
      </c>
      <c r="WP519" s="59">
        <v>0</v>
      </c>
      <c r="WQ519" s="59">
        <v>0</v>
      </c>
      <c r="WR519" s="59">
        <v>0</v>
      </c>
      <c r="WS519" s="59"/>
      <c r="WV519" s="74">
        <v>8.2666666666666675</v>
      </c>
      <c r="WW519" s="74">
        <v>8.2666666666666675</v>
      </c>
      <c r="WX519" s="74">
        <v>8.2666666666666675</v>
      </c>
      <c r="WY519" s="74">
        <v>8.2666666666666675</v>
      </c>
      <c r="WZ519" s="74">
        <v>8.2666666666666675</v>
      </c>
      <c r="XA519" s="74">
        <v>8.2666666666666675</v>
      </c>
      <c r="XB519" s="74"/>
      <c r="XE519" s="80">
        <v>0</v>
      </c>
      <c r="XF519" s="80">
        <v>0</v>
      </c>
      <c r="XG519" s="80">
        <v>0</v>
      </c>
      <c r="XH519" s="80">
        <v>0</v>
      </c>
      <c r="XI519" s="80">
        <v>0</v>
      </c>
      <c r="XJ519" s="80">
        <v>0</v>
      </c>
      <c r="XK519" s="80"/>
      <c r="XL519" s="75"/>
      <c r="XM519" s="75"/>
      <c r="XN519" s="80">
        <v>8</v>
      </c>
      <c r="XO519" s="80">
        <v>8</v>
      </c>
      <c r="XP519" s="80">
        <v>8</v>
      </c>
      <c r="XQ519" s="80">
        <v>8</v>
      </c>
      <c r="XR519" s="80">
        <v>8</v>
      </c>
      <c r="XS519" s="80">
        <v>8</v>
      </c>
      <c r="XT519" s="80"/>
      <c r="XW519" s="80">
        <v>8</v>
      </c>
      <c r="XX519" s="80">
        <v>8</v>
      </c>
      <c r="XY519" s="80">
        <v>8</v>
      </c>
      <c r="XZ519" s="80">
        <v>8</v>
      </c>
      <c r="YA519" s="80">
        <v>8</v>
      </c>
      <c r="YB519" s="80">
        <v>8</v>
      </c>
      <c r="YC519" s="80"/>
      <c r="YF519" s="5">
        <v>189.57196810742767</v>
      </c>
      <c r="YG519" s="5">
        <v>0</v>
      </c>
      <c r="YH519" s="5">
        <v>0</v>
      </c>
      <c r="YI519" s="5">
        <v>0</v>
      </c>
      <c r="YJ519" s="5">
        <v>0</v>
      </c>
      <c r="YK519" s="5">
        <v>0</v>
      </c>
      <c r="YL519" s="5"/>
      <c r="YO519" s="5">
        <v>4091.4813260595884</v>
      </c>
      <c r="YP519" s="5">
        <v>0</v>
      </c>
      <c r="YQ519" s="5">
        <v>0</v>
      </c>
      <c r="YR519" s="5">
        <v>0</v>
      </c>
      <c r="YS519" s="5">
        <v>0</v>
      </c>
      <c r="YT519" s="5">
        <v>0</v>
      </c>
      <c r="YU519" s="5"/>
      <c r="YX519" s="5">
        <v>2798.3184646302634</v>
      </c>
      <c r="YY519" s="5">
        <v>0</v>
      </c>
      <c r="YZ519" s="5">
        <v>0</v>
      </c>
      <c r="ZA519" s="5">
        <v>0</v>
      </c>
      <c r="ZB519" s="5">
        <v>0</v>
      </c>
      <c r="ZC519" s="5">
        <v>0</v>
      </c>
      <c r="ZD519" s="5"/>
      <c r="ZG519" s="5">
        <v>377.67519932857743</v>
      </c>
      <c r="ZH519" s="5">
        <v>0</v>
      </c>
      <c r="ZI519" s="5">
        <v>0</v>
      </c>
      <c r="ZJ519" s="5">
        <v>0</v>
      </c>
      <c r="ZK519" s="5">
        <v>0</v>
      </c>
      <c r="ZL519" s="5">
        <v>0</v>
      </c>
      <c r="ZM519" s="5"/>
      <c r="ZP519" s="60">
        <v>5287.452790600084</v>
      </c>
      <c r="ZQ519" s="60">
        <v>0</v>
      </c>
      <c r="ZR519" s="60">
        <v>0</v>
      </c>
      <c r="ZS519" s="60">
        <v>0</v>
      </c>
      <c r="ZT519" s="60">
        <v>0</v>
      </c>
      <c r="ZU519" s="60">
        <v>0</v>
      </c>
      <c r="ZV519" s="60"/>
      <c r="ZY519" s="60">
        <v>363.68722898307453</v>
      </c>
      <c r="ZZ519" s="60">
        <v>0</v>
      </c>
      <c r="AAA519" s="60">
        <v>0</v>
      </c>
      <c r="AAB519" s="60">
        <v>0</v>
      </c>
      <c r="AAC519" s="60">
        <v>0</v>
      </c>
      <c r="AAD519" s="60">
        <v>0</v>
      </c>
      <c r="AAE519" s="60"/>
      <c r="AAH519" s="60">
        <v>4727.9339767799693</v>
      </c>
      <c r="AAI519" s="60">
        <v>0</v>
      </c>
      <c r="AAJ519" s="60">
        <v>0</v>
      </c>
      <c r="AAK519" s="60">
        <v>0</v>
      </c>
      <c r="AAL519" s="60">
        <v>0</v>
      </c>
      <c r="AAM519" s="60">
        <v>0</v>
      </c>
      <c r="AAN519" s="60"/>
      <c r="AAQ519" s="5">
        <v>10015.386767380052</v>
      </c>
      <c r="AAR519" s="5">
        <v>0</v>
      </c>
      <c r="AAS519" s="5">
        <v>0</v>
      </c>
      <c r="AAT519" s="5">
        <v>0</v>
      </c>
      <c r="AAU519" s="5">
        <v>0</v>
      </c>
      <c r="AAV519" s="5">
        <v>0</v>
      </c>
    </row>
    <row r="520" spans="2:724" ht="15" customHeight="1">
      <c r="B520" s="228">
        <v>247</v>
      </c>
      <c r="C520" s="228">
        <v>514126</v>
      </c>
      <c r="D520" s="229" t="s">
        <v>627</v>
      </c>
      <c r="E520" s="73" t="b">
        <v>0</v>
      </c>
      <c r="F520" s="230">
        <v>40330</v>
      </c>
      <c r="G520" s="230">
        <v>41754</v>
      </c>
      <c r="H520" s="57" t="s">
        <v>231</v>
      </c>
      <c r="I520" s="57" t="s">
        <v>199</v>
      </c>
      <c r="J520" s="229" t="s">
        <v>233</v>
      </c>
      <c r="K520" s="232">
        <v>0</v>
      </c>
      <c r="L520" s="232">
        <v>0</v>
      </c>
      <c r="M520" s="73" t="b">
        <v>1</v>
      </c>
      <c r="N520" s="73" t="b">
        <v>1</v>
      </c>
      <c r="O520" s="73" t="b">
        <v>1</v>
      </c>
      <c r="P520" s="27">
        <v>41426</v>
      </c>
      <c r="Q520" s="27">
        <v>42850</v>
      </c>
      <c r="R520" s="69">
        <v>0</v>
      </c>
      <c r="S520" s="69">
        <v>0.06</v>
      </c>
      <c r="T520" s="69">
        <v>0.06</v>
      </c>
      <c r="U520" s="69">
        <v>0.06</v>
      </c>
      <c r="V520" s="69">
        <v>0.06</v>
      </c>
      <c r="W520" s="69">
        <v>0.06</v>
      </c>
      <c r="Z520" s="232">
        <v>8464</v>
      </c>
      <c r="AA520" s="232">
        <v>8464</v>
      </c>
      <c r="AB520" s="232">
        <v>8464</v>
      </c>
      <c r="AC520" s="232">
        <v>7428.62</v>
      </c>
      <c r="AD520" s="232">
        <v>0</v>
      </c>
      <c r="AE520" s="232">
        <v>0</v>
      </c>
      <c r="AF520" s="232">
        <v>0</v>
      </c>
      <c r="AG520" s="232">
        <v>0</v>
      </c>
      <c r="AH520" s="232">
        <v>0</v>
      </c>
      <c r="AI520" s="232">
        <v>0</v>
      </c>
      <c r="AJ520" s="232">
        <v>0</v>
      </c>
      <c r="AK520" s="232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Q520" s="5">
        <v>0</v>
      </c>
      <c r="BR520" s="5">
        <v>0</v>
      </c>
      <c r="BS520" s="5">
        <v>0</v>
      </c>
      <c r="BT520" s="5">
        <v>0</v>
      </c>
      <c r="BU520" s="5">
        <v>0</v>
      </c>
      <c r="BV520" s="5">
        <v>0</v>
      </c>
      <c r="BW520" s="5">
        <v>0</v>
      </c>
      <c r="BX520" s="5">
        <v>0</v>
      </c>
      <c r="BY520" s="5">
        <v>0</v>
      </c>
      <c r="BZ520" s="5">
        <v>0</v>
      </c>
      <c r="CA520" s="5">
        <v>0</v>
      </c>
      <c r="CB520" s="5">
        <v>0</v>
      </c>
      <c r="CC520" s="5">
        <v>0</v>
      </c>
      <c r="CD520" s="5">
        <v>0</v>
      </c>
      <c r="CE520" s="5">
        <v>0</v>
      </c>
      <c r="CF520" s="5">
        <v>0</v>
      </c>
      <c r="CG520" s="5">
        <v>0</v>
      </c>
      <c r="CH520" s="5">
        <v>0</v>
      </c>
      <c r="CI520" s="5">
        <v>0</v>
      </c>
      <c r="CJ520" s="5">
        <v>0</v>
      </c>
      <c r="CK520" s="5">
        <v>0</v>
      </c>
      <c r="CL520" s="5">
        <v>0</v>
      </c>
      <c r="CM520" s="5">
        <v>0</v>
      </c>
      <c r="CN520" s="5">
        <v>0</v>
      </c>
      <c r="CO520" s="5">
        <v>0</v>
      </c>
      <c r="CP520" s="5">
        <v>0</v>
      </c>
      <c r="CQ520" s="5">
        <v>0</v>
      </c>
      <c r="CR520" s="5">
        <v>0</v>
      </c>
      <c r="CS520" s="5">
        <v>0</v>
      </c>
      <c r="CU520" s="69">
        <v>0</v>
      </c>
      <c r="CV520" s="69">
        <v>0</v>
      </c>
      <c r="CW520" s="69">
        <v>0</v>
      </c>
      <c r="CX520" s="69">
        <v>0</v>
      </c>
      <c r="CY520" s="69">
        <v>0</v>
      </c>
      <c r="CZ520" s="69">
        <v>0</v>
      </c>
      <c r="DC520" s="5">
        <v>0</v>
      </c>
      <c r="DD520" s="5">
        <v>0</v>
      </c>
      <c r="DE520" s="5">
        <v>0</v>
      </c>
      <c r="DF520" s="5">
        <v>0</v>
      </c>
      <c r="DG520" s="5">
        <v>0</v>
      </c>
      <c r="DH520" s="5">
        <v>0</v>
      </c>
      <c r="DI520" s="5">
        <v>0</v>
      </c>
      <c r="DJ520" s="5">
        <v>0</v>
      </c>
      <c r="DK520" s="5">
        <v>0</v>
      </c>
      <c r="DL520" s="5">
        <v>0</v>
      </c>
      <c r="DM520" s="5">
        <v>0</v>
      </c>
      <c r="DN520" s="5">
        <v>0</v>
      </c>
      <c r="DO520" s="5">
        <v>0</v>
      </c>
      <c r="DP520" s="5">
        <v>0</v>
      </c>
      <c r="DQ520" s="5">
        <v>0</v>
      </c>
      <c r="DR520" s="5">
        <v>0</v>
      </c>
      <c r="DS520" s="5">
        <v>0</v>
      </c>
      <c r="DT520" s="5">
        <v>0</v>
      </c>
      <c r="DU520" s="5">
        <v>0</v>
      </c>
      <c r="DV520" s="5">
        <v>0</v>
      </c>
      <c r="DW520" s="5">
        <v>0</v>
      </c>
      <c r="DX520" s="5">
        <v>0</v>
      </c>
      <c r="DY520" s="5">
        <v>0</v>
      </c>
      <c r="DZ520" s="5">
        <v>0</v>
      </c>
      <c r="EA520" s="5">
        <v>0</v>
      </c>
      <c r="EB520" s="5">
        <v>0</v>
      </c>
      <c r="EC520" s="5">
        <v>0</v>
      </c>
      <c r="ED520" s="5">
        <v>0</v>
      </c>
      <c r="EE520" s="5">
        <v>0</v>
      </c>
      <c r="EF520" s="5">
        <v>0</v>
      </c>
      <c r="EG520" s="5">
        <v>0</v>
      </c>
      <c r="EH520" s="5">
        <v>0</v>
      </c>
      <c r="EI520" s="5">
        <v>0</v>
      </c>
      <c r="EJ520" s="5">
        <v>0</v>
      </c>
      <c r="EK520" s="5">
        <v>0</v>
      </c>
      <c r="EL520" s="5">
        <v>0</v>
      </c>
      <c r="EM520" s="5">
        <v>0</v>
      </c>
      <c r="EN520" s="5">
        <v>0</v>
      </c>
      <c r="EO520" s="5">
        <v>0</v>
      </c>
      <c r="EP520" s="5">
        <v>0</v>
      </c>
      <c r="EQ520" s="5">
        <v>0</v>
      </c>
      <c r="ER520" s="5">
        <v>0</v>
      </c>
      <c r="ES520" s="5">
        <v>0</v>
      </c>
      <c r="ET520" s="5">
        <v>0</v>
      </c>
      <c r="EU520" s="5">
        <v>0</v>
      </c>
      <c r="EV520" s="5">
        <v>0</v>
      </c>
      <c r="EW520" s="5">
        <v>0</v>
      </c>
      <c r="EX520" s="5">
        <v>0</v>
      </c>
      <c r="EY520" s="5">
        <v>0</v>
      </c>
      <c r="EZ520" s="5">
        <v>0</v>
      </c>
      <c r="FA520" s="5">
        <v>0</v>
      </c>
      <c r="FB520" s="5">
        <v>0</v>
      </c>
      <c r="FC520" s="5">
        <v>0</v>
      </c>
      <c r="FD520" s="5">
        <v>0</v>
      </c>
      <c r="FE520" s="5">
        <v>0</v>
      </c>
      <c r="FF520" s="5">
        <v>0</v>
      </c>
      <c r="FG520" s="5">
        <v>0</v>
      </c>
      <c r="FH520" s="5">
        <v>0</v>
      </c>
      <c r="FI520" s="5">
        <v>0</v>
      </c>
      <c r="FJ520" s="5">
        <v>0</v>
      </c>
      <c r="FK520" s="5">
        <v>0</v>
      </c>
      <c r="FL520" s="5">
        <v>0</v>
      </c>
      <c r="FM520" s="5">
        <v>0</v>
      </c>
      <c r="FN520" s="5">
        <v>0</v>
      </c>
      <c r="FO520" s="5">
        <v>0</v>
      </c>
      <c r="FP520" s="5">
        <v>0</v>
      </c>
      <c r="FQ520" s="5">
        <v>0</v>
      </c>
      <c r="FR520" s="5">
        <v>0</v>
      </c>
      <c r="FS520" s="5">
        <v>0</v>
      </c>
      <c r="FT520" s="5">
        <v>0</v>
      </c>
      <c r="FU520" s="5">
        <v>0</v>
      </c>
      <c r="FV520" s="5">
        <v>0</v>
      </c>
      <c r="FW520" s="5"/>
      <c r="FZ520" s="5">
        <v>8464</v>
      </c>
      <c r="GA520" s="5">
        <v>8464</v>
      </c>
      <c r="GB520" s="5">
        <v>8464</v>
      </c>
      <c r="GC520" s="5">
        <v>7428.62</v>
      </c>
      <c r="GD520" s="5">
        <v>0</v>
      </c>
      <c r="GE520" s="5">
        <v>0</v>
      </c>
      <c r="GF520" s="5">
        <v>0</v>
      </c>
      <c r="GG520" s="5">
        <v>0</v>
      </c>
      <c r="GH520" s="5">
        <v>0</v>
      </c>
      <c r="GI520" s="5">
        <v>0</v>
      </c>
      <c r="GJ520" s="5">
        <v>0</v>
      </c>
      <c r="GK520" s="5">
        <v>0</v>
      </c>
      <c r="GL520" s="5">
        <v>0</v>
      </c>
      <c r="GM520" s="5">
        <v>0</v>
      </c>
      <c r="GN520" s="5">
        <v>0</v>
      </c>
      <c r="GO520" s="5">
        <v>0</v>
      </c>
      <c r="GP520" s="5">
        <v>0</v>
      </c>
      <c r="GQ520" s="5">
        <v>0</v>
      </c>
      <c r="GR520" s="5">
        <v>0</v>
      </c>
      <c r="GS520" s="5">
        <v>0</v>
      </c>
      <c r="GT520" s="5">
        <v>0</v>
      </c>
      <c r="GU520" s="5">
        <v>0</v>
      </c>
      <c r="GV520" s="5">
        <v>0</v>
      </c>
      <c r="GW520" s="5">
        <v>0</v>
      </c>
      <c r="GX520" s="5">
        <v>0</v>
      </c>
      <c r="GY520" s="5">
        <v>0</v>
      </c>
      <c r="GZ520" s="5">
        <v>0</v>
      </c>
      <c r="HA520" s="5">
        <v>0</v>
      </c>
      <c r="HB520" s="5">
        <v>0</v>
      </c>
      <c r="HC520" s="5">
        <v>0</v>
      </c>
      <c r="HD520" s="5">
        <v>0</v>
      </c>
      <c r="HE520" s="5">
        <v>0</v>
      </c>
      <c r="HF520" s="5">
        <v>0</v>
      </c>
      <c r="HG520" s="5">
        <v>0</v>
      </c>
      <c r="HH520" s="5">
        <v>0</v>
      </c>
      <c r="HI520" s="5">
        <v>0</v>
      </c>
      <c r="HJ520" s="5">
        <v>0</v>
      </c>
      <c r="HK520" s="5">
        <v>0</v>
      </c>
      <c r="HL520" s="5">
        <v>0</v>
      </c>
      <c r="HM520" s="5">
        <v>0</v>
      </c>
      <c r="HN520" s="5">
        <v>0</v>
      </c>
      <c r="HO520" s="5">
        <v>0</v>
      </c>
      <c r="HP520" s="5">
        <v>0</v>
      </c>
      <c r="HQ520" s="5">
        <v>0</v>
      </c>
      <c r="HR520" s="5">
        <v>0</v>
      </c>
      <c r="HS520" s="5">
        <v>0</v>
      </c>
      <c r="HT520" s="5">
        <v>0</v>
      </c>
      <c r="HU520" s="5">
        <v>0</v>
      </c>
      <c r="HV520" s="5">
        <v>0</v>
      </c>
      <c r="HW520" s="5">
        <v>0</v>
      </c>
      <c r="HX520" s="5">
        <v>0</v>
      </c>
      <c r="HY520" s="5">
        <v>0</v>
      </c>
      <c r="HZ520" s="5">
        <v>0</v>
      </c>
      <c r="IA520" s="5">
        <v>0</v>
      </c>
      <c r="IB520" s="5">
        <v>0</v>
      </c>
      <c r="IC520" s="5">
        <v>0</v>
      </c>
      <c r="ID520" s="5">
        <v>0</v>
      </c>
      <c r="IE520" s="5">
        <v>0</v>
      </c>
      <c r="IF520" s="5">
        <v>0</v>
      </c>
      <c r="IG520" s="5">
        <v>0</v>
      </c>
      <c r="IH520" s="5">
        <v>0</v>
      </c>
      <c r="II520" s="5">
        <v>0</v>
      </c>
      <c r="IJ520" s="5">
        <v>0</v>
      </c>
      <c r="IK520" s="5">
        <v>0</v>
      </c>
      <c r="IL520" s="5">
        <v>0</v>
      </c>
      <c r="IM520" s="5">
        <v>0</v>
      </c>
      <c r="IN520" s="5">
        <v>0</v>
      </c>
      <c r="IO520" s="5">
        <v>0</v>
      </c>
      <c r="IP520" s="5">
        <v>0</v>
      </c>
      <c r="IQ520" s="5">
        <v>0</v>
      </c>
      <c r="IR520" s="5">
        <v>0</v>
      </c>
      <c r="IS520" s="5">
        <v>0</v>
      </c>
      <c r="IT520" s="5"/>
      <c r="IW520" s="5">
        <v>242.91679999999999</v>
      </c>
      <c r="IX520" s="5">
        <v>242.91679999999999</v>
      </c>
      <c r="IY520" s="5">
        <v>242.91679999999999</v>
      </c>
      <c r="IZ520" s="5">
        <v>213.20139399999999</v>
      </c>
      <c r="JA520" s="5">
        <v>0</v>
      </c>
      <c r="JB520" s="5">
        <v>0</v>
      </c>
      <c r="JC520" s="5">
        <v>0</v>
      </c>
      <c r="JD520" s="5">
        <v>0</v>
      </c>
      <c r="JE520" s="5">
        <v>0</v>
      </c>
      <c r="JF520" s="5">
        <v>0</v>
      </c>
      <c r="JG520" s="5">
        <v>0</v>
      </c>
      <c r="JH520" s="5">
        <v>0</v>
      </c>
      <c r="JI520" s="5">
        <v>0</v>
      </c>
      <c r="JJ520" s="5">
        <v>0</v>
      </c>
      <c r="JK520" s="5">
        <v>0</v>
      </c>
      <c r="JL520" s="5">
        <v>0</v>
      </c>
      <c r="JM520" s="5">
        <v>0</v>
      </c>
      <c r="JN520" s="5">
        <v>0</v>
      </c>
      <c r="JO520" s="5">
        <v>0</v>
      </c>
      <c r="JP520" s="5">
        <v>0</v>
      </c>
      <c r="JQ520" s="5">
        <v>0</v>
      </c>
      <c r="JR520" s="5">
        <v>0</v>
      </c>
      <c r="JS520" s="5">
        <v>0</v>
      </c>
      <c r="JT520" s="5">
        <v>0</v>
      </c>
      <c r="JU520" s="5">
        <v>0</v>
      </c>
      <c r="JV520" s="5">
        <v>0</v>
      </c>
      <c r="JW520" s="5">
        <v>0</v>
      </c>
      <c r="JX520" s="5">
        <v>0</v>
      </c>
      <c r="JY520" s="5">
        <v>0</v>
      </c>
      <c r="JZ520" s="5">
        <v>0</v>
      </c>
      <c r="KA520" s="5">
        <v>0</v>
      </c>
      <c r="KB520" s="5">
        <v>0</v>
      </c>
      <c r="KC520" s="5">
        <v>0</v>
      </c>
      <c r="KD520" s="5">
        <v>0</v>
      </c>
      <c r="KE520" s="5">
        <v>0</v>
      </c>
      <c r="KF520" s="5">
        <v>0</v>
      </c>
      <c r="KG520" s="5">
        <v>0</v>
      </c>
      <c r="KH520" s="5">
        <v>0</v>
      </c>
      <c r="KI520" s="5">
        <v>0</v>
      </c>
      <c r="KJ520" s="5">
        <v>0</v>
      </c>
      <c r="KK520" s="5">
        <v>0</v>
      </c>
      <c r="KL520" s="5">
        <v>0</v>
      </c>
      <c r="KM520" s="5">
        <v>0</v>
      </c>
      <c r="KN520" s="5">
        <v>0</v>
      </c>
      <c r="KO520" s="5">
        <v>0</v>
      </c>
      <c r="KP520" s="5">
        <v>0</v>
      </c>
      <c r="KQ520" s="5">
        <v>0</v>
      </c>
      <c r="KR520" s="5">
        <v>0</v>
      </c>
      <c r="KS520" s="5">
        <v>0</v>
      </c>
      <c r="KT520" s="5">
        <v>0</v>
      </c>
      <c r="KU520" s="5">
        <v>0</v>
      </c>
      <c r="KV520" s="5">
        <v>0</v>
      </c>
      <c r="KW520" s="5">
        <v>0</v>
      </c>
      <c r="KX520" s="5">
        <v>0</v>
      </c>
      <c r="KY520" s="5">
        <v>0</v>
      </c>
      <c r="KZ520" s="5">
        <v>0</v>
      </c>
      <c r="LA520" s="5">
        <v>0</v>
      </c>
      <c r="LB520" s="5">
        <v>0</v>
      </c>
      <c r="LC520" s="5">
        <v>0</v>
      </c>
      <c r="LD520" s="5">
        <v>0</v>
      </c>
      <c r="LE520" s="5">
        <v>0</v>
      </c>
      <c r="LF520" s="5">
        <v>0</v>
      </c>
      <c r="LG520" s="5">
        <v>0</v>
      </c>
      <c r="LH520" s="5">
        <v>0</v>
      </c>
      <c r="LI520" s="5">
        <v>0</v>
      </c>
      <c r="LJ520" s="5">
        <v>0</v>
      </c>
      <c r="LK520" s="5">
        <v>0</v>
      </c>
      <c r="LL520" s="5">
        <v>0</v>
      </c>
      <c r="LM520" s="5">
        <v>0</v>
      </c>
      <c r="LN520" s="5">
        <v>0</v>
      </c>
      <c r="LO520" s="5">
        <v>0</v>
      </c>
      <c r="LP520" s="5">
        <v>0</v>
      </c>
      <c r="LQ520" s="5"/>
      <c r="LT520" s="5">
        <v>257.30560000000003</v>
      </c>
      <c r="LU520" s="5">
        <v>257.30560000000003</v>
      </c>
      <c r="LV520" s="5">
        <v>257.30560000000003</v>
      </c>
      <c r="LW520" s="5">
        <v>225.83004800000001</v>
      </c>
      <c r="LX520" s="5">
        <v>0</v>
      </c>
      <c r="LY520" s="5">
        <v>0</v>
      </c>
      <c r="LZ520" s="5">
        <v>0</v>
      </c>
      <c r="MA520" s="5">
        <v>0</v>
      </c>
      <c r="MB520" s="5">
        <v>0</v>
      </c>
      <c r="MC520" s="5">
        <v>0</v>
      </c>
      <c r="MD520" s="5">
        <v>0</v>
      </c>
      <c r="ME520" s="5">
        <v>0</v>
      </c>
      <c r="MF520" s="5">
        <v>0</v>
      </c>
      <c r="MG520" s="5">
        <v>0</v>
      </c>
      <c r="MH520" s="5">
        <v>0</v>
      </c>
      <c r="MI520" s="5">
        <v>0</v>
      </c>
      <c r="MJ520" s="5">
        <v>0</v>
      </c>
      <c r="MK520" s="5">
        <v>0</v>
      </c>
      <c r="ML520" s="5">
        <v>0</v>
      </c>
      <c r="MM520" s="5">
        <v>0</v>
      </c>
      <c r="MN520" s="5">
        <v>0</v>
      </c>
      <c r="MO520" s="5">
        <v>0</v>
      </c>
      <c r="MP520" s="5">
        <v>0</v>
      </c>
      <c r="MQ520" s="5">
        <v>0</v>
      </c>
      <c r="MR520" s="5">
        <v>0</v>
      </c>
      <c r="MS520" s="5">
        <v>0</v>
      </c>
      <c r="MT520" s="5">
        <v>0</v>
      </c>
      <c r="MU520" s="5">
        <v>0</v>
      </c>
      <c r="MV520" s="5">
        <v>0</v>
      </c>
      <c r="MW520" s="5">
        <v>0</v>
      </c>
      <c r="MX520" s="5">
        <v>0</v>
      </c>
      <c r="MY520" s="5">
        <v>0</v>
      </c>
      <c r="MZ520" s="5">
        <v>0</v>
      </c>
      <c r="NA520" s="5">
        <v>0</v>
      </c>
      <c r="NB520" s="5">
        <v>0</v>
      </c>
      <c r="NC520" s="5">
        <v>0</v>
      </c>
      <c r="ND520" s="5">
        <v>0</v>
      </c>
      <c r="NE520" s="5">
        <v>0</v>
      </c>
      <c r="NF520" s="5">
        <v>0</v>
      </c>
      <c r="NG520" s="5">
        <v>0</v>
      </c>
      <c r="NH520" s="5">
        <v>0</v>
      </c>
      <c r="NI520" s="5">
        <v>0</v>
      </c>
      <c r="NJ520" s="5">
        <v>0</v>
      </c>
      <c r="NK520" s="5">
        <v>0</v>
      </c>
      <c r="NL520" s="5">
        <v>0</v>
      </c>
      <c r="NM520" s="5">
        <v>0</v>
      </c>
      <c r="NN520" s="5">
        <v>0</v>
      </c>
      <c r="NO520" s="5">
        <v>0</v>
      </c>
      <c r="NP520" s="5">
        <v>0</v>
      </c>
      <c r="NQ520" s="5">
        <v>0</v>
      </c>
      <c r="NR520" s="5">
        <v>0</v>
      </c>
      <c r="NS520" s="5">
        <v>0</v>
      </c>
      <c r="NT520" s="5">
        <v>0</v>
      </c>
      <c r="NU520" s="5">
        <v>0</v>
      </c>
      <c r="NV520" s="5">
        <v>0</v>
      </c>
      <c r="NW520" s="5">
        <v>0</v>
      </c>
      <c r="NX520" s="5">
        <v>0</v>
      </c>
      <c r="NY520" s="5">
        <v>0</v>
      </c>
      <c r="NZ520" s="5">
        <v>0</v>
      </c>
      <c r="OA520" s="5">
        <v>0</v>
      </c>
      <c r="OB520" s="5">
        <v>0</v>
      </c>
      <c r="OC520" s="5">
        <v>0</v>
      </c>
      <c r="OD520" s="5">
        <v>0</v>
      </c>
      <c r="OE520" s="5">
        <v>0</v>
      </c>
      <c r="OF520" s="5">
        <v>0</v>
      </c>
      <c r="OG520" s="5">
        <v>0</v>
      </c>
      <c r="OH520" s="5">
        <v>0</v>
      </c>
      <c r="OI520" s="5">
        <v>0</v>
      </c>
      <c r="OJ520" s="5">
        <v>0</v>
      </c>
      <c r="OK520" s="5">
        <v>0</v>
      </c>
      <c r="OL520" s="5">
        <v>0</v>
      </c>
      <c r="OM520" s="5">
        <v>0</v>
      </c>
      <c r="ON520" s="5"/>
      <c r="OQ520" s="59">
        <v>0</v>
      </c>
      <c r="OR520" s="59">
        <v>0</v>
      </c>
      <c r="OS520" s="59">
        <v>0</v>
      </c>
      <c r="OT520" s="59">
        <v>0</v>
      </c>
      <c r="OU520" s="59">
        <v>0</v>
      </c>
      <c r="OV520" s="59">
        <v>0</v>
      </c>
      <c r="OW520" s="59">
        <v>0</v>
      </c>
      <c r="OX520" s="59">
        <v>0</v>
      </c>
      <c r="OY520" s="59">
        <v>0</v>
      </c>
      <c r="OZ520" s="59">
        <v>0</v>
      </c>
      <c r="PA520" s="59">
        <v>0</v>
      </c>
      <c r="PB520" s="59">
        <v>0</v>
      </c>
      <c r="PC520" s="59">
        <v>0</v>
      </c>
      <c r="PD520" s="59">
        <v>0</v>
      </c>
      <c r="PE520" s="59">
        <v>0</v>
      </c>
      <c r="PF520" s="59">
        <v>0</v>
      </c>
      <c r="PG520" s="59">
        <v>0</v>
      </c>
      <c r="PH520" s="59">
        <v>0</v>
      </c>
      <c r="PI520" s="59">
        <v>0</v>
      </c>
      <c r="PJ520" s="59">
        <v>0</v>
      </c>
      <c r="PK520" s="59">
        <v>0</v>
      </c>
      <c r="PL520" s="59">
        <v>0</v>
      </c>
      <c r="PM520" s="59">
        <v>0</v>
      </c>
      <c r="PN520" s="59">
        <v>0</v>
      </c>
      <c r="PO520" s="59">
        <v>0</v>
      </c>
      <c r="PP520" s="59">
        <v>0</v>
      </c>
      <c r="PQ520" s="59">
        <v>0</v>
      </c>
      <c r="PR520" s="59">
        <v>0</v>
      </c>
      <c r="PS520" s="59">
        <v>0</v>
      </c>
      <c r="PT520" s="59">
        <v>0</v>
      </c>
      <c r="PU520" s="59">
        <v>0</v>
      </c>
      <c r="PV520" s="59">
        <v>0</v>
      </c>
      <c r="PW520" s="59">
        <v>0</v>
      </c>
      <c r="PX520" s="59">
        <v>0</v>
      </c>
      <c r="PY520" s="59">
        <v>0</v>
      </c>
      <c r="PZ520" s="59">
        <v>0</v>
      </c>
      <c r="QA520" s="59">
        <v>0</v>
      </c>
      <c r="QB520" s="59">
        <v>0</v>
      </c>
      <c r="QC520" s="59">
        <v>0</v>
      </c>
      <c r="QD520" s="59">
        <v>0</v>
      </c>
      <c r="QE520" s="59">
        <v>0</v>
      </c>
      <c r="QF520" s="59">
        <v>0</v>
      </c>
      <c r="QG520" s="59">
        <v>0</v>
      </c>
      <c r="QH520" s="59">
        <v>0</v>
      </c>
      <c r="QI520" s="59">
        <v>0</v>
      </c>
      <c r="QJ520" s="59">
        <v>0</v>
      </c>
      <c r="QK520" s="59">
        <v>0</v>
      </c>
      <c r="QL520" s="59">
        <v>0</v>
      </c>
      <c r="QM520" s="59">
        <v>0</v>
      </c>
      <c r="QN520" s="59">
        <v>0</v>
      </c>
      <c r="QO520" s="59">
        <v>0</v>
      </c>
      <c r="QP520" s="59">
        <v>0</v>
      </c>
      <c r="QQ520" s="59">
        <v>0</v>
      </c>
      <c r="QR520" s="59">
        <v>0</v>
      </c>
      <c r="QS520" s="59">
        <v>0</v>
      </c>
      <c r="QT520" s="59">
        <v>0</v>
      </c>
      <c r="QU520" s="59">
        <v>0</v>
      </c>
      <c r="QV520" s="59">
        <v>0</v>
      </c>
      <c r="QW520" s="59">
        <v>0</v>
      </c>
      <c r="QX520" s="59">
        <v>0</v>
      </c>
      <c r="QY520" s="59">
        <v>0</v>
      </c>
      <c r="QZ520" s="59">
        <v>0</v>
      </c>
      <c r="RA520" s="59">
        <v>0</v>
      </c>
      <c r="RB520" s="59">
        <v>0</v>
      </c>
      <c r="RC520" s="59">
        <v>0</v>
      </c>
      <c r="RD520" s="59">
        <v>0</v>
      </c>
      <c r="RE520" s="59">
        <v>0</v>
      </c>
      <c r="RF520" s="59">
        <v>0</v>
      </c>
      <c r="RG520" s="59">
        <v>0</v>
      </c>
      <c r="RH520" s="59">
        <v>0</v>
      </c>
      <c r="RI520" s="59">
        <v>0</v>
      </c>
      <c r="RJ520" s="59">
        <v>0</v>
      </c>
      <c r="RK520" s="59"/>
      <c r="RN520" s="59">
        <v>500.22239999999999</v>
      </c>
      <c r="RO520" s="59">
        <v>500.22239999999999</v>
      </c>
      <c r="RP520" s="59">
        <v>500.22239999999999</v>
      </c>
      <c r="RQ520" s="59">
        <v>439.03144199999997</v>
      </c>
      <c r="RR520" s="59">
        <v>0</v>
      </c>
      <c r="RS520" s="59">
        <v>0</v>
      </c>
      <c r="RT520" s="59">
        <v>0</v>
      </c>
      <c r="RU520" s="59">
        <v>0</v>
      </c>
      <c r="RV520" s="59">
        <v>0</v>
      </c>
      <c r="RW520" s="59">
        <v>0</v>
      </c>
      <c r="RX520" s="59">
        <v>0</v>
      </c>
      <c r="RY520" s="59">
        <v>0</v>
      </c>
      <c r="RZ520" s="59">
        <v>0</v>
      </c>
      <c r="SA520" s="59">
        <v>0</v>
      </c>
      <c r="SB520" s="59">
        <v>0</v>
      </c>
      <c r="SC520" s="59">
        <v>0</v>
      </c>
      <c r="SD520" s="59">
        <v>0</v>
      </c>
      <c r="SE520" s="59">
        <v>0</v>
      </c>
      <c r="SF520" s="59">
        <v>0</v>
      </c>
      <c r="SG520" s="59">
        <v>0</v>
      </c>
      <c r="SH520" s="59">
        <v>0</v>
      </c>
      <c r="SI520" s="59">
        <v>0</v>
      </c>
      <c r="SJ520" s="59">
        <v>0</v>
      </c>
      <c r="SK520" s="59">
        <v>0</v>
      </c>
      <c r="SL520" s="59">
        <v>0</v>
      </c>
      <c r="SM520" s="59">
        <v>0</v>
      </c>
      <c r="SN520" s="59">
        <v>0</v>
      </c>
      <c r="SO520" s="59">
        <v>0</v>
      </c>
      <c r="SP520" s="59">
        <v>0</v>
      </c>
      <c r="SQ520" s="59">
        <v>0</v>
      </c>
      <c r="SR520" s="59">
        <v>0</v>
      </c>
      <c r="SS520" s="59">
        <v>0</v>
      </c>
      <c r="ST520" s="59">
        <v>0</v>
      </c>
      <c r="SU520" s="59">
        <v>0</v>
      </c>
      <c r="SV520" s="59">
        <v>0</v>
      </c>
      <c r="SW520" s="59">
        <v>0</v>
      </c>
      <c r="SX520" s="59">
        <v>0</v>
      </c>
      <c r="SY520" s="59">
        <v>0</v>
      </c>
      <c r="SZ520" s="59">
        <v>0</v>
      </c>
      <c r="TA520" s="59">
        <v>0</v>
      </c>
      <c r="TB520" s="59">
        <v>0</v>
      </c>
      <c r="TC520" s="59">
        <v>0</v>
      </c>
      <c r="TD520" s="59">
        <v>0</v>
      </c>
      <c r="TE520" s="59">
        <v>0</v>
      </c>
      <c r="TF520" s="59">
        <v>0</v>
      </c>
      <c r="TG520" s="59">
        <v>0</v>
      </c>
      <c r="TH520" s="59">
        <v>0</v>
      </c>
      <c r="TI520" s="59">
        <v>0</v>
      </c>
      <c r="TJ520" s="59">
        <v>0</v>
      </c>
      <c r="TK520" s="59">
        <v>0</v>
      </c>
      <c r="TL520" s="59">
        <v>0</v>
      </c>
      <c r="TM520" s="59">
        <v>0</v>
      </c>
      <c r="TN520" s="59">
        <v>0</v>
      </c>
      <c r="TO520" s="59">
        <v>0</v>
      </c>
      <c r="TP520" s="59">
        <v>0</v>
      </c>
      <c r="TQ520" s="59">
        <v>0</v>
      </c>
      <c r="TR520" s="59">
        <v>0</v>
      </c>
      <c r="TS520" s="59">
        <v>0</v>
      </c>
      <c r="TT520" s="59">
        <v>0</v>
      </c>
      <c r="TU520" s="59">
        <v>0</v>
      </c>
      <c r="TV520" s="59">
        <v>0</v>
      </c>
      <c r="TW520" s="59">
        <v>0</v>
      </c>
      <c r="TX520" s="59">
        <v>0</v>
      </c>
      <c r="TY520" s="59">
        <v>0</v>
      </c>
      <c r="TZ520" s="59">
        <v>0</v>
      </c>
      <c r="UA520" s="59">
        <v>0</v>
      </c>
      <c r="UB520" s="59">
        <v>0</v>
      </c>
      <c r="UC520" s="59">
        <v>0</v>
      </c>
      <c r="UD520" s="59">
        <v>0</v>
      </c>
      <c r="UE520" s="59">
        <v>0</v>
      </c>
      <c r="UF520" s="59">
        <v>0</v>
      </c>
      <c r="UG520" s="59">
        <v>0</v>
      </c>
      <c r="UH520" s="59"/>
      <c r="UK520" s="59">
        <v>941.95179400000006</v>
      </c>
      <c r="UL520" s="59">
        <v>0</v>
      </c>
      <c r="UM520" s="59">
        <v>0</v>
      </c>
      <c r="UN520" s="59">
        <v>0</v>
      </c>
      <c r="UO520" s="59">
        <v>0</v>
      </c>
      <c r="UP520" s="59">
        <v>0</v>
      </c>
      <c r="UQ520" s="59"/>
      <c r="UT520" s="59">
        <v>997.74684800000011</v>
      </c>
      <c r="UU520" s="59">
        <v>0</v>
      </c>
      <c r="UV520" s="59">
        <v>0</v>
      </c>
      <c r="UW520" s="59">
        <v>0</v>
      </c>
      <c r="UX520" s="59">
        <v>0</v>
      </c>
      <c r="UY520" s="59">
        <v>0</v>
      </c>
      <c r="UZ520" s="59"/>
      <c r="VC520" s="59">
        <v>0</v>
      </c>
      <c r="VD520" s="59">
        <v>0</v>
      </c>
      <c r="VE520" s="59">
        <v>0</v>
      </c>
      <c r="VF520" s="59">
        <v>0</v>
      </c>
      <c r="VG520" s="59">
        <v>0</v>
      </c>
      <c r="VH520" s="59">
        <v>0</v>
      </c>
      <c r="VI520" s="59"/>
      <c r="VL520" s="59">
        <v>1939.6986420000003</v>
      </c>
      <c r="VM520" s="59">
        <v>0</v>
      </c>
      <c r="VN520" s="59">
        <v>0</v>
      </c>
      <c r="VO520" s="59">
        <v>0</v>
      </c>
      <c r="VP520" s="59">
        <v>0</v>
      </c>
      <c r="VQ520" s="59">
        <v>0</v>
      </c>
      <c r="VR520" s="59"/>
      <c r="VU520" s="59">
        <v>32820.620000000003</v>
      </c>
      <c r="VV520" s="59">
        <v>0</v>
      </c>
      <c r="VW520" s="59">
        <v>0</v>
      </c>
      <c r="VX520" s="59">
        <v>0</v>
      </c>
      <c r="VY520" s="59">
        <v>0</v>
      </c>
      <c r="VZ520" s="59">
        <v>0</v>
      </c>
      <c r="WA520" s="59"/>
      <c r="WD520" s="59">
        <v>2735.0516666666667</v>
      </c>
      <c r="WE520" s="59">
        <v>0</v>
      </c>
      <c r="WF520" s="59">
        <v>0</v>
      </c>
      <c r="WG520" s="59">
        <v>0</v>
      </c>
      <c r="WH520" s="59">
        <v>0</v>
      </c>
      <c r="WI520" s="59">
        <v>0</v>
      </c>
      <c r="WJ520" s="59"/>
      <c r="WM520" s="59">
        <v>114.77346482025459</v>
      </c>
      <c r="WN520" s="59">
        <v>0</v>
      </c>
      <c r="WO520" s="59">
        <v>0</v>
      </c>
      <c r="WP520" s="59">
        <v>0</v>
      </c>
      <c r="WQ520" s="59">
        <v>0</v>
      </c>
      <c r="WR520" s="59">
        <v>0</v>
      </c>
      <c r="WS520" s="59"/>
      <c r="WV520" s="74">
        <v>46.8</v>
      </c>
      <c r="WW520" s="74">
        <v>46.8</v>
      </c>
      <c r="WX520" s="74">
        <v>46.8</v>
      </c>
      <c r="WY520" s="74">
        <v>46.8</v>
      </c>
      <c r="WZ520" s="74">
        <v>46.8</v>
      </c>
      <c r="XA520" s="74">
        <v>46.8</v>
      </c>
      <c r="XB520" s="74"/>
      <c r="XE520" s="80">
        <v>3</v>
      </c>
      <c r="XF520" s="80">
        <v>3</v>
      </c>
      <c r="XG520" s="80">
        <v>3</v>
      </c>
      <c r="XH520" s="80">
        <v>3</v>
      </c>
      <c r="XI520" s="80">
        <v>3</v>
      </c>
      <c r="XJ520" s="80">
        <v>3</v>
      </c>
      <c r="XK520" s="80"/>
      <c r="XL520" s="75"/>
      <c r="XM520" s="75"/>
      <c r="XN520" s="80">
        <v>10</v>
      </c>
      <c r="XO520" s="80">
        <v>10</v>
      </c>
      <c r="XP520" s="80">
        <v>10</v>
      </c>
      <c r="XQ520" s="80">
        <v>10</v>
      </c>
      <c r="XR520" s="80">
        <v>10</v>
      </c>
      <c r="XS520" s="80">
        <v>10</v>
      </c>
      <c r="XT520" s="80"/>
      <c r="XW520" s="80">
        <v>24</v>
      </c>
      <c r="XX520" s="80">
        <v>24</v>
      </c>
      <c r="XY520" s="80">
        <v>24</v>
      </c>
      <c r="XZ520" s="80">
        <v>24</v>
      </c>
      <c r="YA520" s="80">
        <v>24</v>
      </c>
      <c r="YB520" s="80">
        <v>24</v>
      </c>
      <c r="YC520" s="80"/>
      <c r="YF520" s="5">
        <v>239.30267415023081</v>
      </c>
      <c r="YG520" s="5">
        <v>0</v>
      </c>
      <c r="YH520" s="5">
        <v>0</v>
      </c>
      <c r="YI520" s="5">
        <v>0</v>
      </c>
      <c r="YJ520" s="5">
        <v>0</v>
      </c>
      <c r="YK520" s="5">
        <v>0</v>
      </c>
      <c r="YL520" s="5"/>
      <c r="YO520" s="5">
        <v>6886.4078892152756</v>
      </c>
      <c r="YP520" s="5">
        <v>0</v>
      </c>
      <c r="YQ520" s="5">
        <v>0</v>
      </c>
      <c r="YR520" s="5">
        <v>0</v>
      </c>
      <c r="YS520" s="5">
        <v>0</v>
      </c>
      <c r="YT520" s="5">
        <v>0</v>
      </c>
      <c r="YU520" s="5"/>
      <c r="YX520" s="5">
        <v>4709.8742034160687</v>
      </c>
      <c r="YY520" s="5">
        <v>0</v>
      </c>
      <c r="YZ520" s="5">
        <v>0</v>
      </c>
      <c r="ZA520" s="5">
        <v>0</v>
      </c>
      <c r="ZB520" s="5">
        <v>0</v>
      </c>
      <c r="ZC520" s="5">
        <v>0</v>
      </c>
      <c r="ZD520" s="5"/>
      <c r="ZG520" s="5">
        <v>311.73394880402856</v>
      </c>
      <c r="ZH520" s="5">
        <v>0</v>
      </c>
      <c r="ZI520" s="5">
        <v>0</v>
      </c>
      <c r="ZJ520" s="5">
        <v>0</v>
      </c>
      <c r="ZK520" s="5">
        <v>0</v>
      </c>
      <c r="ZL520" s="5">
        <v>0</v>
      </c>
      <c r="ZM520" s="5"/>
      <c r="ZP520" s="60">
        <v>8728.5505665128003</v>
      </c>
      <c r="ZQ520" s="60">
        <v>0</v>
      </c>
      <c r="ZR520" s="60">
        <v>0</v>
      </c>
      <c r="ZS520" s="60">
        <v>0</v>
      </c>
      <c r="ZT520" s="60">
        <v>0</v>
      </c>
      <c r="ZU520" s="60">
        <v>0</v>
      </c>
      <c r="ZV520" s="60"/>
      <c r="ZY520" s="60">
        <v>344.32039446076379</v>
      </c>
      <c r="ZZ520" s="60">
        <v>0</v>
      </c>
      <c r="AAA520" s="60">
        <v>0</v>
      </c>
      <c r="AAB520" s="60">
        <v>0</v>
      </c>
      <c r="AAC520" s="60">
        <v>0</v>
      </c>
      <c r="AAD520" s="60">
        <v>0</v>
      </c>
      <c r="AAE520" s="60"/>
      <c r="AAH520" s="60">
        <v>26168.34997901805</v>
      </c>
      <c r="AAI520" s="60">
        <v>0</v>
      </c>
      <c r="AAJ520" s="60">
        <v>0</v>
      </c>
      <c r="AAK520" s="60">
        <v>0</v>
      </c>
      <c r="AAL520" s="60">
        <v>0</v>
      </c>
      <c r="AAM520" s="60">
        <v>0</v>
      </c>
      <c r="AAN520" s="60"/>
      <c r="AAQ520" s="5">
        <v>34896.900545530851</v>
      </c>
      <c r="AAR520" s="5">
        <v>0</v>
      </c>
      <c r="AAS520" s="5">
        <v>0</v>
      </c>
      <c r="AAT520" s="5">
        <v>0</v>
      </c>
      <c r="AAU520" s="5">
        <v>0</v>
      </c>
      <c r="AAV520" s="5">
        <v>0</v>
      </c>
    </row>
    <row r="521" spans="2:724" ht="15" customHeight="1">
      <c r="B521" s="228">
        <v>248</v>
      </c>
      <c r="C521" s="228">
        <v>723782</v>
      </c>
      <c r="D521" s="229" t="s">
        <v>628</v>
      </c>
      <c r="E521" s="73" t="b">
        <v>0</v>
      </c>
      <c r="F521" s="230">
        <v>41317</v>
      </c>
      <c r="G521" s="230">
        <v>41729</v>
      </c>
      <c r="H521" s="57" t="s">
        <v>231</v>
      </c>
      <c r="I521" s="57" t="s">
        <v>199</v>
      </c>
      <c r="J521" s="229" t="s">
        <v>233</v>
      </c>
      <c r="K521" s="232">
        <v>0</v>
      </c>
      <c r="L521" s="232">
        <v>0</v>
      </c>
      <c r="M521" s="73" t="b">
        <v>1</v>
      </c>
      <c r="N521" s="73" t="b">
        <v>1</v>
      </c>
      <c r="O521" s="73" t="b">
        <v>1</v>
      </c>
      <c r="P521" s="27">
        <v>42412</v>
      </c>
      <c r="Q521" s="27">
        <v>42825</v>
      </c>
      <c r="R521" s="69">
        <v>0</v>
      </c>
      <c r="S521" s="69">
        <v>0.06</v>
      </c>
      <c r="T521" s="69">
        <v>0.06</v>
      </c>
      <c r="U521" s="69">
        <v>0.06</v>
      </c>
      <c r="V521" s="69">
        <v>0.06</v>
      </c>
      <c r="W521" s="69">
        <v>0.06</v>
      </c>
      <c r="Z521" s="232">
        <v>8464</v>
      </c>
      <c r="AA521" s="232">
        <v>8264</v>
      </c>
      <c r="AB521" s="232">
        <v>8464</v>
      </c>
      <c r="AC521" s="232">
        <v>0</v>
      </c>
      <c r="AD521" s="232">
        <v>0</v>
      </c>
      <c r="AE521" s="232">
        <v>0</v>
      </c>
      <c r="AF521" s="232">
        <v>0</v>
      </c>
      <c r="AG521" s="232">
        <v>0</v>
      </c>
      <c r="AH521" s="232">
        <v>0</v>
      </c>
      <c r="AI521" s="232">
        <v>0</v>
      </c>
      <c r="AJ521" s="232">
        <v>0</v>
      </c>
      <c r="AK521" s="232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Q521" s="5">
        <v>0</v>
      </c>
      <c r="BR521" s="5">
        <v>0</v>
      </c>
      <c r="BS521" s="5">
        <v>0</v>
      </c>
      <c r="BT521" s="5">
        <v>0</v>
      </c>
      <c r="BU521" s="5">
        <v>0</v>
      </c>
      <c r="BV521" s="5">
        <v>0</v>
      </c>
      <c r="BW521" s="5">
        <v>0</v>
      </c>
      <c r="BX521" s="5">
        <v>0</v>
      </c>
      <c r="BY521" s="5">
        <v>0</v>
      </c>
      <c r="BZ521" s="5">
        <v>0</v>
      </c>
      <c r="CA521" s="5">
        <v>0</v>
      </c>
      <c r="CB521" s="5">
        <v>0</v>
      </c>
      <c r="CC521" s="5">
        <v>0</v>
      </c>
      <c r="CD521" s="5">
        <v>0</v>
      </c>
      <c r="CE521" s="5">
        <v>0</v>
      </c>
      <c r="CF521" s="5">
        <v>0</v>
      </c>
      <c r="CG521" s="5">
        <v>0</v>
      </c>
      <c r="CH521" s="5">
        <v>0</v>
      </c>
      <c r="CI521" s="5">
        <v>0</v>
      </c>
      <c r="CJ521" s="5">
        <v>0</v>
      </c>
      <c r="CK521" s="5">
        <v>0</v>
      </c>
      <c r="CL521" s="5">
        <v>0</v>
      </c>
      <c r="CM521" s="5">
        <v>0</v>
      </c>
      <c r="CN521" s="5">
        <v>0</v>
      </c>
      <c r="CO521" s="5">
        <v>0</v>
      </c>
      <c r="CP521" s="5">
        <v>0</v>
      </c>
      <c r="CQ521" s="5">
        <v>0</v>
      </c>
      <c r="CR521" s="5">
        <v>0</v>
      </c>
      <c r="CS521" s="5">
        <v>0</v>
      </c>
      <c r="CU521" s="69">
        <v>0</v>
      </c>
      <c r="CV521" s="69">
        <v>0</v>
      </c>
      <c r="CW521" s="69">
        <v>0</v>
      </c>
      <c r="CX521" s="69">
        <v>0</v>
      </c>
      <c r="CY521" s="69">
        <v>0</v>
      </c>
      <c r="CZ521" s="69">
        <v>0</v>
      </c>
      <c r="DC521" s="5">
        <v>0</v>
      </c>
      <c r="DD521" s="5">
        <v>0</v>
      </c>
      <c r="DE521" s="5">
        <v>0</v>
      </c>
      <c r="DF521" s="5">
        <v>0</v>
      </c>
      <c r="DG521" s="5">
        <v>0</v>
      </c>
      <c r="DH521" s="5">
        <v>0</v>
      </c>
      <c r="DI521" s="5">
        <v>0</v>
      </c>
      <c r="DJ521" s="5">
        <v>0</v>
      </c>
      <c r="DK521" s="5">
        <v>0</v>
      </c>
      <c r="DL521" s="5">
        <v>0</v>
      </c>
      <c r="DM521" s="5">
        <v>0</v>
      </c>
      <c r="DN521" s="5">
        <v>0</v>
      </c>
      <c r="DO521" s="5">
        <v>0</v>
      </c>
      <c r="DP521" s="5">
        <v>0</v>
      </c>
      <c r="DQ521" s="5">
        <v>0</v>
      </c>
      <c r="DR521" s="5">
        <v>0</v>
      </c>
      <c r="DS521" s="5">
        <v>0</v>
      </c>
      <c r="DT521" s="5">
        <v>0</v>
      </c>
      <c r="DU521" s="5">
        <v>0</v>
      </c>
      <c r="DV521" s="5">
        <v>0</v>
      </c>
      <c r="DW521" s="5">
        <v>0</v>
      </c>
      <c r="DX521" s="5">
        <v>0</v>
      </c>
      <c r="DY521" s="5">
        <v>0</v>
      </c>
      <c r="DZ521" s="5">
        <v>0</v>
      </c>
      <c r="EA521" s="5">
        <v>0</v>
      </c>
      <c r="EB521" s="5">
        <v>0</v>
      </c>
      <c r="EC521" s="5">
        <v>0</v>
      </c>
      <c r="ED521" s="5">
        <v>0</v>
      </c>
      <c r="EE521" s="5">
        <v>0</v>
      </c>
      <c r="EF521" s="5">
        <v>0</v>
      </c>
      <c r="EG521" s="5">
        <v>0</v>
      </c>
      <c r="EH521" s="5">
        <v>0</v>
      </c>
      <c r="EI521" s="5">
        <v>0</v>
      </c>
      <c r="EJ521" s="5">
        <v>0</v>
      </c>
      <c r="EK521" s="5">
        <v>0</v>
      </c>
      <c r="EL521" s="5">
        <v>0</v>
      </c>
      <c r="EM521" s="5">
        <v>0</v>
      </c>
      <c r="EN521" s="5">
        <v>0</v>
      </c>
      <c r="EO521" s="5">
        <v>0</v>
      </c>
      <c r="EP521" s="5">
        <v>0</v>
      </c>
      <c r="EQ521" s="5">
        <v>0</v>
      </c>
      <c r="ER521" s="5">
        <v>0</v>
      </c>
      <c r="ES521" s="5">
        <v>0</v>
      </c>
      <c r="ET521" s="5">
        <v>0</v>
      </c>
      <c r="EU521" s="5">
        <v>0</v>
      </c>
      <c r="EV521" s="5">
        <v>0</v>
      </c>
      <c r="EW521" s="5">
        <v>0</v>
      </c>
      <c r="EX521" s="5">
        <v>0</v>
      </c>
      <c r="EY521" s="5">
        <v>0</v>
      </c>
      <c r="EZ521" s="5">
        <v>0</v>
      </c>
      <c r="FA521" s="5">
        <v>0</v>
      </c>
      <c r="FB521" s="5">
        <v>0</v>
      </c>
      <c r="FC521" s="5">
        <v>0</v>
      </c>
      <c r="FD521" s="5">
        <v>0</v>
      </c>
      <c r="FE521" s="5">
        <v>0</v>
      </c>
      <c r="FF521" s="5">
        <v>0</v>
      </c>
      <c r="FG521" s="5">
        <v>0</v>
      </c>
      <c r="FH521" s="5">
        <v>0</v>
      </c>
      <c r="FI521" s="5">
        <v>0</v>
      </c>
      <c r="FJ521" s="5">
        <v>0</v>
      </c>
      <c r="FK521" s="5">
        <v>0</v>
      </c>
      <c r="FL521" s="5">
        <v>0</v>
      </c>
      <c r="FM521" s="5">
        <v>0</v>
      </c>
      <c r="FN521" s="5">
        <v>0</v>
      </c>
      <c r="FO521" s="5">
        <v>0</v>
      </c>
      <c r="FP521" s="5">
        <v>0</v>
      </c>
      <c r="FQ521" s="5">
        <v>0</v>
      </c>
      <c r="FR521" s="5">
        <v>0</v>
      </c>
      <c r="FS521" s="5">
        <v>0</v>
      </c>
      <c r="FT521" s="5">
        <v>0</v>
      </c>
      <c r="FU521" s="5">
        <v>0</v>
      </c>
      <c r="FV521" s="5">
        <v>0</v>
      </c>
      <c r="FW521" s="5"/>
      <c r="FZ521" s="5">
        <v>8464</v>
      </c>
      <c r="GA521" s="5">
        <v>8264</v>
      </c>
      <c r="GB521" s="5">
        <v>8464</v>
      </c>
      <c r="GC521" s="5">
        <v>0</v>
      </c>
      <c r="GD521" s="5">
        <v>0</v>
      </c>
      <c r="GE521" s="5">
        <v>0</v>
      </c>
      <c r="GF521" s="5">
        <v>0</v>
      </c>
      <c r="GG521" s="5">
        <v>0</v>
      </c>
      <c r="GH521" s="5">
        <v>0</v>
      </c>
      <c r="GI521" s="5">
        <v>0</v>
      </c>
      <c r="GJ521" s="5">
        <v>0</v>
      </c>
      <c r="GK521" s="5">
        <v>0</v>
      </c>
      <c r="GL521" s="5">
        <v>0</v>
      </c>
      <c r="GM521" s="5">
        <v>0</v>
      </c>
      <c r="GN521" s="5">
        <v>0</v>
      </c>
      <c r="GO521" s="5">
        <v>0</v>
      </c>
      <c r="GP521" s="5">
        <v>0</v>
      </c>
      <c r="GQ521" s="5">
        <v>0</v>
      </c>
      <c r="GR521" s="5">
        <v>0</v>
      </c>
      <c r="GS521" s="5">
        <v>0</v>
      </c>
      <c r="GT521" s="5">
        <v>0</v>
      </c>
      <c r="GU521" s="5">
        <v>0</v>
      </c>
      <c r="GV521" s="5">
        <v>0</v>
      </c>
      <c r="GW521" s="5">
        <v>0</v>
      </c>
      <c r="GX521" s="5">
        <v>0</v>
      </c>
      <c r="GY521" s="5">
        <v>0</v>
      </c>
      <c r="GZ521" s="5">
        <v>0</v>
      </c>
      <c r="HA521" s="5">
        <v>0</v>
      </c>
      <c r="HB521" s="5">
        <v>0</v>
      </c>
      <c r="HC521" s="5">
        <v>0</v>
      </c>
      <c r="HD521" s="5">
        <v>0</v>
      </c>
      <c r="HE521" s="5">
        <v>0</v>
      </c>
      <c r="HF521" s="5">
        <v>0</v>
      </c>
      <c r="HG521" s="5">
        <v>0</v>
      </c>
      <c r="HH521" s="5">
        <v>0</v>
      </c>
      <c r="HI521" s="5">
        <v>0</v>
      </c>
      <c r="HJ521" s="5">
        <v>0</v>
      </c>
      <c r="HK521" s="5">
        <v>0</v>
      </c>
      <c r="HL521" s="5">
        <v>0</v>
      </c>
      <c r="HM521" s="5">
        <v>0</v>
      </c>
      <c r="HN521" s="5">
        <v>0</v>
      </c>
      <c r="HO521" s="5">
        <v>0</v>
      </c>
      <c r="HP521" s="5">
        <v>0</v>
      </c>
      <c r="HQ521" s="5">
        <v>0</v>
      </c>
      <c r="HR521" s="5">
        <v>0</v>
      </c>
      <c r="HS521" s="5">
        <v>0</v>
      </c>
      <c r="HT521" s="5">
        <v>0</v>
      </c>
      <c r="HU521" s="5">
        <v>0</v>
      </c>
      <c r="HV521" s="5">
        <v>0</v>
      </c>
      <c r="HW521" s="5">
        <v>0</v>
      </c>
      <c r="HX521" s="5">
        <v>0</v>
      </c>
      <c r="HY521" s="5">
        <v>0</v>
      </c>
      <c r="HZ521" s="5">
        <v>0</v>
      </c>
      <c r="IA521" s="5">
        <v>0</v>
      </c>
      <c r="IB521" s="5">
        <v>0</v>
      </c>
      <c r="IC521" s="5">
        <v>0</v>
      </c>
      <c r="ID521" s="5">
        <v>0</v>
      </c>
      <c r="IE521" s="5">
        <v>0</v>
      </c>
      <c r="IF521" s="5">
        <v>0</v>
      </c>
      <c r="IG521" s="5">
        <v>0</v>
      </c>
      <c r="IH521" s="5">
        <v>0</v>
      </c>
      <c r="II521" s="5">
        <v>0</v>
      </c>
      <c r="IJ521" s="5">
        <v>0</v>
      </c>
      <c r="IK521" s="5">
        <v>0</v>
      </c>
      <c r="IL521" s="5">
        <v>0</v>
      </c>
      <c r="IM521" s="5">
        <v>0</v>
      </c>
      <c r="IN521" s="5">
        <v>0</v>
      </c>
      <c r="IO521" s="5">
        <v>0</v>
      </c>
      <c r="IP521" s="5">
        <v>0</v>
      </c>
      <c r="IQ521" s="5">
        <v>0</v>
      </c>
      <c r="IR521" s="5">
        <v>0</v>
      </c>
      <c r="IS521" s="5">
        <v>0</v>
      </c>
      <c r="IT521" s="5"/>
      <c r="IW521" s="5">
        <v>242.91679999999999</v>
      </c>
      <c r="IX521" s="5">
        <v>237.17679999999999</v>
      </c>
      <c r="IY521" s="5">
        <v>242.91679999999999</v>
      </c>
      <c r="IZ521" s="5">
        <v>0</v>
      </c>
      <c r="JA521" s="5">
        <v>0</v>
      </c>
      <c r="JB521" s="5">
        <v>0</v>
      </c>
      <c r="JC521" s="5">
        <v>0</v>
      </c>
      <c r="JD521" s="5">
        <v>0</v>
      </c>
      <c r="JE521" s="5">
        <v>0</v>
      </c>
      <c r="JF521" s="5">
        <v>0</v>
      </c>
      <c r="JG521" s="5">
        <v>0</v>
      </c>
      <c r="JH521" s="5">
        <v>0</v>
      </c>
      <c r="JI521" s="5">
        <v>0</v>
      </c>
      <c r="JJ521" s="5">
        <v>0</v>
      </c>
      <c r="JK521" s="5">
        <v>0</v>
      </c>
      <c r="JL521" s="5">
        <v>0</v>
      </c>
      <c r="JM521" s="5">
        <v>0</v>
      </c>
      <c r="JN521" s="5">
        <v>0</v>
      </c>
      <c r="JO521" s="5">
        <v>0</v>
      </c>
      <c r="JP521" s="5">
        <v>0</v>
      </c>
      <c r="JQ521" s="5">
        <v>0</v>
      </c>
      <c r="JR521" s="5">
        <v>0</v>
      </c>
      <c r="JS521" s="5">
        <v>0</v>
      </c>
      <c r="JT521" s="5">
        <v>0</v>
      </c>
      <c r="JU521" s="5">
        <v>0</v>
      </c>
      <c r="JV521" s="5">
        <v>0</v>
      </c>
      <c r="JW521" s="5">
        <v>0</v>
      </c>
      <c r="JX521" s="5">
        <v>0</v>
      </c>
      <c r="JY521" s="5">
        <v>0</v>
      </c>
      <c r="JZ521" s="5">
        <v>0</v>
      </c>
      <c r="KA521" s="5">
        <v>0</v>
      </c>
      <c r="KB521" s="5">
        <v>0</v>
      </c>
      <c r="KC521" s="5">
        <v>0</v>
      </c>
      <c r="KD521" s="5">
        <v>0</v>
      </c>
      <c r="KE521" s="5">
        <v>0</v>
      </c>
      <c r="KF521" s="5">
        <v>0</v>
      </c>
      <c r="KG521" s="5">
        <v>0</v>
      </c>
      <c r="KH521" s="5">
        <v>0</v>
      </c>
      <c r="KI521" s="5">
        <v>0</v>
      </c>
      <c r="KJ521" s="5">
        <v>0</v>
      </c>
      <c r="KK521" s="5">
        <v>0</v>
      </c>
      <c r="KL521" s="5">
        <v>0</v>
      </c>
      <c r="KM521" s="5">
        <v>0</v>
      </c>
      <c r="KN521" s="5">
        <v>0</v>
      </c>
      <c r="KO521" s="5">
        <v>0</v>
      </c>
      <c r="KP521" s="5">
        <v>0</v>
      </c>
      <c r="KQ521" s="5">
        <v>0</v>
      </c>
      <c r="KR521" s="5">
        <v>0</v>
      </c>
      <c r="KS521" s="5">
        <v>0</v>
      </c>
      <c r="KT521" s="5">
        <v>0</v>
      </c>
      <c r="KU521" s="5">
        <v>0</v>
      </c>
      <c r="KV521" s="5">
        <v>0</v>
      </c>
      <c r="KW521" s="5">
        <v>0</v>
      </c>
      <c r="KX521" s="5">
        <v>0</v>
      </c>
      <c r="KY521" s="5">
        <v>0</v>
      </c>
      <c r="KZ521" s="5">
        <v>0</v>
      </c>
      <c r="LA521" s="5">
        <v>0</v>
      </c>
      <c r="LB521" s="5">
        <v>0</v>
      </c>
      <c r="LC521" s="5">
        <v>0</v>
      </c>
      <c r="LD521" s="5">
        <v>0</v>
      </c>
      <c r="LE521" s="5">
        <v>0</v>
      </c>
      <c r="LF521" s="5">
        <v>0</v>
      </c>
      <c r="LG521" s="5">
        <v>0</v>
      </c>
      <c r="LH521" s="5">
        <v>0</v>
      </c>
      <c r="LI521" s="5">
        <v>0</v>
      </c>
      <c r="LJ521" s="5">
        <v>0</v>
      </c>
      <c r="LK521" s="5">
        <v>0</v>
      </c>
      <c r="LL521" s="5">
        <v>0</v>
      </c>
      <c r="LM521" s="5">
        <v>0</v>
      </c>
      <c r="LN521" s="5">
        <v>0</v>
      </c>
      <c r="LO521" s="5">
        <v>0</v>
      </c>
      <c r="LP521" s="5">
        <v>0</v>
      </c>
      <c r="LQ521" s="5"/>
      <c r="LT521" s="5">
        <v>257.30560000000003</v>
      </c>
      <c r="LU521" s="5">
        <v>251.22559999999999</v>
      </c>
      <c r="LV521" s="5">
        <v>257.30560000000003</v>
      </c>
      <c r="LW521" s="5">
        <v>0</v>
      </c>
      <c r="LX521" s="5">
        <v>0</v>
      </c>
      <c r="LY521" s="5">
        <v>0</v>
      </c>
      <c r="LZ521" s="5">
        <v>0</v>
      </c>
      <c r="MA521" s="5">
        <v>0</v>
      </c>
      <c r="MB521" s="5">
        <v>0</v>
      </c>
      <c r="MC521" s="5">
        <v>0</v>
      </c>
      <c r="MD521" s="5">
        <v>0</v>
      </c>
      <c r="ME521" s="5">
        <v>0</v>
      </c>
      <c r="MF521" s="5">
        <v>0</v>
      </c>
      <c r="MG521" s="5">
        <v>0</v>
      </c>
      <c r="MH521" s="5">
        <v>0</v>
      </c>
      <c r="MI521" s="5">
        <v>0</v>
      </c>
      <c r="MJ521" s="5">
        <v>0</v>
      </c>
      <c r="MK521" s="5">
        <v>0</v>
      </c>
      <c r="ML521" s="5">
        <v>0</v>
      </c>
      <c r="MM521" s="5">
        <v>0</v>
      </c>
      <c r="MN521" s="5">
        <v>0</v>
      </c>
      <c r="MO521" s="5">
        <v>0</v>
      </c>
      <c r="MP521" s="5">
        <v>0</v>
      </c>
      <c r="MQ521" s="5">
        <v>0</v>
      </c>
      <c r="MR521" s="5">
        <v>0</v>
      </c>
      <c r="MS521" s="5">
        <v>0</v>
      </c>
      <c r="MT521" s="5">
        <v>0</v>
      </c>
      <c r="MU521" s="5">
        <v>0</v>
      </c>
      <c r="MV521" s="5">
        <v>0</v>
      </c>
      <c r="MW521" s="5">
        <v>0</v>
      </c>
      <c r="MX521" s="5">
        <v>0</v>
      </c>
      <c r="MY521" s="5">
        <v>0</v>
      </c>
      <c r="MZ521" s="5">
        <v>0</v>
      </c>
      <c r="NA521" s="5">
        <v>0</v>
      </c>
      <c r="NB521" s="5">
        <v>0</v>
      </c>
      <c r="NC521" s="5">
        <v>0</v>
      </c>
      <c r="ND521" s="5">
        <v>0</v>
      </c>
      <c r="NE521" s="5">
        <v>0</v>
      </c>
      <c r="NF521" s="5">
        <v>0</v>
      </c>
      <c r="NG521" s="5">
        <v>0</v>
      </c>
      <c r="NH521" s="5">
        <v>0</v>
      </c>
      <c r="NI521" s="5">
        <v>0</v>
      </c>
      <c r="NJ521" s="5">
        <v>0</v>
      </c>
      <c r="NK521" s="5">
        <v>0</v>
      </c>
      <c r="NL521" s="5">
        <v>0</v>
      </c>
      <c r="NM521" s="5">
        <v>0</v>
      </c>
      <c r="NN521" s="5">
        <v>0</v>
      </c>
      <c r="NO521" s="5">
        <v>0</v>
      </c>
      <c r="NP521" s="5">
        <v>0</v>
      </c>
      <c r="NQ521" s="5">
        <v>0</v>
      </c>
      <c r="NR521" s="5">
        <v>0</v>
      </c>
      <c r="NS521" s="5">
        <v>0</v>
      </c>
      <c r="NT521" s="5">
        <v>0</v>
      </c>
      <c r="NU521" s="5">
        <v>0</v>
      </c>
      <c r="NV521" s="5">
        <v>0</v>
      </c>
      <c r="NW521" s="5">
        <v>0</v>
      </c>
      <c r="NX521" s="5">
        <v>0</v>
      </c>
      <c r="NY521" s="5">
        <v>0</v>
      </c>
      <c r="NZ521" s="5">
        <v>0</v>
      </c>
      <c r="OA521" s="5">
        <v>0</v>
      </c>
      <c r="OB521" s="5">
        <v>0</v>
      </c>
      <c r="OC521" s="5">
        <v>0</v>
      </c>
      <c r="OD521" s="5">
        <v>0</v>
      </c>
      <c r="OE521" s="5">
        <v>0</v>
      </c>
      <c r="OF521" s="5">
        <v>0</v>
      </c>
      <c r="OG521" s="5">
        <v>0</v>
      </c>
      <c r="OH521" s="5">
        <v>0</v>
      </c>
      <c r="OI521" s="5">
        <v>0</v>
      </c>
      <c r="OJ521" s="5">
        <v>0</v>
      </c>
      <c r="OK521" s="5">
        <v>0</v>
      </c>
      <c r="OL521" s="5">
        <v>0</v>
      </c>
      <c r="OM521" s="5">
        <v>0</v>
      </c>
      <c r="ON521" s="5"/>
      <c r="OQ521" s="59">
        <v>0</v>
      </c>
      <c r="OR521" s="59">
        <v>0</v>
      </c>
      <c r="OS521" s="59">
        <v>0</v>
      </c>
      <c r="OT521" s="59">
        <v>0</v>
      </c>
      <c r="OU521" s="59">
        <v>0</v>
      </c>
      <c r="OV521" s="59">
        <v>0</v>
      </c>
      <c r="OW521" s="59">
        <v>0</v>
      </c>
      <c r="OX521" s="59">
        <v>0</v>
      </c>
      <c r="OY521" s="59">
        <v>0</v>
      </c>
      <c r="OZ521" s="59">
        <v>0</v>
      </c>
      <c r="PA521" s="59">
        <v>0</v>
      </c>
      <c r="PB521" s="59">
        <v>0</v>
      </c>
      <c r="PC521" s="59">
        <v>0</v>
      </c>
      <c r="PD521" s="59">
        <v>0</v>
      </c>
      <c r="PE521" s="59">
        <v>0</v>
      </c>
      <c r="PF521" s="59">
        <v>0</v>
      </c>
      <c r="PG521" s="59">
        <v>0</v>
      </c>
      <c r="PH521" s="59">
        <v>0</v>
      </c>
      <c r="PI521" s="59">
        <v>0</v>
      </c>
      <c r="PJ521" s="59">
        <v>0</v>
      </c>
      <c r="PK521" s="59">
        <v>0</v>
      </c>
      <c r="PL521" s="59">
        <v>0</v>
      </c>
      <c r="PM521" s="59">
        <v>0</v>
      </c>
      <c r="PN521" s="59">
        <v>0</v>
      </c>
      <c r="PO521" s="59">
        <v>0</v>
      </c>
      <c r="PP521" s="59">
        <v>0</v>
      </c>
      <c r="PQ521" s="59">
        <v>0</v>
      </c>
      <c r="PR521" s="59">
        <v>0</v>
      </c>
      <c r="PS521" s="59">
        <v>0</v>
      </c>
      <c r="PT521" s="59">
        <v>0</v>
      </c>
      <c r="PU521" s="59">
        <v>0</v>
      </c>
      <c r="PV521" s="59">
        <v>0</v>
      </c>
      <c r="PW521" s="59">
        <v>0</v>
      </c>
      <c r="PX521" s="59">
        <v>0</v>
      </c>
      <c r="PY521" s="59">
        <v>0</v>
      </c>
      <c r="PZ521" s="59">
        <v>0</v>
      </c>
      <c r="QA521" s="59">
        <v>0</v>
      </c>
      <c r="QB521" s="59">
        <v>0</v>
      </c>
      <c r="QC521" s="59">
        <v>0</v>
      </c>
      <c r="QD521" s="59">
        <v>0</v>
      </c>
      <c r="QE521" s="59">
        <v>0</v>
      </c>
      <c r="QF521" s="59">
        <v>0</v>
      </c>
      <c r="QG521" s="59">
        <v>0</v>
      </c>
      <c r="QH521" s="59">
        <v>0</v>
      </c>
      <c r="QI521" s="59">
        <v>0</v>
      </c>
      <c r="QJ521" s="59">
        <v>0</v>
      </c>
      <c r="QK521" s="59">
        <v>0</v>
      </c>
      <c r="QL521" s="59">
        <v>0</v>
      </c>
      <c r="QM521" s="59">
        <v>0</v>
      </c>
      <c r="QN521" s="59">
        <v>0</v>
      </c>
      <c r="QO521" s="59">
        <v>0</v>
      </c>
      <c r="QP521" s="59">
        <v>0</v>
      </c>
      <c r="QQ521" s="59">
        <v>0</v>
      </c>
      <c r="QR521" s="59">
        <v>0</v>
      </c>
      <c r="QS521" s="59">
        <v>0</v>
      </c>
      <c r="QT521" s="59">
        <v>0</v>
      </c>
      <c r="QU521" s="59">
        <v>0</v>
      </c>
      <c r="QV521" s="59">
        <v>0</v>
      </c>
      <c r="QW521" s="59">
        <v>0</v>
      </c>
      <c r="QX521" s="59">
        <v>0</v>
      </c>
      <c r="QY521" s="59">
        <v>0</v>
      </c>
      <c r="QZ521" s="59">
        <v>0</v>
      </c>
      <c r="RA521" s="59">
        <v>0</v>
      </c>
      <c r="RB521" s="59">
        <v>0</v>
      </c>
      <c r="RC521" s="59">
        <v>0</v>
      </c>
      <c r="RD521" s="59">
        <v>0</v>
      </c>
      <c r="RE521" s="59">
        <v>0</v>
      </c>
      <c r="RF521" s="59">
        <v>0</v>
      </c>
      <c r="RG521" s="59">
        <v>0</v>
      </c>
      <c r="RH521" s="59">
        <v>0</v>
      </c>
      <c r="RI521" s="59">
        <v>0</v>
      </c>
      <c r="RJ521" s="59">
        <v>0</v>
      </c>
      <c r="RK521" s="59"/>
      <c r="RN521" s="59">
        <v>500.22239999999999</v>
      </c>
      <c r="RO521" s="59">
        <v>488.40239999999994</v>
      </c>
      <c r="RP521" s="59">
        <v>500.22239999999999</v>
      </c>
      <c r="RQ521" s="59">
        <v>0</v>
      </c>
      <c r="RR521" s="59">
        <v>0</v>
      </c>
      <c r="RS521" s="59">
        <v>0</v>
      </c>
      <c r="RT521" s="59">
        <v>0</v>
      </c>
      <c r="RU521" s="59">
        <v>0</v>
      </c>
      <c r="RV521" s="59">
        <v>0</v>
      </c>
      <c r="RW521" s="59">
        <v>0</v>
      </c>
      <c r="RX521" s="59">
        <v>0</v>
      </c>
      <c r="RY521" s="59">
        <v>0</v>
      </c>
      <c r="RZ521" s="59">
        <v>0</v>
      </c>
      <c r="SA521" s="59">
        <v>0</v>
      </c>
      <c r="SB521" s="59">
        <v>0</v>
      </c>
      <c r="SC521" s="59">
        <v>0</v>
      </c>
      <c r="SD521" s="59">
        <v>0</v>
      </c>
      <c r="SE521" s="59">
        <v>0</v>
      </c>
      <c r="SF521" s="59">
        <v>0</v>
      </c>
      <c r="SG521" s="59">
        <v>0</v>
      </c>
      <c r="SH521" s="59">
        <v>0</v>
      </c>
      <c r="SI521" s="59">
        <v>0</v>
      </c>
      <c r="SJ521" s="59">
        <v>0</v>
      </c>
      <c r="SK521" s="59">
        <v>0</v>
      </c>
      <c r="SL521" s="59">
        <v>0</v>
      </c>
      <c r="SM521" s="59">
        <v>0</v>
      </c>
      <c r="SN521" s="59">
        <v>0</v>
      </c>
      <c r="SO521" s="59">
        <v>0</v>
      </c>
      <c r="SP521" s="59">
        <v>0</v>
      </c>
      <c r="SQ521" s="59">
        <v>0</v>
      </c>
      <c r="SR521" s="59">
        <v>0</v>
      </c>
      <c r="SS521" s="59">
        <v>0</v>
      </c>
      <c r="ST521" s="59">
        <v>0</v>
      </c>
      <c r="SU521" s="59">
        <v>0</v>
      </c>
      <c r="SV521" s="59">
        <v>0</v>
      </c>
      <c r="SW521" s="59">
        <v>0</v>
      </c>
      <c r="SX521" s="59">
        <v>0</v>
      </c>
      <c r="SY521" s="59">
        <v>0</v>
      </c>
      <c r="SZ521" s="59">
        <v>0</v>
      </c>
      <c r="TA521" s="59">
        <v>0</v>
      </c>
      <c r="TB521" s="59">
        <v>0</v>
      </c>
      <c r="TC521" s="59">
        <v>0</v>
      </c>
      <c r="TD521" s="59">
        <v>0</v>
      </c>
      <c r="TE521" s="59">
        <v>0</v>
      </c>
      <c r="TF521" s="59">
        <v>0</v>
      </c>
      <c r="TG521" s="59">
        <v>0</v>
      </c>
      <c r="TH521" s="59">
        <v>0</v>
      </c>
      <c r="TI521" s="59">
        <v>0</v>
      </c>
      <c r="TJ521" s="59">
        <v>0</v>
      </c>
      <c r="TK521" s="59">
        <v>0</v>
      </c>
      <c r="TL521" s="59">
        <v>0</v>
      </c>
      <c r="TM521" s="59">
        <v>0</v>
      </c>
      <c r="TN521" s="59">
        <v>0</v>
      </c>
      <c r="TO521" s="59">
        <v>0</v>
      </c>
      <c r="TP521" s="59">
        <v>0</v>
      </c>
      <c r="TQ521" s="59">
        <v>0</v>
      </c>
      <c r="TR521" s="59">
        <v>0</v>
      </c>
      <c r="TS521" s="59">
        <v>0</v>
      </c>
      <c r="TT521" s="59">
        <v>0</v>
      </c>
      <c r="TU521" s="59">
        <v>0</v>
      </c>
      <c r="TV521" s="59">
        <v>0</v>
      </c>
      <c r="TW521" s="59">
        <v>0</v>
      </c>
      <c r="TX521" s="59">
        <v>0</v>
      </c>
      <c r="TY521" s="59">
        <v>0</v>
      </c>
      <c r="TZ521" s="59">
        <v>0</v>
      </c>
      <c r="UA521" s="59">
        <v>0</v>
      </c>
      <c r="UB521" s="59">
        <v>0</v>
      </c>
      <c r="UC521" s="59">
        <v>0</v>
      </c>
      <c r="UD521" s="59">
        <v>0</v>
      </c>
      <c r="UE521" s="59">
        <v>0</v>
      </c>
      <c r="UF521" s="59">
        <v>0</v>
      </c>
      <c r="UG521" s="59">
        <v>0</v>
      </c>
      <c r="UH521" s="59"/>
      <c r="UK521" s="59">
        <v>723.0104</v>
      </c>
      <c r="UL521" s="59">
        <v>0</v>
      </c>
      <c r="UM521" s="59">
        <v>0</v>
      </c>
      <c r="UN521" s="59">
        <v>0</v>
      </c>
      <c r="UO521" s="59">
        <v>0</v>
      </c>
      <c r="UP521" s="59">
        <v>0</v>
      </c>
      <c r="UQ521" s="59"/>
      <c r="UT521" s="59">
        <v>765.83680000000004</v>
      </c>
      <c r="UU521" s="59">
        <v>0</v>
      </c>
      <c r="UV521" s="59">
        <v>0</v>
      </c>
      <c r="UW521" s="59">
        <v>0</v>
      </c>
      <c r="UX521" s="59">
        <v>0</v>
      </c>
      <c r="UY521" s="59">
        <v>0</v>
      </c>
      <c r="UZ521" s="59"/>
      <c r="VC521" s="59">
        <v>0</v>
      </c>
      <c r="VD521" s="59">
        <v>0</v>
      </c>
      <c r="VE521" s="59">
        <v>0</v>
      </c>
      <c r="VF521" s="59">
        <v>0</v>
      </c>
      <c r="VG521" s="59">
        <v>0</v>
      </c>
      <c r="VH521" s="59">
        <v>0</v>
      </c>
      <c r="VI521" s="59"/>
      <c r="VL521" s="59">
        <v>1488.8472000000002</v>
      </c>
      <c r="VM521" s="59">
        <v>0</v>
      </c>
      <c r="VN521" s="59">
        <v>0</v>
      </c>
      <c r="VO521" s="59">
        <v>0</v>
      </c>
      <c r="VP521" s="59">
        <v>0</v>
      </c>
      <c r="VQ521" s="59">
        <v>0</v>
      </c>
      <c r="VR521" s="59"/>
      <c r="VU521" s="59">
        <v>25192</v>
      </c>
      <c r="VV521" s="59">
        <v>0</v>
      </c>
      <c r="VW521" s="59">
        <v>0</v>
      </c>
      <c r="VX521" s="59">
        <v>0</v>
      </c>
      <c r="VY521" s="59">
        <v>0</v>
      </c>
      <c r="VZ521" s="59">
        <v>0</v>
      </c>
      <c r="WA521" s="59"/>
      <c r="WD521" s="59">
        <v>2099.3333333333335</v>
      </c>
      <c r="WE521" s="59">
        <v>0</v>
      </c>
      <c r="WF521" s="59">
        <v>0</v>
      </c>
      <c r="WG521" s="59">
        <v>0</v>
      </c>
      <c r="WH521" s="59">
        <v>0</v>
      </c>
      <c r="WI521" s="59">
        <v>0</v>
      </c>
      <c r="WJ521" s="59"/>
      <c r="WM521" s="59">
        <v>88.096237235977071</v>
      </c>
      <c r="WN521" s="59">
        <v>0</v>
      </c>
      <c r="WO521" s="59">
        <v>0</v>
      </c>
      <c r="WP521" s="59">
        <v>0</v>
      </c>
      <c r="WQ521" s="59">
        <v>0</v>
      </c>
      <c r="WR521" s="59">
        <v>0</v>
      </c>
      <c r="WS521" s="59"/>
      <c r="WV521" s="74">
        <v>13.633333333333333</v>
      </c>
      <c r="WW521" s="74">
        <v>13.633333333333333</v>
      </c>
      <c r="WX521" s="74">
        <v>13.633333333333333</v>
      </c>
      <c r="WY521" s="74">
        <v>13.633333333333333</v>
      </c>
      <c r="WZ521" s="74">
        <v>13.633333333333333</v>
      </c>
      <c r="XA521" s="74">
        <v>13.633333333333333</v>
      </c>
      <c r="XB521" s="74"/>
      <c r="XE521" s="80">
        <v>1</v>
      </c>
      <c r="XF521" s="80">
        <v>1</v>
      </c>
      <c r="XG521" s="80">
        <v>1</v>
      </c>
      <c r="XH521" s="80">
        <v>1</v>
      </c>
      <c r="XI521" s="80">
        <v>1</v>
      </c>
      <c r="XJ521" s="80">
        <v>1</v>
      </c>
      <c r="XK521" s="80"/>
      <c r="XL521" s="75"/>
      <c r="XM521" s="75"/>
      <c r="XN521" s="80">
        <v>1</v>
      </c>
      <c r="XO521" s="80">
        <v>1</v>
      </c>
      <c r="XP521" s="80">
        <v>1</v>
      </c>
      <c r="XQ521" s="80">
        <v>1</v>
      </c>
      <c r="XR521" s="80">
        <v>1</v>
      </c>
      <c r="XS521" s="80">
        <v>1</v>
      </c>
      <c r="XT521" s="80"/>
      <c r="XW521" s="80">
        <v>19</v>
      </c>
      <c r="XX521" s="80">
        <v>19</v>
      </c>
      <c r="XY521" s="80">
        <v>19</v>
      </c>
      <c r="XZ521" s="80">
        <v>19</v>
      </c>
      <c r="YA521" s="80">
        <v>19</v>
      </c>
      <c r="YB521" s="80">
        <v>19</v>
      </c>
      <c r="YC521" s="80"/>
      <c r="YF521" s="5">
        <v>183.68065463701237</v>
      </c>
      <c r="YG521" s="5">
        <v>0</v>
      </c>
      <c r="YH521" s="5">
        <v>0</v>
      </c>
      <c r="YI521" s="5">
        <v>0</v>
      </c>
      <c r="YJ521" s="5">
        <v>0</v>
      </c>
      <c r="YK521" s="5">
        <v>0</v>
      </c>
      <c r="YL521" s="5"/>
      <c r="YO521" s="5">
        <v>3964.3306756189681</v>
      </c>
      <c r="YP521" s="5">
        <v>0</v>
      </c>
      <c r="YQ521" s="5">
        <v>0</v>
      </c>
      <c r="YR521" s="5">
        <v>0</v>
      </c>
      <c r="YS521" s="5">
        <v>0</v>
      </c>
      <c r="YT521" s="5">
        <v>0</v>
      </c>
      <c r="YU521" s="5"/>
      <c r="YX521" s="5">
        <v>2711.3553369602159</v>
      </c>
      <c r="YY521" s="5">
        <v>0</v>
      </c>
      <c r="YZ521" s="5">
        <v>0</v>
      </c>
      <c r="ZA521" s="5">
        <v>0</v>
      </c>
      <c r="ZB521" s="5">
        <v>0</v>
      </c>
      <c r="ZC521" s="5">
        <v>0</v>
      </c>
      <c r="ZD521" s="5"/>
      <c r="ZG521" s="5">
        <v>355.18254301300885</v>
      </c>
      <c r="ZH521" s="5">
        <v>0</v>
      </c>
      <c r="ZI521" s="5">
        <v>0</v>
      </c>
      <c r="ZJ521" s="5">
        <v>0</v>
      </c>
      <c r="ZK521" s="5">
        <v>0</v>
      </c>
      <c r="ZL521" s="5">
        <v>0</v>
      </c>
      <c r="ZM521" s="5"/>
      <c r="ZP521" s="60">
        <v>9945.1112043642479</v>
      </c>
      <c r="ZQ521" s="60">
        <v>0</v>
      </c>
      <c r="ZR521" s="60">
        <v>0</v>
      </c>
      <c r="ZS521" s="60">
        <v>0</v>
      </c>
      <c r="ZT521" s="60">
        <v>0</v>
      </c>
      <c r="ZU521" s="60">
        <v>0</v>
      </c>
      <c r="ZV521" s="60"/>
      <c r="ZY521" s="60">
        <v>352.38494894390828</v>
      </c>
      <c r="ZZ521" s="60">
        <v>0</v>
      </c>
      <c r="AAA521" s="60">
        <v>0</v>
      </c>
      <c r="AAB521" s="60">
        <v>0</v>
      </c>
      <c r="AAC521" s="60">
        <v>0</v>
      </c>
      <c r="AAD521" s="60">
        <v>0</v>
      </c>
      <c r="AAE521" s="60"/>
      <c r="AAH521" s="60">
        <v>7400.0839278220737</v>
      </c>
      <c r="AAI521" s="60">
        <v>0</v>
      </c>
      <c r="AAJ521" s="60">
        <v>0</v>
      </c>
      <c r="AAK521" s="60">
        <v>0</v>
      </c>
      <c r="AAL521" s="60">
        <v>0</v>
      </c>
      <c r="AAM521" s="60">
        <v>0</v>
      </c>
      <c r="AAN521" s="60"/>
      <c r="AAQ521" s="5">
        <v>17345.195132186323</v>
      </c>
      <c r="AAR521" s="5">
        <v>0</v>
      </c>
      <c r="AAS521" s="5">
        <v>0</v>
      </c>
      <c r="AAT521" s="5">
        <v>0</v>
      </c>
      <c r="AAU521" s="5">
        <v>0</v>
      </c>
      <c r="AAV521" s="5">
        <v>0</v>
      </c>
    </row>
    <row r="522" spans="2:724" ht="15" customHeight="1">
      <c r="B522" s="228">
        <v>249</v>
      </c>
      <c r="C522" s="228">
        <v>767343</v>
      </c>
      <c r="D522" s="229" t="s">
        <v>629</v>
      </c>
      <c r="E522" s="73" t="b">
        <v>0</v>
      </c>
      <c r="F522" s="230">
        <v>41139</v>
      </c>
      <c r="G522" s="230">
        <v>41659</v>
      </c>
      <c r="H522" s="57" t="s">
        <v>231</v>
      </c>
      <c r="I522" s="57" t="s">
        <v>198</v>
      </c>
      <c r="J522" s="229" t="s">
        <v>232</v>
      </c>
      <c r="K522" s="232">
        <v>0</v>
      </c>
      <c r="L522" s="232">
        <v>0</v>
      </c>
      <c r="M522" s="73" t="b">
        <v>1</v>
      </c>
      <c r="N522" s="73" t="b">
        <v>1</v>
      </c>
      <c r="O522" s="73" t="b">
        <v>1</v>
      </c>
      <c r="P522" s="27">
        <v>42234</v>
      </c>
      <c r="Q522" s="27">
        <v>42755</v>
      </c>
      <c r="R522" s="69">
        <v>0</v>
      </c>
      <c r="S522" s="69">
        <v>0.06</v>
      </c>
      <c r="T522" s="69">
        <v>0.06</v>
      </c>
      <c r="U522" s="69">
        <v>0.06</v>
      </c>
      <c r="V522" s="69">
        <v>0.06</v>
      </c>
      <c r="W522" s="69">
        <v>0.06</v>
      </c>
      <c r="Z522" s="232">
        <v>6001.9</v>
      </c>
      <c r="AA522" s="232">
        <v>0</v>
      </c>
      <c r="AB522" s="232">
        <v>0</v>
      </c>
      <c r="AC522" s="232">
        <v>0</v>
      </c>
      <c r="AD522" s="232">
        <v>0</v>
      </c>
      <c r="AE522" s="232">
        <v>0</v>
      </c>
      <c r="AF522" s="232">
        <v>0</v>
      </c>
      <c r="AG522" s="232">
        <v>0</v>
      </c>
      <c r="AH522" s="232">
        <v>0</v>
      </c>
      <c r="AI522" s="232">
        <v>0</v>
      </c>
      <c r="AJ522" s="232">
        <v>0</v>
      </c>
      <c r="AK522" s="232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Q522" s="5">
        <v>0</v>
      </c>
      <c r="BR522" s="5">
        <v>0</v>
      </c>
      <c r="BS522" s="5">
        <v>0</v>
      </c>
      <c r="BT522" s="5">
        <v>0</v>
      </c>
      <c r="BU522" s="5">
        <v>0</v>
      </c>
      <c r="BV522" s="5">
        <v>0</v>
      </c>
      <c r="BW522" s="5">
        <v>0</v>
      </c>
      <c r="BX522" s="5">
        <v>0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5">
        <v>0</v>
      </c>
      <c r="CF522" s="5">
        <v>0</v>
      </c>
      <c r="CG522" s="5">
        <v>0</v>
      </c>
      <c r="CH522" s="5">
        <v>0</v>
      </c>
      <c r="CI522" s="5">
        <v>0</v>
      </c>
      <c r="CJ522" s="5">
        <v>0</v>
      </c>
      <c r="CK522" s="5">
        <v>0</v>
      </c>
      <c r="CL522" s="5">
        <v>0</v>
      </c>
      <c r="CM522" s="5">
        <v>0</v>
      </c>
      <c r="CN522" s="5">
        <v>0</v>
      </c>
      <c r="CO522" s="5">
        <v>0</v>
      </c>
      <c r="CP522" s="5">
        <v>0</v>
      </c>
      <c r="CQ522" s="5">
        <v>0</v>
      </c>
      <c r="CR522" s="5">
        <v>0</v>
      </c>
      <c r="CS522" s="5">
        <v>0</v>
      </c>
      <c r="CU522" s="69">
        <v>0</v>
      </c>
      <c r="CV522" s="69">
        <v>0</v>
      </c>
      <c r="CW522" s="69">
        <v>0</v>
      </c>
      <c r="CX522" s="69">
        <v>0</v>
      </c>
      <c r="CY522" s="69">
        <v>0</v>
      </c>
      <c r="CZ522" s="69">
        <v>0</v>
      </c>
      <c r="DC522" s="5">
        <v>0</v>
      </c>
      <c r="DD522" s="5">
        <v>0</v>
      </c>
      <c r="DE522" s="5">
        <v>0</v>
      </c>
      <c r="DF522" s="5">
        <v>0</v>
      </c>
      <c r="DG522" s="5">
        <v>0</v>
      </c>
      <c r="DH522" s="5">
        <v>0</v>
      </c>
      <c r="DI522" s="5">
        <v>0</v>
      </c>
      <c r="DJ522" s="5">
        <v>0</v>
      </c>
      <c r="DK522" s="5">
        <v>0</v>
      </c>
      <c r="DL522" s="5">
        <v>0</v>
      </c>
      <c r="DM522" s="5">
        <v>0</v>
      </c>
      <c r="DN522" s="5">
        <v>0</v>
      </c>
      <c r="DO522" s="5">
        <v>0</v>
      </c>
      <c r="DP522" s="5">
        <v>0</v>
      </c>
      <c r="DQ522" s="5">
        <v>0</v>
      </c>
      <c r="DR522" s="5">
        <v>0</v>
      </c>
      <c r="DS522" s="5">
        <v>0</v>
      </c>
      <c r="DT522" s="5">
        <v>0</v>
      </c>
      <c r="DU522" s="5">
        <v>0</v>
      </c>
      <c r="DV522" s="5">
        <v>0</v>
      </c>
      <c r="DW522" s="5">
        <v>0</v>
      </c>
      <c r="DX522" s="5">
        <v>0</v>
      </c>
      <c r="DY522" s="5">
        <v>0</v>
      </c>
      <c r="DZ522" s="5">
        <v>0</v>
      </c>
      <c r="EA522" s="5">
        <v>0</v>
      </c>
      <c r="EB522" s="5">
        <v>0</v>
      </c>
      <c r="EC522" s="5">
        <v>0</v>
      </c>
      <c r="ED522" s="5">
        <v>0</v>
      </c>
      <c r="EE522" s="5">
        <v>0</v>
      </c>
      <c r="EF522" s="5">
        <v>0</v>
      </c>
      <c r="EG522" s="5">
        <v>0</v>
      </c>
      <c r="EH522" s="5">
        <v>0</v>
      </c>
      <c r="EI522" s="5">
        <v>0</v>
      </c>
      <c r="EJ522" s="5">
        <v>0</v>
      </c>
      <c r="EK522" s="5">
        <v>0</v>
      </c>
      <c r="EL522" s="5">
        <v>0</v>
      </c>
      <c r="EM522" s="5">
        <v>0</v>
      </c>
      <c r="EN522" s="5">
        <v>0</v>
      </c>
      <c r="EO522" s="5">
        <v>0</v>
      </c>
      <c r="EP522" s="5">
        <v>0</v>
      </c>
      <c r="EQ522" s="5">
        <v>0</v>
      </c>
      <c r="ER522" s="5">
        <v>0</v>
      </c>
      <c r="ES522" s="5">
        <v>0</v>
      </c>
      <c r="ET522" s="5">
        <v>0</v>
      </c>
      <c r="EU522" s="5">
        <v>0</v>
      </c>
      <c r="EV522" s="5">
        <v>0</v>
      </c>
      <c r="EW522" s="5">
        <v>0</v>
      </c>
      <c r="EX522" s="5">
        <v>0</v>
      </c>
      <c r="EY522" s="5">
        <v>0</v>
      </c>
      <c r="EZ522" s="5">
        <v>0</v>
      </c>
      <c r="FA522" s="5">
        <v>0</v>
      </c>
      <c r="FB522" s="5">
        <v>0</v>
      </c>
      <c r="FC522" s="5">
        <v>0</v>
      </c>
      <c r="FD522" s="5">
        <v>0</v>
      </c>
      <c r="FE522" s="5">
        <v>0</v>
      </c>
      <c r="FF522" s="5">
        <v>0</v>
      </c>
      <c r="FG522" s="5">
        <v>0</v>
      </c>
      <c r="FH522" s="5">
        <v>0</v>
      </c>
      <c r="FI522" s="5">
        <v>0</v>
      </c>
      <c r="FJ522" s="5">
        <v>0</v>
      </c>
      <c r="FK522" s="5">
        <v>0</v>
      </c>
      <c r="FL522" s="5">
        <v>0</v>
      </c>
      <c r="FM522" s="5">
        <v>0</v>
      </c>
      <c r="FN522" s="5">
        <v>0</v>
      </c>
      <c r="FO522" s="5">
        <v>0</v>
      </c>
      <c r="FP522" s="5">
        <v>0</v>
      </c>
      <c r="FQ522" s="5">
        <v>0</v>
      </c>
      <c r="FR522" s="5">
        <v>0</v>
      </c>
      <c r="FS522" s="5">
        <v>0</v>
      </c>
      <c r="FT522" s="5">
        <v>0</v>
      </c>
      <c r="FU522" s="5">
        <v>0</v>
      </c>
      <c r="FV522" s="5">
        <v>0</v>
      </c>
      <c r="FW522" s="5"/>
      <c r="FZ522" s="5">
        <v>6001.9</v>
      </c>
      <c r="GA522" s="5">
        <v>0</v>
      </c>
      <c r="GB522" s="5">
        <v>0</v>
      </c>
      <c r="GC522" s="5">
        <v>0</v>
      </c>
      <c r="GD522" s="5">
        <v>0</v>
      </c>
      <c r="GE522" s="5">
        <v>0</v>
      </c>
      <c r="GF522" s="5">
        <v>0</v>
      </c>
      <c r="GG522" s="5">
        <v>0</v>
      </c>
      <c r="GH522" s="5">
        <v>0</v>
      </c>
      <c r="GI522" s="5">
        <v>0</v>
      </c>
      <c r="GJ522" s="5">
        <v>0</v>
      </c>
      <c r="GK522" s="5">
        <v>0</v>
      </c>
      <c r="GL522" s="5">
        <v>0</v>
      </c>
      <c r="GM522" s="5">
        <v>0</v>
      </c>
      <c r="GN522" s="5">
        <v>0</v>
      </c>
      <c r="GO522" s="5">
        <v>0</v>
      </c>
      <c r="GP522" s="5">
        <v>0</v>
      </c>
      <c r="GQ522" s="5">
        <v>0</v>
      </c>
      <c r="GR522" s="5">
        <v>0</v>
      </c>
      <c r="GS522" s="5">
        <v>0</v>
      </c>
      <c r="GT522" s="5">
        <v>0</v>
      </c>
      <c r="GU522" s="5">
        <v>0</v>
      </c>
      <c r="GV522" s="5">
        <v>0</v>
      </c>
      <c r="GW522" s="5">
        <v>0</v>
      </c>
      <c r="GX522" s="5">
        <v>0</v>
      </c>
      <c r="GY522" s="5">
        <v>0</v>
      </c>
      <c r="GZ522" s="5">
        <v>0</v>
      </c>
      <c r="HA522" s="5">
        <v>0</v>
      </c>
      <c r="HB522" s="5">
        <v>0</v>
      </c>
      <c r="HC522" s="5">
        <v>0</v>
      </c>
      <c r="HD522" s="5">
        <v>0</v>
      </c>
      <c r="HE522" s="5">
        <v>0</v>
      </c>
      <c r="HF522" s="5">
        <v>0</v>
      </c>
      <c r="HG522" s="5">
        <v>0</v>
      </c>
      <c r="HH522" s="5">
        <v>0</v>
      </c>
      <c r="HI522" s="5">
        <v>0</v>
      </c>
      <c r="HJ522" s="5">
        <v>0</v>
      </c>
      <c r="HK522" s="5">
        <v>0</v>
      </c>
      <c r="HL522" s="5">
        <v>0</v>
      </c>
      <c r="HM522" s="5">
        <v>0</v>
      </c>
      <c r="HN522" s="5">
        <v>0</v>
      </c>
      <c r="HO522" s="5">
        <v>0</v>
      </c>
      <c r="HP522" s="5">
        <v>0</v>
      </c>
      <c r="HQ522" s="5">
        <v>0</v>
      </c>
      <c r="HR522" s="5">
        <v>0</v>
      </c>
      <c r="HS522" s="5">
        <v>0</v>
      </c>
      <c r="HT522" s="5">
        <v>0</v>
      </c>
      <c r="HU522" s="5">
        <v>0</v>
      </c>
      <c r="HV522" s="5">
        <v>0</v>
      </c>
      <c r="HW522" s="5">
        <v>0</v>
      </c>
      <c r="HX522" s="5">
        <v>0</v>
      </c>
      <c r="HY522" s="5">
        <v>0</v>
      </c>
      <c r="HZ522" s="5">
        <v>0</v>
      </c>
      <c r="IA522" s="5">
        <v>0</v>
      </c>
      <c r="IB522" s="5">
        <v>0</v>
      </c>
      <c r="IC522" s="5">
        <v>0</v>
      </c>
      <c r="ID522" s="5">
        <v>0</v>
      </c>
      <c r="IE522" s="5">
        <v>0</v>
      </c>
      <c r="IF522" s="5">
        <v>0</v>
      </c>
      <c r="IG522" s="5">
        <v>0</v>
      </c>
      <c r="IH522" s="5">
        <v>0</v>
      </c>
      <c r="II522" s="5">
        <v>0</v>
      </c>
      <c r="IJ522" s="5">
        <v>0</v>
      </c>
      <c r="IK522" s="5">
        <v>0</v>
      </c>
      <c r="IL522" s="5">
        <v>0</v>
      </c>
      <c r="IM522" s="5">
        <v>0</v>
      </c>
      <c r="IN522" s="5">
        <v>0</v>
      </c>
      <c r="IO522" s="5">
        <v>0</v>
      </c>
      <c r="IP522" s="5">
        <v>0</v>
      </c>
      <c r="IQ522" s="5">
        <v>0</v>
      </c>
      <c r="IR522" s="5">
        <v>0</v>
      </c>
      <c r="IS522" s="5">
        <v>0</v>
      </c>
      <c r="IT522" s="5"/>
      <c r="IW522" s="5">
        <v>172.25452999999999</v>
      </c>
      <c r="IX522" s="5">
        <v>0</v>
      </c>
      <c r="IY522" s="5">
        <v>0</v>
      </c>
      <c r="IZ522" s="5">
        <v>0</v>
      </c>
      <c r="JA522" s="5">
        <v>0</v>
      </c>
      <c r="JB522" s="5">
        <v>0</v>
      </c>
      <c r="JC522" s="5">
        <v>0</v>
      </c>
      <c r="JD522" s="5">
        <v>0</v>
      </c>
      <c r="JE522" s="5">
        <v>0</v>
      </c>
      <c r="JF522" s="5">
        <v>0</v>
      </c>
      <c r="JG522" s="5">
        <v>0</v>
      </c>
      <c r="JH522" s="5">
        <v>0</v>
      </c>
      <c r="JI522" s="5">
        <v>0</v>
      </c>
      <c r="JJ522" s="5">
        <v>0</v>
      </c>
      <c r="JK522" s="5">
        <v>0</v>
      </c>
      <c r="JL522" s="5">
        <v>0</v>
      </c>
      <c r="JM522" s="5">
        <v>0</v>
      </c>
      <c r="JN522" s="5">
        <v>0</v>
      </c>
      <c r="JO522" s="5">
        <v>0</v>
      </c>
      <c r="JP522" s="5">
        <v>0</v>
      </c>
      <c r="JQ522" s="5">
        <v>0</v>
      </c>
      <c r="JR522" s="5">
        <v>0</v>
      </c>
      <c r="JS522" s="5">
        <v>0</v>
      </c>
      <c r="JT522" s="5">
        <v>0</v>
      </c>
      <c r="JU522" s="5">
        <v>0</v>
      </c>
      <c r="JV522" s="5">
        <v>0</v>
      </c>
      <c r="JW522" s="5">
        <v>0</v>
      </c>
      <c r="JX522" s="5">
        <v>0</v>
      </c>
      <c r="JY522" s="5">
        <v>0</v>
      </c>
      <c r="JZ522" s="5">
        <v>0</v>
      </c>
      <c r="KA522" s="5">
        <v>0</v>
      </c>
      <c r="KB522" s="5">
        <v>0</v>
      </c>
      <c r="KC522" s="5">
        <v>0</v>
      </c>
      <c r="KD522" s="5">
        <v>0</v>
      </c>
      <c r="KE522" s="5">
        <v>0</v>
      </c>
      <c r="KF522" s="5">
        <v>0</v>
      </c>
      <c r="KG522" s="5">
        <v>0</v>
      </c>
      <c r="KH522" s="5">
        <v>0</v>
      </c>
      <c r="KI522" s="5">
        <v>0</v>
      </c>
      <c r="KJ522" s="5">
        <v>0</v>
      </c>
      <c r="KK522" s="5">
        <v>0</v>
      </c>
      <c r="KL522" s="5">
        <v>0</v>
      </c>
      <c r="KM522" s="5">
        <v>0</v>
      </c>
      <c r="KN522" s="5">
        <v>0</v>
      </c>
      <c r="KO522" s="5">
        <v>0</v>
      </c>
      <c r="KP522" s="5">
        <v>0</v>
      </c>
      <c r="KQ522" s="5">
        <v>0</v>
      </c>
      <c r="KR522" s="5">
        <v>0</v>
      </c>
      <c r="KS522" s="5">
        <v>0</v>
      </c>
      <c r="KT522" s="5">
        <v>0</v>
      </c>
      <c r="KU522" s="5">
        <v>0</v>
      </c>
      <c r="KV522" s="5">
        <v>0</v>
      </c>
      <c r="KW522" s="5">
        <v>0</v>
      </c>
      <c r="KX522" s="5">
        <v>0</v>
      </c>
      <c r="KY522" s="5">
        <v>0</v>
      </c>
      <c r="KZ522" s="5">
        <v>0</v>
      </c>
      <c r="LA522" s="5">
        <v>0</v>
      </c>
      <c r="LB522" s="5">
        <v>0</v>
      </c>
      <c r="LC522" s="5">
        <v>0</v>
      </c>
      <c r="LD522" s="5">
        <v>0</v>
      </c>
      <c r="LE522" s="5">
        <v>0</v>
      </c>
      <c r="LF522" s="5">
        <v>0</v>
      </c>
      <c r="LG522" s="5">
        <v>0</v>
      </c>
      <c r="LH522" s="5">
        <v>0</v>
      </c>
      <c r="LI522" s="5">
        <v>0</v>
      </c>
      <c r="LJ522" s="5">
        <v>0</v>
      </c>
      <c r="LK522" s="5">
        <v>0</v>
      </c>
      <c r="LL522" s="5">
        <v>0</v>
      </c>
      <c r="LM522" s="5">
        <v>0</v>
      </c>
      <c r="LN522" s="5">
        <v>0</v>
      </c>
      <c r="LO522" s="5">
        <v>0</v>
      </c>
      <c r="LP522" s="5">
        <v>0</v>
      </c>
      <c r="LQ522" s="5"/>
      <c r="LT522" s="5">
        <v>182.45775999999998</v>
      </c>
      <c r="LU522" s="5">
        <v>0</v>
      </c>
      <c r="LV522" s="5">
        <v>0</v>
      </c>
      <c r="LW522" s="5">
        <v>0</v>
      </c>
      <c r="LX522" s="5">
        <v>0</v>
      </c>
      <c r="LY522" s="5">
        <v>0</v>
      </c>
      <c r="LZ522" s="5">
        <v>0</v>
      </c>
      <c r="MA522" s="5">
        <v>0</v>
      </c>
      <c r="MB522" s="5">
        <v>0</v>
      </c>
      <c r="MC522" s="5">
        <v>0</v>
      </c>
      <c r="MD522" s="5">
        <v>0</v>
      </c>
      <c r="ME522" s="5">
        <v>0</v>
      </c>
      <c r="MF522" s="5">
        <v>0</v>
      </c>
      <c r="MG522" s="5">
        <v>0</v>
      </c>
      <c r="MH522" s="5">
        <v>0</v>
      </c>
      <c r="MI522" s="5">
        <v>0</v>
      </c>
      <c r="MJ522" s="5">
        <v>0</v>
      </c>
      <c r="MK522" s="5">
        <v>0</v>
      </c>
      <c r="ML522" s="5">
        <v>0</v>
      </c>
      <c r="MM522" s="5">
        <v>0</v>
      </c>
      <c r="MN522" s="5">
        <v>0</v>
      </c>
      <c r="MO522" s="5">
        <v>0</v>
      </c>
      <c r="MP522" s="5">
        <v>0</v>
      </c>
      <c r="MQ522" s="5">
        <v>0</v>
      </c>
      <c r="MR522" s="5">
        <v>0</v>
      </c>
      <c r="MS522" s="5">
        <v>0</v>
      </c>
      <c r="MT522" s="5">
        <v>0</v>
      </c>
      <c r="MU522" s="5">
        <v>0</v>
      </c>
      <c r="MV522" s="5">
        <v>0</v>
      </c>
      <c r="MW522" s="5">
        <v>0</v>
      </c>
      <c r="MX522" s="5">
        <v>0</v>
      </c>
      <c r="MY522" s="5">
        <v>0</v>
      </c>
      <c r="MZ522" s="5">
        <v>0</v>
      </c>
      <c r="NA522" s="5">
        <v>0</v>
      </c>
      <c r="NB522" s="5">
        <v>0</v>
      </c>
      <c r="NC522" s="5">
        <v>0</v>
      </c>
      <c r="ND522" s="5">
        <v>0</v>
      </c>
      <c r="NE522" s="5">
        <v>0</v>
      </c>
      <c r="NF522" s="5">
        <v>0</v>
      </c>
      <c r="NG522" s="5">
        <v>0</v>
      </c>
      <c r="NH522" s="5">
        <v>0</v>
      </c>
      <c r="NI522" s="5">
        <v>0</v>
      </c>
      <c r="NJ522" s="5">
        <v>0</v>
      </c>
      <c r="NK522" s="5">
        <v>0</v>
      </c>
      <c r="NL522" s="5">
        <v>0</v>
      </c>
      <c r="NM522" s="5">
        <v>0</v>
      </c>
      <c r="NN522" s="5">
        <v>0</v>
      </c>
      <c r="NO522" s="5">
        <v>0</v>
      </c>
      <c r="NP522" s="5">
        <v>0</v>
      </c>
      <c r="NQ522" s="5">
        <v>0</v>
      </c>
      <c r="NR522" s="5">
        <v>0</v>
      </c>
      <c r="NS522" s="5">
        <v>0</v>
      </c>
      <c r="NT522" s="5">
        <v>0</v>
      </c>
      <c r="NU522" s="5">
        <v>0</v>
      </c>
      <c r="NV522" s="5">
        <v>0</v>
      </c>
      <c r="NW522" s="5">
        <v>0</v>
      </c>
      <c r="NX522" s="5">
        <v>0</v>
      </c>
      <c r="NY522" s="5">
        <v>0</v>
      </c>
      <c r="NZ522" s="5">
        <v>0</v>
      </c>
      <c r="OA522" s="5">
        <v>0</v>
      </c>
      <c r="OB522" s="5">
        <v>0</v>
      </c>
      <c r="OC522" s="5">
        <v>0</v>
      </c>
      <c r="OD522" s="5">
        <v>0</v>
      </c>
      <c r="OE522" s="5">
        <v>0</v>
      </c>
      <c r="OF522" s="5">
        <v>0</v>
      </c>
      <c r="OG522" s="5">
        <v>0</v>
      </c>
      <c r="OH522" s="5">
        <v>0</v>
      </c>
      <c r="OI522" s="5">
        <v>0</v>
      </c>
      <c r="OJ522" s="5">
        <v>0</v>
      </c>
      <c r="OK522" s="5">
        <v>0</v>
      </c>
      <c r="OL522" s="5">
        <v>0</v>
      </c>
      <c r="OM522" s="5">
        <v>0</v>
      </c>
      <c r="ON522" s="5"/>
      <c r="OQ522" s="59">
        <v>0</v>
      </c>
      <c r="OR522" s="59">
        <v>0</v>
      </c>
      <c r="OS522" s="59">
        <v>0</v>
      </c>
      <c r="OT522" s="59">
        <v>0</v>
      </c>
      <c r="OU522" s="59">
        <v>0</v>
      </c>
      <c r="OV522" s="59">
        <v>0</v>
      </c>
      <c r="OW522" s="59">
        <v>0</v>
      </c>
      <c r="OX522" s="59">
        <v>0</v>
      </c>
      <c r="OY522" s="59">
        <v>0</v>
      </c>
      <c r="OZ522" s="59">
        <v>0</v>
      </c>
      <c r="PA522" s="59">
        <v>0</v>
      </c>
      <c r="PB522" s="59">
        <v>0</v>
      </c>
      <c r="PC522" s="59">
        <v>0</v>
      </c>
      <c r="PD522" s="59">
        <v>0</v>
      </c>
      <c r="PE522" s="59">
        <v>0</v>
      </c>
      <c r="PF522" s="59">
        <v>0</v>
      </c>
      <c r="PG522" s="59">
        <v>0</v>
      </c>
      <c r="PH522" s="59">
        <v>0</v>
      </c>
      <c r="PI522" s="59">
        <v>0</v>
      </c>
      <c r="PJ522" s="59">
        <v>0</v>
      </c>
      <c r="PK522" s="59">
        <v>0</v>
      </c>
      <c r="PL522" s="59">
        <v>0</v>
      </c>
      <c r="PM522" s="59">
        <v>0</v>
      </c>
      <c r="PN522" s="59">
        <v>0</v>
      </c>
      <c r="PO522" s="59">
        <v>0</v>
      </c>
      <c r="PP522" s="59">
        <v>0</v>
      </c>
      <c r="PQ522" s="59">
        <v>0</v>
      </c>
      <c r="PR522" s="59">
        <v>0</v>
      </c>
      <c r="PS522" s="59">
        <v>0</v>
      </c>
      <c r="PT522" s="59">
        <v>0</v>
      </c>
      <c r="PU522" s="59">
        <v>0</v>
      </c>
      <c r="PV522" s="59">
        <v>0</v>
      </c>
      <c r="PW522" s="59">
        <v>0</v>
      </c>
      <c r="PX522" s="59">
        <v>0</v>
      </c>
      <c r="PY522" s="59">
        <v>0</v>
      </c>
      <c r="PZ522" s="59">
        <v>0</v>
      </c>
      <c r="QA522" s="59">
        <v>0</v>
      </c>
      <c r="QB522" s="59">
        <v>0</v>
      </c>
      <c r="QC522" s="59">
        <v>0</v>
      </c>
      <c r="QD522" s="59">
        <v>0</v>
      </c>
      <c r="QE522" s="59">
        <v>0</v>
      </c>
      <c r="QF522" s="59">
        <v>0</v>
      </c>
      <c r="QG522" s="59">
        <v>0</v>
      </c>
      <c r="QH522" s="59">
        <v>0</v>
      </c>
      <c r="QI522" s="59">
        <v>0</v>
      </c>
      <c r="QJ522" s="59">
        <v>0</v>
      </c>
      <c r="QK522" s="59">
        <v>0</v>
      </c>
      <c r="QL522" s="59">
        <v>0</v>
      </c>
      <c r="QM522" s="59">
        <v>0</v>
      </c>
      <c r="QN522" s="59">
        <v>0</v>
      </c>
      <c r="QO522" s="59">
        <v>0</v>
      </c>
      <c r="QP522" s="59">
        <v>0</v>
      </c>
      <c r="QQ522" s="59">
        <v>0</v>
      </c>
      <c r="QR522" s="59">
        <v>0</v>
      </c>
      <c r="QS522" s="59">
        <v>0</v>
      </c>
      <c r="QT522" s="59">
        <v>0</v>
      </c>
      <c r="QU522" s="59">
        <v>0</v>
      </c>
      <c r="QV522" s="59">
        <v>0</v>
      </c>
      <c r="QW522" s="59">
        <v>0</v>
      </c>
      <c r="QX522" s="59">
        <v>0</v>
      </c>
      <c r="QY522" s="59">
        <v>0</v>
      </c>
      <c r="QZ522" s="59">
        <v>0</v>
      </c>
      <c r="RA522" s="59">
        <v>0</v>
      </c>
      <c r="RB522" s="59">
        <v>0</v>
      </c>
      <c r="RC522" s="59">
        <v>0</v>
      </c>
      <c r="RD522" s="59">
        <v>0</v>
      </c>
      <c r="RE522" s="59">
        <v>0</v>
      </c>
      <c r="RF522" s="59">
        <v>0</v>
      </c>
      <c r="RG522" s="59">
        <v>0</v>
      </c>
      <c r="RH522" s="59">
        <v>0</v>
      </c>
      <c r="RI522" s="59">
        <v>0</v>
      </c>
      <c r="RJ522" s="59">
        <v>0</v>
      </c>
      <c r="RK522" s="59"/>
      <c r="RN522" s="59">
        <v>354.71228999999994</v>
      </c>
      <c r="RO522" s="59">
        <v>0</v>
      </c>
      <c r="RP522" s="59">
        <v>0</v>
      </c>
      <c r="RQ522" s="59">
        <v>0</v>
      </c>
      <c r="RR522" s="59">
        <v>0</v>
      </c>
      <c r="RS522" s="59">
        <v>0</v>
      </c>
      <c r="RT522" s="59">
        <v>0</v>
      </c>
      <c r="RU522" s="59">
        <v>0</v>
      </c>
      <c r="RV522" s="59">
        <v>0</v>
      </c>
      <c r="RW522" s="59">
        <v>0</v>
      </c>
      <c r="RX522" s="59">
        <v>0</v>
      </c>
      <c r="RY522" s="59">
        <v>0</v>
      </c>
      <c r="RZ522" s="59">
        <v>0</v>
      </c>
      <c r="SA522" s="59">
        <v>0</v>
      </c>
      <c r="SB522" s="59">
        <v>0</v>
      </c>
      <c r="SC522" s="59">
        <v>0</v>
      </c>
      <c r="SD522" s="59">
        <v>0</v>
      </c>
      <c r="SE522" s="59">
        <v>0</v>
      </c>
      <c r="SF522" s="59">
        <v>0</v>
      </c>
      <c r="SG522" s="59">
        <v>0</v>
      </c>
      <c r="SH522" s="59">
        <v>0</v>
      </c>
      <c r="SI522" s="59">
        <v>0</v>
      </c>
      <c r="SJ522" s="59">
        <v>0</v>
      </c>
      <c r="SK522" s="59">
        <v>0</v>
      </c>
      <c r="SL522" s="59">
        <v>0</v>
      </c>
      <c r="SM522" s="59">
        <v>0</v>
      </c>
      <c r="SN522" s="59">
        <v>0</v>
      </c>
      <c r="SO522" s="59">
        <v>0</v>
      </c>
      <c r="SP522" s="59">
        <v>0</v>
      </c>
      <c r="SQ522" s="59">
        <v>0</v>
      </c>
      <c r="SR522" s="59">
        <v>0</v>
      </c>
      <c r="SS522" s="59">
        <v>0</v>
      </c>
      <c r="ST522" s="59">
        <v>0</v>
      </c>
      <c r="SU522" s="59">
        <v>0</v>
      </c>
      <c r="SV522" s="59">
        <v>0</v>
      </c>
      <c r="SW522" s="59">
        <v>0</v>
      </c>
      <c r="SX522" s="59">
        <v>0</v>
      </c>
      <c r="SY522" s="59">
        <v>0</v>
      </c>
      <c r="SZ522" s="59">
        <v>0</v>
      </c>
      <c r="TA522" s="59">
        <v>0</v>
      </c>
      <c r="TB522" s="59">
        <v>0</v>
      </c>
      <c r="TC522" s="59">
        <v>0</v>
      </c>
      <c r="TD522" s="59">
        <v>0</v>
      </c>
      <c r="TE522" s="59">
        <v>0</v>
      </c>
      <c r="TF522" s="59">
        <v>0</v>
      </c>
      <c r="TG522" s="59">
        <v>0</v>
      </c>
      <c r="TH522" s="59">
        <v>0</v>
      </c>
      <c r="TI522" s="59">
        <v>0</v>
      </c>
      <c r="TJ522" s="59">
        <v>0</v>
      </c>
      <c r="TK522" s="59">
        <v>0</v>
      </c>
      <c r="TL522" s="59">
        <v>0</v>
      </c>
      <c r="TM522" s="59">
        <v>0</v>
      </c>
      <c r="TN522" s="59">
        <v>0</v>
      </c>
      <c r="TO522" s="59">
        <v>0</v>
      </c>
      <c r="TP522" s="59">
        <v>0</v>
      </c>
      <c r="TQ522" s="59">
        <v>0</v>
      </c>
      <c r="TR522" s="59">
        <v>0</v>
      </c>
      <c r="TS522" s="59">
        <v>0</v>
      </c>
      <c r="TT522" s="59">
        <v>0</v>
      </c>
      <c r="TU522" s="59">
        <v>0</v>
      </c>
      <c r="TV522" s="59">
        <v>0</v>
      </c>
      <c r="TW522" s="59">
        <v>0</v>
      </c>
      <c r="TX522" s="59">
        <v>0</v>
      </c>
      <c r="TY522" s="59">
        <v>0</v>
      </c>
      <c r="TZ522" s="59">
        <v>0</v>
      </c>
      <c r="UA522" s="59">
        <v>0</v>
      </c>
      <c r="UB522" s="59">
        <v>0</v>
      </c>
      <c r="UC522" s="59">
        <v>0</v>
      </c>
      <c r="UD522" s="59">
        <v>0</v>
      </c>
      <c r="UE522" s="59">
        <v>0</v>
      </c>
      <c r="UF522" s="59">
        <v>0</v>
      </c>
      <c r="UG522" s="59">
        <v>0</v>
      </c>
      <c r="UH522" s="59"/>
      <c r="UK522" s="59">
        <v>172.25452999999999</v>
      </c>
      <c r="UL522" s="59">
        <v>0</v>
      </c>
      <c r="UM522" s="59">
        <v>0</v>
      </c>
      <c r="UN522" s="59">
        <v>0</v>
      </c>
      <c r="UO522" s="59">
        <v>0</v>
      </c>
      <c r="UP522" s="59">
        <v>0</v>
      </c>
      <c r="UQ522" s="59"/>
      <c r="UT522" s="59">
        <v>182.45775999999998</v>
      </c>
      <c r="UU522" s="59">
        <v>0</v>
      </c>
      <c r="UV522" s="59">
        <v>0</v>
      </c>
      <c r="UW522" s="59">
        <v>0</v>
      </c>
      <c r="UX522" s="59">
        <v>0</v>
      </c>
      <c r="UY522" s="59">
        <v>0</v>
      </c>
      <c r="UZ522" s="59"/>
      <c r="VC522" s="59">
        <v>0</v>
      </c>
      <c r="VD522" s="59">
        <v>0</v>
      </c>
      <c r="VE522" s="59">
        <v>0</v>
      </c>
      <c r="VF522" s="59">
        <v>0</v>
      </c>
      <c r="VG522" s="59">
        <v>0</v>
      </c>
      <c r="VH522" s="59">
        <v>0</v>
      </c>
      <c r="VI522" s="59"/>
      <c r="VL522" s="59">
        <v>354.71228999999994</v>
      </c>
      <c r="VM522" s="59">
        <v>0</v>
      </c>
      <c r="VN522" s="59">
        <v>0</v>
      </c>
      <c r="VO522" s="59">
        <v>0</v>
      </c>
      <c r="VP522" s="59">
        <v>0</v>
      </c>
      <c r="VQ522" s="59">
        <v>0</v>
      </c>
      <c r="VR522" s="59"/>
      <c r="VU522" s="59">
        <v>6001.9</v>
      </c>
      <c r="VV522" s="59">
        <v>0</v>
      </c>
      <c r="VW522" s="59">
        <v>0</v>
      </c>
      <c r="VX522" s="59">
        <v>0</v>
      </c>
      <c r="VY522" s="59">
        <v>0</v>
      </c>
      <c r="VZ522" s="59">
        <v>0</v>
      </c>
      <c r="WA522" s="59"/>
      <c r="WD522" s="59">
        <v>500.1583333333333</v>
      </c>
      <c r="WE522" s="59">
        <v>0</v>
      </c>
      <c r="WF522" s="59">
        <v>0</v>
      </c>
      <c r="WG522" s="59">
        <v>0</v>
      </c>
      <c r="WH522" s="59">
        <v>0</v>
      </c>
      <c r="WI522" s="59">
        <v>0</v>
      </c>
      <c r="WJ522" s="59"/>
      <c r="WM522" s="59">
        <v>20.988599804168416</v>
      </c>
      <c r="WN522" s="59">
        <v>0</v>
      </c>
      <c r="WO522" s="59">
        <v>0</v>
      </c>
      <c r="WP522" s="59">
        <v>0</v>
      </c>
      <c r="WQ522" s="59">
        <v>0</v>
      </c>
      <c r="WR522" s="59">
        <v>0</v>
      </c>
      <c r="WS522" s="59"/>
      <c r="WV522" s="74">
        <v>17.066666666666666</v>
      </c>
      <c r="WW522" s="74">
        <v>17.066666666666666</v>
      </c>
      <c r="WX522" s="74">
        <v>17.066666666666666</v>
      </c>
      <c r="WY522" s="74">
        <v>17.066666666666666</v>
      </c>
      <c r="WZ522" s="74">
        <v>17.066666666666666</v>
      </c>
      <c r="XA522" s="74">
        <v>17.066666666666666</v>
      </c>
      <c r="XB522" s="74"/>
      <c r="XE522" s="80">
        <v>1</v>
      </c>
      <c r="XF522" s="80">
        <v>1</v>
      </c>
      <c r="XG522" s="80">
        <v>1</v>
      </c>
      <c r="XH522" s="80">
        <v>1</v>
      </c>
      <c r="XI522" s="80">
        <v>1</v>
      </c>
      <c r="XJ522" s="80">
        <v>1</v>
      </c>
      <c r="XK522" s="80"/>
      <c r="XL522" s="75"/>
      <c r="XM522" s="75"/>
      <c r="XN522" s="80">
        <v>5</v>
      </c>
      <c r="XO522" s="80">
        <v>5</v>
      </c>
      <c r="XP522" s="80">
        <v>5</v>
      </c>
      <c r="XQ522" s="80">
        <v>5</v>
      </c>
      <c r="XR522" s="80">
        <v>5</v>
      </c>
      <c r="XS522" s="80">
        <v>5</v>
      </c>
      <c r="XT522" s="80"/>
      <c r="XW522" s="80">
        <v>2</v>
      </c>
      <c r="XX522" s="80">
        <v>2</v>
      </c>
      <c r="XY522" s="80">
        <v>2</v>
      </c>
      <c r="XZ522" s="80">
        <v>2</v>
      </c>
      <c r="YA522" s="80">
        <v>2</v>
      </c>
      <c r="YB522" s="80">
        <v>2</v>
      </c>
      <c r="YC522" s="80"/>
      <c r="YF522" s="5">
        <v>43.761230591691174</v>
      </c>
      <c r="YG522" s="5">
        <v>0</v>
      </c>
      <c r="YH522" s="5">
        <v>0</v>
      </c>
      <c r="YI522" s="5">
        <v>0</v>
      </c>
      <c r="YJ522" s="5">
        <v>0</v>
      </c>
      <c r="YK522" s="5">
        <v>0</v>
      </c>
      <c r="YL522" s="5"/>
      <c r="YO522" s="5">
        <v>944.48699118757872</v>
      </c>
      <c r="YP522" s="5">
        <v>0</v>
      </c>
      <c r="YQ522" s="5">
        <v>0</v>
      </c>
      <c r="YR522" s="5">
        <v>0</v>
      </c>
      <c r="YS522" s="5">
        <v>0</v>
      </c>
      <c r="YT522" s="5">
        <v>0</v>
      </c>
      <c r="YU522" s="5"/>
      <c r="YX522" s="5">
        <v>645.97029203324541</v>
      </c>
      <c r="YY522" s="5">
        <v>0</v>
      </c>
      <c r="YZ522" s="5">
        <v>0</v>
      </c>
      <c r="ZA522" s="5">
        <v>0</v>
      </c>
      <c r="ZB522" s="5">
        <v>0</v>
      </c>
      <c r="ZC522" s="5">
        <v>0</v>
      </c>
      <c r="ZD522" s="5"/>
      <c r="ZG522" s="5">
        <v>251.86319765002099</v>
      </c>
      <c r="ZH522" s="5">
        <v>0</v>
      </c>
      <c r="ZI522" s="5">
        <v>0</v>
      </c>
      <c r="ZJ522" s="5">
        <v>0</v>
      </c>
      <c r="ZK522" s="5">
        <v>0</v>
      </c>
      <c r="ZL522" s="5">
        <v>0</v>
      </c>
      <c r="ZM522" s="5"/>
      <c r="ZP522" s="60">
        <v>7052.1695342005878</v>
      </c>
      <c r="ZQ522" s="60">
        <v>0</v>
      </c>
      <c r="ZR522" s="60">
        <v>0</v>
      </c>
      <c r="ZS522" s="60">
        <v>0</v>
      </c>
      <c r="ZT522" s="60">
        <v>0</v>
      </c>
      <c r="ZU522" s="60">
        <v>0</v>
      </c>
      <c r="ZV522" s="60"/>
      <c r="ZY522" s="60">
        <v>251.86319765002099</v>
      </c>
      <c r="ZZ522" s="60">
        <v>0</v>
      </c>
      <c r="AAA522" s="60">
        <v>0</v>
      </c>
      <c r="AAB522" s="60">
        <v>0</v>
      </c>
      <c r="AAC522" s="60">
        <v>0</v>
      </c>
      <c r="AAD522" s="60">
        <v>0</v>
      </c>
      <c r="AAE522" s="60"/>
      <c r="AAH522" s="60">
        <v>6800.3063365505668</v>
      </c>
      <c r="AAI522" s="60">
        <v>0</v>
      </c>
      <c r="AAJ522" s="60">
        <v>0</v>
      </c>
      <c r="AAK522" s="60">
        <v>0</v>
      </c>
      <c r="AAL522" s="60">
        <v>0</v>
      </c>
      <c r="AAM522" s="60">
        <v>0</v>
      </c>
      <c r="AAN522" s="60"/>
      <c r="AAQ522" s="5">
        <v>13852.475870751154</v>
      </c>
      <c r="AAR522" s="5">
        <v>0</v>
      </c>
      <c r="AAS522" s="5">
        <v>0</v>
      </c>
      <c r="AAT522" s="5">
        <v>0</v>
      </c>
      <c r="AAU522" s="5">
        <v>0</v>
      </c>
      <c r="AAV522" s="5">
        <v>0</v>
      </c>
    </row>
    <row r="523" spans="2:724" ht="15" customHeight="1">
      <c r="B523" s="228">
        <v>250</v>
      </c>
      <c r="C523" s="228">
        <v>923210</v>
      </c>
      <c r="D523" s="229" t="s">
        <v>630</v>
      </c>
      <c r="E523" s="73" t="b">
        <v>0</v>
      </c>
      <c r="F523" s="230">
        <v>41483</v>
      </c>
      <c r="G523" s="230">
        <v>41772</v>
      </c>
      <c r="H523" s="57" t="s">
        <v>231</v>
      </c>
      <c r="I523" s="57" t="s">
        <v>199</v>
      </c>
      <c r="J523" s="229" t="s">
        <v>233</v>
      </c>
      <c r="K523" s="232">
        <v>0</v>
      </c>
      <c r="L523" s="232">
        <v>0</v>
      </c>
      <c r="M523" s="73" t="b">
        <v>1</v>
      </c>
      <c r="N523" s="73" t="b">
        <v>1</v>
      </c>
      <c r="O523" s="73" t="b">
        <v>1</v>
      </c>
      <c r="P523" s="27">
        <v>42579</v>
      </c>
      <c r="Q523" s="27">
        <v>42868</v>
      </c>
      <c r="R523" s="69">
        <v>0</v>
      </c>
      <c r="S523" s="69">
        <v>0.06</v>
      </c>
      <c r="T523" s="69">
        <v>0.06</v>
      </c>
      <c r="U523" s="69">
        <v>0.06</v>
      </c>
      <c r="V523" s="69">
        <v>0.06</v>
      </c>
      <c r="W523" s="69">
        <v>0.06</v>
      </c>
      <c r="Z523" s="232">
        <v>8464</v>
      </c>
      <c r="AA523" s="232">
        <v>8464</v>
      </c>
      <c r="AB523" s="232">
        <v>8464</v>
      </c>
      <c r="AC523" s="232">
        <v>8464</v>
      </c>
      <c r="AD523" s="232">
        <v>4232</v>
      </c>
      <c r="AE523" s="232">
        <v>0</v>
      </c>
      <c r="AF523" s="232">
        <v>0</v>
      </c>
      <c r="AG523" s="232">
        <v>0</v>
      </c>
      <c r="AH523" s="232">
        <v>0</v>
      </c>
      <c r="AI523" s="232">
        <v>0</v>
      </c>
      <c r="AJ523" s="232">
        <v>0</v>
      </c>
      <c r="AK523" s="232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Q523" s="5">
        <v>0</v>
      </c>
      <c r="BR523" s="5">
        <v>0</v>
      </c>
      <c r="BS523" s="5">
        <v>0</v>
      </c>
      <c r="BT523" s="5">
        <v>0</v>
      </c>
      <c r="BU523" s="5">
        <v>0</v>
      </c>
      <c r="BV523" s="5">
        <v>0</v>
      </c>
      <c r="BW523" s="5">
        <v>0</v>
      </c>
      <c r="BX523" s="5">
        <v>0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5">
        <v>0</v>
      </c>
      <c r="CF523" s="5">
        <v>0</v>
      </c>
      <c r="CG523" s="5">
        <v>0</v>
      </c>
      <c r="CH523" s="5">
        <v>0</v>
      </c>
      <c r="CI523" s="5">
        <v>0</v>
      </c>
      <c r="CJ523" s="5">
        <v>0</v>
      </c>
      <c r="CK523" s="5">
        <v>0</v>
      </c>
      <c r="CL523" s="5">
        <v>0</v>
      </c>
      <c r="CM523" s="5">
        <v>0</v>
      </c>
      <c r="CN523" s="5">
        <v>0</v>
      </c>
      <c r="CO523" s="5">
        <v>0</v>
      </c>
      <c r="CP523" s="5">
        <v>0</v>
      </c>
      <c r="CQ523" s="5">
        <v>0</v>
      </c>
      <c r="CR523" s="5">
        <v>0</v>
      </c>
      <c r="CS523" s="5">
        <v>0</v>
      </c>
      <c r="CU523" s="69">
        <v>0</v>
      </c>
      <c r="CV523" s="69">
        <v>0</v>
      </c>
      <c r="CW523" s="69">
        <v>0</v>
      </c>
      <c r="CX523" s="69">
        <v>0</v>
      </c>
      <c r="CY523" s="69">
        <v>0</v>
      </c>
      <c r="CZ523" s="69">
        <v>0</v>
      </c>
      <c r="DC523" s="5">
        <v>0</v>
      </c>
      <c r="DD523" s="5">
        <v>0</v>
      </c>
      <c r="DE523" s="5">
        <v>0</v>
      </c>
      <c r="DF523" s="5">
        <v>0</v>
      </c>
      <c r="DG523" s="5">
        <v>0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0</v>
      </c>
      <c r="DO523" s="5">
        <v>0</v>
      </c>
      <c r="DP523" s="5">
        <v>0</v>
      </c>
      <c r="DQ523" s="5">
        <v>0</v>
      </c>
      <c r="DR523" s="5">
        <v>0</v>
      </c>
      <c r="DS523" s="5">
        <v>0</v>
      </c>
      <c r="DT523" s="5">
        <v>0</v>
      </c>
      <c r="DU523" s="5">
        <v>0</v>
      </c>
      <c r="DV523" s="5">
        <v>0</v>
      </c>
      <c r="DW523" s="5">
        <v>0</v>
      </c>
      <c r="DX523" s="5">
        <v>0</v>
      </c>
      <c r="DY523" s="5">
        <v>0</v>
      </c>
      <c r="DZ523" s="5">
        <v>0</v>
      </c>
      <c r="EA523" s="5">
        <v>0</v>
      </c>
      <c r="EB523" s="5">
        <v>0</v>
      </c>
      <c r="EC523" s="5">
        <v>0</v>
      </c>
      <c r="ED523" s="5">
        <v>0</v>
      </c>
      <c r="EE523" s="5">
        <v>0</v>
      </c>
      <c r="EF523" s="5">
        <v>0</v>
      </c>
      <c r="EG523" s="5">
        <v>0</v>
      </c>
      <c r="EH523" s="5">
        <v>0</v>
      </c>
      <c r="EI523" s="5">
        <v>0</v>
      </c>
      <c r="EJ523" s="5">
        <v>0</v>
      </c>
      <c r="EK523" s="5">
        <v>0</v>
      </c>
      <c r="EL523" s="5">
        <v>0</v>
      </c>
      <c r="EM523" s="5">
        <v>0</v>
      </c>
      <c r="EN523" s="5">
        <v>0</v>
      </c>
      <c r="EO523" s="5">
        <v>0</v>
      </c>
      <c r="EP523" s="5">
        <v>0</v>
      </c>
      <c r="EQ523" s="5">
        <v>0</v>
      </c>
      <c r="ER523" s="5">
        <v>0</v>
      </c>
      <c r="ES523" s="5">
        <v>0</v>
      </c>
      <c r="ET523" s="5">
        <v>0</v>
      </c>
      <c r="EU523" s="5">
        <v>0</v>
      </c>
      <c r="EV523" s="5">
        <v>0</v>
      </c>
      <c r="EW523" s="5">
        <v>0</v>
      </c>
      <c r="EX523" s="5">
        <v>0</v>
      </c>
      <c r="EY523" s="5">
        <v>0</v>
      </c>
      <c r="EZ523" s="5">
        <v>0</v>
      </c>
      <c r="FA523" s="5">
        <v>0</v>
      </c>
      <c r="FB523" s="5">
        <v>0</v>
      </c>
      <c r="FC523" s="5">
        <v>0</v>
      </c>
      <c r="FD523" s="5">
        <v>0</v>
      </c>
      <c r="FE523" s="5">
        <v>0</v>
      </c>
      <c r="FF523" s="5">
        <v>0</v>
      </c>
      <c r="FG523" s="5">
        <v>0</v>
      </c>
      <c r="FH523" s="5">
        <v>0</v>
      </c>
      <c r="FI523" s="5">
        <v>0</v>
      </c>
      <c r="FJ523" s="5">
        <v>0</v>
      </c>
      <c r="FK523" s="5">
        <v>0</v>
      </c>
      <c r="FL523" s="5">
        <v>0</v>
      </c>
      <c r="FM523" s="5">
        <v>0</v>
      </c>
      <c r="FN523" s="5">
        <v>0</v>
      </c>
      <c r="FO523" s="5">
        <v>0</v>
      </c>
      <c r="FP523" s="5">
        <v>0</v>
      </c>
      <c r="FQ523" s="5">
        <v>0</v>
      </c>
      <c r="FR523" s="5">
        <v>0</v>
      </c>
      <c r="FS523" s="5">
        <v>0</v>
      </c>
      <c r="FT523" s="5">
        <v>0</v>
      </c>
      <c r="FU523" s="5">
        <v>0</v>
      </c>
      <c r="FV523" s="5">
        <v>0</v>
      </c>
      <c r="FW523" s="5"/>
      <c r="FZ523" s="5">
        <v>8464</v>
      </c>
      <c r="GA523" s="5">
        <v>8464</v>
      </c>
      <c r="GB523" s="5">
        <v>8464</v>
      </c>
      <c r="GC523" s="5">
        <v>8464</v>
      </c>
      <c r="GD523" s="5">
        <v>4232</v>
      </c>
      <c r="GE523" s="5">
        <v>0</v>
      </c>
      <c r="GF523" s="5">
        <v>0</v>
      </c>
      <c r="GG523" s="5">
        <v>0</v>
      </c>
      <c r="GH523" s="5">
        <v>0</v>
      </c>
      <c r="GI523" s="5">
        <v>0</v>
      </c>
      <c r="GJ523" s="5">
        <v>0</v>
      </c>
      <c r="GK523" s="5">
        <v>0</v>
      </c>
      <c r="GL523" s="5">
        <v>0</v>
      </c>
      <c r="GM523" s="5">
        <v>0</v>
      </c>
      <c r="GN523" s="5">
        <v>0</v>
      </c>
      <c r="GO523" s="5">
        <v>0</v>
      </c>
      <c r="GP523" s="5">
        <v>0</v>
      </c>
      <c r="GQ523" s="5">
        <v>0</v>
      </c>
      <c r="GR523" s="5">
        <v>0</v>
      </c>
      <c r="GS523" s="5">
        <v>0</v>
      </c>
      <c r="GT523" s="5">
        <v>0</v>
      </c>
      <c r="GU523" s="5">
        <v>0</v>
      </c>
      <c r="GV523" s="5">
        <v>0</v>
      </c>
      <c r="GW523" s="5">
        <v>0</v>
      </c>
      <c r="GX523" s="5">
        <v>0</v>
      </c>
      <c r="GY523" s="5">
        <v>0</v>
      </c>
      <c r="GZ523" s="5">
        <v>0</v>
      </c>
      <c r="HA523" s="5">
        <v>0</v>
      </c>
      <c r="HB523" s="5">
        <v>0</v>
      </c>
      <c r="HC523" s="5">
        <v>0</v>
      </c>
      <c r="HD523" s="5">
        <v>0</v>
      </c>
      <c r="HE523" s="5">
        <v>0</v>
      </c>
      <c r="HF523" s="5">
        <v>0</v>
      </c>
      <c r="HG523" s="5">
        <v>0</v>
      </c>
      <c r="HH523" s="5">
        <v>0</v>
      </c>
      <c r="HI523" s="5">
        <v>0</v>
      </c>
      <c r="HJ523" s="5">
        <v>0</v>
      </c>
      <c r="HK523" s="5">
        <v>0</v>
      </c>
      <c r="HL523" s="5">
        <v>0</v>
      </c>
      <c r="HM523" s="5">
        <v>0</v>
      </c>
      <c r="HN523" s="5">
        <v>0</v>
      </c>
      <c r="HO523" s="5">
        <v>0</v>
      </c>
      <c r="HP523" s="5">
        <v>0</v>
      </c>
      <c r="HQ523" s="5">
        <v>0</v>
      </c>
      <c r="HR523" s="5">
        <v>0</v>
      </c>
      <c r="HS523" s="5">
        <v>0</v>
      </c>
      <c r="HT523" s="5">
        <v>0</v>
      </c>
      <c r="HU523" s="5">
        <v>0</v>
      </c>
      <c r="HV523" s="5">
        <v>0</v>
      </c>
      <c r="HW523" s="5">
        <v>0</v>
      </c>
      <c r="HX523" s="5">
        <v>0</v>
      </c>
      <c r="HY523" s="5">
        <v>0</v>
      </c>
      <c r="HZ523" s="5">
        <v>0</v>
      </c>
      <c r="IA523" s="5">
        <v>0</v>
      </c>
      <c r="IB523" s="5">
        <v>0</v>
      </c>
      <c r="IC523" s="5">
        <v>0</v>
      </c>
      <c r="ID523" s="5">
        <v>0</v>
      </c>
      <c r="IE523" s="5">
        <v>0</v>
      </c>
      <c r="IF523" s="5">
        <v>0</v>
      </c>
      <c r="IG523" s="5">
        <v>0</v>
      </c>
      <c r="IH523" s="5">
        <v>0</v>
      </c>
      <c r="II523" s="5">
        <v>0</v>
      </c>
      <c r="IJ523" s="5">
        <v>0</v>
      </c>
      <c r="IK523" s="5">
        <v>0</v>
      </c>
      <c r="IL523" s="5">
        <v>0</v>
      </c>
      <c r="IM523" s="5">
        <v>0</v>
      </c>
      <c r="IN523" s="5">
        <v>0</v>
      </c>
      <c r="IO523" s="5">
        <v>0</v>
      </c>
      <c r="IP523" s="5">
        <v>0</v>
      </c>
      <c r="IQ523" s="5">
        <v>0</v>
      </c>
      <c r="IR523" s="5">
        <v>0</v>
      </c>
      <c r="IS523" s="5">
        <v>0</v>
      </c>
      <c r="IT523" s="5"/>
      <c r="IW523" s="5">
        <v>242.91679999999999</v>
      </c>
      <c r="IX523" s="5">
        <v>242.91679999999999</v>
      </c>
      <c r="IY523" s="5">
        <v>242.91679999999999</v>
      </c>
      <c r="IZ523" s="5">
        <v>242.91679999999999</v>
      </c>
      <c r="JA523" s="5">
        <v>121.4584</v>
      </c>
      <c r="JB523" s="5">
        <v>0</v>
      </c>
      <c r="JC523" s="5">
        <v>0</v>
      </c>
      <c r="JD523" s="5">
        <v>0</v>
      </c>
      <c r="JE523" s="5">
        <v>0</v>
      </c>
      <c r="JF523" s="5">
        <v>0</v>
      </c>
      <c r="JG523" s="5">
        <v>0</v>
      </c>
      <c r="JH523" s="5">
        <v>0</v>
      </c>
      <c r="JI523" s="5">
        <v>0</v>
      </c>
      <c r="JJ523" s="5">
        <v>0</v>
      </c>
      <c r="JK523" s="5">
        <v>0</v>
      </c>
      <c r="JL523" s="5">
        <v>0</v>
      </c>
      <c r="JM523" s="5">
        <v>0</v>
      </c>
      <c r="JN523" s="5">
        <v>0</v>
      </c>
      <c r="JO523" s="5">
        <v>0</v>
      </c>
      <c r="JP523" s="5">
        <v>0</v>
      </c>
      <c r="JQ523" s="5">
        <v>0</v>
      </c>
      <c r="JR523" s="5">
        <v>0</v>
      </c>
      <c r="JS523" s="5">
        <v>0</v>
      </c>
      <c r="JT523" s="5">
        <v>0</v>
      </c>
      <c r="JU523" s="5">
        <v>0</v>
      </c>
      <c r="JV523" s="5">
        <v>0</v>
      </c>
      <c r="JW523" s="5">
        <v>0</v>
      </c>
      <c r="JX523" s="5">
        <v>0</v>
      </c>
      <c r="JY523" s="5">
        <v>0</v>
      </c>
      <c r="JZ523" s="5">
        <v>0</v>
      </c>
      <c r="KA523" s="5">
        <v>0</v>
      </c>
      <c r="KB523" s="5">
        <v>0</v>
      </c>
      <c r="KC523" s="5">
        <v>0</v>
      </c>
      <c r="KD523" s="5">
        <v>0</v>
      </c>
      <c r="KE523" s="5">
        <v>0</v>
      </c>
      <c r="KF523" s="5">
        <v>0</v>
      </c>
      <c r="KG523" s="5">
        <v>0</v>
      </c>
      <c r="KH523" s="5">
        <v>0</v>
      </c>
      <c r="KI523" s="5">
        <v>0</v>
      </c>
      <c r="KJ523" s="5">
        <v>0</v>
      </c>
      <c r="KK523" s="5">
        <v>0</v>
      </c>
      <c r="KL523" s="5">
        <v>0</v>
      </c>
      <c r="KM523" s="5">
        <v>0</v>
      </c>
      <c r="KN523" s="5">
        <v>0</v>
      </c>
      <c r="KO523" s="5">
        <v>0</v>
      </c>
      <c r="KP523" s="5">
        <v>0</v>
      </c>
      <c r="KQ523" s="5">
        <v>0</v>
      </c>
      <c r="KR523" s="5">
        <v>0</v>
      </c>
      <c r="KS523" s="5">
        <v>0</v>
      </c>
      <c r="KT523" s="5">
        <v>0</v>
      </c>
      <c r="KU523" s="5">
        <v>0</v>
      </c>
      <c r="KV523" s="5">
        <v>0</v>
      </c>
      <c r="KW523" s="5">
        <v>0</v>
      </c>
      <c r="KX523" s="5">
        <v>0</v>
      </c>
      <c r="KY523" s="5">
        <v>0</v>
      </c>
      <c r="KZ523" s="5">
        <v>0</v>
      </c>
      <c r="LA523" s="5">
        <v>0</v>
      </c>
      <c r="LB523" s="5">
        <v>0</v>
      </c>
      <c r="LC523" s="5">
        <v>0</v>
      </c>
      <c r="LD523" s="5">
        <v>0</v>
      </c>
      <c r="LE523" s="5">
        <v>0</v>
      </c>
      <c r="LF523" s="5">
        <v>0</v>
      </c>
      <c r="LG523" s="5">
        <v>0</v>
      </c>
      <c r="LH523" s="5">
        <v>0</v>
      </c>
      <c r="LI523" s="5">
        <v>0</v>
      </c>
      <c r="LJ523" s="5">
        <v>0</v>
      </c>
      <c r="LK523" s="5">
        <v>0</v>
      </c>
      <c r="LL523" s="5">
        <v>0</v>
      </c>
      <c r="LM523" s="5">
        <v>0</v>
      </c>
      <c r="LN523" s="5">
        <v>0</v>
      </c>
      <c r="LO523" s="5">
        <v>0</v>
      </c>
      <c r="LP523" s="5">
        <v>0</v>
      </c>
      <c r="LQ523" s="5"/>
      <c r="LT523" s="5">
        <v>257.30560000000003</v>
      </c>
      <c r="LU523" s="5">
        <v>257.30560000000003</v>
      </c>
      <c r="LV523" s="5">
        <v>257.30560000000003</v>
      </c>
      <c r="LW523" s="5">
        <v>257.30560000000003</v>
      </c>
      <c r="LX523" s="5">
        <v>128.65280000000001</v>
      </c>
      <c r="LY523" s="5">
        <v>0</v>
      </c>
      <c r="LZ523" s="5">
        <v>0</v>
      </c>
      <c r="MA523" s="5">
        <v>0</v>
      </c>
      <c r="MB523" s="5">
        <v>0</v>
      </c>
      <c r="MC523" s="5">
        <v>0</v>
      </c>
      <c r="MD523" s="5">
        <v>0</v>
      </c>
      <c r="ME523" s="5">
        <v>0</v>
      </c>
      <c r="MF523" s="5">
        <v>0</v>
      </c>
      <c r="MG523" s="5">
        <v>0</v>
      </c>
      <c r="MH523" s="5">
        <v>0</v>
      </c>
      <c r="MI523" s="5">
        <v>0</v>
      </c>
      <c r="MJ523" s="5">
        <v>0</v>
      </c>
      <c r="MK523" s="5">
        <v>0</v>
      </c>
      <c r="ML523" s="5">
        <v>0</v>
      </c>
      <c r="MM523" s="5">
        <v>0</v>
      </c>
      <c r="MN523" s="5">
        <v>0</v>
      </c>
      <c r="MO523" s="5">
        <v>0</v>
      </c>
      <c r="MP523" s="5">
        <v>0</v>
      </c>
      <c r="MQ523" s="5">
        <v>0</v>
      </c>
      <c r="MR523" s="5">
        <v>0</v>
      </c>
      <c r="MS523" s="5">
        <v>0</v>
      </c>
      <c r="MT523" s="5">
        <v>0</v>
      </c>
      <c r="MU523" s="5">
        <v>0</v>
      </c>
      <c r="MV523" s="5">
        <v>0</v>
      </c>
      <c r="MW523" s="5">
        <v>0</v>
      </c>
      <c r="MX523" s="5">
        <v>0</v>
      </c>
      <c r="MY523" s="5">
        <v>0</v>
      </c>
      <c r="MZ523" s="5">
        <v>0</v>
      </c>
      <c r="NA523" s="5">
        <v>0</v>
      </c>
      <c r="NB523" s="5">
        <v>0</v>
      </c>
      <c r="NC523" s="5">
        <v>0</v>
      </c>
      <c r="ND523" s="5">
        <v>0</v>
      </c>
      <c r="NE523" s="5">
        <v>0</v>
      </c>
      <c r="NF523" s="5">
        <v>0</v>
      </c>
      <c r="NG523" s="5">
        <v>0</v>
      </c>
      <c r="NH523" s="5">
        <v>0</v>
      </c>
      <c r="NI523" s="5">
        <v>0</v>
      </c>
      <c r="NJ523" s="5">
        <v>0</v>
      </c>
      <c r="NK523" s="5">
        <v>0</v>
      </c>
      <c r="NL523" s="5">
        <v>0</v>
      </c>
      <c r="NM523" s="5">
        <v>0</v>
      </c>
      <c r="NN523" s="5">
        <v>0</v>
      </c>
      <c r="NO523" s="5">
        <v>0</v>
      </c>
      <c r="NP523" s="5">
        <v>0</v>
      </c>
      <c r="NQ523" s="5">
        <v>0</v>
      </c>
      <c r="NR523" s="5">
        <v>0</v>
      </c>
      <c r="NS523" s="5">
        <v>0</v>
      </c>
      <c r="NT523" s="5">
        <v>0</v>
      </c>
      <c r="NU523" s="5">
        <v>0</v>
      </c>
      <c r="NV523" s="5">
        <v>0</v>
      </c>
      <c r="NW523" s="5">
        <v>0</v>
      </c>
      <c r="NX523" s="5">
        <v>0</v>
      </c>
      <c r="NY523" s="5">
        <v>0</v>
      </c>
      <c r="NZ523" s="5">
        <v>0</v>
      </c>
      <c r="OA523" s="5">
        <v>0</v>
      </c>
      <c r="OB523" s="5">
        <v>0</v>
      </c>
      <c r="OC523" s="5">
        <v>0</v>
      </c>
      <c r="OD523" s="5">
        <v>0</v>
      </c>
      <c r="OE523" s="5">
        <v>0</v>
      </c>
      <c r="OF523" s="5">
        <v>0</v>
      </c>
      <c r="OG523" s="5">
        <v>0</v>
      </c>
      <c r="OH523" s="5">
        <v>0</v>
      </c>
      <c r="OI523" s="5">
        <v>0</v>
      </c>
      <c r="OJ523" s="5">
        <v>0</v>
      </c>
      <c r="OK523" s="5">
        <v>0</v>
      </c>
      <c r="OL523" s="5">
        <v>0</v>
      </c>
      <c r="OM523" s="5">
        <v>0</v>
      </c>
      <c r="ON523" s="5"/>
      <c r="OQ523" s="59">
        <v>0</v>
      </c>
      <c r="OR523" s="59">
        <v>0</v>
      </c>
      <c r="OS523" s="59">
        <v>0</v>
      </c>
      <c r="OT523" s="59">
        <v>0</v>
      </c>
      <c r="OU523" s="59">
        <v>0</v>
      </c>
      <c r="OV523" s="59">
        <v>0</v>
      </c>
      <c r="OW523" s="59">
        <v>0</v>
      </c>
      <c r="OX523" s="59">
        <v>0</v>
      </c>
      <c r="OY523" s="59">
        <v>0</v>
      </c>
      <c r="OZ523" s="59">
        <v>0</v>
      </c>
      <c r="PA523" s="59">
        <v>0</v>
      </c>
      <c r="PB523" s="59">
        <v>0</v>
      </c>
      <c r="PC523" s="59">
        <v>0</v>
      </c>
      <c r="PD523" s="59">
        <v>0</v>
      </c>
      <c r="PE523" s="59">
        <v>0</v>
      </c>
      <c r="PF523" s="59">
        <v>0</v>
      </c>
      <c r="PG523" s="59">
        <v>0</v>
      </c>
      <c r="PH523" s="59">
        <v>0</v>
      </c>
      <c r="PI523" s="59">
        <v>0</v>
      </c>
      <c r="PJ523" s="59">
        <v>0</v>
      </c>
      <c r="PK523" s="59">
        <v>0</v>
      </c>
      <c r="PL523" s="59">
        <v>0</v>
      </c>
      <c r="PM523" s="59">
        <v>0</v>
      </c>
      <c r="PN523" s="59">
        <v>0</v>
      </c>
      <c r="PO523" s="59">
        <v>0</v>
      </c>
      <c r="PP523" s="59">
        <v>0</v>
      </c>
      <c r="PQ523" s="59">
        <v>0</v>
      </c>
      <c r="PR523" s="59">
        <v>0</v>
      </c>
      <c r="PS523" s="59">
        <v>0</v>
      </c>
      <c r="PT523" s="59">
        <v>0</v>
      </c>
      <c r="PU523" s="59">
        <v>0</v>
      </c>
      <c r="PV523" s="59">
        <v>0</v>
      </c>
      <c r="PW523" s="59">
        <v>0</v>
      </c>
      <c r="PX523" s="59">
        <v>0</v>
      </c>
      <c r="PY523" s="59">
        <v>0</v>
      </c>
      <c r="PZ523" s="59">
        <v>0</v>
      </c>
      <c r="QA523" s="59">
        <v>0</v>
      </c>
      <c r="QB523" s="59">
        <v>0</v>
      </c>
      <c r="QC523" s="59">
        <v>0</v>
      </c>
      <c r="QD523" s="59">
        <v>0</v>
      </c>
      <c r="QE523" s="59">
        <v>0</v>
      </c>
      <c r="QF523" s="59">
        <v>0</v>
      </c>
      <c r="QG523" s="59">
        <v>0</v>
      </c>
      <c r="QH523" s="59">
        <v>0</v>
      </c>
      <c r="QI523" s="59">
        <v>0</v>
      </c>
      <c r="QJ523" s="59">
        <v>0</v>
      </c>
      <c r="QK523" s="59">
        <v>0</v>
      </c>
      <c r="QL523" s="59">
        <v>0</v>
      </c>
      <c r="QM523" s="59">
        <v>0</v>
      </c>
      <c r="QN523" s="59">
        <v>0</v>
      </c>
      <c r="QO523" s="59">
        <v>0</v>
      </c>
      <c r="QP523" s="59">
        <v>0</v>
      </c>
      <c r="QQ523" s="59">
        <v>0</v>
      </c>
      <c r="QR523" s="59">
        <v>0</v>
      </c>
      <c r="QS523" s="59">
        <v>0</v>
      </c>
      <c r="QT523" s="59">
        <v>0</v>
      </c>
      <c r="QU523" s="59">
        <v>0</v>
      </c>
      <c r="QV523" s="59">
        <v>0</v>
      </c>
      <c r="QW523" s="59">
        <v>0</v>
      </c>
      <c r="QX523" s="59">
        <v>0</v>
      </c>
      <c r="QY523" s="59">
        <v>0</v>
      </c>
      <c r="QZ523" s="59">
        <v>0</v>
      </c>
      <c r="RA523" s="59">
        <v>0</v>
      </c>
      <c r="RB523" s="59">
        <v>0</v>
      </c>
      <c r="RC523" s="59">
        <v>0</v>
      </c>
      <c r="RD523" s="59">
        <v>0</v>
      </c>
      <c r="RE523" s="59">
        <v>0</v>
      </c>
      <c r="RF523" s="59">
        <v>0</v>
      </c>
      <c r="RG523" s="59">
        <v>0</v>
      </c>
      <c r="RH523" s="59">
        <v>0</v>
      </c>
      <c r="RI523" s="59">
        <v>0</v>
      </c>
      <c r="RJ523" s="59">
        <v>0</v>
      </c>
      <c r="RK523" s="59"/>
      <c r="RN523" s="59">
        <v>500.22239999999999</v>
      </c>
      <c r="RO523" s="59">
        <v>500.22239999999999</v>
      </c>
      <c r="RP523" s="59">
        <v>500.22239999999999</v>
      </c>
      <c r="RQ523" s="59">
        <v>500.22239999999999</v>
      </c>
      <c r="RR523" s="59">
        <v>250.1112</v>
      </c>
      <c r="RS523" s="59">
        <v>0</v>
      </c>
      <c r="RT523" s="59">
        <v>0</v>
      </c>
      <c r="RU523" s="59">
        <v>0</v>
      </c>
      <c r="RV523" s="59">
        <v>0</v>
      </c>
      <c r="RW523" s="59">
        <v>0</v>
      </c>
      <c r="RX523" s="59">
        <v>0</v>
      </c>
      <c r="RY523" s="59">
        <v>0</v>
      </c>
      <c r="RZ523" s="59">
        <v>0</v>
      </c>
      <c r="SA523" s="59">
        <v>0</v>
      </c>
      <c r="SB523" s="59">
        <v>0</v>
      </c>
      <c r="SC523" s="59">
        <v>0</v>
      </c>
      <c r="SD523" s="59">
        <v>0</v>
      </c>
      <c r="SE523" s="59">
        <v>0</v>
      </c>
      <c r="SF523" s="59">
        <v>0</v>
      </c>
      <c r="SG523" s="59">
        <v>0</v>
      </c>
      <c r="SH523" s="59">
        <v>0</v>
      </c>
      <c r="SI523" s="59">
        <v>0</v>
      </c>
      <c r="SJ523" s="59">
        <v>0</v>
      </c>
      <c r="SK523" s="59">
        <v>0</v>
      </c>
      <c r="SL523" s="59">
        <v>0</v>
      </c>
      <c r="SM523" s="59">
        <v>0</v>
      </c>
      <c r="SN523" s="59">
        <v>0</v>
      </c>
      <c r="SO523" s="59">
        <v>0</v>
      </c>
      <c r="SP523" s="59">
        <v>0</v>
      </c>
      <c r="SQ523" s="59">
        <v>0</v>
      </c>
      <c r="SR523" s="59">
        <v>0</v>
      </c>
      <c r="SS523" s="59">
        <v>0</v>
      </c>
      <c r="ST523" s="59">
        <v>0</v>
      </c>
      <c r="SU523" s="59">
        <v>0</v>
      </c>
      <c r="SV523" s="59">
        <v>0</v>
      </c>
      <c r="SW523" s="59">
        <v>0</v>
      </c>
      <c r="SX523" s="59">
        <v>0</v>
      </c>
      <c r="SY523" s="59">
        <v>0</v>
      </c>
      <c r="SZ523" s="59">
        <v>0</v>
      </c>
      <c r="TA523" s="59">
        <v>0</v>
      </c>
      <c r="TB523" s="59">
        <v>0</v>
      </c>
      <c r="TC523" s="59">
        <v>0</v>
      </c>
      <c r="TD523" s="59">
        <v>0</v>
      </c>
      <c r="TE523" s="59">
        <v>0</v>
      </c>
      <c r="TF523" s="59">
        <v>0</v>
      </c>
      <c r="TG523" s="59">
        <v>0</v>
      </c>
      <c r="TH523" s="59">
        <v>0</v>
      </c>
      <c r="TI523" s="59">
        <v>0</v>
      </c>
      <c r="TJ523" s="59">
        <v>0</v>
      </c>
      <c r="TK523" s="59">
        <v>0</v>
      </c>
      <c r="TL523" s="59">
        <v>0</v>
      </c>
      <c r="TM523" s="59">
        <v>0</v>
      </c>
      <c r="TN523" s="59">
        <v>0</v>
      </c>
      <c r="TO523" s="59">
        <v>0</v>
      </c>
      <c r="TP523" s="59">
        <v>0</v>
      </c>
      <c r="TQ523" s="59">
        <v>0</v>
      </c>
      <c r="TR523" s="59">
        <v>0</v>
      </c>
      <c r="TS523" s="59">
        <v>0</v>
      </c>
      <c r="TT523" s="59">
        <v>0</v>
      </c>
      <c r="TU523" s="59">
        <v>0</v>
      </c>
      <c r="TV523" s="59">
        <v>0</v>
      </c>
      <c r="TW523" s="59">
        <v>0</v>
      </c>
      <c r="TX523" s="59">
        <v>0</v>
      </c>
      <c r="TY523" s="59">
        <v>0</v>
      </c>
      <c r="TZ523" s="59">
        <v>0</v>
      </c>
      <c r="UA523" s="59">
        <v>0</v>
      </c>
      <c r="UB523" s="59">
        <v>0</v>
      </c>
      <c r="UC523" s="59">
        <v>0</v>
      </c>
      <c r="UD523" s="59">
        <v>0</v>
      </c>
      <c r="UE523" s="59">
        <v>0</v>
      </c>
      <c r="UF523" s="59">
        <v>0</v>
      </c>
      <c r="UG523" s="59">
        <v>0</v>
      </c>
      <c r="UH523" s="59"/>
      <c r="UK523" s="59">
        <v>1093.1256000000001</v>
      </c>
      <c r="UL523" s="59">
        <v>0</v>
      </c>
      <c r="UM523" s="59">
        <v>0</v>
      </c>
      <c r="UN523" s="59">
        <v>0</v>
      </c>
      <c r="UO523" s="59">
        <v>0</v>
      </c>
      <c r="UP523" s="59">
        <v>0</v>
      </c>
      <c r="UQ523" s="59"/>
      <c r="UT523" s="59">
        <v>1157.8752000000002</v>
      </c>
      <c r="UU523" s="59">
        <v>0</v>
      </c>
      <c r="UV523" s="59">
        <v>0</v>
      </c>
      <c r="UW523" s="59">
        <v>0</v>
      </c>
      <c r="UX523" s="59">
        <v>0</v>
      </c>
      <c r="UY523" s="59">
        <v>0</v>
      </c>
      <c r="UZ523" s="59"/>
      <c r="VC523" s="59">
        <v>0</v>
      </c>
      <c r="VD523" s="59">
        <v>0</v>
      </c>
      <c r="VE523" s="59">
        <v>0</v>
      </c>
      <c r="VF523" s="59">
        <v>0</v>
      </c>
      <c r="VG523" s="59">
        <v>0</v>
      </c>
      <c r="VH523" s="59">
        <v>0</v>
      </c>
      <c r="VI523" s="59"/>
      <c r="VL523" s="59">
        <v>2251.0008000000003</v>
      </c>
      <c r="VM523" s="59">
        <v>0</v>
      </c>
      <c r="VN523" s="59">
        <v>0</v>
      </c>
      <c r="VO523" s="59">
        <v>0</v>
      </c>
      <c r="VP523" s="59">
        <v>0</v>
      </c>
      <c r="VQ523" s="59">
        <v>0</v>
      </c>
      <c r="VR523" s="59"/>
      <c r="VU523" s="59">
        <v>38088</v>
      </c>
      <c r="VV523" s="59">
        <v>0</v>
      </c>
      <c r="VW523" s="59">
        <v>0</v>
      </c>
      <c r="VX523" s="59">
        <v>0</v>
      </c>
      <c r="VY523" s="59">
        <v>0</v>
      </c>
      <c r="VZ523" s="59">
        <v>0</v>
      </c>
      <c r="WA523" s="59"/>
      <c r="WD523" s="59">
        <v>3174</v>
      </c>
      <c r="WE523" s="59">
        <v>0</v>
      </c>
      <c r="WF523" s="59">
        <v>0</v>
      </c>
      <c r="WG523" s="59">
        <v>0</v>
      </c>
      <c r="WH523" s="59">
        <v>0</v>
      </c>
      <c r="WI523" s="59">
        <v>0</v>
      </c>
      <c r="WJ523" s="59"/>
      <c r="WM523" s="59">
        <v>133.19345362987832</v>
      </c>
      <c r="WN523" s="59">
        <v>0</v>
      </c>
      <c r="WO523" s="59">
        <v>0</v>
      </c>
      <c r="WP523" s="59">
        <v>0</v>
      </c>
      <c r="WQ523" s="59">
        <v>0</v>
      </c>
      <c r="WR523" s="59">
        <v>0</v>
      </c>
      <c r="WS523" s="59"/>
      <c r="WV523" s="74">
        <v>9.5</v>
      </c>
      <c r="WW523" s="74">
        <v>9.5</v>
      </c>
      <c r="WX523" s="74">
        <v>9.5</v>
      </c>
      <c r="WY523" s="74">
        <v>9.5</v>
      </c>
      <c r="WZ523" s="74">
        <v>9.5</v>
      </c>
      <c r="XA523" s="74">
        <v>9.5</v>
      </c>
      <c r="XB523" s="74"/>
      <c r="XE523" s="80">
        <v>0</v>
      </c>
      <c r="XF523" s="80">
        <v>0</v>
      </c>
      <c r="XG523" s="80">
        <v>0</v>
      </c>
      <c r="XH523" s="80">
        <v>0</v>
      </c>
      <c r="XI523" s="80">
        <v>0</v>
      </c>
      <c r="XJ523" s="80">
        <v>0</v>
      </c>
      <c r="XK523" s="80"/>
      <c r="XL523" s="75"/>
      <c r="XM523" s="75"/>
      <c r="XN523" s="80">
        <v>9</v>
      </c>
      <c r="XO523" s="80">
        <v>9</v>
      </c>
      <c r="XP523" s="80">
        <v>9</v>
      </c>
      <c r="XQ523" s="80">
        <v>9</v>
      </c>
      <c r="XR523" s="80">
        <v>9</v>
      </c>
      <c r="XS523" s="80">
        <v>9</v>
      </c>
      <c r="XT523" s="80"/>
      <c r="XW523" s="80">
        <v>15</v>
      </c>
      <c r="XX523" s="80">
        <v>15</v>
      </c>
      <c r="XY523" s="80">
        <v>15</v>
      </c>
      <c r="XZ523" s="80">
        <v>15</v>
      </c>
      <c r="YA523" s="80">
        <v>15</v>
      </c>
      <c r="YB523" s="80">
        <v>15</v>
      </c>
      <c r="YC523" s="80"/>
      <c r="YF523" s="5">
        <v>277.70835081829637</v>
      </c>
      <c r="YG523" s="5">
        <v>0</v>
      </c>
      <c r="YH523" s="5">
        <v>0</v>
      </c>
      <c r="YI523" s="5">
        <v>0</v>
      </c>
      <c r="YJ523" s="5">
        <v>0</v>
      </c>
      <c r="YK523" s="5">
        <v>0</v>
      </c>
      <c r="YL523" s="5"/>
      <c r="YO523" s="5">
        <v>5993.7054133445245</v>
      </c>
      <c r="YP523" s="5">
        <v>0</v>
      </c>
      <c r="YQ523" s="5">
        <v>0</v>
      </c>
      <c r="YR523" s="5">
        <v>0</v>
      </c>
      <c r="YS523" s="5">
        <v>0</v>
      </c>
      <c r="YT523" s="5">
        <v>0</v>
      </c>
      <c r="YU523" s="5"/>
      <c r="YX523" s="5">
        <v>4099.3212954168266</v>
      </c>
      <c r="YY523" s="5">
        <v>0</v>
      </c>
      <c r="YZ523" s="5">
        <v>0</v>
      </c>
      <c r="ZA523" s="5">
        <v>0</v>
      </c>
      <c r="ZB523" s="5">
        <v>0</v>
      </c>
      <c r="ZC523" s="5">
        <v>0</v>
      </c>
      <c r="ZD523" s="5"/>
      <c r="ZG523" s="5">
        <v>177.59127150650443</v>
      </c>
      <c r="ZH523" s="5">
        <v>0</v>
      </c>
      <c r="ZI523" s="5">
        <v>0</v>
      </c>
      <c r="ZJ523" s="5">
        <v>0</v>
      </c>
      <c r="ZK523" s="5">
        <v>0</v>
      </c>
      <c r="ZL523" s="5">
        <v>0</v>
      </c>
      <c r="ZM523" s="5"/>
      <c r="ZP523" s="60">
        <v>2486.277801091062</v>
      </c>
      <c r="ZQ523" s="60">
        <v>0</v>
      </c>
      <c r="ZR523" s="60">
        <v>0</v>
      </c>
      <c r="ZS523" s="60">
        <v>0</v>
      </c>
      <c r="ZT523" s="60">
        <v>0</v>
      </c>
      <c r="ZU523" s="60">
        <v>0</v>
      </c>
      <c r="ZV523" s="60"/>
      <c r="ZY523" s="60">
        <v>319.66428871170797</v>
      </c>
      <c r="ZZ523" s="60">
        <v>0</v>
      </c>
      <c r="AAA523" s="60">
        <v>0</v>
      </c>
      <c r="AAB523" s="60">
        <v>0</v>
      </c>
      <c r="AAC523" s="60">
        <v>0</v>
      </c>
      <c r="AAD523" s="60">
        <v>0</v>
      </c>
      <c r="AAE523" s="60"/>
      <c r="AAH523" s="60">
        <v>4155.6357532522034</v>
      </c>
      <c r="AAI523" s="60">
        <v>0</v>
      </c>
      <c r="AAJ523" s="60">
        <v>0</v>
      </c>
      <c r="AAK523" s="60">
        <v>0</v>
      </c>
      <c r="AAL523" s="60">
        <v>0</v>
      </c>
      <c r="AAM523" s="60">
        <v>0</v>
      </c>
      <c r="AAN523" s="60"/>
      <c r="AAQ523" s="5">
        <v>6641.9135543432658</v>
      </c>
      <c r="AAR523" s="5">
        <v>0</v>
      </c>
      <c r="AAS523" s="5">
        <v>0</v>
      </c>
      <c r="AAT523" s="5">
        <v>0</v>
      </c>
      <c r="AAU523" s="5">
        <v>0</v>
      </c>
      <c r="AAV523" s="5">
        <v>0</v>
      </c>
    </row>
    <row r="524" spans="2:724" ht="15" customHeight="1">
      <c r="B524" s="228">
        <v>251</v>
      </c>
      <c r="C524" s="228">
        <v>956947</v>
      </c>
      <c r="D524" s="229" t="s">
        <v>631</v>
      </c>
      <c r="E524" s="73" t="b">
        <v>0</v>
      </c>
      <c r="F524" s="230">
        <v>41001</v>
      </c>
      <c r="G524" s="230">
        <v>41776</v>
      </c>
      <c r="H524" s="57" t="s">
        <v>231</v>
      </c>
      <c r="I524" s="57" t="s">
        <v>199</v>
      </c>
      <c r="J524" s="229" t="s">
        <v>233</v>
      </c>
      <c r="K524" s="232">
        <v>0</v>
      </c>
      <c r="L524" s="232">
        <v>0</v>
      </c>
      <c r="M524" s="73" t="b">
        <v>1</v>
      </c>
      <c r="N524" s="73" t="b">
        <v>1</v>
      </c>
      <c r="O524" s="73" t="b">
        <v>1</v>
      </c>
      <c r="P524" s="27">
        <v>42096</v>
      </c>
      <c r="Q524" s="27">
        <v>42872</v>
      </c>
      <c r="R524" s="69">
        <v>0</v>
      </c>
      <c r="S524" s="69">
        <v>0.06</v>
      </c>
      <c r="T524" s="69">
        <v>0.06</v>
      </c>
      <c r="U524" s="69">
        <v>0.06</v>
      </c>
      <c r="V524" s="69">
        <v>0.06</v>
      </c>
      <c r="W524" s="69">
        <v>0.06</v>
      </c>
      <c r="Z524" s="232">
        <v>8464</v>
      </c>
      <c r="AA524" s="232">
        <v>8464</v>
      </c>
      <c r="AB524" s="232">
        <v>8464</v>
      </c>
      <c r="AC524" s="232">
        <v>8464</v>
      </c>
      <c r="AD524" s="232">
        <v>4942.3599999999997</v>
      </c>
      <c r="AE524" s="232">
        <v>0</v>
      </c>
      <c r="AF524" s="232">
        <v>0</v>
      </c>
      <c r="AG524" s="232">
        <v>0</v>
      </c>
      <c r="AH524" s="232">
        <v>0</v>
      </c>
      <c r="AI524" s="232">
        <v>0</v>
      </c>
      <c r="AJ524" s="232">
        <v>0</v>
      </c>
      <c r="AK524" s="232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Q524" s="5">
        <v>0</v>
      </c>
      <c r="BR524" s="5">
        <v>0</v>
      </c>
      <c r="BS524" s="5">
        <v>0</v>
      </c>
      <c r="BT524" s="5">
        <v>0</v>
      </c>
      <c r="BU524" s="5">
        <v>0</v>
      </c>
      <c r="BV524" s="5">
        <v>0</v>
      </c>
      <c r="BW524" s="5">
        <v>0</v>
      </c>
      <c r="BX524" s="5">
        <v>0</v>
      </c>
      <c r="BY524" s="5">
        <v>0</v>
      </c>
      <c r="BZ524" s="5">
        <v>0</v>
      </c>
      <c r="CA524" s="5">
        <v>0</v>
      </c>
      <c r="CB524" s="5">
        <v>0</v>
      </c>
      <c r="CC524" s="5">
        <v>0</v>
      </c>
      <c r="CD524" s="5">
        <v>0</v>
      </c>
      <c r="CE524" s="5">
        <v>0</v>
      </c>
      <c r="CF524" s="5">
        <v>0</v>
      </c>
      <c r="CG524" s="5">
        <v>0</v>
      </c>
      <c r="CH524" s="5">
        <v>0</v>
      </c>
      <c r="CI524" s="5">
        <v>0</v>
      </c>
      <c r="CJ524" s="5">
        <v>0</v>
      </c>
      <c r="CK524" s="5">
        <v>0</v>
      </c>
      <c r="CL524" s="5">
        <v>0</v>
      </c>
      <c r="CM524" s="5">
        <v>0</v>
      </c>
      <c r="CN524" s="5">
        <v>0</v>
      </c>
      <c r="CO524" s="5">
        <v>0</v>
      </c>
      <c r="CP524" s="5">
        <v>0</v>
      </c>
      <c r="CQ524" s="5">
        <v>0</v>
      </c>
      <c r="CR524" s="5">
        <v>0</v>
      </c>
      <c r="CS524" s="5">
        <v>0</v>
      </c>
      <c r="CU524" s="69">
        <v>0</v>
      </c>
      <c r="CV524" s="69">
        <v>0</v>
      </c>
      <c r="CW524" s="69">
        <v>0</v>
      </c>
      <c r="CX524" s="69">
        <v>0</v>
      </c>
      <c r="CY524" s="69">
        <v>0</v>
      </c>
      <c r="CZ524" s="69">
        <v>0</v>
      </c>
      <c r="DC524" s="5">
        <v>0</v>
      </c>
      <c r="DD524" s="5">
        <v>0</v>
      </c>
      <c r="DE524" s="5">
        <v>0</v>
      </c>
      <c r="DF524" s="5">
        <v>0</v>
      </c>
      <c r="DG524" s="5">
        <v>0</v>
      </c>
      <c r="DH524" s="5">
        <v>0</v>
      </c>
      <c r="DI524" s="5">
        <v>0</v>
      </c>
      <c r="DJ524" s="5">
        <v>0</v>
      </c>
      <c r="DK524" s="5">
        <v>0</v>
      </c>
      <c r="DL524" s="5">
        <v>0</v>
      </c>
      <c r="DM524" s="5">
        <v>0</v>
      </c>
      <c r="DN524" s="5">
        <v>0</v>
      </c>
      <c r="DO524" s="5">
        <v>0</v>
      </c>
      <c r="DP524" s="5">
        <v>0</v>
      </c>
      <c r="DQ524" s="5">
        <v>0</v>
      </c>
      <c r="DR524" s="5">
        <v>0</v>
      </c>
      <c r="DS524" s="5">
        <v>0</v>
      </c>
      <c r="DT524" s="5">
        <v>0</v>
      </c>
      <c r="DU524" s="5">
        <v>0</v>
      </c>
      <c r="DV524" s="5">
        <v>0</v>
      </c>
      <c r="DW524" s="5">
        <v>0</v>
      </c>
      <c r="DX524" s="5">
        <v>0</v>
      </c>
      <c r="DY524" s="5">
        <v>0</v>
      </c>
      <c r="DZ524" s="5">
        <v>0</v>
      </c>
      <c r="EA524" s="5">
        <v>0</v>
      </c>
      <c r="EB524" s="5">
        <v>0</v>
      </c>
      <c r="EC524" s="5">
        <v>0</v>
      </c>
      <c r="ED524" s="5">
        <v>0</v>
      </c>
      <c r="EE524" s="5">
        <v>0</v>
      </c>
      <c r="EF524" s="5">
        <v>0</v>
      </c>
      <c r="EG524" s="5">
        <v>0</v>
      </c>
      <c r="EH524" s="5">
        <v>0</v>
      </c>
      <c r="EI524" s="5">
        <v>0</v>
      </c>
      <c r="EJ524" s="5">
        <v>0</v>
      </c>
      <c r="EK524" s="5">
        <v>0</v>
      </c>
      <c r="EL524" s="5">
        <v>0</v>
      </c>
      <c r="EM524" s="5">
        <v>0</v>
      </c>
      <c r="EN524" s="5">
        <v>0</v>
      </c>
      <c r="EO524" s="5">
        <v>0</v>
      </c>
      <c r="EP524" s="5">
        <v>0</v>
      </c>
      <c r="EQ524" s="5">
        <v>0</v>
      </c>
      <c r="ER524" s="5">
        <v>0</v>
      </c>
      <c r="ES524" s="5">
        <v>0</v>
      </c>
      <c r="ET524" s="5">
        <v>0</v>
      </c>
      <c r="EU524" s="5">
        <v>0</v>
      </c>
      <c r="EV524" s="5">
        <v>0</v>
      </c>
      <c r="EW524" s="5">
        <v>0</v>
      </c>
      <c r="EX524" s="5">
        <v>0</v>
      </c>
      <c r="EY524" s="5">
        <v>0</v>
      </c>
      <c r="EZ524" s="5">
        <v>0</v>
      </c>
      <c r="FA524" s="5">
        <v>0</v>
      </c>
      <c r="FB524" s="5">
        <v>0</v>
      </c>
      <c r="FC524" s="5">
        <v>0</v>
      </c>
      <c r="FD524" s="5">
        <v>0</v>
      </c>
      <c r="FE524" s="5">
        <v>0</v>
      </c>
      <c r="FF524" s="5">
        <v>0</v>
      </c>
      <c r="FG524" s="5">
        <v>0</v>
      </c>
      <c r="FH524" s="5">
        <v>0</v>
      </c>
      <c r="FI524" s="5">
        <v>0</v>
      </c>
      <c r="FJ524" s="5">
        <v>0</v>
      </c>
      <c r="FK524" s="5">
        <v>0</v>
      </c>
      <c r="FL524" s="5">
        <v>0</v>
      </c>
      <c r="FM524" s="5">
        <v>0</v>
      </c>
      <c r="FN524" s="5">
        <v>0</v>
      </c>
      <c r="FO524" s="5">
        <v>0</v>
      </c>
      <c r="FP524" s="5">
        <v>0</v>
      </c>
      <c r="FQ524" s="5">
        <v>0</v>
      </c>
      <c r="FR524" s="5">
        <v>0</v>
      </c>
      <c r="FS524" s="5">
        <v>0</v>
      </c>
      <c r="FT524" s="5">
        <v>0</v>
      </c>
      <c r="FU524" s="5">
        <v>0</v>
      </c>
      <c r="FV524" s="5">
        <v>0</v>
      </c>
      <c r="FW524" s="5"/>
      <c r="FZ524" s="5">
        <v>8464</v>
      </c>
      <c r="GA524" s="5">
        <v>8464</v>
      </c>
      <c r="GB524" s="5">
        <v>8464</v>
      </c>
      <c r="GC524" s="5">
        <v>8464</v>
      </c>
      <c r="GD524" s="5">
        <v>4942.3599999999997</v>
      </c>
      <c r="GE524" s="5">
        <v>0</v>
      </c>
      <c r="GF524" s="5">
        <v>0</v>
      </c>
      <c r="GG524" s="5">
        <v>0</v>
      </c>
      <c r="GH524" s="5">
        <v>0</v>
      </c>
      <c r="GI524" s="5">
        <v>0</v>
      </c>
      <c r="GJ524" s="5">
        <v>0</v>
      </c>
      <c r="GK524" s="5">
        <v>0</v>
      </c>
      <c r="GL524" s="5">
        <v>0</v>
      </c>
      <c r="GM524" s="5">
        <v>0</v>
      </c>
      <c r="GN524" s="5">
        <v>0</v>
      </c>
      <c r="GO524" s="5">
        <v>0</v>
      </c>
      <c r="GP524" s="5">
        <v>0</v>
      </c>
      <c r="GQ524" s="5">
        <v>0</v>
      </c>
      <c r="GR524" s="5">
        <v>0</v>
      </c>
      <c r="GS524" s="5">
        <v>0</v>
      </c>
      <c r="GT524" s="5">
        <v>0</v>
      </c>
      <c r="GU524" s="5">
        <v>0</v>
      </c>
      <c r="GV524" s="5">
        <v>0</v>
      </c>
      <c r="GW524" s="5">
        <v>0</v>
      </c>
      <c r="GX524" s="5">
        <v>0</v>
      </c>
      <c r="GY524" s="5">
        <v>0</v>
      </c>
      <c r="GZ524" s="5">
        <v>0</v>
      </c>
      <c r="HA524" s="5">
        <v>0</v>
      </c>
      <c r="HB524" s="5">
        <v>0</v>
      </c>
      <c r="HC524" s="5">
        <v>0</v>
      </c>
      <c r="HD524" s="5">
        <v>0</v>
      </c>
      <c r="HE524" s="5">
        <v>0</v>
      </c>
      <c r="HF524" s="5">
        <v>0</v>
      </c>
      <c r="HG524" s="5">
        <v>0</v>
      </c>
      <c r="HH524" s="5">
        <v>0</v>
      </c>
      <c r="HI524" s="5">
        <v>0</v>
      </c>
      <c r="HJ524" s="5">
        <v>0</v>
      </c>
      <c r="HK524" s="5">
        <v>0</v>
      </c>
      <c r="HL524" s="5">
        <v>0</v>
      </c>
      <c r="HM524" s="5">
        <v>0</v>
      </c>
      <c r="HN524" s="5">
        <v>0</v>
      </c>
      <c r="HO524" s="5">
        <v>0</v>
      </c>
      <c r="HP524" s="5">
        <v>0</v>
      </c>
      <c r="HQ524" s="5">
        <v>0</v>
      </c>
      <c r="HR524" s="5">
        <v>0</v>
      </c>
      <c r="HS524" s="5">
        <v>0</v>
      </c>
      <c r="HT524" s="5">
        <v>0</v>
      </c>
      <c r="HU524" s="5">
        <v>0</v>
      </c>
      <c r="HV524" s="5">
        <v>0</v>
      </c>
      <c r="HW524" s="5">
        <v>0</v>
      </c>
      <c r="HX524" s="5">
        <v>0</v>
      </c>
      <c r="HY524" s="5">
        <v>0</v>
      </c>
      <c r="HZ524" s="5">
        <v>0</v>
      </c>
      <c r="IA524" s="5">
        <v>0</v>
      </c>
      <c r="IB524" s="5">
        <v>0</v>
      </c>
      <c r="IC524" s="5">
        <v>0</v>
      </c>
      <c r="ID524" s="5">
        <v>0</v>
      </c>
      <c r="IE524" s="5">
        <v>0</v>
      </c>
      <c r="IF524" s="5">
        <v>0</v>
      </c>
      <c r="IG524" s="5">
        <v>0</v>
      </c>
      <c r="IH524" s="5">
        <v>0</v>
      </c>
      <c r="II524" s="5">
        <v>0</v>
      </c>
      <c r="IJ524" s="5">
        <v>0</v>
      </c>
      <c r="IK524" s="5">
        <v>0</v>
      </c>
      <c r="IL524" s="5">
        <v>0</v>
      </c>
      <c r="IM524" s="5">
        <v>0</v>
      </c>
      <c r="IN524" s="5">
        <v>0</v>
      </c>
      <c r="IO524" s="5">
        <v>0</v>
      </c>
      <c r="IP524" s="5">
        <v>0</v>
      </c>
      <c r="IQ524" s="5">
        <v>0</v>
      </c>
      <c r="IR524" s="5">
        <v>0</v>
      </c>
      <c r="IS524" s="5">
        <v>0</v>
      </c>
      <c r="IT524" s="5"/>
      <c r="IW524" s="5">
        <v>242.91679999999999</v>
      </c>
      <c r="IX524" s="5">
        <v>242.91679999999999</v>
      </c>
      <c r="IY524" s="5">
        <v>242.91679999999999</v>
      </c>
      <c r="IZ524" s="5">
        <v>242.91679999999999</v>
      </c>
      <c r="JA524" s="5">
        <v>141.845732</v>
      </c>
      <c r="JB524" s="5">
        <v>0</v>
      </c>
      <c r="JC524" s="5">
        <v>0</v>
      </c>
      <c r="JD524" s="5">
        <v>0</v>
      </c>
      <c r="JE524" s="5">
        <v>0</v>
      </c>
      <c r="JF524" s="5">
        <v>0</v>
      </c>
      <c r="JG524" s="5">
        <v>0</v>
      </c>
      <c r="JH524" s="5">
        <v>0</v>
      </c>
      <c r="JI524" s="5">
        <v>0</v>
      </c>
      <c r="JJ524" s="5">
        <v>0</v>
      </c>
      <c r="JK524" s="5">
        <v>0</v>
      </c>
      <c r="JL524" s="5">
        <v>0</v>
      </c>
      <c r="JM524" s="5">
        <v>0</v>
      </c>
      <c r="JN524" s="5">
        <v>0</v>
      </c>
      <c r="JO524" s="5">
        <v>0</v>
      </c>
      <c r="JP524" s="5">
        <v>0</v>
      </c>
      <c r="JQ524" s="5">
        <v>0</v>
      </c>
      <c r="JR524" s="5">
        <v>0</v>
      </c>
      <c r="JS524" s="5">
        <v>0</v>
      </c>
      <c r="JT524" s="5">
        <v>0</v>
      </c>
      <c r="JU524" s="5">
        <v>0</v>
      </c>
      <c r="JV524" s="5">
        <v>0</v>
      </c>
      <c r="JW524" s="5">
        <v>0</v>
      </c>
      <c r="JX524" s="5">
        <v>0</v>
      </c>
      <c r="JY524" s="5">
        <v>0</v>
      </c>
      <c r="JZ524" s="5">
        <v>0</v>
      </c>
      <c r="KA524" s="5">
        <v>0</v>
      </c>
      <c r="KB524" s="5">
        <v>0</v>
      </c>
      <c r="KC524" s="5">
        <v>0</v>
      </c>
      <c r="KD524" s="5">
        <v>0</v>
      </c>
      <c r="KE524" s="5">
        <v>0</v>
      </c>
      <c r="KF524" s="5">
        <v>0</v>
      </c>
      <c r="KG524" s="5">
        <v>0</v>
      </c>
      <c r="KH524" s="5">
        <v>0</v>
      </c>
      <c r="KI524" s="5">
        <v>0</v>
      </c>
      <c r="KJ524" s="5">
        <v>0</v>
      </c>
      <c r="KK524" s="5">
        <v>0</v>
      </c>
      <c r="KL524" s="5">
        <v>0</v>
      </c>
      <c r="KM524" s="5">
        <v>0</v>
      </c>
      <c r="KN524" s="5">
        <v>0</v>
      </c>
      <c r="KO524" s="5">
        <v>0</v>
      </c>
      <c r="KP524" s="5">
        <v>0</v>
      </c>
      <c r="KQ524" s="5">
        <v>0</v>
      </c>
      <c r="KR524" s="5">
        <v>0</v>
      </c>
      <c r="KS524" s="5">
        <v>0</v>
      </c>
      <c r="KT524" s="5">
        <v>0</v>
      </c>
      <c r="KU524" s="5">
        <v>0</v>
      </c>
      <c r="KV524" s="5">
        <v>0</v>
      </c>
      <c r="KW524" s="5">
        <v>0</v>
      </c>
      <c r="KX524" s="5">
        <v>0</v>
      </c>
      <c r="KY524" s="5">
        <v>0</v>
      </c>
      <c r="KZ524" s="5">
        <v>0</v>
      </c>
      <c r="LA524" s="5">
        <v>0</v>
      </c>
      <c r="LB524" s="5">
        <v>0</v>
      </c>
      <c r="LC524" s="5">
        <v>0</v>
      </c>
      <c r="LD524" s="5">
        <v>0</v>
      </c>
      <c r="LE524" s="5">
        <v>0</v>
      </c>
      <c r="LF524" s="5">
        <v>0</v>
      </c>
      <c r="LG524" s="5">
        <v>0</v>
      </c>
      <c r="LH524" s="5">
        <v>0</v>
      </c>
      <c r="LI524" s="5">
        <v>0</v>
      </c>
      <c r="LJ524" s="5">
        <v>0</v>
      </c>
      <c r="LK524" s="5">
        <v>0</v>
      </c>
      <c r="LL524" s="5">
        <v>0</v>
      </c>
      <c r="LM524" s="5">
        <v>0</v>
      </c>
      <c r="LN524" s="5">
        <v>0</v>
      </c>
      <c r="LO524" s="5">
        <v>0</v>
      </c>
      <c r="LP524" s="5">
        <v>0</v>
      </c>
      <c r="LQ524" s="5"/>
      <c r="LT524" s="5">
        <v>257.30560000000003</v>
      </c>
      <c r="LU524" s="5">
        <v>257.30560000000003</v>
      </c>
      <c r="LV524" s="5">
        <v>257.30560000000003</v>
      </c>
      <c r="LW524" s="5">
        <v>257.30560000000003</v>
      </c>
      <c r="LX524" s="5">
        <v>150.24774399999998</v>
      </c>
      <c r="LY524" s="5">
        <v>0</v>
      </c>
      <c r="LZ524" s="5">
        <v>0</v>
      </c>
      <c r="MA524" s="5">
        <v>0</v>
      </c>
      <c r="MB524" s="5">
        <v>0</v>
      </c>
      <c r="MC524" s="5">
        <v>0</v>
      </c>
      <c r="MD524" s="5">
        <v>0</v>
      </c>
      <c r="ME524" s="5">
        <v>0</v>
      </c>
      <c r="MF524" s="5">
        <v>0</v>
      </c>
      <c r="MG524" s="5">
        <v>0</v>
      </c>
      <c r="MH524" s="5">
        <v>0</v>
      </c>
      <c r="MI524" s="5">
        <v>0</v>
      </c>
      <c r="MJ524" s="5">
        <v>0</v>
      </c>
      <c r="MK524" s="5">
        <v>0</v>
      </c>
      <c r="ML524" s="5">
        <v>0</v>
      </c>
      <c r="MM524" s="5">
        <v>0</v>
      </c>
      <c r="MN524" s="5">
        <v>0</v>
      </c>
      <c r="MO524" s="5">
        <v>0</v>
      </c>
      <c r="MP524" s="5">
        <v>0</v>
      </c>
      <c r="MQ524" s="5">
        <v>0</v>
      </c>
      <c r="MR524" s="5">
        <v>0</v>
      </c>
      <c r="MS524" s="5">
        <v>0</v>
      </c>
      <c r="MT524" s="5">
        <v>0</v>
      </c>
      <c r="MU524" s="5">
        <v>0</v>
      </c>
      <c r="MV524" s="5">
        <v>0</v>
      </c>
      <c r="MW524" s="5">
        <v>0</v>
      </c>
      <c r="MX524" s="5">
        <v>0</v>
      </c>
      <c r="MY524" s="5">
        <v>0</v>
      </c>
      <c r="MZ524" s="5">
        <v>0</v>
      </c>
      <c r="NA524" s="5">
        <v>0</v>
      </c>
      <c r="NB524" s="5">
        <v>0</v>
      </c>
      <c r="NC524" s="5">
        <v>0</v>
      </c>
      <c r="ND524" s="5">
        <v>0</v>
      </c>
      <c r="NE524" s="5">
        <v>0</v>
      </c>
      <c r="NF524" s="5">
        <v>0</v>
      </c>
      <c r="NG524" s="5">
        <v>0</v>
      </c>
      <c r="NH524" s="5">
        <v>0</v>
      </c>
      <c r="NI524" s="5">
        <v>0</v>
      </c>
      <c r="NJ524" s="5">
        <v>0</v>
      </c>
      <c r="NK524" s="5">
        <v>0</v>
      </c>
      <c r="NL524" s="5">
        <v>0</v>
      </c>
      <c r="NM524" s="5">
        <v>0</v>
      </c>
      <c r="NN524" s="5">
        <v>0</v>
      </c>
      <c r="NO524" s="5">
        <v>0</v>
      </c>
      <c r="NP524" s="5">
        <v>0</v>
      </c>
      <c r="NQ524" s="5">
        <v>0</v>
      </c>
      <c r="NR524" s="5">
        <v>0</v>
      </c>
      <c r="NS524" s="5">
        <v>0</v>
      </c>
      <c r="NT524" s="5">
        <v>0</v>
      </c>
      <c r="NU524" s="5">
        <v>0</v>
      </c>
      <c r="NV524" s="5">
        <v>0</v>
      </c>
      <c r="NW524" s="5">
        <v>0</v>
      </c>
      <c r="NX524" s="5">
        <v>0</v>
      </c>
      <c r="NY524" s="5">
        <v>0</v>
      </c>
      <c r="NZ524" s="5">
        <v>0</v>
      </c>
      <c r="OA524" s="5">
        <v>0</v>
      </c>
      <c r="OB524" s="5">
        <v>0</v>
      </c>
      <c r="OC524" s="5">
        <v>0</v>
      </c>
      <c r="OD524" s="5">
        <v>0</v>
      </c>
      <c r="OE524" s="5">
        <v>0</v>
      </c>
      <c r="OF524" s="5">
        <v>0</v>
      </c>
      <c r="OG524" s="5">
        <v>0</v>
      </c>
      <c r="OH524" s="5">
        <v>0</v>
      </c>
      <c r="OI524" s="5">
        <v>0</v>
      </c>
      <c r="OJ524" s="5">
        <v>0</v>
      </c>
      <c r="OK524" s="5">
        <v>0</v>
      </c>
      <c r="OL524" s="5">
        <v>0</v>
      </c>
      <c r="OM524" s="5">
        <v>0</v>
      </c>
      <c r="ON524" s="5"/>
      <c r="OQ524" s="59">
        <v>0</v>
      </c>
      <c r="OR524" s="59">
        <v>0</v>
      </c>
      <c r="OS524" s="59">
        <v>0</v>
      </c>
      <c r="OT524" s="59">
        <v>0</v>
      </c>
      <c r="OU524" s="59">
        <v>0</v>
      </c>
      <c r="OV524" s="59">
        <v>0</v>
      </c>
      <c r="OW524" s="59">
        <v>0</v>
      </c>
      <c r="OX524" s="59">
        <v>0</v>
      </c>
      <c r="OY524" s="59">
        <v>0</v>
      </c>
      <c r="OZ524" s="59">
        <v>0</v>
      </c>
      <c r="PA524" s="59">
        <v>0</v>
      </c>
      <c r="PB524" s="59">
        <v>0</v>
      </c>
      <c r="PC524" s="59">
        <v>0</v>
      </c>
      <c r="PD524" s="59">
        <v>0</v>
      </c>
      <c r="PE524" s="59">
        <v>0</v>
      </c>
      <c r="PF524" s="59">
        <v>0</v>
      </c>
      <c r="PG524" s="59">
        <v>0</v>
      </c>
      <c r="PH524" s="59">
        <v>0</v>
      </c>
      <c r="PI524" s="59">
        <v>0</v>
      </c>
      <c r="PJ524" s="59">
        <v>0</v>
      </c>
      <c r="PK524" s="59">
        <v>0</v>
      </c>
      <c r="PL524" s="59">
        <v>0</v>
      </c>
      <c r="PM524" s="59">
        <v>0</v>
      </c>
      <c r="PN524" s="59">
        <v>0</v>
      </c>
      <c r="PO524" s="59">
        <v>0</v>
      </c>
      <c r="PP524" s="59">
        <v>0</v>
      </c>
      <c r="PQ524" s="59">
        <v>0</v>
      </c>
      <c r="PR524" s="59">
        <v>0</v>
      </c>
      <c r="PS524" s="59">
        <v>0</v>
      </c>
      <c r="PT524" s="59">
        <v>0</v>
      </c>
      <c r="PU524" s="59">
        <v>0</v>
      </c>
      <c r="PV524" s="59">
        <v>0</v>
      </c>
      <c r="PW524" s="59">
        <v>0</v>
      </c>
      <c r="PX524" s="59">
        <v>0</v>
      </c>
      <c r="PY524" s="59">
        <v>0</v>
      </c>
      <c r="PZ524" s="59">
        <v>0</v>
      </c>
      <c r="QA524" s="59">
        <v>0</v>
      </c>
      <c r="QB524" s="59">
        <v>0</v>
      </c>
      <c r="QC524" s="59">
        <v>0</v>
      </c>
      <c r="QD524" s="59">
        <v>0</v>
      </c>
      <c r="QE524" s="59">
        <v>0</v>
      </c>
      <c r="QF524" s="59">
        <v>0</v>
      </c>
      <c r="QG524" s="59">
        <v>0</v>
      </c>
      <c r="QH524" s="59">
        <v>0</v>
      </c>
      <c r="QI524" s="59">
        <v>0</v>
      </c>
      <c r="QJ524" s="59">
        <v>0</v>
      </c>
      <c r="QK524" s="59">
        <v>0</v>
      </c>
      <c r="QL524" s="59">
        <v>0</v>
      </c>
      <c r="QM524" s="59">
        <v>0</v>
      </c>
      <c r="QN524" s="59">
        <v>0</v>
      </c>
      <c r="QO524" s="59">
        <v>0</v>
      </c>
      <c r="QP524" s="59">
        <v>0</v>
      </c>
      <c r="QQ524" s="59">
        <v>0</v>
      </c>
      <c r="QR524" s="59">
        <v>0</v>
      </c>
      <c r="QS524" s="59">
        <v>0</v>
      </c>
      <c r="QT524" s="59">
        <v>0</v>
      </c>
      <c r="QU524" s="59">
        <v>0</v>
      </c>
      <c r="QV524" s="59">
        <v>0</v>
      </c>
      <c r="QW524" s="59">
        <v>0</v>
      </c>
      <c r="QX524" s="59">
        <v>0</v>
      </c>
      <c r="QY524" s="59">
        <v>0</v>
      </c>
      <c r="QZ524" s="59">
        <v>0</v>
      </c>
      <c r="RA524" s="59">
        <v>0</v>
      </c>
      <c r="RB524" s="59">
        <v>0</v>
      </c>
      <c r="RC524" s="59">
        <v>0</v>
      </c>
      <c r="RD524" s="59">
        <v>0</v>
      </c>
      <c r="RE524" s="59">
        <v>0</v>
      </c>
      <c r="RF524" s="59">
        <v>0</v>
      </c>
      <c r="RG524" s="59">
        <v>0</v>
      </c>
      <c r="RH524" s="59">
        <v>0</v>
      </c>
      <c r="RI524" s="59">
        <v>0</v>
      </c>
      <c r="RJ524" s="59">
        <v>0</v>
      </c>
      <c r="RK524" s="59"/>
      <c r="RN524" s="59">
        <v>500.22239999999999</v>
      </c>
      <c r="RO524" s="59">
        <v>500.22239999999999</v>
      </c>
      <c r="RP524" s="59">
        <v>500.22239999999999</v>
      </c>
      <c r="RQ524" s="59">
        <v>500.22239999999999</v>
      </c>
      <c r="RR524" s="59">
        <v>292.09347600000001</v>
      </c>
      <c r="RS524" s="59">
        <v>0</v>
      </c>
      <c r="RT524" s="59">
        <v>0</v>
      </c>
      <c r="RU524" s="59">
        <v>0</v>
      </c>
      <c r="RV524" s="59">
        <v>0</v>
      </c>
      <c r="RW524" s="59">
        <v>0</v>
      </c>
      <c r="RX524" s="59">
        <v>0</v>
      </c>
      <c r="RY524" s="59">
        <v>0</v>
      </c>
      <c r="RZ524" s="59">
        <v>0</v>
      </c>
      <c r="SA524" s="59">
        <v>0</v>
      </c>
      <c r="SB524" s="59">
        <v>0</v>
      </c>
      <c r="SC524" s="59">
        <v>0</v>
      </c>
      <c r="SD524" s="59">
        <v>0</v>
      </c>
      <c r="SE524" s="59">
        <v>0</v>
      </c>
      <c r="SF524" s="59">
        <v>0</v>
      </c>
      <c r="SG524" s="59">
        <v>0</v>
      </c>
      <c r="SH524" s="59">
        <v>0</v>
      </c>
      <c r="SI524" s="59">
        <v>0</v>
      </c>
      <c r="SJ524" s="59">
        <v>0</v>
      </c>
      <c r="SK524" s="59">
        <v>0</v>
      </c>
      <c r="SL524" s="59">
        <v>0</v>
      </c>
      <c r="SM524" s="59">
        <v>0</v>
      </c>
      <c r="SN524" s="59">
        <v>0</v>
      </c>
      <c r="SO524" s="59">
        <v>0</v>
      </c>
      <c r="SP524" s="59">
        <v>0</v>
      </c>
      <c r="SQ524" s="59">
        <v>0</v>
      </c>
      <c r="SR524" s="59">
        <v>0</v>
      </c>
      <c r="SS524" s="59">
        <v>0</v>
      </c>
      <c r="ST524" s="59">
        <v>0</v>
      </c>
      <c r="SU524" s="59">
        <v>0</v>
      </c>
      <c r="SV524" s="59">
        <v>0</v>
      </c>
      <c r="SW524" s="59">
        <v>0</v>
      </c>
      <c r="SX524" s="59">
        <v>0</v>
      </c>
      <c r="SY524" s="59">
        <v>0</v>
      </c>
      <c r="SZ524" s="59">
        <v>0</v>
      </c>
      <c r="TA524" s="59">
        <v>0</v>
      </c>
      <c r="TB524" s="59">
        <v>0</v>
      </c>
      <c r="TC524" s="59">
        <v>0</v>
      </c>
      <c r="TD524" s="59">
        <v>0</v>
      </c>
      <c r="TE524" s="59">
        <v>0</v>
      </c>
      <c r="TF524" s="59">
        <v>0</v>
      </c>
      <c r="TG524" s="59">
        <v>0</v>
      </c>
      <c r="TH524" s="59">
        <v>0</v>
      </c>
      <c r="TI524" s="59">
        <v>0</v>
      </c>
      <c r="TJ524" s="59">
        <v>0</v>
      </c>
      <c r="TK524" s="59">
        <v>0</v>
      </c>
      <c r="TL524" s="59">
        <v>0</v>
      </c>
      <c r="TM524" s="59">
        <v>0</v>
      </c>
      <c r="TN524" s="59">
        <v>0</v>
      </c>
      <c r="TO524" s="59">
        <v>0</v>
      </c>
      <c r="TP524" s="59">
        <v>0</v>
      </c>
      <c r="TQ524" s="59">
        <v>0</v>
      </c>
      <c r="TR524" s="59">
        <v>0</v>
      </c>
      <c r="TS524" s="59">
        <v>0</v>
      </c>
      <c r="TT524" s="59">
        <v>0</v>
      </c>
      <c r="TU524" s="59">
        <v>0</v>
      </c>
      <c r="TV524" s="59">
        <v>0</v>
      </c>
      <c r="TW524" s="59">
        <v>0</v>
      </c>
      <c r="TX524" s="59">
        <v>0</v>
      </c>
      <c r="TY524" s="59">
        <v>0</v>
      </c>
      <c r="TZ524" s="59">
        <v>0</v>
      </c>
      <c r="UA524" s="59">
        <v>0</v>
      </c>
      <c r="UB524" s="59">
        <v>0</v>
      </c>
      <c r="UC524" s="59">
        <v>0</v>
      </c>
      <c r="UD524" s="59">
        <v>0</v>
      </c>
      <c r="UE524" s="59">
        <v>0</v>
      </c>
      <c r="UF524" s="59">
        <v>0</v>
      </c>
      <c r="UG524" s="59">
        <v>0</v>
      </c>
      <c r="UH524" s="59"/>
      <c r="UK524" s="59">
        <v>1113.5129320000001</v>
      </c>
      <c r="UL524" s="59">
        <v>0</v>
      </c>
      <c r="UM524" s="59">
        <v>0</v>
      </c>
      <c r="UN524" s="59">
        <v>0</v>
      </c>
      <c r="UO524" s="59">
        <v>0</v>
      </c>
      <c r="UP524" s="59">
        <v>0</v>
      </c>
      <c r="UQ524" s="59"/>
      <c r="UT524" s="59">
        <v>1179.4701440000001</v>
      </c>
      <c r="UU524" s="59">
        <v>0</v>
      </c>
      <c r="UV524" s="59">
        <v>0</v>
      </c>
      <c r="UW524" s="59">
        <v>0</v>
      </c>
      <c r="UX524" s="59">
        <v>0</v>
      </c>
      <c r="UY524" s="59">
        <v>0</v>
      </c>
      <c r="UZ524" s="59"/>
      <c r="VC524" s="59">
        <v>0</v>
      </c>
      <c r="VD524" s="59">
        <v>0</v>
      </c>
      <c r="VE524" s="59">
        <v>0</v>
      </c>
      <c r="VF524" s="59">
        <v>0</v>
      </c>
      <c r="VG524" s="59">
        <v>0</v>
      </c>
      <c r="VH524" s="59">
        <v>0</v>
      </c>
      <c r="VI524" s="59"/>
      <c r="VL524" s="59">
        <v>2292.9830760000004</v>
      </c>
      <c r="VM524" s="59">
        <v>0</v>
      </c>
      <c r="VN524" s="59">
        <v>0</v>
      </c>
      <c r="VO524" s="59">
        <v>0</v>
      </c>
      <c r="VP524" s="59">
        <v>0</v>
      </c>
      <c r="VQ524" s="59">
        <v>0</v>
      </c>
      <c r="VR524" s="59"/>
      <c r="VU524" s="59">
        <v>38798.36</v>
      </c>
      <c r="VV524" s="59">
        <v>0</v>
      </c>
      <c r="VW524" s="59">
        <v>0</v>
      </c>
      <c r="VX524" s="59">
        <v>0</v>
      </c>
      <c r="VY524" s="59">
        <v>0</v>
      </c>
      <c r="VZ524" s="59">
        <v>0</v>
      </c>
      <c r="WA524" s="59"/>
      <c r="WD524" s="59">
        <v>3233.1966666666667</v>
      </c>
      <c r="WE524" s="59">
        <v>0</v>
      </c>
      <c r="WF524" s="59">
        <v>0</v>
      </c>
      <c r="WG524" s="59">
        <v>0</v>
      </c>
      <c r="WH524" s="59">
        <v>0</v>
      </c>
      <c r="WI524" s="59">
        <v>0</v>
      </c>
      <c r="WJ524" s="59"/>
      <c r="WM524" s="59">
        <v>135.67757728353618</v>
      </c>
      <c r="WN524" s="59">
        <v>0</v>
      </c>
      <c r="WO524" s="59">
        <v>0</v>
      </c>
      <c r="WP524" s="59">
        <v>0</v>
      </c>
      <c r="WQ524" s="59">
        <v>0</v>
      </c>
      <c r="WR524" s="59">
        <v>0</v>
      </c>
      <c r="WS524" s="59"/>
      <c r="WV524" s="74">
        <v>25.5</v>
      </c>
      <c r="WW524" s="74">
        <v>25.5</v>
      </c>
      <c r="WX524" s="74">
        <v>25.5</v>
      </c>
      <c r="WY524" s="74">
        <v>25.5</v>
      </c>
      <c r="WZ524" s="74">
        <v>25.5</v>
      </c>
      <c r="XA524" s="74">
        <v>25.5</v>
      </c>
      <c r="XB524" s="74"/>
      <c r="XE524" s="80">
        <v>2</v>
      </c>
      <c r="XF524" s="80">
        <v>2</v>
      </c>
      <c r="XG524" s="80">
        <v>2</v>
      </c>
      <c r="XH524" s="80">
        <v>2</v>
      </c>
      <c r="XI524" s="80">
        <v>2</v>
      </c>
      <c r="XJ524" s="80">
        <v>2</v>
      </c>
      <c r="XK524" s="80"/>
      <c r="XL524" s="75"/>
      <c r="XM524" s="75"/>
      <c r="XN524" s="80">
        <v>1</v>
      </c>
      <c r="XO524" s="80">
        <v>1</v>
      </c>
      <c r="XP524" s="80">
        <v>1</v>
      </c>
      <c r="XQ524" s="80">
        <v>1</v>
      </c>
      <c r="XR524" s="80">
        <v>1</v>
      </c>
      <c r="XS524" s="80">
        <v>1</v>
      </c>
      <c r="XT524" s="80"/>
      <c r="XW524" s="80">
        <v>15</v>
      </c>
      <c r="XX524" s="80">
        <v>15</v>
      </c>
      <c r="XY524" s="80">
        <v>15</v>
      </c>
      <c r="XZ524" s="80">
        <v>15</v>
      </c>
      <c r="YA524" s="80">
        <v>15</v>
      </c>
      <c r="YB524" s="80">
        <v>15</v>
      </c>
      <c r="YC524" s="80"/>
      <c r="YF524" s="5">
        <v>282.88774863617323</v>
      </c>
      <c r="YG524" s="5">
        <v>0</v>
      </c>
      <c r="YH524" s="5">
        <v>0</v>
      </c>
      <c r="YI524" s="5">
        <v>0</v>
      </c>
      <c r="YJ524" s="5">
        <v>0</v>
      </c>
      <c r="YK524" s="5">
        <v>0</v>
      </c>
      <c r="YL524" s="5"/>
      <c r="YO524" s="5">
        <v>6105.4909777591283</v>
      </c>
      <c r="YP524" s="5">
        <v>0</v>
      </c>
      <c r="YQ524" s="5">
        <v>0</v>
      </c>
      <c r="YR524" s="5">
        <v>0</v>
      </c>
      <c r="YS524" s="5">
        <v>0</v>
      </c>
      <c r="YT524" s="5">
        <v>0</v>
      </c>
      <c r="YU524" s="5"/>
      <c r="YX524" s="5">
        <v>4175.7756609758562</v>
      </c>
      <c r="YY524" s="5">
        <v>0</v>
      </c>
      <c r="YZ524" s="5">
        <v>0</v>
      </c>
      <c r="ZA524" s="5">
        <v>0</v>
      </c>
      <c r="ZB524" s="5">
        <v>0</v>
      </c>
      <c r="ZC524" s="5">
        <v>0</v>
      </c>
      <c r="ZD524" s="5"/>
      <c r="ZG524" s="5">
        <v>207.40075535039867</v>
      </c>
      <c r="ZH524" s="5">
        <v>0</v>
      </c>
      <c r="ZI524" s="5">
        <v>0</v>
      </c>
      <c r="ZJ524" s="5">
        <v>0</v>
      </c>
      <c r="ZK524" s="5">
        <v>0</v>
      </c>
      <c r="ZL524" s="5">
        <v>0</v>
      </c>
      <c r="ZM524" s="5"/>
      <c r="ZP524" s="60">
        <v>5807.2211498111628</v>
      </c>
      <c r="ZQ524" s="60">
        <v>0</v>
      </c>
      <c r="ZR524" s="60">
        <v>0</v>
      </c>
      <c r="ZS524" s="60">
        <v>0</v>
      </c>
      <c r="ZT524" s="60">
        <v>0</v>
      </c>
      <c r="ZU524" s="60">
        <v>0</v>
      </c>
      <c r="ZV524" s="60"/>
      <c r="ZY524" s="60">
        <v>325.62618548048681</v>
      </c>
      <c r="ZZ524" s="60">
        <v>0</v>
      </c>
      <c r="AAA524" s="60">
        <v>0</v>
      </c>
      <c r="AAB524" s="60">
        <v>0</v>
      </c>
      <c r="AAC524" s="60">
        <v>0</v>
      </c>
      <c r="AAD524" s="60">
        <v>0</v>
      </c>
      <c r="AAE524" s="60"/>
      <c r="AAH524" s="60">
        <v>13676.299790180447</v>
      </c>
      <c r="AAI524" s="60">
        <v>0</v>
      </c>
      <c r="AAJ524" s="60">
        <v>0</v>
      </c>
      <c r="AAK524" s="60">
        <v>0</v>
      </c>
      <c r="AAL524" s="60">
        <v>0</v>
      </c>
      <c r="AAM524" s="60">
        <v>0</v>
      </c>
      <c r="AAN524" s="60"/>
      <c r="AAQ524" s="5">
        <v>19483.520939991609</v>
      </c>
      <c r="AAR524" s="5">
        <v>0</v>
      </c>
      <c r="AAS524" s="5">
        <v>0</v>
      </c>
      <c r="AAT524" s="5">
        <v>0</v>
      </c>
      <c r="AAU524" s="5">
        <v>0</v>
      </c>
      <c r="AAV524" s="5">
        <v>0</v>
      </c>
    </row>
    <row r="525" spans="2:724" ht="15" customHeight="1">
      <c r="B525" s="228">
        <v>252</v>
      </c>
      <c r="C525" s="228">
        <v>1</v>
      </c>
      <c r="D525" s="229" t="s">
        <v>481</v>
      </c>
      <c r="E525" s="73" t="b">
        <v>0</v>
      </c>
      <c r="F525" s="230">
        <v>41733</v>
      </c>
      <c r="G525" s="230">
        <v>41774</v>
      </c>
      <c r="H525" s="57" t="s">
        <v>231</v>
      </c>
      <c r="I525" s="57" t="s">
        <v>199</v>
      </c>
      <c r="J525" s="229" t="s">
        <v>233</v>
      </c>
      <c r="K525" s="232">
        <v>0</v>
      </c>
      <c r="L525" s="232">
        <v>0</v>
      </c>
      <c r="M525" s="73" t="b">
        <v>1</v>
      </c>
      <c r="N525" s="73" t="b">
        <v>1</v>
      </c>
      <c r="O525" s="73" t="b">
        <v>1</v>
      </c>
      <c r="P525" s="27">
        <v>42829</v>
      </c>
      <c r="Q525" s="27">
        <v>42870</v>
      </c>
      <c r="R525" s="69">
        <v>0</v>
      </c>
      <c r="S525" s="69">
        <v>0.06</v>
      </c>
      <c r="T525" s="69">
        <v>0.06</v>
      </c>
      <c r="U525" s="69">
        <v>0.06</v>
      </c>
      <c r="V525" s="69">
        <v>0.06</v>
      </c>
      <c r="W525" s="69">
        <v>0.06</v>
      </c>
      <c r="Z525" s="232">
        <v>0</v>
      </c>
      <c r="AA525" s="232">
        <v>0</v>
      </c>
      <c r="AB525" s="232">
        <v>0</v>
      </c>
      <c r="AC525" s="232">
        <v>7617.56</v>
      </c>
      <c r="AD525" s="232">
        <v>4232</v>
      </c>
      <c r="AE525" s="232">
        <v>0</v>
      </c>
      <c r="AF525" s="232">
        <v>0</v>
      </c>
      <c r="AG525" s="232">
        <v>0</v>
      </c>
      <c r="AH525" s="232">
        <v>0</v>
      </c>
      <c r="AI525" s="232">
        <v>0</v>
      </c>
      <c r="AJ525" s="232">
        <v>0</v>
      </c>
      <c r="AK525" s="232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Q525" s="5">
        <v>0</v>
      </c>
      <c r="BR525" s="5">
        <v>0</v>
      </c>
      <c r="BS525" s="5">
        <v>0</v>
      </c>
      <c r="BT525" s="5">
        <v>0</v>
      </c>
      <c r="BU525" s="5">
        <v>0</v>
      </c>
      <c r="BV525" s="5">
        <v>0</v>
      </c>
      <c r="BW525" s="5">
        <v>0</v>
      </c>
      <c r="BX525" s="5">
        <v>0</v>
      </c>
      <c r="BY525" s="5">
        <v>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5">
        <v>0</v>
      </c>
      <c r="CF525" s="5">
        <v>0</v>
      </c>
      <c r="CG525" s="5">
        <v>0</v>
      </c>
      <c r="CH525" s="5">
        <v>0</v>
      </c>
      <c r="CI525" s="5">
        <v>0</v>
      </c>
      <c r="CJ525" s="5">
        <v>0</v>
      </c>
      <c r="CK525" s="5">
        <v>0</v>
      </c>
      <c r="CL525" s="5">
        <v>0</v>
      </c>
      <c r="CM525" s="5">
        <v>0</v>
      </c>
      <c r="CN525" s="5">
        <v>0</v>
      </c>
      <c r="CO525" s="5">
        <v>0</v>
      </c>
      <c r="CP525" s="5">
        <v>0</v>
      </c>
      <c r="CQ525" s="5">
        <v>0</v>
      </c>
      <c r="CR525" s="5">
        <v>0</v>
      </c>
      <c r="CS525" s="5">
        <v>0</v>
      </c>
      <c r="CU525" s="69">
        <v>0</v>
      </c>
      <c r="CV525" s="69">
        <v>0</v>
      </c>
      <c r="CW525" s="69">
        <v>0</v>
      </c>
      <c r="CX525" s="69">
        <v>0</v>
      </c>
      <c r="CY525" s="69">
        <v>0</v>
      </c>
      <c r="CZ525" s="69">
        <v>0</v>
      </c>
      <c r="DC525" s="5">
        <v>0</v>
      </c>
      <c r="DD525" s="5">
        <v>0</v>
      </c>
      <c r="DE525" s="5">
        <v>0</v>
      </c>
      <c r="DF525" s="5">
        <v>0</v>
      </c>
      <c r="DG525" s="5">
        <v>0</v>
      </c>
      <c r="DH525" s="5">
        <v>0</v>
      </c>
      <c r="DI525" s="5">
        <v>0</v>
      </c>
      <c r="DJ525" s="5">
        <v>0</v>
      </c>
      <c r="DK525" s="5">
        <v>0</v>
      </c>
      <c r="DL525" s="5">
        <v>0</v>
      </c>
      <c r="DM525" s="5">
        <v>0</v>
      </c>
      <c r="DN525" s="5">
        <v>0</v>
      </c>
      <c r="DO525" s="5">
        <v>0</v>
      </c>
      <c r="DP525" s="5">
        <v>0</v>
      </c>
      <c r="DQ525" s="5">
        <v>0</v>
      </c>
      <c r="DR525" s="5">
        <v>0</v>
      </c>
      <c r="DS525" s="5">
        <v>0</v>
      </c>
      <c r="DT525" s="5">
        <v>0</v>
      </c>
      <c r="DU525" s="5">
        <v>0</v>
      </c>
      <c r="DV525" s="5">
        <v>0</v>
      </c>
      <c r="DW525" s="5">
        <v>0</v>
      </c>
      <c r="DX525" s="5">
        <v>0</v>
      </c>
      <c r="DY525" s="5">
        <v>0</v>
      </c>
      <c r="DZ525" s="5">
        <v>0</v>
      </c>
      <c r="EA525" s="5">
        <v>0</v>
      </c>
      <c r="EB525" s="5">
        <v>0</v>
      </c>
      <c r="EC525" s="5">
        <v>0</v>
      </c>
      <c r="ED525" s="5">
        <v>0</v>
      </c>
      <c r="EE525" s="5">
        <v>0</v>
      </c>
      <c r="EF525" s="5">
        <v>0</v>
      </c>
      <c r="EG525" s="5">
        <v>0</v>
      </c>
      <c r="EH525" s="5">
        <v>0</v>
      </c>
      <c r="EI525" s="5">
        <v>0</v>
      </c>
      <c r="EJ525" s="5">
        <v>0</v>
      </c>
      <c r="EK525" s="5">
        <v>0</v>
      </c>
      <c r="EL525" s="5">
        <v>0</v>
      </c>
      <c r="EM525" s="5">
        <v>0</v>
      </c>
      <c r="EN525" s="5">
        <v>0</v>
      </c>
      <c r="EO525" s="5">
        <v>0</v>
      </c>
      <c r="EP525" s="5">
        <v>0</v>
      </c>
      <c r="EQ525" s="5">
        <v>0</v>
      </c>
      <c r="ER525" s="5">
        <v>0</v>
      </c>
      <c r="ES525" s="5">
        <v>0</v>
      </c>
      <c r="ET525" s="5">
        <v>0</v>
      </c>
      <c r="EU525" s="5">
        <v>0</v>
      </c>
      <c r="EV525" s="5">
        <v>0</v>
      </c>
      <c r="EW525" s="5">
        <v>0</v>
      </c>
      <c r="EX525" s="5">
        <v>0</v>
      </c>
      <c r="EY525" s="5">
        <v>0</v>
      </c>
      <c r="EZ525" s="5">
        <v>0</v>
      </c>
      <c r="FA525" s="5">
        <v>0</v>
      </c>
      <c r="FB525" s="5">
        <v>0</v>
      </c>
      <c r="FC525" s="5">
        <v>0</v>
      </c>
      <c r="FD525" s="5">
        <v>0</v>
      </c>
      <c r="FE525" s="5">
        <v>0</v>
      </c>
      <c r="FF525" s="5">
        <v>0</v>
      </c>
      <c r="FG525" s="5">
        <v>0</v>
      </c>
      <c r="FH525" s="5">
        <v>0</v>
      </c>
      <c r="FI525" s="5">
        <v>0</v>
      </c>
      <c r="FJ525" s="5">
        <v>0</v>
      </c>
      <c r="FK525" s="5">
        <v>0</v>
      </c>
      <c r="FL525" s="5">
        <v>0</v>
      </c>
      <c r="FM525" s="5">
        <v>0</v>
      </c>
      <c r="FN525" s="5">
        <v>0</v>
      </c>
      <c r="FO525" s="5">
        <v>0</v>
      </c>
      <c r="FP525" s="5">
        <v>0</v>
      </c>
      <c r="FQ525" s="5">
        <v>0</v>
      </c>
      <c r="FR525" s="5">
        <v>0</v>
      </c>
      <c r="FS525" s="5">
        <v>0</v>
      </c>
      <c r="FT525" s="5">
        <v>0</v>
      </c>
      <c r="FU525" s="5">
        <v>0</v>
      </c>
      <c r="FV525" s="5">
        <v>0</v>
      </c>
      <c r="FW525" s="5"/>
      <c r="FZ525" s="5">
        <v>0</v>
      </c>
      <c r="GA525" s="5">
        <v>0</v>
      </c>
      <c r="GB525" s="5">
        <v>0</v>
      </c>
      <c r="GC525" s="5">
        <v>7617.56</v>
      </c>
      <c r="GD525" s="5">
        <v>4232</v>
      </c>
      <c r="GE525" s="5">
        <v>0</v>
      </c>
      <c r="GF525" s="5">
        <v>0</v>
      </c>
      <c r="GG525" s="5">
        <v>0</v>
      </c>
      <c r="GH525" s="5">
        <v>0</v>
      </c>
      <c r="GI525" s="5">
        <v>0</v>
      </c>
      <c r="GJ525" s="5">
        <v>0</v>
      </c>
      <c r="GK525" s="5">
        <v>0</v>
      </c>
      <c r="GL525" s="5">
        <v>0</v>
      </c>
      <c r="GM525" s="5">
        <v>0</v>
      </c>
      <c r="GN525" s="5">
        <v>0</v>
      </c>
      <c r="GO525" s="5">
        <v>0</v>
      </c>
      <c r="GP525" s="5">
        <v>0</v>
      </c>
      <c r="GQ525" s="5">
        <v>0</v>
      </c>
      <c r="GR525" s="5">
        <v>0</v>
      </c>
      <c r="GS525" s="5">
        <v>0</v>
      </c>
      <c r="GT525" s="5">
        <v>0</v>
      </c>
      <c r="GU525" s="5">
        <v>0</v>
      </c>
      <c r="GV525" s="5">
        <v>0</v>
      </c>
      <c r="GW525" s="5">
        <v>0</v>
      </c>
      <c r="GX525" s="5">
        <v>0</v>
      </c>
      <c r="GY525" s="5">
        <v>0</v>
      </c>
      <c r="GZ525" s="5">
        <v>0</v>
      </c>
      <c r="HA525" s="5">
        <v>0</v>
      </c>
      <c r="HB525" s="5">
        <v>0</v>
      </c>
      <c r="HC525" s="5">
        <v>0</v>
      </c>
      <c r="HD525" s="5">
        <v>0</v>
      </c>
      <c r="HE525" s="5">
        <v>0</v>
      </c>
      <c r="HF525" s="5">
        <v>0</v>
      </c>
      <c r="HG525" s="5">
        <v>0</v>
      </c>
      <c r="HH525" s="5">
        <v>0</v>
      </c>
      <c r="HI525" s="5">
        <v>0</v>
      </c>
      <c r="HJ525" s="5">
        <v>0</v>
      </c>
      <c r="HK525" s="5">
        <v>0</v>
      </c>
      <c r="HL525" s="5">
        <v>0</v>
      </c>
      <c r="HM525" s="5">
        <v>0</v>
      </c>
      <c r="HN525" s="5">
        <v>0</v>
      </c>
      <c r="HO525" s="5">
        <v>0</v>
      </c>
      <c r="HP525" s="5">
        <v>0</v>
      </c>
      <c r="HQ525" s="5">
        <v>0</v>
      </c>
      <c r="HR525" s="5">
        <v>0</v>
      </c>
      <c r="HS525" s="5">
        <v>0</v>
      </c>
      <c r="HT525" s="5">
        <v>0</v>
      </c>
      <c r="HU525" s="5">
        <v>0</v>
      </c>
      <c r="HV525" s="5">
        <v>0</v>
      </c>
      <c r="HW525" s="5">
        <v>0</v>
      </c>
      <c r="HX525" s="5">
        <v>0</v>
      </c>
      <c r="HY525" s="5">
        <v>0</v>
      </c>
      <c r="HZ525" s="5">
        <v>0</v>
      </c>
      <c r="IA525" s="5">
        <v>0</v>
      </c>
      <c r="IB525" s="5">
        <v>0</v>
      </c>
      <c r="IC525" s="5">
        <v>0</v>
      </c>
      <c r="ID525" s="5">
        <v>0</v>
      </c>
      <c r="IE525" s="5">
        <v>0</v>
      </c>
      <c r="IF525" s="5">
        <v>0</v>
      </c>
      <c r="IG525" s="5">
        <v>0</v>
      </c>
      <c r="IH525" s="5">
        <v>0</v>
      </c>
      <c r="II525" s="5">
        <v>0</v>
      </c>
      <c r="IJ525" s="5">
        <v>0</v>
      </c>
      <c r="IK525" s="5">
        <v>0</v>
      </c>
      <c r="IL525" s="5">
        <v>0</v>
      </c>
      <c r="IM525" s="5">
        <v>0</v>
      </c>
      <c r="IN525" s="5">
        <v>0</v>
      </c>
      <c r="IO525" s="5">
        <v>0</v>
      </c>
      <c r="IP525" s="5">
        <v>0</v>
      </c>
      <c r="IQ525" s="5">
        <v>0</v>
      </c>
      <c r="IR525" s="5">
        <v>0</v>
      </c>
      <c r="IS525" s="5">
        <v>0</v>
      </c>
      <c r="IT525" s="5"/>
      <c r="IW525" s="5">
        <v>0</v>
      </c>
      <c r="IX525" s="5">
        <v>0</v>
      </c>
      <c r="IY525" s="5">
        <v>0</v>
      </c>
      <c r="IZ525" s="5">
        <v>218.62397200000001</v>
      </c>
      <c r="JA525" s="5">
        <v>121.4584</v>
      </c>
      <c r="JB525" s="5">
        <v>0</v>
      </c>
      <c r="JC525" s="5">
        <v>0</v>
      </c>
      <c r="JD525" s="5">
        <v>0</v>
      </c>
      <c r="JE525" s="5">
        <v>0</v>
      </c>
      <c r="JF525" s="5">
        <v>0</v>
      </c>
      <c r="JG525" s="5">
        <v>0</v>
      </c>
      <c r="JH525" s="5">
        <v>0</v>
      </c>
      <c r="JI525" s="5">
        <v>0</v>
      </c>
      <c r="JJ525" s="5">
        <v>0</v>
      </c>
      <c r="JK525" s="5">
        <v>0</v>
      </c>
      <c r="JL525" s="5">
        <v>0</v>
      </c>
      <c r="JM525" s="5">
        <v>0</v>
      </c>
      <c r="JN525" s="5">
        <v>0</v>
      </c>
      <c r="JO525" s="5">
        <v>0</v>
      </c>
      <c r="JP525" s="5">
        <v>0</v>
      </c>
      <c r="JQ525" s="5">
        <v>0</v>
      </c>
      <c r="JR525" s="5">
        <v>0</v>
      </c>
      <c r="JS525" s="5">
        <v>0</v>
      </c>
      <c r="JT525" s="5">
        <v>0</v>
      </c>
      <c r="JU525" s="5">
        <v>0</v>
      </c>
      <c r="JV525" s="5">
        <v>0</v>
      </c>
      <c r="JW525" s="5">
        <v>0</v>
      </c>
      <c r="JX525" s="5">
        <v>0</v>
      </c>
      <c r="JY525" s="5">
        <v>0</v>
      </c>
      <c r="JZ525" s="5">
        <v>0</v>
      </c>
      <c r="KA525" s="5">
        <v>0</v>
      </c>
      <c r="KB525" s="5">
        <v>0</v>
      </c>
      <c r="KC525" s="5">
        <v>0</v>
      </c>
      <c r="KD525" s="5">
        <v>0</v>
      </c>
      <c r="KE525" s="5">
        <v>0</v>
      </c>
      <c r="KF525" s="5">
        <v>0</v>
      </c>
      <c r="KG525" s="5">
        <v>0</v>
      </c>
      <c r="KH525" s="5">
        <v>0</v>
      </c>
      <c r="KI525" s="5">
        <v>0</v>
      </c>
      <c r="KJ525" s="5">
        <v>0</v>
      </c>
      <c r="KK525" s="5">
        <v>0</v>
      </c>
      <c r="KL525" s="5">
        <v>0</v>
      </c>
      <c r="KM525" s="5">
        <v>0</v>
      </c>
      <c r="KN525" s="5">
        <v>0</v>
      </c>
      <c r="KO525" s="5">
        <v>0</v>
      </c>
      <c r="KP525" s="5">
        <v>0</v>
      </c>
      <c r="KQ525" s="5">
        <v>0</v>
      </c>
      <c r="KR525" s="5">
        <v>0</v>
      </c>
      <c r="KS525" s="5">
        <v>0</v>
      </c>
      <c r="KT525" s="5">
        <v>0</v>
      </c>
      <c r="KU525" s="5">
        <v>0</v>
      </c>
      <c r="KV525" s="5">
        <v>0</v>
      </c>
      <c r="KW525" s="5">
        <v>0</v>
      </c>
      <c r="KX525" s="5">
        <v>0</v>
      </c>
      <c r="KY525" s="5">
        <v>0</v>
      </c>
      <c r="KZ525" s="5">
        <v>0</v>
      </c>
      <c r="LA525" s="5">
        <v>0</v>
      </c>
      <c r="LB525" s="5">
        <v>0</v>
      </c>
      <c r="LC525" s="5">
        <v>0</v>
      </c>
      <c r="LD525" s="5">
        <v>0</v>
      </c>
      <c r="LE525" s="5">
        <v>0</v>
      </c>
      <c r="LF525" s="5">
        <v>0</v>
      </c>
      <c r="LG525" s="5">
        <v>0</v>
      </c>
      <c r="LH525" s="5">
        <v>0</v>
      </c>
      <c r="LI525" s="5">
        <v>0</v>
      </c>
      <c r="LJ525" s="5">
        <v>0</v>
      </c>
      <c r="LK525" s="5">
        <v>0</v>
      </c>
      <c r="LL525" s="5">
        <v>0</v>
      </c>
      <c r="LM525" s="5">
        <v>0</v>
      </c>
      <c r="LN525" s="5">
        <v>0</v>
      </c>
      <c r="LO525" s="5">
        <v>0</v>
      </c>
      <c r="LP525" s="5">
        <v>0</v>
      </c>
      <c r="LQ525" s="5"/>
      <c r="LT525" s="5">
        <v>0</v>
      </c>
      <c r="LU525" s="5">
        <v>0</v>
      </c>
      <c r="LV525" s="5">
        <v>0</v>
      </c>
      <c r="LW525" s="5">
        <v>231.573824</v>
      </c>
      <c r="LX525" s="5">
        <v>128.65280000000001</v>
      </c>
      <c r="LY525" s="5">
        <v>0</v>
      </c>
      <c r="LZ525" s="5">
        <v>0</v>
      </c>
      <c r="MA525" s="5">
        <v>0</v>
      </c>
      <c r="MB525" s="5">
        <v>0</v>
      </c>
      <c r="MC525" s="5">
        <v>0</v>
      </c>
      <c r="MD525" s="5">
        <v>0</v>
      </c>
      <c r="ME525" s="5">
        <v>0</v>
      </c>
      <c r="MF525" s="5">
        <v>0</v>
      </c>
      <c r="MG525" s="5">
        <v>0</v>
      </c>
      <c r="MH525" s="5">
        <v>0</v>
      </c>
      <c r="MI525" s="5">
        <v>0</v>
      </c>
      <c r="MJ525" s="5">
        <v>0</v>
      </c>
      <c r="MK525" s="5">
        <v>0</v>
      </c>
      <c r="ML525" s="5">
        <v>0</v>
      </c>
      <c r="MM525" s="5">
        <v>0</v>
      </c>
      <c r="MN525" s="5">
        <v>0</v>
      </c>
      <c r="MO525" s="5">
        <v>0</v>
      </c>
      <c r="MP525" s="5">
        <v>0</v>
      </c>
      <c r="MQ525" s="5">
        <v>0</v>
      </c>
      <c r="MR525" s="5">
        <v>0</v>
      </c>
      <c r="MS525" s="5">
        <v>0</v>
      </c>
      <c r="MT525" s="5">
        <v>0</v>
      </c>
      <c r="MU525" s="5">
        <v>0</v>
      </c>
      <c r="MV525" s="5">
        <v>0</v>
      </c>
      <c r="MW525" s="5">
        <v>0</v>
      </c>
      <c r="MX525" s="5">
        <v>0</v>
      </c>
      <c r="MY525" s="5">
        <v>0</v>
      </c>
      <c r="MZ525" s="5">
        <v>0</v>
      </c>
      <c r="NA525" s="5">
        <v>0</v>
      </c>
      <c r="NB525" s="5">
        <v>0</v>
      </c>
      <c r="NC525" s="5">
        <v>0</v>
      </c>
      <c r="ND525" s="5">
        <v>0</v>
      </c>
      <c r="NE525" s="5">
        <v>0</v>
      </c>
      <c r="NF525" s="5">
        <v>0</v>
      </c>
      <c r="NG525" s="5">
        <v>0</v>
      </c>
      <c r="NH525" s="5">
        <v>0</v>
      </c>
      <c r="NI525" s="5">
        <v>0</v>
      </c>
      <c r="NJ525" s="5">
        <v>0</v>
      </c>
      <c r="NK525" s="5">
        <v>0</v>
      </c>
      <c r="NL525" s="5">
        <v>0</v>
      </c>
      <c r="NM525" s="5">
        <v>0</v>
      </c>
      <c r="NN525" s="5">
        <v>0</v>
      </c>
      <c r="NO525" s="5">
        <v>0</v>
      </c>
      <c r="NP525" s="5">
        <v>0</v>
      </c>
      <c r="NQ525" s="5">
        <v>0</v>
      </c>
      <c r="NR525" s="5">
        <v>0</v>
      </c>
      <c r="NS525" s="5">
        <v>0</v>
      </c>
      <c r="NT525" s="5">
        <v>0</v>
      </c>
      <c r="NU525" s="5">
        <v>0</v>
      </c>
      <c r="NV525" s="5">
        <v>0</v>
      </c>
      <c r="NW525" s="5">
        <v>0</v>
      </c>
      <c r="NX525" s="5">
        <v>0</v>
      </c>
      <c r="NY525" s="5">
        <v>0</v>
      </c>
      <c r="NZ525" s="5">
        <v>0</v>
      </c>
      <c r="OA525" s="5">
        <v>0</v>
      </c>
      <c r="OB525" s="5">
        <v>0</v>
      </c>
      <c r="OC525" s="5">
        <v>0</v>
      </c>
      <c r="OD525" s="5">
        <v>0</v>
      </c>
      <c r="OE525" s="5">
        <v>0</v>
      </c>
      <c r="OF525" s="5">
        <v>0</v>
      </c>
      <c r="OG525" s="5">
        <v>0</v>
      </c>
      <c r="OH525" s="5">
        <v>0</v>
      </c>
      <c r="OI525" s="5">
        <v>0</v>
      </c>
      <c r="OJ525" s="5">
        <v>0</v>
      </c>
      <c r="OK525" s="5">
        <v>0</v>
      </c>
      <c r="OL525" s="5">
        <v>0</v>
      </c>
      <c r="OM525" s="5">
        <v>0</v>
      </c>
      <c r="ON525" s="5"/>
      <c r="OQ525" s="59">
        <v>0</v>
      </c>
      <c r="OR525" s="59">
        <v>0</v>
      </c>
      <c r="OS525" s="59">
        <v>0</v>
      </c>
      <c r="OT525" s="59">
        <v>0</v>
      </c>
      <c r="OU525" s="59">
        <v>0</v>
      </c>
      <c r="OV525" s="59">
        <v>0</v>
      </c>
      <c r="OW525" s="59">
        <v>0</v>
      </c>
      <c r="OX525" s="59">
        <v>0</v>
      </c>
      <c r="OY525" s="59">
        <v>0</v>
      </c>
      <c r="OZ525" s="59">
        <v>0</v>
      </c>
      <c r="PA525" s="59">
        <v>0</v>
      </c>
      <c r="PB525" s="59">
        <v>0</v>
      </c>
      <c r="PC525" s="59">
        <v>0</v>
      </c>
      <c r="PD525" s="59">
        <v>0</v>
      </c>
      <c r="PE525" s="59">
        <v>0</v>
      </c>
      <c r="PF525" s="59">
        <v>0</v>
      </c>
      <c r="PG525" s="59">
        <v>0</v>
      </c>
      <c r="PH525" s="59">
        <v>0</v>
      </c>
      <c r="PI525" s="59">
        <v>0</v>
      </c>
      <c r="PJ525" s="59">
        <v>0</v>
      </c>
      <c r="PK525" s="59">
        <v>0</v>
      </c>
      <c r="PL525" s="59">
        <v>0</v>
      </c>
      <c r="PM525" s="59">
        <v>0</v>
      </c>
      <c r="PN525" s="59">
        <v>0</v>
      </c>
      <c r="PO525" s="59">
        <v>0</v>
      </c>
      <c r="PP525" s="59">
        <v>0</v>
      </c>
      <c r="PQ525" s="59">
        <v>0</v>
      </c>
      <c r="PR525" s="59">
        <v>0</v>
      </c>
      <c r="PS525" s="59">
        <v>0</v>
      </c>
      <c r="PT525" s="59">
        <v>0</v>
      </c>
      <c r="PU525" s="59">
        <v>0</v>
      </c>
      <c r="PV525" s="59">
        <v>0</v>
      </c>
      <c r="PW525" s="59">
        <v>0</v>
      </c>
      <c r="PX525" s="59">
        <v>0</v>
      </c>
      <c r="PY525" s="59">
        <v>0</v>
      </c>
      <c r="PZ525" s="59">
        <v>0</v>
      </c>
      <c r="QA525" s="59">
        <v>0</v>
      </c>
      <c r="QB525" s="59">
        <v>0</v>
      </c>
      <c r="QC525" s="59">
        <v>0</v>
      </c>
      <c r="QD525" s="59">
        <v>0</v>
      </c>
      <c r="QE525" s="59">
        <v>0</v>
      </c>
      <c r="QF525" s="59">
        <v>0</v>
      </c>
      <c r="QG525" s="59">
        <v>0</v>
      </c>
      <c r="QH525" s="59">
        <v>0</v>
      </c>
      <c r="QI525" s="59">
        <v>0</v>
      </c>
      <c r="QJ525" s="59">
        <v>0</v>
      </c>
      <c r="QK525" s="59">
        <v>0</v>
      </c>
      <c r="QL525" s="59">
        <v>0</v>
      </c>
      <c r="QM525" s="59">
        <v>0</v>
      </c>
      <c r="QN525" s="59">
        <v>0</v>
      </c>
      <c r="QO525" s="59">
        <v>0</v>
      </c>
      <c r="QP525" s="59">
        <v>0</v>
      </c>
      <c r="QQ525" s="59">
        <v>0</v>
      </c>
      <c r="QR525" s="59">
        <v>0</v>
      </c>
      <c r="QS525" s="59">
        <v>0</v>
      </c>
      <c r="QT525" s="59">
        <v>0</v>
      </c>
      <c r="QU525" s="59">
        <v>0</v>
      </c>
      <c r="QV525" s="59">
        <v>0</v>
      </c>
      <c r="QW525" s="59">
        <v>0</v>
      </c>
      <c r="QX525" s="59">
        <v>0</v>
      </c>
      <c r="QY525" s="59">
        <v>0</v>
      </c>
      <c r="QZ525" s="59">
        <v>0</v>
      </c>
      <c r="RA525" s="59">
        <v>0</v>
      </c>
      <c r="RB525" s="59">
        <v>0</v>
      </c>
      <c r="RC525" s="59">
        <v>0</v>
      </c>
      <c r="RD525" s="59">
        <v>0</v>
      </c>
      <c r="RE525" s="59">
        <v>0</v>
      </c>
      <c r="RF525" s="59">
        <v>0</v>
      </c>
      <c r="RG525" s="59">
        <v>0</v>
      </c>
      <c r="RH525" s="59">
        <v>0</v>
      </c>
      <c r="RI525" s="59">
        <v>0</v>
      </c>
      <c r="RJ525" s="59">
        <v>0</v>
      </c>
      <c r="RK525" s="59"/>
      <c r="RN525" s="59">
        <v>0</v>
      </c>
      <c r="RO525" s="59">
        <v>0</v>
      </c>
      <c r="RP525" s="59">
        <v>0</v>
      </c>
      <c r="RQ525" s="59">
        <v>450.19779600000004</v>
      </c>
      <c r="RR525" s="59">
        <v>250.1112</v>
      </c>
      <c r="RS525" s="59">
        <v>0</v>
      </c>
      <c r="RT525" s="59">
        <v>0</v>
      </c>
      <c r="RU525" s="59">
        <v>0</v>
      </c>
      <c r="RV525" s="59">
        <v>0</v>
      </c>
      <c r="RW525" s="59">
        <v>0</v>
      </c>
      <c r="RX525" s="59">
        <v>0</v>
      </c>
      <c r="RY525" s="59">
        <v>0</v>
      </c>
      <c r="RZ525" s="59">
        <v>0</v>
      </c>
      <c r="SA525" s="59">
        <v>0</v>
      </c>
      <c r="SB525" s="59">
        <v>0</v>
      </c>
      <c r="SC525" s="59">
        <v>0</v>
      </c>
      <c r="SD525" s="59">
        <v>0</v>
      </c>
      <c r="SE525" s="59">
        <v>0</v>
      </c>
      <c r="SF525" s="59">
        <v>0</v>
      </c>
      <c r="SG525" s="59">
        <v>0</v>
      </c>
      <c r="SH525" s="59">
        <v>0</v>
      </c>
      <c r="SI525" s="59">
        <v>0</v>
      </c>
      <c r="SJ525" s="59">
        <v>0</v>
      </c>
      <c r="SK525" s="59">
        <v>0</v>
      </c>
      <c r="SL525" s="59">
        <v>0</v>
      </c>
      <c r="SM525" s="59">
        <v>0</v>
      </c>
      <c r="SN525" s="59">
        <v>0</v>
      </c>
      <c r="SO525" s="59">
        <v>0</v>
      </c>
      <c r="SP525" s="59">
        <v>0</v>
      </c>
      <c r="SQ525" s="59">
        <v>0</v>
      </c>
      <c r="SR525" s="59">
        <v>0</v>
      </c>
      <c r="SS525" s="59">
        <v>0</v>
      </c>
      <c r="ST525" s="59">
        <v>0</v>
      </c>
      <c r="SU525" s="59">
        <v>0</v>
      </c>
      <c r="SV525" s="59">
        <v>0</v>
      </c>
      <c r="SW525" s="59">
        <v>0</v>
      </c>
      <c r="SX525" s="59">
        <v>0</v>
      </c>
      <c r="SY525" s="59">
        <v>0</v>
      </c>
      <c r="SZ525" s="59">
        <v>0</v>
      </c>
      <c r="TA525" s="59">
        <v>0</v>
      </c>
      <c r="TB525" s="59">
        <v>0</v>
      </c>
      <c r="TC525" s="59">
        <v>0</v>
      </c>
      <c r="TD525" s="59">
        <v>0</v>
      </c>
      <c r="TE525" s="59">
        <v>0</v>
      </c>
      <c r="TF525" s="59">
        <v>0</v>
      </c>
      <c r="TG525" s="59">
        <v>0</v>
      </c>
      <c r="TH525" s="59">
        <v>0</v>
      </c>
      <c r="TI525" s="59">
        <v>0</v>
      </c>
      <c r="TJ525" s="59">
        <v>0</v>
      </c>
      <c r="TK525" s="59">
        <v>0</v>
      </c>
      <c r="TL525" s="59">
        <v>0</v>
      </c>
      <c r="TM525" s="59">
        <v>0</v>
      </c>
      <c r="TN525" s="59">
        <v>0</v>
      </c>
      <c r="TO525" s="59">
        <v>0</v>
      </c>
      <c r="TP525" s="59">
        <v>0</v>
      </c>
      <c r="TQ525" s="59">
        <v>0</v>
      </c>
      <c r="TR525" s="59">
        <v>0</v>
      </c>
      <c r="TS525" s="59">
        <v>0</v>
      </c>
      <c r="TT525" s="59">
        <v>0</v>
      </c>
      <c r="TU525" s="59">
        <v>0</v>
      </c>
      <c r="TV525" s="59">
        <v>0</v>
      </c>
      <c r="TW525" s="59">
        <v>0</v>
      </c>
      <c r="TX525" s="59">
        <v>0</v>
      </c>
      <c r="TY525" s="59">
        <v>0</v>
      </c>
      <c r="TZ525" s="59">
        <v>0</v>
      </c>
      <c r="UA525" s="59">
        <v>0</v>
      </c>
      <c r="UB525" s="59">
        <v>0</v>
      </c>
      <c r="UC525" s="59">
        <v>0</v>
      </c>
      <c r="UD525" s="59">
        <v>0</v>
      </c>
      <c r="UE525" s="59">
        <v>0</v>
      </c>
      <c r="UF525" s="59">
        <v>0</v>
      </c>
      <c r="UG525" s="59">
        <v>0</v>
      </c>
      <c r="UH525" s="59"/>
      <c r="UK525" s="59">
        <v>340.08237200000002</v>
      </c>
      <c r="UL525" s="59">
        <v>0</v>
      </c>
      <c r="UM525" s="59">
        <v>0</v>
      </c>
      <c r="UN525" s="59">
        <v>0</v>
      </c>
      <c r="UO525" s="59">
        <v>0</v>
      </c>
      <c r="UP525" s="59">
        <v>0</v>
      </c>
      <c r="UQ525" s="59"/>
      <c r="UT525" s="59">
        <v>360.22662400000002</v>
      </c>
      <c r="UU525" s="59">
        <v>0</v>
      </c>
      <c r="UV525" s="59">
        <v>0</v>
      </c>
      <c r="UW525" s="59">
        <v>0</v>
      </c>
      <c r="UX525" s="59">
        <v>0</v>
      </c>
      <c r="UY525" s="59">
        <v>0</v>
      </c>
      <c r="UZ525" s="59"/>
      <c r="VC525" s="59">
        <v>0</v>
      </c>
      <c r="VD525" s="59">
        <v>0</v>
      </c>
      <c r="VE525" s="59">
        <v>0</v>
      </c>
      <c r="VF525" s="59">
        <v>0</v>
      </c>
      <c r="VG525" s="59">
        <v>0</v>
      </c>
      <c r="VH525" s="59">
        <v>0</v>
      </c>
      <c r="VI525" s="59"/>
      <c r="VL525" s="59">
        <v>700.30899599999998</v>
      </c>
      <c r="VM525" s="59">
        <v>0</v>
      </c>
      <c r="VN525" s="59">
        <v>0</v>
      </c>
      <c r="VO525" s="59">
        <v>0</v>
      </c>
      <c r="VP525" s="59">
        <v>0</v>
      </c>
      <c r="VQ525" s="59">
        <v>0</v>
      </c>
      <c r="VR525" s="59"/>
      <c r="VU525" s="59">
        <v>11849.560000000001</v>
      </c>
      <c r="VV525" s="59">
        <v>0</v>
      </c>
      <c r="VW525" s="59">
        <v>0</v>
      </c>
      <c r="VX525" s="59">
        <v>0</v>
      </c>
      <c r="VY525" s="59">
        <v>0</v>
      </c>
      <c r="VZ525" s="59">
        <v>0</v>
      </c>
      <c r="WA525" s="59"/>
      <c r="WD525" s="59">
        <v>987.46333333333348</v>
      </c>
      <c r="WE525" s="59">
        <v>0</v>
      </c>
      <c r="WF525" s="59">
        <v>0</v>
      </c>
      <c r="WG525" s="59">
        <v>0</v>
      </c>
      <c r="WH525" s="59">
        <v>0</v>
      </c>
      <c r="WI525" s="59">
        <v>0</v>
      </c>
      <c r="WJ525" s="59"/>
      <c r="WM525" s="59">
        <v>41.437823471814248</v>
      </c>
      <c r="WN525" s="59">
        <v>0</v>
      </c>
      <c r="WO525" s="59">
        <v>0</v>
      </c>
      <c r="WP525" s="59">
        <v>0</v>
      </c>
      <c r="WQ525" s="59">
        <v>0</v>
      </c>
      <c r="WR525" s="59">
        <v>0</v>
      </c>
      <c r="WS525" s="59"/>
      <c r="WV525" s="74">
        <v>1.3666666666666667</v>
      </c>
      <c r="WW525" s="74">
        <v>1.3666666666666667</v>
      </c>
      <c r="WX525" s="74">
        <v>1.3666666666666667</v>
      </c>
      <c r="WY525" s="74">
        <v>1.3666666666666667</v>
      </c>
      <c r="WZ525" s="74">
        <v>1.3666666666666667</v>
      </c>
      <c r="XA525" s="74">
        <v>1.3666666666666667</v>
      </c>
      <c r="XB525" s="74"/>
      <c r="XE525" s="80">
        <v>0</v>
      </c>
      <c r="XF525" s="80">
        <v>0</v>
      </c>
      <c r="XG525" s="80">
        <v>0</v>
      </c>
      <c r="XH525" s="80">
        <v>0</v>
      </c>
      <c r="XI525" s="80">
        <v>0</v>
      </c>
      <c r="XJ525" s="80">
        <v>0</v>
      </c>
      <c r="XK525" s="80"/>
      <c r="XL525" s="75"/>
      <c r="XM525" s="75"/>
      <c r="XN525" s="80">
        <v>1</v>
      </c>
      <c r="XO525" s="80">
        <v>1</v>
      </c>
      <c r="XP525" s="80">
        <v>1</v>
      </c>
      <c r="XQ525" s="80">
        <v>1</v>
      </c>
      <c r="XR525" s="80">
        <v>1</v>
      </c>
      <c r="XS525" s="80">
        <v>1</v>
      </c>
      <c r="XT525" s="80"/>
      <c r="XW525" s="80">
        <v>11</v>
      </c>
      <c r="XX525" s="80">
        <v>11</v>
      </c>
      <c r="XY525" s="80">
        <v>11</v>
      </c>
      <c r="XZ525" s="80">
        <v>11</v>
      </c>
      <c r="YA525" s="80">
        <v>11</v>
      </c>
      <c r="YB525" s="80">
        <v>11</v>
      </c>
      <c r="YC525" s="80"/>
      <c r="YF525" s="5">
        <v>86.397861938732774</v>
      </c>
      <c r="YG525" s="5">
        <v>0</v>
      </c>
      <c r="YH525" s="5">
        <v>0</v>
      </c>
      <c r="YI525" s="5">
        <v>0</v>
      </c>
      <c r="YJ525" s="5">
        <v>0</v>
      </c>
      <c r="YK525" s="5">
        <v>0</v>
      </c>
      <c r="YL525" s="5"/>
      <c r="YO525" s="5">
        <v>1864.7020562316411</v>
      </c>
      <c r="YP525" s="5">
        <v>0</v>
      </c>
      <c r="YQ525" s="5">
        <v>0</v>
      </c>
      <c r="YR525" s="5">
        <v>0</v>
      </c>
      <c r="YS525" s="5">
        <v>0</v>
      </c>
      <c r="YT525" s="5">
        <v>0</v>
      </c>
      <c r="YU525" s="5"/>
      <c r="YX525" s="5">
        <v>1275.3400979132382</v>
      </c>
      <c r="YY525" s="5">
        <v>0</v>
      </c>
      <c r="YZ525" s="5">
        <v>0</v>
      </c>
      <c r="ZA525" s="5">
        <v>0</v>
      </c>
      <c r="ZB525" s="5">
        <v>0</v>
      </c>
      <c r="ZC525" s="5">
        <v>0</v>
      </c>
      <c r="ZD525" s="5"/>
      <c r="ZG525" s="5">
        <v>0</v>
      </c>
      <c r="ZH525" s="5">
        <v>0</v>
      </c>
      <c r="ZI525" s="5">
        <v>0</v>
      </c>
      <c r="ZJ525" s="5">
        <v>0</v>
      </c>
      <c r="ZK525" s="5">
        <v>0</v>
      </c>
      <c r="ZL525" s="5">
        <v>0</v>
      </c>
      <c r="ZM525" s="5"/>
      <c r="ZP525" s="60">
        <v>0</v>
      </c>
      <c r="ZQ525" s="60">
        <v>0</v>
      </c>
      <c r="ZR525" s="60">
        <v>0</v>
      </c>
      <c r="ZS525" s="60">
        <v>0</v>
      </c>
      <c r="ZT525" s="60">
        <v>0</v>
      </c>
      <c r="ZU525" s="60">
        <v>0</v>
      </c>
      <c r="ZV525" s="60"/>
      <c r="ZY525" s="60">
        <v>248.62694083088547</v>
      </c>
      <c r="ZZ525" s="60">
        <v>0</v>
      </c>
      <c r="AAA525" s="60">
        <v>0</v>
      </c>
      <c r="AAB525" s="60">
        <v>0</v>
      </c>
      <c r="AAC525" s="60">
        <v>0</v>
      </c>
      <c r="AAD525" s="60">
        <v>0</v>
      </c>
      <c r="AAE525" s="60"/>
      <c r="AAH525" s="60">
        <v>0</v>
      </c>
      <c r="AAI525" s="60">
        <v>0</v>
      </c>
      <c r="AAJ525" s="60">
        <v>0</v>
      </c>
      <c r="AAK525" s="60">
        <v>0</v>
      </c>
      <c r="AAL525" s="60">
        <v>0</v>
      </c>
      <c r="AAM525" s="60">
        <v>0</v>
      </c>
      <c r="AAN525" s="60"/>
      <c r="AAQ525" s="5">
        <v>0</v>
      </c>
      <c r="AAR525" s="5">
        <v>0</v>
      </c>
      <c r="AAS525" s="5">
        <v>0</v>
      </c>
      <c r="AAT525" s="5">
        <v>0</v>
      </c>
      <c r="AAU525" s="5">
        <v>0</v>
      </c>
      <c r="AAV525" s="5">
        <v>0</v>
      </c>
    </row>
    <row r="526" spans="2:724" ht="15" customHeight="1">
      <c r="B526" s="228">
        <v>253</v>
      </c>
      <c r="C526" s="228">
        <v>455700</v>
      </c>
      <c r="D526" s="229" t="s">
        <v>632</v>
      </c>
      <c r="E526" s="73" t="b">
        <v>0</v>
      </c>
      <c r="F526" s="230">
        <v>40920</v>
      </c>
      <c r="G526" s="230">
        <v>41765</v>
      </c>
      <c r="H526" s="57" t="s">
        <v>231</v>
      </c>
      <c r="I526" s="57" t="s">
        <v>199</v>
      </c>
      <c r="J526" s="229" t="s">
        <v>233</v>
      </c>
      <c r="K526" s="232">
        <v>0</v>
      </c>
      <c r="L526" s="232">
        <v>0</v>
      </c>
      <c r="M526" s="73" t="b">
        <v>1</v>
      </c>
      <c r="N526" s="73" t="b">
        <v>1</v>
      </c>
      <c r="O526" s="73" t="b">
        <v>1</v>
      </c>
      <c r="P526" s="27">
        <v>42016</v>
      </c>
      <c r="Q526" s="27">
        <v>42861</v>
      </c>
      <c r="R526" s="69">
        <v>0</v>
      </c>
      <c r="S526" s="69">
        <v>0.06</v>
      </c>
      <c r="T526" s="69">
        <v>0.06</v>
      </c>
      <c r="U526" s="69">
        <v>0.06</v>
      </c>
      <c r="V526" s="69">
        <v>0.06</v>
      </c>
      <c r="W526" s="69">
        <v>0.06</v>
      </c>
      <c r="Z526" s="232">
        <v>8464</v>
      </c>
      <c r="AA526" s="232">
        <v>8464</v>
      </c>
      <c r="AB526" s="232">
        <v>8464</v>
      </c>
      <c r="AC526" s="232">
        <v>8464</v>
      </c>
      <c r="AD526" s="232">
        <v>2131.08</v>
      </c>
      <c r="AE526" s="232">
        <v>0</v>
      </c>
      <c r="AF526" s="232">
        <v>0</v>
      </c>
      <c r="AG526" s="232">
        <v>0</v>
      </c>
      <c r="AH526" s="232">
        <v>0</v>
      </c>
      <c r="AI526" s="232">
        <v>0</v>
      </c>
      <c r="AJ526" s="232">
        <v>0</v>
      </c>
      <c r="AK526" s="232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Q526" s="5">
        <v>0</v>
      </c>
      <c r="BR526" s="5">
        <v>0</v>
      </c>
      <c r="BS526" s="5">
        <v>0</v>
      </c>
      <c r="BT526" s="5">
        <v>0</v>
      </c>
      <c r="BU526" s="5">
        <v>0</v>
      </c>
      <c r="BV526" s="5">
        <v>0</v>
      </c>
      <c r="BW526" s="5">
        <v>0</v>
      </c>
      <c r="BX526" s="5">
        <v>0</v>
      </c>
      <c r="BY526" s="5">
        <v>0</v>
      </c>
      <c r="BZ526" s="5">
        <v>0</v>
      </c>
      <c r="CA526" s="5">
        <v>0</v>
      </c>
      <c r="CB526" s="5">
        <v>0</v>
      </c>
      <c r="CC526" s="5">
        <v>0</v>
      </c>
      <c r="CD526" s="5">
        <v>0</v>
      </c>
      <c r="CE526" s="5">
        <v>0</v>
      </c>
      <c r="CF526" s="5">
        <v>0</v>
      </c>
      <c r="CG526" s="5">
        <v>0</v>
      </c>
      <c r="CH526" s="5">
        <v>0</v>
      </c>
      <c r="CI526" s="5">
        <v>0</v>
      </c>
      <c r="CJ526" s="5">
        <v>0</v>
      </c>
      <c r="CK526" s="5">
        <v>0</v>
      </c>
      <c r="CL526" s="5">
        <v>0</v>
      </c>
      <c r="CM526" s="5">
        <v>0</v>
      </c>
      <c r="CN526" s="5">
        <v>0</v>
      </c>
      <c r="CO526" s="5">
        <v>0</v>
      </c>
      <c r="CP526" s="5">
        <v>0</v>
      </c>
      <c r="CQ526" s="5">
        <v>0</v>
      </c>
      <c r="CR526" s="5">
        <v>0</v>
      </c>
      <c r="CS526" s="5">
        <v>0</v>
      </c>
      <c r="CU526" s="69">
        <v>0</v>
      </c>
      <c r="CV526" s="69">
        <v>0</v>
      </c>
      <c r="CW526" s="69">
        <v>0</v>
      </c>
      <c r="CX526" s="69">
        <v>0</v>
      </c>
      <c r="CY526" s="69">
        <v>0</v>
      </c>
      <c r="CZ526" s="69">
        <v>0</v>
      </c>
      <c r="DC526" s="5">
        <v>0</v>
      </c>
      <c r="DD526" s="5">
        <v>0</v>
      </c>
      <c r="DE526" s="5">
        <v>0</v>
      </c>
      <c r="DF526" s="5">
        <v>0</v>
      </c>
      <c r="DG526" s="5">
        <v>0</v>
      </c>
      <c r="DH526" s="5">
        <v>0</v>
      </c>
      <c r="DI526" s="5">
        <v>0</v>
      </c>
      <c r="DJ526" s="5">
        <v>0</v>
      </c>
      <c r="DK526" s="5">
        <v>0</v>
      </c>
      <c r="DL526" s="5">
        <v>0</v>
      </c>
      <c r="DM526" s="5">
        <v>0</v>
      </c>
      <c r="DN526" s="5">
        <v>0</v>
      </c>
      <c r="DO526" s="5">
        <v>0</v>
      </c>
      <c r="DP526" s="5">
        <v>0</v>
      </c>
      <c r="DQ526" s="5">
        <v>0</v>
      </c>
      <c r="DR526" s="5">
        <v>0</v>
      </c>
      <c r="DS526" s="5">
        <v>0</v>
      </c>
      <c r="DT526" s="5">
        <v>0</v>
      </c>
      <c r="DU526" s="5">
        <v>0</v>
      </c>
      <c r="DV526" s="5">
        <v>0</v>
      </c>
      <c r="DW526" s="5">
        <v>0</v>
      </c>
      <c r="DX526" s="5">
        <v>0</v>
      </c>
      <c r="DY526" s="5">
        <v>0</v>
      </c>
      <c r="DZ526" s="5">
        <v>0</v>
      </c>
      <c r="EA526" s="5">
        <v>0</v>
      </c>
      <c r="EB526" s="5">
        <v>0</v>
      </c>
      <c r="EC526" s="5">
        <v>0</v>
      </c>
      <c r="ED526" s="5">
        <v>0</v>
      </c>
      <c r="EE526" s="5">
        <v>0</v>
      </c>
      <c r="EF526" s="5">
        <v>0</v>
      </c>
      <c r="EG526" s="5">
        <v>0</v>
      </c>
      <c r="EH526" s="5">
        <v>0</v>
      </c>
      <c r="EI526" s="5">
        <v>0</v>
      </c>
      <c r="EJ526" s="5">
        <v>0</v>
      </c>
      <c r="EK526" s="5">
        <v>0</v>
      </c>
      <c r="EL526" s="5">
        <v>0</v>
      </c>
      <c r="EM526" s="5">
        <v>0</v>
      </c>
      <c r="EN526" s="5">
        <v>0</v>
      </c>
      <c r="EO526" s="5">
        <v>0</v>
      </c>
      <c r="EP526" s="5">
        <v>0</v>
      </c>
      <c r="EQ526" s="5">
        <v>0</v>
      </c>
      <c r="ER526" s="5">
        <v>0</v>
      </c>
      <c r="ES526" s="5">
        <v>0</v>
      </c>
      <c r="ET526" s="5">
        <v>0</v>
      </c>
      <c r="EU526" s="5">
        <v>0</v>
      </c>
      <c r="EV526" s="5">
        <v>0</v>
      </c>
      <c r="EW526" s="5">
        <v>0</v>
      </c>
      <c r="EX526" s="5">
        <v>0</v>
      </c>
      <c r="EY526" s="5">
        <v>0</v>
      </c>
      <c r="EZ526" s="5">
        <v>0</v>
      </c>
      <c r="FA526" s="5">
        <v>0</v>
      </c>
      <c r="FB526" s="5">
        <v>0</v>
      </c>
      <c r="FC526" s="5">
        <v>0</v>
      </c>
      <c r="FD526" s="5">
        <v>0</v>
      </c>
      <c r="FE526" s="5">
        <v>0</v>
      </c>
      <c r="FF526" s="5">
        <v>0</v>
      </c>
      <c r="FG526" s="5">
        <v>0</v>
      </c>
      <c r="FH526" s="5">
        <v>0</v>
      </c>
      <c r="FI526" s="5">
        <v>0</v>
      </c>
      <c r="FJ526" s="5">
        <v>0</v>
      </c>
      <c r="FK526" s="5">
        <v>0</v>
      </c>
      <c r="FL526" s="5">
        <v>0</v>
      </c>
      <c r="FM526" s="5">
        <v>0</v>
      </c>
      <c r="FN526" s="5">
        <v>0</v>
      </c>
      <c r="FO526" s="5">
        <v>0</v>
      </c>
      <c r="FP526" s="5">
        <v>0</v>
      </c>
      <c r="FQ526" s="5">
        <v>0</v>
      </c>
      <c r="FR526" s="5">
        <v>0</v>
      </c>
      <c r="FS526" s="5">
        <v>0</v>
      </c>
      <c r="FT526" s="5">
        <v>0</v>
      </c>
      <c r="FU526" s="5">
        <v>0</v>
      </c>
      <c r="FV526" s="5">
        <v>0</v>
      </c>
      <c r="FW526" s="5"/>
      <c r="FZ526" s="5">
        <v>8464</v>
      </c>
      <c r="GA526" s="5">
        <v>8464</v>
      </c>
      <c r="GB526" s="5">
        <v>8464</v>
      </c>
      <c r="GC526" s="5">
        <v>8464</v>
      </c>
      <c r="GD526" s="5">
        <v>2131.08</v>
      </c>
      <c r="GE526" s="5">
        <v>0</v>
      </c>
      <c r="GF526" s="5">
        <v>0</v>
      </c>
      <c r="GG526" s="5">
        <v>0</v>
      </c>
      <c r="GH526" s="5">
        <v>0</v>
      </c>
      <c r="GI526" s="5">
        <v>0</v>
      </c>
      <c r="GJ526" s="5">
        <v>0</v>
      </c>
      <c r="GK526" s="5">
        <v>0</v>
      </c>
      <c r="GL526" s="5">
        <v>0</v>
      </c>
      <c r="GM526" s="5">
        <v>0</v>
      </c>
      <c r="GN526" s="5">
        <v>0</v>
      </c>
      <c r="GO526" s="5">
        <v>0</v>
      </c>
      <c r="GP526" s="5">
        <v>0</v>
      </c>
      <c r="GQ526" s="5">
        <v>0</v>
      </c>
      <c r="GR526" s="5">
        <v>0</v>
      </c>
      <c r="GS526" s="5">
        <v>0</v>
      </c>
      <c r="GT526" s="5">
        <v>0</v>
      </c>
      <c r="GU526" s="5">
        <v>0</v>
      </c>
      <c r="GV526" s="5">
        <v>0</v>
      </c>
      <c r="GW526" s="5">
        <v>0</v>
      </c>
      <c r="GX526" s="5">
        <v>0</v>
      </c>
      <c r="GY526" s="5">
        <v>0</v>
      </c>
      <c r="GZ526" s="5">
        <v>0</v>
      </c>
      <c r="HA526" s="5">
        <v>0</v>
      </c>
      <c r="HB526" s="5">
        <v>0</v>
      </c>
      <c r="HC526" s="5">
        <v>0</v>
      </c>
      <c r="HD526" s="5">
        <v>0</v>
      </c>
      <c r="HE526" s="5">
        <v>0</v>
      </c>
      <c r="HF526" s="5">
        <v>0</v>
      </c>
      <c r="HG526" s="5">
        <v>0</v>
      </c>
      <c r="HH526" s="5">
        <v>0</v>
      </c>
      <c r="HI526" s="5">
        <v>0</v>
      </c>
      <c r="HJ526" s="5">
        <v>0</v>
      </c>
      <c r="HK526" s="5">
        <v>0</v>
      </c>
      <c r="HL526" s="5">
        <v>0</v>
      </c>
      <c r="HM526" s="5">
        <v>0</v>
      </c>
      <c r="HN526" s="5">
        <v>0</v>
      </c>
      <c r="HO526" s="5">
        <v>0</v>
      </c>
      <c r="HP526" s="5">
        <v>0</v>
      </c>
      <c r="HQ526" s="5">
        <v>0</v>
      </c>
      <c r="HR526" s="5">
        <v>0</v>
      </c>
      <c r="HS526" s="5">
        <v>0</v>
      </c>
      <c r="HT526" s="5">
        <v>0</v>
      </c>
      <c r="HU526" s="5">
        <v>0</v>
      </c>
      <c r="HV526" s="5">
        <v>0</v>
      </c>
      <c r="HW526" s="5">
        <v>0</v>
      </c>
      <c r="HX526" s="5">
        <v>0</v>
      </c>
      <c r="HY526" s="5">
        <v>0</v>
      </c>
      <c r="HZ526" s="5">
        <v>0</v>
      </c>
      <c r="IA526" s="5">
        <v>0</v>
      </c>
      <c r="IB526" s="5">
        <v>0</v>
      </c>
      <c r="IC526" s="5">
        <v>0</v>
      </c>
      <c r="ID526" s="5">
        <v>0</v>
      </c>
      <c r="IE526" s="5">
        <v>0</v>
      </c>
      <c r="IF526" s="5">
        <v>0</v>
      </c>
      <c r="IG526" s="5">
        <v>0</v>
      </c>
      <c r="IH526" s="5">
        <v>0</v>
      </c>
      <c r="II526" s="5">
        <v>0</v>
      </c>
      <c r="IJ526" s="5">
        <v>0</v>
      </c>
      <c r="IK526" s="5">
        <v>0</v>
      </c>
      <c r="IL526" s="5">
        <v>0</v>
      </c>
      <c r="IM526" s="5">
        <v>0</v>
      </c>
      <c r="IN526" s="5">
        <v>0</v>
      </c>
      <c r="IO526" s="5">
        <v>0</v>
      </c>
      <c r="IP526" s="5">
        <v>0</v>
      </c>
      <c r="IQ526" s="5">
        <v>0</v>
      </c>
      <c r="IR526" s="5">
        <v>0</v>
      </c>
      <c r="IS526" s="5">
        <v>0</v>
      </c>
      <c r="IT526" s="5"/>
      <c r="IW526" s="5">
        <v>242.91679999999999</v>
      </c>
      <c r="IX526" s="5">
        <v>242.91679999999999</v>
      </c>
      <c r="IY526" s="5">
        <v>242.91679999999999</v>
      </c>
      <c r="IZ526" s="5">
        <v>242.91679999999999</v>
      </c>
      <c r="JA526" s="5">
        <v>61.161995999999995</v>
      </c>
      <c r="JB526" s="5">
        <v>0</v>
      </c>
      <c r="JC526" s="5">
        <v>0</v>
      </c>
      <c r="JD526" s="5">
        <v>0</v>
      </c>
      <c r="JE526" s="5">
        <v>0</v>
      </c>
      <c r="JF526" s="5">
        <v>0</v>
      </c>
      <c r="JG526" s="5">
        <v>0</v>
      </c>
      <c r="JH526" s="5">
        <v>0</v>
      </c>
      <c r="JI526" s="5">
        <v>0</v>
      </c>
      <c r="JJ526" s="5">
        <v>0</v>
      </c>
      <c r="JK526" s="5">
        <v>0</v>
      </c>
      <c r="JL526" s="5">
        <v>0</v>
      </c>
      <c r="JM526" s="5">
        <v>0</v>
      </c>
      <c r="JN526" s="5">
        <v>0</v>
      </c>
      <c r="JO526" s="5">
        <v>0</v>
      </c>
      <c r="JP526" s="5">
        <v>0</v>
      </c>
      <c r="JQ526" s="5">
        <v>0</v>
      </c>
      <c r="JR526" s="5">
        <v>0</v>
      </c>
      <c r="JS526" s="5">
        <v>0</v>
      </c>
      <c r="JT526" s="5">
        <v>0</v>
      </c>
      <c r="JU526" s="5">
        <v>0</v>
      </c>
      <c r="JV526" s="5">
        <v>0</v>
      </c>
      <c r="JW526" s="5">
        <v>0</v>
      </c>
      <c r="JX526" s="5">
        <v>0</v>
      </c>
      <c r="JY526" s="5">
        <v>0</v>
      </c>
      <c r="JZ526" s="5">
        <v>0</v>
      </c>
      <c r="KA526" s="5">
        <v>0</v>
      </c>
      <c r="KB526" s="5">
        <v>0</v>
      </c>
      <c r="KC526" s="5">
        <v>0</v>
      </c>
      <c r="KD526" s="5">
        <v>0</v>
      </c>
      <c r="KE526" s="5">
        <v>0</v>
      </c>
      <c r="KF526" s="5">
        <v>0</v>
      </c>
      <c r="KG526" s="5">
        <v>0</v>
      </c>
      <c r="KH526" s="5">
        <v>0</v>
      </c>
      <c r="KI526" s="5">
        <v>0</v>
      </c>
      <c r="KJ526" s="5">
        <v>0</v>
      </c>
      <c r="KK526" s="5">
        <v>0</v>
      </c>
      <c r="KL526" s="5">
        <v>0</v>
      </c>
      <c r="KM526" s="5">
        <v>0</v>
      </c>
      <c r="KN526" s="5">
        <v>0</v>
      </c>
      <c r="KO526" s="5">
        <v>0</v>
      </c>
      <c r="KP526" s="5">
        <v>0</v>
      </c>
      <c r="KQ526" s="5">
        <v>0</v>
      </c>
      <c r="KR526" s="5">
        <v>0</v>
      </c>
      <c r="KS526" s="5">
        <v>0</v>
      </c>
      <c r="KT526" s="5">
        <v>0</v>
      </c>
      <c r="KU526" s="5">
        <v>0</v>
      </c>
      <c r="KV526" s="5">
        <v>0</v>
      </c>
      <c r="KW526" s="5">
        <v>0</v>
      </c>
      <c r="KX526" s="5">
        <v>0</v>
      </c>
      <c r="KY526" s="5">
        <v>0</v>
      </c>
      <c r="KZ526" s="5">
        <v>0</v>
      </c>
      <c r="LA526" s="5">
        <v>0</v>
      </c>
      <c r="LB526" s="5">
        <v>0</v>
      </c>
      <c r="LC526" s="5">
        <v>0</v>
      </c>
      <c r="LD526" s="5">
        <v>0</v>
      </c>
      <c r="LE526" s="5">
        <v>0</v>
      </c>
      <c r="LF526" s="5">
        <v>0</v>
      </c>
      <c r="LG526" s="5">
        <v>0</v>
      </c>
      <c r="LH526" s="5">
        <v>0</v>
      </c>
      <c r="LI526" s="5">
        <v>0</v>
      </c>
      <c r="LJ526" s="5">
        <v>0</v>
      </c>
      <c r="LK526" s="5">
        <v>0</v>
      </c>
      <c r="LL526" s="5">
        <v>0</v>
      </c>
      <c r="LM526" s="5">
        <v>0</v>
      </c>
      <c r="LN526" s="5">
        <v>0</v>
      </c>
      <c r="LO526" s="5">
        <v>0</v>
      </c>
      <c r="LP526" s="5">
        <v>0</v>
      </c>
      <c r="LQ526" s="5"/>
      <c r="LT526" s="5">
        <v>257.30560000000003</v>
      </c>
      <c r="LU526" s="5">
        <v>257.30560000000003</v>
      </c>
      <c r="LV526" s="5">
        <v>257.30560000000003</v>
      </c>
      <c r="LW526" s="5">
        <v>257.30560000000003</v>
      </c>
      <c r="LX526" s="5">
        <v>64.784831999999994</v>
      </c>
      <c r="LY526" s="5">
        <v>0</v>
      </c>
      <c r="LZ526" s="5">
        <v>0</v>
      </c>
      <c r="MA526" s="5">
        <v>0</v>
      </c>
      <c r="MB526" s="5">
        <v>0</v>
      </c>
      <c r="MC526" s="5">
        <v>0</v>
      </c>
      <c r="MD526" s="5">
        <v>0</v>
      </c>
      <c r="ME526" s="5">
        <v>0</v>
      </c>
      <c r="MF526" s="5">
        <v>0</v>
      </c>
      <c r="MG526" s="5">
        <v>0</v>
      </c>
      <c r="MH526" s="5">
        <v>0</v>
      </c>
      <c r="MI526" s="5">
        <v>0</v>
      </c>
      <c r="MJ526" s="5">
        <v>0</v>
      </c>
      <c r="MK526" s="5">
        <v>0</v>
      </c>
      <c r="ML526" s="5">
        <v>0</v>
      </c>
      <c r="MM526" s="5">
        <v>0</v>
      </c>
      <c r="MN526" s="5">
        <v>0</v>
      </c>
      <c r="MO526" s="5">
        <v>0</v>
      </c>
      <c r="MP526" s="5">
        <v>0</v>
      </c>
      <c r="MQ526" s="5">
        <v>0</v>
      </c>
      <c r="MR526" s="5">
        <v>0</v>
      </c>
      <c r="MS526" s="5">
        <v>0</v>
      </c>
      <c r="MT526" s="5">
        <v>0</v>
      </c>
      <c r="MU526" s="5">
        <v>0</v>
      </c>
      <c r="MV526" s="5">
        <v>0</v>
      </c>
      <c r="MW526" s="5">
        <v>0</v>
      </c>
      <c r="MX526" s="5">
        <v>0</v>
      </c>
      <c r="MY526" s="5">
        <v>0</v>
      </c>
      <c r="MZ526" s="5">
        <v>0</v>
      </c>
      <c r="NA526" s="5">
        <v>0</v>
      </c>
      <c r="NB526" s="5">
        <v>0</v>
      </c>
      <c r="NC526" s="5">
        <v>0</v>
      </c>
      <c r="ND526" s="5">
        <v>0</v>
      </c>
      <c r="NE526" s="5">
        <v>0</v>
      </c>
      <c r="NF526" s="5">
        <v>0</v>
      </c>
      <c r="NG526" s="5">
        <v>0</v>
      </c>
      <c r="NH526" s="5">
        <v>0</v>
      </c>
      <c r="NI526" s="5">
        <v>0</v>
      </c>
      <c r="NJ526" s="5">
        <v>0</v>
      </c>
      <c r="NK526" s="5">
        <v>0</v>
      </c>
      <c r="NL526" s="5">
        <v>0</v>
      </c>
      <c r="NM526" s="5">
        <v>0</v>
      </c>
      <c r="NN526" s="5">
        <v>0</v>
      </c>
      <c r="NO526" s="5">
        <v>0</v>
      </c>
      <c r="NP526" s="5">
        <v>0</v>
      </c>
      <c r="NQ526" s="5">
        <v>0</v>
      </c>
      <c r="NR526" s="5">
        <v>0</v>
      </c>
      <c r="NS526" s="5">
        <v>0</v>
      </c>
      <c r="NT526" s="5">
        <v>0</v>
      </c>
      <c r="NU526" s="5">
        <v>0</v>
      </c>
      <c r="NV526" s="5">
        <v>0</v>
      </c>
      <c r="NW526" s="5">
        <v>0</v>
      </c>
      <c r="NX526" s="5">
        <v>0</v>
      </c>
      <c r="NY526" s="5">
        <v>0</v>
      </c>
      <c r="NZ526" s="5">
        <v>0</v>
      </c>
      <c r="OA526" s="5">
        <v>0</v>
      </c>
      <c r="OB526" s="5">
        <v>0</v>
      </c>
      <c r="OC526" s="5">
        <v>0</v>
      </c>
      <c r="OD526" s="5">
        <v>0</v>
      </c>
      <c r="OE526" s="5">
        <v>0</v>
      </c>
      <c r="OF526" s="5">
        <v>0</v>
      </c>
      <c r="OG526" s="5">
        <v>0</v>
      </c>
      <c r="OH526" s="5">
        <v>0</v>
      </c>
      <c r="OI526" s="5">
        <v>0</v>
      </c>
      <c r="OJ526" s="5">
        <v>0</v>
      </c>
      <c r="OK526" s="5">
        <v>0</v>
      </c>
      <c r="OL526" s="5">
        <v>0</v>
      </c>
      <c r="OM526" s="5">
        <v>0</v>
      </c>
      <c r="ON526" s="5"/>
      <c r="OQ526" s="59">
        <v>0</v>
      </c>
      <c r="OR526" s="59">
        <v>0</v>
      </c>
      <c r="OS526" s="59">
        <v>0</v>
      </c>
      <c r="OT526" s="59">
        <v>0</v>
      </c>
      <c r="OU526" s="59">
        <v>0</v>
      </c>
      <c r="OV526" s="59">
        <v>0</v>
      </c>
      <c r="OW526" s="59">
        <v>0</v>
      </c>
      <c r="OX526" s="59">
        <v>0</v>
      </c>
      <c r="OY526" s="59">
        <v>0</v>
      </c>
      <c r="OZ526" s="59">
        <v>0</v>
      </c>
      <c r="PA526" s="59">
        <v>0</v>
      </c>
      <c r="PB526" s="59">
        <v>0</v>
      </c>
      <c r="PC526" s="59">
        <v>0</v>
      </c>
      <c r="PD526" s="59">
        <v>0</v>
      </c>
      <c r="PE526" s="59">
        <v>0</v>
      </c>
      <c r="PF526" s="59">
        <v>0</v>
      </c>
      <c r="PG526" s="59">
        <v>0</v>
      </c>
      <c r="PH526" s="59">
        <v>0</v>
      </c>
      <c r="PI526" s="59">
        <v>0</v>
      </c>
      <c r="PJ526" s="59">
        <v>0</v>
      </c>
      <c r="PK526" s="59">
        <v>0</v>
      </c>
      <c r="PL526" s="59">
        <v>0</v>
      </c>
      <c r="PM526" s="59">
        <v>0</v>
      </c>
      <c r="PN526" s="59">
        <v>0</v>
      </c>
      <c r="PO526" s="59">
        <v>0</v>
      </c>
      <c r="PP526" s="59">
        <v>0</v>
      </c>
      <c r="PQ526" s="59">
        <v>0</v>
      </c>
      <c r="PR526" s="59">
        <v>0</v>
      </c>
      <c r="PS526" s="59">
        <v>0</v>
      </c>
      <c r="PT526" s="59">
        <v>0</v>
      </c>
      <c r="PU526" s="59">
        <v>0</v>
      </c>
      <c r="PV526" s="59">
        <v>0</v>
      </c>
      <c r="PW526" s="59">
        <v>0</v>
      </c>
      <c r="PX526" s="59">
        <v>0</v>
      </c>
      <c r="PY526" s="59">
        <v>0</v>
      </c>
      <c r="PZ526" s="59">
        <v>0</v>
      </c>
      <c r="QA526" s="59">
        <v>0</v>
      </c>
      <c r="QB526" s="59">
        <v>0</v>
      </c>
      <c r="QC526" s="59">
        <v>0</v>
      </c>
      <c r="QD526" s="59">
        <v>0</v>
      </c>
      <c r="QE526" s="59">
        <v>0</v>
      </c>
      <c r="QF526" s="59">
        <v>0</v>
      </c>
      <c r="QG526" s="59">
        <v>0</v>
      </c>
      <c r="QH526" s="59">
        <v>0</v>
      </c>
      <c r="QI526" s="59">
        <v>0</v>
      </c>
      <c r="QJ526" s="59">
        <v>0</v>
      </c>
      <c r="QK526" s="59">
        <v>0</v>
      </c>
      <c r="QL526" s="59">
        <v>0</v>
      </c>
      <c r="QM526" s="59">
        <v>0</v>
      </c>
      <c r="QN526" s="59">
        <v>0</v>
      </c>
      <c r="QO526" s="59">
        <v>0</v>
      </c>
      <c r="QP526" s="59">
        <v>0</v>
      </c>
      <c r="QQ526" s="59">
        <v>0</v>
      </c>
      <c r="QR526" s="59">
        <v>0</v>
      </c>
      <c r="QS526" s="59">
        <v>0</v>
      </c>
      <c r="QT526" s="59">
        <v>0</v>
      </c>
      <c r="QU526" s="59">
        <v>0</v>
      </c>
      <c r="QV526" s="59">
        <v>0</v>
      </c>
      <c r="QW526" s="59">
        <v>0</v>
      </c>
      <c r="QX526" s="59">
        <v>0</v>
      </c>
      <c r="QY526" s="59">
        <v>0</v>
      </c>
      <c r="QZ526" s="59">
        <v>0</v>
      </c>
      <c r="RA526" s="59">
        <v>0</v>
      </c>
      <c r="RB526" s="59">
        <v>0</v>
      </c>
      <c r="RC526" s="59">
        <v>0</v>
      </c>
      <c r="RD526" s="59">
        <v>0</v>
      </c>
      <c r="RE526" s="59">
        <v>0</v>
      </c>
      <c r="RF526" s="59">
        <v>0</v>
      </c>
      <c r="RG526" s="59">
        <v>0</v>
      </c>
      <c r="RH526" s="59">
        <v>0</v>
      </c>
      <c r="RI526" s="59">
        <v>0</v>
      </c>
      <c r="RJ526" s="59">
        <v>0</v>
      </c>
      <c r="RK526" s="59"/>
      <c r="RN526" s="59">
        <v>500.22239999999999</v>
      </c>
      <c r="RO526" s="59">
        <v>500.22239999999999</v>
      </c>
      <c r="RP526" s="59">
        <v>500.22239999999999</v>
      </c>
      <c r="RQ526" s="59">
        <v>500.22239999999999</v>
      </c>
      <c r="RR526" s="59">
        <v>125.94682799999998</v>
      </c>
      <c r="RS526" s="59">
        <v>0</v>
      </c>
      <c r="RT526" s="59">
        <v>0</v>
      </c>
      <c r="RU526" s="59">
        <v>0</v>
      </c>
      <c r="RV526" s="59">
        <v>0</v>
      </c>
      <c r="RW526" s="59">
        <v>0</v>
      </c>
      <c r="RX526" s="59">
        <v>0</v>
      </c>
      <c r="RY526" s="59">
        <v>0</v>
      </c>
      <c r="RZ526" s="59">
        <v>0</v>
      </c>
      <c r="SA526" s="59">
        <v>0</v>
      </c>
      <c r="SB526" s="59">
        <v>0</v>
      </c>
      <c r="SC526" s="59">
        <v>0</v>
      </c>
      <c r="SD526" s="59">
        <v>0</v>
      </c>
      <c r="SE526" s="59">
        <v>0</v>
      </c>
      <c r="SF526" s="59">
        <v>0</v>
      </c>
      <c r="SG526" s="59">
        <v>0</v>
      </c>
      <c r="SH526" s="59">
        <v>0</v>
      </c>
      <c r="SI526" s="59">
        <v>0</v>
      </c>
      <c r="SJ526" s="59">
        <v>0</v>
      </c>
      <c r="SK526" s="59">
        <v>0</v>
      </c>
      <c r="SL526" s="59">
        <v>0</v>
      </c>
      <c r="SM526" s="59">
        <v>0</v>
      </c>
      <c r="SN526" s="59">
        <v>0</v>
      </c>
      <c r="SO526" s="59">
        <v>0</v>
      </c>
      <c r="SP526" s="59">
        <v>0</v>
      </c>
      <c r="SQ526" s="59">
        <v>0</v>
      </c>
      <c r="SR526" s="59">
        <v>0</v>
      </c>
      <c r="SS526" s="59">
        <v>0</v>
      </c>
      <c r="ST526" s="59">
        <v>0</v>
      </c>
      <c r="SU526" s="59">
        <v>0</v>
      </c>
      <c r="SV526" s="59">
        <v>0</v>
      </c>
      <c r="SW526" s="59">
        <v>0</v>
      </c>
      <c r="SX526" s="59">
        <v>0</v>
      </c>
      <c r="SY526" s="59">
        <v>0</v>
      </c>
      <c r="SZ526" s="59">
        <v>0</v>
      </c>
      <c r="TA526" s="59">
        <v>0</v>
      </c>
      <c r="TB526" s="59">
        <v>0</v>
      </c>
      <c r="TC526" s="59">
        <v>0</v>
      </c>
      <c r="TD526" s="59">
        <v>0</v>
      </c>
      <c r="TE526" s="59">
        <v>0</v>
      </c>
      <c r="TF526" s="59">
        <v>0</v>
      </c>
      <c r="TG526" s="59">
        <v>0</v>
      </c>
      <c r="TH526" s="59">
        <v>0</v>
      </c>
      <c r="TI526" s="59">
        <v>0</v>
      </c>
      <c r="TJ526" s="59">
        <v>0</v>
      </c>
      <c r="TK526" s="59">
        <v>0</v>
      </c>
      <c r="TL526" s="59">
        <v>0</v>
      </c>
      <c r="TM526" s="59">
        <v>0</v>
      </c>
      <c r="TN526" s="59">
        <v>0</v>
      </c>
      <c r="TO526" s="59">
        <v>0</v>
      </c>
      <c r="TP526" s="59">
        <v>0</v>
      </c>
      <c r="TQ526" s="59">
        <v>0</v>
      </c>
      <c r="TR526" s="59">
        <v>0</v>
      </c>
      <c r="TS526" s="59">
        <v>0</v>
      </c>
      <c r="TT526" s="59">
        <v>0</v>
      </c>
      <c r="TU526" s="59">
        <v>0</v>
      </c>
      <c r="TV526" s="59">
        <v>0</v>
      </c>
      <c r="TW526" s="59">
        <v>0</v>
      </c>
      <c r="TX526" s="59">
        <v>0</v>
      </c>
      <c r="TY526" s="59">
        <v>0</v>
      </c>
      <c r="TZ526" s="59">
        <v>0</v>
      </c>
      <c r="UA526" s="59">
        <v>0</v>
      </c>
      <c r="UB526" s="59">
        <v>0</v>
      </c>
      <c r="UC526" s="59">
        <v>0</v>
      </c>
      <c r="UD526" s="59">
        <v>0</v>
      </c>
      <c r="UE526" s="59">
        <v>0</v>
      </c>
      <c r="UF526" s="59">
        <v>0</v>
      </c>
      <c r="UG526" s="59">
        <v>0</v>
      </c>
      <c r="UH526" s="59"/>
      <c r="UK526" s="59">
        <v>1032.8291959999999</v>
      </c>
      <c r="UL526" s="59">
        <v>0</v>
      </c>
      <c r="UM526" s="59">
        <v>0</v>
      </c>
      <c r="UN526" s="59">
        <v>0</v>
      </c>
      <c r="UO526" s="59">
        <v>0</v>
      </c>
      <c r="UP526" s="59">
        <v>0</v>
      </c>
      <c r="UQ526" s="59"/>
      <c r="UT526" s="59">
        <v>1094.0072320000002</v>
      </c>
      <c r="UU526" s="59">
        <v>0</v>
      </c>
      <c r="UV526" s="59">
        <v>0</v>
      </c>
      <c r="UW526" s="59">
        <v>0</v>
      </c>
      <c r="UX526" s="59">
        <v>0</v>
      </c>
      <c r="UY526" s="59">
        <v>0</v>
      </c>
      <c r="UZ526" s="59"/>
      <c r="VC526" s="59">
        <v>0</v>
      </c>
      <c r="VD526" s="59">
        <v>0</v>
      </c>
      <c r="VE526" s="59">
        <v>0</v>
      </c>
      <c r="VF526" s="59">
        <v>0</v>
      </c>
      <c r="VG526" s="59">
        <v>0</v>
      </c>
      <c r="VH526" s="59">
        <v>0</v>
      </c>
      <c r="VI526" s="59"/>
      <c r="VL526" s="59">
        <v>2126.8364280000001</v>
      </c>
      <c r="VM526" s="59">
        <v>0</v>
      </c>
      <c r="VN526" s="59">
        <v>0</v>
      </c>
      <c r="VO526" s="59">
        <v>0</v>
      </c>
      <c r="VP526" s="59">
        <v>0</v>
      </c>
      <c r="VQ526" s="59">
        <v>0</v>
      </c>
      <c r="VR526" s="59"/>
      <c r="VU526" s="59">
        <v>35987.08</v>
      </c>
      <c r="VV526" s="59">
        <v>0</v>
      </c>
      <c r="VW526" s="59">
        <v>0</v>
      </c>
      <c r="VX526" s="59">
        <v>0</v>
      </c>
      <c r="VY526" s="59">
        <v>0</v>
      </c>
      <c r="VZ526" s="59">
        <v>0</v>
      </c>
      <c r="WA526" s="59"/>
      <c r="WD526" s="59">
        <v>2998.9233333333336</v>
      </c>
      <c r="WE526" s="59">
        <v>0</v>
      </c>
      <c r="WF526" s="59">
        <v>0</v>
      </c>
      <c r="WG526" s="59">
        <v>0</v>
      </c>
      <c r="WH526" s="59">
        <v>0</v>
      </c>
      <c r="WI526" s="59">
        <v>0</v>
      </c>
      <c r="WJ526" s="59"/>
      <c r="WM526" s="59">
        <v>125.84655196530986</v>
      </c>
      <c r="WN526" s="59">
        <v>0</v>
      </c>
      <c r="WO526" s="59">
        <v>0</v>
      </c>
      <c r="WP526" s="59">
        <v>0</v>
      </c>
      <c r="WQ526" s="59">
        <v>0</v>
      </c>
      <c r="WR526" s="59">
        <v>0</v>
      </c>
      <c r="WS526" s="59"/>
      <c r="WV526" s="74">
        <v>27.8</v>
      </c>
      <c r="WW526" s="74">
        <v>27.8</v>
      </c>
      <c r="WX526" s="74">
        <v>27.8</v>
      </c>
      <c r="WY526" s="74">
        <v>27.8</v>
      </c>
      <c r="WZ526" s="74">
        <v>27.8</v>
      </c>
      <c r="XA526" s="74">
        <v>27.8</v>
      </c>
      <c r="XB526" s="74"/>
      <c r="XE526" s="80">
        <v>2</v>
      </c>
      <c r="XF526" s="80">
        <v>2</v>
      </c>
      <c r="XG526" s="80">
        <v>2</v>
      </c>
      <c r="XH526" s="80">
        <v>2</v>
      </c>
      <c r="XI526" s="80">
        <v>2</v>
      </c>
      <c r="XJ526" s="80">
        <v>2</v>
      </c>
      <c r="XK526" s="80"/>
      <c r="XL526" s="75"/>
      <c r="XM526" s="75"/>
      <c r="XN526" s="80">
        <v>3</v>
      </c>
      <c r="XO526" s="80">
        <v>3</v>
      </c>
      <c r="XP526" s="80">
        <v>3</v>
      </c>
      <c r="XQ526" s="80">
        <v>3</v>
      </c>
      <c r="XR526" s="80">
        <v>3</v>
      </c>
      <c r="XS526" s="80">
        <v>3</v>
      </c>
      <c r="XT526" s="80"/>
      <c r="XW526" s="80">
        <v>24</v>
      </c>
      <c r="XX526" s="80">
        <v>24</v>
      </c>
      <c r="XY526" s="80">
        <v>24</v>
      </c>
      <c r="XZ526" s="80">
        <v>24</v>
      </c>
      <c r="YA526" s="80">
        <v>24</v>
      </c>
      <c r="YB526" s="80">
        <v>24</v>
      </c>
      <c r="YC526" s="80"/>
      <c r="YF526" s="5">
        <v>262.39006084767129</v>
      </c>
      <c r="YG526" s="5">
        <v>0</v>
      </c>
      <c r="YH526" s="5">
        <v>0</v>
      </c>
      <c r="YI526" s="5">
        <v>0</v>
      </c>
      <c r="YJ526" s="5">
        <v>0</v>
      </c>
      <c r="YK526" s="5">
        <v>0</v>
      </c>
      <c r="YL526" s="5"/>
      <c r="YO526" s="5">
        <v>5663.094838438944</v>
      </c>
      <c r="YP526" s="5">
        <v>0</v>
      </c>
      <c r="YQ526" s="5">
        <v>0</v>
      </c>
      <c r="YR526" s="5">
        <v>0</v>
      </c>
      <c r="YS526" s="5">
        <v>0</v>
      </c>
      <c r="YT526" s="5">
        <v>0</v>
      </c>
      <c r="YU526" s="5"/>
      <c r="YX526" s="5">
        <v>3873.2042481587114</v>
      </c>
      <c r="YY526" s="5">
        <v>0</v>
      </c>
      <c r="YZ526" s="5">
        <v>0</v>
      </c>
      <c r="ZA526" s="5">
        <v>0</v>
      </c>
      <c r="ZB526" s="5">
        <v>0</v>
      </c>
      <c r="ZC526" s="5">
        <v>0</v>
      </c>
      <c r="ZD526" s="5"/>
      <c r="ZG526" s="5">
        <v>89.428451531682754</v>
      </c>
      <c r="ZH526" s="5">
        <v>0</v>
      </c>
      <c r="ZI526" s="5">
        <v>0</v>
      </c>
      <c r="ZJ526" s="5">
        <v>0</v>
      </c>
      <c r="ZK526" s="5">
        <v>0</v>
      </c>
      <c r="ZL526" s="5">
        <v>0</v>
      </c>
      <c r="ZM526" s="5"/>
      <c r="ZP526" s="60">
        <v>2503.9966428871171</v>
      </c>
      <c r="ZQ526" s="60">
        <v>0</v>
      </c>
      <c r="ZR526" s="60">
        <v>0</v>
      </c>
      <c r="ZS526" s="60">
        <v>0</v>
      </c>
      <c r="ZT526" s="60">
        <v>0</v>
      </c>
      <c r="ZU526" s="60">
        <v>0</v>
      </c>
      <c r="ZV526" s="60"/>
      <c r="ZY526" s="60">
        <v>302.03172471674361</v>
      </c>
      <c r="ZZ526" s="60">
        <v>0</v>
      </c>
      <c r="AAA526" s="60">
        <v>0</v>
      </c>
      <c r="AAB526" s="60">
        <v>0</v>
      </c>
      <c r="AAC526" s="60">
        <v>0</v>
      </c>
      <c r="AAD526" s="60">
        <v>0</v>
      </c>
      <c r="AAE526" s="60"/>
      <c r="AAH526" s="60">
        <v>14497.522786403693</v>
      </c>
      <c r="AAI526" s="60">
        <v>0</v>
      </c>
      <c r="AAJ526" s="60">
        <v>0</v>
      </c>
      <c r="AAK526" s="60">
        <v>0</v>
      </c>
      <c r="AAL526" s="60">
        <v>0</v>
      </c>
      <c r="AAM526" s="60">
        <v>0</v>
      </c>
      <c r="AAN526" s="60"/>
      <c r="AAQ526" s="5">
        <v>17001.519429290809</v>
      </c>
      <c r="AAR526" s="5">
        <v>0</v>
      </c>
      <c r="AAS526" s="5">
        <v>0</v>
      </c>
      <c r="AAT526" s="5">
        <v>0</v>
      </c>
      <c r="AAU526" s="5">
        <v>0</v>
      </c>
      <c r="AAV526" s="5">
        <v>0</v>
      </c>
    </row>
    <row r="527" spans="2:724" ht="15" customHeight="1">
      <c r="B527" s="228">
        <v>254</v>
      </c>
      <c r="C527" s="228">
        <v>167016</v>
      </c>
      <c r="D527" s="229" t="s">
        <v>633</v>
      </c>
      <c r="E527" s="73" t="b">
        <v>0</v>
      </c>
      <c r="F527" s="230">
        <v>39997</v>
      </c>
      <c r="G527" s="230">
        <v>41891</v>
      </c>
      <c r="H527" s="57" t="s">
        <v>231</v>
      </c>
      <c r="I527" s="57" t="s">
        <v>199</v>
      </c>
      <c r="J527" s="229" t="s">
        <v>233</v>
      </c>
      <c r="K527" s="232">
        <v>0</v>
      </c>
      <c r="L527" s="232">
        <v>0</v>
      </c>
      <c r="M527" s="73" t="b">
        <v>1</v>
      </c>
      <c r="N527" s="73" t="b">
        <v>1</v>
      </c>
      <c r="O527" s="73" t="b">
        <v>1</v>
      </c>
      <c r="P527" s="27">
        <v>41093</v>
      </c>
      <c r="Q527" s="27">
        <v>42987</v>
      </c>
      <c r="R527" s="69">
        <v>0</v>
      </c>
      <c r="S527" s="69">
        <v>0.06</v>
      </c>
      <c r="T527" s="69">
        <v>0.06</v>
      </c>
      <c r="U527" s="69">
        <v>0.06</v>
      </c>
      <c r="V527" s="69">
        <v>0.06</v>
      </c>
      <c r="W527" s="69">
        <v>0.06</v>
      </c>
      <c r="Z527" s="232">
        <v>8464</v>
      </c>
      <c r="AA527" s="232">
        <v>8264</v>
      </c>
      <c r="AB527" s="232">
        <v>8464</v>
      </c>
      <c r="AC527" s="232">
        <v>8464</v>
      </c>
      <c r="AD527" s="232">
        <v>8464</v>
      </c>
      <c r="AE527" s="232">
        <v>9905</v>
      </c>
      <c r="AF527" s="232">
        <v>9905</v>
      </c>
      <c r="AG527" s="232">
        <v>9905</v>
      </c>
      <c r="AH527" s="232">
        <v>3735</v>
      </c>
      <c r="AI527" s="232">
        <v>0</v>
      </c>
      <c r="AJ527" s="232">
        <v>0</v>
      </c>
      <c r="AK527" s="232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Q527" s="5">
        <v>0</v>
      </c>
      <c r="BR527" s="5">
        <v>0</v>
      </c>
      <c r="BS527" s="5">
        <v>0</v>
      </c>
      <c r="BT527" s="5">
        <v>0</v>
      </c>
      <c r="BU527" s="5">
        <v>0</v>
      </c>
      <c r="BV527" s="5">
        <v>0</v>
      </c>
      <c r="BW527" s="5">
        <v>0</v>
      </c>
      <c r="BX527" s="5">
        <v>0</v>
      </c>
      <c r="BY527" s="5">
        <v>0</v>
      </c>
      <c r="BZ527" s="5">
        <v>0</v>
      </c>
      <c r="CA527" s="5">
        <v>0</v>
      </c>
      <c r="CB527" s="5">
        <v>0</v>
      </c>
      <c r="CC527" s="5">
        <v>0</v>
      </c>
      <c r="CD527" s="5">
        <v>0</v>
      </c>
      <c r="CE527" s="5">
        <v>0</v>
      </c>
      <c r="CF527" s="5">
        <v>0</v>
      </c>
      <c r="CG527" s="5">
        <v>0</v>
      </c>
      <c r="CH527" s="5">
        <v>0</v>
      </c>
      <c r="CI527" s="5">
        <v>0</v>
      </c>
      <c r="CJ527" s="5">
        <v>0</v>
      </c>
      <c r="CK527" s="5">
        <v>0</v>
      </c>
      <c r="CL527" s="5">
        <v>0</v>
      </c>
      <c r="CM527" s="5">
        <v>0</v>
      </c>
      <c r="CN527" s="5">
        <v>0</v>
      </c>
      <c r="CO527" s="5">
        <v>0</v>
      </c>
      <c r="CP527" s="5">
        <v>0</v>
      </c>
      <c r="CQ527" s="5">
        <v>0</v>
      </c>
      <c r="CR527" s="5">
        <v>0</v>
      </c>
      <c r="CS527" s="5">
        <v>0</v>
      </c>
      <c r="CU527" s="69">
        <v>0</v>
      </c>
      <c r="CV527" s="69">
        <v>0</v>
      </c>
      <c r="CW527" s="69">
        <v>0</v>
      </c>
      <c r="CX527" s="69">
        <v>0</v>
      </c>
      <c r="CY527" s="69">
        <v>0</v>
      </c>
      <c r="CZ527" s="69">
        <v>0</v>
      </c>
      <c r="DC527" s="5">
        <v>0</v>
      </c>
      <c r="DD527" s="5">
        <v>0</v>
      </c>
      <c r="DE527" s="5">
        <v>0</v>
      </c>
      <c r="DF527" s="5">
        <v>0</v>
      </c>
      <c r="DG527" s="5">
        <v>0</v>
      </c>
      <c r="DH527" s="5">
        <v>0</v>
      </c>
      <c r="DI527" s="5">
        <v>0</v>
      </c>
      <c r="DJ527" s="5">
        <v>0</v>
      </c>
      <c r="DK527" s="5">
        <v>0</v>
      </c>
      <c r="DL527" s="5">
        <v>0</v>
      </c>
      <c r="DM527" s="5">
        <v>0</v>
      </c>
      <c r="DN527" s="5">
        <v>0</v>
      </c>
      <c r="DO527" s="5">
        <v>0</v>
      </c>
      <c r="DP527" s="5">
        <v>0</v>
      </c>
      <c r="DQ527" s="5">
        <v>0</v>
      </c>
      <c r="DR527" s="5">
        <v>0</v>
      </c>
      <c r="DS527" s="5">
        <v>0</v>
      </c>
      <c r="DT527" s="5">
        <v>0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0</v>
      </c>
      <c r="EB527" s="5">
        <v>0</v>
      </c>
      <c r="EC527" s="5">
        <v>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0</v>
      </c>
      <c r="EK527" s="5">
        <v>0</v>
      </c>
      <c r="EL527" s="5">
        <v>0</v>
      </c>
      <c r="EM527" s="5">
        <v>0</v>
      </c>
      <c r="EN527" s="5">
        <v>0</v>
      </c>
      <c r="EO527" s="5">
        <v>0</v>
      </c>
      <c r="EP527" s="5">
        <v>0</v>
      </c>
      <c r="EQ527" s="5">
        <v>0</v>
      </c>
      <c r="ER527" s="5">
        <v>0</v>
      </c>
      <c r="ES527" s="5">
        <v>0</v>
      </c>
      <c r="ET527" s="5">
        <v>0</v>
      </c>
      <c r="EU527" s="5">
        <v>0</v>
      </c>
      <c r="EV527" s="5">
        <v>0</v>
      </c>
      <c r="EW527" s="5">
        <v>0</v>
      </c>
      <c r="EX527" s="5">
        <v>0</v>
      </c>
      <c r="EY527" s="5">
        <v>0</v>
      </c>
      <c r="EZ527" s="5">
        <v>0</v>
      </c>
      <c r="FA527" s="5">
        <v>0</v>
      </c>
      <c r="FB527" s="5">
        <v>0</v>
      </c>
      <c r="FC527" s="5">
        <v>0</v>
      </c>
      <c r="FD527" s="5">
        <v>0</v>
      </c>
      <c r="FE527" s="5">
        <v>0</v>
      </c>
      <c r="FF527" s="5">
        <v>0</v>
      </c>
      <c r="FG527" s="5">
        <v>0</v>
      </c>
      <c r="FH527" s="5">
        <v>0</v>
      </c>
      <c r="FI527" s="5">
        <v>0</v>
      </c>
      <c r="FJ527" s="5">
        <v>0</v>
      </c>
      <c r="FK527" s="5">
        <v>0</v>
      </c>
      <c r="FL527" s="5">
        <v>0</v>
      </c>
      <c r="FM527" s="5">
        <v>0</v>
      </c>
      <c r="FN527" s="5">
        <v>0</v>
      </c>
      <c r="FO527" s="5">
        <v>0</v>
      </c>
      <c r="FP527" s="5">
        <v>0</v>
      </c>
      <c r="FQ527" s="5">
        <v>0</v>
      </c>
      <c r="FR527" s="5">
        <v>0</v>
      </c>
      <c r="FS527" s="5">
        <v>0</v>
      </c>
      <c r="FT527" s="5">
        <v>0</v>
      </c>
      <c r="FU527" s="5">
        <v>0</v>
      </c>
      <c r="FV527" s="5">
        <v>0</v>
      </c>
      <c r="FW527" s="5"/>
      <c r="FZ527" s="5">
        <v>8464</v>
      </c>
      <c r="GA527" s="5">
        <v>8264</v>
      </c>
      <c r="GB527" s="5">
        <v>8464</v>
      </c>
      <c r="GC527" s="5">
        <v>8464</v>
      </c>
      <c r="GD527" s="5">
        <v>8464</v>
      </c>
      <c r="GE527" s="5">
        <v>9905</v>
      </c>
      <c r="GF527" s="5">
        <v>9905</v>
      </c>
      <c r="GG527" s="5">
        <v>9905</v>
      </c>
      <c r="GH527" s="5">
        <v>3735</v>
      </c>
      <c r="GI527" s="5">
        <v>0</v>
      </c>
      <c r="GJ527" s="5">
        <v>0</v>
      </c>
      <c r="GK527" s="5">
        <v>0</v>
      </c>
      <c r="GL527" s="5">
        <v>0</v>
      </c>
      <c r="GM527" s="5">
        <v>0</v>
      </c>
      <c r="GN527" s="5">
        <v>0</v>
      </c>
      <c r="GO527" s="5">
        <v>0</v>
      </c>
      <c r="GP527" s="5">
        <v>0</v>
      </c>
      <c r="GQ527" s="5">
        <v>0</v>
      </c>
      <c r="GR527" s="5">
        <v>0</v>
      </c>
      <c r="GS527" s="5">
        <v>0</v>
      </c>
      <c r="GT527" s="5">
        <v>0</v>
      </c>
      <c r="GU527" s="5">
        <v>0</v>
      </c>
      <c r="GV527" s="5">
        <v>0</v>
      </c>
      <c r="GW527" s="5">
        <v>0</v>
      </c>
      <c r="GX527" s="5">
        <v>0</v>
      </c>
      <c r="GY527" s="5">
        <v>0</v>
      </c>
      <c r="GZ527" s="5">
        <v>0</v>
      </c>
      <c r="HA527" s="5">
        <v>0</v>
      </c>
      <c r="HB527" s="5">
        <v>0</v>
      </c>
      <c r="HC527" s="5">
        <v>0</v>
      </c>
      <c r="HD527" s="5">
        <v>0</v>
      </c>
      <c r="HE527" s="5">
        <v>0</v>
      </c>
      <c r="HF527" s="5">
        <v>0</v>
      </c>
      <c r="HG527" s="5">
        <v>0</v>
      </c>
      <c r="HH527" s="5">
        <v>0</v>
      </c>
      <c r="HI527" s="5">
        <v>0</v>
      </c>
      <c r="HJ527" s="5">
        <v>0</v>
      </c>
      <c r="HK527" s="5">
        <v>0</v>
      </c>
      <c r="HL527" s="5">
        <v>0</v>
      </c>
      <c r="HM527" s="5">
        <v>0</v>
      </c>
      <c r="HN527" s="5">
        <v>0</v>
      </c>
      <c r="HO527" s="5">
        <v>0</v>
      </c>
      <c r="HP527" s="5">
        <v>0</v>
      </c>
      <c r="HQ527" s="5">
        <v>0</v>
      </c>
      <c r="HR527" s="5">
        <v>0</v>
      </c>
      <c r="HS527" s="5">
        <v>0</v>
      </c>
      <c r="HT527" s="5">
        <v>0</v>
      </c>
      <c r="HU527" s="5">
        <v>0</v>
      </c>
      <c r="HV527" s="5">
        <v>0</v>
      </c>
      <c r="HW527" s="5">
        <v>0</v>
      </c>
      <c r="HX527" s="5">
        <v>0</v>
      </c>
      <c r="HY527" s="5">
        <v>0</v>
      </c>
      <c r="HZ527" s="5">
        <v>0</v>
      </c>
      <c r="IA527" s="5">
        <v>0</v>
      </c>
      <c r="IB527" s="5">
        <v>0</v>
      </c>
      <c r="IC527" s="5">
        <v>0</v>
      </c>
      <c r="ID527" s="5">
        <v>0</v>
      </c>
      <c r="IE527" s="5">
        <v>0</v>
      </c>
      <c r="IF527" s="5">
        <v>0</v>
      </c>
      <c r="IG527" s="5">
        <v>0</v>
      </c>
      <c r="IH527" s="5">
        <v>0</v>
      </c>
      <c r="II527" s="5">
        <v>0</v>
      </c>
      <c r="IJ527" s="5">
        <v>0</v>
      </c>
      <c r="IK527" s="5">
        <v>0</v>
      </c>
      <c r="IL527" s="5">
        <v>0</v>
      </c>
      <c r="IM527" s="5">
        <v>0</v>
      </c>
      <c r="IN527" s="5">
        <v>0</v>
      </c>
      <c r="IO527" s="5">
        <v>0</v>
      </c>
      <c r="IP527" s="5">
        <v>0</v>
      </c>
      <c r="IQ527" s="5">
        <v>0</v>
      </c>
      <c r="IR527" s="5">
        <v>0</v>
      </c>
      <c r="IS527" s="5">
        <v>0</v>
      </c>
      <c r="IT527" s="5"/>
      <c r="IW527" s="5">
        <v>242.91679999999999</v>
      </c>
      <c r="IX527" s="5">
        <v>237.17679999999999</v>
      </c>
      <c r="IY527" s="5">
        <v>242.91679999999999</v>
      </c>
      <c r="IZ527" s="5">
        <v>242.91679999999999</v>
      </c>
      <c r="JA527" s="5">
        <v>242.91679999999999</v>
      </c>
      <c r="JB527" s="5">
        <v>284.27350000000001</v>
      </c>
      <c r="JC527" s="5">
        <v>284.27350000000001</v>
      </c>
      <c r="JD527" s="5">
        <v>284.27350000000001</v>
      </c>
      <c r="JE527" s="5">
        <v>107.19450000000001</v>
      </c>
      <c r="JF527" s="5">
        <v>0</v>
      </c>
      <c r="JG527" s="5">
        <v>0</v>
      </c>
      <c r="JH527" s="5">
        <v>0</v>
      </c>
      <c r="JI527" s="5">
        <v>0</v>
      </c>
      <c r="JJ527" s="5">
        <v>0</v>
      </c>
      <c r="JK527" s="5">
        <v>0</v>
      </c>
      <c r="JL527" s="5">
        <v>0</v>
      </c>
      <c r="JM527" s="5">
        <v>0</v>
      </c>
      <c r="JN527" s="5">
        <v>0</v>
      </c>
      <c r="JO527" s="5">
        <v>0</v>
      </c>
      <c r="JP527" s="5">
        <v>0</v>
      </c>
      <c r="JQ527" s="5">
        <v>0</v>
      </c>
      <c r="JR527" s="5">
        <v>0</v>
      </c>
      <c r="JS527" s="5">
        <v>0</v>
      </c>
      <c r="JT527" s="5">
        <v>0</v>
      </c>
      <c r="JU527" s="5">
        <v>0</v>
      </c>
      <c r="JV527" s="5">
        <v>0</v>
      </c>
      <c r="JW527" s="5">
        <v>0</v>
      </c>
      <c r="JX527" s="5">
        <v>0</v>
      </c>
      <c r="JY527" s="5">
        <v>0</v>
      </c>
      <c r="JZ527" s="5">
        <v>0</v>
      </c>
      <c r="KA527" s="5">
        <v>0</v>
      </c>
      <c r="KB527" s="5">
        <v>0</v>
      </c>
      <c r="KC527" s="5">
        <v>0</v>
      </c>
      <c r="KD527" s="5">
        <v>0</v>
      </c>
      <c r="KE527" s="5">
        <v>0</v>
      </c>
      <c r="KF527" s="5">
        <v>0</v>
      </c>
      <c r="KG527" s="5">
        <v>0</v>
      </c>
      <c r="KH527" s="5">
        <v>0</v>
      </c>
      <c r="KI527" s="5">
        <v>0</v>
      </c>
      <c r="KJ527" s="5">
        <v>0</v>
      </c>
      <c r="KK527" s="5">
        <v>0</v>
      </c>
      <c r="KL527" s="5">
        <v>0</v>
      </c>
      <c r="KM527" s="5">
        <v>0</v>
      </c>
      <c r="KN527" s="5">
        <v>0</v>
      </c>
      <c r="KO527" s="5">
        <v>0</v>
      </c>
      <c r="KP527" s="5">
        <v>0</v>
      </c>
      <c r="KQ527" s="5">
        <v>0</v>
      </c>
      <c r="KR527" s="5">
        <v>0</v>
      </c>
      <c r="KS527" s="5">
        <v>0</v>
      </c>
      <c r="KT527" s="5">
        <v>0</v>
      </c>
      <c r="KU527" s="5">
        <v>0</v>
      </c>
      <c r="KV527" s="5">
        <v>0</v>
      </c>
      <c r="KW527" s="5">
        <v>0</v>
      </c>
      <c r="KX527" s="5">
        <v>0</v>
      </c>
      <c r="KY527" s="5">
        <v>0</v>
      </c>
      <c r="KZ527" s="5">
        <v>0</v>
      </c>
      <c r="LA527" s="5">
        <v>0</v>
      </c>
      <c r="LB527" s="5">
        <v>0</v>
      </c>
      <c r="LC527" s="5">
        <v>0</v>
      </c>
      <c r="LD527" s="5">
        <v>0</v>
      </c>
      <c r="LE527" s="5">
        <v>0</v>
      </c>
      <c r="LF527" s="5">
        <v>0</v>
      </c>
      <c r="LG527" s="5">
        <v>0</v>
      </c>
      <c r="LH527" s="5">
        <v>0</v>
      </c>
      <c r="LI527" s="5">
        <v>0</v>
      </c>
      <c r="LJ527" s="5">
        <v>0</v>
      </c>
      <c r="LK527" s="5">
        <v>0</v>
      </c>
      <c r="LL527" s="5">
        <v>0</v>
      </c>
      <c r="LM527" s="5">
        <v>0</v>
      </c>
      <c r="LN527" s="5">
        <v>0</v>
      </c>
      <c r="LO527" s="5">
        <v>0</v>
      </c>
      <c r="LP527" s="5">
        <v>0</v>
      </c>
      <c r="LQ527" s="5"/>
      <c r="LT527" s="5">
        <v>257.30560000000003</v>
      </c>
      <c r="LU527" s="5">
        <v>251.22559999999999</v>
      </c>
      <c r="LV527" s="5">
        <v>257.30560000000003</v>
      </c>
      <c r="LW527" s="5">
        <v>257.30560000000003</v>
      </c>
      <c r="LX527" s="5">
        <v>257.30560000000003</v>
      </c>
      <c r="LY527" s="5">
        <v>301.11200000000002</v>
      </c>
      <c r="LZ527" s="5">
        <v>301.11200000000002</v>
      </c>
      <c r="MA527" s="5">
        <v>301.11200000000002</v>
      </c>
      <c r="MB527" s="5">
        <v>113.544</v>
      </c>
      <c r="MC527" s="5">
        <v>0</v>
      </c>
      <c r="MD527" s="5">
        <v>0</v>
      </c>
      <c r="ME527" s="5">
        <v>0</v>
      </c>
      <c r="MF527" s="5">
        <v>0</v>
      </c>
      <c r="MG527" s="5">
        <v>0</v>
      </c>
      <c r="MH527" s="5">
        <v>0</v>
      </c>
      <c r="MI527" s="5">
        <v>0</v>
      </c>
      <c r="MJ527" s="5">
        <v>0</v>
      </c>
      <c r="MK527" s="5">
        <v>0</v>
      </c>
      <c r="ML527" s="5">
        <v>0</v>
      </c>
      <c r="MM527" s="5">
        <v>0</v>
      </c>
      <c r="MN527" s="5">
        <v>0</v>
      </c>
      <c r="MO527" s="5">
        <v>0</v>
      </c>
      <c r="MP527" s="5">
        <v>0</v>
      </c>
      <c r="MQ527" s="5">
        <v>0</v>
      </c>
      <c r="MR527" s="5">
        <v>0</v>
      </c>
      <c r="MS527" s="5">
        <v>0</v>
      </c>
      <c r="MT527" s="5">
        <v>0</v>
      </c>
      <c r="MU527" s="5">
        <v>0</v>
      </c>
      <c r="MV527" s="5">
        <v>0</v>
      </c>
      <c r="MW527" s="5">
        <v>0</v>
      </c>
      <c r="MX527" s="5">
        <v>0</v>
      </c>
      <c r="MY527" s="5">
        <v>0</v>
      </c>
      <c r="MZ527" s="5">
        <v>0</v>
      </c>
      <c r="NA527" s="5">
        <v>0</v>
      </c>
      <c r="NB527" s="5">
        <v>0</v>
      </c>
      <c r="NC527" s="5">
        <v>0</v>
      </c>
      <c r="ND527" s="5">
        <v>0</v>
      </c>
      <c r="NE527" s="5">
        <v>0</v>
      </c>
      <c r="NF527" s="5">
        <v>0</v>
      </c>
      <c r="NG527" s="5">
        <v>0</v>
      </c>
      <c r="NH527" s="5">
        <v>0</v>
      </c>
      <c r="NI527" s="5">
        <v>0</v>
      </c>
      <c r="NJ527" s="5">
        <v>0</v>
      </c>
      <c r="NK527" s="5">
        <v>0</v>
      </c>
      <c r="NL527" s="5">
        <v>0</v>
      </c>
      <c r="NM527" s="5">
        <v>0</v>
      </c>
      <c r="NN527" s="5">
        <v>0</v>
      </c>
      <c r="NO527" s="5">
        <v>0</v>
      </c>
      <c r="NP527" s="5">
        <v>0</v>
      </c>
      <c r="NQ527" s="5">
        <v>0</v>
      </c>
      <c r="NR527" s="5">
        <v>0</v>
      </c>
      <c r="NS527" s="5">
        <v>0</v>
      </c>
      <c r="NT527" s="5">
        <v>0</v>
      </c>
      <c r="NU527" s="5">
        <v>0</v>
      </c>
      <c r="NV527" s="5">
        <v>0</v>
      </c>
      <c r="NW527" s="5">
        <v>0</v>
      </c>
      <c r="NX527" s="5">
        <v>0</v>
      </c>
      <c r="NY527" s="5">
        <v>0</v>
      </c>
      <c r="NZ527" s="5">
        <v>0</v>
      </c>
      <c r="OA527" s="5">
        <v>0</v>
      </c>
      <c r="OB527" s="5">
        <v>0</v>
      </c>
      <c r="OC527" s="5">
        <v>0</v>
      </c>
      <c r="OD527" s="5">
        <v>0</v>
      </c>
      <c r="OE527" s="5">
        <v>0</v>
      </c>
      <c r="OF527" s="5">
        <v>0</v>
      </c>
      <c r="OG527" s="5">
        <v>0</v>
      </c>
      <c r="OH527" s="5">
        <v>0</v>
      </c>
      <c r="OI527" s="5">
        <v>0</v>
      </c>
      <c r="OJ527" s="5">
        <v>0</v>
      </c>
      <c r="OK527" s="5">
        <v>0</v>
      </c>
      <c r="OL527" s="5">
        <v>0</v>
      </c>
      <c r="OM527" s="5">
        <v>0</v>
      </c>
      <c r="ON527" s="5"/>
      <c r="OQ527" s="59">
        <v>0</v>
      </c>
      <c r="OR527" s="59">
        <v>0</v>
      </c>
      <c r="OS527" s="59">
        <v>0</v>
      </c>
      <c r="OT527" s="59">
        <v>0</v>
      </c>
      <c r="OU527" s="59">
        <v>0</v>
      </c>
      <c r="OV527" s="59">
        <v>0</v>
      </c>
      <c r="OW527" s="59">
        <v>0</v>
      </c>
      <c r="OX527" s="59">
        <v>0</v>
      </c>
      <c r="OY527" s="59">
        <v>0</v>
      </c>
      <c r="OZ527" s="59">
        <v>0</v>
      </c>
      <c r="PA527" s="59">
        <v>0</v>
      </c>
      <c r="PB527" s="59">
        <v>0</v>
      </c>
      <c r="PC527" s="59">
        <v>0</v>
      </c>
      <c r="PD527" s="59">
        <v>0</v>
      </c>
      <c r="PE527" s="59">
        <v>0</v>
      </c>
      <c r="PF527" s="59">
        <v>0</v>
      </c>
      <c r="PG527" s="59">
        <v>0</v>
      </c>
      <c r="PH527" s="59">
        <v>0</v>
      </c>
      <c r="PI527" s="59">
        <v>0</v>
      </c>
      <c r="PJ527" s="59">
        <v>0</v>
      </c>
      <c r="PK527" s="59">
        <v>0</v>
      </c>
      <c r="PL527" s="59">
        <v>0</v>
      </c>
      <c r="PM527" s="59">
        <v>0</v>
      </c>
      <c r="PN527" s="59">
        <v>0</v>
      </c>
      <c r="PO527" s="59">
        <v>0</v>
      </c>
      <c r="PP527" s="59">
        <v>0</v>
      </c>
      <c r="PQ527" s="59">
        <v>0</v>
      </c>
      <c r="PR527" s="59">
        <v>0</v>
      </c>
      <c r="PS527" s="59">
        <v>0</v>
      </c>
      <c r="PT527" s="59">
        <v>0</v>
      </c>
      <c r="PU527" s="59">
        <v>0</v>
      </c>
      <c r="PV527" s="59">
        <v>0</v>
      </c>
      <c r="PW527" s="59">
        <v>0</v>
      </c>
      <c r="PX527" s="59">
        <v>0</v>
      </c>
      <c r="PY527" s="59">
        <v>0</v>
      </c>
      <c r="PZ527" s="59">
        <v>0</v>
      </c>
      <c r="QA527" s="59">
        <v>0</v>
      </c>
      <c r="QB527" s="59">
        <v>0</v>
      </c>
      <c r="QC527" s="59">
        <v>0</v>
      </c>
      <c r="QD527" s="59">
        <v>0</v>
      </c>
      <c r="QE527" s="59">
        <v>0</v>
      </c>
      <c r="QF527" s="59">
        <v>0</v>
      </c>
      <c r="QG527" s="59">
        <v>0</v>
      </c>
      <c r="QH527" s="59">
        <v>0</v>
      </c>
      <c r="QI527" s="59">
        <v>0</v>
      </c>
      <c r="QJ527" s="59">
        <v>0</v>
      </c>
      <c r="QK527" s="59">
        <v>0</v>
      </c>
      <c r="QL527" s="59">
        <v>0</v>
      </c>
      <c r="QM527" s="59">
        <v>0</v>
      </c>
      <c r="QN527" s="59">
        <v>0</v>
      </c>
      <c r="QO527" s="59">
        <v>0</v>
      </c>
      <c r="QP527" s="59">
        <v>0</v>
      </c>
      <c r="QQ527" s="59">
        <v>0</v>
      </c>
      <c r="QR527" s="59">
        <v>0</v>
      </c>
      <c r="QS527" s="59">
        <v>0</v>
      </c>
      <c r="QT527" s="59">
        <v>0</v>
      </c>
      <c r="QU527" s="59">
        <v>0</v>
      </c>
      <c r="QV527" s="59">
        <v>0</v>
      </c>
      <c r="QW527" s="59">
        <v>0</v>
      </c>
      <c r="QX527" s="59">
        <v>0</v>
      </c>
      <c r="QY527" s="59">
        <v>0</v>
      </c>
      <c r="QZ527" s="59">
        <v>0</v>
      </c>
      <c r="RA527" s="59">
        <v>0</v>
      </c>
      <c r="RB527" s="59">
        <v>0</v>
      </c>
      <c r="RC527" s="59">
        <v>0</v>
      </c>
      <c r="RD527" s="59">
        <v>0</v>
      </c>
      <c r="RE527" s="59">
        <v>0</v>
      </c>
      <c r="RF527" s="59">
        <v>0</v>
      </c>
      <c r="RG527" s="59">
        <v>0</v>
      </c>
      <c r="RH527" s="59">
        <v>0</v>
      </c>
      <c r="RI527" s="59">
        <v>0</v>
      </c>
      <c r="RJ527" s="59">
        <v>0</v>
      </c>
      <c r="RK527" s="59"/>
      <c r="RN527" s="59">
        <v>500.22239999999999</v>
      </c>
      <c r="RO527" s="59">
        <v>488.40239999999994</v>
      </c>
      <c r="RP527" s="59">
        <v>500.22239999999999</v>
      </c>
      <c r="RQ527" s="59">
        <v>500.22239999999999</v>
      </c>
      <c r="RR527" s="59">
        <v>500.22239999999999</v>
      </c>
      <c r="RS527" s="59">
        <v>585.38550000000009</v>
      </c>
      <c r="RT527" s="59">
        <v>585.38550000000009</v>
      </c>
      <c r="RU527" s="59">
        <v>585.38550000000009</v>
      </c>
      <c r="RV527" s="59">
        <v>220.73849999999999</v>
      </c>
      <c r="RW527" s="59">
        <v>0</v>
      </c>
      <c r="RX527" s="59">
        <v>0</v>
      </c>
      <c r="RY527" s="59">
        <v>0</v>
      </c>
      <c r="RZ527" s="59">
        <v>0</v>
      </c>
      <c r="SA527" s="59">
        <v>0</v>
      </c>
      <c r="SB527" s="59">
        <v>0</v>
      </c>
      <c r="SC527" s="59">
        <v>0</v>
      </c>
      <c r="SD527" s="59">
        <v>0</v>
      </c>
      <c r="SE527" s="59">
        <v>0</v>
      </c>
      <c r="SF527" s="59">
        <v>0</v>
      </c>
      <c r="SG527" s="59">
        <v>0</v>
      </c>
      <c r="SH527" s="59">
        <v>0</v>
      </c>
      <c r="SI527" s="59">
        <v>0</v>
      </c>
      <c r="SJ527" s="59">
        <v>0</v>
      </c>
      <c r="SK527" s="59">
        <v>0</v>
      </c>
      <c r="SL527" s="59">
        <v>0</v>
      </c>
      <c r="SM527" s="59">
        <v>0</v>
      </c>
      <c r="SN527" s="59">
        <v>0</v>
      </c>
      <c r="SO527" s="59">
        <v>0</v>
      </c>
      <c r="SP527" s="59">
        <v>0</v>
      </c>
      <c r="SQ527" s="59">
        <v>0</v>
      </c>
      <c r="SR527" s="59">
        <v>0</v>
      </c>
      <c r="SS527" s="59">
        <v>0</v>
      </c>
      <c r="ST527" s="59">
        <v>0</v>
      </c>
      <c r="SU527" s="59">
        <v>0</v>
      </c>
      <c r="SV527" s="59">
        <v>0</v>
      </c>
      <c r="SW527" s="59">
        <v>0</v>
      </c>
      <c r="SX527" s="59">
        <v>0</v>
      </c>
      <c r="SY527" s="59">
        <v>0</v>
      </c>
      <c r="SZ527" s="59">
        <v>0</v>
      </c>
      <c r="TA527" s="59">
        <v>0</v>
      </c>
      <c r="TB527" s="59">
        <v>0</v>
      </c>
      <c r="TC527" s="59">
        <v>0</v>
      </c>
      <c r="TD527" s="59">
        <v>0</v>
      </c>
      <c r="TE527" s="59">
        <v>0</v>
      </c>
      <c r="TF527" s="59">
        <v>0</v>
      </c>
      <c r="TG527" s="59">
        <v>0</v>
      </c>
      <c r="TH527" s="59">
        <v>0</v>
      </c>
      <c r="TI527" s="59">
        <v>0</v>
      </c>
      <c r="TJ527" s="59">
        <v>0</v>
      </c>
      <c r="TK527" s="59">
        <v>0</v>
      </c>
      <c r="TL527" s="59">
        <v>0</v>
      </c>
      <c r="TM527" s="59">
        <v>0</v>
      </c>
      <c r="TN527" s="59">
        <v>0</v>
      </c>
      <c r="TO527" s="59">
        <v>0</v>
      </c>
      <c r="TP527" s="59">
        <v>0</v>
      </c>
      <c r="TQ527" s="59">
        <v>0</v>
      </c>
      <c r="TR527" s="59">
        <v>0</v>
      </c>
      <c r="TS527" s="59">
        <v>0</v>
      </c>
      <c r="TT527" s="59">
        <v>0</v>
      </c>
      <c r="TU527" s="59">
        <v>0</v>
      </c>
      <c r="TV527" s="59">
        <v>0</v>
      </c>
      <c r="TW527" s="59">
        <v>0</v>
      </c>
      <c r="TX527" s="59">
        <v>0</v>
      </c>
      <c r="TY527" s="59">
        <v>0</v>
      </c>
      <c r="TZ527" s="59">
        <v>0</v>
      </c>
      <c r="UA527" s="59">
        <v>0</v>
      </c>
      <c r="UB527" s="59">
        <v>0</v>
      </c>
      <c r="UC527" s="59">
        <v>0</v>
      </c>
      <c r="UD527" s="59">
        <v>0</v>
      </c>
      <c r="UE527" s="59">
        <v>0</v>
      </c>
      <c r="UF527" s="59">
        <v>0</v>
      </c>
      <c r="UG527" s="59">
        <v>0</v>
      </c>
      <c r="UH527" s="59"/>
      <c r="UK527" s="59">
        <v>2168.8589999999999</v>
      </c>
      <c r="UL527" s="59">
        <v>0</v>
      </c>
      <c r="UM527" s="59">
        <v>0</v>
      </c>
      <c r="UN527" s="59">
        <v>0</v>
      </c>
      <c r="UO527" s="59">
        <v>0</v>
      </c>
      <c r="UP527" s="59">
        <v>0</v>
      </c>
      <c r="UQ527" s="59"/>
      <c r="UT527" s="59">
        <v>2297.328</v>
      </c>
      <c r="UU527" s="59">
        <v>0</v>
      </c>
      <c r="UV527" s="59">
        <v>0</v>
      </c>
      <c r="UW527" s="59">
        <v>0</v>
      </c>
      <c r="UX527" s="59">
        <v>0</v>
      </c>
      <c r="UY527" s="59">
        <v>0</v>
      </c>
      <c r="UZ527" s="59"/>
      <c r="VC527" s="59">
        <v>0</v>
      </c>
      <c r="VD527" s="59">
        <v>0</v>
      </c>
      <c r="VE527" s="59">
        <v>0</v>
      </c>
      <c r="VF527" s="59">
        <v>0</v>
      </c>
      <c r="VG527" s="59">
        <v>0</v>
      </c>
      <c r="VH527" s="59">
        <v>0</v>
      </c>
      <c r="VI527" s="59"/>
      <c r="VL527" s="59">
        <v>4466.1869999999999</v>
      </c>
      <c r="VM527" s="59">
        <v>0</v>
      </c>
      <c r="VN527" s="59">
        <v>0</v>
      </c>
      <c r="VO527" s="59">
        <v>0</v>
      </c>
      <c r="VP527" s="59">
        <v>0</v>
      </c>
      <c r="VQ527" s="59">
        <v>0</v>
      </c>
      <c r="VR527" s="59"/>
      <c r="VU527" s="59">
        <v>75570</v>
      </c>
      <c r="VV527" s="59">
        <v>0</v>
      </c>
      <c r="VW527" s="59">
        <v>0</v>
      </c>
      <c r="VX527" s="59">
        <v>0</v>
      </c>
      <c r="VY527" s="59">
        <v>0</v>
      </c>
      <c r="VZ527" s="59">
        <v>0</v>
      </c>
      <c r="WA527" s="59"/>
      <c r="WD527" s="59">
        <v>6297.5</v>
      </c>
      <c r="WE527" s="59">
        <v>0</v>
      </c>
      <c r="WF527" s="59">
        <v>0</v>
      </c>
      <c r="WG527" s="59">
        <v>0</v>
      </c>
      <c r="WH527" s="59">
        <v>0</v>
      </c>
      <c r="WI527" s="59">
        <v>0</v>
      </c>
      <c r="WJ527" s="59"/>
      <c r="WM527" s="59">
        <v>264.26772975241295</v>
      </c>
      <c r="WN527" s="59">
        <v>0</v>
      </c>
      <c r="WO527" s="59">
        <v>0</v>
      </c>
      <c r="WP527" s="59">
        <v>0</v>
      </c>
      <c r="WQ527" s="59">
        <v>0</v>
      </c>
      <c r="WR527" s="59">
        <v>0</v>
      </c>
      <c r="WS527" s="59"/>
      <c r="WV527" s="74">
        <v>62.2</v>
      </c>
      <c r="WW527" s="74">
        <v>62.2</v>
      </c>
      <c r="WX527" s="74">
        <v>62.2</v>
      </c>
      <c r="WY527" s="74">
        <v>62.2</v>
      </c>
      <c r="WZ527" s="74">
        <v>62.2</v>
      </c>
      <c r="XA527" s="74">
        <v>62.2</v>
      </c>
      <c r="XB527" s="74"/>
      <c r="XE527" s="80">
        <v>5</v>
      </c>
      <c r="XF527" s="80">
        <v>5</v>
      </c>
      <c r="XG527" s="80">
        <v>5</v>
      </c>
      <c r="XH527" s="80">
        <v>5</v>
      </c>
      <c r="XI527" s="80">
        <v>5</v>
      </c>
      <c r="XJ527" s="80">
        <v>5</v>
      </c>
      <c r="XK527" s="80"/>
      <c r="XL527" s="75"/>
      <c r="XM527" s="75"/>
      <c r="XN527" s="80">
        <v>2</v>
      </c>
      <c r="XO527" s="80">
        <v>2</v>
      </c>
      <c r="XP527" s="80">
        <v>2</v>
      </c>
      <c r="XQ527" s="80">
        <v>2</v>
      </c>
      <c r="XR527" s="80">
        <v>2</v>
      </c>
      <c r="XS527" s="80">
        <v>2</v>
      </c>
      <c r="XT527" s="80"/>
      <c r="XW527" s="80">
        <v>6</v>
      </c>
      <c r="XX527" s="80">
        <v>6</v>
      </c>
      <c r="XY527" s="80">
        <v>6</v>
      </c>
      <c r="XZ527" s="80">
        <v>6</v>
      </c>
      <c r="YA527" s="80">
        <v>6</v>
      </c>
      <c r="YB527" s="80">
        <v>6</v>
      </c>
      <c r="YC527" s="80"/>
      <c r="YF527" s="5">
        <v>1608.0691355434328</v>
      </c>
      <c r="YG527" s="5">
        <v>0</v>
      </c>
      <c r="YH527" s="5">
        <v>0</v>
      </c>
      <c r="YI527" s="5">
        <v>0</v>
      </c>
      <c r="YJ527" s="5">
        <v>0</v>
      </c>
      <c r="YK527" s="5">
        <v>0</v>
      </c>
      <c r="YL527" s="5"/>
      <c r="YO527" s="5">
        <v>15856.063785144777</v>
      </c>
      <c r="YP527" s="5">
        <v>0</v>
      </c>
      <c r="YQ527" s="5">
        <v>0</v>
      </c>
      <c r="YR527" s="5">
        <v>0</v>
      </c>
      <c r="YS527" s="5">
        <v>0</v>
      </c>
      <c r="YT527" s="5">
        <v>0</v>
      </c>
      <c r="YU527" s="5"/>
      <c r="YX527" s="5">
        <v>10844.560326774823</v>
      </c>
      <c r="YY527" s="5">
        <v>0</v>
      </c>
      <c r="YZ527" s="5">
        <v>0</v>
      </c>
      <c r="ZA527" s="5">
        <v>0</v>
      </c>
      <c r="ZB527" s="5">
        <v>0</v>
      </c>
      <c r="ZC527" s="5">
        <v>0</v>
      </c>
      <c r="ZD527" s="5"/>
      <c r="ZG527" s="5">
        <v>156.73520772135964</v>
      </c>
      <c r="ZH527" s="5">
        <v>0</v>
      </c>
      <c r="ZI527" s="5">
        <v>0</v>
      </c>
      <c r="ZJ527" s="5">
        <v>0</v>
      </c>
      <c r="ZK527" s="5">
        <v>0</v>
      </c>
      <c r="ZL527" s="5">
        <v>0</v>
      </c>
      <c r="ZM527" s="5"/>
      <c r="ZP527" s="60">
        <v>4388.5858161980705</v>
      </c>
      <c r="ZQ527" s="60">
        <v>0</v>
      </c>
      <c r="ZR527" s="60">
        <v>0</v>
      </c>
      <c r="ZS527" s="60">
        <v>0</v>
      </c>
      <c r="ZT527" s="60">
        <v>0</v>
      </c>
      <c r="ZU527" s="60">
        <v>0</v>
      </c>
      <c r="ZV527" s="60"/>
      <c r="ZY527" s="60">
        <v>352.35697300321721</v>
      </c>
      <c r="ZZ527" s="60">
        <v>0</v>
      </c>
      <c r="AAA527" s="60">
        <v>0</v>
      </c>
      <c r="AAB527" s="60">
        <v>0</v>
      </c>
      <c r="AAC527" s="60">
        <v>0</v>
      </c>
      <c r="AAD527" s="60">
        <v>0</v>
      </c>
      <c r="AAE527" s="60"/>
      <c r="AAH527" s="60">
        <v>40521.051895369979</v>
      </c>
      <c r="AAI527" s="60">
        <v>0</v>
      </c>
      <c r="AAJ527" s="60">
        <v>0</v>
      </c>
      <c r="AAK527" s="60">
        <v>0</v>
      </c>
      <c r="AAL527" s="60">
        <v>0</v>
      </c>
      <c r="AAM527" s="60">
        <v>0</v>
      </c>
      <c r="AAN527" s="60"/>
      <c r="AAQ527" s="5">
        <v>44909.637711568052</v>
      </c>
      <c r="AAR527" s="5">
        <v>0</v>
      </c>
      <c r="AAS527" s="5">
        <v>0</v>
      </c>
      <c r="AAT527" s="5">
        <v>0</v>
      </c>
      <c r="AAU527" s="5">
        <v>0</v>
      </c>
      <c r="AAV527" s="5">
        <v>0</v>
      </c>
    </row>
    <row r="528" spans="2:724" ht="15" customHeight="1">
      <c r="B528" s="228">
        <v>255</v>
      </c>
      <c r="C528" s="228">
        <v>2</v>
      </c>
      <c r="D528" s="229" t="s">
        <v>482</v>
      </c>
      <c r="E528" s="73" t="b">
        <v>0</v>
      </c>
      <c r="F528" s="230">
        <v>41810</v>
      </c>
      <c r="G528" s="230">
        <v>41849</v>
      </c>
      <c r="H528" s="57" t="s">
        <v>231</v>
      </c>
      <c r="I528" s="57" t="s">
        <v>199</v>
      </c>
      <c r="J528" s="229" t="s">
        <v>233</v>
      </c>
      <c r="K528" s="232">
        <v>0</v>
      </c>
      <c r="L528" s="232">
        <v>0</v>
      </c>
      <c r="M528" s="73" t="b">
        <v>1</v>
      </c>
      <c r="N528" s="73" t="b">
        <v>1</v>
      </c>
      <c r="O528" s="73" t="b">
        <v>1</v>
      </c>
      <c r="P528" s="27">
        <v>42906</v>
      </c>
      <c r="Q528" s="27">
        <v>42945</v>
      </c>
      <c r="R528" s="69">
        <v>0</v>
      </c>
      <c r="S528" s="69">
        <v>0.06</v>
      </c>
      <c r="T528" s="69">
        <v>0.06</v>
      </c>
      <c r="U528" s="69">
        <v>0.06</v>
      </c>
      <c r="V528" s="69">
        <v>0.06</v>
      </c>
      <c r="W528" s="69">
        <v>0.06</v>
      </c>
      <c r="Z528" s="232">
        <v>0</v>
      </c>
      <c r="AA528" s="232">
        <v>0</v>
      </c>
      <c r="AB528" s="232">
        <v>0</v>
      </c>
      <c r="AC528" s="232">
        <v>0</v>
      </c>
      <c r="AD528" s="232">
        <v>0</v>
      </c>
      <c r="AE528" s="232">
        <v>3631.87</v>
      </c>
      <c r="AF528" s="232">
        <v>9905</v>
      </c>
      <c r="AG528" s="232">
        <v>0</v>
      </c>
      <c r="AH528" s="232">
        <v>0</v>
      </c>
      <c r="AI528" s="232">
        <v>0</v>
      </c>
      <c r="AJ528" s="232">
        <v>0</v>
      </c>
      <c r="AK528" s="232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0</v>
      </c>
      <c r="BS528" s="5">
        <v>0</v>
      </c>
      <c r="BT528" s="5">
        <v>0</v>
      </c>
      <c r="BU528" s="5">
        <v>0</v>
      </c>
      <c r="BV528" s="5">
        <v>0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0</v>
      </c>
      <c r="CI528" s="5">
        <v>0</v>
      </c>
      <c r="CJ528" s="5">
        <v>0</v>
      </c>
      <c r="CK528" s="5">
        <v>0</v>
      </c>
      <c r="CL528" s="5">
        <v>0</v>
      </c>
      <c r="CM528" s="5">
        <v>0</v>
      </c>
      <c r="CN528" s="5">
        <v>0</v>
      </c>
      <c r="CO528" s="5">
        <v>0</v>
      </c>
      <c r="CP528" s="5">
        <v>0</v>
      </c>
      <c r="CQ528" s="5">
        <v>0</v>
      </c>
      <c r="CR528" s="5">
        <v>0</v>
      </c>
      <c r="CS528" s="5">
        <v>0</v>
      </c>
      <c r="CU528" s="69">
        <v>0</v>
      </c>
      <c r="CV528" s="69">
        <v>0</v>
      </c>
      <c r="CW528" s="69">
        <v>0</v>
      </c>
      <c r="CX528" s="69">
        <v>0</v>
      </c>
      <c r="CY528" s="69">
        <v>0</v>
      </c>
      <c r="CZ528" s="69">
        <v>0</v>
      </c>
      <c r="DC528" s="5">
        <v>0</v>
      </c>
      <c r="DD528" s="5">
        <v>0</v>
      </c>
      <c r="DE528" s="5">
        <v>0</v>
      </c>
      <c r="DF528" s="5">
        <v>0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0</v>
      </c>
      <c r="DR528" s="5">
        <v>0</v>
      </c>
      <c r="DS528" s="5">
        <v>0</v>
      </c>
      <c r="DT528" s="5">
        <v>0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0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0</v>
      </c>
      <c r="EK528" s="5">
        <v>0</v>
      </c>
      <c r="EL528" s="5">
        <v>0</v>
      </c>
      <c r="EM528" s="5">
        <v>0</v>
      </c>
      <c r="EN528" s="5">
        <v>0</v>
      </c>
      <c r="EO528" s="5">
        <v>0</v>
      </c>
      <c r="EP528" s="5">
        <v>0</v>
      </c>
      <c r="EQ528" s="5">
        <v>0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0</v>
      </c>
      <c r="FE528" s="5">
        <v>0</v>
      </c>
      <c r="FF528" s="5">
        <v>0</v>
      </c>
      <c r="FG528" s="5">
        <v>0</v>
      </c>
      <c r="FH528" s="5">
        <v>0</v>
      </c>
      <c r="FI528" s="5">
        <v>0</v>
      </c>
      <c r="FJ528" s="5">
        <v>0</v>
      </c>
      <c r="FK528" s="5">
        <v>0</v>
      </c>
      <c r="FL528" s="5">
        <v>0</v>
      </c>
      <c r="FM528" s="5">
        <v>0</v>
      </c>
      <c r="FN528" s="5">
        <v>0</v>
      </c>
      <c r="FO528" s="5">
        <v>0</v>
      </c>
      <c r="FP528" s="5">
        <v>0</v>
      </c>
      <c r="FQ528" s="5">
        <v>0</v>
      </c>
      <c r="FR528" s="5">
        <v>0</v>
      </c>
      <c r="FS528" s="5">
        <v>0</v>
      </c>
      <c r="FT528" s="5">
        <v>0</v>
      </c>
      <c r="FU528" s="5">
        <v>0</v>
      </c>
      <c r="FV528" s="5">
        <v>0</v>
      </c>
      <c r="FW528" s="5"/>
      <c r="FZ528" s="5">
        <v>0</v>
      </c>
      <c r="GA528" s="5">
        <v>0</v>
      </c>
      <c r="GB528" s="5">
        <v>0</v>
      </c>
      <c r="GC528" s="5">
        <v>0</v>
      </c>
      <c r="GD528" s="5">
        <v>0</v>
      </c>
      <c r="GE528" s="5">
        <v>3631.87</v>
      </c>
      <c r="GF528" s="5">
        <v>9905</v>
      </c>
      <c r="GG528" s="5">
        <v>0</v>
      </c>
      <c r="GH528" s="5">
        <v>0</v>
      </c>
      <c r="GI528" s="5">
        <v>0</v>
      </c>
      <c r="GJ528" s="5">
        <v>0</v>
      </c>
      <c r="GK528" s="5">
        <v>0</v>
      </c>
      <c r="GL528" s="5">
        <v>0</v>
      </c>
      <c r="GM528" s="5">
        <v>0</v>
      </c>
      <c r="GN528" s="5">
        <v>0</v>
      </c>
      <c r="GO528" s="5">
        <v>0</v>
      </c>
      <c r="GP528" s="5">
        <v>0</v>
      </c>
      <c r="GQ528" s="5">
        <v>0</v>
      </c>
      <c r="GR528" s="5">
        <v>0</v>
      </c>
      <c r="GS528" s="5">
        <v>0</v>
      </c>
      <c r="GT528" s="5">
        <v>0</v>
      </c>
      <c r="GU528" s="5">
        <v>0</v>
      </c>
      <c r="GV528" s="5">
        <v>0</v>
      </c>
      <c r="GW528" s="5">
        <v>0</v>
      </c>
      <c r="GX528" s="5">
        <v>0</v>
      </c>
      <c r="GY528" s="5">
        <v>0</v>
      </c>
      <c r="GZ528" s="5">
        <v>0</v>
      </c>
      <c r="HA528" s="5">
        <v>0</v>
      </c>
      <c r="HB528" s="5">
        <v>0</v>
      </c>
      <c r="HC528" s="5">
        <v>0</v>
      </c>
      <c r="HD528" s="5">
        <v>0</v>
      </c>
      <c r="HE528" s="5">
        <v>0</v>
      </c>
      <c r="HF528" s="5">
        <v>0</v>
      </c>
      <c r="HG528" s="5">
        <v>0</v>
      </c>
      <c r="HH528" s="5">
        <v>0</v>
      </c>
      <c r="HI528" s="5">
        <v>0</v>
      </c>
      <c r="HJ528" s="5">
        <v>0</v>
      </c>
      <c r="HK528" s="5">
        <v>0</v>
      </c>
      <c r="HL528" s="5">
        <v>0</v>
      </c>
      <c r="HM528" s="5">
        <v>0</v>
      </c>
      <c r="HN528" s="5">
        <v>0</v>
      </c>
      <c r="HO528" s="5">
        <v>0</v>
      </c>
      <c r="HP528" s="5">
        <v>0</v>
      </c>
      <c r="HQ528" s="5">
        <v>0</v>
      </c>
      <c r="HR528" s="5">
        <v>0</v>
      </c>
      <c r="HS528" s="5">
        <v>0</v>
      </c>
      <c r="HT528" s="5">
        <v>0</v>
      </c>
      <c r="HU528" s="5">
        <v>0</v>
      </c>
      <c r="HV528" s="5">
        <v>0</v>
      </c>
      <c r="HW528" s="5">
        <v>0</v>
      </c>
      <c r="HX528" s="5">
        <v>0</v>
      </c>
      <c r="HY528" s="5">
        <v>0</v>
      </c>
      <c r="HZ528" s="5">
        <v>0</v>
      </c>
      <c r="IA528" s="5">
        <v>0</v>
      </c>
      <c r="IB528" s="5">
        <v>0</v>
      </c>
      <c r="IC528" s="5">
        <v>0</v>
      </c>
      <c r="ID528" s="5">
        <v>0</v>
      </c>
      <c r="IE528" s="5">
        <v>0</v>
      </c>
      <c r="IF528" s="5">
        <v>0</v>
      </c>
      <c r="IG528" s="5">
        <v>0</v>
      </c>
      <c r="IH528" s="5">
        <v>0</v>
      </c>
      <c r="II528" s="5">
        <v>0</v>
      </c>
      <c r="IJ528" s="5">
        <v>0</v>
      </c>
      <c r="IK528" s="5">
        <v>0</v>
      </c>
      <c r="IL528" s="5">
        <v>0</v>
      </c>
      <c r="IM528" s="5">
        <v>0</v>
      </c>
      <c r="IN528" s="5">
        <v>0</v>
      </c>
      <c r="IO528" s="5">
        <v>0</v>
      </c>
      <c r="IP528" s="5">
        <v>0</v>
      </c>
      <c r="IQ528" s="5">
        <v>0</v>
      </c>
      <c r="IR528" s="5">
        <v>0</v>
      </c>
      <c r="IS528" s="5">
        <v>0</v>
      </c>
      <c r="IT528" s="5"/>
      <c r="IW528" s="5">
        <v>0</v>
      </c>
      <c r="IX528" s="5">
        <v>0</v>
      </c>
      <c r="IY528" s="5">
        <v>0</v>
      </c>
      <c r="IZ528" s="5">
        <v>0</v>
      </c>
      <c r="JA528" s="5">
        <v>0</v>
      </c>
      <c r="JB528" s="5">
        <v>104.234669</v>
      </c>
      <c r="JC528" s="5">
        <v>284.27350000000001</v>
      </c>
      <c r="JD528" s="5">
        <v>0</v>
      </c>
      <c r="JE528" s="5">
        <v>0</v>
      </c>
      <c r="JF528" s="5">
        <v>0</v>
      </c>
      <c r="JG528" s="5">
        <v>0</v>
      </c>
      <c r="JH528" s="5">
        <v>0</v>
      </c>
      <c r="JI528" s="5">
        <v>0</v>
      </c>
      <c r="JJ528" s="5">
        <v>0</v>
      </c>
      <c r="JK528" s="5">
        <v>0</v>
      </c>
      <c r="JL528" s="5">
        <v>0</v>
      </c>
      <c r="JM528" s="5">
        <v>0</v>
      </c>
      <c r="JN528" s="5">
        <v>0</v>
      </c>
      <c r="JO528" s="5">
        <v>0</v>
      </c>
      <c r="JP528" s="5">
        <v>0</v>
      </c>
      <c r="JQ528" s="5">
        <v>0</v>
      </c>
      <c r="JR528" s="5">
        <v>0</v>
      </c>
      <c r="JS528" s="5">
        <v>0</v>
      </c>
      <c r="JT528" s="5">
        <v>0</v>
      </c>
      <c r="JU528" s="5">
        <v>0</v>
      </c>
      <c r="JV528" s="5">
        <v>0</v>
      </c>
      <c r="JW528" s="5">
        <v>0</v>
      </c>
      <c r="JX528" s="5">
        <v>0</v>
      </c>
      <c r="JY528" s="5">
        <v>0</v>
      </c>
      <c r="JZ528" s="5">
        <v>0</v>
      </c>
      <c r="KA528" s="5">
        <v>0</v>
      </c>
      <c r="KB528" s="5">
        <v>0</v>
      </c>
      <c r="KC528" s="5">
        <v>0</v>
      </c>
      <c r="KD528" s="5">
        <v>0</v>
      </c>
      <c r="KE528" s="5">
        <v>0</v>
      </c>
      <c r="KF528" s="5">
        <v>0</v>
      </c>
      <c r="KG528" s="5">
        <v>0</v>
      </c>
      <c r="KH528" s="5">
        <v>0</v>
      </c>
      <c r="KI528" s="5">
        <v>0</v>
      </c>
      <c r="KJ528" s="5">
        <v>0</v>
      </c>
      <c r="KK528" s="5">
        <v>0</v>
      </c>
      <c r="KL528" s="5">
        <v>0</v>
      </c>
      <c r="KM528" s="5">
        <v>0</v>
      </c>
      <c r="KN528" s="5">
        <v>0</v>
      </c>
      <c r="KO528" s="5">
        <v>0</v>
      </c>
      <c r="KP528" s="5">
        <v>0</v>
      </c>
      <c r="KQ528" s="5">
        <v>0</v>
      </c>
      <c r="KR528" s="5">
        <v>0</v>
      </c>
      <c r="KS528" s="5">
        <v>0</v>
      </c>
      <c r="KT528" s="5">
        <v>0</v>
      </c>
      <c r="KU528" s="5">
        <v>0</v>
      </c>
      <c r="KV528" s="5">
        <v>0</v>
      </c>
      <c r="KW528" s="5">
        <v>0</v>
      </c>
      <c r="KX528" s="5">
        <v>0</v>
      </c>
      <c r="KY528" s="5">
        <v>0</v>
      </c>
      <c r="KZ528" s="5">
        <v>0</v>
      </c>
      <c r="LA528" s="5">
        <v>0</v>
      </c>
      <c r="LB528" s="5">
        <v>0</v>
      </c>
      <c r="LC528" s="5">
        <v>0</v>
      </c>
      <c r="LD528" s="5">
        <v>0</v>
      </c>
      <c r="LE528" s="5">
        <v>0</v>
      </c>
      <c r="LF528" s="5">
        <v>0</v>
      </c>
      <c r="LG528" s="5">
        <v>0</v>
      </c>
      <c r="LH528" s="5">
        <v>0</v>
      </c>
      <c r="LI528" s="5">
        <v>0</v>
      </c>
      <c r="LJ528" s="5">
        <v>0</v>
      </c>
      <c r="LK528" s="5">
        <v>0</v>
      </c>
      <c r="LL528" s="5">
        <v>0</v>
      </c>
      <c r="LM528" s="5">
        <v>0</v>
      </c>
      <c r="LN528" s="5">
        <v>0</v>
      </c>
      <c r="LO528" s="5">
        <v>0</v>
      </c>
      <c r="LP528" s="5">
        <v>0</v>
      </c>
      <c r="LQ528" s="5"/>
      <c r="LT528" s="5">
        <v>0</v>
      </c>
      <c r="LU528" s="5">
        <v>0</v>
      </c>
      <c r="LV528" s="5">
        <v>0</v>
      </c>
      <c r="LW528" s="5">
        <v>0</v>
      </c>
      <c r="LX528" s="5">
        <v>0</v>
      </c>
      <c r="LY528" s="5">
        <v>110.40884799999999</v>
      </c>
      <c r="LZ528" s="5">
        <v>301.11200000000002</v>
      </c>
      <c r="MA528" s="5">
        <v>0</v>
      </c>
      <c r="MB528" s="5">
        <v>0</v>
      </c>
      <c r="MC528" s="5">
        <v>0</v>
      </c>
      <c r="MD528" s="5">
        <v>0</v>
      </c>
      <c r="ME528" s="5">
        <v>0</v>
      </c>
      <c r="MF528" s="5">
        <v>0</v>
      </c>
      <c r="MG528" s="5">
        <v>0</v>
      </c>
      <c r="MH528" s="5">
        <v>0</v>
      </c>
      <c r="MI528" s="5">
        <v>0</v>
      </c>
      <c r="MJ528" s="5">
        <v>0</v>
      </c>
      <c r="MK528" s="5">
        <v>0</v>
      </c>
      <c r="ML528" s="5">
        <v>0</v>
      </c>
      <c r="MM528" s="5">
        <v>0</v>
      </c>
      <c r="MN528" s="5">
        <v>0</v>
      </c>
      <c r="MO528" s="5">
        <v>0</v>
      </c>
      <c r="MP528" s="5">
        <v>0</v>
      </c>
      <c r="MQ528" s="5">
        <v>0</v>
      </c>
      <c r="MR528" s="5">
        <v>0</v>
      </c>
      <c r="MS528" s="5">
        <v>0</v>
      </c>
      <c r="MT528" s="5">
        <v>0</v>
      </c>
      <c r="MU528" s="5">
        <v>0</v>
      </c>
      <c r="MV528" s="5">
        <v>0</v>
      </c>
      <c r="MW528" s="5">
        <v>0</v>
      </c>
      <c r="MX528" s="5">
        <v>0</v>
      </c>
      <c r="MY528" s="5">
        <v>0</v>
      </c>
      <c r="MZ528" s="5">
        <v>0</v>
      </c>
      <c r="NA528" s="5">
        <v>0</v>
      </c>
      <c r="NB528" s="5">
        <v>0</v>
      </c>
      <c r="NC528" s="5">
        <v>0</v>
      </c>
      <c r="ND528" s="5">
        <v>0</v>
      </c>
      <c r="NE528" s="5">
        <v>0</v>
      </c>
      <c r="NF528" s="5">
        <v>0</v>
      </c>
      <c r="NG528" s="5">
        <v>0</v>
      </c>
      <c r="NH528" s="5">
        <v>0</v>
      </c>
      <c r="NI528" s="5">
        <v>0</v>
      </c>
      <c r="NJ528" s="5">
        <v>0</v>
      </c>
      <c r="NK528" s="5">
        <v>0</v>
      </c>
      <c r="NL528" s="5">
        <v>0</v>
      </c>
      <c r="NM528" s="5">
        <v>0</v>
      </c>
      <c r="NN528" s="5">
        <v>0</v>
      </c>
      <c r="NO528" s="5">
        <v>0</v>
      </c>
      <c r="NP528" s="5">
        <v>0</v>
      </c>
      <c r="NQ528" s="5">
        <v>0</v>
      </c>
      <c r="NR528" s="5">
        <v>0</v>
      </c>
      <c r="NS528" s="5">
        <v>0</v>
      </c>
      <c r="NT528" s="5">
        <v>0</v>
      </c>
      <c r="NU528" s="5">
        <v>0</v>
      </c>
      <c r="NV528" s="5">
        <v>0</v>
      </c>
      <c r="NW528" s="5">
        <v>0</v>
      </c>
      <c r="NX528" s="5">
        <v>0</v>
      </c>
      <c r="NY528" s="5">
        <v>0</v>
      </c>
      <c r="NZ528" s="5">
        <v>0</v>
      </c>
      <c r="OA528" s="5">
        <v>0</v>
      </c>
      <c r="OB528" s="5">
        <v>0</v>
      </c>
      <c r="OC528" s="5">
        <v>0</v>
      </c>
      <c r="OD528" s="5">
        <v>0</v>
      </c>
      <c r="OE528" s="5">
        <v>0</v>
      </c>
      <c r="OF528" s="5">
        <v>0</v>
      </c>
      <c r="OG528" s="5">
        <v>0</v>
      </c>
      <c r="OH528" s="5">
        <v>0</v>
      </c>
      <c r="OI528" s="5">
        <v>0</v>
      </c>
      <c r="OJ528" s="5">
        <v>0</v>
      </c>
      <c r="OK528" s="5">
        <v>0</v>
      </c>
      <c r="OL528" s="5">
        <v>0</v>
      </c>
      <c r="OM528" s="5">
        <v>0</v>
      </c>
      <c r="ON528" s="5"/>
      <c r="OQ528" s="59">
        <v>0</v>
      </c>
      <c r="OR528" s="59">
        <v>0</v>
      </c>
      <c r="OS528" s="59">
        <v>0</v>
      </c>
      <c r="OT528" s="59">
        <v>0</v>
      </c>
      <c r="OU528" s="59">
        <v>0</v>
      </c>
      <c r="OV528" s="59">
        <v>0</v>
      </c>
      <c r="OW528" s="59">
        <v>0</v>
      </c>
      <c r="OX528" s="59">
        <v>0</v>
      </c>
      <c r="OY528" s="59">
        <v>0</v>
      </c>
      <c r="OZ528" s="59">
        <v>0</v>
      </c>
      <c r="PA528" s="59">
        <v>0</v>
      </c>
      <c r="PB528" s="59">
        <v>0</v>
      </c>
      <c r="PC528" s="59">
        <v>0</v>
      </c>
      <c r="PD528" s="59">
        <v>0</v>
      </c>
      <c r="PE528" s="59">
        <v>0</v>
      </c>
      <c r="PF528" s="59">
        <v>0</v>
      </c>
      <c r="PG528" s="59">
        <v>0</v>
      </c>
      <c r="PH528" s="59">
        <v>0</v>
      </c>
      <c r="PI528" s="59">
        <v>0</v>
      </c>
      <c r="PJ528" s="59">
        <v>0</v>
      </c>
      <c r="PK528" s="59">
        <v>0</v>
      </c>
      <c r="PL528" s="59">
        <v>0</v>
      </c>
      <c r="PM528" s="59">
        <v>0</v>
      </c>
      <c r="PN528" s="59">
        <v>0</v>
      </c>
      <c r="PO528" s="59">
        <v>0</v>
      </c>
      <c r="PP528" s="59">
        <v>0</v>
      </c>
      <c r="PQ528" s="59">
        <v>0</v>
      </c>
      <c r="PR528" s="59">
        <v>0</v>
      </c>
      <c r="PS528" s="59">
        <v>0</v>
      </c>
      <c r="PT528" s="59">
        <v>0</v>
      </c>
      <c r="PU528" s="59">
        <v>0</v>
      </c>
      <c r="PV528" s="59">
        <v>0</v>
      </c>
      <c r="PW528" s="59">
        <v>0</v>
      </c>
      <c r="PX528" s="59">
        <v>0</v>
      </c>
      <c r="PY528" s="59">
        <v>0</v>
      </c>
      <c r="PZ528" s="59">
        <v>0</v>
      </c>
      <c r="QA528" s="59">
        <v>0</v>
      </c>
      <c r="QB528" s="59">
        <v>0</v>
      </c>
      <c r="QC528" s="59">
        <v>0</v>
      </c>
      <c r="QD528" s="59">
        <v>0</v>
      </c>
      <c r="QE528" s="59">
        <v>0</v>
      </c>
      <c r="QF528" s="59">
        <v>0</v>
      </c>
      <c r="QG528" s="59">
        <v>0</v>
      </c>
      <c r="QH528" s="59">
        <v>0</v>
      </c>
      <c r="QI528" s="59">
        <v>0</v>
      </c>
      <c r="QJ528" s="59">
        <v>0</v>
      </c>
      <c r="QK528" s="59">
        <v>0</v>
      </c>
      <c r="QL528" s="59">
        <v>0</v>
      </c>
      <c r="QM528" s="59">
        <v>0</v>
      </c>
      <c r="QN528" s="59">
        <v>0</v>
      </c>
      <c r="QO528" s="59">
        <v>0</v>
      </c>
      <c r="QP528" s="59">
        <v>0</v>
      </c>
      <c r="QQ528" s="59">
        <v>0</v>
      </c>
      <c r="QR528" s="59">
        <v>0</v>
      </c>
      <c r="QS528" s="59">
        <v>0</v>
      </c>
      <c r="QT528" s="59">
        <v>0</v>
      </c>
      <c r="QU528" s="59">
        <v>0</v>
      </c>
      <c r="QV528" s="59">
        <v>0</v>
      </c>
      <c r="QW528" s="59">
        <v>0</v>
      </c>
      <c r="QX528" s="59">
        <v>0</v>
      </c>
      <c r="QY528" s="59">
        <v>0</v>
      </c>
      <c r="QZ528" s="59">
        <v>0</v>
      </c>
      <c r="RA528" s="59">
        <v>0</v>
      </c>
      <c r="RB528" s="59">
        <v>0</v>
      </c>
      <c r="RC528" s="59">
        <v>0</v>
      </c>
      <c r="RD528" s="59">
        <v>0</v>
      </c>
      <c r="RE528" s="59">
        <v>0</v>
      </c>
      <c r="RF528" s="59">
        <v>0</v>
      </c>
      <c r="RG528" s="59">
        <v>0</v>
      </c>
      <c r="RH528" s="59">
        <v>0</v>
      </c>
      <c r="RI528" s="59">
        <v>0</v>
      </c>
      <c r="RJ528" s="59">
        <v>0</v>
      </c>
      <c r="RK528" s="59"/>
      <c r="RN528" s="59">
        <v>0</v>
      </c>
      <c r="RO528" s="59">
        <v>0</v>
      </c>
      <c r="RP528" s="59">
        <v>0</v>
      </c>
      <c r="RQ528" s="59">
        <v>0</v>
      </c>
      <c r="RR528" s="59">
        <v>0</v>
      </c>
      <c r="RS528" s="59">
        <v>214.64351699999997</v>
      </c>
      <c r="RT528" s="59">
        <v>585.38550000000009</v>
      </c>
      <c r="RU528" s="59">
        <v>0</v>
      </c>
      <c r="RV528" s="59">
        <v>0</v>
      </c>
      <c r="RW528" s="59">
        <v>0</v>
      </c>
      <c r="RX528" s="59">
        <v>0</v>
      </c>
      <c r="RY528" s="59">
        <v>0</v>
      </c>
      <c r="RZ528" s="59">
        <v>0</v>
      </c>
      <c r="SA528" s="59">
        <v>0</v>
      </c>
      <c r="SB528" s="59">
        <v>0</v>
      </c>
      <c r="SC528" s="59">
        <v>0</v>
      </c>
      <c r="SD528" s="59">
        <v>0</v>
      </c>
      <c r="SE528" s="59">
        <v>0</v>
      </c>
      <c r="SF528" s="59">
        <v>0</v>
      </c>
      <c r="SG528" s="59">
        <v>0</v>
      </c>
      <c r="SH528" s="59">
        <v>0</v>
      </c>
      <c r="SI528" s="59">
        <v>0</v>
      </c>
      <c r="SJ528" s="59">
        <v>0</v>
      </c>
      <c r="SK528" s="59">
        <v>0</v>
      </c>
      <c r="SL528" s="59">
        <v>0</v>
      </c>
      <c r="SM528" s="59">
        <v>0</v>
      </c>
      <c r="SN528" s="59">
        <v>0</v>
      </c>
      <c r="SO528" s="59">
        <v>0</v>
      </c>
      <c r="SP528" s="59">
        <v>0</v>
      </c>
      <c r="SQ528" s="59">
        <v>0</v>
      </c>
      <c r="SR528" s="59">
        <v>0</v>
      </c>
      <c r="SS528" s="59">
        <v>0</v>
      </c>
      <c r="ST528" s="59">
        <v>0</v>
      </c>
      <c r="SU528" s="59">
        <v>0</v>
      </c>
      <c r="SV528" s="59">
        <v>0</v>
      </c>
      <c r="SW528" s="59">
        <v>0</v>
      </c>
      <c r="SX528" s="59">
        <v>0</v>
      </c>
      <c r="SY528" s="59">
        <v>0</v>
      </c>
      <c r="SZ528" s="59">
        <v>0</v>
      </c>
      <c r="TA528" s="59">
        <v>0</v>
      </c>
      <c r="TB528" s="59">
        <v>0</v>
      </c>
      <c r="TC528" s="59">
        <v>0</v>
      </c>
      <c r="TD528" s="59">
        <v>0</v>
      </c>
      <c r="TE528" s="59">
        <v>0</v>
      </c>
      <c r="TF528" s="59">
        <v>0</v>
      </c>
      <c r="TG528" s="59">
        <v>0</v>
      </c>
      <c r="TH528" s="59">
        <v>0</v>
      </c>
      <c r="TI528" s="59">
        <v>0</v>
      </c>
      <c r="TJ528" s="59">
        <v>0</v>
      </c>
      <c r="TK528" s="59">
        <v>0</v>
      </c>
      <c r="TL528" s="59">
        <v>0</v>
      </c>
      <c r="TM528" s="59">
        <v>0</v>
      </c>
      <c r="TN528" s="59">
        <v>0</v>
      </c>
      <c r="TO528" s="59">
        <v>0</v>
      </c>
      <c r="TP528" s="59">
        <v>0</v>
      </c>
      <c r="TQ528" s="59">
        <v>0</v>
      </c>
      <c r="TR528" s="59">
        <v>0</v>
      </c>
      <c r="TS528" s="59">
        <v>0</v>
      </c>
      <c r="TT528" s="59">
        <v>0</v>
      </c>
      <c r="TU528" s="59">
        <v>0</v>
      </c>
      <c r="TV528" s="59">
        <v>0</v>
      </c>
      <c r="TW528" s="59">
        <v>0</v>
      </c>
      <c r="TX528" s="59">
        <v>0</v>
      </c>
      <c r="TY528" s="59">
        <v>0</v>
      </c>
      <c r="TZ528" s="59">
        <v>0</v>
      </c>
      <c r="UA528" s="59">
        <v>0</v>
      </c>
      <c r="UB528" s="59">
        <v>0</v>
      </c>
      <c r="UC528" s="59">
        <v>0</v>
      </c>
      <c r="UD528" s="59">
        <v>0</v>
      </c>
      <c r="UE528" s="59">
        <v>0</v>
      </c>
      <c r="UF528" s="59">
        <v>0</v>
      </c>
      <c r="UG528" s="59">
        <v>0</v>
      </c>
      <c r="UH528" s="59"/>
      <c r="UK528" s="59">
        <v>388.50816900000001</v>
      </c>
      <c r="UL528" s="59">
        <v>0</v>
      </c>
      <c r="UM528" s="59">
        <v>0</v>
      </c>
      <c r="UN528" s="59">
        <v>0</v>
      </c>
      <c r="UO528" s="59">
        <v>0</v>
      </c>
      <c r="UP528" s="59">
        <v>0</v>
      </c>
      <c r="UQ528" s="59"/>
      <c r="UT528" s="59">
        <v>411.520848</v>
      </c>
      <c r="UU528" s="59">
        <v>0</v>
      </c>
      <c r="UV528" s="59">
        <v>0</v>
      </c>
      <c r="UW528" s="59">
        <v>0</v>
      </c>
      <c r="UX528" s="59">
        <v>0</v>
      </c>
      <c r="UY528" s="59">
        <v>0</v>
      </c>
      <c r="UZ528" s="59"/>
      <c r="VC528" s="59">
        <v>0</v>
      </c>
      <c r="VD528" s="59">
        <v>0</v>
      </c>
      <c r="VE528" s="59">
        <v>0</v>
      </c>
      <c r="VF528" s="59">
        <v>0</v>
      </c>
      <c r="VG528" s="59">
        <v>0</v>
      </c>
      <c r="VH528" s="59">
        <v>0</v>
      </c>
      <c r="VI528" s="59"/>
      <c r="VL528" s="59">
        <v>800.02901700000007</v>
      </c>
      <c r="VM528" s="59">
        <v>0</v>
      </c>
      <c r="VN528" s="59">
        <v>0</v>
      </c>
      <c r="VO528" s="59">
        <v>0</v>
      </c>
      <c r="VP528" s="59">
        <v>0</v>
      </c>
      <c r="VQ528" s="59">
        <v>0</v>
      </c>
      <c r="VR528" s="59"/>
      <c r="VU528" s="59">
        <v>13536.869999999999</v>
      </c>
      <c r="VV528" s="59">
        <v>0</v>
      </c>
      <c r="VW528" s="59">
        <v>0</v>
      </c>
      <c r="VX528" s="59">
        <v>0</v>
      </c>
      <c r="VY528" s="59">
        <v>0</v>
      </c>
      <c r="VZ528" s="59">
        <v>0</v>
      </c>
      <c r="WA528" s="59"/>
      <c r="WD528" s="59">
        <v>1128.0725</v>
      </c>
      <c r="WE528" s="59">
        <v>0</v>
      </c>
      <c r="WF528" s="59">
        <v>0</v>
      </c>
      <c r="WG528" s="59">
        <v>0</v>
      </c>
      <c r="WH528" s="59">
        <v>0</v>
      </c>
      <c r="WI528" s="59">
        <v>0</v>
      </c>
      <c r="WJ528" s="59"/>
      <c r="WM528" s="59">
        <v>47.338334032731851</v>
      </c>
      <c r="WN528" s="59">
        <v>0</v>
      </c>
      <c r="WO528" s="59">
        <v>0</v>
      </c>
      <c r="WP528" s="59">
        <v>0</v>
      </c>
      <c r="WQ528" s="59">
        <v>0</v>
      </c>
      <c r="WR528" s="59">
        <v>0</v>
      </c>
      <c r="WS528" s="59"/>
      <c r="WV528" s="74">
        <v>1.3</v>
      </c>
      <c r="WW528" s="74">
        <v>1.3</v>
      </c>
      <c r="WX528" s="74">
        <v>1.3</v>
      </c>
      <c r="WY528" s="74">
        <v>1.3</v>
      </c>
      <c r="WZ528" s="74">
        <v>1.3</v>
      </c>
      <c r="XA528" s="74">
        <v>1.3</v>
      </c>
      <c r="XB528" s="74"/>
      <c r="XE528" s="80">
        <v>0</v>
      </c>
      <c r="XF528" s="80">
        <v>0</v>
      </c>
      <c r="XG528" s="80">
        <v>0</v>
      </c>
      <c r="XH528" s="80">
        <v>0</v>
      </c>
      <c r="XI528" s="80">
        <v>0</v>
      </c>
      <c r="XJ528" s="80">
        <v>0</v>
      </c>
      <c r="XK528" s="80"/>
      <c r="XL528" s="75"/>
      <c r="XM528" s="75"/>
      <c r="XN528" s="80">
        <v>1</v>
      </c>
      <c r="XO528" s="80">
        <v>1</v>
      </c>
      <c r="XP528" s="80">
        <v>1</v>
      </c>
      <c r="XQ528" s="80">
        <v>1</v>
      </c>
      <c r="XR528" s="80">
        <v>1</v>
      </c>
      <c r="XS528" s="80">
        <v>1</v>
      </c>
      <c r="XT528" s="80"/>
      <c r="XW528" s="80">
        <v>9</v>
      </c>
      <c r="XX528" s="80">
        <v>9</v>
      </c>
      <c r="XY528" s="80">
        <v>9</v>
      </c>
      <c r="XZ528" s="80">
        <v>9</v>
      </c>
      <c r="YA528" s="80">
        <v>9</v>
      </c>
      <c r="YB528" s="80">
        <v>9</v>
      </c>
      <c r="YC528" s="80"/>
      <c r="YF528" s="5">
        <v>98.700426458245943</v>
      </c>
      <c r="YG528" s="5">
        <v>0</v>
      </c>
      <c r="YH528" s="5">
        <v>0</v>
      </c>
      <c r="YI528" s="5">
        <v>0</v>
      </c>
      <c r="YJ528" s="5">
        <v>0</v>
      </c>
      <c r="YK528" s="5">
        <v>0</v>
      </c>
      <c r="YL528" s="5"/>
      <c r="YO528" s="5">
        <v>2130.2250314729331</v>
      </c>
      <c r="YP528" s="5">
        <v>0</v>
      </c>
      <c r="YQ528" s="5">
        <v>0</v>
      </c>
      <c r="YR528" s="5">
        <v>0</v>
      </c>
      <c r="YS528" s="5">
        <v>0</v>
      </c>
      <c r="YT528" s="5">
        <v>0</v>
      </c>
      <c r="YU528" s="5"/>
      <c r="YX528" s="5">
        <v>1456.941279780749</v>
      </c>
      <c r="YY528" s="5">
        <v>0</v>
      </c>
      <c r="YZ528" s="5">
        <v>0</v>
      </c>
      <c r="ZA528" s="5">
        <v>0</v>
      </c>
      <c r="ZB528" s="5">
        <v>0</v>
      </c>
      <c r="ZC528" s="5">
        <v>0</v>
      </c>
      <c r="ZD528" s="5"/>
      <c r="ZG528" s="5">
        <v>0</v>
      </c>
      <c r="ZH528" s="5">
        <v>0</v>
      </c>
      <c r="ZI528" s="5">
        <v>0</v>
      </c>
      <c r="ZJ528" s="5">
        <v>0</v>
      </c>
      <c r="ZK528" s="5">
        <v>0</v>
      </c>
      <c r="ZL528" s="5">
        <v>0</v>
      </c>
      <c r="ZM528" s="5"/>
      <c r="ZP528" s="60">
        <v>0</v>
      </c>
      <c r="ZQ528" s="60">
        <v>0</v>
      </c>
      <c r="ZR528" s="60">
        <v>0</v>
      </c>
      <c r="ZS528" s="60">
        <v>0</v>
      </c>
      <c r="ZT528" s="60">
        <v>0</v>
      </c>
      <c r="ZU528" s="60">
        <v>0</v>
      </c>
      <c r="ZV528" s="60"/>
      <c r="ZY528" s="60">
        <v>284.03000419639108</v>
      </c>
      <c r="ZZ528" s="60">
        <v>0</v>
      </c>
      <c r="AAA528" s="60">
        <v>0</v>
      </c>
      <c r="AAB528" s="60">
        <v>0</v>
      </c>
      <c r="AAC528" s="60">
        <v>0</v>
      </c>
      <c r="AAD528" s="60">
        <v>0</v>
      </c>
      <c r="AAE528" s="60"/>
      <c r="AAH528" s="60">
        <v>0</v>
      </c>
      <c r="AAI528" s="60">
        <v>0</v>
      </c>
      <c r="AAJ528" s="60">
        <v>0</v>
      </c>
      <c r="AAK528" s="60">
        <v>0</v>
      </c>
      <c r="AAL528" s="60">
        <v>0</v>
      </c>
      <c r="AAM528" s="60">
        <v>0</v>
      </c>
      <c r="AAN528" s="60"/>
      <c r="AAQ528" s="5">
        <v>0</v>
      </c>
      <c r="AAR528" s="5">
        <v>0</v>
      </c>
      <c r="AAS528" s="5">
        <v>0</v>
      </c>
      <c r="AAT528" s="5">
        <v>0</v>
      </c>
      <c r="AAU528" s="5">
        <v>0</v>
      </c>
      <c r="AAV528" s="5">
        <v>0</v>
      </c>
    </row>
    <row r="529" spans="2:724" ht="15" customHeight="1">
      <c r="B529" s="228">
        <v>256</v>
      </c>
      <c r="C529" s="228">
        <v>3</v>
      </c>
      <c r="D529" s="229" t="s">
        <v>483</v>
      </c>
      <c r="E529" s="73" t="b">
        <v>0</v>
      </c>
      <c r="F529" s="230">
        <v>41845</v>
      </c>
      <c r="G529" s="230">
        <v>41870</v>
      </c>
      <c r="H529" s="57" t="s">
        <v>231</v>
      </c>
      <c r="I529" s="57" t="s">
        <v>199</v>
      </c>
      <c r="J529" s="229" t="s">
        <v>233</v>
      </c>
      <c r="K529" s="232">
        <v>0</v>
      </c>
      <c r="L529" s="232">
        <v>0</v>
      </c>
      <c r="M529" s="73" t="b">
        <v>1</v>
      </c>
      <c r="N529" s="73" t="b">
        <v>1</v>
      </c>
      <c r="O529" s="73" t="b">
        <v>1</v>
      </c>
      <c r="P529" s="27">
        <v>42941</v>
      </c>
      <c r="Q529" s="27">
        <v>42966</v>
      </c>
      <c r="R529" s="69">
        <v>0</v>
      </c>
      <c r="S529" s="69">
        <v>0.06</v>
      </c>
      <c r="T529" s="69">
        <v>0.06</v>
      </c>
      <c r="U529" s="69">
        <v>0.06</v>
      </c>
      <c r="V529" s="69">
        <v>0.06</v>
      </c>
      <c r="W529" s="69">
        <v>0.06</v>
      </c>
      <c r="Z529" s="232">
        <v>0</v>
      </c>
      <c r="AA529" s="232">
        <v>0</v>
      </c>
      <c r="AB529" s="232">
        <v>0</v>
      </c>
      <c r="AC529" s="232">
        <v>0</v>
      </c>
      <c r="AD529" s="232">
        <v>0</v>
      </c>
      <c r="AE529" s="232">
        <v>0</v>
      </c>
      <c r="AF529" s="232">
        <v>1980.96</v>
      </c>
      <c r="AG529" s="232">
        <v>6612.5</v>
      </c>
      <c r="AH529" s="232">
        <v>0</v>
      </c>
      <c r="AI529" s="232">
        <v>0</v>
      </c>
      <c r="AJ529" s="232">
        <v>0</v>
      </c>
      <c r="AK529" s="232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5">
        <v>0</v>
      </c>
      <c r="BS529" s="5">
        <v>0</v>
      </c>
      <c r="BT529" s="5">
        <v>0</v>
      </c>
      <c r="BU529" s="5">
        <v>0</v>
      </c>
      <c r="BV529" s="5">
        <v>0</v>
      </c>
      <c r="BW529" s="5">
        <v>0</v>
      </c>
      <c r="BX529" s="5">
        <v>0</v>
      </c>
      <c r="BY529" s="5">
        <v>0</v>
      </c>
      <c r="BZ529" s="5">
        <v>0</v>
      </c>
      <c r="CA529" s="5">
        <v>0</v>
      </c>
      <c r="CB529" s="5">
        <v>0</v>
      </c>
      <c r="CC529" s="5">
        <v>0</v>
      </c>
      <c r="CD529" s="5">
        <v>0</v>
      </c>
      <c r="CE529" s="5">
        <v>0</v>
      </c>
      <c r="CF529" s="5">
        <v>0</v>
      </c>
      <c r="CG529" s="5">
        <v>0</v>
      </c>
      <c r="CH529" s="5">
        <v>0</v>
      </c>
      <c r="CI529" s="5">
        <v>0</v>
      </c>
      <c r="CJ529" s="5">
        <v>0</v>
      </c>
      <c r="CK529" s="5">
        <v>0</v>
      </c>
      <c r="CL529" s="5">
        <v>0</v>
      </c>
      <c r="CM529" s="5">
        <v>0</v>
      </c>
      <c r="CN529" s="5">
        <v>0</v>
      </c>
      <c r="CO529" s="5">
        <v>0</v>
      </c>
      <c r="CP529" s="5">
        <v>0</v>
      </c>
      <c r="CQ529" s="5">
        <v>0</v>
      </c>
      <c r="CR529" s="5">
        <v>0</v>
      </c>
      <c r="CS529" s="5">
        <v>0</v>
      </c>
      <c r="CU529" s="69">
        <v>0</v>
      </c>
      <c r="CV529" s="69">
        <v>0</v>
      </c>
      <c r="CW529" s="69">
        <v>0</v>
      </c>
      <c r="CX529" s="69">
        <v>0</v>
      </c>
      <c r="CY529" s="69">
        <v>0</v>
      </c>
      <c r="CZ529" s="69">
        <v>0</v>
      </c>
      <c r="DC529" s="5">
        <v>0</v>
      </c>
      <c r="DD529" s="5">
        <v>0</v>
      </c>
      <c r="DE529" s="5">
        <v>0</v>
      </c>
      <c r="DF529" s="5">
        <v>0</v>
      </c>
      <c r="DG529" s="5">
        <v>0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0</v>
      </c>
      <c r="DO529" s="5">
        <v>0</v>
      </c>
      <c r="DP529" s="5">
        <v>0</v>
      </c>
      <c r="DQ529" s="5">
        <v>0</v>
      </c>
      <c r="DR529" s="5">
        <v>0</v>
      </c>
      <c r="DS529" s="5">
        <v>0</v>
      </c>
      <c r="DT529" s="5">
        <v>0</v>
      </c>
      <c r="DU529" s="5">
        <v>0</v>
      </c>
      <c r="DV529" s="5">
        <v>0</v>
      </c>
      <c r="DW529" s="5">
        <v>0</v>
      </c>
      <c r="DX529" s="5">
        <v>0</v>
      </c>
      <c r="DY529" s="5">
        <v>0</v>
      </c>
      <c r="DZ529" s="5">
        <v>0</v>
      </c>
      <c r="EA529" s="5">
        <v>0</v>
      </c>
      <c r="EB529" s="5">
        <v>0</v>
      </c>
      <c r="EC529" s="5">
        <v>0</v>
      </c>
      <c r="ED529" s="5">
        <v>0</v>
      </c>
      <c r="EE529" s="5">
        <v>0</v>
      </c>
      <c r="EF529" s="5">
        <v>0</v>
      </c>
      <c r="EG529" s="5">
        <v>0</v>
      </c>
      <c r="EH529" s="5">
        <v>0</v>
      </c>
      <c r="EI529" s="5">
        <v>0</v>
      </c>
      <c r="EJ529" s="5">
        <v>0</v>
      </c>
      <c r="EK529" s="5">
        <v>0</v>
      </c>
      <c r="EL529" s="5">
        <v>0</v>
      </c>
      <c r="EM529" s="5">
        <v>0</v>
      </c>
      <c r="EN529" s="5">
        <v>0</v>
      </c>
      <c r="EO529" s="5">
        <v>0</v>
      </c>
      <c r="EP529" s="5">
        <v>0</v>
      </c>
      <c r="EQ529" s="5">
        <v>0</v>
      </c>
      <c r="ER529" s="5">
        <v>0</v>
      </c>
      <c r="ES529" s="5">
        <v>0</v>
      </c>
      <c r="ET529" s="5">
        <v>0</v>
      </c>
      <c r="EU529" s="5">
        <v>0</v>
      </c>
      <c r="EV529" s="5">
        <v>0</v>
      </c>
      <c r="EW529" s="5">
        <v>0</v>
      </c>
      <c r="EX529" s="5">
        <v>0</v>
      </c>
      <c r="EY529" s="5">
        <v>0</v>
      </c>
      <c r="EZ529" s="5">
        <v>0</v>
      </c>
      <c r="FA529" s="5">
        <v>0</v>
      </c>
      <c r="FB529" s="5">
        <v>0</v>
      </c>
      <c r="FC529" s="5">
        <v>0</v>
      </c>
      <c r="FD529" s="5">
        <v>0</v>
      </c>
      <c r="FE529" s="5">
        <v>0</v>
      </c>
      <c r="FF529" s="5">
        <v>0</v>
      </c>
      <c r="FG529" s="5">
        <v>0</v>
      </c>
      <c r="FH529" s="5">
        <v>0</v>
      </c>
      <c r="FI529" s="5">
        <v>0</v>
      </c>
      <c r="FJ529" s="5">
        <v>0</v>
      </c>
      <c r="FK529" s="5">
        <v>0</v>
      </c>
      <c r="FL529" s="5">
        <v>0</v>
      </c>
      <c r="FM529" s="5">
        <v>0</v>
      </c>
      <c r="FN529" s="5">
        <v>0</v>
      </c>
      <c r="FO529" s="5">
        <v>0</v>
      </c>
      <c r="FP529" s="5">
        <v>0</v>
      </c>
      <c r="FQ529" s="5">
        <v>0</v>
      </c>
      <c r="FR529" s="5">
        <v>0</v>
      </c>
      <c r="FS529" s="5">
        <v>0</v>
      </c>
      <c r="FT529" s="5">
        <v>0</v>
      </c>
      <c r="FU529" s="5">
        <v>0</v>
      </c>
      <c r="FV529" s="5">
        <v>0</v>
      </c>
      <c r="FW529" s="5"/>
      <c r="FZ529" s="5">
        <v>0</v>
      </c>
      <c r="GA529" s="5">
        <v>0</v>
      </c>
      <c r="GB529" s="5">
        <v>0</v>
      </c>
      <c r="GC529" s="5">
        <v>0</v>
      </c>
      <c r="GD529" s="5">
        <v>0</v>
      </c>
      <c r="GE529" s="5">
        <v>0</v>
      </c>
      <c r="GF529" s="5">
        <v>1980.96</v>
      </c>
      <c r="GG529" s="5">
        <v>6612.5</v>
      </c>
      <c r="GH529" s="5">
        <v>0</v>
      </c>
      <c r="GI529" s="5">
        <v>0</v>
      </c>
      <c r="GJ529" s="5">
        <v>0</v>
      </c>
      <c r="GK529" s="5">
        <v>0</v>
      </c>
      <c r="GL529" s="5">
        <v>0</v>
      </c>
      <c r="GM529" s="5">
        <v>0</v>
      </c>
      <c r="GN529" s="5">
        <v>0</v>
      </c>
      <c r="GO529" s="5">
        <v>0</v>
      </c>
      <c r="GP529" s="5">
        <v>0</v>
      </c>
      <c r="GQ529" s="5">
        <v>0</v>
      </c>
      <c r="GR529" s="5">
        <v>0</v>
      </c>
      <c r="GS529" s="5">
        <v>0</v>
      </c>
      <c r="GT529" s="5">
        <v>0</v>
      </c>
      <c r="GU529" s="5">
        <v>0</v>
      </c>
      <c r="GV529" s="5">
        <v>0</v>
      </c>
      <c r="GW529" s="5">
        <v>0</v>
      </c>
      <c r="GX529" s="5">
        <v>0</v>
      </c>
      <c r="GY529" s="5">
        <v>0</v>
      </c>
      <c r="GZ529" s="5">
        <v>0</v>
      </c>
      <c r="HA529" s="5">
        <v>0</v>
      </c>
      <c r="HB529" s="5">
        <v>0</v>
      </c>
      <c r="HC529" s="5">
        <v>0</v>
      </c>
      <c r="HD529" s="5">
        <v>0</v>
      </c>
      <c r="HE529" s="5">
        <v>0</v>
      </c>
      <c r="HF529" s="5">
        <v>0</v>
      </c>
      <c r="HG529" s="5">
        <v>0</v>
      </c>
      <c r="HH529" s="5">
        <v>0</v>
      </c>
      <c r="HI529" s="5">
        <v>0</v>
      </c>
      <c r="HJ529" s="5">
        <v>0</v>
      </c>
      <c r="HK529" s="5">
        <v>0</v>
      </c>
      <c r="HL529" s="5">
        <v>0</v>
      </c>
      <c r="HM529" s="5">
        <v>0</v>
      </c>
      <c r="HN529" s="5">
        <v>0</v>
      </c>
      <c r="HO529" s="5">
        <v>0</v>
      </c>
      <c r="HP529" s="5">
        <v>0</v>
      </c>
      <c r="HQ529" s="5">
        <v>0</v>
      </c>
      <c r="HR529" s="5">
        <v>0</v>
      </c>
      <c r="HS529" s="5">
        <v>0</v>
      </c>
      <c r="HT529" s="5">
        <v>0</v>
      </c>
      <c r="HU529" s="5">
        <v>0</v>
      </c>
      <c r="HV529" s="5">
        <v>0</v>
      </c>
      <c r="HW529" s="5">
        <v>0</v>
      </c>
      <c r="HX529" s="5">
        <v>0</v>
      </c>
      <c r="HY529" s="5">
        <v>0</v>
      </c>
      <c r="HZ529" s="5">
        <v>0</v>
      </c>
      <c r="IA529" s="5">
        <v>0</v>
      </c>
      <c r="IB529" s="5">
        <v>0</v>
      </c>
      <c r="IC529" s="5">
        <v>0</v>
      </c>
      <c r="ID529" s="5">
        <v>0</v>
      </c>
      <c r="IE529" s="5">
        <v>0</v>
      </c>
      <c r="IF529" s="5">
        <v>0</v>
      </c>
      <c r="IG529" s="5">
        <v>0</v>
      </c>
      <c r="IH529" s="5">
        <v>0</v>
      </c>
      <c r="II529" s="5">
        <v>0</v>
      </c>
      <c r="IJ529" s="5">
        <v>0</v>
      </c>
      <c r="IK529" s="5">
        <v>0</v>
      </c>
      <c r="IL529" s="5">
        <v>0</v>
      </c>
      <c r="IM529" s="5">
        <v>0</v>
      </c>
      <c r="IN529" s="5">
        <v>0</v>
      </c>
      <c r="IO529" s="5">
        <v>0</v>
      </c>
      <c r="IP529" s="5">
        <v>0</v>
      </c>
      <c r="IQ529" s="5">
        <v>0</v>
      </c>
      <c r="IR529" s="5">
        <v>0</v>
      </c>
      <c r="IS529" s="5">
        <v>0</v>
      </c>
      <c r="IT529" s="5"/>
      <c r="IW529" s="5">
        <v>0</v>
      </c>
      <c r="IX529" s="5">
        <v>0</v>
      </c>
      <c r="IY529" s="5">
        <v>0</v>
      </c>
      <c r="IZ529" s="5">
        <v>0</v>
      </c>
      <c r="JA529" s="5">
        <v>0</v>
      </c>
      <c r="JB529" s="5">
        <v>0</v>
      </c>
      <c r="JC529" s="5">
        <v>56.853552000000001</v>
      </c>
      <c r="JD529" s="5">
        <v>189.77875</v>
      </c>
      <c r="JE529" s="5">
        <v>0</v>
      </c>
      <c r="JF529" s="5">
        <v>0</v>
      </c>
      <c r="JG529" s="5">
        <v>0</v>
      </c>
      <c r="JH529" s="5">
        <v>0</v>
      </c>
      <c r="JI529" s="5">
        <v>0</v>
      </c>
      <c r="JJ529" s="5">
        <v>0</v>
      </c>
      <c r="JK529" s="5">
        <v>0</v>
      </c>
      <c r="JL529" s="5">
        <v>0</v>
      </c>
      <c r="JM529" s="5">
        <v>0</v>
      </c>
      <c r="JN529" s="5">
        <v>0</v>
      </c>
      <c r="JO529" s="5">
        <v>0</v>
      </c>
      <c r="JP529" s="5">
        <v>0</v>
      </c>
      <c r="JQ529" s="5">
        <v>0</v>
      </c>
      <c r="JR529" s="5">
        <v>0</v>
      </c>
      <c r="JS529" s="5">
        <v>0</v>
      </c>
      <c r="JT529" s="5">
        <v>0</v>
      </c>
      <c r="JU529" s="5">
        <v>0</v>
      </c>
      <c r="JV529" s="5">
        <v>0</v>
      </c>
      <c r="JW529" s="5">
        <v>0</v>
      </c>
      <c r="JX529" s="5">
        <v>0</v>
      </c>
      <c r="JY529" s="5">
        <v>0</v>
      </c>
      <c r="JZ529" s="5">
        <v>0</v>
      </c>
      <c r="KA529" s="5">
        <v>0</v>
      </c>
      <c r="KB529" s="5">
        <v>0</v>
      </c>
      <c r="KC529" s="5">
        <v>0</v>
      </c>
      <c r="KD529" s="5">
        <v>0</v>
      </c>
      <c r="KE529" s="5">
        <v>0</v>
      </c>
      <c r="KF529" s="5">
        <v>0</v>
      </c>
      <c r="KG529" s="5">
        <v>0</v>
      </c>
      <c r="KH529" s="5">
        <v>0</v>
      </c>
      <c r="KI529" s="5">
        <v>0</v>
      </c>
      <c r="KJ529" s="5">
        <v>0</v>
      </c>
      <c r="KK529" s="5">
        <v>0</v>
      </c>
      <c r="KL529" s="5">
        <v>0</v>
      </c>
      <c r="KM529" s="5">
        <v>0</v>
      </c>
      <c r="KN529" s="5">
        <v>0</v>
      </c>
      <c r="KO529" s="5">
        <v>0</v>
      </c>
      <c r="KP529" s="5">
        <v>0</v>
      </c>
      <c r="KQ529" s="5">
        <v>0</v>
      </c>
      <c r="KR529" s="5">
        <v>0</v>
      </c>
      <c r="KS529" s="5">
        <v>0</v>
      </c>
      <c r="KT529" s="5">
        <v>0</v>
      </c>
      <c r="KU529" s="5">
        <v>0</v>
      </c>
      <c r="KV529" s="5">
        <v>0</v>
      </c>
      <c r="KW529" s="5">
        <v>0</v>
      </c>
      <c r="KX529" s="5">
        <v>0</v>
      </c>
      <c r="KY529" s="5">
        <v>0</v>
      </c>
      <c r="KZ529" s="5">
        <v>0</v>
      </c>
      <c r="LA529" s="5">
        <v>0</v>
      </c>
      <c r="LB529" s="5">
        <v>0</v>
      </c>
      <c r="LC529" s="5">
        <v>0</v>
      </c>
      <c r="LD529" s="5">
        <v>0</v>
      </c>
      <c r="LE529" s="5">
        <v>0</v>
      </c>
      <c r="LF529" s="5">
        <v>0</v>
      </c>
      <c r="LG529" s="5">
        <v>0</v>
      </c>
      <c r="LH529" s="5">
        <v>0</v>
      </c>
      <c r="LI529" s="5">
        <v>0</v>
      </c>
      <c r="LJ529" s="5">
        <v>0</v>
      </c>
      <c r="LK529" s="5">
        <v>0</v>
      </c>
      <c r="LL529" s="5">
        <v>0</v>
      </c>
      <c r="LM529" s="5">
        <v>0</v>
      </c>
      <c r="LN529" s="5">
        <v>0</v>
      </c>
      <c r="LO529" s="5">
        <v>0</v>
      </c>
      <c r="LP529" s="5">
        <v>0</v>
      </c>
      <c r="LQ529" s="5"/>
      <c r="LT529" s="5">
        <v>0</v>
      </c>
      <c r="LU529" s="5">
        <v>0</v>
      </c>
      <c r="LV529" s="5">
        <v>0</v>
      </c>
      <c r="LW529" s="5">
        <v>0</v>
      </c>
      <c r="LX529" s="5">
        <v>0</v>
      </c>
      <c r="LY529" s="5">
        <v>0</v>
      </c>
      <c r="LZ529" s="5">
        <v>60.221184000000001</v>
      </c>
      <c r="MA529" s="5">
        <v>201.02</v>
      </c>
      <c r="MB529" s="5">
        <v>0</v>
      </c>
      <c r="MC529" s="5">
        <v>0</v>
      </c>
      <c r="MD529" s="5">
        <v>0</v>
      </c>
      <c r="ME529" s="5">
        <v>0</v>
      </c>
      <c r="MF529" s="5">
        <v>0</v>
      </c>
      <c r="MG529" s="5">
        <v>0</v>
      </c>
      <c r="MH529" s="5">
        <v>0</v>
      </c>
      <c r="MI529" s="5">
        <v>0</v>
      </c>
      <c r="MJ529" s="5">
        <v>0</v>
      </c>
      <c r="MK529" s="5">
        <v>0</v>
      </c>
      <c r="ML529" s="5">
        <v>0</v>
      </c>
      <c r="MM529" s="5">
        <v>0</v>
      </c>
      <c r="MN529" s="5">
        <v>0</v>
      </c>
      <c r="MO529" s="5">
        <v>0</v>
      </c>
      <c r="MP529" s="5">
        <v>0</v>
      </c>
      <c r="MQ529" s="5">
        <v>0</v>
      </c>
      <c r="MR529" s="5">
        <v>0</v>
      </c>
      <c r="MS529" s="5">
        <v>0</v>
      </c>
      <c r="MT529" s="5">
        <v>0</v>
      </c>
      <c r="MU529" s="5">
        <v>0</v>
      </c>
      <c r="MV529" s="5">
        <v>0</v>
      </c>
      <c r="MW529" s="5">
        <v>0</v>
      </c>
      <c r="MX529" s="5">
        <v>0</v>
      </c>
      <c r="MY529" s="5">
        <v>0</v>
      </c>
      <c r="MZ529" s="5">
        <v>0</v>
      </c>
      <c r="NA529" s="5">
        <v>0</v>
      </c>
      <c r="NB529" s="5">
        <v>0</v>
      </c>
      <c r="NC529" s="5">
        <v>0</v>
      </c>
      <c r="ND529" s="5">
        <v>0</v>
      </c>
      <c r="NE529" s="5">
        <v>0</v>
      </c>
      <c r="NF529" s="5">
        <v>0</v>
      </c>
      <c r="NG529" s="5">
        <v>0</v>
      </c>
      <c r="NH529" s="5">
        <v>0</v>
      </c>
      <c r="NI529" s="5">
        <v>0</v>
      </c>
      <c r="NJ529" s="5">
        <v>0</v>
      </c>
      <c r="NK529" s="5">
        <v>0</v>
      </c>
      <c r="NL529" s="5">
        <v>0</v>
      </c>
      <c r="NM529" s="5">
        <v>0</v>
      </c>
      <c r="NN529" s="5">
        <v>0</v>
      </c>
      <c r="NO529" s="5">
        <v>0</v>
      </c>
      <c r="NP529" s="5">
        <v>0</v>
      </c>
      <c r="NQ529" s="5">
        <v>0</v>
      </c>
      <c r="NR529" s="5">
        <v>0</v>
      </c>
      <c r="NS529" s="5">
        <v>0</v>
      </c>
      <c r="NT529" s="5">
        <v>0</v>
      </c>
      <c r="NU529" s="5">
        <v>0</v>
      </c>
      <c r="NV529" s="5">
        <v>0</v>
      </c>
      <c r="NW529" s="5">
        <v>0</v>
      </c>
      <c r="NX529" s="5">
        <v>0</v>
      </c>
      <c r="NY529" s="5">
        <v>0</v>
      </c>
      <c r="NZ529" s="5">
        <v>0</v>
      </c>
      <c r="OA529" s="5">
        <v>0</v>
      </c>
      <c r="OB529" s="5">
        <v>0</v>
      </c>
      <c r="OC529" s="5">
        <v>0</v>
      </c>
      <c r="OD529" s="5">
        <v>0</v>
      </c>
      <c r="OE529" s="5">
        <v>0</v>
      </c>
      <c r="OF529" s="5">
        <v>0</v>
      </c>
      <c r="OG529" s="5">
        <v>0</v>
      </c>
      <c r="OH529" s="5">
        <v>0</v>
      </c>
      <c r="OI529" s="5">
        <v>0</v>
      </c>
      <c r="OJ529" s="5">
        <v>0</v>
      </c>
      <c r="OK529" s="5">
        <v>0</v>
      </c>
      <c r="OL529" s="5">
        <v>0</v>
      </c>
      <c r="OM529" s="5">
        <v>0</v>
      </c>
      <c r="ON529" s="5"/>
      <c r="OQ529" s="59">
        <v>0</v>
      </c>
      <c r="OR529" s="59">
        <v>0</v>
      </c>
      <c r="OS529" s="59">
        <v>0</v>
      </c>
      <c r="OT529" s="59">
        <v>0</v>
      </c>
      <c r="OU529" s="59">
        <v>0</v>
      </c>
      <c r="OV529" s="59">
        <v>0</v>
      </c>
      <c r="OW529" s="59">
        <v>0</v>
      </c>
      <c r="OX529" s="59">
        <v>0</v>
      </c>
      <c r="OY529" s="59">
        <v>0</v>
      </c>
      <c r="OZ529" s="59">
        <v>0</v>
      </c>
      <c r="PA529" s="59">
        <v>0</v>
      </c>
      <c r="PB529" s="59">
        <v>0</v>
      </c>
      <c r="PC529" s="59">
        <v>0</v>
      </c>
      <c r="PD529" s="59">
        <v>0</v>
      </c>
      <c r="PE529" s="59">
        <v>0</v>
      </c>
      <c r="PF529" s="59">
        <v>0</v>
      </c>
      <c r="PG529" s="59">
        <v>0</v>
      </c>
      <c r="PH529" s="59">
        <v>0</v>
      </c>
      <c r="PI529" s="59">
        <v>0</v>
      </c>
      <c r="PJ529" s="59">
        <v>0</v>
      </c>
      <c r="PK529" s="59">
        <v>0</v>
      </c>
      <c r="PL529" s="59">
        <v>0</v>
      </c>
      <c r="PM529" s="59">
        <v>0</v>
      </c>
      <c r="PN529" s="59">
        <v>0</v>
      </c>
      <c r="PO529" s="59">
        <v>0</v>
      </c>
      <c r="PP529" s="59">
        <v>0</v>
      </c>
      <c r="PQ529" s="59">
        <v>0</v>
      </c>
      <c r="PR529" s="59">
        <v>0</v>
      </c>
      <c r="PS529" s="59">
        <v>0</v>
      </c>
      <c r="PT529" s="59">
        <v>0</v>
      </c>
      <c r="PU529" s="59">
        <v>0</v>
      </c>
      <c r="PV529" s="59">
        <v>0</v>
      </c>
      <c r="PW529" s="59">
        <v>0</v>
      </c>
      <c r="PX529" s="59">
        <v>0</v>
      </c>
      <c r="PY529" s="59">
        <v>0</v>
      </c>
      <c r="PZ529" s="59">
        <v>0</v>
      </c>
      <c r="QA529" s="59">
        <v>0</v>
      </c>
      <c r="QB529" s="59">
        <v>0</v>
      </c>
      <c r="QC529" s="59">
        <v>0</v>
      </c>
      <c r="QD529" s="59">
        <v>0</v>
      </c>
      <c r="QE529" s="59">
        <v>0</v>
      </c>
      <c r="QF529" s="59">
        <v>0</v>
      </c>
      <c r="QG529" s="59">
        <v>0</v>
      </c>
      <c r="QH529" s="59">
        <v>0</v>
      </c>
      <c r="QI529" s="59">
        <v>0</v>
      </c>
      <c r="QJ529" s="59">
        <v>0</v>
      </c>
      <c r="QK529" s="59">
        <v>0</v>
      </c>
      <c r="QL529" s="59">
        <v>0</v>
      </c>
      <c r="QM529" s="59">
        <v>0</v>
      </c>
      <c r="QN529" s="59">
        <v>0</v>
      </c>
      <c r="QO529" s="59">
        <v>0</v>
      </c>
      <c r="QP529" s="59">
        <v>0</v>
      </c>
      <c r="QQ529" s="59">
        <v>0</v>
      </c>
      <c r="QR529" s="59">
        <v>0</v>
      </c>
      <c r="QS529" s="59">
        <v>0</v>
      </c>
      <c r="QT529" s="59">
        <v>0</v>
      </c>
      <c r="QU529" s="59">
        <v>0</v>
      </c>
      <c r="QV529" s="59">
        <v>0</v>
      </c>
      <c r="QW529" s="59">
        <v>0</v>
      </c>
      <c r="QX529" s="59">
        <v>0</v>
      </c>
      <c r="QY529" s="59">
        <v>0</v>
      </c>
      <c r="QZ529" s="59">
        <v>0</v>
      </c>
      <c r="RA529" s="59">
        <v>0</v>
      </c>
      <c r="RB529" s="59">
        <v>0</v>
      </c>
      <c r="RC529" s="59">
        <v>0</v>
      </c>
      <c r="RD529" s="59">
        <v>0</v>
      </c>
      <c r="RE529" s="59">
        <v>0</v>
      </c>
      <c r="RF529" s="59">
        <v>0</v>
      </c>
      <c r="RG529" s="59">
        <v>0</v>
      </c>
      <c r="RH529" s="59">
        <v>0</v>
      </c>
      <c r="RI529" s="59">
        <v>0</v>
      </c>
      <c r="RJ529" s="59">
        <v>0</v>
      </c>
      <c r="RK529" s="59"/>
      <c r="RN529" s="59">
        <v>0</v>
      </c>
      <c r="RO529" s="59">
        <v>0</v>
      </c>
      <c r="RP529" s="59">
        <v>0</v>
      </c>
      <c r="RQ529" s="59">
        <v>0</v>
      </c>
      <c r="RR529" s="59">
        <v>0</v>
      </c>
      <c r="RS529" s="59">
        <v>0</v>
      </c>
      <c r="RT529" s="59">
        <v>117.074736</v>
      </c>
      <c r="RU529" s="59">
        <v>390.79875000000004</v>
      </c>
      <c r="RV529" s="59">
        <v>0</v>
      </c>
      <c r="RW529" s="59">
        <v>0</v>
      </c>
      <c r="RX529" s="59">
        <v>0</v>
      </c>
      <c r="RY529" s="59">
        <v>0</v>
      </c>
      <c r="RZ529" s="59">
        <v>0</v>
      </c>
      <c r="SA529" s="59">
        <v>0</v>
      </c>
      <c r="SB529" s="59">
        <v>0</v>
      </c>
      <c r="SC529" s="59">
        <v>0</v>
      </c>
      <c r="SD529" s="59">
        <v>0</v>
      </c>
      <c r="SE529" s="59">
        <v>0</v>
      </c>
      <c r="SF529" s="59">
        <v>0</v>
      </c>
      <c r="SG529" s="59">
        <v>0</v>
      </c>
      <c r="SH529" s="59">
        <v>0</v>
      </c>
      <c r="SI529" s="59">
        <v>0</v>
      </c>
      <c r="SJ529" s="59">
        <v>0</v>
      </c>
      <c r="SK529" s="59">
        <v>0</v>
      </c>
      <c r="SL529" s="59">
        <v>0</v>
      </c>
      <c r="SM529" s="59">
        <v>0</v>
      </c>
      <c r="SN529" s="59">
        <v>0</v>
      </c>
      <c r="SO529" s="59">
        <v>0</v>
      </c>
      <c r="SP529" s="59">
        <v>0</v>
      </c>
      <c r="SQ529" s="59">
        <v>0</v>
      </c>
      <c r="SR529" s="59">
        <v>0</v>
      </c>
      <c r="SS529" s="59">
        <v>0</v>
      </c>
      <c r="ST529" s="59">
        <v>0</v>
      </c>
      <c r="SU529" s="59">
        <v>0</v>
      </c>
      <c r="SV529" s="59">
        <v>0</v>
      </c>
      <c r="SW529" s="59">
        <v>0</v>
      </c>
      <c r="SX529" s="59">
        <v>0</v>
      </c>
      <c r="SY529" s="59">
        <v>0</v>
      </c>
      <c r="SZ529" s="59">
        <v>0</v>
      </c>
      <c r="TA529" s="59">
        <v>0</v>
      </c>
      <c r="TB529" s="59">
        <v>0</v>
      </c>
      <c r="TC529" s="59">
        <v>0</v>
      </c>
      <c r="TD529" s="59">
        <v>0</v>
      </c>
      <c r="TE529" s="59">
        <v>0</v>
      </c>
      <c r="TF529" s="59">
        <v>0</v>
      </c>
      <c r="TG529" s="59">
        <v>0</v>
      </c>
      <c r="TH529" s="59">
        <v>0</v>
      </c>
      <c r="TI529" s="59">
        <v>0</v>
      </c>
      <c r="TJ529" s="59">
        <v>0</v>
      </c>
      <c r="TK529" s="59">
        <v>0</v>
      </c>
      <c r="TL529" s="59">
        <v>0</v>
      </c>
      <c r="TM529" s="59">
        <v>0</v>
      </c>
      <c r="TN529" s="59">
        <v>0</v>
      </c>
      <c r="TO529" s="59">
        <v>0</v>
      </c>
      <c r="TP529" s="59">
        <v>0</v>
      </c>
      <c r="TQ529" s="59">
        <v>0</v>
      </c>
      <c r="TR529" s="59">
        <v>0</v>
      </c>
      <c r="TS529" s="59">
        <v>0</v>
      </c>
      <c r="TT529" s="59">
        <v>0</v>
      </c>
      <c r="TU529" s="59">
        <v>0</v>
      </c>
      <c r="TV529" s="59">
        <v>0</v>
      </c>
      <c r="TW529" s="59">
        <v>0</v>
      </c>
      <c r="TX529" s="59">
        <v>0</v>
      </c>
      <c r="TY529" s="59">
        <v>0</v>
      </c>
      <c r="TZ529" s="59">
        <v>0</v>
      </c>
      <c r="UA529" s="59">
        <v>0</v>
      </c>
      <c r="UB529" s="59">
        <v>0</v>
      </c>
      <c r="UC529" s="59">
        <v>0</v>
      </c>
      <c r="UD529" s="59">
        <v>0</v>
      </c>
      <c r="UE529" s="59">
        <v>0</v>
      </c>
      <c r="UF529" s="59">
        <v>0</v>
      </c>
      <c r="UG529" s="59">
        <v>0</v>
      </c>
      <c r="UH529" s="59"/>
      <c r="UK529" s="59">
        <v>246.63230200000001</v>
      </c>
      <c r="UL529" s="59">
        <v>0</v>
      </c>
      <c r="UM529" s="59">
        <v>0</v>
      </c>
      <c r="UN529" s="59">
        <v>0</v>
      </c>
      <c r="UO529" s="59">
        <v>0</v>
      </c>
      <c r="UP529" s="59">
        <v>0</v>
      </c>
      <c r="UQ529" s="59"/>
      <c r="UT529" s="59">
        <v>261.24118400000003</v>
      </c>
      <c r="UU529" s="59">
        <v>0</v>
      </c>
      <c r="UV529" s="59">
        <v>0</v>
      </c>
      <c r="UW529" s="59">
        <v>0</v>
      </c>
      <c r="UX529" s="59">
        <v>0</v>
      </c>
      <c r="UY529" s="59">
        <v>0</v>
      </c>
      <c r="UZ529" s="59"/>
      <c r="VC529" s="59">
        <v>0</v>
      </c>
      <c r="VD529" s="59">
        <v>0</v>
      </c>
      <c r="VE529" s="59">
        <v>0</v>
      </c>
      <c r="VF529" s="59">
        <v>0</v>
      </c>
      <c r="VG529" s="59">
        <v>0</v>
      </c>
      <c r="VH529" s="59">
        <v>0</v>
      </c>
      <c r="VI529" s="59"/>
      <c r="VL529" s="59">
        <v>507.87348600000007</v>
      </c>
      <c r="VM529" s="59">
        <v>0</v>
      </c>
      <c r="VN529" s="59">
        <v>0</v>
      </c>
      <c r="VO529" s="59">
        <v>0</v>
      </c>
      <c r="VP529" s="59">
        <v>0</v>
      </c>
      <c r="VQ529" s="59">
        <v>0</v>
      </c>
      <c r="VR529" s="59"/>
      <c r="VU529" s="59">
        <v>8593.4599999999991</v>
      </c>
      <c r="VV529" s="59">
        <v>0</v>
      </c>
      <c r="VW529" s="59">
        <v>0</v>
      </c>
      <c r="VX529" s="59">
        <v>0</v>
      </c>
      <c r="VY529" s="59">
        <v>0</v>
      </c>
      <c r="VZ529" s="59">
        <v>0</v>
      </c>
      <c r="WA529" s="59"/>
      <c r="WD529" s="59">
        <v>716.12166666666656</v>
      </c>
      <c r="WE529" s="59">
        <v>0</v>
      </c>
      <c r="WF529" s="59">
        <v>0</v>
      </c>
      <c r="WG529" s="59">
        <v>0</v>
      </c>
      <c r="WH529" s="59">
        <v>0</v>
      </c>
      <c r="WI529" s="59">
        <v>0</v>
      </c>
      <c r="WJ529" s="59"/>
      <c r="WM529" s="59">
        <v>30.051265911316264</v>
      </c>
      <c r="WN529" s="59">
        <v>0</v>
      </c>
      <c r="WO529" s="59">
        <v>0</v>
      </c>
      <c r="WP529" s="59">
        <v>0</v>
      </c>
      <c r="WQ529" s="59">
        <v>0</v>
      </c>
      <c r="WR529" s="59">
        <v>0</v>
      </c>
      <c r="WS529" s="59"/>
      <c r="WV529" s="74">
        <v>0.8</v>
      </c>
      <c r="WW529" s="74">
        <v>0.8</v>
      </c>
      <c r="WX529" s="74">
        <v>0.8</v>
      </c>
      <c r="WY529" s="74">
        <v>0.8</v>
      </c>
      <c r="WZ529" s="74">
        <v>0.8</v>
      </c>
      <c r="XA529" s="74">
        <v>0.8</v>
      </c>
      <c r="XB529" s="74"/>
      <c r="XE529" s="80">
        <v>0</v>
      </c>
      <c r="XF529" s="80">
        <v>0</v>
      </c>
      <c r="XG529" s="80">
        <v>0</v>
      </c>
      <c r="XH529" s="80">
        <v>0</v>
      </c>
      <c r="XI529" s="80">
        <v>0</v>
      </c>
      <c r="XJ529" s="80">
        <v>0</v>
      </c>
      <c r="XK529" s="80"/>
      <c r="XL529" s="75"/>
      <c r="XM529" s="75"/>
      <c r="XN529" s="80">
        <v>0</v>
      </c>
      <c r="XO529" s="80">
        <v>0</v>
      </c>
      <c r="XP529" s="80">
        <v>0</v>
      </c>
      <c r="XQ529" s="80">
        <v>0</v>
      </c>
      <c r="XR529" s="80">
        <v>0</v>
      </c>
      <c r="XS529" s="80">
        <v>0</v>
      </c>
      <c r="XT529" s="80"/>
      <c r="XW529" s="80">
        <v>24</v>
      </c>
      <c r="XX529" s="80">
        <v>24</v>
      </c>
      <c r="XY529" s="80">
        <v>24</v>
      </c>
      <c r="XZ529" s="80">
        <v>24</v>
      </c>
      <c r="YA529" s="80">
        <v>24</v>
      </c>
      <c r="YB529" s="80">
        <v>24</v>
      </c>
      <c r="YC529" s="80"/>
      <c r="YF529" s="5">
        <v>62.656889425094448</v>
      </c>
      <c r="YG529" s="5">
        <v>0</v>
      </c>
      <c r="YH529" s="5">
        <v>0</v>
      </c>
      <c r="YI529" s="5">
        <v>0</v>
      </c>
      <c r="YJ529" s="5">
        <v>0</v>
      </c>
      <c r="YK529" s="5">
        <v>0</v>
      </c>
      <c r="YL529" s="5"/>
      <c r="YO529" s="5">
        <v>1352.3069660092319</v>
      </c>
      <c r="YP529" s="5">
        <v>0</v>
      </c>
      <c r="YQ529" s="5">
        <v>0</v>
      </c>
      <c r="YR529" s="5">
        <v>0</v>
      </c>
      <c r="YS529" s="5">
        <v>0</v>
      </c>
      <c r="YT529" s="5">
        <v>0</v>
      </c>
      <c r="YU529" s="5"/>
      <c r="YX529" s="5">
        <v>924.89376127159937</v>
      </c>
      <c r="YY529" s="5">
        <v>0</v>
      </c>
      <c r="YZ529" s="5">
        <v>0</v>
      </c>
      <c r="ZA529" s="5">
        <v>0</v>
      </c>
      <c r="ZB529" s="5">
        <v>0</v>
      </c>
      <c r="ZC529" s="5">
        <v>0</v>
      </c>
      <c r="ZD529" s="5"/>
      <c r="ZG529" s="5">
        <v>0</v>
      </c>
      <c r="ZH529" s="5">
        <v>0</v>
      </c>
      <c r="ZI529" s="5">
        <v>0</v>
      </c>
      <c r="ZJ529" s="5">
        <v>0</v>
      </c>
      <c r="ZK529" s="5">
        <v>0</v>
      </c>
      <c r="ZL529" s="5">
        <v>0</v>
      </c>
      <c r="ZM529" s="5"/>
      <c r="ZP529" s="60">
        <v>0</v>
      </c>
      <c r="ZQ529" s="60">
        <v>0</v>
      </c>
      <c r="ZR529" s="60">
        <v>0</v>
      </c>
      <c r="ZS529" s="60">
        <v>0</v>
      </c>
      <c r="ZT529" s="60">
        <v>0</v>
      </c>
      <c r="ZU529" s="60">
        <v>0</v>
      </c>
      <c r="ZV529" s="60"/>
      <c r="ZY529" s="60">
        <v>180.30759546789761</v>
      </c>
      <c r="ZZ529" s="60">
        <v>0</v>
      </c>
      <c r="AAA529" s="60">
        <v>0</v>
      </c>
      <c r="AAB529" s="60">
        <v>0</v>
      </c>
      <c r="AAC529" s="60">
        <v>0</v>
      </c>
      <c r="AAD529" s="60">
        <v>0</v>
      </c>
      <c r="AAE529" s="60"/>
      <c r="AAH529" s="60">
        <v>0</v>
      </c>
      <c r="AAI529" s="60">
        <v>0</v>
      </c>
      <c r="AAJ529" s="60">
        <v>0</v>
      </c>
      <c r="AAK529" s="60">
        <v>0</v>
      </c>
      <c r="AAL529" s="60">
        <v>0</v>
      </c>
      <c r="AAM529" s="60">
        <v>0</v>
      </c>
      <c r="AAN529" s="60"/>
      <c r="AAQ529" s="5">
        <v>0</v>
      </c>
      <c r="AAR529" s="5">
        <v>0</v>
      </c>
      <c r="AAS529" s="5">
        <v>0</v>
      </c>
      <c r="AAT529" s="5">
        <v>0</v>
      </c>
      <c r="AAU529" s="5">
        <v>0</v>
      </c>
      <c r="AAV529" s="5">
        <v>0</v>
      </c>
    </row>
    <row r="530" spans="2:724" ht="15" customHeight="1">
      <c r="B530" s="228">
        <v>257</v>
      </c>
      <c r="C530" s="228">
        <v>4</v>
      </c>
      <c r="D530" s="229" t="s">
        <v>484</v>
      </c>
      <c r="E530" s="73" t="b">
        <v>0</v>
      </c>
      <c r="F530" s="230">
        <v>41782</v>
      </c>
      <c r="G530" s="230">
        <v>41801</v>
      </c>
      <c r="H530" s="57" t="s">
        <v>231</v>
      </c>
      <c r="I530" s="57" t="s">
        <v>199</v>
      </c>
      <c r="J530" s="229" t="s">
        <v>233</v>
      </c>
      <c r="K530" s="232">
        <v>0</v>
      </c>
      <c r="L530" s="232">
        <v>0</v>
      </c>
      <c r="M530" s="73" t="b">
        <v>1</v>
      </c>
      <c r="N530" s="73" t="b">
        <v>1</v>
      </c>
      <c r="O530" s="73" t="b">
        <v>1</v>
      </c>
      <c r="P530" s="27">
        <v>42878</v>
      </c>
      <c r="Q530" s="27">
        <v>42897</v>
      </c>
      <c r="R530" s="69">
        <v>0</v>
      </c>
      <c r="S530" s="69">
        <v>0.06</v>
      </c>
      <c r="T530" s="69">
        <v>0.06</v>
      </c>
      <c r="U530" s="69">
        <v>0.06</v>
      </c>
      <c r="V530" s="69">
        <v>0.06</v>
      </c>
      <c r="W530" s="69">
        <v>0.06</v>
      </c>
      <c r="Z530" s="232">
        <v>0</v>
      </c>
      <c r="AA530" s="232">
        <v>0</v>
      </c>
      <c r="AB530" s="232">
        <v>0</v>
      </c>
      <c r="AC530" s="232">
        <v>0</v>
      </c>
      <c r="AD530" s="232">
        <v>2257.04</v>
      </c>
      <c r="AE530" s="232">
        <v>4572.1499999999996</v>
      </c>
      <c r="AF530" s="232">
        <v>0</v>
      </c>
      <c r="AG530" s="232">
        <v>0</v>
      </c>
      <c r="AH530" s="232">
        <v>0</v>
      </c>
      <c r="AI530" s="232">
        <v>0</v>
      </c>
      <c r="AJ530" s="232">
        <v>0</v>
      </c>
      <c r="AK530" s="232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0</v>
      </c>
      <c r="BS530" s="5">
        <v>0</v>
      </c>
      <c r="BT530" s="5">
        <v>0</v>
      </c>
      <c r="BU530" s="5">
        <v>0</v>
      </c>
      <c r="BV530" s="5">
        <v>0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5">
        <v>0</v>
      </c>
      <c r="CF530" s="5">
        <v>0</v>
      </c>
      <c r="CG530" s="5">
        <v>0</v>
      </c>
      <c r="CH530" s="5">
        <v>0</v>
      </c>
      <c r="CI530" s="5">
        <v>0</v>
      </c>
      <c r="CJ530" s="5">
        <v>0</v>
      </c>
      <c r="CK530" s="5">
        <v>0</v>
      </c>
      <c r="CL530" s="5">
        <v>0</v>
      </c>
      <c r="CM530" s="5">
        <v>0</v>
      </c>
      <c r="CN530" s="5">
        <v>0</v>
      </c>
      <c r="CO530" s="5">
        <v>0</v>
      </c>
      <c r="CP530" s="5">
        <v>0</v>
      </c>
      <c r="CQ530" s="5">
        <v>0</v>
      </c>
      <c r="CR530" s="5">
        <v>0</v>
      </c>
      <c r="CS530" s="5">
        <v>0</v>
      </c>
      <c r="CU530" s="69">
        <v>0</v>
      </c>
      <c r="CV530" s="69">
        <v>0</v>
      </c>
      <c r="CW530" s="69">
        <v>0</v>
      </c>
      <c r="CX530" s="69">
        <v>0</v>
      </c>
      <c r="CY530" s="69">
        <v>0</v>
      </c>
      <c r="CZ530" s="69">
        <v>0</v>
      </c>
      <c r="DC530" s="5">
        <v>0</v>
      </c>
      <c r="DD530" s="5">
        <v>0</v>
      </c>
      <c r="DE530" s="5">
        <v>0</v>
      </c>
      <c r="DF530" s="5">
        <v>0</v>
      </c>
      <c r="DG530" s="5">
        <v>0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0</v>
      </c>
      <c r="DO530" s="5">
        <v>0</v>
      </c>
      <c r="DP530" s="5">
        <v>0</v>
      </c>
      <c r="DQ530" s="5">
        <v>0</v>
      </c>
      <c r="DR530" s="5">
        <v>0</v>
      </c>
      <c r="DS530" s="5">
        <v>0</v>
      </c>
      <c r="DT530" s="5">
        <v>0</v>
      </c>
      <c r="DU530" s="5">
        <v>0</v>
      </c>
      <c r="DV530" s="5">
        <v>0</v>
      </c>
      <c r="DW530" s="5">
        <v>0</v>
      </c>
      <c r="DX530" s="5">
        <v>0</v>
      </c>
      <c r="DY530" s="5">
        <v>0</v>
      </c>
      <c r="DZ530" s="5">
        <v>0</v>
      </c>
      <c r="EA530" s="5">
        <v>0</v>
      </c>
      <c r="EB530" s="5">
        <v>0</v>
      </c>
      <c r="EC530" s="5">
        <v>0</v>
      </c>
      <c r="ED530" s="5">
        <v>0</v>
      </c>
      <c r="EE530" s="5">
        <v>0</v>
      </c>
      <c r="EF530" s="5">
        <v>0</v>
      </c>
      <c r="EG530" s="5">
        <v>0</v>
      </c>
      <c r="EH530" s="5">
        <v>0</v>
      </c>
      <c r="EI530" s="5">
        <v>0</v>
      </c>
      <c r="EJ530" s="5">
        <v>0</v>
      </c>
      <c r="EK530" s="5">
        <v>0</v>
      </c>
      <c r="EL530" s="5">
        <v>0</v>
      </c>
      <c r="EM530" s="5">
        <v>0</v>
      </c>
      <c r="EN530" s="5">
        <v>0</v>
      </c>
      <c r="EO530" s="5">
        <v>0</v>
      </c>
      <c r="EP530" s="5">
        <v>0</v>
      </c>
      <c r="EQ530" s="5">
        <v>0</v>
      </c>
      <c r="ER530" s="5">
        <v>0</v>
      </c>
      <c r="ES530" s="5">
        <v>0</v>
      </c>
      <c r="ET530" s="5">
        <v>0</v>
      </c>
      <c r="EU530" s="5">
        <v>0</v>
      </c>
      <c r="EV530" s="5">
        <v>0</v>
      </c>
      <c r="EW530" s="5">
        <v>0</v>
      </c>
      <c r="EX530" s="5">
        <v>0</v>
      </c>
      <c r="EY530" s="5">
        <v>0</v>
      </c>
      <c r="EZ530" s="5">
        <v>0</v>
      </c>
      <c r="FA530" s="5">
        <v>0</v>
      </c>
      <c r="FB530" s="5">
        <v>0</v>
      </c>
      <c r="FC530" s="5">
        <v>0</v>
      </c>
      <c r="FD530" s="5">
        <v>0</v>
      </c>
      <c r="FE530" s="5">
        <v>0</v>
      </c>
      <c r="FF530" s="5">
        <v>0</v>
      </c>
      <c r="FG530" s="5">
        <v>0</v>
      </c>
      <c r="FH530" s="5">
        <v>0</v>
      </c>
      <c r="FI530" s="5">
        <v>0</v>
      </c>
      <c r="FJ530" s="5">
        <v>0</v>
      </c>
      <c r="FK530" s="5">
        <v>0</v>
      </c>
      <c r="FL530" s="5">
        <v>0</v>
      </c>
      <c r="FM530" s="5">
        <v>0</v>
      </c>
      <c r="FN530" s="5">
        <v>0</v>
      </c>
      <c r="FO530" s="5">
        <v>0</v>
      </c>
      <c r="FP530" s="5">
        <v>0</v>
      </c>
      <c r="FQ530" s="5">
        <v>0</v>
      </c>
      <c r="FR530" s="5">
        <v>0</v>
      </c>
      <c r="FS530" s="5">
        <v>0</v>
      </c>
      <c r="FT530" s="5">
        <v>0</v>
      </c>
      <c r="FU530" s="5">
        <v>0</v>
      </c>
      <c r="FV530" s="5">
        <v>0</v>
      </c>
      <c r="FW530" s="5"/>
      <c r="FZ530" s="5">
        <v>0</v>
      </c>
      <c r="GA530" s="5">
        <v>0</v>
      </c>
      <c r="GB530" s="5">
        <v>0</v>
      </c>
      <c r="GC530" s="5">
        <v>0</v>
      </c>
      <c r="GD530" s="5">
        <v>2257.04</v>
      </c>
      <c r="GE530" s="5">
        <v>4572.1499999999996</v>
      </c>
      <c r="GF530" s="5">
        <v>0</v>
      </c>
      <c r="GG530" s="5">
        <v>0</v>
      </c>
      <c r="GH530" s="5">
        <v>0</v>
      </c>
      <c r="GI530" s="5">
        <v>0</v>
      </c>
      <c r="GJ530" s="5">
        <v>0</v>
      </c>
      <c r="GK530" s="5">
        <v>0</v>
      </c>
      <c r="GL530" s="5">
        <v>0</v>
      </c>
      <c r="GM530" s="5">
        <v>0</v>
      </c>
      <c r="GN530" s="5">
        <v>0</v>
      </c>
      <c r="GO530" s="5">
        <v>0</v>
      </c>
      <c r="GP530" s="5">
        <v>0</v>
      </c>
      <c r="GQ530" s="5">
        <v>0</v>
      </c>
      <c r="GR530" s="5">
        <v>0</v>
      </c>
      <c r="GS530" s="5">
        <v>0</v>
      </c>
      <c r="GT530" s="5">
        <v>0</v>
      </c>
      <c r="GU530" s="5">
        <v>0</v>
      </c>
      <c r="GV530" s="5">
        <v>0</v>
      </c>
      <c r="GW530" s="5">
        <v>0</v>
      </c>
      <c r="GX530" s="5">
        <v>0</v>
      </c>
      <c r="GY530" s="5">
        <v>0</v>
      </c>
      <c r="GZ530" s="5">
        <v>0</v>
      </c>
      <c r="HA530" s="5">
        <v>0</v>
      </c>
      <c r="HB530" s="5">
        <v>0</v>
      </c>
      <c r="HC530" s="5">
        <v>0</v>
      </c>
      <c r="HD530" s="5">
        <v>0</v>
      </c>
      <c r="HE530" s="5">
        <v>0</v>
      </c>
      <c r="HF530" s="5">
        <v>0</v>
      </c>
      <c r="HG530" s="5">
        <v>0</v>
      </c>
      <c r="HH530" s="5">
        <v>0</v>
      </c>
      <c r="HI530" s="5">
        <v>0</v>
      </c>
      <c r="HJ530" s="5">
        <v>0</v>
      </c>
      <c r="HK530" s="5">
        <v>0</v>
      </c>
      <c r="HL530" s="5">
        <v>0</v>
      </c>
      <c r="HM530" s="5">
        <v>0</v>
      </c>
      <c r="HN530" s="5">
        <v>0</v>
      </c>
      <c r="HO530" s="5">
        <v>0</v>
      </c>
      <c r="HP530" s="5">
        <v>0</v>
      </c>
      <c r="HQ530" s="5">
        <v>0</v>
      </c>
      <c r="HR530" s="5">
        <v>0</v>
      </c>
      <c r="HS530" s="5">
        <v>0</v>
      </c>
      <c r="HT530" s="5">
        <v>0</v>
      </c>
      <c r="HU530" s="5">
        <v>0</v>
      </c>
      <c r="HV530" s="5">
        <v>0</v>
      </c>
      <c r="HW530" s="5">
        <v>0</v>
      </c>
      <c r="HX530" s="5">
        <v>0</v>
      </c>
      <c r="HY530" s="5">
        <v>0</v>
      </c>
      <c r="HZ530" s="5">
        <v>0</v>
      </c>
      <c r="IA530" s="5">
        <v>0</v>
      </c>
      <c r="IB530" s="5">
        <v>0</v>
      </c>
      <c r="IC530" s="5">
        <v>0</v>
      </c>
      <c r="ID530" s="5">
        <v>0</v>
      </c>
      <c r="IE530" s="5">
        <v>0</v>
      </c>
      <c r="IF530" s="5">
        <v>0</v>
      </c>
      <c r="IG530" s="5">
        <v>0</v>
      </c>
      <c r="IH530" s="5">
        <v>0</v>
      </c>
      <c r="II530" s="5">
        <v>0</v>
      </c>
      <c r="IJ530" s="5">
        <v>0</v>
      </c>
      <c r="IK530" s="5">
        <v>0</v>
      </c>
      <c r="IL530" s="5">
        <v>0</v>
      </c>
      <c r="IM530" s="5">
        <v>0</v>
      </c>
      <c r="IN530" s="5">
        <v>0</v>
      </c>
      <c r="IO530" s="5">
        <v>0</v>
      </c>
      <c r="IP530" s="5">
        <v>0</v>
      </c>
      <c r="IQ530" s="5">
        <v>0</v>
      </c>
      <c r="IR530" s="5">
        <v>0</v>
      </c>
      <c r="IS530" s="5">
        <v>0</v>
      </c>
      <c r="IT530" s="5"/>
      <c r="IW530" s="5">
        <v>0</v>
      </c>
      <c r="IX530" s="5">
        <v>0</v>
      </c>
      <c r="IY530" s="5">
        <v>0</v>
      </c>
      <c r="IZ530" s="5">
        <v>0</v>
      </c>
      <c r="JA530" s="5">
        <v>64.777047999999994</v>
      </c>
      <c r="JB530" s="5">
        <v>131.22070499999998</v>
      </c>
      <c r="JC530" s="5">
        <v>0</v>
      </c>
      <c r="JD530" s="5">
        <v>0</v>
      </c>
      <c r="JE530" s="5">
        <v>0</v>
      </c>
      <c r="JF530" s="5">
        <v>0</v>
      </c>
      <c r="JG530" s="5">
        <v>0</v>
      </c>
      <c r="JH530" s="5">
        <v>0</v>
      </c>
      <c r="JI530" s="5">
        <v>0</v>
      </c>
      <c r="JJ530" s="5">
        <v>0</v>
      </c>
      <c r="JK530" s="5">
        <v>0</v>
      </c>
      <c r="JL530" s="5">
        <v>0</v>
      </c>
      <c r="JM530" s="5">
        <v>0</v>
      </c>
      <c r="JN530" s="5">
        <v>0</v>
      </c>
      <c r="JO530" s="5">
        <v>0</v>
      </c>
      <c r="JP530" s="5">
        <v>0</v>
      </c>
      <c r="JQ530" s="5">
        <v>0</v>
      </c>
      <c r="JR530" s="5">
        <v>0</v>
      </c>
      <c r="JS530" s="5">
        <v>0</v>
      </c>
      <c r="JT530" s="5">
        <v>0</v>
      </c>
      <c r="JU530" s="5">
        <v>0</v>
      </c>
      <c r="JV530" s="5">
        <v>0</v>
      </c>
      <c r="JW530" s="5">
        <v>0</v>
      </c>
      <c r="JX530" s="5">
        <v>0</v>
      </c>
      <c r="JY530" s="5">
        <v>0</v>
      </c>
      <c r="JZ530" s="5">
        <v>0</v>
      </c>
      <c r="KA530" s="5">
        <v>0</v>
      </c>
      <c r="KB530" s="5">
        <v>0</v>
      </c>
      <c r="KC530" s="5">
        <v>0</v>
      </c>
      <c r="KD530" s="5">
        <v>0</v>
      </c>
      <c r="KE530" s="5">
        <v>0</v>
      </c>
      <c r="KF530" s="5">
        <v>0</v>
      </c>
      <c r="KG530" s="5">
        <v>0</v>
      </c>
      <c r="KH530" s="5">
        <v>0</v>
      </c>
      <c r="KI530" s="5">
        <v>0</v>
      </c>
      <c r="KJ530" s="5">
        <v>0</v>
      </c>
      <c r="KK530" s="5">
        <v>0</v>
      </c>
      <c r="KL530" s="5">
        <v>0</v>
      </c>
      <c r="KM530" s="5">
        <v>0</v>
      </c>
      <c r="KN530" s="5">
        <v>0</v>
      </c>
      <c r="KO530" s="5">
        <v>0</v>
      </c>
      <c r="KP530" s="5">
        <v>0</v>
      </c>
      <c r="KQ530" s="5">
        <v>0</v>
      </c>
      <c r="KR530" s="5">
        <v>0</v>
      </c>
      <c r="KS530" s="5">
        <v>0</v>
      </c>
      <c r="KT530" s="5">
        <v>0</v>
      </c>
      <c r="KU530" s="5">
        <v>0</v>
      </c>
      <c r="KV530" s="5">
        <v>0</v>
      </c>
      <c r="KW530" s="5">
        <v>0</v>
      </c>
      <c r="KX530" s="5">
        <v>0</v>
      </c>
      <c r="KY530" s="5">
        <v>0</v>
      </c>
      <c r="KZ530" s="5">
        <v>0</v>
      </c>
      <c r="LA530" s="5">
        <v>0</v>
      </c>
      <c r="LB530" s="5">
        <v>0</v>
      </c>
      <c r="LC530" s="5">
        <v>0</v>
      </c>
      <c r="LD530" s="5">
        <v>0</v>
      </c>
      <c r="LE530" s="5">
        <v>0</v>
      </c>
      <c r="LF530" s="5">
        <v>0</v>
      </c>
      <c r="LG530" s="5">
        <v>0</v>
      </c>
      <c r="LH530" s="5">
        <v>0</v>
      </c>
      <c r="LI530" s="5">
        <v>0</v>
      </c>
      <c r="LJ530" s="5">
        <v>0</v>
      </c>
      <c r="LK530" s="5">
        <v>0</v>
      </c>
      <c r="LL530" s="5">
        <v>0</v>
      </c>
      <c r="LM530" s="5">
        <v>0</v>
      </c>
      <c r="LN530" s="5">
        <v>0</v>
      </c>
      <c r="LO530" s="5">
        <v>0</v>
      </c>
      <c r="LP530" s="5">
        <v>0</v>
      </c>
      <c r="LQ530" s="5"/>
      <c r="LT530" s="5">
        <v>0</v>
      </c>
      <c r="LU530" s="5">
        <v>0</v>
      </c>
      <c r="LV530" s="5">
        <v>0</v>
      </c>
      <c r="LW530" s="5">
        <v>0</v>
      </c>
      <c r="LX530" s="5">
        <v>68.614015999999992</v>
      </c>
      <c r="LY530" s="5">
        <v>138.99336</v>
      </c>
      <c r="LZ530" s="5">
        <v>0</v>
      </c>
      <c r="MA530" s="5">
        <v>0</v>
      </c>
      <c r="MB530" s="5">
        <v>0</v>
      </c>
      <c r="MC530" s="5">
        <v>0</v>
      </c>
      <c r="MD530" s="5">
        <v>0</v>
      </c>
      <c r="ME530" s="5">
        <v>0</v>
      </c>
      <c r="MF530" s="5">
        <v>0</v>
      </c>
      <c r="MG530" s="5">
        <v>0</v>
      </c>
      <c r="MH530" s="5">
        <v>0</v>
      </c>
      <c r="MI530" s="5">
        <v>0</v>
      </c>
      <c r="MJ530" s="5">
        <v>0</v>
      </c>
      <c r="MK530" s="5">
        <v>0</v>
      </c>
      <c r="ML530" s="5">
        <v>0</v>
      </c>
      <c r="MM530" s="5">
        <v>0</v>
      </c>
      <c r="MN530" s="5">
        <v>0</v>
      </c>
      <c r="MO530" s="5">
        <v>0</v>
      </c>
      <c r="MP530" s="5">
        <v>0</v>
      </c>
      <c r="MQ530" s="5">
        <v>0</v>
      </c>
      <c r="MR530" s="5">
        <v>0</v>
      </c>
      <c r="MS530" s="5">
        <v>0</v>
      </c>
      <c r="MT530" s="5">
        <v>0</v>
      </c>
      <c r="MU530" s="5">
        <v>0</v>
      </c>
      <c r="MV530" s="5">
        <v>0</v>
      </c>
      <c r="MW530" s="5">
        <v>0</v>
      </c>
      <c r="MX530" s="5">
        <v>0</v>
      </c>
      <c r="MY530" s="5">
        <v>0</v>
      </c>
      <c r="MZ530" s="5">
        <v>0</v>
      </c>
      <c r="NA530" s="5">
        <v>0</v>
      </c>
      <c r="NB530" s="5">
        <v>0</v>
      </c>
      <c r="NC530" s="5">
        <v>0</v>
      </c>
      <c r="ND530" s="5">
        <v>0</v>
      </c>
      <c r="NE530" s="5">
        <v>0</v>
      </c>
      <c r="NF530" s="5">
        <v>0</v>
      </c>
      <c r="NG530" s="5">
        <v>0</v>
      </c>
      <c r="NH530" s="5">
        <v>0</v>
      </c>
      <c r="NI530" s="5">
        <v>0</v>
      </c>
      <c r="NJ530" s="5">
        <v>0</v>
      </c>
      <c r="NK530" s="5">
        <v>0</v>
      </c>
      <c r="NL530" s="5">
        <v>0</v>
      </c>
      <c r="NM530" s="5">
        <v>0</v>
      </c>
      <c r="NN530" s="5">
        <v>0</v>
      </c>
      <c r="NO530" s="5">
        <v>0</v>
      </c>
      <c r="NP530" s="5">
        <v>0</v>
      </c>
      <c r="NQ530" s="5">
        <v>0</v>
      </c>
      <c r="NR530" s="5">
        <v>0</v>
      </c>
      <c r="NS530" s="5">
        <v>0</v>
      </c>
      <c r="NT530" s="5">
        <v>0</v>
      </c>
      <c r="NU530" s="5">
        <v>0</v>
      </c>
      <c r="NV530" s="5">
        <v>0</v>
      </c>
      <c r="NW530" s="5">
        <v>0</v>
      </c>
      <c r="NX530" s="5">
        <v>0</v>
      </c>
      <c r="NY530" s="5">
        <v>0</v>
      </c>
      <c r="NZ530" s="5">
        <v>0</v>
      </c>
      <c r="OA530" s="5">
        <v>0</v>
      </c>
      <c r="OB530" s="5">
        <v>0</v>
      </c>
      <c r="OC530" s="5">
        <v>0</v>
      </c>
      <c r="OD530" s="5">
        <v>0</v>
      </c>
      <c r="OE530" s="5">
        <v>0</v>
      </c>
      <c r="OF530" s="5">
        <v>0</v>
      </c>
      <c r="OG530" s="5">
        <v>0</v>
      </c>
      <c r="OH530" s="5">
        <v>0</v>
      </c>
      <c r="OI530" s="5">
        <v>0</v>
      </c>
      <c r="OJ530" s="5">
        <v>0</v>
      </c>
      <c r="OK530" s="5">
        <v>0</v>
      </c>
      <c r="OL530" s="5">
        <v>0</v>
      </c>
      <c r="OM530" s="5">
        <v>0</v>
      </c>
      <c r="ON530" s="5"/>
      <c r="OQ530" s="59">
        <v>0</v>
      </c>
      <c r="OR530" s="59">
        <v>0</v>
      </c>
      <c r="OS530" s="59">
        <v>0</v>
      </c>
      <c r="OT530" s="59">
        <v>0</v>
      </c>
      <c r="OU530" s="59">
        <v>0</v>
      </c>
      <c r="OV530" s="59">
        <v>0</v>
      </c>
      <c r="OW530" s="59">
        <v>0</v>
      </c>
      <c r="OX530" s="59">
        <v>0</v>
      </c>
      <c r="OY530" s="59">
        <v>0</v>
      </c>
      <c r="OZ530" s="59">
        <v>0</v>
      </c>
      <c r="PA530" s="59">
        <v>0</v>
      </c>
      <c r="PB530" s="59">
        <v>0</v>
      </c>
      <c r="PC530" s="59">
        <v>0</v>
      </c>
      <c r="PD530" s="59">
        <v>0</v>
      </c>
      <c r="PE530" s="59">
        <v>0</v>
      </c>
      <c r="PF530" s="59">
        <v>0</v>
      </c>
      <c r="PG530" s="59">
        <v>0</v>
      </c>
      <c r="PH530" s="59">
        <v>0</v>
      </c>
      <c r="PI530" s="59">
        <v>0</v>
      </c>
      <c r="PJ530" s="59">
        <v>0</v>
      </c>
      <c r="PK530" s="59">
        <v>0</v>
      </c>
      <c r="PL530" s="59">
        <v>0</v>
      </c>
      <c r="PM530" s="59">
        <v>0</v>
      </c>
      <c r="PN530" s="59">
        <v>0</v>
      </c>
      <c r="PO530" s="59">
        <v>0</v>
      </c>
      <c r="PP530" s="59">
        <v>0</v>
      </c>
      <c r="PQ530" s="59">
        <v>0</v>
      </c>
      <c r="PR530" s="59">
        <v>0</v>
      </c>
      <c r="PS530" s="59">
        <v>0</v>
      </c>
      <c r="PT530" s="59">
        <v>0</v>
      </c>
      <c r="PU530" s="59">
        <v>0</v>
      </c>
      <c r="PV530" s="59">
        <v>0</v>
      </c>
      <c r="PW530" s="59">
        <v>0</v>
      </c>
      <c r="PX530" s="59">
        <v>0</v>
      </c>
      <c r="PY530" s="59">
        <v>0</v>
      </c>
      <c r="PZ530" s="59">
        <v>0</v>
      </c>
      <c r="QA530" s="59">
        <v>0</v>
      </c>
      <c r="QB530" s="59">
        <v>0</v>
      </c>
      <c r="QC530" s="59">
        <v>0</v>
      </c>
      <c r="QD530" s="59">
        <v>0</v>
      </c>
      <c r="QE530" s="59">
        <v>0</v>
      </c>
      <c r="QF530" s="59">
        <v>0</v>
      </c>
      <c r="QG530" s="59">
        <v>0</v>
      </c>
      <c r="QH530" s="59">
        <v>0</v>
      </c>
      <c r="QI530" s="59">
        <v>0</v>
      </c>
      <c r="QJ530" s="59">
        <v>0</v>
      </c>
      <c r="QK530" s="59">
        <v>0</v>
      </c>
      <c r="QL530" s="59">
        <v>0</v>
      </c>
      <c r="QM530" s="59">
        <v>0</v>
      </c>
      <c r="QN530" s="59">
        <v>0</v>
      </c>
      <c r="QO530" s="59">
        <v>0</v>
      </c>
      <c r="QP530" s="59">
        <v>0</v>
      </c>
      <c r="QQ530" s="59">
        <v>0</v>
      </c>
      <c r="QR530" s="59">
        <v>0</v>
      </c>
      <c r="QS530" s="59">
        <v>0</v>
      </c>
      <c r="QT530" s="59">
        <v>0</v>
      </c>
      <c r="QU530" s="59">
        <v>0</v>
      </c>
      <c r="QV530" s="59">
        <v>0</v>
      </c>
      <c r="QW530" s="59">
        <v>0</v>
      </c>
      <c r="QX530" s="59">
        <v>0</v>
      </c>
      <c r="QY530" s="59">
        <v>0</v>
      </c>
      <c r="QZ530" s="59">
        <v>0</v>
      </c>
      <c r="RA530" s="59">
        <v>0</v>
      </c>
      <c r="RB530" s="59">
        <v>0</v>
      </c>
      <c r="RC530" s="59">
        <v>0</v>
      </c>
      <c r="RD530" s="59">
        <v>0</v>
      </c>
      <c r="RE530" s="59">
        <v>0</v>
      </c>
      <c r="RF530" s="59">
        <v>0</v>
      </c>
      <c r="RG530" s="59">
        <v>0</v>
      </c>
      <c r="RH530" s="59">
        <v>0</v>
      </c>
      <c r="RI530" s="59">
        <v>0</v>
      </c>
      <c r="RJ530" s="59">
        <v>0</v>
      </c>
      <c r="RK530" s="59"/>
      <c r="RN530" s="59">
        <v>0</v>
      </c>
      <c r="RO530" s="59">
        <v>0</v>
      </c>
      <c r="RP530" s="59">
        <v>0</v>
      </c>
      <c r="RQ530" s="59">
        <v>0</v>
      </c>
      <c r="RR530" s="59">
        <v>133.39106399999997</v>
      </c>
      <c r="RS530" s="59">
        <v>270.21406500000001</v>
      </c>
      <c r="RT530" s="59">
        <v>0</v>
      </c>
      <c r="RU530" s="59">
        <v>0</v>
      </c>
      <c r="RV530" s="59">
        <v>0</v>
      </c>
      <c r="RW530" s="59">
        <v>0</v>
      </c>
      <c r="RX530" s="59">
        <v>0</v>
      </c>
      <c r="RY530" s="59">
        <v>0</v>
      </c>
      <c r="RZ530" s="59">
        <v>0</v>
      </c>
      <c r="SA530" s="59">
        <v>0</v>
      </c>
      <c r="SB530" s="59">
        <v>0</v>
      </c>
      <c r="SC530" s="59">
        <v>0</v>
      </c>
      <c r="SD530" s="59">
        <v>0</v>
      </c>
      <c r="SE530" s="59">
        <v>0</v>
      </c>
      <c r="SF530" s="59">
        <v>0</v>
      </c>
      <c r="SG530" s="59">
        <v>0</v>
      </c>
      <c r="SH530" s="59">
        <v>0</v>
      </c>
      <c r="SI530" s="59">
        <v>0</v>
      </c>
      <c r="SJ530" s="59">
        <v>0</v>
      </c>
      <c r="SK530" s="59">
        <v>0</v>
      </c>
      <c r="SL530" s="59">
        <v>0</v>
      </c>
      <c r="SM530" s="59">
        <v>0</v>
      </c>
      <c r="SN530" s="59">
        <v>0</v>
      </c>
      <c r="SO530" s="59">
        <v>0</v>
      </c>
      <c r="SP530" s="59">
        <v>0</v>
      </c>
      <c r="SQ530" s="59">
        <v>0</v>
      </c>
      <c r="SR530" s="59">
        <v>0</v>
      </c>
      <c r="SS530" s="59">
        <v>0</v>
      </c>
      <c r="ST530" s="59">
        <v>0</v>
      </c>
      <c r="SU530" s="59">
        <v>0</v>
      </c>
      <c r="SV530" s="59">
        <v>0</v>
      </c>
      <c r="SW530" s="59">
        <v>0</v>
      </c>
      <c r="SX530" s="59">
        <v>0</v>
      </c>
      <c r="SY530" s="59">
        <v>0</v>
      </c>
      <c r="SZ530" s="59">
        <v>0</v>
      </c>
      <c r="TA530" s="59">
        <v>0</v>
      </c>
      <c r="TB530" s="59">
        <v>0</v>
      </c>
      <c r="TC530" s="59">
        <v>0</v>
      </c>
      <c r="TD530" s="59">
        <v>0</v>
      </c>
      <c r="TE530" s="59">
        <v>0</v>
      </c>
      <c r="TF530" s="59">
        <v>0</v>
      </c>
      <c r="TG530" s="59">
        <v>0</v>
      </c>
      <c r="TH530" s="59">
        <v>0</v>
      </c>
      <c r="TI530" s="59">
        <v>0</v>
      </c>
      <c r="TJ530" s="59">
        <v>0</v>
      </c>
      <c r="TK530" s="59">
        <v>0</v>
      </c>
      <c r="TL530" s="59">
        <v>0</v>
      </c>
      <c r="TM530" s="59">
        <v>0</v>
      </c>
      <c r="TN530" s="59">
        <v>0</v>
      </c>
      <c r="TO530" s="59">
        <v>0</v>
      </c>
      <c r="TP530" s="59">
        <v>0</v>
      </c>
      <c r="TQ530" s="59">
        <v>0</v>
      </c>
      <c r="TR530" s="59">
        <v>0</v>
      </c>
      <c r="TS530" s="59">
        <v>0</v>
      </c>
      <c r="TT530" s="59">
        <v>0</v>
      </c>
      <c r="TU530" s="59">
        <v>0</v>
      </c>
      <c r="TV530" s="59">
        <v>0</v>
      </c>
      <c r="TW530" s="59">
        <v>0</v>
      </c>
      <c r="TX530" s="59">
        <v>0</v>
      </c>
      <c r="TY530" s="59">
        <v>0</v>
      </c>
      <c r="TZ530" s="59">
        <v>0</v>
      </c>
      <c r="UA530" s="59">
        <v>0</v>
      </c>
      <c r="UB530" s="59">
        <v>0</v>
      </c>
      <c r="UC530" s="59">
        <v>0</v>
      </c>
      <c r="UD530" s="59">
        <v>0</v>
      </c>
      <c r="UE530" s="59">
        <v>0</v>
      </c>
      <c r="UF530" s="59">
        <v>0</v>
      </c>
      <c r="UG530" s="59">
        <v>0</v>
      </c>
      <c r="UH530" s="59"/>
      <c r="UK530" s="59">
        <v>195.99775299999999</v>
      </c>
      <c r="UL530" s="59">
        <v>0</v>
      </c>
      <c r="UM530" s="59">
        <v>0</v>
      </c>
      <c r="UN530" s="59">
        <v>0</v>
      </c>
      <c r="UO530" s="59">
        <v>0</v>
      </c>
      <c r="UP530" s="59">
        <v>0</v>
      </c>
      <c r="UQ530" s="59"/>
      <c r="UT530" s="59">
        <v>207.60737599999999</v>
      </c>
      <c r="UU530" s="59">
        <v>0</v>
      </c>
      <c r="UV530" s="59">
        <v>0</v>
      </c>
      <c r="UW530" s="59">
        <v>0</v>
      </c>
      <c r="UX530" s="59">
        <v>0</v>
      </c>
      <c r="UY530" s="59">
        <v>0</v>
      </c>
      <c r="UZ530" s="59"/>
      <c r="VC530" s="59">
        <v>0</v>
      </c>
      <c r="VD530" s="59">
        <v>0</v>
      </c>
      <c r="VE530" s="59">
        <v>0</v>
      </c>
      <c r="VF530" s="59">
        <v>0</v>
      </c>
      <c r="VG530" s="59">
        <v>0</v>
      </c>
      <c r="VH530" s="59">
        <v>0</v>
      </c>
      <c r="VI530" s="59"/>
      <c r="VL530" s="59">
        <v>403.60512899999998</v>
      </c>
      <c r="VM530" s="59">
        <v>0</v>
      </c>
      <c r="VN530" s="59">
        <v>0</v>
      </c>
      <c r="VO530" s="59">
        <v>0</v>
      </c>
      <c r="VP530" s="59">
        <v>0</v>
      </c>
      <c r="VQ530" s="59">
        <v>0</v>
      </c>
      <c r="VR530" s="59"/>
      <c r="VU530" s="59">
        <v>6829.19</v>
      </c>
      <c r="VV530" s="59">
        <v>0</v>
      </c>
      <c r="VW530" s="59">
        <v>0</v>
      </c>
      <c r="VX530" s="59">
        <v>0</v>
      </c>
      <c r="VY530" s="59">
        <v>0</v>
      </c>
      <c r="VZ530" s="59">
        <v>0</v>
      </c>
      <c r="WA530" s="59"/>
      <c r="WD530" s="59">
        <v>569.09916666666663</v>
      </c>
      <c r="WE530" s="59">
        <v>0</v>
      </c>
      <c r="WF530" s="59">
        <v>0</v>
      </c>
      <c r="WG530" s="59">
        <v>0</v>
      </c>
      <c r="WH530" s="59">
        <v>0</v>
      </c>
      <c r="WI530" s="59">
        <v>0</v>
      </c>
      <c r="WJ530" s="59"/>
      <c r="WM530" s="59">
        <v>23.881626800951182</v>
      </c>
      <c r="WN530" s="59">
        <v>0</v>
      </c>
      <c r="WO530" s="59">
        <v>0</v>
      </c>
      <c r="WP530" s="59">
        <v>0</v>
      </c>
      <c r="WQ530" s="59">
        <v>0</v>
      </c>
      <c r="WR530" s="59">
        <v>0</v>
      </c>
      <c r="WS530" s="59"/>
      <c r="WV530" s="74">
        <v>0.6</v>
      </c>
      <c r="WW530" s="74">
        <v>0.6</v>
      </c>
      <c r="WX530" s="74">
        <v>0.6</v>
      </c>
      <c r="WY530" s="74">
        <v>0.6</v>
      </c>
      <c r="WZ530" s="74">
        <v>0.6</v>
      </c>
      <c r="XA530" s="74">
        <v>0.6</v>
      </c>
      <c r="XB530" s="74"/>
      <c r="XE530" s="80">
        <v>0</v>
      </c>
      <c r="XF530" s="80">
        <v>0</v>
      </c>
      <c r="XG530" s="80">
        <v>0</v>
      </c>
      <c r="XH530" s="80">
        <v>0</v>
      </c>
      <c r="XI530" s="80">
        <v>0</v>
      </c>
      <c r="XJ530" s="80">
        <v>0</v>
      </c>
      <c r="XK530" s="80"/>
      <c r="XL530" s="75"/>
      <c r="XM530" s="75"/>
      <c r="XN530" s="80">
        <v>0</v>
      </c>
      <c r="XO530" s="80">
        <v>0</v>
      </c>
      <c r="XP530" s="80">
        <v>0</v>
      </c>
      <c r="XQ530" s="80">
        <v>0</v>
      </c>
      <c r="XR530" s="80">
        <v>0</v>
      </c>
      <c r="XS530" s="80">
        <v>0</v>
      </c>
      <c r="XT530" s="80"/>
      <c r="XW530" s="80">
        <v>18</v>
      </c>
      <c r="XX530" s="80">
        <v>18</v>
      </c>
      <c r="XY530" s="80">
        <v>18</v>
      </c>
      <c r="XZ530" s="80">
        <v>18</v>
      </c>
      <c r="YA530" s="80">
        <v>18</v>
      </c>
      <c r="YB530" s="80">
        <v>18</v>
      </c>
      <c r="YC530" s="80"/>
      <c r="YF530" s="5">
        <v>49.793191879983226</v>
      </c>
      <c r="YG530" s="5">
        <v>0</v>
      </c>
      <c r="YH530" s="5">
        <v>0</v>
      </c>
      <c r="YI530" s="5">
        <v>0</v>
      </c>
      <c r="YJ530" s="5">
        <v>0</v>
      </c>
      <c r="YK530" s="5">
        <v>0</v>
      </c>
      <c r="YL530" s="5"/>
      <c r="YO530" s="5">
        <v>1074.6732060428033</v>
      </c>
      <c r="YP530" s="5">
        <v>0</v>
      </c>
      <c r="YQ530" s="5">
        <v>0</v>
      </c>
      <c r="YR530" s="5">
        <v>0</v>
      </c>
      <c r="YS530" s="5">
        <v>0</v>
      </c>
      <c r="YT530" s="5">
        <v>0</v>
      </c>
      <c r="YU530" s="5"/>
      <c r="YX530" s="5">
        <v>735.00955674878276</v>
      </c>
      <c r="YY530" s="5">
        <v>0</v>
      </c>
      <c r="YZ530" s="5">
        <v>0</v>
      </c>
      <c r="ZA530" s="5">
        <v>0</v>
      </c>
      <c r="ZB530" s="5">
        <v>0</v>
      </c>
      <c r="ZC530" s="5">
        <v>0</v>
      </c>
      <c r="ZD530" s="5"/>
      <c r="ZG530" s="5">
        <v>0</v>
      </c>
      <c r="ZH530" s="5">
        <v>0</v>
      </c>
      <c r="ZI530" s="5">
        <v>0</v>
      </c>
      <c r="ZJ530" s="5">
        <v>0</v>
      </c>
      <c r="ZK530" s="5">
        <v>0</v>
      </c>
      <c r="ZL530" s="5">
        <v>0</v>
      </c>
      <c r="ZM530" s="5"/>
      <c r="ZP530" s="60">
        <v>0</v>
      </c>
      <c r="ZQ530" s="60">
        <v>0</v>
      </c>
      <c r="ZR530" s="60">
        <v>0</v>
      </c>
      <c r="ZS530" s="60">
        <v>0</v>
      </c>
      <c r="ZT530" s="60">
        <v>0</v>
      </c>
      <c r="ZU530" s="60">
        <v>0</v>
      </c>
      <c r="ZV530" s="60"/>
      <c r="ZY530" s="60">
        <v>143.28976080570709</v>
      </c>
      <c r="ZZ530" s="60">
        <v>0</v>
      </c>
      <c r="AAA530" s="60">
        <v>0</v>
      </c>
      <c r="AAB530" s="60">
        <v>0</v>
      </c>
      <c r="AAC530" s="60">
        <v>0</v>
      </c>
      <c r="AAD530" s="60">
        <v>0</v>
      </c>
      <c r="AAE530" s="60"/>
      <c r="AAH530" s="60">
        <v>0</v>
      </c>
      <c r="AAI530" s="60">
        <v>0</v>
      </c>
      <c r="AAJ530" s="60">
        <v>0</v>
      </c>
      <c r="AAK530" s="60">
        <v>0</v>
      </c>
      <c r="AAL530" s="60">
        <v>0</v>
      </c>
      <c r="AAM530" s="60">
        <v>0</v>
      </c>
      <c r="AAN530" s="60"/>
      <c r="AAQ530" s="5">
        <v>0</v>
      </c>
      <c r="AAR530" s="5">
        <v>0</v>
      </c>
      <c r="AAS530" s="5">
        <v>0</v>
      </c>
      <c r="AAT530" s="5">
        <v>0</v>
      </c>
      <c r="AAU530" s="5">
        <v>0</v>
      </c>
      <c r="AAV530" s="5">
        <v>0</v>
      </c>
    </row>
    <row r="531" spans="2:724" ht="15" customHeight="1">
      <c r="B531" s="228">
        <v>258</v>
      </c>
      <c r="C531" s="228">
        <v>602052</v>
      </c>
      <c r="D531" s="229" t="s">
        <v>634</v>
      </c>
      <c r="E531" s="73" t="b">
        <v>0</v>
      </c>
      <c r="F531" s="230">
        <v>41664</v>
      </c>
      <c r="G531" s="230">
        <v>41881</v>
      </c>
      <c r="H531" s="57" t="s">
        <v>231</v>
      </c>
      <c r="I531" s="57" t="s">
        <v>198</v>
      </c>
      <c r="J531" s="229" t="s">
        <v>232</v>
      </c>
      <c r="K531" s="232">
        <v>0</v>
      </c>
      <c r="L531" s="232">
        <v>0</v>
      </c>
      <c r="M531" s="73" t="b">
        <v>1</v>
      </c>
      <c r="N531" s="73" t="b">
        <v>1</v>
      </c>
      <c r="O531" s="73" t="b">
        <v>1</v>
      </c>
      <c r="P531" s="27">
        <v>42760</v>
      </c>
      <c r="Q531" s="27">
        <v>42977</v>
      </c>
      <c r="R531" s="69">
        <v>0</v>
      </c>
      <c r="S531" s="69">
        <v>0.06</v>
      </c>
      <c r="T531" s="69">
        <v>0.06</v>
      </c>
      <c r="U531" s="69">
        <v>0.06</v>
      </c>
      <c r="V531" s="69">
        <v>0.06</v>
      </c>
      <c r="W531" s="69">
        <v>0.06</v>
      </c>
      <c r="Z531" s="232">
        <v>1692.78</v>
      </c>
      <c r="AA531" s="232">
        <v>8464</v>
      </c>
      <c r="AB531" s="232">
        <v>9000</v>
      </c>
      <c r="AC531" s="232">
        <v>9000</v>
      </c>
      <c r="AD531" s="232">
        <v>9000</v>
      </c>
      <c r="AE531" s="232">
        <v>9905</v>
      </c>
      <c r="AF531" s="232">
        <v>9905</v>
      </c>
      <c r="AG531" s="232">
        <v>9905</v>
      </c>
      <c r="AH531" s="232">
        <v>0</v>
      </c>
      <c r="AI531" s="232">
        <v>0</v>
      </c>
      <c r="AJ531" s="232">
        <v>0</v>
      </c>
      <c r="AK531" s="232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5">
        <v>0</v>
      </c>
      <c r="BU531" s="5">
        <v>0</v>
      </c>
      <c r="BV531" s="5">
        <v>0</v>
      </c>
      <c r="BW531" s="5">
        <v>0</v>
      </c>
      <c r="BX531" s="5">
        <v>0</v>
      </c>
      <c r="BY531" s="5">
        <v>0</v>
      </c>
      <c r="BZ531" s="5">
        <v>0</v>
      </c>
      <c r="CA531" s="5">
        <v>0</v>
      </c>
      <c r="CB531" s="5">
        <v>0</v>
      </c>
      <c r="CC531" s="5">
        <v>0</v>
      </c>
      <c r="CD531" s="5">
        <v>0</v>
      </c>
      <c r="CE531" s="5">
        <v>0</v>
      </c>
      <c r="CF531" s="5">
        <v>0</v>
      </c>
      <c r="CG531" s="5">
        <v>0</v>
      </c>
      <c r="CH531" s="5">
        <v>0</v>
      </c>
      <c r="CI531" s="5">
        <v>0</v>
      </c>
      <c r="CJ531" s="5">
        <v>0</v>
      </c>
      <c r="CK531" s="5">
        <v>0</v>
      </c>
      <c r="CL531" s="5">
        <v>0</v>
      </c>
      <c r="CM531" s="5">
        <v>0</v>
      </c>
      <c r="CN531" s="5">
        <v>0</v>
      </c>
      <c r="CO531" s="5">
        <v>0</v>
      </c>
      <c r="CP531" s="5">
        <v>0</v>
      </c>
      <c r="CQ531" s="5">
        <v>0</v>
      </c>
      <c r="CR531" s="5">
        <v>0</v>
      </c>
      <c r="CS531" s="5">
        <v>0</v>
      </c>
      <c r="CU531" s="69">
        <v>0</v>
      </c>
      <c r="CV531" s="69">
        <v>0</v>
      </c>
      <c r="CW531" s="69">
        <v>0</v>
      </c>
      <c r="CX531" s="69">
        <v>0</v>
      </c>
      <c r="CY531" s="69">
        <v>0</v>
      </c>
      <c r="CZ531" s="69">
        <v>0</v>
      </c>
      <c r="DC531" s="5">
        <v>0</v>
      </c>
      <c r="DD531" s="5">
        <v>0</v>
      </c>
      <c r="DE531" s="5">
        <v>0</v>
      </c>
      <c r="DF531" s="5">
        <v>0</v>
      </c>
      <c r="DG531" s="5">
        <v>0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</v>
      </c>
      <c r="DN531" s="5">
        <v>0</v>
      </c>
      <c r="DO531" s="5">
        <v>0</v>
      </c>
      <c r="DP531" s="5">
        <v>0</v>
      </c>
      <c r="DQ531" s="5">
        <v>0</v>
      </c>
      <c r="DR531" s="5">
        <v>0</v>
      </c>
      <c r="DS531" s="5">
        <v>0</v>
      </c>
      <c r="DT531" s="5">
        <v>0</v>
      </c>
      <c r="DU531" s="5">
        <v>0</v>
      </c>
      <c r="DV531" s="5">
        <v>0</v>
      </c>
      <c r="DW531" s="5">
        <v>0</v>
      </c>
      <c r="DX531" s="5">
        <v>0</v>
      </c>
      <c r="DY531" s="5">
        <v>0</v>
      </c>
      <c r="DZ531" s="5">
        <v>0</v>
      </c>
      <c r="EA531" s="5">
        <v>0</v>
      </c>
      <c r="EB531" s="5">
        <v>0</v>
      </c>
      <c r="EC531" s="5">
        <v>0</v>
      </c>
      <c r="ED531" s="5">
        <v>0</v>
      </c>
      <c r="EE531" s="5">
        <v>0</v>
      </c>
      <c r="EF531" s="5">
        <v>0</v>
      </c>
      <c r="EG531" s="5">
        <v>0</v>
      </c>
      <c r="EH531" s="5">
        <v>0</v>
      </c>
      <c r="EI531" s="5">
        <v>0</v>
      </c>
      <c r="EJ531" s="5">
        <v>0</v>
      </c>
      <c r="EK531" s="5">
        <v>0</v>
      </c>
      <c r="EL531" s="5">
        <v>0</v>
      </c>
      <c r="EM531" s="5">
        <v>0</v>
      </c>
      <c r="EN531" s="5">
        <v>0</v>
      </c>
      <c r="EO531" s="5">
        <v>0</v>
      </c>
      <c r="EP531" s="5">
        <v>0</v>
      </c>
      <c r="EQ531" s="5">
        <v>0</v>
      </c>
      <c r="ER531" s="5">
        <v>0</v>
      </c>
      <c r="ES531" s="5">
        <v>0</v>
      </c>
      <c r="ET531" s="5">
        <v>0</v>
      </c>
      <c r="EU531" s="5">
        <v>0</v>
      </c>
      <c r="EV531" s="5">
        <v>0</v>
      </c>
      <c r="EW531" s="5">
        <v>0</v>
      </c>
      <c r="EX531" s="5">
        <v>0</v>
      </c>
      <c r="EY531" s="5">
        <v>0</v>
      </c>
      <c r="EZ531" s="5">
        <v>0</v>
      </c>
      <c r="FA531" s="5">
        <v>0</v>
      </c>
      <c r="FB531" s="5">
        <v>0</v>
      </c>
      <c r="FC531" s="5">
        <v>0</v>
      </c>
      <c r="FD531" s="5">
        <v>0</v>
      </c>
      <c r="FE531" s="5">
        <v>0</v>
      </c>
      <c r="FF531" s="5">
        <v>0</v>
      </c>
      <c r="FG531" s="5">
        <v>0</v>
      </c>
      <c r="FH531" s="5">
        <v>0</v>
      </c>
      <c r="FI531" s="5">
        <v>0</v>
      </c>
      <c r="FJ531" s="5">
        <v>0</v>
      </c>
      <c r="FK531" s="5">
        <v>0</v>
      </c>
      <c r="FL531" s="5">
        <v>0</v>
      </c>
      <c r="FM531" s="5">
        <v>0</v>
      </c>
      <c r="FN531" s="5">
        <v>0</v>
      </c>
      <c r="FO531" s="5">
        <v>0</v>
      </c>
      <c r="FP531" s="5">
        <v>0</v>
      </c>
      <c r="FQ531" s="5">
        <v>0</v>
      </c>
      <c r="FR531" s="5">
        <v>0</v>
      </c>
      <c r="FS531" s="5">
        <v>0</v>
      </c>
      <c r="FT531" s="5">
        <v>0</v>
      </c>
      <c r="FU531" s="5">
        <v>0</v>
      </c>
      <c r="FV531" s="5">
        <v>0</v>
      </c>
      <c r="FW531" s="5"/>
      <c r="FZ531" s="5">
        <v>1692.78</v>
      </c>
      <c r="GA531" s="5">
        <v>8464</v>
      </c>
      <c r="GB531" s="5">
        <v>9000</v>
      </c>
      <c r="GC531" s="5">
        <v>9000</v>
      </c>
      <c r="GD531" s="5">
        <v>9000</v>
      </c>
      <c r="GE531" s="5">
        <v>9905</v>
      </c>
      <c r="GF531" s="5">
        <v>9905</v>
      </c>
      <c r="GG531" s="5">
        <v>9905</v>
      </c>
      <c r="GH531" s="5">
        <v>0</v>
      </c>
      <c r="GI531" s="5">
        <v>0</v>
      </c>
      <c r="GJ531" s="5">
        <v>0</v>
      </c>
      <c r="GK531" s="5">
        <v>0</v>
      </c>
      <c r="GL531" s="5">
        <v>0</v>
      </c>
      <c r="GM531" s="5">
        <v>0</v>
      </c>
      <c r="GN531" s="5">
        <v>0</v>
      </c>
      <c r="GO531" s="5">
        <v>0</v>
      </c>
      <c r="GP531" s="5">
        <v>0</v>
      </c>
      <c r="GQ531" s="5">
        <v>0</v>
      </c>
      <c r="GR531" s="5">
        <v>0</v>
      </c>
      <c r="GS531" s="5">
        <v>0</v>
      </c>
      <c r="GT531" s="5">
        <v>0</v>
      </c>
      <c r="GU531" s="5">
        <v>0</v>
      </c>
      <c r="GV531" s="5">
        <v>0</v>
      </c>
      <c r="GW531" s="5">
        <v>0</v>
      </c>
      <c r="GX531" s="5">
        <v>0</v>
      </c>
      <c r="GY531" s="5">
        <v>0</v>
      </c>
      <c r="GZ531" s="5">
        <v>0</v>
      </c>
      <c r="HA531" s="5">
        <v>0</v>
      </c>
      <c r="HB531" s="5">
        <v>0</v>
      </c>
      <c r="HC531" s="5">
        <v>0</v>
      </c>
      <c r="HD531" s="5">
        <v>0</v>
      </c>
      <c r="HE531" s="5">
        <v>0</v>
      </c>
      <c r="HF531" s="5">
        <v>0</v>
      </c>
      <c r="HG531" s="5">
        <v>0</v>
      </c>
      <c r="HH531" s="5">
        <v>0</v>
      </c>
      <c r="HI531" s="5">
        <v>0</v>
      </c>
      <c r="HJ531" s="5">
        <v>0</v>
      </c>
      <c r="HK531" s="5">
        <v>0</v>
      </c>
      <c r="HL531" s="5">
        <v>0</v>
      </c>
      <c r="HM531" s="5">
        <v>0</v>
      </c>
      <c r="HN531" s="5">
        <v>0</v>
      </c>
      <c r="HO531" s="5">
        <v>0</v>
      </c>
      <c r="HP531" s="5">
        <v>0</v>
      </c>
      <c r="HQ531" s="5">
        <v>0</v>
      </c>
      <c r="HR531" s="5">
        <v>0</v>
      </c>
      <c r="HS531" s="5">
        <v>0</v>
      </c>
      <c r="HT531" s="5">
        <v>0</v>
      </c>
      <c r="HU531" s="5">
        <v>0</v>
      </c>
      <c r="HV531" s="5">
        <v>0</v>
      </c>
      <c r="HW531" s="5">
        <v>0</v>
      </c>
      <c r="HX531" s="5">
        <v>0</v>
      </c>
      <c r="HY531" s="5">
        <v>0</v>
      </c>
      <c r="HZ531" s="5">
        <v>0</v>
      </c>
      <c r="IA531" s="5">
        <v>0</v>
      </c>
      <c r="IB531" s="5">
        <v>0</v>
      </c>
      <c r="IC531" s="5">
        <v>0</v>
      </c>
      <c r="ID531" s="5">
        <v>0</v>
      </c>
      <c r="IE531" s="5">
        <v>0</v>
      </c>
      <c r="IF531" s="5">
        <v>0</v>
      </c>
      <c r="IG531" s="5">
        <v>0</v>
      </c>
      <c r="IH531" s="5">
        <v>0</v>
      </c>
      <c r="II531" s="5">
        <v>0</v>
      </c>
      <c r="IJ531" s="5">
        <v>0</v>
      </c>
      <c r="IK531" s="5">
        <v>0</v>
      </c>
      <c r="IL531" s="5">
        <v>0</v>
      </c>
      <c r="IM531" s="5">
        <v>0</v>
      </c>
      <c r="IN531" s="5">
        <v>0</v>
      </c>
      <c r="IO531" s="5">
        <v>0</v>
      </c>
      <c r="IP531" s="5">
        <v>0</v>
      </c>
      <c r="IQ531" s="5">
        <v>0</v>
      </c>
      <c r="IR531" s="5">
        <v>0</v>
      </c>
      <c r="IS531" s="5">
        <v>0</v>
      </c>
      <c r="IT531" s="5"/>
      <c r="IW531" s="5">
        <v>48.582785999999999</v>
      </c>
      <c r="IX531" s="5">
        <v>242.91679999999999</v>
      </c>
      <c r="IY531" s="5">
        <v>258.3</v>
      </c>
      <c r="IZ531" s="5">
        <v>258.3</v>
      </c>
      <c r="JA531" s="5">
        <v>258.3</v>
      </c>
      <c r="JB531" s="5">
        <v>284.27350000000001</v>
      </c>
      <c r="JC531" s="5">
        <v>284.27350000000001</v>
      </c>
      <c r="JD531" s="5">
        <v>284.27350000000001</v>
      </c>
      <c r="JE531" s="5">
        <v>0</v>
      </c>
      <c r="JF531" s="5">
        <v>0</v>
      </c>
      <c r="JG531" s="5">
        <v>0</v>
      </c>
      <c r="JH531" s="5">
        <v>0</v>
      </c>
      <c r="JI531" s="5">
        <v>0</v>
      </c>
      <c r="JJ531" s="5">
        <v>0</v>
      </c>
      <c r="JK531" s="5">
        <v>0</v>
      </c>
      <c r="JL531" s="5">
        <v>0</v>
      </c>
      <c r="JM531" s="5">
        <v>0</v>
      </c>
      <c r="JN531" s="5">
        <v>0</v>
      </c>
      <c r="JO531" s="5">
        <v>0</v>
      </c>
      <c r="JP531" s="5">
        <v>0</v>
      </c>
      <c r="JQ531" s="5">
        <v>0</v>
      </c>
      <c r="JR531" s="5">
        <v>0</v>
      </c>
      <c r="JS531" s="5">
        <v>0</v>
      </c>
      <c r="JT531" s="5">
        <v>0</v>
      </c>
      <c r="JU531" s="5">
        <v>0</v>
      </c>
      <c r="JV531" s="5">
        <v>0</v>
      </c>
      <c r="JW531" s="5">
        <v>0</v>
      </c>
      <c r="JX531" s="5">
        <v>0</v>
      </c>
      <c r="JY531" s="5">
        <v>0</v>
      </c>
      <c r="JZ531" s="5">
        <v>0</v>
      </c>
      <c r="KA531" s="5">
        <v>0</v>
      </c>
      <c r="KB531" s="5">
        <v>0</v>
      </c>
      <c r="KC531" s="5">
        <v>0</v>
      </c>
      <c r="KD531" s="5">
        <v>0</v>
      </c>
      <c r="KE531" s="5">
        <v>0</v>
      </c>
      <c r="KF531" s="5">
        <v>0</v>
      </c>
      <c r="KG531" s="5">
        <v>0</v>
      </c>
      <c r="KH531" s="5">
        <v>0</v>
      </c>
      <c r="KI531" s="5">
        <v>0</v>
      </c>
      <c r="KJ531" s="5">
        <v>0</v>
      </c>
      <c r="KK531" s="5">
        <v>0</v>
      </c>
      <c r="KL531" s="5">
        <v>0</v>
      </c>
      <c r="KM531" s="5">
        <v>0</v>
      </c>
      <c r="KN531" s="5">
        <v>0</v>
      </c>
      <c r="KO531" s="5">
        <v>0</v>
      </c>
      <c r="KP531" s="5">
        <v>0</v>
      </c>
      <c r="KQ531" s="5">
        <v>0</v>
      </c>
      <c r="KR531" s="5">
        <v>0</v>
      </c>
      <c r="KS531" s="5">
        <v>0</v>
      </c>
      <c r="KT531" s="5">
        <v>0</v>
      </c>
      <c r="KU531" s="5">
        <v>0</v>
      </c>
      <c r="KV531" s="5">
        <v>0</v>
      </c>
      <c r="KW531" s="5">
        <v>0</v>
      </c>
      <c r="KX531" s="5">
        <v>0</v>
      </c>
      <c r="KY531" s="5">
        <v>0</v>
      </c>
      <c r="KZ531" s="5">
        <v>0</v>
      </c>
      <c r="LA531" s="5">
        <v>0</v>
      </c>
      <c r="LB531" s="5">
        <v>0</v>
      </c>
      <c r="LC531" s="5">
        <v>0</v>
      </c>
      <c r="LD531" s="5">
        <v>0</v>
      </c>
      <c r="LE531" s="5">
        <v>0</v>
      </c>
      <c r="LF531" s="5">
        <v>0</v>
      </c>
      <c r="LG531" s="5">
        <v>0</v>
      </c>
      <c r="LH531" s="5">
        <v>0</v>
      </c>
      <c r="LI531" s="5">
        <v>0</v>
      </c>
      <c r="LJ531" s="5">
        <v>0</v>
      </c>
      <c r="LK531" s="5">
        <v>0</v>
      </c>
      <c r="LL531" s="5">
        <v>0</v>
      </c>
      <c r="LM531" s="5">
        <v>0</v>
      </c>
      <c r="LN531" s="5">
        <v>0</v>
      </c>
      <c r="LO531" s="5">
        <v>0</v>
      </c>
      <c r="LP531" s="5">
        <v>0</v>
      </c>
      <c r="LQ531" s="5"/>
      <c r="LT531" s="5">
        <v>51.460512000000001</v>
      </c>
      <c r="LU531" s="5">
        <v>257.30560000000003</v>
      </c>
      <c r="LV531" s="5">
        <v>273.60000000000002</v>
      </c>
      <c r="LW531" s="5">
        <v>273.60000000000002</v>
      </c>
      <c r="LX531" s="5">
        <v>273.60000000000002</v>
      </c>
      <c r="LY531" s="5">
        <v>301.11200000000002</v>
      </c>
      <c r="LZ531" s="5">
        <v>301.11200000000002</v>
      </c>
      <c r="MA531" s="5">
        <v>301.11200000000002</v>
      </c>
      <c r="MB531" s="5">
        <v>0</v>
      </c>
      <c r="MC531" s="5">
        <v>0</v>
      </c>
      <c r="MD531" s="5">
        <v>0</v>
      </c>
      <c r="ME531" s="5">
        <v>0</v>
      </c>
      <c r="MF531" s="5">
        <v>0</v>
      </c>
      <c r="MG531" s="5">
        <v>0</v>
      </c>
      <c r="MH531" s="5">
        <v>0</v>
      </c>
      <c r="MI531" s="5">
        <v>0</v>
      </c>
      <c r="MJ531" s="5">
        <v>0</v>
      </c>
      <c r="MK531" s="5">
        <v>0</v>
      </c>
      <c r="ML531" s="5">
        <v>0</v>
      </c>
      <c r="MM531" s="5">
        <v>0</v>
      </c>
      <c r="MN531" s="5">
        <v>0</v>
      </c>
      <c r="MO531" s="5">
        <v>0</v>
      </c>
      <c r="MP531" s="5">
        <v>0</v>
      </c>
      <c r="MQ531" s="5">
        <v>0</v>
      </c>
      <c r="MR531" s="5">
        <v>0</v>
      </c>
      <c r="MS531" s="5">
        <v>0</v>
      </c>
      <c r="MT531" s="5">
        <v>0</v>
      </c>
      <c r="MU531" s="5">
        <v>0</v>
      </c>
      <c r="MV531" s="5">
        <v>0</v>
      </c>
      <c r="MW531" s="5">
        <v>0</v>
      </c>
      <c r="MX531" s="5">
        <v>0</v>
      </c>
      <c r="MY531" s="5">
        <v>0</v>
      </c>
      <c r="MZ531" s="5">
        <v>0</v>
      </c>
      <c r="NA531" s="5">
        <v>0</v>
      </c>
      <c r="NB531" s="5">
        <v>0</v>
      </c>
      <c r="NC531" s="5">
        <v>0</v>
      </c>
      <c r="ND531" s="5">
        <v>0</v>
      </c>
      <c r="NE531" s="5">
        <v>0</v>
      </c>
      <c r="NF531" s="5">
        <v>0</v>
      </c>
      <c r="NG531" s="5">
        <v>0</v>
      </c>
      <c r="NH531" s="5">
        <v>0</v>
      </c>
      <c r="NI531" s="5">
        <v>0</v>
      </c>
      <c r="NJ531" s="5">
        <v>0</v>
      </c>
      <c r="NK531" s="5">
        <v>0</v>
      </c>
      <c r="NL531" s="5">
        <v>0</v>
      </c>
      <c r="NM531" s="5">
        <v>0</v>
      </c>
      <c r="NN531" s="5">
        <v>0</v>
      </c>
      <c r="NO531" s="5">
        <v>0</v>
      </c>
      <c r="NP531" s="5">
        <v>0</v>
      </c>
      <c r="NQ531" s="5">
        <v>0</v>
      </c>
      <c r="NR531" s="5">
        <v>0</v>
      </c>
      <c r="NS531" s="5">
        <v>0</v>
      </c>
      <c r="NT531" s="5">
        <v>0</v>
      </c>
      <c r="NU531" s="5">
        <v>0</v>
      </c>
      <c r="NV531" s="5">
        <v>0</v>
      </c>
      <c r="NW531" s="5">
        <v>0</v>
      </c>
      <c r="NX531" s="5">
        <v>0</v>
      </c>
      <c r="NY531" s="5">
        <v>0</v>
      </c>
      <c r="NZ531" s="5">
        <v>0</v>
      </c>
      <c r="OA531" s="5">
        <v>0</v>
      </c>
      <c r="OB531" s="5">
        <v>0</v>
      </c>
      <c r="OC531" s="5">
        <v>0</v>
      </c>
      <c r="OD531" s="5">
        <v>0</v>
      </c>
      <c r="OE531" s="5">
        <v>0</v>
      </c>
      <c r="OF531" s="5">
        <v>0</v>
      </c>
      <c r="OG531" s="5">
        <v>0</v>
      </c>
      <c r="OH531" s="5">
        <v>0</v>
      </c>
      <c r="OI531" s="5">
        <v>0</v>
      </c>
      <c r="OJ531" s="5">
        <v>0</v>
      </c>
      <c r="OK531" s="5">
        <v>0</v>
      </c>
      <c r="OL531" s="5">
        <v>0</v>
      </c>
      <c r="OM531" s="5">
        <v>0</v>
      </c>
      <c r="ON531" s="5"/>
      <c r="OQ531" s="59">
        <v>0</v>
      </c>
      <c r="OR531" s="59">
        <v>0</v>
      </c>
      <c r="OS531" s="59">
        <v>0</v>
      </c>
      <c r="OT531" s="59">
        <v>0</v>
      </c>
      <c r="OU531" s="59">
        <v>0</v>
      </c>
      <c r="OV531" s="59">
        <v>0</v>
      </c>
      <c r="OW531" s="59">
        <v>0</v>
      </c>
      <c r="OX531" s="59">
        <v>0</v>
      </c>
      <c r="OY531" s="59">
        <v>0</v>
      </c>
      <c r="OZ531" s="59">
        <v>0</v>
      </c>
      <c r="PA531" s="59">
        <v>0</v>
      </c>
      <c r="PB531" s="59">
        <v>0</v>
      </c>
      <c r="PC531" s="59">
        <v>0</v>
      </c>
      <c r="PD531" s="59">
        <v>0</v>
      </c>
      <c r="PE531" s="59">
        <v>0</v>
      </c>
      <c r="PF531" s="59">
        <v>0</v>
      </c>
      <c r="PG531" s="59">
        <v>0</v>
      </c>
      <c r="PH531" s="59">
        <v>0</v>
      </c>
      <c r="PI531" s="59">
        <v>0</v>
      </c>
      <c r="PJ531" s="59">
        <v>0</v>
      </c>
      <c r="PK531" s="59">
        <v>0</v>
      </c>
      <c r="PL531" s="59">
        <v>0</v>
      </c>
      <c r="PM531" s="59">
        <v>0</v>
      </c>
      <c r="PN531" s="59">
        <v>0</v>
      </c>
      <c r="PO531" s="59">
        <v>0</v>
      </c>
      <c r="PP531" s="59">
        <v>0</v>
      </c>
      <c r="PQ531" s="59">
        <v>0</v>
      </c>
      <c r="PR531" s="59">
        <v>0</v>
      </c>
      <c r="PS531" s="59">
        <v>0</v>
      </c>
      <c r="PT531" s="59">
        <v>0</v>
      </c>
      <c r="PU531" s="59">
        <v>0</v>
      </c>
      <c r="PV531" s="59">
        <v>0</v>
      </c>
      <c r="PW531" s="59">
        <v>0</v>
      </c>
      <c r="PX531" s="59">
        <v>0</v>
      </c>
      <c r="PY531" s="59">
        <v>0</v>
      </c>
      <c r="PZ531" s="59">
        <v>0</v>
      </c>
      <c r="QA531" s="59">
        <v>0</v>
      </c>
      <c r="QB531" s="59">
        <v>0</v>
      </c>
      <c r="QC531" s="59">
        <v>0</v>
      </c>
      <c r="QD531" s="59">
        <v>0</v>
      </c>
      <c r="QE531" s="59">
        <v>0</v>
      </c>
      <c r="QF531" s="59">
        <v>0</v>
      </c>
      <c r="QG531" s="59">
        <v>0</v>
      </c>
      <c r="QH531" s="59">
        <v>0</v>
      </c>
      <c r="QI531" s="59">
        <v>0</v>
      </c>
      <c r="QJ531" s="59">
        <v>0</v>
      </c>
      <c r="QK531" s="59">
        <v>0</v>
      </c>
      <c r="QL531" s="59">
        <v>0</v>
      </c>
      <c r="QM531" s="59">
        <v>0</v>
      </c>
      <c r="QN531" s="59">
        <v>0</v>
      </c>
      <c r="QO531" s="59">
        <v>0</v>
      </c>
      <c r="QP531" s="59">
        <v>0</v>
      </c>
      <c r="QQ531" s="59">
        <v>0</v>
      </c>
      <c r="QR531" s="59">
        <v>0</v>
      </c>
      <c r="QS531" s="59">
        <v>0</v>
      </c>
      <c r="QT531" s="59">
        <v>0</v>
      </c>
      <c r="QU531" s="59">
        <v>0</v>
      </c>
      <c r="QV531" s="59">
        <v>0</v>
      </c>
      <c r="QW531" s="59">
        <v>0</v>
      </c>
      <c r="QX531" s="59">
        <v>0</v>
      </c>
      <c r="QY531" s="59">
        <v>0</v>
      </c>
      <c r="QZ531" s="59">
        <v>0</v>
      </c>
      <c r="RA531" s="59">
        <v>0</v>
      </c>
      <c r="RB531" s="59">
        <v>0</v>
      </c>
      <c r="RC531" s="59">
        <v>0</v>
      </c>
      <c r="RD531" s="59">
        <v>0</v>
      </c>
      <c r="RE531" s="59">
        <v>0</v>
      </c>
      <c r="RF531" s="59">
        <v>0</v>
      </c>
      <c r="RG531" s="59">
        <v>0</v>
      </c>
      <c r="RH531" s="59">
        <v>0</v>
      </c>
      <c r="RI531" s="59">
        <v>0</v>
      </c>
      <c r="RJ531" s="59">
        <v>0</v>
      </c>
      <c r="RK531" s="59"/>
      <c r="RN531" s="59">
        <v>100.04329799999999</v>
      </c>
      <c r="RO531" s="59">
        <v>500.22239999999999</v>
      </c>
      <c r="RP531" s="59">
        <v>531.90000000000009</v>
      </c>
      <c r="RQ531" s="59">
        <v>531.90000000000009</v>
      </c>
      <c r="RR531" s="59">
        <v>531.90000000000009</v>
      </c>
      <c r="RS531" s="59">
        <v>585.38550000000009</v>
      </c>
      <c r="RT531" s="59">
        <v>585.38550000000009</v>
      </c>
      <c r="RU531" s="59">
        <v>585.38550000000009</v>
      </c>
      <c r="RV531" s="59">
        <v>0</v>
      </c>
      <c r="RW531" s="59">
        <v>0</v>
      </c>
      <c r="RX531" s="59">
        <v>0</v>
      </c>
      <c r="RY531" s="59">
        <v>0</v>
      </c>
      <c r="RZ531" s="59">
        <v>0</v>
      </c>
      <c r="SA531" s="59">
        <v>0</v>
      </c>
      <c r="SB531" s="59">
        <v>0</v>
      </c>
      <c r="SC531" s="59">
        <v>0</v>
      </c>
      <c r="SD531" s="59">
        <v>0</v>
      </c>
      <c r="SE531" s="59">
        <v>0</v>
      </c>
      <c r="SF531" s="59">
        <v>0</v>
      </c>
      <c r="SG531" s="59">
        <v>0</v>
      </c>
      <c r="SH531" s="59">
        <v>0</v>
      </c>
      <c r="SI531" s="59">
        <v>0</v>
      </c>
      <c r="SJ531" s="59">
        <v>0</v>
      </c>
      <c r="SK531" s="59">
        <v>0</v>
      </c>
      <c r="SL531" s="59">
        <v>0</v>
      </c>
      <c r="SM531" s="59">
        <v>0</v>
      </c>
      <c r="SN531" s="59">
        <v>0</v>
      </c>
      <c r="SO531" s="59">
        <v>0</v>
      </c>
      <c r="SP531" s="59">
        <v>0</v>
      </c>
      <c r="SQ531" s="59">
        <v>0</v>
      </c>
      <c r="SR531" s="59">
        <v>0</v>
      </c>
      <c r="SS531" s="59">
        <v>0</v>
      </c>
      <c r="ST531" s="59">
        <v>0</v>
      </c>
      <c r="SU531" s="59">
        <v>0</v>
      </c>
      <c r="SV531" s="59">
        <v>0</v>
      </c>
      <c r="SW531" s="59">
        <v>0</v>
      </c>
      <c r="SX531" s="59">
        <v>0</v>
      </c>
      <c r="SY531" s="59">
        <v>0</v>
      </c>
      <c r="SZ531" s="59">
        <v>0</v>
      </c>
      <c r="TA531" s="59">
        <v>0</v>
      </c>
      <c r="TB531" s="59">
        <v>0</v>
      </c>
      <c r="TC531" s="59">
        <v>0</v>
      </c>
      <c r="TD531" s="59">
        <v>0</v>
      </c>
      <c r="TE531" s="59">
        <v>0</v>
      </c>
      <c r="TF531" s="59">
        <v>0</v>
      </c>
      <c r="TG531" s="59">
        <v>0</v>
      </c>
      <c r="TH531" s="59">
        <v>0</v>
      </c>
      <c r="TI531" s="59">
        <v>0</v>
      </c>
      <c r="TJ531" s="59">
        <v>0</v>
      </c>
      <c r="TK531" s="59">
        <v>0</v>
      </c>
      <c r="TL531" s="59">
        <v>0</v>
      </c>
      <c r="TM531" s="59">
        <v>0</v>
      </c>
      <c r="TN531" s="59">
        <v>0</v>
      </c>
      <c r="TO531" s="59">
        <v>0</v>
      </c>
      <c r="TP531" s="59">
        <v>0</v>
      </c>
      <c r="TQ531" s="59">
        <v>0</v>
      </c>
      <c r="TR531" s="59">
        <v>0</v>
      </c>
      <c r="TS531" s="59">
        <v>0</v>
      </c>
      <c r="TT531" s="59">
        <v>0</v>
      </c>
      <c r="TU531" s="59">
        <v>0</v>
      </c>
      <c r="TV531" s="59">
        <v>0</v>
      </c>
      <c r="TW531" s="59">
        <v>0</v>
      </c>
      <c r="TX531" s="59">
        <v>0</v>
      </c>
      <c r="TY531" s="59">
        <v>0</v>
      </c>
      <c r="TZ531" s="59">
        <v>0</v>
      </c>
      <c r="UA531" s="59">
        <v>0</v>
      </c>
      <c r="UB531" s="59">
        <v>0</v>
      </c>
      <c r="UC531" s="59">
        <v>0</v>
      </c>
      <c r="UD531" s="59">
        <v>0</v>
      </c>
      <c r="UE531" s="59">
        <v>0</v>
      </c>
      <c r="UF531" s="59">
        <v>0</v>
      </c>
      <c r="UG531" s="59">
        <v>0</v>
      </c>
      <c r="UH531" s="59"/>
      <c r="UK531" s="59">
        <v>1919.220086</v>
      </c>
      <c r="UL531" s="59">
        <v>0</v>
      </c>
      <c r="UM531" s="59">
        <v>0</v>
      </c>
      <c r="UN531" s="59">
        <v>0</v>
      </c>
      <c r="UO531" s="59">
        <v>0</v>
      </c>
      <c r="UP531" s="59">
        <v>0</v>
      </c>
      <c r="UQ531" s="59"/>
      <c r="UT531" s="59">
        <v>2032.9021120000002</v>
      </c>
      <c r="UU531" s="59">
        <v>0</v>
      </c>
      <c r="UV531" s="59">
        <v>0</v>
      </c>
      <c r="UW531" s="59">
        <v>0</v>
      </c>
      <c r="UX531" s="59">
        <v>0</v>
      </c>
      <c r="UY531" s="59">
        <v>0</v>
      </c>
      <c r="UZ531" s="59"/>
      <c r="VC531" s="59">
        <v>0</v>
      </c>
      <c r="VD531" s="59">
        <v>0</v>
      </c>
      <c r="VE531" s="59">
        <v>0</v>
      </c>
      <c r="VF531" s="59">
        <v>0</v>
      </c>
      <c r="VG531" s="59">
        <v>0</v>
      </c>
      <c r="VH531" s="59">
        <v>0</v>
      </c>
      <c r="VI531" s="59"/>
      <c r="VL531" s="59">
        <v>3952.122198</v>
      </c>
      <c r="VM531" s="59">
        <v>0</v>
      </c>
      <c r="VN531" s="59">
        <v>0</v>
      </c>
      <c r="VO531" s="59">
        <v>0</v>
      </c>
      <c r="VP531" s="59">
        <v>0</v>
      </c>
      <c r="VQ531" s="59">
        <v>0</v>
      </c>
      <c r="VR531" s="59"/>
      <c r="VU531" s="59">
        <v>66871.78</v>
      </c>
      <c r="VV531" s="59">
        <v>0</v>
      </c>
      <c r="VW531" s="59">
        <v>0</v>
      </c>
      <c r="VX531" s="59">
        <v>0</v>
      </c>
      <c r="VY531" s="59">
        <v>0</v>
      </c>
      <c r="VZ531" s="59">
        <v>0</v>
      </c>
      <c r="WA531" s="59"/>
      <c r="WD531" s="59">
        <v>5572.6483333333335</v>
      </c>
      <c r="WE531" s="59">
        <v>0</v>
      </c>
      <c r="WF531" s="59">
        <v>0</v>
      </c>
      <c r="WG531" s="59">
        <v>0</v>
      </c>
      <c r="WH531" s="59">
        <v>0</v>
      </c>
      <c r="WI531" s="59">
        <v>0</v>
      </c>
      <c r="WJ531" s="59"/>
      <c r="WM531" s="59">
        <v>233.85011889774796</v>
      </c>
      <c r="WN531" s="59">
        <v>0</v>
      </c>
      <c r="WO531" s="59">
        <v>0</v>
      </c>
      <c r="WP531" s="59">
        <v>0</v>
      </c>
      <c r="WQ531" s="59">
        <v>0</v>
      </c>
      <c r="WR531" s="59">
        <v>0</v>
      </c>
      <c r="WS531" s="59"/>
      <c r="WV531" s="74">
        <v>7.166666666666667</v>
      </c>
      <c r="WW531" s="74">
        <v>7.166666666666667</v>
      </c>
      <c r="WX531" s="74">
        <v>7.166666666666667</v>
      </c>
      <c r="WY531" s="74">
        <v>7.166666666666667</v>
      </c>
      <c r="WZ531" s="74">
        <v>7.166666666666667</v>
      </c>
      <c r="XA531" s="74">
        <v>7.166666666666667</v>
      </c>
      <c r="XB531" s="74"/>
      <c r="XE531" s="80">
        <v>0</v>
      </c>
      <c r="XF531" s="80">
        <v>0</v>
      </c>
      <c r="XG531" s="80">
        <v>0</v>
      </c>
      <c r="XH531" s="80">
        <v>0</v>
      </c>
      <c r="XI531" s="80">
        <v>0</v>
      </c>
      <c r="XJ531" s="80">
        <v>0</v>
      </c>
      <c r="XK531" s="80"/>
      <c r="XL531" s="75"/>
      <c r="XM531" s="75"/>
      <c r="XN531" s="80">
        <v>7</v>
      </c>
      <c r="XO531" s="80">
        <v>7</v>
      </c>
      <c r="XP531" s="80">
        <v>7</v>
      </c>
      <c r="XQ531" s="80">
        <v>7</v>
      </c>
      <c r="XR531" s="80">
        <v>7</v>
      </c>
      <c r="XS531" s="80">
        <v>7</v>
      </c>
      <c r="XT531" s="80"/>
      <c r="XW531" s="80">
        <v>4</v>
      </c>
      <c r="XX531" s="80">
        <v>4</v>
      </c>
      <c r="XY531" s="80">
        <v>4</v>
      </c>
      <c r="XZ531" s="80">
        <v>4</v>
      </c>
      <c r="YA531" s="80">
        <v>4</v>
      </c>
      <c r="YB531" s="80">
        <v>4</v>
      </c>
      <c r="YC531" s="80"/>
      <c r="YF531" s="5">
        <v>487.57749790180469</v>
      </c>
      <c r="YG531" s="5">
        <v>0</v>
      </c>
      <c r="YH531" s="5">
        <v>0</v>
      </c>
      <c r="YI531" s="5">
        <v>0</v>
      </c>
      <c r="YJ531" s="5">
        <v>0</v>
      </c>
      <c r="YK531" s="5">
        <v>0</v>
      </c>
      <c r="YL531" s="5"/>
      <c r="YO531" s="5">
        <v>10523.255350398658</v>
      </c>
      <c r="YP531" s="5">
        <v>0</v>
      </c>
      <c r="YQ531" s="5">
        <v>0</v>
      </c>
      <c r="YR531" s="5">
        <v>0</v>
      </c>
      <c r="YS531" s="5">
        <v>0</v>
      </c>
      <c r="YT531" s="5">
        <v>0</v>
      </c>
      <c r="YU531" s="5"/>
      <c r="YX531" s="5">
        <v>7197.2514129497231</v>
      </c>
      <c r="YY531" s="5">
        <v>0</v>
      </c>
      <c r="YZ531" s="5">
        <v>0</v>
      </c>
      <c r="ZA531" s="5">
        <v>0</v>
      </c>
      <c r="ZB531" s="5">
        <v>0</v>
      </c>
      <c r="ZC531" s="5">
        <v>0</v>
      </c>
      <c r="ZD531" s="5"/>
      <c r="ZG531" s="5">
        <v>415.65253881661772</v>
      </c>
      <c r="ZH531" s="5">
        <v>0</v>
      </c>
      <c r="ZI531" s="5">
        <v>0</v>
      </c>
      <c r="ZJ531" s="5">
        <v>0</v>
      </c>
      <c r="ZK531" s="5">
        <v>0</v>
      </c>
      <c r="ZL531" s="5">
        <v>0</v>
      </c>
      <c r="ZM531" s="5"/>
      <c r="ZP531" s="60">
        <v>5819.1355434326479</v>
      </c>
      <c r="ZQ531" s="60">
        <v>0</v>
      </c>
      <c r="ZR531" s="60">
        <v>0</v>
      </c>
      <c r="ZS531" s="60">
        <v>0</v>
      </c>
      <c r="ZT531" s="60">
        <v>0</v>
      </c>
      <c r="ZU531" s="60">
        <v>0</v>
      </c>
      <c r="ZV531" s="60"/>
      <c r="ZY531" s="60">
        <v>350.77517834662194</v>
      </c>
      <c r="ZZ531" s="60">
        <v>0</v>
      </c>
      <c r="AAA531" s="60">
        <v>0</v>
      </c>
      <c r="AAB531" s="60">
        <v>0</v>
      </c>
      <c r="AAC531" s="60">
        <v>0</v>
      </c>
      <c r="AAD531" s="60">
        <v>0</v>
      </c>
      <c r="AAE531" s="60"/>
      <c r="AAH531" s="60">
        <v>4560.0773185060852</v>
      </c>
      <c r="AAI531" s="60">
        <v>0</v>
      </c>
      <c r="AAJ531" s="60">
        <v>0</v>
      </c>
      <c r="AAK531" s="60">
        <v>0</v>
      </c>
      <c r="AAL531" s="60">
        <v>0</v>
      </c>
      <c r="AAM531" s="60">
        <v>0</v>
      </c>
      <c r="AAN531" s="60"/>
      <c r="AAQ531" s="5">
        <v>10379.212861938733</v>
      </c>
      <c r="AAR531" s="5">
        <v>0</v>
      </c>
      <c r="AAS531" s="5">
        <v>0</v>
      </c>
      <c r="AAT531" s="5">
        <v>0</v>
      </c>
      <c r="AAU531" s="5">
        <v>0</v>
      </c>
      <c r="AAV531" s="5">
        <v>0</v>
      </c>
    </row>
    <row r="532" spans="2:724" ht="15" customHeight="1">
      <c r="B532" s="228">
        <v>259</v>
      </c>
      <c r="C532" s="228">
        <v>1</v>
      </c>
      <c r="D532" s="229" t="s">
        <v>481</v>
      </c>
      <c r="E532" s="73" t="b">
        <v>0</v>
      </c>
      <c r="F532" s="230">
        <v>41628</v>
      </c>
      <c r="G532" s="230">
        <v>41722</v>
      </c>
      <c r="H532" s="57" t="s">
        <v>243</v>
      </c>
      <c r="I532" s="57" t="s">
        <v>198</v>
      </c>
      <c r="J532" s="229" t="s">
        <v>285</v>
      </c>
      <c r="K532" s="232">
        <v>0</v>
      </c>
      <c r="L532" s="232">
        <v>0</v>
      </c>
      <c r="M532" s="73" t="b">
        <v>1</v>
      </c>
      <c r="N532" s="73" t="b">
        <v>1</v>
      </c>
      <c r="O532" s="73" t="b">
        <v>1</v>
      </c>
      <c r="P532" s="27">
        <v>42724</v>
      </c>
      <c r="Q532" s="27">
        <v>42818</v>
      </c>
      <c r="R532" s="69">
        <v>0</v>
      </c>
      <c r="S532" s="69">
        <v>0.06</v>
      </c>
      <c r="T532" s="69">
        <v>0.06</v>
      </c>
      <c r="U532" s="69">
        <v>0.06</v>
      </c>
      <c r="V532" s="69">
        <v>0.06</v>
      </c>
      <c r="W532" s="69">
        <v>0.06</v>
      </c>
      <c r="Z532" s="232">
        <v>8464</v>
      </c>
      <c r="AA532" s="232">
        <v>8464</v>
      </c>
      <c r="AB532" s="232">
        <v>7428.62</v>
      </c>
      <c r="AC532" s="232">
        <v>0</v>
      </c>
      <c r="AD532" s="232">
        <v>0</v>
      </c>
      <c r="AE532" s="232">
        <v>0</v>
      </c>
      <c r="AF532" s="232">
        <v>0</v>
      </c>
      <c r="AG532" s="232">
        <v>0</v>
      </c>
      <c r="AH532" s="232">
        <v>0</v>
      </c>
      <c r="AI532" s="232">
        <v>0</v>
      </c>
      <c r="AJ532" s="232">
        <v>0</v>
      </c>
      <c r="AK532" s="232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0</v>
      </c>
      <c r="BS532" s="5">
        <v>0</v>
      </c>
      <c r="BT532" s="5">
        <v>0</v>
      </c>
      <c r="BU532" s="5">
        <v>0</v>
      </c>
      <c r="BV532" s="5">
        <v>0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5">
        <v>0</v>
      </c>
      <c r="CF532" s="5">
        <v>0</v>
      </c>
      <c r="CG532" s="5">
        <v>0</v>
      </c>
      <c r="CH532" s="5">
        <v>0</v>
      </c>
      <c r="CI532" s="5">
        <v>0</v>
      </c>
      <c r="CJ532" s="5">
        <v>0</v>
      </c>
      <c r="CK532" s="5">
        <v>0</v>
      </c>
      <c r="CL532" s="5">
        <v>0</v>
      </c>
      <c r="CM532" s="5">
        <v>0</v>
      </c>
      <c r="CN532" s="5">
        <v>0</v>
      </c>
      <c r="CO532" s="5">
        <v>0</v>
      </c>
      <c r="CP532" s="5">
        <v>0</v>
      </c>
      <c r="CQ532" s="5">
        <v>0</v>
      </c>
      <c r="CR532" s="5">
        <v>0</v>
      </c>
      <c r="CS532" s="5">
        <v>0</v>
      </c>
      <c r="CU532" s="69">
        <v>0</v>
      </c>
      <c r="CV532" s="69">
        <v>0</v>
      </c>
      <c r="CW532" s="69">
        <v>0</v>
      </c>
      <c r="CX532" s="69">
        <v>0</v>
      </c>
      <c r="CY532" s="69">
        <v>0</v>
      </c>
      <c r="CZ532" s="69">
        <v>0</v>
      </c>
      <c r="DC532" s="5">
        <v>0</v>
      </c>
      <c r="DD532" s="5">
        <v>0</v>
      </c>
      <c r="DE532" s="5">
        <v>0</v>
      </c>
      <c r="DF532" s="5">
        <v>0</v>
      </c>
      <c r="DG532" s="5">
        <v>0</v>
      </c>
      <c r="DH532" s="5">
        <v>0</v>
      </c>
      <c r="DI532" s="5">
        <v>0</v>
      </c>
      <c r="DJ532" s="5">
        <v>0</v>
      </c>
      <c r="DK532" s="5">
        <v>0</v>
      </c>
      <c r="DL532" s="5">
        <v>0</v>
      </c>
      <c r="DM532" s="5">
        <v>0</v>
      </c>
      <c r="DN532" s="5">
        <v>0</v>
      </c>
      <c r="DO532" s="5">
        <v>0</v>
      </c>
      <c r="DP532" s="5">
        <v>0</v>
      </c>
      <c r="DQ532" s="5">
        <v>0</v>
      </c>
      <c r="DR532" s="5">
        <v>0</v>
      </c>
      <c r="DS532" s="5">
        <v>0</v>
      </c>
      <c r="DT532" s="5">
        <v>0</v>
      </c>
      <c r="DU532" s="5">
        <v>0</v>
      </c>
      <c r="DV532" s="5">
        <v>0</v>
      </c>
      <c r="DW532" s="5">
        <v>0</v>
      </c>
      <c r="DX532" s="5">
        <v>0</v>
      </c>
      <c r="DY532" s="5">
        <v>0</v>
      </c>
      <c r="DZ532" s="5">
        <v>0</v>
      </c>
      <c r="EA532" s="5">
        <v>0</v>
      </c>
      <c r="EB532" s="5">
        <v>0</v>
      </c>
      <c r="EC532" s="5">
        <v>0</v>
      </c>
      <c r="ED532" s="5">
        <v>0</v>
      </c>
      <c r="EE532" s="5">
        <v>0</v>
      </c>
      <c r="EF532" s="5">
        <v>0</v>
      </c>
      <c r="EG532" s="5">
        <v>0</v>
      </c>
      <c r="EH532" s="5">
        <v>0</v>
      </c>
      <c r="EI532" s="5">
        <v>0</v>
      </c>
      <c r="EJ532" s="5">
        <v>0</v>
      </c>
      <c r="EK532" s="5">
        <v>0</v>
      </c>
      <c r="EL532" s="5">
        <v>0</v>
      </c>
      <c r="EM532" s="5">
        <v>0</v>
      </c>
      <c r="EN532" s="5">
        <v>0</v>
      </c>
      <c r="EO532" s="5">
        <v>0</v>
      </c>
      <c r="EP532" s="5">
        <v>0</v>
      </c>
      <c r="EQ532" s="5">
        <v>0</v>
      </c>
      <c r="ER532" s="5">
        <v>0</v>
      </c>
      <c r="ES532" s="5">
        <v>0</v>
      </c>
      <c r="ET532" s="5">
        <v>0</v>
      </c>
      <c r="EU532" s="5">
        <v>0</v>
      </c>
      <c r="EV532" s="5">
        <v>0</v>
      </c>
      <c r="EW532" s="5">
        <v>0</v>
      </c>
      <c r="EX532" s="5">
        <v>0</v>
      </c>
      <c r="EY532" s="5">
        <v>0</v>
      </c>
      <c r="EZ532" s="5">
        <v>0</v>
      </c>
      <c r="FA532" s="5">
        <v>0</v>
      </c>
      <c r="FB532" s="5">
        <v>0</v>
      </c>
      <c r="FC532" s="5">
        <v>0</v>
      </c>
      <c r="FD532" s="5">
        <v>0</v>
      </c>
      <c r="FE532" s="5">
        <v>0</v>
      </c>
      <c r="FF532" s="5">
        <v>0</v>
      </c>
      <c r="FG532" s="5">
        <v>0</v>
      </c>
      <c r="FH532" s="5">
        <v>0</v>
      </c>
      <c r="FI532" s="5">
        <v>0</v>
      </c>
      <c r="FJ532" s="5">
        <v>0</v>
      </c>
      <c r="FK532" s="5">
        <v>0</v>
      </c>
      <c r="FL532" s="5">
        <v>0</v>
      </c>
      <c r="FM532" s="5">
        <v>0</v>
      </c>
      <c r="FN532" s="5">
        <v>0</v>
      </c>
      <c r="FO532" s="5">
        <v>0</v>
      </c>
      <c r="FP532" s="5">
        <v>0</v>
      </c>
      <c r="FQ532" s="5">
        <v>0</v>
      </c>
      <c r="FR532" s="5">
        <v>0</v>
      </c>
      <c r="FS532" s="5">
        <v>0</v>
      </c>
      <c r="FT532" s="5">
        <v>0</v>
      </c>
      <c r="FU532" s="5">
        <v>0</v>
      </c>
      <c r="FV532" s="5">
        <v>0</v>
      </c>
      <c r="FW532" s="5"/>
      <c r="FZ532" s="5">
        <v>8464</v>
      </c>
      <c r="GA532" s="5">
        <v>8464</v>
      </c>
      <c r="GB532" s="5">
        <v>7428.62</v>
      </c>
      <c r="GC532" s="5">
        <v>0</v>
      </c>
      <c r="GD532" s="5">
        <v>0</v>
      </c>
      <c r="GE532" s="5">
        <v>0</v>
      </c>
      <c r="GF532" s="5">
        <v>0</v>
      </c>
      <c r="GG532" s="5">
        <v>0</v>
      </c>
      <c r="GH532" s="5">
        <v>0</v>
      </c>
      <c r="GI532" s="5">
        <v>0</v>
      </c>
      <c r="GJ532" s="5">
        <v>0</v>
      </c>
      <c r="GK532" s="5">
        <v>0</v>
      </c>
      <c r="GL532" s="5">
        <v>0</v>
      </c>
      <c r="GM532" s="5">
        <v>0</v>
      </c>
      <c r="GN532" s="5">
        <v>0</v>
      </c>
      <c r="GO532" s="5">
        <v>0</v>
      </c>
      <c r="GP532" s="5">
        <v>0</v>
      </c>
      <c r="GQ532" s="5">
        <v>0</v>
      </c>
      <c r="GR532" s="5">
        <v>0</v>
      </c>
      <c r="GS532" s="5">
        <v>0</v>
      </c>
      <c r="GT532" s="5">
        <v>0</v>
      </c>
      <c r="GU532" s="5">
        <v>0</v>
      </c>
      <c r="GV532" s="5">
        <v>0</v>
      </c>
      <c r="GW532" s="5">
        <v>0</v>
      </c>
      <c r="GX532" s="5">
        <v>0</v>
      </c>
      <c r="GY532" s="5">
        <v>0</v>
      </c>
      <c r="GZ532" s="5">
        <v>0</v>
      </c>
      <c r="HA532" s="5">
        <v>0</v>
      </c>
      <c r="HB532" s="5">
        <v>0</v>
      </c>
      <c r="HC532" s="5">
        <v>0</v>
      </c>
      <c r="HD532" s="5">
        <v>0</v>
      </c>
      <c r="HE532" s="5">
        <v>0</v>
      </c>
      <c r="HF532" s="5">
        <v>0</v>
      </c>
      <c r="HG532" s="5">
        <v>0</v>
      </c>
      <c r="HH532" s="5">
        <v>0</v>
      </c>
      <c r="HI532" s="5">
        <v>0</v>
      </c>
      <c r="HJ532" s="5">
        <v>0</v>
      </c>
      <c r="HK532" s="5">
        <v>0</v>
      </c>
      <c r="HL532" s="5">
        <v>0</v>
      </c>
      <c r="HM532" s="5">
        <v>0</v>
      </c>
      <c r="HN532" s="5">
        <v>0</v>
      </c>
      <c r="HO532" s="5">
        <v>0</v>
      </c>
      <c r="HP532" s="5">
        <v>0</v>
      </c>
      <c r="HQ532" s="5">
        <v>0</v>
      </c>
      <c r="HR532" s="5">
        <v>0</v>
      </c>
      <c r="HS532" s="5">
        <v>0</v>
      </c>
      <c r="HT532" s="5">
        <v>0</v>
      </c>
      <c r="HU532" s="5">
        <v>0</v>
      </c>
      <c r="HV532" s="5">
        <v>0</v>
      </c>
      <c r="HW532" s="5">
        <v>0</v>
      </c>
      <c r="HX532" s="5">
        <v>0</v>
      </c>
      <c r="HY532" s="5">
        <v>0</v>
      </c>
      <c r="HZ532" s="5">
        <v>0</v>
      </c>
      <c r="IA532" s="5">
        <v>0</v>
      </c>
      <c r="IB532" s="5">
        <v>0</v>
      </c>
      <c r="IC532" s="5">
        <v>0</v>
      </c>
      <c r="ID532" s="5">
        <v>0</v>
      </c>
      <c r="IE532" s="5">
        <v>0</v>
      </c>
      <c r="IF532" s="5">
        <v>0</v>
      </c>
      <c r="IG532" s="5">
        <v>0</v>
      </c>
      <c r="IH532" s="5">
        <v>0</v>
      </c>
      <c r="II532" s="5">
        <v>0</v>
      </c>
      <c r="IJ532" s="5">
        <v>0</v>
      </c>
      <c r="IK532" s="5">
        <v>0</v>
      </c>
      <c r="IL532" s="5">
        <v>0</v>
      </c>
      <c r="IM532" s="5">
        <v>0</v>
      </c>
      <c r="IN532" s="5">
        <v>0</v>
      </c>
      <c r="IO532" s="5">
        <v>0</v>
      </c>
      <c r="IP532" s="5">
        <v>0</v>
      </c>
      <c r="IQ532" s="5">
        <v>0</v>
      </c>
      <c r="IR532" s="5">
        <v>0</v>
      </c>
      <c r="IS532" s="5">
        <v>0</v>
      </c>
      <c r="IT532" s="5"/>
      <c r="IW532" s="5">
        <v>242.91679999999999</v>
      </c>
      <c r="IX532" s="5">
        <v>242.91679999999999</v>
      </c>
      <c r="IY532" s="5">
        <v>213.20139399999999</v>
      </c>
      <c r="IZ532" s="5">
        <v>0</v>
      </c>
      <c r="JA532" s="5">
        <v>0</v>
      </c>
      <c r="JB532" s="5">
        <v>0</v>
      </c>
      <c r="JC532" s="5">
        <v>0</v>
      </c>
      <c r="JD532" s="5">
        <v>0</v>
      </c>
      <c r="JE532" s="5">
        <v>0</v>
      </c>
      <c r="JF532" s="5">
        <v>0</v>
      </c>
      <c r="JG532" s="5">
        <v>0</v>
      </c>
      <c r="JH532" s="5">
        <v>0</v>
      </c>
      <c r="JI532" s="5">
        <v>0</v>
      </c>
      <c r="JJ532" s="5">
        <v>0</v>
      </c>
      <c r="JK532" s="5">
        <v>0</v>
      </c>
      <c r="JL532" s="5">
        <v>0</v>
      </c>
      <c r="JM532" s="5">
        <v>0</v>
      </c>
      <c r="JN532" s="5">
        <v>0</v>
      </c>
      <c r="JO532" s="5">
        <v>0</v>
      </c>
      <c r="JP532" s="5">
        <v>0</v>
      </c>
      <c r="JQ532" s="5">
        <v>0</v>
      </c>
      <c r="JR532" s="5">
        <v>0</v>
      </c>
      <c r="JS532" s="5">
        <v>0</v>
      </c>
      <c r="JT532" s="5">
        <v>0</v>
      </c>
      <c r="JU532" s="5">
        <v>0</v>
      </c>
      <c r="JV532" s="5">
        <v>0</v>
      </c>
      <c r="JW532" s="5">
        <v>0</v>
      </c>
      <c r="JX532" s="5">
        <v>0</v>
      </c>
      <c r="JY532" s="5">
        <v>0</v>
      </c>
      <c r="JZ532" s="5">
        <v>0</v>
      </c>
      <c r="KA532" s="5">
        <v>0</v>
      </c>
      <c r="KB532" s="5">
        <v>0</v>
      </c>
      <c r="KC532" s="5">
        <v>0</v>
      </c>
      <c r="KD532" s="5">
        <v>0</v>
      </c>
      <c r="KE532" s="5">
        <v>0</v>
      </c>
      <c r="KF532" s="5">
        <v>0</v>
      </c>
      <c r="KG532" s="5">
        <v>0</v>
      </c>
      <c r="KH532" s="5">
        <v>0</v>
      </c>
      <c r="KI532" s="5">
        <v>0</v>
      </c>
      <c r="KJ532" s="5">
        <v>0</v>
      </c>
      <c r="KK532" s="5">
        <v>0</v>
      </c>
      <c r="KL532" s="5">
        <v>0</v>
      </c>
      <c r="KM532" s="5">
        <v>0</v>
      </c>
      <c r="KN532" s="5">
        <v>0</v>
      </c>
      <c r="KO532" s="5">
        <v>0</v>
      </c>
      <c r="KP532" s="5">
        <v>0</v>
      </c>
      <c r="KQ532" s="5">
        <v>0</v>
      </c>
      <c r="KR532" s="5">
        <v>0</v>
      </c>
      <c r="KS532" s="5">
        <v>0</v>
      </c>
      <c r="KT532" s="5">
        <v>0</v>
      </c>
      <c r="KU532" s="5">
        <v>0</v>
      </c>
      <c r="KV532" s="5">
        <v>0</v>
      </c>
      <c r="KW532" s="5">
        <v>0</v>
      </c>
      <c r="KX532" s="5">
        <v>0</v>
      </c>
      <c r="KY532" s="5">
        <v>0</v>
      </c>
      <c r="KZ532" s="5">
        <v>0</v>
      </c>
      <c r="LA532" s="5">
        <v>0</v>
      </c>
      <c r="LB532" s="5">
        <v>0</v>
      </c>
      <c r="LC532" s="5">
        <v>0</v>
      </c>
      <c r="LD532" s="5">
        <v>0</v>
      </c>
      <c r="LE532" s="5">
        <v>0</v>
      </c>
      <c r="LF532" s="5">
        <v>0</v>
      </c>
      <c r="LG532" s="5">
        <v>0</v>
      </c>
      <c r="LH532" s="5">
        <v>0</v>
      </c>
      <c r="LI532" s="5">
        <v>0</v>
      </c>
      <c r="LJ532" s="5">
        <v>0</v>
      </c>
      <c r="LK532" s="5">
        <v>0</v>
      </c>
      <c r="LL532" s="5">
        <v>0</v>
      </c>
      <c r="LM532" s="5">
        <v>0</v>
      </c>
      <c r="LN532" s="5">
        <v>0</v>
      </c>
      <c r="LO532" s="5">
        <v>0</v>
      </c>
      <c r="LP532" s="5">
        <v>0</v>
      </c>
      <c r="LQ532" s="5"/>
      <c r="LT532" s="5">
        <v>257.30560000000003</v>
      </c>
      <c r="LU532" s="5">
        <v>257.30560000000003</v>
      </c>
      <c r="LV532" s="5">
        <v>225.83004800000001</v>
      </c>
      <c r="LW532" s="5">
        <v>0</v>
      </c>
      <c r="LX532" s="5">
        <v>0</v>
      </c>
      <c r="LY532" s="5">
        <v>0</v>
      </c>
      <c r="LZ532" s="5">
        <v>0</v>
      </c>
      <c r="MA532" s="5">
        <v>0</v>
      </c>
      <c r="MB532" s="5">
        <v>0</v>
      </c>
      <c r="MC532" s="5">
        <v>0</v>
      </c>
      <c r="MD532" s="5">
        <v>0</v>
      </c>
      <c r="ME532" s="5">
        <v>0</v>
      </c>
      <c r="MF532" s="5">
        <v>0</v>
      </c>
      <c r="MG532" s="5">
        <v>0</v>
      </c>
      <c r="MH532" s="5">
        <v>0</v>
      </c>
      <c r="MI532" s="5">
        <v>0</v>
      </c>
      <c r="MJ532" s="5">
        <v>0</v>
      </c>
      <c r="MK532" s="5">
        <v>0</v>
      </c>
      <c r="ML532" s="5">
        <v>0</v>
      </c>
      <c r="MM532" s="5">
        <v>0</v>
      </c>
      <c r="MN532" s="5">
        <v>0</v>
      </c>
      <c r="MO532" s="5">
        <v>0</v>
      </c>
      <c r="MP532" s="5">
        <v>0</v>
      </c>
      <c r="MQ532" s="5">
        <v>0</v>
      </c>
      <c r="MR532" s="5">
        <v>0</v>
      </c>
      <c r="MS532" s="5">
        <v>0</v>
      </c>
      <c r="MT532" s="5">
        <v>0</v>
      </c>
      <c r="MU532" s="5">
        <v>0</v>
      </c>
      <c r="MV532" s="5">
        <v>0</v>
      </c>
      <c r="MW532" s="5">
        <v>0</v>
      </c>
      <c r="MX532" s="5">
        <v>0</v>
      </c>
      <c r="MY532" s="5">
        <v>0</v>
      </c>
      <c r="MZ532" s="5">
        <v>0</v>
      </c>
      <c r="NA532" s="5">
        <v>0</v>
      </c>
      <c r="NB532" s="5">
        <v>0</v>
      </c>
      <c r="NC532" s="5">
        <v>0</v>
      </c>
      <c r="ND532" s="5">
        <v>0</v>
      </c>
      <c r="NE532" s="5">
        <v>0</v>
      </c>
      <c r="NF532" s="5">
        <v>0</v>
      </c>
      <c r="NG532" s="5">
        <v>0</v>
      </c>
      <c r="NH532" s="5">
        <v>0</v>
      </c>
      <c r="NI532" s="5">
        <v>0</v>
      </c>
      <c r="NJ532" s="5">
        <v>0</v>
      </c>
      <c r="NK532" s="5">
        <v>0</v>
      </c>
      <c r="NL532" s="5">
        <v>0</v>
      </c>
      <c r="NM532" s="5">
        <v>0</v>
      </c>
      <c r="NN532" s="5">
        <v>0</v>
      </c>
      <c r="NO532" s="5">
        <v>0</v>
      </c>
      <c r="NP532" s="5">
        <v>0</v>
      </c>
      <c r="NQ532" s="5">
        <v>0</v>
      </c>
      <c r="NR532" s="5">
        <v>0</v>
      </c>
      <c r="NS532" s="5">
        <v>0</v>
      </c>
      <c r="NT532" s="5">
        <v>0</v>
      </c>
      <c r="NU532" s="5">
        <v>0</v>
      </c>
      <c r="NV532" s="5">
        <v>0</v>
      </c>
      <c r="NW532" s="5">
        <v>0</v>
      </c>
      <c r="NX532" s="5">
        <v>0</v>
      </c>
      <c r="NY532" s="5">
        <v>0</v>
      </c>
      <c r="NZ532" s="5">
        <v>0</v>
      </c>
      <c r="OA532" s="5">
        <v>0</v>
      </c>
      <c r="OB532" s="5">
        <v>0</v>
      </c>
      <c r="OC532" s="5">
        <v>0</v>
      </c>
      <c r="OD532" s="5">
        <v>0</v>
      </c>
      <c r="OE532" s="5">
        <v>0</v>
      </c>
      <c r="OF532" s="5">
        <v>0</v>
      </c>
      <c r="OG532" s="5">
        <v>0</v>
      </c>
      <c r="OH532" s="5">
        <v>0</v>
      </c>
      <c r="OI532" s="5">
        <v>0</v>
      </c>
      <c r="OJ532" s="5">
        <v>0</v>
      </c>
      <c r="OK532" s="5">
        <v>0</v>
      </c>
      <c r="OL532" s="5">
        <v>0</v>
      </c>
      <c r="OM532" s="5">
        <v>0</v>
      </c>
      <c r="ON532" s="5"/>
      <c r="OQ532" s="59">
        <v>0</v>
      </c>
      <c r="OR532" s="59">
        <v>0</v>
      </c>
      <c r="OS532" s="59">
        <v>0</v>
      </c>
      <c r="OT532" s="59">
        <v>0</v>
      </c>
      <c r="OU532" s="59">
        <v>0</v>
      </c>
      <c r="OV532" s="59">
        <v>0</v>
      </c>
      <c r="OW532" s="59">
        <v>0</v>
      </c>
      <c r="OX532" s="59">
        <v>0</v>
      </c>
      <c r="OY532" s="59">
        <v>0</v>
      </c>
      <c r="OZ532" s="59">
        <v>0</v>
      </c>
      <c r="PA532" s="59">
        <v>0</v>
      </c>
      <c r="PB532" s="59">
        <v>0</v>
      </c>
      <c r="PC532" s="59">
        <v>0</v>
      </c>
      <c r="PD532" s="59">
        <v>0</v>
      </c>
      <c r="PE532" s="59">
        <v>0</v>
      </c>
      <c r="PF532" s="59">
        <v>0</v>
      </c>
      <c r="PG532" s="59">
        <v>0</v>
      </c>
      <c r="PH532" s="59">
        <v>0</v>
      </c>
      <c r="PI532" s="59">
        <v>0</v>
      </c>
      <c r="PJ532" s="59">
        <v>0</v>
      </c>
      <c r="PK532" s="59">
        <v>0</v>
      </c>
      <c r="PL532" s="59">
        <v>0</v>
      </c>
      <c r="PM532" s="59">
        <v>0</v>
      </c>
      <c r="PN532" s="59">
        <v>0</v>
      </c>
      <c r="PO532" s="59">
        <v>0</v>
      </c>
      <c r="PP532" s="59">
        <v>0</v>
      </c>
      <c r="PQ532" s="59">
        <v>0</v>
      </c>
      <c r="PR532" s="59">
        <v>0</v>
      </c>
      <c r="PS532" s="59">
        <v>0</v>
      </c>
      <c r="PT532" s="59">
        <v>0</v>
      </c>
      <c r="PU532" s="59">
        <v>0</v>
      </c>
      <c r="PV532" s="59">
        <v>0</v>
      </c>
      <c r="PW532" s="59">
        <v>0</v>
      </c>
      <c r="PX532" s="59">
        <v>0</v>
      </c>
      <c r="PY532" s="59">
        <v>0</v>
      </c>
      <c r="PZ532" s="59">
        <v>0</v>
      </c>
      <c r="QA532" s="59">
        <v>0</v>
      </c>
      <c r="QB532" s="59">
        <v>0</v>
      </c>
      <c r="QC532" s="59">
        <v>0</v>
      </c>
      <c r="QD532" s="59">
        <v>0</v>
      </c>
      <c r="QE532" s="59">
        <v>0</v>
      </c>
      <c r="QF532" s="59">
        <v>0</v>
      </c>
      <c r="QG532" s="59">
        <v>0</v>
      </c>
      <c r="QH532" s="59">
        <v>0</v>
      </c>
      <c r="QI532" s="59">
        <v>0</v>
      </c>
      <c r="QJ532" s="59">
        <v>0</v>
      </c>
      <c r="QK532" s="59">
        <v>0</v>
      </c>
      <c r="QL532" s="59">
        <v>0</v>
      </c>
      <c r="QM532" s="59">
        <v>0</v>
      </c>
      <c r="QN532" s="59">
        <v>0</v>
      </c>
      <c r="QO532" s="59">
        <v>0</v>
      </c>
      <c r="QP532" s="59">
        <v>0</v>
      </c>
      <c r="QQ532" s="59">
        <v>0</v>
      </c>
      <c r="QR532" s="59">
        <v>0</v>
      </c>
      <c r="QS532" s="59">
        <v>0</v>
      </c>
      <c r="QT532" s="59">
        <v>0</v>
      </c>
      <c r="QU532" s="59">
        <v>0</v>
      </c>
      <c r="QV532" s="59">
        <v>0</v>
      </c>
      <c r="QW532" s="59">
        <v>0</v>
      </c>
      <c r="QX532" s="59">
        <v>0</v>
      </c>
      <c r="QY532" s="59">
        <v>0</v>
      </c>
      <c r="QZ532" s="59">
        <v>0</v>
      </c>
      <c r="RA532" s="59">
        <v>0</v>
      </c>
      <c r="RB532" s="59">
        <v>0</v>
      </c>
      <c r="RC532" s="59">
        <v>0</v>
      </c>
      <c r="RD532" s="59">
        <v>0</v>
      </c>
      <c r="RE532" s="59">
        <v>0</v>
      </c>
      <c r="RF532" s="59">
        <v>0</v>
      </c>
      <c r="RG532" s="59">
        <v>0</v>
      </c>
      <c r="RH532" s="59">
        <v>0</v>
      </c>
      <c r="RI532" s="59">
        <v>0</v>
      </c>
      <c r="RJ532" s="59">
        <v>0</v>
      </c>
      <c r="RK532" s="59"/>
      <c r="RN532" s="59">
        <v>500.22239999999999</v>
      </c>
      <c r="RO532" s="59">
        <v>500.22239999999999</v>
      </c>
      <c r="RP532" s="59">
        <v>439.03144199999997</v>
      </c>
      <c r="RQ532" s="59">
        <v>0</v>
      </c>
      <c r="RR532" s="59">
        <v>0</v>
      </c>
      <c r="RS532" s="59">
        <v>0</v>
      </c>
      <c r="RT532" s="59">
        <v>0</v>
      </c>
      <c r="RU532" s="59">
        <v>0</v>
      </c>
      <c r="RV532" s="59">
        <v>0</v>
      </c>
      <c r="RW532" s="59">
        <v>0</v>
      </c>
      <c r="RX532" s="59">
        <v>0</v>
      </c>
      <c r="RY532" s="59">
        <v>0</v>
      </c>
      <c r="RZ532" s="59">
        <v>0</v>
      </c>
      <c r="SA532" s="59">
        <v>0</v>
      </c>
      <c r="SB532" s="59">
        <v>0</v>
      </c>
      <c r="SC532" s="59">
        <v>0</v>
      </c>
      <c r="SD532" s="59">
        <v>0</v>
      </c>
      <c r="SE532" s="59">
        <v>0</v>
      </c>
      <c r="SF532" s="59">
        <v>0</v>
      </c>
      <c r="SG532" s="59">
        <v>0</v>
      </c>
      <c r="SH532" s="59">
        <v>0</v>
      </c>
      <c r="SI532" s="59">
        <v>0</v>
      </c>
      <c r="SJ532" s="59">
        <v>0</v>
      </c>
      <c r="SK532" s="59">
        <v>0</v>
      </c>
      <c r="SL532" s="59">
        <v>0</v>
      </c>
      <c r="SM532" s="59">
        <v>0</v>
      </c>
      <c r="SN532" s="59">
        <v>0</v>
      </c>
      <c r="SO532" s="59">
        <v>0</v>
      </c>
      <c r="SP532" s="59">
        <v>0</v>
      </c>
      <c r="SQ532" s="59">
        <v>0</v>
      </c>
      <c r="SR532" s="59">
        <v>0</v>
      </c>
      <c r="SS532" s="59">
        <v>0</v>
      </c>
      <c r="ST532" s="59">
        <v>0</v>
      </c>
      <c r="SU532" s="59">
        <v>0</v>
      </c>
      <c r="SV532" s="59">
        <v>0</v>
      </c>
      <c r="SW532" s="59">
        <v>0</v>
      </c>
      <c r="SX532" s="59">
        <v>0</v>
      </c>
      <c r="SY532" s="59">
        <v>0</v>
      </c>
      <c r="SZ532" s="59">
        <v>0</v>
      </c>
      <c r="TA532" s="59">
        <v>0</v>
      </c>
      <c r="TB532" s="59">
        <v>0</v>
      </c>
      <c r="TC532" s="59">
        <v>0</v>
      </c>
      <c r="TD532" s="59">
        <v>0</v>
      </c>
      <c r="TE532" s="59">
        <v>0</v>
      </c>
      <c r="TF532" s="59">
        <v>0</v>
      </c>
      <c r="TG532" s="59">
        <v>0</v>
      </c>
      <c r="TH532" s="59">
        <v>0</v>
      </c>
      <c r="TI532" s="59">
        <v>0</v>
      </c>
      <c r="TJ532" s="59">
        <v>0</v>
      </c>
      <c r="TK532" s="59">
        <v>0</v>
      </c>
      <c r="TL532" s="59">
        <v>0</v>
      </c>
      <c r="TM532" s="59">
        <v>0</v>
      </c>
      <c r="TN532" s="59">
        <v>0</v>
      </c>
      <c r="TO532" s="59">
        <v>0</v>
      </c>
      <c r="TP532" s="59">
        <v>0</v>
      </c>
      <c r="TQ532" s="59">
        <v>0</v>
      </c>
      <c r="TR532" s="59">
        <v>0</v>
      </c>
      <c r="TS532" s="59">
        <v>0</v>
      </c>
      <c r="TT532" s="59">
        <v>0</v>
      </c>
      <c r="TU532" s="59">
        <v>0</v>
      </c>
      <c r="TV532" s="59">
        <v>0</v>
      </c>
      <c r="TW532" s="59">
        <v>0</v>
      </c>
      <c r="TX532" s="59">
        <v>0</v>
      </c>
      <c r="TY532" s="59">
        <v>0</v>
      </c>
      <c r="TZ532" s="59">
        <v>0</v>
      </c>
      <c r="UA532" s="59">
        <v>0</v>
      </c>
      <c r="UB532" s="59">
        <v>0</v>
      </c>
      <c r="UC532" s="59">
        <v>0</v>
      </c>
      <c r="UD532" s="59">
        <v>0</v>
      </c>
      <c r="UE532" s="59">
        <v>0</v>
      </c>
      <c r="UF532" s="59">
        <v>0</v>
      </c>
      <c r="UG532" s="59">
        <v>0</v>
      </c>
      <c r="UH532" s="59"/>
      <c r="UK532" s="59">
        <v>699.03499399999998</v>
      </c>
      <c r="UL532" s="59">
        <v>0</v>
      </c>
      <c r="UM532" s="59">
        <v>0</v>
      </c>
      <c r="UN532" s="59">
        <v>0</v>
      </c>
      <c r="UO532" s="59">
        <v>0</v>
      </c>
      <c r="UP532" s="59">
        <v>0</v>
      </c>
      <c r="UQ532" s="59"/>
      <c r="UT532" s="59">
        <v>740.44124800000009</v>
      </c>
      <c r="UU532" s="59">
        <v>0</v>
      </c>
      <c r="UV532" s="59">
        <v>0</v>
      </c>
      <c r="UW532" s="59">
        <v>0</v>
      </c>
      <c r="UX532" s="59">
        <v>0</v>
      </c>
      <c r="UY532" s="59">
        <v>0</v>
      </c>
      <c r="UZ532" s="59"/>
      <c r="VC532" s="59">
        <v>0</v>
      </c>
      <c r="VD532" s="59">
        <v>0</v>
      </c>
      <c r="VE532" s="59">
        <v>0</v>
      </c>
      <c r="VF532" s="59">
        <v>0</v>
      </c>
      <c r="VG532" s="59">
        <v>0</v>
      </c>
      <c r="VH532" s="59">
        <v>0</v>
      </c>
      <c r="VI532" s="59"/>
      <c r="VL532" s="59">
        <v>1439.4762420000002</v>
      </c>
      <c r="VM532" s="59">
        <v>0</v>
      </c>
      <c r="VN532" s="59">
        <v>0</v>
      </c>
      <c r="VO532" s="59">
        <v>0</v>
      </c>
      <c r="VP532" s="59">
        <v>0</v>
      </c>
      <c r="VQ532" s="59">
        <v>0</v>
      </c>
      <c r="VR532" s="59"/>
      <c r="VU532" s="59">
        <v>24356.62</v>
      </c>
      <c r="VV532" s="59">
        <v>0</v>
      </c>
      <c r="VW532" s="59">
        <v>0</v>
      </c>
      <c r="VX532" s="59">
        <v>0</v>
      </c>
      <c r="VY532" s="59">
        <v>0</v>
      </c>
      <c r="VZ532" s="59">
        <v>0</v>
      </c>
      <c r="WA532" s="59"/>
      <c r="WD532" s="59">
        <v>2029.7183333333332</v>
      </c>
      <c r="WE532" s="59">
        <v>0</v>
      </c>
      <c r="WF532" s="59">
        <v>0</v>
      </c>
      <c r="WG532" s="59">
        <v>0</v>
      </c>
      <c r="WH532" s="59">
        <v>0</v>
      </c>
      <c r="WI532" s="59">
        <v>0</v>
      </c>
      <c r="WJ532" s="59"/>
      <c r="WM532" s="59">
        <v>85.174919569170513</v>
      </c>
      <c r="WN532" s="59">
        <v>0</v>
      </c>
      <c r="WO532" s="59">
        <v>0</v>
      </c>
      <c r="WP532" s="59">
        <v>0</v>
      </c>
      <c r="WQ532" s="59">
        <v>0</v>
      </c>
      <c r="WR532" s="59">
        <v>0</v>
      </c>
      <c r="WS532" s="59"/>
      <c r="WV532" s="74">
        <v>3.1333333333333333</v>
      </c>
      <c r="WW532" s="74">
        <v>3.1333333333333333</v>
      </c>
      <c r="WX532" s="74">
        <v>3.1333333333333333</v>
      </c>
      <c r="WY532" s="74">
        <v>3.1333333333333333</v>
      </c>
      <c r="WZ532" s="74">
        <v>3.1333333333333333</v>
      </c>
      <c r="XA532" s="74">
        <v>3.1333333333333333</v>
      </c>
      <c r="XB532" s="74"/>
      <c r="XE532" s="80">
        <v>0</v>
      </c>
      <c r="XF532" s="80">
        <v>0</v>
      </c>
      <c r="XG532" s="80">
        <v>0</v>
      </c>
      <c r="XH532" s="80">
        <v>0</v>
      </c>
      <c r="XI532" s="80">
        <v>0</v>
      </c>
      <c r="XJ532" s="80">
        <v>0</v>
      </c>
      <c r="XK532" s="80"/>
      <c r="XL532" s="75"/>
      <c r="XM532" s="75"/>
      <c r="XN532" s="80">
        <v>3</v>
      </c>
      <c r="XO532" s="80">
        <v>3</v>
      </c>
      <c r="XP532" s="80">
        <v>3</v>
      </c>
      <c r="XQ532" s="80">
        <v>3</v>
      </c>
      <c r="XR532" s="80">
        <v>3</v>
      </c>
      <c r="XS532" s="80">
        <v>3</v>
      </c>
      <c r="XT532" s="80"/>
      <c r="XW532" s="80">
        <v>4</v>
      </c>
      <c r="XX532" s="80">
        <v>4</v>
      </c>
      <c r="XY532" s="80">
        <v>4</v>
      </c>
      <c r="XZ532" s="80">
        <v>4</v>
      </c>
      <c r="YA532" s="80">
        <v>4</v>
      </c>
      <c r="YB532" s="80">
        <v>4</v>
      </c>
      <c r="YC532" s="80"/>
      <c r="YF532" s="5">
        <v>177.58970730172064</v>
      </c>
      <c r="YG532" s="5">
        <v>0</v>
      </c>
      <c r="YH532" s="5">
        <v>0</v>
      </c>
      <c r="YI532" s="5">
        <v>0</v>
      </c>
      <c r="YJ532" s="5">
        <v>0</v>
      </c>
      <c r="YK532" s="5">
        <v>0</v>
      </c>
      <c r="YL532" s="5"/>
      <c r="YO532" s="5">
        <v>3832.871380612673</v>
      </c>
      <c r="YP532" s="5">
        <v>0</v>
      </c>
      <c r="YQ532" s="5">
        <v>0</v>
      </c>
      <c r="YR532" s="5">
        <v>0</v>
      </c>
      <c r="YS532" s="5">
        <v>0</v>
      </c>
      <c r="YT532" s="5">
        <v>0</v>
      </c>
      <c r="YU532" s="5"/>
      <c r="YX532" s="5">
        <v>2621.445364691645</v>
      </c>
      <c r="YY532" s="5">
        <v>0</v>
      </c>
      <c r="YZ532" s="5">
        <v>0</v>
      </c>
      <c r="ZA532" s="5">
        <v>0</v>
      </c>
      <c r="ZB532" s="5">
        <v>0</v>
      </c>
      <c r="ZC532" s="5">
        <v>0</v>
      </c>
      <c r="ZD532" s="5"/>
      <c r="ZG532" s="5">
        <v>311.73394880402856</v>
      </c>
      <c r="ZH532" s="5">
        <v>0</v>
      </c>
      <c r="ZI532" s="5">
        <v>0</v>
      </c>
      <c r="ZJ532" s="5">
        <v>0</v>
      </c>
      <c r="ZK532" s="5">
        <v>0</v>
      </c>
      <c r="ZL532" s="5">
        <v>0</v>
      </c>
      <c r="ZM532" s="5"/>
      <c r="ZP532" s="60">
        <v>2182.1376416282001</v>
      </c>
      <c r="ZQ532" s="60">
        <v>0</v>
      </c>
      <c r="ZR532" s="60">
        <v>0</v>
      </c>
      <c r="ZS532" s="60">
        <v>0</v>
      </c>
      <c r="ZT532" s="60">
        <v>0</v>
      </c>
      <c r="ZU532" s="60">
        <v>0</v>
      </c>
      <c r="ZV532" s="60"/>
      <c r="ZY532" s="60">
        <v>340.69967827668205</v>
      </c>
      <c r="ZZ532" s="60">
        <v>0</v>
      </c>
      <c r="AAA532" s="60">
        <v>0</v>
      </c>
      <c r="AAB532" s="60">
        <v>0</v>
      </c>
      <c r="AAC532" s="60">
        <v>0</v>
      </c>
      <c r="AAD532" s="60">
        <v>0</v>
      </c>
      <c r="AAE532" s="60"/>
      <c r="AAH532" s="60">
        <v>4429.0958175968663</v>
      </c>
      <c r="AAI532" s="60">
        <v>0</v>
      </c>
      <c r="AAJ532" s="60">
        <v>0</v>
      </c>
      <c r="AAK532" s="60">
        <v>0</v>
      </c>
      <c r="AAL532" s="60">
        <v>0</v>
      </c>
      <c r="AAM532" s="60">
        <v>0</v>
      </c>
      <c r="AAN532" s="60"/>
      <c r="AAQ532" s="5">
        <v>6611.2334592250663</v>
      </c>
      <c r="AAR532" s="5">
        <v>0</v>
      </c>
      <c r="AAS532" s="5">
        <v>0</v>
      </c>
      <c r="AAT532" s="5">
        <v>0</v>
      </c>
      <c r="AAU532" s="5">
        <v>0</v>
      </c>
      <c r="AAV532" s="5">
        <v>0</v>
      </c>
    </row>
    <row r="533" spans="2:724" ht="15" customHeight="1">
      <c r="B533" s="228">
        <v>260</v>
      </c>
      <c r="C533" s="228">
        <v>3</v>
      </c>
      <c r="D533" s="229" t="s">
        <v>483</v>
      </c>
      <c r="E533" s="73" t="b">
        <v>0</v>
      </c>
      <c r="F533" s="230">
        <v>41714</v>
      </c>
      <c r="G533" s="230">
        <v>41811</v>
      </c>
      <c r="H533" s="57" t="s">
        <v>243</v>
      </c>
      <c r="I533" s="57" t="s">
        <v>198</v>
      </c>
      <c r="J533" s="229" t="s">
        <v>244</v>
      </c>
      <c r="K533" s="232">
        <v>0</v>
      </c>
      <c r="L533" s="232">
        <v>0</v>
      </c>
      <c r="M533" s="73" t="b">
        <v>1</v>
      </c>
      <c r="N533" s="73" t="b">
        <v>1</v>
      </c>
      <c r="O533" s="73" t="b">
        <v>1</v>
      </c>
      <c r="P533" s="27">
        <v>42810</v>
      </c>
      <c r="Q533" s="27">
        <v>42907</v>
      </c>
      <c r="R533" s="69">
        <v>0</v>
      </c>
      <c r="S533" s="69">
        <v>0.06</v>
      </c>
      <c r="T533" s="69">
        <v>0.06</v>
      </c>
      <c r="U533" s="69">
        <v>0.06</v>
      </c>
      <c r="V533" s="69">
        <v>0.06</v>
      </c>
      <c r="W533" s="69">
        <v>0.06</v>
      </c>
      <c r="Z533" s="232">
        <v>0</v>
      </c>
      <c r="AA533" s="232">
        <v>0</v>
      </c>
      <c r="AB533" s="232">
        <v>4232</v>
      </c>
      <c r="AC533" s="232">
        <v>8464</v>
      </c>
      <c r="AD533" s="232">
        <v>8464</v>
      </c>
      <c r="AE533" s="232">
        <v>7446.4</v>
      </c>
      <c r="AF533" s="232">
        <v>0</v>
      </c>
      <c r="AG533" s="232">
        <v>0</v>
      </c>
      <c r="AH533" s="232">
        <v>0</v>
      </c>
      <c r="AI533" s="232">
        <v>0</v>
      </c>
      <c r="AJ533" s="232">
        <v>0</v>
      </c>
      <c r="AK533" s="232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0</v>
      </c>
      <c r="BS533" s="5">
        <v>0</v>
      </c>
      <c r="BT533" s="5">
        <v>0</v>
      </c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0</v>
      </c>
      <c r="CG533" s="5">
        <v>0</v>
      </c>
      <c r="CH533" s="5">
        <v>0</v>
      </c>
      <c r="CI533" s="5">
        <v>0</v>
      </c>
      <c r="CJ533" s="5">
        <v>0</v>
      </c>
      <c r="CK533" s="5">
        <v>0</v>
      </c>
      <c r="CL533" s="5">
        <v>0</v>
      </c>
      <c r="CM533" s="5">
        <v>0</v>
      </c>
      <c r="CN533" s="5">
        <v>0</v>
      </c>
      <c r="CO533" s="5">
        <v>0</v>
      </c>
      <c r="CP533" s="5">
        <v>0</v>
      </c>
      <c r="CQ533" s="5">
        <v>0</v>
      </c>
      <c r="CR533" s="5">
        <v>0</v>
      </c>
      <c r="CS533" s="5">
        <v>0</v>
      </c>
      <c r="CU533" s="69">
        <v>0</v>
      </c>
      <c r="CV533" s="69">
        <v>0</v>
      </c>
      <c r="CW533" s="69">
        <v>0</v>
      </c>
      <c r="CX533" s="69">
        <v>0</v>
      </c>
      <c r="CY533" s="69">
        <v>0</v>
      </c>
      <c r="CZ533" s="69">
        <v>0</v>
      </c>
      <c r="DC533" s="5">
        <v>0</v>
      </c>
      <c r="DD533" s="5">
        <v>0</v>
      </c>
      <c r="DE533" s="5">
        <v>0</v>
      </c>
      <c r="DF533" s="5">
        <v>0</v>
      </c>
      <c r="DG533" s="5">
        <v>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0</v>
      </c>
      <c r="DO533" s="5">
        <v>0</v>
      </c>
      <c r="DP533" s="5">
        <v>0</v>
      </c>
      <c r="DQ533" s="5">
        <v>0</v>
      </c>
      <c r="DR533" s="5">
        <v>0</v>
      </c>
      <c r="DS533" s="5">
        <v>0</v>
      </c>
      <c r="DT533" s="5">
        <v>0</v>
      </c>
      <c r="DU533" s="5">
        <v>0</v>
      </c>
      <c r="DV533" s="5">
        <v>0</v>
      </c>
      <c r="DW533" s="5">
        <v>0</v>
      </c>
      <c r="DX533" s="5">
        <v>0</v>
      </c>
      <c r="DY533" s="5">
        <v>0</v>
      </c>
      <c r="DZ533" s="5">
        <v>0</v>
      </c>
      <c r="EA533" s="5">
        <v>0</v>
      </c>
      <c r="EB533" s="5">
        <v>0</v>
      </c>
      <c r="EC533" s="5">
        <v>0</v>
      </c>
      <c r="ED533" s="5">
        <v>0</v>
      </c>
      <c r="EE533" s="5">
        <v>0</v>
      </c>
      <c r="EF533" s="5">
        <v>0</v>
      </c>
      <c r="EG533" s="5">
        <v>0</v>
      </c>
      <c r="EH533" s="5">
        <v>0</v>
      </c>
      <c r="EI533" s="5">
        <v>0</v>
      </c>
      <c r="EJ533" s="5">
        <v>0</v>
      </c>
      <c r="EK533" s="5">
        <v>0</v>
      </c>
      <c r="EL533" s="5">
        <v>0</v>
      </c>
      <c r="EM533" s="5">
        <v>0</v>
      </c>
      <c r="EN533" s="5">
        <v>0</v>
      </c>
      <c r="EO533" s="5">
        <v>0</v>
      </c>
      <c r="EP533" s="5">
        <v>0</v>
      </c>
      <c r="EQ533" s="5">
        <v>0</v>
      </c>
      <c r="ER533" s="5">
        <v>0</v>
      </c>
      <c r="ES533" s="5">
        <v>0</v>
      </c>
      <c r="ET533" s="5">
        <v>0</v>
      </c>
      <c r="EU533" s="5">
        <v>0</v>
      </c>
      <c r="EV533" s="5">
        <v>0</v>
      </c>
      <c r="EW533" s="5">
        <v>0</v>
      </c>
      <c r="EX533" s="5">
        <v>0</v>
      </c>
      <c r="EY533" s="5">
        <v>0</v>
      </c>
      <c r="EZ533" s="5">
        <v>0</v>
      </c>
      <c r="FA533" s="5">
        <v>0</v>
      </c>
      <c r="FB533" s="5">
        <v>0</v>
      </c>
      <c r="FC533" s="5">
        <v>0</v>
      </c>
      <c r="FD533" s="5">
        <v>0</v>
      </c>
      <c r="FE533" s="5">
        <v>0</v>
      </c>
      <c r="FF533" s="5">
        <v>0</v>
      </c>
      <c r="FG533" s="5">
        <v>0</v>
      </c>
      <c r="FH533" s="5">
        <v>0</v>
      </c>
      <c r="FI533" s="5">
        <v>0</v>
      </c>
      <c r="FJ533" s="5">
        <v>0</v>
      </c>
      <c r="FK533" s="5">
        <v>0</v>
      </c>
      <c r="FL533" s="5">
        <v>0</v>
      </c>
      <c r="FM533" s="5">
        <v>0</v>
      </c>
      <c r="FN533" s="5">
        <v>0</v>
      </c>
      <c r="FO533" s="5">
        <v>0</v>
      </c>
      <c r="FP533" s="5">
        <v>0</v>
      </c>
      <c r="FQ533" s="5">
        <v>0</v>
      </c>
      <c r="FR533" s="5">
        <v>0</v>
      </c>
      <c r="FS533" s="5">
        <v>0</v>
      </c>
      <c r="FT533" s="5">
        <v>0</v>
      </c>
      <c r="FU533" s="5">
        <v>0</v>
      </c>
      <c r="FV533" s="5">
        <v>0</v>
      </c>
      <c r="FW533" s="5"/>
      <c r="FZ533" s="5">
        <v>0</v>
      </c>
      <c r="GA533" s="5">
        <v>0</v>
      </c>
      <c r="GB533" s="5">
        <v>4232</v>
      </c>
      <c r="GC533" s="5">
        <v>8464</v>
      </c>
      <c r="GD533" s="5">
        <v>8464</v>
      </c>
      <c r="GE533" s="5">
        <v>7446.4</v>
      </c>
      <c r="GF533" s="5">
        <v>0</v>
      </c>
      <c r="GG533" s="5">
        <v>0</v>
      </c>
      <c r="GH533" s="5">
        <v>0</v>
      </c>
      <c r="GI533" s="5">
        <v>0</v>
      </c>
      <c r="GJ533" s="5">
        <v>0</v>
      </c>
      <c r="GK533" s="5">
        <v>0</v>
      </c>
      <c r="GL533" s="5">
        <v>0</v>
      </c>
      <c r="GM533" s="5">
        <v>0</v>
      </c>
      <c r="GN533" s="5">
        <v>0</v>
      </c>
      <c r="GO533" s="5">
        <v>0</v>
      </c>
      <c r="GP533" s="5">
        <v>0</v>
      </c>
      <c r="GQ533" s="5">
        <v>0</v>
      </c>
      <c r="GR533" s="5">
        <v>0</v>
      </c>
      <c r="GS533" s="5">
        <v>0</v>
      </c>
      <c r="GT533" s="5">
        <v>0</v>
      </c>
      <c r="GU533" s="5">
        <v>0</v>
      </c>
      <c r="GV533" s="5">
        <v>0</v>
      </c>
      <c r="GW533" s="5">
        <v>0</v>
      </c>
      <c r="GX533" s="5">
        <v>0</v>
      </c>
      <c r="GY533" s="5">
        <v>0</v>
      </c>
      <c r="GZ533" s="5">
        <v>0</v>
      </c>
      <c r="HA533" s="5">
        <v>0</v>
      </c>
      <c r="HB533" s="5">
        <v>0</v>
      </c>
      <c r="HC533" s="5">
        <v>0</v>
      </c>
      <c r="HD533" s="5">
        <v>0</v>
      </c>
      <c r="HE533" s="5">
        <v>0</v>
      </c>
      <c r="HF533" s="5">
        <v>0</v>
      </c>
      <c r="HG533" s="5">
        <v>0</v>
      </c>
      <c r="HH533" s="5">
        <v>0</v>
      </c>
      <c r="HI533" s="5">
        <v>0</v>
      </c>
      <c r="HJ533" s="5">
        <v>0</v>
      </c>
      <c r="HK533" s="5">
        <v>0</v>
      </c>
      <c r="HL533" s="5">
        <v>0</v>
      </c>
      <c r="HM533" s="5">
        <v>0</v>
      </c>
      <c r="HN533" s="5">
        <v>0</v>
      </c>
      <c r="HO533" s="5">
        <v>0</v>
      </c>
      <c r="HP533" s="5">
        <v>0</v>
      </c>
      <c r="HQ533" s="5">
        <v>0</v>
      </c>
      <c r="HR533" s="5">
        <v>0</v>
      </c>
      <c r="HS533" s="5">
        <v>0</v>
      </c>
      <c r="HT533" s="5">
        <v>0</v>
      </c>
      <c r="HU533" s="5">
        <v>0</v>
      </c>
      <c r="HV533" s="5">
        <v>0</v>
      </c>
      <c r="HW533" s="5">
        <v>0</v>
      </c>
      <c r="HX533" s="5">
        <v>0</v>
      </c>
      <c r="HY533" s="5">
        <v>0</v>
      </c>
      <c r="HZ533" s="5">
        <v>0</v>
      </c>
      <c r="IA533" s="5">
        <v>0</v>
      </c>
      <c r="IB533" s="5">
        <v>0</v>
      </c>
      <c r="IC533" s="5">
        <v>0</v>
      </c>
      <c r="ID533" s="5">
        <v>0</v>
      </c>
      <c r="IE533" s="5">
        <v>0</v>
      </c>
      <c r="IF533" s="5">
        <v>0</v>
      </c>
      <c r="IG533" s="5">
        <v>0</v>
      </c>
      <c r="IH533" s="5">
        <v>0</v>
      </c>
      <c r="II533" s="5">
        <v>0</v>
      </c>
      <c r="IJ533" s="5">
        <v>0</v>
      </c>
      <c r="IK533" s="5">
        <v>0</v>
      </c>
      <c r="IL533" s="5">
        <v>0</v>
      </c>
      <c r="IM533" s="5">
        <v>0</v>
      </c>
      <c r="IN533" s="5">
        <v>0</v>
      </c>
      <c r="IO533" s="5">
        <v>0</v>
      </c>
      <c r="IP533" s="5">
        <v>0</v>
      </c>
      <c r="IQ533" s="5">
        <v>0</v>
      </c>
      <c r="IR533" s="5">
        <v>0</v>
      </c>
      <c r="IS533" s="5">
        <v>0</v>
      </c>
      <c r="IT533" s="5"/>
      <c r="IW533" s="5">
        <v>0</v>
      </c>
      <c r="IX533" s="5">
        <v>0</v>
      </c>
      <c r="IY533" s="5">
        <v>121.4584</v>
      </c>
      <c r="IZ533" s="5">
        <v>242.91679999999999</v>
      </c>
      <c r="JA533" s="5">
        <v>242.91679999999999</v>
      </c>
      <c r="JB533" s="5">
        <v>213.71168</v>
      </c>
      <c r="JC533" s="5">
        <v>0</v>
      </c>
      <c r="JD533" s="5">
        <v>0</v>
      </c>
      <c r="JE533" s="5">
        <v>0</v>
      </c>
      <c r="JF533" s="5">
        <v>0</v>
      </c>
      <c r="JG533" s="5">
        <v>0</v>
      </c>
      <c r="JH533" s="5">
        <v>0</v>
      </c>
      <c r="JI533" s="5">
        <v>0</v>
      </c>
      <c r="JJ533" s="5">
        <v>0</v>
      </c>
      <c r="JK533" s="5">
        <v>0</v>
      </c>
      <c r="JL533" s="5">
        <v>0</v>
      </c>
      <c r="JM533" s="5">
        <v>0</v>
      </c>
      <c r="JN533" s="5">
        <v>0</v>
      </c>
      <c r="JO533" s="5">
        <v>0</v>
      </c>
      <c r="JP533" s="5">
        <v>0</v>
      </c>
      <c r="JQ533" s="5">
        <v>0</v>
      </c>
      <c r="JR533" s="5">
        <v>0</v>
      </c>
      <c r="JS533" s="5">
        <v>0</v>
      </c>
      <c r="JT533" s="5">
        <v>0</v>
      </c>
      <c r="JU533" s="5">
        <v>0</v>
      </c>
      <c r="JV533" s="5">
        <v>0</v>
      </c>
      <c r="JW533" s="5">
        <v>0</v>
      </c>
      <c r="JX533" s="5">
        <v>0</v>
      </c>
      <c r="JY533" s="5">
        <v>0</v>
      </c>
      <c r="JZ533" s="5">
        <v>0</v>
      </c>
      <c r="KA533" s="5">
        <v>0</v>
      </c>
      <c r="KB533" s="5">
        <v>0</v>
      </c>
      <c r="KC533" s="5">
        <v>0</v>
      </c>
      <c r="KD533" s="5">
        <v>0</v>
      </c>
      <c r="KE533" s="5">
        <v>0</v>
      </c>
      <c r="KF533" s="5">
        <v>0</v>
      </c>
      <c r="KG533" s="5">
        <v>0</v>
      </c>
      <c r="KH533" s="5">
        <v>0</v>
      </c>
      <c r="KI533" s="5">
        <v>0</v>
      </c>
      <c r="KJ533" s="5">
        <v>0</v>
      </c>
      <c r="KK533" s="5">
        <v>0</v>
      </c>
      <c r="KL533" s="5">
        <v>0</v>
      </c>
      <c r="KM533" s="5">
        <v>0</v>
      </c>
      <c r="KN533" s="5">
        <v>0</v>
      </c>
      <c r="KO533" s="5">
        <v>0</v>
      </c>
      <c r="KP533" s="5">
        <v>0</v>
      </c>
      <c r="KQ533" s="5">
        <v>0</v>
      </c>
      <c r="KR533" s="5">
        <v>0</v>
      </c>
      <c r="KS533" s="5">
        <v>0</v>
      </c>
      <c r="KT533" s="5">
        <v>0</v>
      </c>
      <c r="KU533" s="5">
        <v>0</v>
      </c>
      <c r="KV533" s="5">
        <v>0</v>
      </c>
      <c r="KW533" s="5">
        <v>0</v>
      </c>
      <c r="KX533" s="5">
        <v>0</v>
      </c>
      <c r="KY533" s="5">
        <v>0</v>
      </c>
      <c r="KZ533" s="5">
        <v>0</v>
      </c>
      <c r="LA533" s="5">
        <v>0</v>
      </c>
      <c r="LB533" s="5">
        <v>0</v>
      </c>
      <c r="LC533" s="5">
        <v>0</v>
      </c>
      <c r="LD533" s="5">
        <v>0</v>
      </c>
      <c r="LE533" s="5">
        <v>0</v>
      </c>
      <c r="LF533" s="5">
        <v>0</v>
      </c>
      <c r="LG533" s="5">
        <v>0</v>
      </c>
      <c r="LH533" s="5">
        <v>0</v>
      </c>
      <c r="LI533" s="5">
        <v>0</v>
      </c>
      <c r="LJ533" s="5">
        <v>0</v>
      </c>
      <c r="LK533" s="5">
        <v>0</v>
      </c>
      <c r="LL533" s="5">
        <v>0</v>
      </c>
      <c r="LM533" s="5">
        <v>0</v>
      </c>
      <c r="LN533" s="5">
        <v>0</v>
      </c>
      <c r="LO533" s="5">
        <v>0</v>
      </c>
      <c r="LP533" s="5">
        <v>0</v>
      </c>
      <c r="LQ533" s="5"/>
      <c r="LT533" s="5">
        <v>0</v>
      </c>
      <c r="LU533" s="5">
        <v>0</v>
      </c>
      <c r="LV533" s="5">
        <v>128.65280000000001</v>
      </c>
      <c r="LW533" s="5">
        <v>257.30560000000003</v>
      </c>
      <c r="LX533" s="5">
        <v>257.30560000000003</v>
      </c>
      <c r="LY533" s="5">
        <v>226.37055999999998</v>
      </c>
      <c r="LZ533" s="5">
        <v>0</v>
      </c>
      <c r="MA533" s="5">
        <v>0</v>
      </c>
      <c r="MB533" s="5">
        <v>0</v>
      </c>
      <c r="MC533" s="5">
        <v>0</v>
      </c>
      <c r="MD533" s="5">
        <v>0</v>
      </c>
      <c r="ME533" s="5">
        <v>0</v>
      </c>
      <c r="MF533" s="5">
        <v>0</v>
      </c>
      <c r="MG533" s="5">
        <v>0</v>
      </c>
      <c r="MH533" s="5">
        <v>0</v>
      </c>
      <c r="MI533" s="5">
        <v>0</v>
      </c>
      <c r="MJ533" s="5">
        <v>0</v>
      </c>
      <c r="MK533" s="5">
        <v>0</v>
      </c>
      <c r="ML533" s="5">
        <v>0</v>
      </c>
      <c r="MM533" s="5">
        <v>0</v>
      </c>
      <c r="MN533" s="5">
        <v>0</v>
      </c>
      <c r="MO533" s="5">
        <v>0</v>
      </c>
      <c r="MP533" s="5">
        <v>0</v>
      </c>
      <c r="MQ533" s="5">
        <v>0</v>
      </c>
      <c r="MR533" s="5">
        <v>0</v>
      </c>
      <c r="MS533" s="5">
        <v>0</v>
      </c>
      <c r="MT533" s="5">
        <v>0</v>
      </c>
      <c r="MU533" s="5">
        <v>0</v>
      </c>
      <c r="MV533" s="5">
        <v>0</v>
      </c>
      <c r="MW533" s="5">
        <v>0</v>
      </c>
      <c r="MX533" s="5">
        <v>0</v>
      </c>
      <c r="MY533" s="5">
        <v>0</v>
      </c>
      <c r="MZ533" s="5">
        <v>0</v>
      </c>
      <c r="NA533" s="5">
        <v>0</v>
      </c>
      <c r="NB533" s="5">
        <v>0</v>
      </c>
      <c r="NC533" s="5">
        <v>0</v>
      </c>
      <c r="ND533" s="5">
        <v>0</v>
      </c>
      <c r="NE533" s="5">
        <v>0</v>
      </c>
      <c r="NF533" s="5">
        <v>0</v>
      </c>
      <c r="NG533" s="5">
        <v>0</v>
      </c>
      <c r="NH533" s="5">
        <v>0</v>
      </c>
      <c r="NI533" s="5">
        <v>0</v>
      </c>
      <c r="NJ533" s="5">
        <v>0</v>
      </c>
      <c r="NK533" s="5">
        <v>0</v>
      </c>
      <c r="NL533" s="5">
        <v>0</v>
      </c>
      <c r="NM533" s="5">
        <v>0</v>
      </c>
      <c r="NN533" s="5">
        <v>0</v>
      </c>
      <c r="NO533" s="5">
        <v>0</v>
      </c>
      <c r="NP533" s="5">
        <v>0</v>
      </c>
      <c r="NQ533" s="5">
        <v>0</v>
      </c>
      <c r="NR533" s="5">
        <v>0</v>
      </c>
      <c r="NS533" s="5">
        <v>0</v>
      </c>
      <c r="NT533" s="5">
        <v>0</v>
      </c>
      <c r="NU533" s="5">
        <v>0</v>
      </c>
      <c r="NV533" s="5">
        <v>0</v>
      </c>
      <c r="NW533" s="5">
        <v>0</v>
      </c>
      <c r="NX533" s="5">
        <v>0</v>
      </c>
      <c r="NY533" s="5">
        <v>0</v>
      </c>
      <c r="NZ533" s="5">
        <v>0</v>
      </c>
      <c r="OA533" s="5">
        <v>0</v>
      </c>
      <c r="OB533" s="5">
        <v>0</v>
      </c>
      <c r="OC533" s="5">
        <v>0</v>
      </c>
      <c r="OD533" s="5">
        <v>0</v>
      </c>
      <c r="OE533" s="5">
        <v>0</v>
      </c>
      <c r="OF533" s="5">
        <v>0</v>
      </c>
      <c r="OG533" s="5">
        <v>0</v>
      </c>
      <c r="OH533" s="5">
        <v>0</v>
      </c>
      <c r="OI533" s="5">
        <v>0</v>
      </c>
      <c r="OJ533" s="5">
        <v>0</v>
      </c>
      <c r="OK533" s="5">
        <v>0</v>
      </c>
      <c r="OL533" s="5">
        <v>0</v>
      </c>
      <c r="OM533" s="5">
        <v>0</v>
      </c>
      <c r="ON533" s="5"/>
      <c r="OQ533" s="59">
        <v>0</v>
      </c>
      <c r="OR533" s="59">
        <v>0</v>
      </c>
      <c r="OS533" s="59">
        <v>0</v>
      </c>
      <c r="OT533" s="59">
        <v>0</v>
      </c>
      <c r="OU533" s="59">
        <v>0</v>
      </c>
      <c r="OV533" s="59">
        <v>0</v>
      </c>
      <c r="OW533" s="59">
        <v>0</v>
      </c>
      <c r="OX533" s="59">
        <v>0</v>
      </c>
      <c r="OY533" s="59">
        <v>0</v>
      </c>
      <c r="OZ533" s="59">
        <v>0</v>
      </c>
      <c r="PA533" s="59">
        <v>0</v>
      </c>
      <c r="PB533" s="59">
        <v>0</v>
      </c>
      <c r="PC533" s="59">
        <v>0</v>
      </c>
      <c r="PD533" s="59">
        <v>0</v>
      </c>
      <c r="PE533" s="59">
        <v>0</v>
      </c>
      <c r="PF533" s="59">
        <v>0</v>
      </c>
      <c r="PG533" s="59">
        <v>0</v>
      </c>
      <c r="PH533" s="59">
        <v>0</v>
      </c>
      <c r="PI533" s="59">
        <v>0</v>
      </c>
      <c r="PJ533" s="59">
        <v>0</v>
      </c>
      <c r="PK533" s="59">
        <v>0</v>
      </c>
      <c r="PL533" s="59">
        <v>0</v>
      </c>
      <c r="PM533" s="59">
        <v>0</v>
      </c>
      <c r="PN533" s="59">
        <v>0</v>
      </c>
      <c r="PO533" s="59">
        <v>0</v>
      </c>
      <c r="PP533" s="59">
        <v>0</v>
      </c>
      <c r="PQ533" s="59">
        <v>0</v>
      </c>
      <c r="PR533" s="59">
        <v>0</v>
      </c>
      <c r="PS533" s="59">
        <v>0</v>
      </c>
      <c r="PT533" s="59">
        <v>0</v>
      </c>
      <c r="PU533" s="59">
        <v>0</v>
      </c>
      <c r="PV533" s="59">
        <v>0</v>
      </c>
      <c r="PW533" s="59">
        <v>0</v>
      </c>
      <c r="PX533" s="59">
        <v>0</v>
      </c>
      <c r="PY533" s="59">
        <v>0</v>
      </c>
      <c r="PZ533" s="59">
        <v>0</v>
      </c>
      <c r="QA533" s="59">
        <v>0</v>
      </c>
      <c r="QB533" s="59">
        <v>0</v>
      </c>
      <c r="QC533" s="59">
        <v>0</v>
      </c>
      <c r="QD533" s="59">
        <v>0</v>
      </c>
      <c r="QE533" s="59">
        <v>0</v>
      </c>
      <c r="QF533" s="59">
        <v>0</v>
      </c>
      <c r="QG533" s="59">
        <v>0</v>
      </c>
      <c r="QH533" s="59">
        <v>0</v>
      </c>
      <c r="QI533" s="59">
        <v>0</v>
      </c>
      <c r="QJ533" s="59">
        <v>0</v>
      </c>
      <c r="QK533" s="59">
        <v>0</v>
      </c>
      <c r="QL533" s="59">
        <v>0</v>
      </c>
      <c r="QM533" s="59">
        <v>0</v>
      </c>
      <c r="QN533" s="59">
        <v>0</v>
      </c>
      <c r="QO533" s="59">
        <v>0</v>
      </c>
      <c r="QP533" s="59">
        <v>0</v>
      </c>
      <c r="QQ533" s="59">
        <v>0</v>
      </c>
      <c r="QR533" s="59">
        <v>0</v>
      </c>
      <c r="QS533" s="59">
        <v>0</v>
      </c>
      <c r="QT533" s="59">
        <v>0</v>
      </c>
      <c r="QU533" s="59">
        <v>0</v>
      </c>
      <c r="QV533" s="59">
        <v>0</v>
      </c>
      <c r="QW533" s="59">
        <v>0</v>
      </c>
      <c r="QX533" s="59">
        <v>0</v>
      </c>
      <c r="QY533" s="59">
        <v>0</v>
      </c>
      <c r="QZ533" s="59">
        <v>0</v>
      </c>
      <c r="RA533" s="59">
        <v>0</v>
      </c>
      <c r="RB533" s="59">
        <v>0</v>
      </c>
      <c r="RC533" s="59">
        <v>0</v>
      </c>
      <c r="RD533" s="59">
        <v>0</v>
      </c>
      <c r="RE533" s="59">
        <v>0</v>
      </c>
      <c r="RF533" s="59">
        <v>0</v>
      </c>
      <c r="RG533" s="59">
        <v>0</v>
      </c>
      <c r="RH533" s="59">
        <v>0</v>
      </c>
      <c r="RI533" s="59">
        <v>0</v>
      </c>
      <c r="RJ533" s="59">
        <v>0</v>
      </c>
      <c r="RK533" s="59"/>
      <c r="RN533" s="59">
        <v>0</v>
      </c>
      <c r="RO533" s="59">
        <v>0</v>
      </c>
      <c r="RP533" s="59">
        <v>250.1112</v>
      </c>
      <c r="RQ533" s="59">
        <v>500.22239999999999</v>
      </c>
      <c r="RR533" s="59">
        <v>500.22239999999999</v>
      </c>
      <c r="RS533" s="59">
        <v>440.08223999999996</v>
      </c>
      <c r="RT533" s="59">
        <v>0</v>
      </c>
      <c r="RU533" s="59">
        <v>0</v>
      </c>
      <c r="RV533" s="59">
        <v>0</v>
      </c>
      <c r="RW533" s="59">
        <v>0</v>
      </c>
      <c r="RX533" s="59">
        <v>0</v>
      </c>
      <c r="RY533" s="59">
        <v>0</v>
      </c>
      <c r="RZ533" s="59">
        <v>0</v>
      </c>
      <c r="SA533" s="59">
        <v>0</v>
      </c>
      <c r="SB533" s="59">
        <v>0</v>
      </c>
      <c r="SC533" s="59">
        <v>0</v>
      </c>
      <c r="SD533" s="59">
        <v>0</v>
      </c>
      <c r="SE533" s="59">
        <v>0</v>
      </c>
      <c r="SF533" s="59">
        <v>0</v>
      </c>
      <c r="SG533" s="59">
        <v>0</v>
      </c>
      <c r="SH533" s="59">
        <v>0</v>
      </c>
      <c r="SI533" s="59">
        <v>0</v>
      </c>
      <c r="SJ533" s="59">
        <v>0</v>
      </c>
      <c r="SK533" s="59">
        <v>0</v>
      </c>
      <c r="SL533" s="59">
        <v>0</v>
      </c>
      <c r="SM533" s="59">
        <v>0</v>
      </c>
      <c r="SN533" s="59">
        <v>0</v>
      </c>
      <c r="SO533" s="59">
        <v>0</v>
      </c>
      <c r="SP533" s="59">
        <v>0</v>
      </c>
      <c r="SQ533" s="59">
        <v>0</v>
      </c>
      <c r="SR533" s="59">
        <v>0</v>
      </c>
      <c r="SS533" s="59">
        <v>0</v>
      </c>
      <c r="ST533" s="59">
        <v>0</v>
      </c>
      <c r="SU533" s="59">
        <v>0</v>
      </c>
      <c r="SV533" s="59">
        <v>0</v>
      </c>
      <c r="SW533" s="59">
        <v>0</v>
      </c>
      <c r="SX533" s="59">
        <v>0</v>
      </c>
      <c r="SY533" s="59">
        <v>0</v>
      </c>
      <c r="SZ533" s="59">
        <v>0</v>
      </c>
      <c r="TA533" s="59">
        <v>0</v>
      </c>
      <c r="TB533" s="59">
        <v>0</v>
      </c>
      <c r="TC533" s="59">
        <v>0</v>
      </c>
      <c r="TD533" s="59">
        <v>0</v>
      </c>
      <c r="TE533" s="59">
        <v>0</v>
      </c>
      <c r="TF533" s="59">
        <v>0</v>
      </c>
      <c r="TG533" s="59">
        <v>0</v>
      </c>
      <c r="TH533" s="59">
        <v>0</v>
      </c>
      <c r="TI533" s="59">
        <v>0</v>
      </c>
      <c r="TJ533" s="59">
        <v>0</v>
      </c>
      <c r="TK533" s="59">
        <v>0</v>
      </c>
      <c r="TL533" s="59">
        <v>0</v>
      </c>
      <c r="TM533" s="59">
        <v>0</v>
      </c>
      <c r="TN533" s="59">
        <v>0</v>
      </c>
      <c r="TO533" s="59">
        <v>0</v>
      </c>
      <c r="TP533" s="59">
        <v>0</v>
      </c>
      <c r="TQ533" s="59">
        <v>0</v>
      </c>
      <c r="TR533" s="59">
        <v>0</v>
      </c>
      <c r="TS533" s="59">
        <v>0</v>
      </c>
      <c r="TT533" s="59">
        <v>0</v>
      </c>
      <c r="TU533" s="59">
        <v>0</v>
      </c>
      <c r="TV533" s="59">
        <v>0</v>
      </c>
      <c r="TW533" s="59">
        <v>0</v>
      </c>
      <c r="TX533" s="59">
        <v>0</v>
      </c>
      <c r="TY533" s="59">
        <v>0</v>
      </c>
      <c r="TZ533" s="59">
        <v>0</v>
      </c>
      <c r="UA533" s="59">
        <v>0</v>
      </c>
      <c r="UB533" s="59">
        <v>0</v>
      </c>
      <c r="UC533" s="59">
        <v>0</v>
      </c>
      <c r="UD533" s="59">
        <v>0</v>
      </c>
      <c r="UE533" s="59">
        <v>0</v>
      </c>
      <c r="UF533" s="59">
        <v>0</v>
      </c>
      <c r="UG533" s="59">
        <v>0</v>
      </c>
      <c r="UH533" s="59"/>
      <c r="UK533" s="59">
        <v>821.00368000000003</v>
      </c>
      <c r="UL533" s="59">
        <v>0</v>
      </c>
      <c r="UM533" s="59">
        <v>0</v>
      </c>
      <c r="UN533" s="59">
        <v>0</v>
      </c>
      <c r="UO533" s="59">
        <v>0</v>
      </c>
      <c r="UP533" s="59">
        <v>0</v>
      </c>
      <c r="UQ533" s="59"/>
      <c r="UT533" s="59">
        <v>869.63456000000008</v>
      </c>
      <c r="UU533" s="59">
        <v>0</v>
      </c>
      <c r="UV533" s="59">
        <v>0</v>
      </c>
      <c r="UW533" s="59">
        <v>0</v>
      </c>
      <c r="UX533" s="59">
        <v>0</v>
      </c>
      <c r="UY533" s="59">
        <v>0</v>
      </c>
      <c r="UZ533" s="59"/>
      <c r="VC533" s="59">
        <v>0</v>
      </c>
      <c r="VD533" s="59">
        <v>0</v>
      </c>
      <c r="VE533" s="59">
        <v>0</v>
      </c>
      <c r="VF533" s="59">
        <v>0</v>
      </c>
      <c r="VG533" s="59">
        <v>0</v>
      </c>
      <c r="VH533" s="59">
        <v>0</v>
      </c>
      <c r="VI533" s="59"/>
      <c r="VL533" s="59">
        <v>1690.6382400000002</v>
      </c>
      <c r="VM533" s="59">
        <v>0</v>
      </c>
      <c r="VN533" s="59">
        <v>0</v>
      </c>
      <c r="VO533" s="59">
        <v>0</v>
      </c>
      <c r="VP533" s="59">
        <v>0</v>
      </c>
      <c r="VQ533" s="59">
        <v>0</v>
      </c>
      <c r="VR533" s="59"/>
      <c r="VU533" s="59">
        <v>28606.400000000001</v>
      </c>
      <c r="VV533" s="59">
        <v>0</v>
      </c>
      <c r="VW533" s="59">
        <v>0</v>
      </c>
      <c r="VX533" s="59">
        <v>0</v>
      </c>
      <c r="VY533" s="59">
        <v>0</v>
      </c>
      <c r="VZ533" s="59">
        <v>0</v>
      </c>
      <c r="WA533" s="59"/>
      <c r="WD533" s="59">
        <v>2383.8666666666668</v>
      </c>
      <c r="WE533" s="59">
        <v>0</v>
      </c>
      <c r="WF533" s="59">
        <v>0</v>
      </c>
      <c r="WG533" s="59">
        <v>0</v>
      </c>
      <c r="WH533" s="59">
        <v>0</v>
      </c>
      <c r="WI533" s="59">
        <v>0</v>
      </c>
      <c r="WJ533" s="59"/>
      <c r="WM533" s="59">
        <v>100.03636872289832</v>
      </c>
      <c r="WN533" s="59">
        <v>0</v>
      </c>
      <c r="WO533" s="59">
        <v>0</v>
      </c>
      <c r="WP533" s="59">
        <v>0</v>
      </c>
      <c r="WQ533" s="59">
        <v>0</v>
      </c>
      <c r="WR533" s="59">
        <v>0</v>
      </c>
      <c r="WS533" s="59"/>
      <c r="WV533" s="74">
        <v>3.1666666666666665</v>
      </c>
      <c r="WW533" s="74">
        <v>3.1666666666666665</v>
      </c>
      <c r="WX533" s="74">
        <v>3.1666666666666665</v>
      </c>
      <c r="WY533" s="74">
        <v>3.1666666666666665</v>
      </c>
      <c r="WZ533" s="74">
        <v>3.1666666666666665</v>
      </c>
      <c r="XA533" s="74">
        <v>3.1666666666666665</v>
      </c>
      <c r="XB533" s="74"/>
      <c r="XE533" s="80">
        <v>0</v>
      </c>
      <c r="XF533" s="80">
        <v>0</v>
      </c>
      <c r="XG533" s="80">
        <v>0</v>
      </c>
      <c r="XH533" s="80">
        <v>0</v>
      </c>
      <c r="XI533" s="80">
        <v>0</v>
      </c>
      <c r="XJ533" s="80">
        <v>0</v>
      </c>
      <c r="XK533" s="80"/>
      <c r="XL533" s="75"/>
      <c r="XM533" s="75"/>
      <c r="XN533" s="80">
        <v>3</v>
      </c>
      <c r="XO533" s="80">
        <v>3</v>
      </c>
      <c r="XP533" s="80">
        <v>3</v>
      </c>
      <c r="XQ533" s="80">
        <v>3</v>
      </c>
      <c r="XR533" s="80">
        <v>3</v>
      </c>
      <c r="XS533" s="80">
        <v>3</v>
      </c>
      <c r="XT533" s="80"/>
      <c r="XW533" s="80">
        <v>5</v>
      </c>
      <c r="XX533" s="80">
        <v>5</v>
      </c>
      <c r="XY533" s="80">
        <v>5</v>
      </c>
      <c r="XZ533" s="80">
        <v>5</v>
      </c>
      <c r="YA533" s="80">
        <v>5</v>
      </c>
      <c r="YB533" s="80">
        <v>5</v>
      </c>
      <c r="YC533" s="80"/>
      <c r="YF533" s="5">
        <v>208.57582878724315</v>
      </c>
      <c r="YG533" s="5">
        <v>0</v>
      </c>
      <c r="YH533" s="5">
        <v>0</v>
      </c>
      <c r="YI533" s="5">
        <v>0</v>
      </c>
      <c r="YJ533" s="5">
        <v>0</v>
      </c>
      <c r="YK533" s="5">
        <v>0</v>
      </c>
      <c r="YL533" s="5"/>
      <c r="YO533" s="5">
        <v>4501.6365925304244</v>
      </c>
      <c r="YP533" s="5">
        <v>0</v>
      </c>
      <c r="YQ533" s="5">
        <v>0</v>
      </c>
      <c r="YR533" s="5">
        <v>0</v>
      </c>
      <c r="YS533" s="5">
        <v>0</v>
      </c>
      <c r="YT533" s="5">
        <v>0</v>
      </c>
      <c r="YU533" s="5"/>
      <c r="YX533" s="5">
        <v>3078.8391279461225</v>
      </c>
      <c r="YY533" s="5">
        <v>0</v>
      </c>
      <c r="YZ533" s="5">
        <v>0</v>
      </c>
      <c r="ZA533" s="5">
        <v>0</v>
      </c>
      <c r="ZB533" s="5">
        <v>0</v>
      </c>
      <c r="ZC533" s="5">
        <v>0</v>
      </c>
      <c r="ZD533" s="5"/>
      <c r="ZG533" s="5">
        <v>355.18254301300885</v>
      </c>
      <c r="ZH533" s="5">
        <v>0</v>
      </c>
      <c r="ZI533" s="5">
        <v>0</v>
      </c>
      <c r="ZJ533" s="5">
        <v>0</v>
      </c>
      <c r="ZK533" s="5">
        <v>0</v>
      </c>
      <c r="ZL533" s="5">
        <v>0</v>
      </c>
      <c r="ZM533" s="5"/>
      <c r="ZP533" s="60">
        <v>2486.277801091062</v>
      </c>
      <c r="ZQ533" s="60">
        <v>0</v>
      </c>
      <c r="ZR533" s="60">
        <v>0</v>
      </c>
      <c r="ZS533" s="60">
        <v>0</v>
      </c>
      <c r="ZT533" s="60">
        <v>0</v>
      </c>
      <c r="ZU533" s="60">
        <v>0</v>
      </c>
      <c r="ZV533" s="60"/>
      <c r="ZY533" s="60">
        <v>300.10910616869495</v>
      </c>
      <c r="ZZ533" s="60">
        <v>0</v>
      </c>
      <c r="AAA533" s="60">
        <v>0</v>
      </c>
      <c r="AAB533" s="60">
        <v>0</v>
      </c>
      <c r="AAC533" s="60">
        <v>0</v>
      </c>
      <c r="AAD533" s="60">
        <v>0</v>
      </c>
      <c r="AAE533" s="60"/>
      <c r="AAH533" s="60">
        <v>3901.4183801930344</v>
      </c>
      <c r="AAI533" s="60">
        <v>0</v>
      </c>
      <c r="AAJ533" s="60">
        <v>0</v>
      </c>
      <c r="AAK533" s="60">
        <v>0</v>
      </c>
      <c r="AAL533" s="60">
        <v>0</v>
      </c>
      <c r="AAM533" s="60">
        <v>0</v>
      </c>
      <c r="AAN533" s="60"/>
      <c r="AAQ533" s="5">
        <v>6387.6961812840964</v>
      </c>
      <c r="AAR533" s="5">
        <v>0</v>
      </c>
      <c r="AAS533" s="5">
        <v>0</v>
      </c>
      <c r="AAT533" s="5">
        <v>0</v>
      </c>
      <c r="AAU533" s="5">
        <v>0</v>
      </c>
      <c r="AAV533" s="5">
        <v>0</v>
      </c>
    </row>
    <row r="534" spans="2:724" ht="15" customHeight="1">
      <c r="B534" s="228">
        <v>261</v>
      </c>
      <c r="C534" s="228">
        <v>2</v>
      </c>
      <c r="D534" s="229" t="s">
        <v>482</v>
      </c>
      <c r="E534" s="73" t="b">
        <v>0</v>
      </c>
      <c r="F534" s="230">
        <v>41817</v>
      </c>
      <c r="G534" s="230">
        <v>41821</v>
      </c>
      <c r="H534" s="57" t="s">
        <v>243</v>
      </c>
      <c r="I534" s="57" t="s">
        <v>198</v>
      </c>
      <c r="J534" s="229" t="s">
        <v>244</v>
      </c>
      <c r="K534" s="232">
        <v>0</v>
      </c>
      <c r="L534" s="232">
        <v>0</v>
      </c>
      <c r="M534" s="73" t="b">
        <v>1</v>
      </c>
      <c r="N534" s="73" t="b">
        <v>1</v>
      </c>
      <c r="O534" s="73" t="b">
        <v>1</v>
      </c>
      <c r="P534" s="27">
        <v>42913</v>
      </c>
      <c r="Q534" s="27">
        <v>42917</v>
      </c>
      <c r="R534" s="69">
        <v>0</v>
      </c>
      <c r="S534" s="69">
        <v>0.06</v>
      </c>
      <c r="T534" s="69">
        <v>0.06</v>
      </c>
      <c r="U534" s="69">
        <v>0.06</v>
      </c>
      <c r="V534" s="69">
        <v>0.06</v>
      </c>
      <c r="W534" s="69">
        <v>0.06</v>
      </c>
      <c r="Z534" s="232">
        <v>0</v>
      </c>
      <c r="AA534" s="232">
        <v>0</v>
      </c>
      <c r="AB534" s="232">
        <v>0</v>
      </c>
      <c r="AC534" s="232">
        <v>0</v>
      </c>
      <c r="AD534" s="232">
        <v>0</v>
      </c>
      <c r="AE534" s="232">
        <v>1320.68</v>
      </c>
      <c r="AF534" s="232">
        <v>0</v>
      </c>
      <c r="AG534" s="232">
        <v>0</v>
      </c>
      <c r="AH534" s="232">
        <v>0</v>
      </c>
      <c r="AI534" s="232">
        <v>0</v>
      </c>
      <c r="AJ534" s="232">
        <v>0</v>
      </c>
      <c r="AK534" s="232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0</v>
      </c>
      <c r="BS534" s="5">
        <v>0</v>
      </c>
      <c r="BT534" s="5">
        <v>0</v>
      </c>
      <c r="BU534" s="5">
        <v>0</v>
      </c>
      <c r="BV534" s="5">
        <v>0</v>
      </c>
      <c r="BW534" s="5">
        <v>0</v>
      </c>
      <c r="BX534" s="5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5">
        <v>0</v>
      </c>
      <c r="CF534" s="5">
        <v>0</v>
      </c>
      <c r="CG534" s="5">
        <v>0</v>
      </c>
      <c r="CH534" s="5">
        <v>0</v>
      </c>
      <c r="CI534" s="5">
        <v>0</v>
      </c>
      <c r="CJ534" s="5">
        <v>0</v>
      </c>
      <c r="CK534" s="5">
        <v>0</v>
      </c>
      <c r="CL534" s="5">
        <v>0</v>
      </c>
      <c r="CM534" s="5">
        <v>0</v>
      </c>
      <c r="CN534" s="5">
        <v>0</v>
      </c>
      <c r="CO534" s="5">
        <v>0</v>
      </c>
      <c r="CP534" s="5">
        <v>0</v>
      </c>
      <c r="CQ534" s="5">
        <v>0</v>
      </c>
      <c r="CR534" s="5">
        <v>0</v>
      </c>
      <c r="CS534" s="5">
        <v>0</v>
      </c>
      <c r="CU534" s="69">
        <v>0</v>
      </c>
      <c r="CV534" s="69">
        <v>0</v>
      </c>
      <c r="CW534" s="69">
        <v>0</v>
      </c>
      <c r="CX534" s="69">
        <v>0</v>
      </c>
      <c r="CY534" s="69">
        <v>0</v>
      </c>
      <c r="CZ534" s="69">
        <v>0</v>
      </c>
      <c r="DC534" s="5">
        <v>0</v>
      </c>
      <c r="DD534" s="5">
        <v>0</v>
      </c>
      <c r="DE534" s="5">
        <v>0</v>
      </c>
      <c r="DF534" s="5">
        <v>0</v>
      </c>
      <c r="DG534" s="5">
        <v>0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</v>
      </c>
      <c r="DN534" s="5">
        <v>0</v>
      </c>
      <c r="DO534" s="5">
        <v>0</v>
      </c>
      <c r="DP534" s="5">
        <v>0</v>
      </c>
      <c r="DQ534" s="5">
        <v>0</v>
      </c>
      <c r="DR534" s="5">
        <v>0</v>
      </c>
      <c r="DS534" s="5">
        <v>0</v>
      </c>
      <c r="DT534" s="5">
        <v>0</v>
      </c>
      <c r="DU534" s="5">
        <v>0</v>
      </c>
      <c r="DV534" s="5">
        <v>0</v>
      </c>
      <c r="DW534" s="5">
        <v>0</v>
      </c>
      <c r="DX534" s="5">
        <v>0</v>
      </c>
      <c r="DY534" s="5">
        <v>0</v>
      </c>
      <c r="DZ534" s="5">
        <v>0</v>
      </c>
      <c r="EA534" s="5">
        <v>0</v>
      </c>
      <c r="EB534" s="5">
        <v>0</v>
      </c>
      <c r="EC534" s="5">
        <v>0</v>
      </c>
      <c r="ED534" s="5">
        <v>0</v>
      </c>
      <c r="EE534" s="5">
        <v>0</v>
      </c>
      <c r="EF534" s="5">
        <v>0</v>
      </c>
      <c r="EG534" s="5">
        <v>0</v>
      </c>
      <c r="EH534" s="5">
        <v>0</v>
      </c>
      <c r="EI534" s="5">
        <v>0</v>
      </c>
      <c r="EJ534" s="5">
        <v>0</v>
      </c>
      <c r="EK534" s="5">
        <v>0</v>
      </c>
      <c r="EL534" s="5">
        <v>0</v>
      </c>
      <c r="EM534" s="5">
        <v>0</v>
      </c>
      <c r="EN534" s="5">
        <v>0</v>
      </c>
      <c r="EO534" s="5">
        <v>0</v>
      </c>
      <c r="EP534" s="5">
        <v>0</v>
      </c>
      <c r="EQ534" s="5">
        <v>0</v>
      </c>
      <c r="ER534" s="5">
        <v>0</v>
      </c>
      <c r="ES534" s="5">
        <v>0</v>
      </c>
      <c r="ET534" s="5">
        <v>0</v>
      </c>
      <c r="EU534" s="5">
        <v>0</v>
      </c>
      <c r="EV534" s="5">
        <v>0</v>
      </c>
      <c r="EW534" s="5">
        <v>0</v>
      </c>
      <c r="EX534" s="5">
        <v>0</v>
      </c>
      <c r="EY534" s="5">
        <v>0</v>
      </c>
      <c r="EZ534" s="5">
        <v>0</v>
      </c>
      <c r="FA534" s="5">
        <v>0</v>
      </c>
      <c r="FB534" s="5">
        <v>0</v>
      </c>
      <c r="FC534" s="5">
        <v>0</v>
      </c>
      <c r="FD534" s="5">
        <v>0</v>
      </c>
      <c r="FE534" s="5">
        <v>0</v>
      </c>
      <c r="FF534" s="5">
        <v>0</v>
      </c>
      <c r="FG534" s="5">
        <v>0</v>
      </c>
      <c r="FH534" s="5">
        <v>0</v>
      </c>
      <c r="FI534" s="5">
        <v>0</v>
      </c>
      <c r="FJ534" s="5">
        <v>0</v>
      </c>
      <c r="FK534" s="5">
        <v>0</v>
      </c>
      <c r="FL534" s="5">
        <v>0</v>
      </c>
      <c r="FM534" s="5">
        <v>0</v>
      </c>
      <c r="FN534" s="5">
        <v>0</v>
      </c>
      <c r="FO534" s="5">
        <v>0</v>
      </c>
      <c r="FP534" s="5">
        <v>0</v>
      </c>
      <c r="FQ534" s="5">
        <v>0</v>
      </c>
      <c r="FR534" s="5">
        <v>0</v>
      </c>
      <c r="FS534" s="5">
        <v>0</v>
      </c>
      <c r="FT534" s="5">
        <v>0</v>
      </c>
      <c r="FU534" s="5">
        <v>0</v>
      </c>
      <c r="FV534" s="5">
        <v>0</v>
      </c>
      <c r="FW534" s="5"/>
      <c r="FZ534" s="5">
        <v>0</v>
      </c>
      <c r="GA534" s="5">
        <v>0</v>
      </c>
      <c r="GB534" s="5">
        <v>0</v>
      </c>
      <c r="GC534" s="5">
        <v>0</v>
      </c>
      <c r="GD534" s="5">
        <v>0</v>
      </c>
      <c r="GE534" s="5">
        <v>1320.68</v>
      </c>
      <c r="GF534" s="5">
        <v>0</v>
      </c>
      <c r="GG534" s="5">
        <v>0</v>
      </c>
      <c r="GH534" s="5">
        <v>0</v>
      </c>
      <c r="GI534" s="5">
        <v>0</v>
      </c>
      <c r="GJ534" s="5">
        <v>0</v>
      </c>
      <c r="GK534" s="5">
        <v>0</v>
      </c>
      <c r="GL534" s="5">
        <v>0</v>
      </c>
      <c r="GM534" s="5">
        <v>0</v>
      </c>
      <c r="GN534" s="5">
        <v>0</v>
      </c>
      <c r="GO534" s="5">
        <v>0</v>
      </c>
      <c r="GP534" s="5">
        <v>0</v>
      </c>
      <c r="GQ534" s="5">
        <v>0</v>
      </c>
      <c r="GR534" s="5">
        <v>0</v>
      </c>
      <c r="GS534" s="5">
        <v>0</v>
      </c>
      <c r="GT534" s="5">
        <v>0</v>
      </c>
      <c r="GU534" s="5">
        <v>0</v>
      </c>
      <c r="GV534" s="5">
        <v>0</v>
      </c>
      <c r="GW534" s="5">
        <v>0</v>
      </c>
      <c r="GX534" s="5">
        <v>0</v>
      </c>
      <c r="GY534" s="5">
        <v>0</v>
      </c>
      <c r="GZ534" s="5">
        <v>0</v>
      </c>
      <c r="HA534" s="5">
        <v>0</v>
      </c>
      <c r="HB534" s="5">
        <v>0</v>
      </c>
      <c r="HC534" s="5">
        <v>0</v>
      </c>
      <c r="HD534" s="5">
        <v>0</v>
      </c>
      <c r="HE534" s="5">
        <v>0</v>
      </c>
      <c r="HF534" s="5">
        <v>0</v>
      </c>
      <c r="HG534" s="5">
        <v>0</v>
      </c>
      <c r="HH534" s="5">
        <v>0</v>
      </c>
      <c r="HI534" s="5">
        <v>0</v>
      </c>
      <c r="HJ534" s="5">
        <v>0</v>
      </c>
      <c r="HK534" s="5">
        <v>0</v>
      </c>
      <c r="HL534" s="5">
        <v>0</v>
      </c>
      <c r="HM534" s="5">
        <v>0</v>
      </c>
      <c r="HN534" s="5">
        <v>0</v>
      </c>
      <c r="HO534" s="5">
        <v>0</v>
      </c>
      <c r="HP534" s="5">
        <v>0</v>
      </c>
      <c r="HQ534" s="5">
        <v>0</v>
      </c>
      <c r="HR534" s="5">
        <v>0</v>
      </c>
      <c r="HS534" s="5">
        <v>0</v>
      </c>
      <c r="HT534" s="5">
        <v>0</v>
      </c>
      <c r="HU534" s="5">
        <v>0</v>
      </c>
      <c r="HV534" s="5">
        <v>0</v>
      </c>
      <c r="HW534" s="5">
        <v>0</v>
      </c>
      <c r="HX534" s="5">
        <v>0</v>
      </c>
      <c r="HY534" s="5">
        <v>0</v>
      </c>
      <c r="HZ534" s="5">
        <v>0</v>
      </c>
      <c r="IA534" s="5">
        <v>0</v>
      </c>
      <c r="IB534" s="5">
        <v>0</v>
      </c>
      <c r="IC534" s="5">
        <v>0</v>
      </c>
      <c r="ID534" s="5">
        <v>0</v>
      </c>
      <c r="IE534" s="5">
        <v>0</v>
      </c>
      <c r="IF534" s="5">
        <v>0</v>
      </c>
      <c r="IG534" s="5">
        <v>0</v>
      </c>
      <c r="IH534" s="5">
        <v>0</v>
      </c>
      <c r="II534" s="5">
        <v>0</v>
      </c>
      <c r="IJ534" s="5">
        <v>0</v>
      </c>
      <c r="IK534" s="5">
        <v>0</v>
      </c>
      <c r="IL534" s="5">
        <v>0</v>
      </c>
      <c r="IM534" s="5">
        <v>0</v>
      </c>
      <c r="IN534" s="5">
        <v>0</v>
      </c>
      <c r="IO534" s="5">
        <v>0</v>
      </c>
      <c r="IP534" s="5">
        <v>0</v>
      </c>
      <c r="IQ534" s="5">
        <v>0</v>
      </c>
      <c r="IR534" s="5">
        <v>0</v>
      </c>
      <c r="IS534" s="5">
        <v>0</v>
      </c>
      <c r="IT534" s="5"/>
      <c r="IW534" s="5">
        <v>0</v>
      </c>
      <c r="IX534" s="5">
        <v>0</v>
      </c>
      <c r="IY534" s="5">
        <v>0</v>
      </c>
      <c r="IZ534" s="5">
        <v>0</v>
      </c>
      <c r="JA534" s="5">
        <v>0</v>
      </c>
      <c r="JB534" s="5">
        <v>37.903516000000003</v>
      </c>
      <c r="JC534" s="5">
        <v>0</v>
      </c>
      <c r="JD534" s="5">
        <v>0</v>
      </c>
      <c r="JE534" s="5">
        <v>0</v>
      </c>
      <c r="JF534" s="5">
        <v>0</v>
      </c>
      <c r="JG534" s="5">
        <v>0</v>
      </c>
      <c r="JH534" s="5">
        <v>0</v>
      </c>
      <c r="JI534" s="5">
        <v>0</v>
      </c>
      <c r="JJ534" s="5">
        <v>0</v>
      </c>
      <c r="JK534" s="5">
        <v>0</v>
      </c>
      <c r="JL534" s="5">
        <v>0</v>
      </c>
      <c r="JM534" s="5">
        <v>0</v>
      </c>
      <c r="JN534" s="5">
        <v>0</v>
      </c>
      <c r="JO534" s="5">
        <v>0</v>
      </c>
      <c r="JP534" s="5">
        <v>0</v>
      </c>
      <c r="JQ534" s="5">
        <v>0</v>
      </c>
      <c r="JR534" s="5">
        <v>0</v>
      </c>
      <c r="JS534" s="5">
        <v>0</v>
      </c>
      <c r="JT534" s="5">
        <v>0</v>
      </c>
      <c r="JU534" s="5">
        <v>0</v>
      </c>
      <c r="JV534" s="5">
        <v>0</v>
      </c>
      <c r="JW534" s="5">
        <v>0</v>
      </c>
      <c r="JX534" s="5">
        <v>0</v>
      </c>
      <c r="JY534" s="5">
        <v>0</v>
      </c>
      <c r="JZ534" s="5">
        <v>0</v>
      </c>
      <c r="KA534" s="5">
        <v>0</v>
      </c>
      <c r="KB534" s="5">
        <v>0</v>
      </c>
      <c r="KC534" s="5">
        <v>0</v>
      </c>
      <c r="KD534" s="5">
        <v>0</v>
      </c>
      <c r="KE534" s="5">
        <v>0</v>
      </c>
      <c r="KF534" s="5">
        <v>0</v>
      </c>
      <c r="KG534" s="5">
        <v>0</v>
      </c>
      <c r="KH534" s="5">
        <v>0</v>
      </c>
      <c r="KI534" s="5">
        <v>0</v>
      </c>
      <c r="KJ534" s="5">
        <v>0</v>
      </c>
      <c r="KK534" s="5">
        <v>0</v>
      </c>
      <c r="KL534" s="5">
        <v>0</v>
      </c>
      <c r="KM534" s="5">
        <v>0</v>
      </c>
      <c r="KN534" s="5">
        <v>0</v>
      </c>
      <c r="KO534" s="5">
        <v>0</v>
      </c>
      <c r="KP534" s="5">
        <v>0</v>
      </c>
      <c r="KQ534" s="5">
        <v>0</v>
      </c>
      <c r="KR534" s="5">
        <v>0</v>
      </c>
      <c r="KS534" s="5">
        <v>0</v>
      </c>
      <c r="KT534" s="5">
        <v>0</v>
      </c>
      <c r="KU534" s="5">
        <v>0</v>
      </c>
      <c r="KV534" s="5">
        <v>0</v>
      </c>
      <c r="KW534" s="5">
        <v>0</v>
      </c>
      <c r="KX534" s="5">
        <v>0</v>
      </c>
      <c r="KY534" s="5">
        <v>0</v>
      </c>
      <c r="KZ534" s="5">
        <v>0</v>
      </c>
      <c r="LA534" s="5">
        <v>0</v>
      </c>
      <c r="LB534" s="5">
        <v>0</v>
      </c>
      <c r="LC534" s="5">
        <v>0</v>
      </c>
      <c r="LD534" s="5">
        <v>0</v>
      </c>
      <c r="LE534" s="5">
        <v>0</v>
      </c>
      <c r="LF534" s="5">
        <v>0</v>
      </c>
      <c r="LG534" s="5">
        <v>0</v>
      </c>
      <c r="LH534" s="5">
        <v>0</v>
      </c>
      <c r="LI534" s="5">
        <v>0</v>
      </c>
      <c r="LJ534" s="5">
        <v>0</v>
      </c>
      <c r="LK534" s="5">
        <v>0</v>
      </c>
      <c r="LL534" s="5">
        <v>0</v>
      </c>
      <c r="LM534" s="5">
        <v>0</v>
      </c>
      <c r="LN534" s="5">
        <v>0</v>
      </c>
      <c r="LO534" s="5">
        <v>0</v>
      </c>
      <c r="LP534" s="5">
        <v>0</v>
      </c>
      <c r="LQ534" s="5"/>
      <c r="LT534" s="5">
        <v>0</v>
      </c>
      <c r="LU534" s="5">
        <v>0</v>
      </c>
      <c r="LV534" s="5">
        <v>0</v>
      </c>
      <c r="LW534" s="5">
        <v>0</v>
      </c>
      <c r="LX534" s="5">
        <v>0</v>
      </c>
      <c r="LY534" s="5">
        <v>40.148672000000005</v>
      </c>
      <c r="LZ534" s="5">
        <v>0</v>
      </c>
      <c r="MA534" s="5">
        <v>0</v>
      </c>
      <c r="MB534" s="5">
        <v>0</v>
      </c>
      <c r="MC534" s="5">
        <v>0</v>
      </c>
      <c r="MD534" s="5">
        <v>0</v>
      </c>
      <c r="ME534" s="5">
        <v>0</v>
      </c>
      <c r="MF534" s="5">
        <v>0</v>
      </c>
      <c r="MG534" s="5">
        <v>0</v>
      </c>
      <c r="MH534" s="5">
        <v>0</v>
      </c>
      <c r="MI534" s="5">
        <v>0</v>
      </c>
      <c r="MJ534" s="5">
        <v>0</v>
      </c>
      <c r="MK534" s="5">
        <v>0</v>
      </c>
      <c r="ML534" s="5">
        <v>0</v>
      </c>
      <c r="MM534" s="5">
        <v>0</v>
      </c>
      <c r="MN534" s="5">
        <v>0</v>
      </c>
      <c r="MO534" s="5">
        <v>0</v>
      </c>
      <c r="MP534" s="5">
        <v>0</v>
      </c>
      <c r="MQ534" s="5">
        <v>0</v>
      </c>
      <c r="MR534" s="5">
        <v>0</v>
      </c>
      <c r="MS534" s="5">
        <v>0</v>
      </c>
      <c r="MT534" s="5">
        <v>0</v>
      </c>
      <c r="MU534" s="5">
        <v>0</v>
      </c>
      <c r="MV534" s="5">
        <v>0</v>
      </c>
      <c r="MW534" s="5">
        <v>0</v>
      </c>
      <c r="MX534" s="5">
        <v>0</v>
      </c>
      <c r="MY534" s="5">
        <v>0</v>
      </c>
      <c r="MZ534" s="5">
        <v>0</v>
      </c>
      <c r="NA534" s="5">
        <v>0</v>
      </c>
      <c r="NB534" s="5">
        <v>0</v>
      </c>
      <c r="NC534" s="5">
        <v>0</v>
      </c>
      <c r="ND534" s="5">
        <v>0</v>
      </c>
      <c r="NE534" s="5">
        <v>0</v>
      </c>
      <c r="NF534" s="5">
        <v>0</v>
      </c>
      <c r="NG534" s="5">
        <v>0</v>
      </c>
      <c r="NH534" s="5">
        <v>0</v>
      </c>
      <c r="NI534" s="5">
        <v>0</v>
      </c>
      <c r="NJ534" s="5">
        <v>0</v>
      </c>
      <c r="NK534" s="5">
        <v>0</v>
      </c>
      <c r="NL534" s="5">
        <v>0</v>
      </c>
      <c r="NM534" s="5">
        <v>0</v>
      </c>
      <c r="NN534" s="5">
        <v>0</v>
      </c>
      <c r="NO534" s="5">
        <v>0</v>
      </c>
      <c r="NP534" s="5">
        <v>0</v>
      </c>
      <c r="NQ534" s="5">
        <v>0</v>
      </c>
      <c r="NR534" s="5">
        <v>0</v>
      </c>
      <c r="NS534" s="5">
        <v>0</v>
      </c>
      <c r="NT534" s="5">
        <v>0</v>
      </c>
      <c r="NU534" s="5">
        <v>0</v>
      </c>
      <c r="NV534" s="5">
        <v>0</v>
      </c>
      <c r="NW534" s="5">
        <v>0</v>
      </c>
      <c r="NX534" s="5">
        <v>0</v>
      </c>
      <c r="NY534" s="5">
        <v>0</v>
      </c>
      <c r="NZ534" s="5">
        <v>0</v>
      </c>
      <c r="OA534" s="5">
        <v>0</v>
      </c>
      <c r="OB534" s="5">
        <v>0</v>
      </c>
      <c r="OC534" s="5">
        <v>0</v>
      </c>
      <c r="OD534" s="5">
        <v>0</v>
      </c>
      <c r="OE534" s="5">
        <v>0</v>
      </c>
      <c r="OF534" s="5">
        <v>0</v>
      </c>
      <c r="OG534" s="5">
        <v>0</v>
      </c>
      <c r="OH534" s="5">
        <v>0</v>
      </c>
      <c r="OI534" s="5">
        <v>0</v>
      </c>
      <c r="OJ534" s="5">
        <v>0</v>
      </c>
      <c r="OK534" s="5">
        <v>0</v>
      </c>
      <c r="OL534" s="5">
        <v>0</v>
      </c>
      <c r="OM534" s="5">
        <v>0</v>
      </c>
      <c r="ON534" s="5"/>
      <c r="OQ534" s="59">
        <v>0</v>
      </c>
      <c r="OR534" s="59">
        <v>0</v>
      </c>
      <c r="OS534" s="59">
        <v>0</v>
      </c>
      <c r="OT534" s="59">
        <v>0</v>
      </c>
      <c r="OU534" s="59">
        <v>0</v>
      </c>
      <c r="OV534" s="59">
        <v>0</v>
      </c>
      <c r="OW534" s="59">
        <v>0</v>
      </c>
      <c r="OX534" s="59">
        <v>0</v>
      </c>
      <c r="OY534" s="59">
        <v>0</v>
      </c>
      <c r="OZ534" s="59">
        <v>0</v>
      </c>
      <c r="PA534" s="59">
        <v>0</v>
      </c>
      <c r="PB534" s="59">
        <v>0</v>
      </c>
      <c r="PC534" s="59">
        <v>0</v>
      </c>
      <c r="PD534" s="59">
        <v>0</v>
      </c>
      <c r="PE534" s="59">
        <v>0</v>
      </c>
      <c r="PF534" s="59">
        <v>0</v>
      </c>
      <c r="PG534" s="59">
        <v>0</v>
      </c>
      <c r="PH534" s="59">
        <v>0</v>
      </c>
      <c r="PI534" s="59">
        <v>0</v>
      </c>
      <c r="PJ534" s="59">
        <v>0</v>
      </c>
      <c r="PK534" s="59">
        <v>0</v>
      </c>
      <c r="PL534" s="59">
        <v>0</v>
      </c>
      <c r="PM534" s="59">
        <v>0</v>
      </c>
      <c r="PN534" s="59">
        <v>0</v>
      </c>
      <c r="PO534" s="59">
        <v>0</v>
      </c>
      <c r="PP534" s="59">
        <v>0</v>
      </c>
      <c r="PQ534" s="59">
        <v>0</v>
      </c>
      <c r="PR534" s="59">
        <v>0</v>
      </c>
      <c r="PS534" s="59">
        <v>0</v>
      </c>
      <c r="PT534" s="59">
        <v>0</v>
      </c>
      <c r="PU534" s="59">
        <v>0</v>
      </c>
      <c r="PV534" s="59">
        <v>0</v>
      </c>
      <c r="PW534" s="59">
        <v>0</v>
      </c>
      <c r="PX534" s="59">
        <v>0</v>
      </c>
      <c r="PY534" s="59">
        <v>0</v>
      </c>
      <c r="PZ534" s="59">
        <v>0</v>
      </c>
      <c r="QA534" s="59">
        <v>0</v>
      </c>
      <c r="QB534" s="59">
        <v>0</v>
      </c>
      <c r="QC534" s="59">
        <v>0</v>
      </c>
      <c r="QD534" s="59">
        <v>0</v>
      </c>
      <c r="QE534" s="59">
        <v>0</v>
      </c>
      <c r="QF534" s="59">
        <v>0</v>
      </c>
      <c r="QG534" s="59">
        <v>0</v>
      </c>
      <c r="QH534" s="59">
        <v>0</v>
      </c>
      <c r="QI534" s="59">
        <v>0</v>
      </c>
      <c r="QJ534" s="59">
        <v>0</v>
      </c>
      <c r="QK534" s="59">
        <v>0</v>
      </c>
      <c r="QL534" s="59">
        <v>0</v>
      </c>
      <c r="QM534" s="59">
        <v>0</v>
      </c>
      <c r="QN534" s="59">
        <v>0</v>
      </c>
      <c r="QO534" s="59">
        <v>0</v>
      </c>
      <c r="QP534" s="59">
        <v>0</v>
      </c>
      <c r="QQ534" s="59">
        <v>0</v>
      </c>
      <c r="QR534" s="59">
        <v>0</v>
      </c>
      <c r="QS534" s="59">
        <v>0</v>
      </c>
      <c r="QT534" s="59">
        <v>0</v>
      </c>
      <c r="QU534" s="59">
        <v>0</v>
      </c>
      <c r="QV534" s="59">
        <v>0</v>
      </c>
      <c r="QW534" s="59">
        <v>0</v>
      </c>
      <c r="QX534" s="59">
        <v>0</v>
      </c>
      <c r="QY534" s="59">
        <v>0</v>
      </c>
      <c r="QZ534" s="59">
        <v>0</v>
      </c>
      <c r="RA534" s="59">
        <v>0</v>
      </c>
      <c r="RB534" s="59">
        <v>0</v>
      </c>
      <c r="RC534" s="59">
        <v>0</v>
      </c>
      <c r="RD534" s="59">
        <v>0</v>
      </c>
      <c r="RE534" s="59">
        <v>0</v>
      </c>
      <c r="RF534" s="59">
        <v>0</v>
      </c>
      <c r="RG534" s="59">
        <v>0</v>
      </c>
      <c r="RH534" s="59">
        <v>0</v>
      </c>
      <c r="RI534" s="59">
        <v>0</v>
      </c>
      <c r="RJ534" s="59">
        <v>0</v>
      </c>
      <c r="RK534" s="59"/>
      <c r="RN534" s="59">
        <v>0</v>
      </c>
      <c r="RO534" s="59">
        <v>0</v>
      </c>
      <c r="RP534" s="59">
        <v>0</v>
      </c>
      <c r="RQ534" s="59">
        <v>0</v>
      </c>
      <c r="RR534" s="59">
        <v>0</v>
      </c>
      <c r="RS534" s="59">
        <v>78.052188000000001</v>
      </c>
      <c r="RT534" s="59">
        <v>0</v>
      </c>
      <c r="RU534" s="59">
        <v>0</v>
      </c>
      <c r="RV534" s="59">
        <v>0</v>
      </c>
      <c r="RW534" s="59">
        <v>0</v>
      </c>
      <c r="RX534" s="59">
        <v>0</v>
      </c>
      <c r="RY534" s="59">
        <v>0</v>
      </c>
      <c r="RZ534" s="59">
        <v>0</v>
      </c>
      <c r="SA534" s="59">
        <v>0</v>
      </c>
      <c r="SB534" s="59">
        <v>0</v>
      </c>
      <c r="SC534" s="59">
        <v>0</v>
      </c>
      <c r="SD534" s="59">
        <v>0</v>
      </c>
      <c r="SE534" s="59">
        <v>0</v>
      </c>
      <c r="SF534" s="59">
        <v>0</v>
      </c>
      <c r="SG534" s="59">
        <v>0</v>
      </c>
      <c r="SH534" s="59">
        <v>0</v>
      </c>
      <c r="SI534" s="59">
        <v>0</v>
      </c>
      <c r="SJ534" s="59">
        <v>0</v>
      </c>
      <c r="SK534" s="59">
        <v>0</v>
      </c>
      <c r="SL534" s="59">
        <v>0</v>
      </c>
      <c r="SM534" s="59">
        <v>0</v>
      </c>
      <c r="SN534" s="59">
        <v>0</v>
      </c>
      <c r="SO534" s="59">
        <v>0</v>
      </c>
      <c r="SP534" s="59">
        <v>0</v>
      </c>
      <c r="SQ534" s="59">
        <v>0</v>
      </c>
      <c r="SR534" s="59">
        <v>0</v>
      </c>
      <c r="SS534" s="59">
        <v>0</v>
      </c>
      <c r="ST534" s="59">
        <v>0</v>
      </c>
      <c r="SU534" s="59">
        <v>0</v>
      </c>
      <c r="SV534" s="59">
        <v>0</v>
      </c>
      <c r="SW534" s="59">
        <v>0</v>
      </c>
      <c r="SX534" s="59">
        <v>0</v>
      </c>
      <c r="SY534" s="59">
        <v>0</v>
      </c>
      <c r="SZ534" s="59">
        <v>0</v>
      </c>
      <c r="TA534" s="59">
        <v>0</v>
      </c>
      <c r="TB534" s="59">
        <v>0</v>
      </c>
      <c r="TC534" s="59">
        <v>0</v>
      </c>
      <c r="TD534" s="59">
        <v>0</v>
      </c>
      <c r="TE534" s="59">
        <v>0</v>
      </c>
      <c r="TF534" s="59">
        <v>0</v>
      </c>
      <c r="TG534" s="59">
        <v>0</v>
      </c>
      <c r="TH534" s="59">
        <v>0</v>
      </c>
      <c r="TI534" s="59">
        <v>0</v>
      </c>
      <c r="TJ534" s="59">
        <v>0</v>
      </c>
      <c r="TK534" s="59">
        <v>0</v>
      </c>
      <c r="TL534" s="59">
        <v>0</v>
      </c>
      <c r="TM534" s="59">
        <v>0</v>
      </c>
      <c r="TN534" s="59">
        <v>0</v>
      </c>
      <c r="TO534" s="59">
        <v>0</v>
      </c>
      <c r="TP534" s="59">
        <v>0</v>
      </c>
      <c r="TQ534" s="59">
        <v>0</v>
      </c>
      <c r="TR534" s="59">
        <v>0</v>
      </c>
      <c r="TS534" s="59">
        <v>0</v>
      </c>
      <c r="TT534" s="59">
        <v>0</v>
      </c>
      <c r="TU534" s="59">
        <v>0</v>
      </c>
      <c r="TV534" s="59">
        <v>0</v>
      </c>
      <c r="TW534" s="59">
        <v>0</v>
      </c>
      <c r="TX534" s="59">
        <v>0</v>
      </c>
      <c r="TY534" s="59">
        <v>0</v>
      </c>
      <c r="TZ534" s="59">
        <v>0</v>
      </c>
      <c r="UA534" s="59">
        <v>0</v>
      </c>
      <c r="UB534" s="59">
        <v>0</v>
      </c>
      <c r="UC534" s="59">
        <v>0</v>
      </c>
      <c r="UD534" s="59">
        <v>0</v>
      </c>
      <c r="UE534" s="59">
        <v>0</v>
      </c>
      <c r="UF534" s="59">
        <v>0</v>
      </c>
      <c r="UG534" s="59">
        <v>0</v>
      </c>
      <c r="UH534" s="59"/>
      <c r="UK534" s="59">
        <v>37.903516000000003</v>
      </c>
      <c r="UL534" s="59">
        <v>0</v>
      </c>
      <c r="UM534" s="59">
        <v>0</v>
      </c>
      <c r="UN534" s="59">
        <v>0</v>
      </c>
      <c r="UO534" s="59">
        <v>0</v>
      </c>
      <c r="UP534" s="59">
        <v>0</v>
      </c>
      <c r="UQ534" s="59"/>
      <c r="UT534" s="59">
        <v>40.148672000000005</v>
      </c>
      <c r="UU534" s="59">
        <v>0</v>
      </c>
      <c r="UV534" s="59">
        <v>0</v>
      </c>
      <c r="UW534" s="59">
        <v>0</v>
      </c>
      <c r="UX534" s="59">
        <v>0</v>
      </c>
      <c r="UY534" s="59">
        <v>0</v>
      </c>
      <c r="UZ534" s="59"/>
      <c r="VC534" s="59">
        <v>0</v>
      </c>
      <c r="VD534" s="59">
        <v>0</v>
      </c>
      <c r="VE534" s="59">
        <v>0</v>
      </c>
      <c r="VF534" s="59">
        <v>0</v>
      </c>
      <c r="VG534" s="59">
        <v>0</v>
      </c>
      <c r="VH534" s="59">
        <v>0</v>
      </c>
      <c r="VI534" s="59"/>
      <c r="VL534" s="59">
        <v>78.052188000000001</v>
      </c>
      <c r="VM534" s="59">
        <v>0</v>
      </c>
      <c r="VN534" s="59">
        <v>0</v>
      </c>
      <c r="VO534" s="59">
        <v>0</v>
      </c>
      <c r="VP534" s="59">
        <v>0</v>
      </c>
      <c r="VQ534" s="59">
        <v>0</v>
      </c>
      <c r="VR534" s="59"/>
      <c r="VU534" s="59">
        <v>1320.68</v>
      </c>
      <c r="VV534" s="59">
        <v>0</v>
      </c>
      <c r="VW534" s="59">
        <v>0</v>
      </c>
      <c r="VX534" s="59">
        <v>0</v>
      </c>
      <c r="VY534" s="59">
        <v>0</v>
      </c>
      <c r="VZ534" s="59">
        <v>0</v>
      </c>
      <c r="WA534" s="59"/>
      <c r="WD534" s="59">
        <v>110.05666666666667</v>
      </c>
      <c r="WE534" s="59">
        <v>0</v>
      </c>
      <c r="WF534" s="59">
        <v>0</v>
      </c>
      <c r="WG534" s="59">
        <v>0</v>
      </c>
      <c r="WH534" s="59">
        <v>0</v>
      </c>
      <c r="WI534" s="59">
        <v>0</v>
      </c>
      <c r="WJ534" s="59"/>
      <c r="WM534" s="59">
        <v>4.6184081689746828</v>
      </c>
      <c r="WN534" s="59">
        <v>0</v>
      </c>
      <c r="WO534" s="59">
        <v>0</v>
      </c>
      <c r="WP534" s="59">
        <v>0</v>
      </c>
      <c r="WQ534" s="59">
        <v>0</v>
      </c>
      <c r="WR534" s="59">
        <v>0</v>
      </c>
      <c r="WS534" s="59"/>
      <c r="WV534" s="74">
        <v>0.13333333333333333</v>
      </c>
      <c r="WW534" s="74">
        <v>0.13333333333333333</v>
      </c>
      <c r="WX534" s="74">
        <v>0.13333333333333333</v>
      </c>
      <c r="WY534" s="74">
        <v>0.13333333333333333</v>
      </c>
      <c r="WZ534" s="74">
        <v>0.13333333333333333</v>
      </c>
      <c r="XA534" s="74">
        <v>0.13333333333333333</v>
      </c>
      <c r="XB534" s="74"/>
      <c r="XE534" s="80">
        <v>0</v>
      </c>
      <c r="XF534" s="80">
        <v>0</v>
      </c>
      <c r="XG534" s="80">
        <v>0</v>
      </c>
      <c r="XH534" s="80">
        <v>0</v>
      </c>
      <c r="XI534" s="80">
        <v>0</v>
      </c>
      <c r="XJ534" s="80">
        <v>0</v>
      </c>
      <c r="XK534" s="80"/>
      <c r="XL534" s="75"/>
      <c r="XM534" s="75"/>
      <c r="XN534" s="80">
        <v>0</v>
      </c>
      <c r="XO534" s="80">
        <v>0</v>
      </c>
      <c r="XP534" s="80">
        <v>0</v>
      </c>
      <c r="XQ534" s="80">
        <v>0</v>
      </c>
      <c r="XR534" s="80">
        <v>0</v>
      </c>
      <c r="XS534" s="80">
        <v>0</v>
      </c>
      <c r="XT534" s="80"/>
      <c r="XW534" s="80">
        <v>4</v>
      </c>
      <c r="XX534" s="80">
        <v>4</v>
      </c>
      <c r="XY534" s="80">
        <v>4</v>
      </c>
      <c r="XZ534" s="80">
        <v>4</v>
      </c>
      <c r="YA534" s="80">
        <v>4</v>
      </c>
      <c r="YB534" s="80">
        <v>4</v>
      </c>
      <c r="YC534" s="80"/>
      <c r="YF534" s="5">
        <v>9.6293810323122244</v>
      </c>
      <c r="YG534" s="5">
        <v>0</v>
      </c>
      <c r="YH534" s="5">
        <v>0</v>
      </c>
      <c r="YI534" s="5">
        <v>0</v>
      </c>
      <c r="YJ534" s="5">
        <v>0</v>
      </c>
      <c r="YK534" s="5">
        <v>0</v>
      </c>
      <c r="YL534" s="5"/>
      <c r="YO534" s="5">
        <v>207.82836760386073</v>
      </c>
      <c r="YP534" s="5">
        <v>0</v>
      </c>
      <c r="YQ534" s="5">
        <v>0</v>
      </c>
      <c r="YR534" s="5">
        <v>0</v>
      </c>
      <c r="YS534" s="5">
        <v>0</v>
      </c>
      <c r="YT534" s="5">
        <v>0</v>
      </c>
      <c r="YU534" s="5"/>
      <c r="YX534" s="5">
        <v>142.14166268722684</v>
      </c>
      <c r="YY534" s="5">
        <v>0</v>
      </c>
      <c r="YZ534" s="5">
        <v>0</v>
      </c>
      <c r="ZA534" s="5">
        <v>0</v>
      </c>
      <c r="ZB534" s="5">
        <v>0</v>
      </c>
      <c r="ZC534" s="5">
        <v>0</v>
      </c>
      <c r="ZD534" s="5"/>
      <c r="ZG534" s="5">
        <v>0</v>
      </c>
      <c r="ZH534" s="5">
        <v>0</v>
      </c>
      <c r="ZI534" s="5">
        <v>0</v>
      </c>
      <c r="ZJ534" s="5">
        <v>0</v>
      </c>
      <c r="ZK534" s="5">
        <v>0</v>
      </c>
      <c r="ZL534" s="5">
        <v>0</v>
      </c>
      <c r="ZM534" s="5"/>
      <c r="ZP534" s="60">
        <v>0</v>
      </c>
      <c r="ZQ534" s="60">
        <v>0</v>
      </c>
      <c r="ZR534" s="60">
        <v>0</v>
      </c>
      <c r="ZS534" s="60">
        <v>0</v>
      </c>
      <c r="ZT534" s="60">
        <v>0</v>
      </c>
      <c r="ZU534" s="60">
        <v>0</v>
      </c>
      <c r="ZV534" s="60"/>
      <c r="ZY534" s="60">
        <v>55.42089802769619</v>
      </c>
      <c r="ZZ534" s="60">
        <v>0</v>
      </c>
      <c r="AAA534" s="60">
        <v>0</v>
      </c>
      <c r="AAB534" s="60">
        <v>0</v>
      </c>
      <c r="AAC534" s="60">
        <v>0</v>
      </c>
      <c r="AAD534" s="60">
        <v>0</v>
      </c>
      <c r="AAE534" s="60"/>
      <c r="AAH534" s="60">
        <v>0</v>
      </c>
      <c r="AAI534" s="60">
        <v>0</v>
      </c>
      <c r="AAJ534" s="60">
        <v>0</v>
      </c>
      <c r="AAK534" s="60">
        <v>0</v>
      </c>
      <c r="AAL534" s="60">
        <v>0</v>
      </c>
      <c r="AAM534" s="60">
        <v>0</v>
      </c>
      <c r="AAN534" s="60"/>
      <c r="AAQ534" s="5">
        <v>0</v>
      </c>
      <c r="AAR534" s="5">
        <v>0</v>
      </c>
      <c r="AAS534" s="5">
        <v>0</v>
      </c>
      <c r="AAT534" s="5">
        <v>0</v>
      </c>
      <c r="AAU534" s="5">
        <v>0</v>
      </c>
      <c r="AAV534" s="5">
        <v>0</v>
      </c>
    </row>
    <row r="535" spans="2:724" ht="15" customHeight="1">
      <c r="B535" s="228">
        <v>262</v>
      </c>
      <c r="C535" s="228">
        <v>977792</v>
      </c>
      <c r="D535" s="229" t="s">
        <v>635</v>
      </c>
      <c r="E535" s="73" t="b">
        <v>0</v>
      </c>
      <c r="F535" s="230">
        <v>40718</v>
      </c>
      <c r="G535" s="230">
        <v>41674</v>
      </c>
      <c r="H535" s="57" t="s">
        <v>255</v>
      </c>
      <c r="I535" s="57" t="s">
        <v>198</v>
      </c>
      <c r="J535" s="229" t="s">
        <v>257</v>
      </c>
      <c r="K535" s="232">
        <v>14000</v>
      </c>
      <c r="L535" s="232">
        <v>0</v>
      </c>
      <c r="M535" s="73" t="b">
        <v>1</v>
      </c>
      <c r="N535" s="73" t="b">
        <v>1</v>
      </c>
      <c r="O535" s="73" t="b">
        <v>1</v>
      </c>
      <c r="P535" s="27">
        <v>41814</v>
      </c>
      <c r="Q535" s="27">
        <v>42770</v>
      </c>
      <c r="R535" s="69">
        <v>0</v>
      </c>
      <c r="S535" s="69">
        <v>0.06</v>
      </c>
      <c r="T535" s="69">
        <v>0.06</v>
      </c>
      <c r="U535" s="69">
        <v>0.06</v>
      </c>
      <c r="V535" s="69">
        <v>0.06</v>
      </c>
      <c r="W535" s="69">
        <v>0.06</v>
      </c>
      <c r="Z535" s="232">
        <v>14000</v>
      </c>
      <c r="AA535" s="232">
        <v>2349.96</v>
      </c>
      <c r="AB535" s="232">
        <v>0</v>
      </c>
      <c r="AC535" s="232">
        <v>0</v>
      </c>
      <c r="AD535" s="232">
        <v>0</v>
      </c>
      <c r="AE535" s="232">
        <v>0</v>
      </c>
      <c r="AF535" s="232">
        <v>0</v>
      </c>
      <c r="AG535" s="232">
        <v>0</v>
      </c>
      <c r="AH535" s="232">
        <v>0</v>
      </c>
      <c r="AI535" s="232">
        <v>0</v>
      </c>
      <c r="AJ535" s="232">
        <v>0</v>
      </c>
      <c r="AK535" s="232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0</v>
      </c>
      <c r="BS535" s="5">
        <v>0</v>
      </c>
      <c r="BT535" s="5">
        <v>0</v>
      </c>
      <c r="BU535" s="5">
        <v>0</v>
      </c>
      <c r="BV535" s="5">
        <v>0</v>
      </c>
      <c r="BW535" s="5">
        <v>0</v>
      </c>
      <c r="BX535" s="5">
        <v>0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5">
        <v>0</v>
      </c>
      <c r="CF535" s="5">
        <v>0</v>
      </c>
      <c r="CG535" s="5">
        <v>0</v>
      </c>
      <c r="CH535" s="5">
        <v>0</v>
      </c>
      <c r="CI535" s="5">
        <v>0</v>
      </c>
      <c r="CJ535" s="5">
        <v>0</v>
      </c>
      <c r="CK535" s="5">
        <v>0</v>
      </c>
      <c r="CL535" s="5">
        <v>0</v>
      </c>
      <c r="CM535" s="5">
        <v>0</v>
      </c>
      <c r="CN535" s="5">
        <v>0</v>
      </c>
      <c r="CO535" s="5">
        <v>0</v>
      </c>
      <c r="CP535" s="5">
        <v>0</v>
      </c>
      <c r="CQ535" s="5">
        <v>0</v>
      </c>
      <c r="CR535" s="5">
        <v>0</v>
      </c>
      <c r="CS535" s="5">
        <v>0</v>
      </c>
      <c r="CU535" s="69">
        <v>0</v>
      </c>
      <c r="CV535" s="69">
        <v>0</v>
      </c>
      <c r="CW535" s="69">
        <v>0</v>
      </c>
      <c r="CX535" s="69">
        <v>0</v>
      </c>
      <c r="CY535" s="69">
        <v>0</v>
      </c>
      <c r="CZ535" s="69">
        <v>0</v>
      </c>
      <c r="DC535" s="5">
        <v>0</v>
      </c>
      <c r="DD535" s="5">
        <v>0</v>
      </c>
      <c r="DE535" s="5">
        <v>0</v>
      </c>
      <c r="DF535" s="5">
        <v>0</v>
      </c>
      <c r="DG535" s="5">
        <v>0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0</v>
      </c>
      <c r="DO535" s="5">
        <v>0</v>
      </c>
      <c r="DP535" s="5">
        <v>0</v>
      </c>
      <c r="DQ535" s="5">
        <v>0</v>
      </c>
      <c r="DR535" s="5">
        <v>0</v>
      </c>
      <c r="DS535" s="5">
        <v>0</v>
      </c>
      <c r="DT535" s="5">
        <v>0</v>
      </c>
      <c r="DU535" s="5">
        <v>0</v>
      </c>
      <c r="DV535" s="5">
        <v>0</v>
      </c>
      <c r="DW535" s="5">
        <v>0</v>
      </c>
      <c r="DX535" s="5">
        <v>0</v>
      </c>
      <c r="DY535" s="5">
        <v>0</v>
      </c>
      <c r="DZ535" s="5">
        <v>0</v>
      </c>
      <c r="EA535" s="5">
        <v>0</v>
      </c>
      <c r="EB535" s="5">
        <v>0</v>
      </c>
      <c r="EC535" s="5">
        <v>0</v>
      </c>
      <c r="ED535" s="5">
        <v>0</v>
      </c>
      <c r="EE535" s="5">
        <v>0</v>
      </c>
      <c r="EF535" s="5">
        <v>0</v>
      </c>
      <c r="EG535" s="5">
        <v>0</v>
      </c>
      <c r="EH535" s="5">
        <v>0</v>
      </c>
      <c r="EI535" s="5">
        <v>0</v>
      </c>
      <c r="EJ535" s="5">
        <v>0</v>
      </c>
      <c r="EK535" s="5">
        <v>0</v>
      </c>
      <c r="EL535" s="5">
        <v>0</v>
      </c>
      <c r="EM535" s="5">
        <v>0</v>
      </c>
      <c r="EN535" s="5">
        <v>0</v>
      </c>
      <c r="EO535" s="5">
        <v>0</v>
      </c>
      <c r="EP535" s="5">
        <v>0</v>
      </c>
      <c r="EQ535" s="5">
        <v>0</v>
      </c>
      <c r="ER535" s="5">
        <v>0</v>
      </c>
      <c r="ES535" s="5">
        <v>0</v>
      </c>
      <c r="ET535" s="5">
        <v>0</v>
      </c>
      <c r="EU535" s="5">
        <v>0</v>
      </c>
      <c r="EV535" s="5">
        <v>0</v>
      </c>
      <c r="EW535" s="5">
        <v>0</v>
      </c>
      <c r="EX535" s="5">
        <v>0</v>
      </c>
      <c r="EY535" s="5">
        <v>0</v>
      </c>
      <c r="EZ535" s="5">
        <v>0</v>
      </c>
      <c r="FA535" s="5">
        <v>0</v>
      </c>
      <c r="FB535" s="5">
        <v>0</v>
      </c>
      <c r="FC535" s="5">
        <v>0</v>
      </c>
      <c r="FD535" s="5">
        <v>0</v>
      </c>
      <c r="FE535" s="5">
        <v>0</v>
      </c>
      <c r="FF535" s="5">
        <v>0</v>
      </c>
      <c r="FG535" s="5">
        <v>0</v>
      </c>
      <c r="FH535" s="5">
        <v>0</v>
      </c>
      <c r="FI535" s="5">
        <v>0</v>
      </c>
      <c r="FJ535" s="5">
        <v>0</v>
      </c>
      <c r="FK535" s="5">
        <v>0</v>
      </c>
      <c r="FL535" s="5">
        <v>0</v>
      </c>
      <c r="FM535" s="5">
        <v>0</v>
      </c>
      <c r="FN535" s="5">
        <v>0</v>
      </c>
      <c r="FO535" s="5">
        <v>0</v>
      </c>
      <c r="FP535" s="5">
        <v>0</v>
      </c>
      <c r="FQ535" s="5">
        <v>0</v>
      </c>
      <c r="FR535" s="5">
        <v>0</v>
      </c>
      <c r="FS535" s="5">
        <v>0</v>
      </c>
      <c r="FT535" s="5">
        <v>0</v>
      </c>
      <c r="FU535" s="5">
        <v>0</v>
      </c>
      <c r="FV535" s="5">
        <v>0</v>
      </c>
      <c r="FW535" s="5"/>
      <c r="FZ535" s="5">
        <v>14000</v>
      </c>
      <c r="GA535" s="5">
        <v>2349.96</v>
      </c>
      <c r="GB535" s="5">
        <v>0</v>
      </c>
      <c r="GC535" s="5">
        <v>0</v>
      </c>
      <c r="GD535" s="5">
        <v>0</v>
      </c>
      <c r="GE535" s="5">
        <v>0</v>
      </c>
      <c r="GF535" s="5">
        <v>0</v>
      </c>
      <c r="GG535" s="5">
        <v>0</v>
      </c>
      <c r="GH535" s="5">
        <v>0</v>
      </c>
      <c r="GI535" s="5">
        <v>0</v>
      </c>
      <c r="GJ535" s="5">
        <v>0</v>
      </c>
      <c r="GK535" s="5">
        <v>0</v>
      </c>
      <c r="GL535" s="5">
        <v>0</v>
      </c>
      <c r="GM535" s="5">
        <v>0</v>
      </c>
      <c r="GN535" s="5">
        <v>0</v>
      </c>
      <c r="GO535" s="5">
        <v>0</v>
      </c>
      <c r="GP535" s="5">
        <v>0</v>
      </c>
      <c r="GQ535" s="5">
        <v>0</v>
      </c>
      <c r="GR535" s="5">
        <v>0</v>
      </c>
      <c r="GS535" s="5">
        <v>0</v>
      </c>
      <c r="GT535" s="5">
        <v>0</v>
      </c>
      <c r="GU535" s="5">
        <v>0</v>
      </c>
      <c r="GV535" s="5">
        <v>0</v>
      </c>
      <c r="GW535" s="5">
        <v>0</v>
      </c>
      <c r="GX535" s="5">
        <v>0</v>
      </c>
      <c r="GY535" s="5">
        <v>0</v>
      </c>
      <c r="GZ535" s="5">
        <v>0</v>
      </c>
      <c r="HA535" s="5">
        <v>0</v>
      </c>
      <c r="HB535" s="5">
        <v>0</v>
      </c>
      <c r="HC535" s="5">
        <v>0</v>
      </c>
      <c r="HD535" s="5">
        <v>0</v>
      </c>
      <c r="HE535" s="5">
        <v>0</v>
      </c>
      <c r="HF535" s="5">
        <v>0</v>
      </c>
      <c r="HG535" s="5">
        <v>0</v>
      </c>
      <c r="HH535" s="5">
        <v>0</v>
      </c>
      <c r="HI535" s="5">
        <v>0</v>
      </c>
      <c r="HJ535" s="5">
        <v>0</v>
      </c>
      <c r="HK535" s="5">
        <v>0</v>
      </c>
      <c r="HL535" s="5">
        <v>0</v>
      </c>
      <c r="HM535" s="5">
        <v>0</v>
      </c>
      <c r="HN535" s="5">
        <v>0</v>
      </c>
      <c r="HO535" s="5">
        <v>0</v>
      </c>
      <c r="HP535" s="5">
        <v>0</v>
      </c>
      <c r="HQ535" s="5">
        <v>0</v>
      </c>
      <c r="HR535" s="5">
        <v>0</v>
      </c>
      <c r="HS535" s="5">
        <v>0</v>
      </c>
      <c r="HT535" s="5">
        <v>0</v>
      </c>
      <c r="HU535" s="5">
        <v>0</v>
      </c>
      <c r="HV535" s="5">
        <v>0</v>
      </c>
      <c r="HW535" s="5">
        <v>0</v>
      </c>
      <c r="HX535" s="5">
        <v>0</v>
      </c>
      <c r="HY535" s="5">
        <v>0</v>
      </c>
      <c r="HZ535" s="5">
        <v>0</v>
      </c>
      <c r="IA535" s="5">
        <v>0</v>
      </c>
      <c r="IB535" s="5">
        <v>0</v>
      </c>
      <c r="IC535" s="5">
        <v>0</v>
      </c>
      <c r="ID535" s="5">
        <v>0</v>
      </c>
      <c r="IE535" s="5">
        <v>0</v>
      </c>
      <c r="IF535" s="5">
        <v>0</v>
      </c>
      <c r="IG535" s="5">
        <v>0</v>
      </c>
      <c r="IH535" s="5">
        <v>0</v>
      </c>
      <c r="II535" s="5">
        <v>0</v>
      </c>
      <c r="IJ535" s="5">
        <v>0</v>
      </c>
      <c r="IK535" s="5">
        <v>0</v>
      </c>
      <c r="IL535" s="5">
        <v>0</v>
      </c>
      <c r="IM535" s="5">
        <v>0</v>
      </c>
      <c r="IN535" s="5">
        <v>0</v>
      </c>
      <c r="IO535" s="5">
        <v>0</v>
      </c>
      <c r="IP535" s="5">
        <v>0</v>
      </c>
      <c r="IQ535" s="5">
        <v>0</v>
      </c>
      <c r="IR535" s="5">
        <v>0</v>
      </c>
      <c r="IS535" s="5">
        <v>0</v>
      </c>
      <c r="IT535" s="5"/>
      <c r="IW535" s="5">
        <v>401.8</v>
      </c>
      <c r="IX535" s="5">
        <v>67.443852000000007</v>
      </c>
      <c r="IY535" s="5">
        <v>0</v>
      </c>
      <c r="IZ535" s="5">
        <v>0</v>
      </c>
      <c r="JA535" s="5">
        <v>0</v>
      </c>
      <c r="JB535" s="5">
        <v>0</v>
      </c>
      <c r="JC535" s="5">
        <v>0</v>
      </c>
      <c r="JD535" s="5">
        <v>0</v>
      </c>
      <c r="JE535" s="5">
        <v>0</v>
      </c>
      <c r="JF535" s="5">
        <v>0</v>
      </c>
      <c r="JG535" s="5">
        <v>0</v>
      </c>
      <c r="JH535" s="5">
        <v>0</v>
      </c>
      <c r="JI535" s="5">
        <v>0</v>
      </c>
      <c r="JJ535" s="5">
        <v>0</v>
      </c>
      <c r="JK535" s="5">
        <v>0</v>
      </c>
      <c r="JL535" s="5">
        <v>0</v>
      </c>
      <c r="JM535" s="5">
        <v>0</v>
      </c>
      <c r="JN535" s="5">
        <v>0</v>
      </c>
      <c r="JO535" s="5">
        <v>0</v>
      </c>
      <c r="JP535" s="5">
        <v>0</v>
      </c>
      <c r="JQ535" s="5">
        <v>0</v>
      </c>
      <c r="JR535" s="5">
        <v>0</v>
      </c>
      <c r="JS535" s="5">
        <v>0</v>
      </c>
      <c r="JT535" s="5">
        <v>0</v>
      </c>
      <c r="JU535" s="5">
        <v>0</v>
      </c>
      <c r="JV535" s="5">
        <v>0</v>
      </c>
      <c r="JW535" s="5">
        <v>0</v>
      </c>
      <c r="JX535" s="5">
        <v>0</v>
      </c>
      <c r="JY535" s="5">
        <v>0</v>
      </c>
      <c r="JZ535" s="5">
        <v>0</v>
      </c>
      <c r="KA535" s="5">
        <v>0</v>
      </c>
      <c r="KB535" s="5">
        <v>0</v>
      </c>
      <c r="KC535" s="5">
        <v>0</v>
      </c>
      <c r="KD535" s="5">
        <v>0</v>
      </c>
      <c r="KE535" s="5">
        <v>0</v>
      </c>
      <c r="KF535" s="5">
        <v>0</v>
      </c>
      <c r="KG535" s="5">
        <v>0</v>
      </c>
      <c r="KH535" s="5">
        <v>0</v>
      </c>
      <c r="KI535" s="5">
        <v>0</v>
      </c>
      <c r="KJ535" s="5">
        <v>0</v>
      </c>
      <c r="KK535" s="5">
        <v>0</v>
      </c>
      <c r="KL535" s="5">
        <v>0</v>
      </c>
      <c r="KM535" s="5">
        <v>0</v>
      </c>
      <c r="KN535" s="5">
        <v>0</v>
      </c>
      <c r="KO535" s="5">
        <v>0</v>
      </c>
      <c r="KP535" s="5">
        <v>0</v>
      </c>
      <c r="KQ535" s="5">
        <v>0</v>
      </c>
      <c r="KR535" s="5">
        <v>0</v>
      </c>
      <c r="KS535" s="5">
        <v>0</v>
      </c>
      <c r="KT535" s="5">
        <v>0</v>
      </c>
      <c r="KU535" s="5">
        <v>0</v>
      </c>
      <c r="KV535" s="5">
        <v>0</v>
      </c>
      <c r="KW535" s="5">
        <v>0</v>
      </c>
      <c r="KX535" s="5">
        <v>0</v>
      </c>
      <c r="KY535" s="5">
        <v>0</v>
      </c>
      <c r="KZ535" s="5">
        <v>0</v>
      </c>
      <c r="LA535" s="5">
        <v>0</v>
      </c>
      <c r="LB535" s="5">
        <v>0</v>
      </c>
      <c r="LC535" s="5">
        <v>0</v>
      </c>
      <c r="LD535" s="5">
        <v>0</v>
      </c>
      <c r="LE535" s="5">
        <v>0</v>
      </c>
      <c r="LF535" s="5">
        <v>0</v>
      </c>
      <c r="LG535" s="5">
        <v>0</v>
      </c>
      <c r="LH535" s="5">
        <v>0</v>
      </c>
      <c r="LI535" s="5">
        <v>0</v>
      </c>
      <c r="LJ535" s="5">
        <v>0</v>
      </c>
      <c r="LK535" s="5">
        <v>0</v>
      </c>
      <c r="LL535" s="5">
        <v>0</v>
      </c>
      <c r="LM535" s="5">
        <v>0</v>
      </c>
      <c r="LN535" s="5">
        <v>0</v>
      </c>
      <c r="LO535" s="5">
        <v>0</v>
      </c>
      <c r="LP535" s="5">
        <v>0</v>
      </c>
      <c r="LQ535" s="5"/>
      <c r="LT535" s="5">
        <v>425.6</v>
      </c>
      <c r="LU535" s="5">
        <v>71.438783999999998</v>
      </c>
      <c r="LV535" s="5">
        <v>0</v>
      </c>
      <c r="LW535" s="5">
        <v>0</v>
      </c>
      <c r="LX535" s="5">
        <v>0</v>
      </c>
      <c r="LY535" s="5">
        <v>0</v>
      </c>
      <c r="LZ535" s="5">
        <v>0</v>
      </c>
      <c r="MA535" s="5">
        <v>0</v>
      </c>
      <c r="MB535" s="5">
        <v>0</v>
      </c>
      <c r="MC535" s="5">
        <v>0</v>
      </c>
      <c r="MD535" s="5">
        <v>0</v>
      </c>
      <c r="ME535" s="5">
        <v>0</v>
      </c>
      <c r="MF535" s="5">
        <v>0</v>
      </c>
      <c r="MG535" s="5">
        <v>0</v>
      </c>
      <c r="MH535" s="5">
        <v>0</v>
      </c>
      <c r="MI535" s="5">
        <v>0</v>
      </c>
      <c r="MJ535" s="5">
        <v>0</v>
      </c>
      <c r="MK535" s="5">
        <v>0</v>
      </c>
      <c r="ML535" s="5">
        <v>0</v>
      </c>
      <c r="MM535" s="5">
        <v>0</v>
      </c>
      <c r="MN535" s="5">
        <v>0</v>
      </c>
      <c r="MO535" s="5">
        <v>0</v>
      </c>
      <c r="MP535" s="5">
        <v>0</v>
      </c>
      <c r="MQ535" s="5">
        <v>0</v>
      </c>
      <c r="MR535" s="5">
        <v>0</v>
      </c>
      <c r="MS535" s="5">
        <v>0</v>
      </c>
      <c r="MT535" s="5">
        <v>0</v>
      </c>
      <c r="MU535" s="5">
        <v>0</v>
      </c>
      <c r="MV535" s="5">
        <v>0</v>
      </c>
      <c r="MW535" s="5">
        <v>0</v>
      </c>
      <c r="MX535" s="5">
        <v>0</v>
      </c>
      <c r="MY535" s="5">
        <v>0</v>
      </c>
      <c r="MZ535" s="5">
        <v>0</v>
      </c>
      <c r="NA535" s="5">
        <v>0</v>
      </c>
      <c r="NB535" s="5">
        <v>0</v>
      </c>
      <c r="NC535" s="5">
        <v>0</v>
      </c>
      <c r="ND535" s="5">
        <v>0</v>
      </c>
      <c r="NE535" s="5">
        <v>0</v>
      </c>
      <c r="NF535" s="5">
        <v>0</v>
      </c>
      <c r="NG535" s="5">
        <v>0</v>
      </c>
      <c r="NH535" s="5">
        <v>0</v>
      </c>
      <c r="NI535" s="5">
        <v>0</v>
      </c>
      <c r="NJ535" s="5">
        <v>0</v>
      </c>
      <c r="NK535" s="5">
        <v>0</v>
      </c>
      <c r="NL535" s="5">
        <v>0</v>
      </c>
      <c r="NM535" s="5">
        <v>0</v>
      </c>
      <c r="NN535" s="5">
        <v>0</v>
      </c>
      <c r="NO535" s="5">
        <v>0</v>
      </c>
      <c r="NP535" s="5">
        <v>0</v>
      </c>
      <c r="NQ535" s="5">
        <v>0</v>
      </c>
      <c r="NR535" s="5">
        <v>0</v>
      </c>
      <c r="NS535" s="5">
        <v>0</v>
      </c>
      <c r="NT535" s="5">
        <v>0</v>
      </c>
      <c r="NU535" s="5">
        <v>0</v>
      </c>
      <c r="NV535" s="5">
        <v>0</v>
      </c>
      <c r="NW535" s="5">
        <v>0</v>
      </c>
      <c r="NX535" s="5">
        <v>0</v>
      </c>
      <c r="NY535" s="5">
        <v>0</v>
      </c>
      <c r="NZ535" s="5">
        <v>0</v>
      </c>
      <c r="OA535" s="5">
        <v>0</v>
      </c>
      <c r="OB535" s="5">
        <v>0</v>
      </c>
      <c r="OC535" s="5">
        <v>0</v>
      </c>
      <c r="OD535" s="5">
        <v>0</v>
      </c>
      <c r="OE535" s="5">
        <v>0</v>
      </c>
      <c r="OF535" s="5">
        <v>0</v>
      </c>
      <c r="OG535" s="5">
        <v>0</v>
      </c>
      <c r="OH535" s="5">
        <v>0</v>
      </c>
      <c r="OI535" s="5">
        <v>0</v>
      </c>
      <c r="OJ535" s="5">
        <v>0</v>
      </c>
      <c r="OK535" s="5">
        <v>0</v>
      </c>
      <c r="OL535" s="5">
        <v>0</v>
      </c>
      <c r="OM535" s="5">
        <v>0</v>
      </c>
      <c r="ON535" s="5"/>
      <c r="OQ535" s="59">
        <v>0</v>
      </c>
      <c r="OR535" s="59">
        <v>0</v>
      </c>
      <c r="OS535" s="59">
        <v>0</v>
      </c>
      <c r="OT535" s="59">
        <v>0</v>
      </c>
      <c r="OU535" s="59">
        <v>0</v>
      </c>
      <c r="OV535" s="59">
        <v>0</v>
      </c>
      <c r="OW535" s="59">
        <v>0</v>
      </c>
      <c r="OX535" s="59">
        <v>0</v>
      </c>
      <c r="OY535" s="59">
        <v>0</v>
      </c>
      <c r="OZ535" s="59">
        <v>0</v>
      </c>
      <c r="PA535" s="59">
        <v>0</v>
      </c>
      <c r="PB535" s="59">
        <v>0</v>
      </c>
      <c r="PC535" s="59">
        <v>0</v>
      </c>
      <c r="PD535" s="59">
        <v>0</v>
      </c>
      <c r="PE535" s="59">
        <v>0</v>
      </c>
      <c r="PF535" s="59">
        <v>0</v>
      </c>
      <c r="PG535" s="59">
        <v>0</v>
      </c>
      <c r="PH535" s="59">
        <v>0</v>
      </c>
      <c r="PI535" s="59">
        <v>0</v>
      </c>
      <c r="PJ535" s="59">
        <v>0</v>
      </c>
      <c r="PK535" s="59">
        <v>0</v>
      </c>
      <c r="PL535" s="59">
        <v>0</v>
      </c>
      <c r="PM535" s="59">
        <v>0</v>
      </c>
      <c r="PN535" s="59">
        <v>0</v>
      </c>
      <c r="PO535" s="59">
        <v>0</v>
      </c>
      <c r="PP535" s="59">
        <v>0</v>
      </c>
      <c r="PQ535" s="59">
        <v>0</v>
      </c>
      <c r="PR535" s="59">
        <v>0</v>
      </c>
      <c r="PS535" s="59">
        <v>0</v>
      </c>
      <c r="PT535" s="59">
        <v>0</v>
      </c>
      <c r="PU535" s="59">
        <v>0</v>
      </c>
      <c r="PV535" s="59">
        <v>0</v>
      </c>
      <c r="PW535" s="59">
        <v>0</v>
      </c>
      <c r="PX535" s="59">
        <v>0</v>
      </c>
      <c r="PY535" s="59">
        <v>0</v>
      </c>
      <c r="PZ535" s="59">
        <v>0</v>
      </c>
      <c r="QA535" s="59">
        <v>0</v>
      </c>
      <c r="QB535" s="59">
        <v>0</v>
      </c>
      <c r="QC535" s="59">
        <v>0</v>
      </c>
      <c r="QD535" s="59">
        <v>0</v>
      </c>
      <c r="QE535" s="59">
        <v>0</v>
      </c>
      <c r="QF535" s="59">
        <v>0</v>
      </c>
      <c r="QG535" s="59">
        <v>0</v>
      </c>
      <c r="QH535" s="59">
        <v>0</v>
      </c>
      <c r="QI535" s="59">
        <v>0</v>
      </c>
      <c r="QJ535" s="59">
        <v>0</v>
      </c>
      <c r="QK535" s="59">
        <v>0</v>
      </c>
      <c r="QL535" s="59">
        <v>0</v>
      </c>
      <c r="QM535" s="59">
        <v>0</v>
      </c>
      <c r="QN535" s="59">
        <v>0</v>
      </c>
      <c r="QO535" s="59">
        <v>0</v>
      </c>
      <c r="QP535" s="59">
        <v>0</v>
      </c>
      <c r="QQ535" s="59">
        <v>0</v>
      </c>
      <c r="QR535" s="59">
        <v>0</v>
      </c>
      <c r="QS535" s="59">
        <v>0</v>
      </c>
      <c r="QT535" s="59">
        <v>0</v>
      </c>
      <c r="QU535" s="59">
        <v>0</v>
      </c>
      <c r="QV535" s="59">
        <v>0</v>
      </c>
      <c r="QW535" s="59">
        <v>0</v>
      </c>
      <c r="QX535" s="59">
        <v>0</v>
      </c>
      <c r="QY535" s="59">
        <v>0</v>
      </c>
      <c r="QZ535" s="59">
        <v>0</v>
      </c>
      <c r="RA535" s="59">
        <v>0</v>
      </c>
      <c r="RB535" s="59">
        <v>0</v>
      </c>
      <c r="RC535" s="59">
        <v>0</v>
      </c>
      <c r="RD535" s="59">
        <v>0</v>
      </c>
      <c r="RE535" s="59">
        <v>0</v>
      </c>
      <c r="RF535" s="59">
        <v>0</v>
      </c>
      <c r="RG535" s="59">
        <v>0</v>
      </c>
      <c r="RH535" s="59">
        <v>0</v>
      </c>
      <c r="RI535" s="59">
        <v>0</v>
      </c>
      <c r="RJ535" s="59">
        <v>0</v>
      </c>
      <c r="RK535" s="59"/>
      <c r="RN535" s="59">
        <v>827.40000000000009</v>
      </c>
      <c r="RO535" s="59">
        <v>138.88263599999999</v>
      </c>
      <c r="RP535" s="59">
        <v>0</v>
      </c>
      <c r="RQ535" s="59">
        <v>0</v>
      </c>
      <c r="RR535" s="59">
        <v>0</v>
      </c>
      <c r="RS535" s="59">
        <v>0</v>
      </c>
      <c r="RT535" s="59">
        <v>0</v>
      </c>
      <c r="RU535" s="59">
        <v>0</v>
      </c>
      <c r="RV535" s="59">
        <v>0</v>
      </c>
      <c r="RW535" s="59">
        <v>0</v>
      </c>
      <c r="RX535" s="59">
        <v>0</v>
      </c>
      <c r="RY535" s="59">
        <v>0</v>
      </c>
      <c r="RZ535" s="59">
        <v>0</v>
      </c>
      <c r="SA535" s="59">
        <v>0</v>
      </c>
      <c r="SB535" s="59">
        <v>0</v>
      </c>
      <c r="SC535" s="59">
        <v>0</v>
      </c>
      <c r="SD535" s="59">
        <v>0</v>
      </c>
      <c r="SE535" s="59">
        <v>0</v>
      </c>
      <c r="SF535" s="59">
        <v>0</v>
      </c>
      <c r="SG535" s="59">
        <v>0</v>
      </c>
      <c r="SH535" s="59">
        <v>0</v>
      </c>
      <c r="SI535" s="59">
        <v>0</v>
      </c>
      <c r="SJ535" s="59">
        <v>0</v>
      </c>
      <c r="SK535" s="59">
        <v>0</v>
      </c>
      <c r="SL535" s="59">
        <v>0</v>
      </c>
      <c r="SM535" s="59">
        <v>0</v>
      </c>
      <c r="SN535" s="59">
        <v>0</v>
      </c>
      <c r="SO535" s="59">
        <v>0</v>
      </c>
      <c r="SP535" s="59">
        <v>0</v>
      </c>
      <c r="SQ535" s="59">
        <v>0</v>
      </c>
      <c r="SR535" s="59">
        <v>0</v>
      </c>
      <c r="SS535" s="59">
        <v>0</v>
      </c>
      <c r="ST535" s="59">
        <v>0</v>
      </c>
      <c r="SU535" s="59">
        <v>0</v>
      </c>
      <c r="SV535" s="59">
        <v>0</v>
      </c>
      <c r="SW535" s="59">
        <v>0</v>
      </c>
      <c r="SX535" s="59">
        <v>0</v>
      </c>
      <c r="SY535" s="59">
        <v>0</v>
      </c>
      <c r="SZ535" s="59">
        <v>0</v>
      </c>
      <c r="TA535" s="59">
        <v>0</v>
      </c>
      <c r="TB535" s="59">
        <v>0</v>
      </c>
      <c r="TC535" s="59">
        <v>0</v>
      </c>
      <c r="TD535" s="59">
        <v>0</v>
      </c>
      <c r="TE535" s="59">
        <v>0</v>
      </c>
      <c r="TF535" s="59">
        <v>0</v>
      </c>
      <c r="TG535" s="59">
        <v>0</v>
      </c>
      <c r="TH535" s="59">
        <v>0</v>
      </c>
      <c r="TI535" s="59">
        <v>0</v>
      </c>
      <c r="TJ535" s="59">
        <v>0</v>
      </c>
      <c r="TK535" s="59">
        <v>0</v>
      </c>
      <c r="TL535" s="59">
        <v>0</v>
      </c>
      <c r="TM535" s="59">
        <v>0</v>
      </c>
      <c r="TN535" s="59">
        <v>0</v>
      </c>
      <c r="TO535" s="59">
        <v>0</v>
      </c>
      <c r="TP535" s="59">
        <v>0</v>
      </c>
      <c r="TQ535" s="59">
        <v>0</v>
      </c>
      <c r="TR535" s="59">
        <v>0</v>
      </c>
      <c r="TS535" s="59">
        <v>0</v>
      </c>
      <c r="TT535" s="59">
        <v>0</v>
      </c>
      <c r="TU535" s="59">
        <v>0</v>
      </c>
      <c r="TV535" s="59">
        <v>0</v>
      </c>
      <c r="TW535" s="59">
        <v>0</v>
      </c>
      <c r="TX535" s="59">
        <v>0</v>
      </c>
      <c r="TY535" s="59">
        <v>0</v>
      </c>
      <c r="TZ535" s="59">
        <v>0</v>
      </c>
      <c r="UA535" s="59">
        <v>0</v>
      </c>
      <c r="UB535" s="59">
        <v>0</v>
      </c>
      <c r="UC535" s="59">
        <v>0</v>
      </c>
      <c r="UD535" s="59">
        <v>0</v>
      </c>
      <c r="UE535" s="59">
        <v>0</v>
      </c>
      <c r="UF535" s="59">
        <v>0</v>
      </c>
      <c r="UG535" s="59">
        <v>0</v>
      </c>
      <c r="UH535" s="59"/>
      <c r="UK535" s="59">
        <v>469.243852</v>
      </c>
      <c r="UL535" s="59">
        <v>0</v>
      </c>
      <c r="UM535" s="59">
        <v>0</v>
      </c>
      <c r="UN535" s="59">
        <v>0</v>
      </c>
      <c r="UO535" s="59">
        <v>0</v>
      </c>
      <c r="UP535" s="59">
        <v>0</v>
      </c>
      <c r="UQ535" s="59"/>
      <c r="UT535" s="59">
        <v>497.03878400000002</v>
      </c>
      <c r="UU535" s="59">
        <v>0</v>
      </c>
      <c r="UV535" s="59">
        <v>0</v>
      </c>
      <c r="UW535" s="59">
        <v>0</v>
      </c>
      <c r="UX535" s="59">
        <v>0</v>
      </c>
      <c r="UY535" s="59">
        <v>0</v>
      </c>
      <c r="UZ535" s="59"/>
      <c r="VC535" s="59">
        <v>0</v>
      </c>
      <c r="VD535" s="59">
        <v>0</v>
      </c>
      <c r="VE535" s="59">
        <v>0</v>
      </c>
      <c r="VF535" s="59">
        <v>0</v>
      </c>
      <c r="VG535" s="59">
        <v>0</v>
      </c>
      <c r="VH535" s="59">
        <v>0</v>
      </c>
      <c r="VI535" s="59"/>
      <c r="VL535" s="59">
        <v>966.28263600000002</v>
      </c>
      <c r="VM535" s="59">
        <v>0</v>
      </c>
      <c r="VN535" s="59">
        <v>0</v>
      </c>
      <c r="VO535" s="59">
        <v>0</v>
      </c>
      <c r="VP535" s="59">
        <v>0</v>
      </c>
      <c r="VQ535" s="59">
        <v>0</v>
      </c>
      <c r="VR535" s="59"/>
      <c r="VU535" s="59">
        <v>16349.96</v>
      </c>
      <c r="VV535" s="59">
        <v>0</v>
      </c>
      <c r="VW535" s="59">
        <v>0</v>
      </c>
      <c r="VX535" s="59">
        <v>0</v>
      </c>
      <c r="VY535" s="59">
        <v>0</v>
      </c>
      <c r="VZ535" s="59">
        <v>0</v>
      </c>
      <c r="WA535" s="59"/>
      <c r="WD535" s="59">
        <v>1362.4966666666667</v>
      </c>
      <c r="WE535" s="59">
        <v>0</v>
      </c>
      <c r="WF535" s="59">
        <v>0</v>
      </c>
      <c r="WG535" s="59">
        <v>0</v>
      </c>
      <c r="WH535" s="59">
        <v>0</v>
      </c>
      <c r="WI535" s="59">
        <v>0</v>
      </c>
      <c r="WJ535" s="59"/>
      <c r="WM535" s="59">
        <v>57.175688907539524</v>
      </c>
      <c r="WN535" s="59">
        <v>0</v>
      </c>
      <c r="WO535" s="59">
        <v>0</v>
      </c>
      <c r="WP535" s="59">
        <v>0</v>
      </c>
      <c r="WQ535" s="59">
        <v>0</v>
      </c>
      <c r="WR535" s="59">
        <v>0</v>
      </c>
      <c r="WS535" s="59"/>
      <c r="WV535" s="74">
        <v>31.333333333333332</v>
      </c>
      <c r="WW535" s="74">
        <v>31.333333333333332</v>
      </c>
      <c r="WX535" s="74">
        <v>31.333333333333332</v>
      </c>
      <c r="WY535" s="74">
        <v>31.333333333333332</v>
      </c>
      <c r="WZ535" s="74">
        <v>31.333333333333332</v>
      </c>
      <c r="XA535" s="74">
        <v>31.333333333333332</v>
      </c>
      <c r="XB535" s="74"/>
      <c r="XE535" s="80">
        <v>2</v>
      </c>
      <c r="XF535" s="80">
        <v>2</v>
      </c>
      <c r="XG535" s="80">
        <v>2</v>
      </c>
      <c r="XH535" s="80">
        <v>2</v>
      </c>
      <c r="XI535" s="80">
        <v>2</v>
      </c>
      <c r="XJ535" s="80">
        <v>2</v>
      </c>
      <c r="XK535" s="80"/>
      <c r="XL535" s="75"/>
      <c r="XM535" s="75"/>
      <c r="XN535" s="80">
        <v>7</v>
      </c>
      <c r="XO535" s="80">
        <v>7</v>
      </c>
      <c r="XP535" s="80">
        <v>7</v>
      </c>
      <c r="XQ535" s="80">
        <v>7</v>
      </c>
      <c r="XR535" s="80">
        <v>7</v>
      </c>
      <c r="XS535" s="80">
        <v>7</v>
      </c>
      <c r="XT535" s="80"/>
      <c r="XW535" s="80">
        <v>10</v>
      </c>
      <c r="XX535" s="80">
        <v>10</v>
      </c>
      <c r="XY535" s="80">
        <v>10</v>
      </c>
      <c r="XZ535" s="80">
        <v>10</v>
      </c>
      <c r="YA535" s="80">
        <v>10</v>
      </c>
      <c r="YB535" s="80">
        <v>10</v>
      </c>
      <c r="YC535" s="80"/>
      <c r="YF535" s="5">
        <v>119.21131137221994</v>
      </c>
      <c r="YG535" s="5">
        <v>0</v>
      </c>
      <c r="YH535" s="5">
        <v>0</v>
      </c>
      <c r="YI535" s="5">
        <v>0</v>
      </c>
      <c r="YJ535" s="5">
        <v>0</v>
      </c>
      <c r="YK535" s="5">
        <v>0</v>
      </c>
      <c r="YL535" s="5"/>
      <c r="YO535" s="5">
        <v>2572.9060008392785</v>
      </c>
      <c r="YP535" s="5">
        <v>0</v>
      </c>
      <c r="YQ535" s="5">
        <v>0</v>
      </c>
      <c r="YR535" s="5">
        <v>0</v>
      </c>
      <c r="YS535" s="5">
        <v>0</v>
      </c>
      <c r="YT535" s="5">
        <v>0</v>
      </c>
      <c r="YU535" s="5"/>
      <c r="YX535" s="5">
        <v>1759.7074986140858</v>
      </c>
      <c r="YY535" s="5">
        <v>0</v>
      </c>
      <c r="YZ535" s="5">
        <v>0</v>
      </c>
      <c r="ZA535" s="5">
        <v>0</v>
      </c>
      <c r="ZB535" s="5">
        <v>0</v>
      </c>
      <c r="ZC535" s="5">
        <v>0</v>
      </c>
      <c r="ZD535" s="5"/>
      <c r="ZG535" s="5">
        <v>98.613512379353764</v>
      </c>
      <c r="ZH535" s="5">
        <v>0</v>
      </c>
      <c r="ZI535" s="5">
        <v>0</v>
      </c>
      <c r="ZJ535" s="5">
        <v>0</v>
      </c>
      <c r="ZK535" s="5">
        <v>0</v>
      </c>
      <c r="ZL535" s="5">
        <v>0</v>
      </c>
      <c r="ZM535" s="5"/>
      <c r="ZP535" s="60">
        <v>2761.1783466219053</v>
      </c>
      <c r="ZQ535" s="60">
        <v>0</v>
      </c>
      <c r="ZR535" s="60">
        <v>0</v>
      </c>
      <c r="ZS535" s="60">
        <v>0</v>
      </c>
      <c r="ZT535" s="60">
        <v>0</v>
      </c>
      <c r="ZU535" s="60">
        <v>0</v>
      </c>
      <c r="ZV535" s="60"/>
      <c r="ZY535" s="60">
        <v>343.05413344523708</v>
      </c>
      <c r="ZZ535" s="60">
        <v>0</v>
      </c>
      <c r="AAA535" s="60">
        <v>0</v>
      </c>
      <c r="AAB535" s="60">
        <v>0</v>
      </c>
      <c r="AAC535" s="60">
        <v>0</v>
      </c>
      <c r="AAD535" s="60">
        <v>0</v>
      </c>
      <c r="AAE535" s="60"/>
      <c r="AAH535" s="60">
        <v>18867.977339488039</v>
      </c>
      <c r="AAI535" s="60">
        <v>0</v>
      </c>
      <c r="AAJ535" s="60">
        <v>0</v>
      </c>
      <c r="AAK535" s="60">
        <v>0</v>
      </c>
      <c r="AAL535" s="60">
        <v>0</v>
      </c>
      <c r="AAM535" s="60">
        <v>0</v>
      </c>
      <c r="AAN535" s="60"/>
      <c r="AAQ535" s="5">
        <v>21629.155686109945</v>
      </c>
      <c r="AAR535" s="5">
        <v>0</v>
      </c>
      <c r="AAS535" s="5">
        <v>0</v>
      </c>
      <c r="AAT535" s="5">
        <v>0</v>
      </c>
      <c r="AAU535" s="5">
        <v>0</v>
      </c>
      <c r="AAV535" s="5">
        <v>0</v>
      </c>
    </row>
    <row r="536" spans="2:724" ht="15" customHeight="1">
      <c r="B536" s="228">
        <v>263</v>
      </c>
      <c r="C536" s="228">
        <v>599639</v>
      </c>
      <c r="D536" s="229" t="s">
        <v>636</v>
      </c>
      <c r="E536" s="73" t="b">
        <v>0</v>
      </c>
      <c r="F536" s="230">
        <v>40148</v>
      </c>
      <c r="G536" s="230">
        <v>41773</v>
      </c>
      <c r="H536" s="57" t="s">
        <v>255</v>
      </c>
      <c r="I536" s="57" t="s">
        <v>197</v>
      </c>
      <c r="J536" s="229" t="s">
        <v>286</v>
      </c>
      <c r="K536" s="232">
        <v>33000</v>
      </c>
      <c r="L536" s="232">
        <v>0</v>
      </c>
      <c r="M536" s="73" t="b">
        <v>1</v>
      </c>
      <c r="N536" s="73" t="b">
        <v>1</v>
      </c>
      <c r="O536" s="73" t="b">
        <v>1</v>
      </c>
      <c r="P536" s="27">
        <v>41244</v>
      </c>
      <c r="Q536" s="27">
        <v>42869</v>
      </c>
      <c r="R536" s="69">
        <v>0</v>
      </c>
      <c r="S536" s="69">
        <v>0.06</v>
      </c>
      <c r="T536" s="69">
        <v>0.06</v>
      </c>
      <c r="U536" s="69">
        <v>0.06</v>
      </c>
      <c r="V536" s="69">
        <v>0.06</v>
      </c>
      <c r="W536" s="69">
        <v>0.06</v>
      </c>
      <c r="Z536" s="232">
        <v>33000</v>
      </c>
      <c r="AA536" s="232">
        <v>33000</v>
      </c>
      <c r="AB536" s="232">
        <v>37000</v>
      </c>
      <c r="AC536" s="232">
        <v>37000</v>
      </c>
      <c r="AD536" s="232">
        <v>18500</v>
      </c>
      <c r="AE536" s="232">
        <v>0</v>
      </c>
      <c r="AF536" s="232">
        <v>0</v>
      </c>
      <c r="AG536" s="232">
        <v>0</v>
      </c>
      <c r="AH536" s="232">
        <v>0</v>
      </c>
      <c r="AI536" s="232">
        <v>0</v>
      </c>
      <c r="AJ536" s="232">
        <v>0</v>
      </c>
      <c r="AK536" s="232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0</v>
      </c>
      <c r="BS536" s="5">
        <v>0</v>
      </c>
      <c r="BT536" s="5">
        <v>0</v>
      </c>
      <c r="BU536" s="5">
        <v>0</v>
      </c>
      <c r="BV536" s="5">
        <v>0</v>
      </c>
      <c r="BW536" s="5">
        <v>0</v>
      </c>
      <c r="BX536" s="5">
        <v>0</v>
      </c>
      <c r="BY536" s="5">
        <v>0</v>
      </c>
      <c r="BZ536" s="5">
        <v>0</v>
      </c>
      <c r="CA536" s="5">
        <v>0</v>
      </c>
      <c r="CB536" s="5">
        <v>0</v>
      </c>
      <c r="CC536" s="5">
        <v>0</v>
      </c>
      <c r="CD536" s="5">
        <v>0</v>
      </c>
      <c r="CE536" s="5">
        <v>0</v>
      </c>
      <c r="CF536" s="5">
        <v>0</v>
      </c>
      <c r="CG536" s="5">
        <v>0</v>
      </c>
      <c r="CH536" s="5">
        <v>0</v>
      </c>
      <c r="CI536" s="5">
        <v>0</v>
      </c>
      <c r="CJ536" s="5">
        <v>0</v>
      </c>
      <c r="CK536" s="5">
        <v>0</v>
      </c>
      <c r="CL536" s="5">
        <v>0</v>
      </c>
      <c r="CM536" s="5">
        <v>0</v>
      </c>
      <c r="CN536" s="5">
        <v>0</v>
      </c>
      <c r="CO536" s="5">
        <v>0</v>
      </c>
      <c r="CP536" s="5">
        <v>0</v>
      </c>
      <c r="CQ536" s="5">
        <v>0</v>
      </c>
      <c r="CR536" s="5">
        <v>0</v>
      </c>
      <c r="CS536" s="5">
        <v>0</v>
      </c>
      <c r="CU536" s="69">
        <v>0</v>
      </c>
      <c r="CV536" s="69">
        <v>0</v>
      </c>
      <c r="CW536" s="69">
        <v>0</v>
      </c>
      <c r="CX536" s="69">
        <v>0</v>
      </c>
      <c r="CY536" s="69">
        <v>0</v>
      </c>
      <c r="CZ536" s="69">
        <v>0</v>
      </c>
      <c r="DC536" s="5">
        <v>0</v>
      </c>
      <c r="DD536" s="5">
        <v>0</v>
      </c>
      <c r="DE536" s="5">
        <v>0</v>
      </c>
      <c r="DF536" s="5">
        <v>0</v>
      </c>
      <c r="DG536" s="5">
        <v>0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0</v>
      </c>
      <c r="DO536" s="5">
        <v>0</v>
      </c>
      <c r="DP536" s="5">
        <v>0</v>
      </c>
      <c r="DQ536" s="5">
        <v>0</v>
      </c>
      <c r="DR536" s="5">
        <v>0</v>
      </c>
      <c r="DS536" s="5">
        <v>0</v>
      </c>
      <c r="DT536" s="5">
        <v>0</v>
      </c>
      <c r="DU536" s="5">
        <v>0</v>
      </c>
      <c r="DV536" s="5">
        <v>0</v>
      </c>
      <c r="DW536" s="5">
        <v>0</v>
      </c>
      <c r="DX536" s="5">
        <v>0</v>
      </c>
      <c r="DY536" s="5">
        <v>0</v>
      </c>
      <c r="DZ536" s="5">
        <v>0</v>
      </c>
      <c r="EA536" s="5">
        <v>0</v>
      </c>
      <c r="EB536" s="5">
        <v>0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0</v>
      </c>
      <c r="EI536" s="5">
        <v>0</v>
      </c>
      <c r="EJ536" s="5">
        <v>0</v>
      </c>
      <c r="EK536" s="5">
        <v>0</v>
      </c>
      <c r="EL536" s="5">
        <v>0</v>
      </c>
      <c r="EM536" s="5">
        <v>0</v>
      </c>
      <c r="EN536" s="5">
        <v>0</v>
      </c>
      <c r="EO536" s="5">
        <v>0</v>
      </c>
      <c r="EP536" s="5">
        <v>0</v>
      </c>
      <c r="EQ536" s="5">
        <v>0</v>
      </c>
      <c r="ER536" s="5">
        <v>0</v>
      </c>
      <c r="ES536" s="5">
        <v>0</v>
      </c>
      <c r="ET536" s="5">
        <v>0</v>
      </c>
      <c r="EU536" s="5">
        <v>0</v>
      </c>
      <c r="EV536" s="5">
        <v>0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0</v>
      </c>
      <c r="FC536" s="5">
        <v>0</v>
      </c>
      <c r="FD536" s="5">
        <v>0</v>
      </c>
      <c r="FE536" s="5">
        <v>0</v>
      </c>
      <c r="FF536" s="5">
        <v>0</v>
      </c>
      <c r="FG536" s="5">
        <v>0</v>
      </c>
      <c r="FH536" s="5">
        <v>0</v>
      </c>
      <c r="FI536" s="5">
        <v>0</v>
      </c>
      <c r="FJ536" s="5">
        <v>0</v>
      </c>
      <c r="FK536" s="5">
        <v>0</v>
      </c>
      <c r="FL536" s="5">
        <v>0</v>
      </c>
      <c r="FM536" s="5">
        <v>0</v>
      </c>
      <c r="FN536" s="5">
        <v>0</v>
      </c>
      <c r="FO536" s="5">
        <v>0</v>
      </c>
      <c r="FP536" s="5">
        <v>0</v>
      </c>
      <c r="FQ536" s="5">
        <v>0</v>
      </c>
      <c r="FR536" s="5">
        <v>0</v>
      </c>
      <c r="FS536" s="5">
        <v>0</v>
      </c>
      <c r="FT536" s="5">
        <v>0</v>
      </c>
      <c r="FU536" s="5">
        <v>0</v>
      </c>
      <c r="FV536" s="5">
        <v>0</v>
      </c>
      <c r="FW536" s="5"/>
      <c r="FZ536" s="5">
        <v>33000</v>
      </c>
      <c r="GA536" s="5">
        <v>33000</v>
      </c>
      <c r="GB536" s="5">
        <v>37000</v>
      </c>
      <c r="GC536" s="5">
        <v>37000</v>
      </c>
      <c r="GD536" s="5">
        <v>18500</v>
      </c>
      <c r="GE536" s="5">
        <v>0</v>
      </c>
      <c r="GF536" s="5">
        <v>0</v>
      </c>
      <c r="GG536" s="5">
        <v>0</v>
      </c>
      <c r="GH536" s="5">
        <v>0</v>
      </c>
      <c r="GI536" s="5">
        <v>0</v>
      </c>
      <c r="GJ536" s="5">
        <v>0</v>
      </c>
      <c r="GK536" s="5">
        <v>0</v>
      </c>
      <c r="GL536" s="5">
        <v>0</v>
      </c>
      <c r="GM536" s="5">
        <v>0</v>
      </c>
      <c r="GN536" s="5">
        <v>0</v>
      </c>
      <c r="GO536" s="5">
        <v>0</v>
      </c>
      <c r="GP536" s="5">
        <v>0</v>
      </c>
      <c r="GQ536" s="5">
        <v>0</v>
      </c>
      <c r="GR536" s="5">
        <v>0</v>
      </c>
      <c r="GS536" s="5">
        <v>0</v>
      </c>
      <c r="GT536" s="5">
        <v>0</v>
      </c>
      <c r="GU536" s="5">
        <v>0</v>
      </c>
      <c r="GV536" s="5">
        <v>0</v>
      </c>
      <c r="GW536" s="5">
        <v>0</v>
      </c>
      <c r="GX536" s="5">
        <v>0</v>
      </c>
      <c r="GY536" s="5">
        <v>0</v>
      </c>
      <c r="GZ536" s="5">
        <v>0</v>
      </c>
      <c r="HA536" s="5">
        <v>0</v>
      </c>
      <c r="HB536" s="5">
        <v>0</v>
      </c>
      <c r="HC536" s="5">
        <v>0</v>
      </c>
      <c r="HD536" s="5">
        <v>0</v>
      </c>
      <c r="HE536" s="5">
        <v>0</v>
      </c>
      <c r="HF536" s="5">
        <v>0</v>
      </c>
      <c r="HG536" s="5">
        <v>0</v>
      </c>
      <c r="HH536" s="5">
        <v>0</v>
      </c>
      <c r="HI536" s="5">
        <v>0</v>
      </c>
      <c r="HJ536" s="5">
        <v>0</v>
      </c>
      <c r="HK536" s="5">
        <v>0</v>
      </c>
      <c r="HL536" s="5">
        <v>0</v>
      </c>
      <c r="HM536" s="5">
        <v>0</v>
      </c>
      <c r="HN536" s="5">
        <v>0</v>
      </c>
      <c r="HO536" s="5">
        <v>0</v>
      </c>
      <c r="HP536" s="5">
        <v>0</v>
      </c>
      <c r="HQ536" s="5">
        <v>0</v>
      </c>
      <c r="HR536" s="5">
        <v>0</v>
      </c>
      <c r="HS536" s="5">
        <v>0</v>
      </c>
      <c r="HT536" s="5">
        <v>0</v>
      </c>
      <c r="HU536" s="5">
        <v>0</v>
      </c>
      <c r="HV536" s="5">
        <v>0</v>
      </c>
      <c r="HW536" s="5">
        <v>0</v>
      </c>
      <c r="HX536" s="5">
        <v>0</v>
      </c>
      <c r="HY536" s="5">
        <v>0</v>
      </c>
      <c r="HZ536" s="5">
        <v>0</v>
      </c>
      <c r="IA536" s="5">
        <v>0</v>
      </c>
      <c r="IB536" s="5">
        <v>0</v>
      </c>
      <c r="IC536" s="5">
        <v>0</v>
      </c>
      <c r="ID536" s="5">
        <v>0</v>
      </c>
      <c r="IE536" s="5">
        <v>0</v>
      </c>
      <c r="IF536" s="5">
        <v>0</v>
      </c>
      <c r="IG536" s="5">
        <v>0</v>
      </c>
      <c r="IH536" s="5">
        <v>0</v>
      </c>
      <c r="II536" s="5">
        <v>0</v>
      </c>
      <c r="IJ536" s="5">
        <v>0</v>
      </c>
      <c r="IK536" s="5">
        <v>0</v>
      </c>
      <c r="IL536" s="5">
        <v>0</v>
      </c>
      <c r="IM536" s="5">
        <v>0</v>
      </c>
      <c r="IN536" s="5">
        <v>0</v>
      </c>
      <c r="IO536" s="5">
        <v>0</v>
      </c>
      <c r="IP536" s="5">
        <v>0</v>
      </c>
      <c r="IQ536" s="5">
        <v>0</v>
      </c>
      <c r="IR536" s="5">
        <v>0</v>
      </c>
      <c r="IS536" s="5">
        <v>0</v>
      </c>
      <c r="IT536" s="5"/>
      <c r="IW536" s="5">
        <v>947.1</v>
      </c>
      <c r="IX536" s="5">
        <v>947.1</v>
      </c>
      <c r="IY536" s="5">
        <v>1061.9000000000001</v>
      </c>
      <c r="IZ536" s="5">
        <v>1061.9000000000001</v>
      </c>
      <c r="JA536" s="5">
        <v>530.95000000000005</v>
      </c>
      <c r="JB536" s="5">
        <v>0</v>
      </c>
      <c r="JC536" s="5">
        <v>0</v>
      </c>
      <c r="JD536" s="5">
        <v>0</v>
      </c>
      <c r="JE536" s="5">
        <v>0</v>
      </c>
      <c r="JF536" s="5">
        <v>0</v>
      </c>
      <c r="JG536" s="5">
        <v>0</v>
      </c>
      <c r="JH536" s="5">
        <v>0</v>
      </c>
      <c r="JI536" s="5">
        <v>0</v>
      </c>
      <c r="JJ536" s="5">
        <v>0</v>
      </c>
      <c r="JK536" s="5">
        <v>0</v>
      </c>
      <c r="JL536" s="5">
        <v>0</v>
      </c>
      <c r="JM536" s="5">
        <v>0</v>
      </c>
      <c r="JN536" s="5">
        <v>0</v>
      </c>
      <c r="JO536" s="5">
        <v>0</v>
      </c>
      <c r="JP536" s="5">
        <v>0</v>
      </c>
      <c r="JQ536" s="5">
        <v>0</v>
      </c>
      <c r="JR536" s="5">
        <v>0</v>
      </c>
      <c r="JS536" s="5">
        <v>0</v>
      </c>
      <c r="JT536" s="5">
        <v>0</v>
      </c>
      <c r="JU536" s="5">
        <v>0</v>
      </c>
      <c r="JV536" s="5">
        <v>0</v>
      </c>
      <c r="JW536" s="5">
        <v>0</v>
      </c>
      <c r="JX536" s="5">
        <v>0</v>
      </c>
      <c r="JY536" s="5">
        <v>0</v>
      </c>
      <c r="JZ536" s="5">
        <v>0</v>
      </c>
      <c r="KA536" s="5">
        <v>0</v>
      </c>
      <c r="KB536" s="5">
        <v>0</v>
      </c>
      <c r="KC536" s="5">
        <v>0</v>
      </c>
      <c r="KD536" s="5">
        <v>0</v>
      </c>
      <c r="KE536" s="5">
        <v>0</v>
      </c>
      <c r="KF536" s="5">
        <v>0</v>
      </c>
      <c r="KG536" s="5">
        <v>0</v>
      </c>
      <c r="KH536" s="5">
        <v>0</v>
      </c>
      <c r="KI536" s="5">
        <v>0</v>
      </c>
      <c r="KJ536" s="5">
        <v>0</v>
      </c>
      <c r="KK536" s="5">
        <v>0</v>
      </c>
      <c r="KL536" s="5">
        <v>0</v>
      </c>
      <c r="KM536" s="5">
        <v>0</v>
      </c>
      <c r="KN536" s="5">
        <v>0</v>
      </c>
      <c r="KO536" s="5">
        <v>0</v>
      </c>
      <c r="KP536" s="5">
        <v>0</v>
      </c>
      <c r="KQ536" s="5">
        <v>0</v>
      </c>
      <c r="KR536" s="5">
        <v>0</v>
      </c>
      <c r="KS536" s="5">
        <v>0</v>
      </c>
      <c r="KT536" s="5">
        <v>0</v>
      </c>
      <c r="KU536" s="5">
        <v>0</v>
      </c>
      <c r="KV536" s="5">
        <v>0</v>
      </c>
      <c r="KW536" s="5">
        <v>0</v>
      </c>
      <c r="KX536" s="5">
        <v>0</v>
      </c>
      <c r="KY536" s="5">
        <v>0</v>
      </c>
      <c r="KZ536" s="5">
        <v>0</v>
      </c>
      <c r="LA536" s="5">
        <v>0</v>
      </c>
      <c r="LB536" s="5">
        <v>0</v>
      </c>
      <c r="LC536" s="5">
        <v>0</v>
      </c>
      <c r="LD536" s="5">
        <v>0</v>
      </c>
      <c r="LE536" s="5">
        <v>0</v>
      </c>
      <c r="LF536" s="5">
        <v>0</v>
      </c>
      <c r="LG536" s="5">
        <v>0</v>
      </c>
      <c r="LH536" s="5">
        <v>0</v>
      </c>
      <c r="LI536" s="5">
        <v>0</v>
      </c>
      <c r="LJ536" s="5">
        <v>0</v>
      </c>
      <c r="LK536" s="5">
        <v>0</v>
      </c>
      <c r="LL536" s="5">
        <v>0</v>
      </c>
      <c r="LM536" s="5">
        <v>0</v>
      </c>
      <c r="LN536" s="5">
        <v>0</v>
      </c>
      <c r="LO536" s="5">
        <v>0</v>
      </c>
      <c r="LP536" s="5">
        <v>0</v>
      </c>
      <c r="LQ536" s="5"/>
      <c r="LT536" s="5">
        <v>1003.2</v>
      </c>
      <c r="LU536" s="5">
        <v>1003.2</v>
      </c>
      <c r="LV536" s="5">
        <v>1124.8</v>
      </c>
      <c r="LW536" s="5">
        <v>1124.8</v>
      </c>
      <c r="LX536" s="5">
        <v>562.4</v>
      </c>
      <c r="LY536" s="5">
        <v>0</v>
      </c>
      <c r="LZ536" s="5">
        <v>0</v>
      </c>
      <c r="MA536" s="5">
        <v>0</v>
      </c>
      <c r="MB536" s="5">
        <v>0</v>
      </c>
      <c r="MC536" s="5">
        <v>0</v>
      </c>
      <c r="MD536" s="5">
        <v>0</v>
      </c>
      <c r="ME536" s="5">
        <v>0</v>
      </c>
      <c r="MF536" s="5">
        <v>0</v>
      </c>
      <c r="MG536" s="5">
        <v>0</v>
      </c>
      <c r="MH536" s="5">
        <v>0</v>
      </c>
      <c r="MI536" s="5">
        <v>0</v>
      </c>
      <c r="MJ536" s="5">
        <v>0</v>
      </c>
      <c r="MK536" s="5">
        <v>0</v>
      </c>
      <c r="ML536" s="5">
        <v>0</v>
      </c>
      <c r="MM536" s="5">
        <v>0</v>
      </c>
      <c r="MN536" s="5">
        <v>0</v>
      </c>
      <c r="MO536" s="5">
        <v>0</v>
      </c>
      <c r="MP536" s="5">
        <v>0</v>
      </c>
      <c r="MQ536" s="5">
        <v>0</v>
      </c>
      <c r="MR536" s="5">
        <v>0</v>
      </c>
      <c r="MS536" s="5">
        <v>0</v>
      </c>
      <c r="MT536" s="5">
        <v>0</v>
      </c>
      <c r="MU536" s="5">
        <v>0</v>
      </c>
      <c r="MV536" s="5">
        <v>0</v>
      </c>
      <c r="MW536" s="5">
        <v>0</v>
      </c>
      <c r="MX536" s="5">
        <v>0</v>
      </c>
      <c r="MY536" s="5">
        <v>0</v>
      </c>
      <c r="MZ536" s="5">
        <v>0</v>
      </c>
      <c r="NA536" s="5">
        <v>0</v>
      </c>
      <c r="NB536" s="5">
        <v>0</v>
      </c>
      <c r="NC536" s="5">
        <v>0</v>
      </c>
      <c r="ND536" s="5">
        <v>0</v>
      </c>
      <c r="NE536" s="5">
        <v>0</v>
      </c>
      <c r="NF536" s="5">
        <v>0</v>
      </c>
      <c r="NG536" s="5">
        <v>0</v>
      </c>
      <c r="NH536" s="5">
        <v>0</v>
      </c>
      <c r="NI536" s="5">
        <v>0</v>
      </c>
      <c r="NJ536" s="5">
        <v>0</v>
      </c>
      <c r="NK536" s="5">
        <v>0</v>
      </c>
      <c r="NL536" s="5">
        <v>0</v>
      </c>
      <c r="NM536" s="5">
        <v>0</v>
      </c>
      <c r="NN536" s="5">
        <v>0</v>
      </c>
      <c r="NO536" s="5">
        <v>0</v>
      </c>
      <c r="NP536" s="5">
        <v>0</v>
      </c>
      <c r="NQ536" s="5">
        <v>0</v>
      </c>
      <c r="NR536" s="5">
        <v>0</v>
      </c>
      <c r="NS536" s="5">
        <v>0</v>
      </c>
      <c r="NT536" s="5">
        <v>0</v>
      </c>
      <c r="NU536" s="5">
        <v>0</v>
      </c>
      <c r="NV536" s="5">
        <v>0</v>
      </c>
      <c r="NW536" s="5">
        <v>0</v>
      </c>
      <c r="NX536" s="5">
        <v>0</v>
      </c>
      <c r="NY536" s="5">
        <v>0</v>
      </c>
      <c r="NZ536" s="5">
        <v>0</v>
      </c>
      <c r="OA536" s="5">
        <v>0</v>
      </c>
      <c r="OB536" s="5">
        <v>0</v>
      </c>
      <c r="OC536" s="5">
        <v>0</v>
      </c>
      <c r="OD536" s="5">
        <v>0</v>
      </c>
      <c r="OE536" s="5">
        <v>0</v>
      </c>
      <c r="OF536" s="5">
        <v>0</v>
      </c>
      <c r="OG536" s="5">
        <v>0</v>
      </c>
      <c r="OH536" s="5">
        <v>0</v>
      </c>
      <c r="OI536" s="5">
        <v>0</v>
      </c>
      <c r="OJ536" s="5">
        <v>0</v>
      </c>
      <c r="OK536" s="5">
        <v>0</v>
      </c>
      <c r="OL536" s="5">
        <v>0</v>
      </c>
      <c r="OM536" s="5">
        <v>0</v>
      </c>
      <c r="ON536" s="5"/>
      <c r="OQ536" s="59">
        <v>18.404875000000175</v>
      </c>
      <c r="OR536" s="59">
        <v>18.404875000000175</v>
      </c>
      <c r="OS536" s="59">
        <v>582.94487500000025</v>
      </c>
      <c r="OT536" s="59">
        <v>582.94487500000025</v>
      </c>
      <c r="OU536" s="59">
        <v>0</v>
      </c>
      <c r="OV536" s="59">
        <v>0</v>
      </c>
      <c r="OW536" s="59">
        <v>0</v>
      </c>
      <c r="OX536" s="59">
        <v>0</v>
      </c>
      <c r="OY536" s="59">
        <v>0</v>
      </c>
      <c r="OZ536" s="59">
        <v>0</v>
      </c>
      <c r="PA536" s="59">
        <v>0</v>
      </c>
      <c r="PB536" s="59">
        <v>0</v>
      </c>
      <c r="PC536" s="59">
        <v>0</v>
      </c>
      <c r="PD536" s="59">
        <v>0</v>
      </c>
      <c r="PE536" s="59">
        <v>0</v>
      </c>
      <c r="PF536" s="59">
        <v>0</v>
      </c>
      <c r="PG536" s="59">
        <v>0</v>
      </c>
      <c r="PH536" s="59">
        <v>0</v>
      </c>
      <c r="PI536" s="59">
        <v>0</v>
      </c>
      <c r="PJ536" s="59">
        <v>0</v>
      </c>
      <c r="PK536" s="59">
        <v>0</v>
      </c>
      <c r="PL536" s="59">
        <v>0</v>
      </c>
      <c r="PM536" s="59">
        <v>0</v>
      </c>
      <c r="PN536" s="59">
        <v>0</v>
      </c>
      <c r="PO536" s="59">
        <v>0</v>
      </c>
      <c r="PP536" s="59">
        <v>0</v>
      </c>
      <c r="PQ536" s="59">
        <v>0</v>
      </c>
      <c r="PR536" s="59">
        <v>0</v>
      </c>
      <c r="PS536" s="59">
        <v>0</v>
      </c>
      <c r="PT536" s="59">
        <v>0</v>
      </c>
      <c r="PU536" s="59">
        <v>0</v>
      </c>
      <c r="PV536" s="59">
        <v>0</v>
      </c>
      <c r="PW536" s="59">
        <v>0</v>
      </c>
      <c r="PX536" s="59">
        <v>0</v>
      </c>
      <c r="PY536" s="59">
        <v>0</v>
      </c>
      <c r="PZ536" s="59">
        <v>0</v>
      </c>
      <c r="QA536" s="59">
        <v>0</v>
      </c>
      <c r="QB536" s="59">
        <v>0</v>
      </c>
      <c r="QC536" s="59">
        <v>0</v>
      </c>
      <c r="QD536" s="59">
        <v>0</v>
      </c>
      <c r="QE536" s="59">
        <v>0</v>
      </c>
      <c r="QF536" s="59">
        <v>0</v>
      </c>
      <c r="QG536" s="59">
        <v>0</v>
      </c>
      <c r="QH536" s="59">
        <v>0</v>
      </c>
      <c r="QI536" s="59">
        <v>0</v>
      </c>
      <c r="QJ536" s="59">
        <v>0</v>
      </c>
      <c r="QK536" s="59">
        <v>0</v>
      </c>
      <c r="QL536" s="59">
        <v>0</v>
      </c>
      <c r="QM536" s="59">
        <v>0</v>
      </c>
      <c r="QN536" s="59">
        <v>0</v>
      </c>
      <c r="QO536" s="59">
        <v>0</v>
      </c>
      <c r="QP536" s="59">
        <v>0</v>
      </c>
      <c r="QQ536" s="59">
        <v>0</v>
      </c>
      <c r="QR536" s="59">
        <v>0</v>
      </c>
      <c r="QS536" s="59">
        <v>0</v>
      </c>
      <c r="QT536" s="59">
        <v>0</v>
      </c>
      <c r="QU536" s="59">
        <v>0</v>
      </c>
      <c r="QV536" s="59">
        <v>0</v>
      </c>
      <c r="QW536" s="59">
        <v>0</v>
      </c>
      <c r="QX536" s="59">
        <v>0</v>
      </c>
      <c r="QY536" s="59">
        <v>0</v>
      </c>
      <c r="QZ536" s="59">
        <v>0</v>
      </c>
      <c r="RA536" s="59">
        <v>0</v>
      </c>
      <c r="RB536" s="59">
        <v>0</v>
      </c>
      <c r="RC536" s="59">
        <v>0</v>
      </c>
      <c r="RD536" s="59">
        <v>0</v>
      </c>
      <c r="RE536" s="59">
        <v>0</v>
      </c>
      <c r="RF536" s="59">
        <v>0</v>
      </c>
      <c r="RG536" s="59">
        <v>0</v>
      </c>
      <c r="RH536" s="59">
        <v>0</v>
      </c>
      <c r="RI536" s="59">
        <v>0</v>
      </c>
      <c r="RJ536" s="59">
        <v>0</v>
      </c>
      <c r="RK536" s="59"/>
      <c r="RN536" s="59">
        <v>1968.7048750000004</v>
      </c>
      <c r="RO536" s="59">
        <v>1968.7048750000004</v>
      </c>
      <c r="RP536" s="59">
        <v>2769.644875</v>
      </c>
      <c r="RQ536" s="59">
        <v>2769.644875</v>
      </c>
      <c r="RR536" s="59">
        <v>1093.3499999999999</v>
      </c>
      <c r="RS536" s="59">
        <v>0</v>
      </c>
      <c r="RT536" s="59">
        <v>0</v>
      </c>
      <c r="RU536" s="59">
        <v>0</v>
      </c>
      <c r="RV536" s="59">
        <v>0</v>
      </c>
      <c r="RW536" s="59">
        <v>0</v>
      </c>
      <c r="RX536" s="59">
        <v>0</v>
      </c>
      <c r="RY536" s="59">
        <v>0</v>
      </c>
      <c r="RZ536" s="59">
        <v>0</v>
      </c>
      <c r="SA536" s="59">
        <v>0</v>
      </c>
      <c r="SB536" s="59">
        <v>0</v>
      </c>
      <c r="SC536" s="59">
        <v>0</v>
      </c>
      <c r="SD536" s="59">
        <v>0</v>
      </c>
      <c r="SE536" s="59">
        <v>0</v>
      </c>
      <c r="SF536" s="59">
        <v>0</v>
      </c>
      <c r="SG536" s="59">
        <v>0</v>
      </c>
      <c r="SH536" s="59">
        <v>0</v>
      </c>
      <c r="SI536" s="59">
        <v>0</v>
      </c>
      <c r="SJ536" s="59">
        <v>0</v>
      </c>
      <c r="SK536" s="59">
        <v>0</v>
      </c>
      <c r="SL536" s="59">
        <v>0</v>
      </c>
      <c r="SM536" s="59">
        <v>0</v>
      </c>
      <c r="SN536" s="59">
        <v>0</v>
      </c>
      <c r="SO536" s="59">
        <v>0</v>
      </c>
      <c r="SP536" s="59">
        <v>0</v>
      </c>
      <c r="SQ536" s="59">
        <v>0</v>
      </c>
      <c r="SR536" s="59">
        <v>0</v>
      </c>
      <c r="SS536" s="59">
        <v>0</v>
      </c>
      <c r="ST536" s="59">
        <v>0</v>
      </c>
      <c r="SU536" s="59">
        <v>0</v>
      </c>
      <c r="SV536" s="59">
        <v>0</v>
      </c>
      <c r="SW536" s="59">
        <v>0</v>
      </c>
      <c r="SX536" s="59">
        <v>0</v>
      </c>
      <c r="SY536" s="59">
        <v>0</v>
      </c>
      <c r="SZ536" s="59">
        <v>0</v>
      </c>
      <c r="TA536" s="59">
        <v>0</v>
      </c>
      <c r="TB536" s="59">
        <v>0</v>
      </c>
      <c r="TC536" s="59">
        <v>0</v>
      </c>
      <c r="TD536" s="59">
        <v>0</v>
      </c>
      <c r="TE536" s="59">
        <v>0</v>
      </c>
      <c r="TF536" s="59">
        <v>0</v>
      </c>
      <c r="TG536" s="59">
        <v>0</v>
      </c>
      <c r="TH536" s="59">
        <v>0</v>
      </c>
      <c r="TI536" s="59">
        <v>0</v>
      </c>
      <c r="TJ536" s="59">
        <v>0</v>
      </c>
      <c r="TK536" s="59">
        <v>0</v>
      </c>
      <c r="TL536" s="59">
        <v>0</v>
      </c>
      <c r="TM536" s="59">
        <v>0</v>
      </c>
      <c r="TN536" s="59">
        <v>0</v>
      </c>
      <c r="TO536" s="59">
        <v>0</v>
      </c>
      <c r="TP536" s="59">
        <v>0</v>
      </c>
      <c r="TQ536" s="59">
        <v>0</v>
      </c>
      <c r="TR536" s="59">
        <v>0</v>
      </c>
      <c r="TS536" s="59">
        <v>0</v>
      </c>
      <c r="TT536" s="59">
        <v>0</v>
      </c>
      <c r="TU536" s="59">
        <v>0</v>
      </c>
      <c r="TV536" s="59">
        <v>0</v>
      </c>
      <c r="TW536" s="59">
        <v>0</v>
      </c>
      <c r="TX536" s="59">
        <v>0</v>
      </c>
      <c r="TY536" s="59">
        <v>0</v>
      </c>
      <c r="TZ536" s="59">
        <v>0</v>
      </c>
      <c r="UA536" s="59">
        <v>0</v>
      </c>
      <c r="UB536" s="59">
        <v>0</v>
      </c>
      <c r="UC536" s="59">
        <v>0</v>
      </c>
      <c r="UD536" s="59">
        <v>0</v>
      </c>
      <c r="UE536" s="59">
        <v>0</v>
      </c>
      <c r="UF536" s="59">
        <v>0</v>
      </c>
      <c r="UG536" s="59">
        <v>0</v>
      </c>
      <c r="UH536" s="59"/>
      <c r="UK536" s="59">
        <v>4548.9500000000007</v>
      </c>
      <c r="UL536" s="59">
        <v>0</v>
      </c>
      <c r="UM536" s="59">
        <v>0</v>
      </c>
      <c r="UN536" s="59">
        <v>0</v>
      </c>
      <c r="UO536" s="59">
        <v>0</v>
      </c>
      <c r="UP536" s="59">
        <v>0</v>
      </c>
      <c r="UQ536" s="59"/>
      <c r="UT536" s="59">
        <v>4818.3999999999996</v>
      </c>
      <c r="UU536" s="59">
        <v>0</v>
      </c>
      <c r="UV536" s="59">
        <v>0</v>
      </c>
      <c r="UW536" s="59">
        <v>0</v>
      </c>
      <c r="UX536" s="59">
        <v>0</v>
      </c>
      <c r="UY536" s="59">
        <v>0</v>
      </c>
      <c r="UZ536" s="59"/>
      <c r="VC536" s="59">
        <v>1202.6995000000009</v>
      </c>
      <c r="VD536" s="59">
        <v>0</v>
      </c>
      <c r="VE536" s="59">
        <v>0</v>
      </c>
      <c r="VF536" s="59">
        <v>0</v>
      </c>
      <c r="VG536" s="59">
        <v>0</v>
      </c>
      <c r="VH536" s="59">
        <v>0</v>
      </c>
      <c r="VI536" s="59"/>
      <c r="VL536" s="59">
        <v>10570.049500000001</v>
      </c>
      <c r="VM536" s="59">
        <v>0</v>
      </c>
      <c r="VN536" s="59">
        <v>0</v>
      </c>
      <c r="VO536" s="59">
        <v>0</v>
      </c>
      <c r="VP536" s="59">
        <v>0</v>
      </c>
      <c r="VQ536" s="59">
        <v>0</v>
      </c>
      <c r="VR536" s="59"/>
      <c r="VU536" s="59">
        <v>158500</v>
      </c>
      <c r="VV536" s="59">
        <v>0</v>
      </c>
      <c r="VW536" s="59">
        <v>0</v>
      </c>
      <c r="VX536" s="59">
        <v>0</v>
      </c>
      <c r="VY536" s="59">
        <v>0</v>
      </c>
      <c r="VZ536" s="59">
        <v>0</v>
      </c>
      <c r="WA536" s="59"/>
      <c r="WD536" s="59">
        <v>13208.333333333334</v>
      </c>
      <c r="WE536" s="59">
        <v>0</v>
      </c>
      <c r="WF536" s="59">
        <v>0</v>
      </c>
      <c r="WG536" s="59">
        <v>0</v>
      </c>
      <c r="WH536" s="59">
        <v>0</v>
      </c>
      <c r="WI536" s="59">
        <v>0</v>
      </c>
      <c r="WJ536" s="59"/>
      <c r="WM536" s="59">
        <v>554.27332494055122</v>
      </c>
      <c r="WN536" s="59">
        <v>0</v>
      </c>
      <c r="WO536" s="59">
        <v>0</v>
      </c>
      <c r="WP536" s="59">
        <v>0</v>
      </c>
      <c r="WQ536" s="59">
        <v>0</v>
      </c>
      <c r="WR536" s="59">
        <v>0</v>
      </c>
      <c r="WS536" s="59"/>
      <c r="WV536" s="74">
        <v>53.43333333333333</v>
      </c>
      <c r="WW536" s="74">
        <v>53.43333333333333</v>
      </c>
      <c r="WX536" s="74">
        <v>53.43333333333333</v>
      </c>
      <c r="WY536" s="74">
        <v>53.43333333333333</v>
      </c>
      <c r="WZ536" s="74">
        <v>53.43333333333333</v>
      </c>
      <c r="XA536" s="74">
        <v>53.43333333333333</v>
      </c>
      <c r="XB536" s="74"/>
      <c r="XE536" s="80">
        <v>4</v>
      </c>
      <c r="XF536" s="80">
        <v>4</v>
      </c>
      <c r="XG536" s="80">
        <v>4</v>
      </c>
      <c r="XH536" s="80">
        <v>4</v>
      </c>
      <c r="XI536" s="80">
        <v>4</v>
      </c>
      <c r="XJ536" s="80">
        <v>4</v>
      </c>
      <c r="XK536" s="80"/>
      <c r="XL536" s="75"/>
      <c r="XM536" s="75"/>
      <c r="XN536" s="80">
        <v>5</v>
      </c>
      <c r="XO536" s="80">
        <v>5</v>
      </c>
      <c r="XP536" s="80">
        <v>5</v>
      </c>
      <c r="XQ536" s="80">
        <v>5</v>
      </c>
      <c r="XR536" s="80">
        <v>5</v>
      </c>
      <c r="XS536" s="80">
        <v>5</v>
      </c>
      <c r="XT536" s="80"/>
      <c r="XW536" s="80">
        <v>12</v>
      </c>
      <c r="XX536" s="80">
        <v>12</v>
      </c>
      <c r="XY536" s="80">
        <v>12</v>
      </c>
      <c r="XZ536" s="80">
        <v>12</v>
      </c>
      <c r="YA536" s="80">
        <v>12</v>
      </c>
      <c r="YB536" s="80">
        <v>12</v>
      </c>
      <c r="YC536" s="80"/>
      <c r="YF536" s="5">
        <v>1155.6598825010506</v>
      </c>
      <c r="YG536" s="5">
        <v>0</v>
      </c>
      <c r="YH536" s="5">
        <v>0</v>
      </c>
      <c r="YI536" s="5">
        <v>0</v>
      </c>
      <c r="YJ536" s="5">
        <v>0</v>
      </c>
      <c r="YK536" s="5">
        <v>0</v>
      </c>
      <c r="YL536" s="5"/>
      <c r="YO536" s="5">
        <v>33256.39949643307</v>
      </c>
      <c r="YP536" s="5">
        <v>0</v>
      </c>
      <c r="YQ536" s="5">
        <v>0</v>
      </c>
      <c r="YR536" s="5">
        <v>0</v>
      </c>
      <c r="YS536" s="5">
        <v>0</v>
      </c>
      <c r="YT536" s="5">
        <v>0</v>
      </c>
      <c r="YU536" s="5"/>
      <c r="YX536" s="5">
        <v>22745.306494558812</v>
      </c>
      <c r="YY536" s="5">
        <v>0</v>
      </c>
      <c r="YZ536" s="5">
        <v>0</v>
      </c>
      <c r="ZA536" s="5">
        <v>0</v>
      </c>
      <c r="ZB536" s="5">
        <v>0</v>
      </c>
      <c r="ZC536" s="5">
        <v>0</v>
      </c>
      <c r="ZD536" s="5"/>
      <c r="ZG536" s="5">
        <v>776.33235417540925</v>
      </c>
      <c r="ZH536" s="5">
        <v>0</v>
      </c>
      <c r="ZI536" s="5">
        <v>0</v>
      </c>
      <c r="ZJ536" s="5">
        <v>0</v>
      </c>
      <c r="ZK536" s="5">
        <v>0</v>
      </c>
      <c r="ZL536" s="5">
        <v>0</v>
      </c>
      <c r="ZM536" s="5"/>
      <c r="ZP536" s="60">
        <v>21737.30591691146</v>
      </c>
      <c r="ZQ536" s="60">
        <v>0</v>
      </c>
      <c r="ZR536" s="60">
        <v>0</v>
      </c>
      <c r="ZS536" s="60">
        <v>0</v>
      </c>
      <c r="ZT536" s="60">
        <v>0</v>
      </c>
      <c r="ZU536" s="60">
        <v>0</v>
      </c>
      <c r="ZV536" s="60"/>
      <c r="ZY536" s="60">
        <v>1330.2559798573227</v>
      </c>
      <c r="ZZ536" s="60">
        <v>0</v>
      </c>
      <c r="AAA536" s="60">
        <v>0</v>
      </c>
      <c r="AAB536" s="60">
        <v>0</v>
      </c>
      <c r="AAC536" s="60">
        <v>0</v>
      </c>
      <c r="AAD536" s="60">
        <v>0</v>
      </c>
      <c r="AAE536" s="60"/>
      <c r="AAH536" s="60">
        <v>119723.03818715904</v>
      </c>
      <c r="AAI536" s="60">
        <v>0</v>
      </c>
      <c r="AAJ536" s="60">
        <v>0</v>
      </c>
      <c r="AAK536" s="60">
        <v>0</v>
      </c>
      <c r="AAL536" s="60">
        <v>0</v>
      </c>
      <c r="AAM536" s="60">
        <v>0</v>
      </c>
      <c r="AAN536" s="60"/>
      <c r="AAQ536" s="5">
        <v>141460.34410407051</v>
      </c>
      <c r="AAR536" s="5">
        <v>0</v>
      </c>
      <c r="AAS536" s="5">
        <v>0</v>
      </c>
      <c r="AAT536" s="5">
        <v>0</v>
      </c>
      <c r="AAU536" s="5">
        <v>0</v>
      </c>
      <c r="AAV536" s="5">
        <v>0</v>
      </c>
    </row>
    <row r="537" spans="2:724" ht="15" customHeight="1">
      <c r="B537" s="228">
        <v>264</v>
      </c>
      <c r="C537" s="228">
        <v>81588</v>
      </c>
      <c r="D537" s="229" t="s">
        <v>637</v>
      </c>
      <c r="E537" s="73" t="b">
        <v>0</v>
      </c>
      <c r="F537" s="230">
        <v>41565</v>
      </c>
      <c r="G537" s="230">
        <v>41754</v>
      </c>
      <c r="H537" s="57" t="s">
        <v>258</v>
      </c>
      <c r="I537" s="57" t="s">
        <v>200</v>
      </c>
      <c r="J537" s="229" t="s">
        <v>259</v>
      </c>
      <c r="K537" s="232">
        <v>8464</v>
      </c>
      <c r="L537" s="232">
        <v>0</v>
      </c>
      <c r="M537" s="73" t="b">
        <v>1</v>
      </c>
      <c r="N537" s="73" t="b">
        <v>1</v>
      </c>
      <c r="O537" s="73" t="b">
        <v>1</v>
      </c>
      <c r="P537" s="27">
        <v>42661</v>
      </c>
      <c r="Q537" s="27">
        <v>42850</v>
      </c>
      <c r="R537" s="69">
        <v>0</v>
      </c>
      <c r="S537" s="69">
        <v>0.06</v>
      </c>
      <c r="T537" s="69">
        <v>0.06</v>
      </c>
      <c r="U537" s="69">
        <v>0.06</v>
      </c>
      <c r="V537" s="69">
        <v>0.06</v>
      </c>
      <c r="W537" s="69">
        <v>0.06</v>
      </c>
      <c r="Z537" s="232">
        <v>8464</v>
      </c>
      <c r="AA537" s="232">
        <v>8464</v>
      </c>
      <c r="AB537" s="232">
        <v>8464</v>
      </c>
      <c r="AC537" s="232">
        <v>7783.8</v>
      </c>
      <c r="AD537" s="232">
        <v>0</v>
      </c>
      <c r="AE537" s="232">
        <v>0</v>
      </c>
      <c r="AF537" s="232">
        <v>0</v>
      </c>
      <c r="AG537" s="232">
        <v>0</v>
      </c>
      <c r="AH537" s="232">
        <v>0</v>
      </c>
      <c r="AI537" s="232">
        <v>0</v>
      </c>
      <c r="AJ537" s="232">
        <v>0</v>
      </c>
      <c r="AK537" s="232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5">
        <v>0</v>
      </c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5">
        <v>0</v>
      </c>
      <c r="CC537" s="5">
        <v>0</v>
      </c>
      <c r="CD537" s="5">
        <v>0</v>
      </c>
      <c r="CE537" s="5">
        <v>0</v>
      </c>
      <c r="CF537" s="5">
        <v>0</v>
      </c>
      <c r="CG537" s="5">
        <v>0</v>
      </c>
      <c r="CH537" s="5">
        <v>0</v>
      </c>
      <c r="CI537" s="5">
        <v>0</v>
      </c>
      <c r="CJ537" s="5">
        <v>0</v>
      </c>
      <c r="CK537" s="5">
        <v>0</v>
      </c>
      <c r="CL537" s="5">
        <v>0</v>
      </c>
      <c r="CM537" s="5">
        <v>0</v>
      </c>
      <c r="CN537" s="5">
        <v>0</v>
      </c>
      <c r="CO537" s="5">
        <v>0</v>
      </c>
      <c r="CP537" s="5">
        <v>0</v>
      </c>
      <c r="CQ537" s="5">
        <v>0</v>
      </c>
      <c r="CR537" s="5">
        <v>0</v>
      </c>
      <c r="CS537" s="5">
        <v>0</v>
      </c>
      <c r="CU537" s="69">
        <v>0</v>
      </c>
      <c r="CV537" s="69">
        <v>0</v>
      </c>
      <c r="CW537" s="69">
        <v>0</v>
      </c>
      <c r="CX537" s="69">
        <v>0</v>
      </c>
      <c r="CY537" s="69">
        <v>0</v>
      </c>
      <c r="CZ537" s="69">
        <v>0</v>
      </c>
      <c r="DC537" s="5">
        <v>0</v>
      </c>
      <c r="DD537" s="5">
        <v>0</v>
      </c>
      <c r="DE537" s="5">
        <v>0</v>
      </c>
      <c r="DF537" s="5">
        <v>0</v>
      </c>
      <c r="DG537" s="5">
        <v>0</v>
      </c>
      <c r="DH537" s="5">
        <v>0</v>
      </c>
      <c r="DI537" s="5">
        <v>0</v>
      </c>
      <c r="DJ537" s="5">
        <v>0</v>
      </c>
      <c r="DK537" s="5">
        <v>0</v>
      </c>
      <c r="DL537" s="5">
        <v>0</v>
      </c>
      <c r="DM537" s="5">
        <v>0</v>
      </c>
      <c r="DN537" s="5">
        <v>0</v>
      </c>
      <c r="DO537" s="5">
        <v>0</v>
      </c>
      <c r="DP537" s="5">
        <v>0</v>
      </c>
      <c r="DQ537" s="5">
        <v>0</v>
      </c>
      <c r="DR537" s="5">
        <v>0</v>
      </c>
      <c r="DS537" s="5">
        <v>0</v>
      </c>
      <c r="DT537" s="5">
        <v>0</v>
      </c>
      <c r="DU537" s="5">
        <v>0</v>
      </c>
      <c r="DV537" s="5">
        <v>0</v>
      </c>
      <c r="DW537" s="5">
        <v>0</v>
      </c>
      <c r="DX537" s="5">
        <v>0</v>
      </c>
      <c r="DY537" s="5">
        <v>0</v>
      </c>
      <c r="DZ537" s="5">
        <v>0</v>
      </c>
      <c r="EA537" s="5">
        <v>0</v>
      </c>
      <c r="EB537" s="5">
        <v>0</v>
      </c>
      <c r="EC537" s="5">
        <v>0</v>
      </c>
      <c r="ED537" s="5">
        <v>0</v>
      </c>
      <c r="EE537" s="5">
        <v>0</v>
      </c>
      <c r="EF537" s="5">
        <v>0</v>
      </c>
      <c r="EG537" s="5">
        <v>0</v>
      </c>
      <c r="EH537" s="5">
        <v>0</v>
      </c>
      <c r="EI537" s="5">
        <v>0</v>
      </c>
      <c r="EJ537" s="5">
        <v>0</v>
      </c>
      <c r="EK537" s="5">
        <v>0</v>
      </c>
      <c r="EL537" s="5">
        <v>0</v>
      </c>
      <c r="EM537" s="5">
        <v>0</v>
      </c>
      <c r="EN537" s="5">
        <v>0</v>
      </c>
      <c r="EO537" s="5">
        <v>0</v>
      </c>
      <c r="EP537" s="5">
        <v>0</v>
      </c>
      <c r="EQ537" s="5">
        <v>0</v>
      </c>
      <c r="ER537" s="5">
        <v>0</v>
      </c>
      <c r="ES537" s="5">
        <v>0</v>
      </c>
      <c r="ET537" s="5">
        <v>0</v>
      </c>
      <c r="EU537" s="5">
        <v>0</v>
      </c>
      <c r="EV537" s="5">
        <v>0</v>
      </c>
      <c r="EW537" s="5">
        <v>0</v>
      </c>
      <c r="EX537" s="5">
        <v>0</v>
      </c>
      <c r="EY537" s="5">
        <v>0</v>
      </c>
      <c r="EZ537" s="5">
        <v>0</v>
      </c>
      <c r="FA537" s="5">
        <v>0</v>
      </c>
      <c r="FB537" s="5">
        <v>0</v>
      </c>
      <c r="FC537" s="5">
        <v>0</v>
      </c>
      <c r="FD537" s="5">
        <v>0</v>
      </c>
      <c r="FE537" s="5">
        <v>0</v>
      </c>
      <c r="FF537" s="5">
        <v>0</v>
      </c>
      <c r="FG537" s="5">
        <v>0</v>
      </c>
      <c r="FH537" s="5">
        <v>0</v>
      </c>
      <c r="FI537" s="5">
        <v>0</v>
      </c>
      <c r="FJ537" s="5">
        <v>0</v>
      </c>
      <c r="FK537" s="5">
        <v>0</v>
      </c>
      <c r="FL537" s="5">
        <v>0</v>
      </c>
      <c r="FM537" s="5">
        <v>0</v>
      </c>
      <c r="FN537" s="5">
        <v>0</v>
      </c>
      <c r="FO537" s="5">
        <v>0</v>
      </c>
      <c r="FP537" s="5">
        <v>0</v>
      </c>
      <c r="FQ537" s="5">
        <v>0</v>
      </c>
      <c r="FR537" s="5">
        <v>0</v>
      </c>
      <c r="FS537" s="5">
        <v>0</v>
      </c>
      <c r="FT537" s="5">
        <v>0</v>
      </c>
      <c r="FU537" s="5">
        <v>0</v>
      </c>
      <c r="FV537" s="5">
        <v>0</v>
      </c>
      <c r="FW537" s="5"/>
      <c r="FZ537" s="5">
        <v>8464</v>
      </c>
      <c r="GA537" s="5">
        <v>8464</v>
      </c>
      <c r="GB537" s="5">
        <v>8464</v>
      </c>
      <c r="GC537" s="5">
        <v>7783.8</v>
      </c>
      <c r="GD537" s="5">
        <v>0</v>
      </c>
      <c r="GE537" s="5">
        <v>0</v>
      </c>
      <c r="GF537" s="5">
        <v>0</v>
      </c>
      <c r="GG537" s="5">
        <v>0</v>
      </c>
      <c r="GH537" s="5">
        <v>0</v>
      </c>
      <c r="GI537" s="5">
        <v>0</v>
      </c>
      <c r="GJ537" s="5">
        <v>0</v>
      </c>
      <c r="GK537" s="5">
        <v>0</v>
      </c>
      <c r="GL537" s="5">
        <v>0</v>
      </c>
      <c r="GM537" s="5">
        <v>0</v>
      </c>
      <c r="GN537" s="5">
        <v>0</v>
      </c>
      <c r="GO537" s="5">
        <v>0</v>
      </c>
      <c r="GP537" s="5">
        <v>0</v>
      </c>
      <c r="GQ537" s="5">
        <v>0</v>
      </c>
      <c r="GR537" s="5">
        <v>0</v>
      </c>
      <c r="GS537" s="5">
        <v>0</v>
      </c>
      <c r="GT537" s="5">
        <v>0</v>
      </c>
      <c r="GU537" s="5">
        <v>0</v>
      </c>
      <c r="GV537" s="5">
        <v>0</v>
      </c>
      <c r="GW537" s="5">
        <v>0</v>
      </c>
      <c r="GX537" s="5">
        <v>0</v>
      </c>
      <c r="GY537" s="5">
        <v>0</v>
      </c>
      <c r="GZ537" s="5">
        <v>0</v>
      </c>
      <c r="HA537" s="5">
        <v>0</v>
      </c>
      <c r="HB537" s="5">
        <v>0</v>
      </c>
      <c r="HC537" s="5">
        <v>0</v>
      </c>
      <c r="HD537" s="5">
        <v>0</v>
      </c>
      <c r="HE537" s="5">
        <v>0</v>
      </c>
      <c r="HF537" s="5">
        <v>0</v>
      </c>
      <c r="HG537" s="5">
        <v>0</v>
      </c>
      <c r="HH537" s="5">
        <v>0</v>
      </c>
      <c r="HI537" s="5">
        <v>0</v>
      </c>
      <c r="HJ537" s="5">
        <v>0</v>
      </c>
      <c r="HK537" s="5">
        <v>0</v>
      </c>
      <c r="HL537" s="5">
        <v>0</v>
      </c>
      <c r="HM537" s="5">
        <v>0</v>
      </c>
      <c r="HN537" s="5">
        <v>0</v>
      </c>
      <c r="HO537" s="5">
        <v>0</v>
      </c>
      <c r="HP537" s="5">
        <v>0</v>
      </c>
      <c r="HQ537" s="5">
        <v>0</v>
      </c>
      <c r="HR537" s="5">
        <v>0</v>
      </c>
      <c r="HS537" s="5">
        <v>0</v>
      </c>
      <c r="HT537" s="5">
        <v>0</v>
      </c>
      <c r="HU537" s="5">
        <v>0</v>
      </c>
      <c r="HV537" s="5">
        <v>0</v>
      </c>
      <c r="HW537" s="5">
        <v>0</v>
      </c>
      <c r="HX537" s="5">
        <v>0</v>
      </c>
      <c r="HY537" s="5">
        <v>0</v>
      </c>
      <c r="HZ537" s="5">
        <v>0</v>
      </c>
      <c r="IA537" s="5">
        <v>0</v>
      </c>
      <c r="IB537" s="5">
        <v>0</v>
      </c>
      <c r="IC537" s="5">
        <v>0</v>
      </c>
      <c r="ID537" s="5">
        <v>0</v>
      </c>
      <c r="IE537" s="5">
        <v>0</v>
      </c>
      <c r="IF537" s="5">
        <v>0</v>
      </c>
      <c r="IG537" s="5">
        <v>0</v>
      </c>
      <c r="IH537" s="5">
        <v>0</v>
      </c>
      <c r="II537" s="5">
        <v>0</v>
      </c>
      <c r="IJ537" s="5">
        <v>0</v>
      </c>
      <c r="IK537" s="5">
        <v>0</v>
      </c>
      <c r="IL537" s="5">
        <v>0</v>
      </c>
      <c r="IM537" s="5">
        <v>0</v>
      </c>
      <c r="IN537" s="5">
        <v>0</v>
      </c>
      <c r="IO537" s="5">
        <v>0</v>
      </c>
      <c r="IP537" s="5">
        <v>0</v>
      </c>
      <c r="IQ537" s="5">
        <v>0</v>
      </c>
      <c r="IR537" s="5">
        <v>0</v>
      </c>
      <c r="IS537" s="5">
        <v>0</v>
      </c>
      <c r="IT537" s="5"/>
      <c r="IW537" s="5">
        <v>242.91679999999999</v>
      </c>
      <c r="IX537" s="5">
        <v>242.91679999999999</v>
      </c>
      <c r="IY537" s="5">
        <v>242.91679999999999</v>
      </c>
      <c r="IZ537" s="5">
        <v>223.39506</v>
      </c>
      <c r="JA537" s="5">
        <v>0</v>
      </c>
      <c r="JB537" s="5">
        <v>0</v>
      </c>
      <c r="JC537" s="5">
        <v>0</v>
      </c>
      <c r="JD537" s="5">
        <v>0</v>
      </c>
      <c r="JE537" s="5">
        <v>0</v>
      </c>
      <c r="JF537" s="5">
        <v>0</v>
      </c>
      <c r="JG537" s="5">
        <v>0</v>
      </c>
      <c r="JH537" s="5">
        <v>0</v>
      </c>
      <c r="JI537" s="5">
        <v>0</v>
      </c>
      <c r="JJ537" s="5">
        <v>0</v>
      </c>
      <c r="JK537" s="5">
        <v>0</v>
      </c>
      <c r="JL537" s="5">
        <v>0</v>
      </c>
      <c r="JM537" s="5">
        <v>0</v>
      </c>
      <c r="JN537" s="5">
        <v>0</v>
      </c>
      <c r="JO537" s="5">
        <v>0</v>
      </c>
      <c r="JP537" s="5">
        <v>0</v>
      </c>
      <c r="JQ537" s="5">
        <v>0</v>
      </c>
      <c r="JR537" s="5">
        <v>0</v>
      </c>
      <c r="JS537" s="5">
        <v>0</v>
      </c>
      <c r="JT537" s="5">
        <v>0</v>
      </c>
      <c r="JU537" s="5">
        <v>0</v>
      </c>
      <c r="JV537" s="5">
        <v>0</v>
      </c>
      <c r="JW537" s="5">
        <v>0</v>
      </c>
      <c r="JX537" s="5">
        <v>0</v>
      </c>
      <c r="JY537" s="5">
        <v>0</v>
      </c>
      <c r="JZ537" s="5">
        <v>0</v>
      </c>
      <c r="KA537" s="5">
        <v>0</v>
      </c>
      <c r="KB537" s="5">
        <v>0</v>
      </c>
      <c r="KC537" s="5">
        <v>0</v>
      </c>
      <c r="KD537" s="5">
        <v>0</v>
      </c>
      <c r="KE537" s="5">
        <v>0</v>
      </c>
      <c r="KF537" s="5">
        <v>0</v>
      </c>
      <c r="KG537" s="5">
        <v>0</v>
      </c>
      <c r="KH537" s="5">
        <v>0</v>
      </c>
      <c r="KI537" s="5">
        <v>0</v>
      </c>
      <c r="KJ537" s="5">
        <v>0</v>
      </c>
      <c r="KK537" s="5">
        <v>0</v>
      </c>
      <c r="KL537" s="5">
        <v>0</v>
      </c>
      <c r="KM537" s="5">
        <v>0</v>
      </c>
      <c r="KN537" s="5">
        <v>0</v>
      </c>
      <c r="KO537" s="5">
        <v>0</v>
      </c>
      <c r="KP537" s="5">
        <v>0</v>
      </c>
      <c r="KQ537" s="5">
        <v>0</v>
      </c>
      <c r="KR537" s="5">
        <v>0</v>
      </c>
      <c r="KS537" s="5">
        <v>0</v>
      </c>
      <c r="KT537" s="5">
        <v>0</v>
      </c>
      <c r="KU537" s="5">
        <v>0</v>
      </c>
      <c r="KV537" s="5">
        <v>0</v>
      </c>
      <c r="KW537" s="5">
        <v>0</v>
      </c>
      <c r="KX537" s="5">
        <v>0</v>
      </c>
      <c r="KY537" s="5">
        <v>0</v>
      </c>
      <c r="KZ537" s="5">
        <v>0</v>
      </c>
      <c r="LA537" s="5">
        <v>0</v>
      </c>
      <c r="LB537" s="5">
        <v>0</v>
      </c>
      <c r="LC537" s="5">
        <v>0</v>
      </c>
      <c r="LD537" s="5">
        <v>0</v>
      </c>
      <c r="LE537" s="5">
        <v>0</v>
      </c>
      <c r="LF537" s="5">
        <v>0</v>
      </c>
      <c r="LG537" s="5">
        <v>0</v>
      </c>
      <c r="LH537" s="5">
        <v>0</v>
      </c>
      <c r="LI537" s="5">
        <v>0</v>
      </c>
      <c r="LJ537" s="5">
        <v>0</v>
      </c>
      <c r="LK537" s="5">
        <v>0</v>
      </c>
      <c r="LL537" s="5">
        <v>0</v>
      </c>
      <c r="LM537" s="5">
        <v>0</v>
      </c>
      <c r="LN537" s="5">
        <v>0</v>
      </c>
      <c r="LO537" s="5">
        <v>0</v>
      </c>
      <c r="LP537" s="5">
        <v>0</v>
      </c>
      <c r="LQ537" s="5"/>
      <c r="LT537" s="5">
        <v>257.30560000000003</v>
      </c>
      <c r="LU537" s="5">
        <v>257.30560000000003</v>
      </c>
      <c r="LV537" s="5">
        <v>257.30560000000003</v>
      </c>
      <c r="LW537" s="5">
        <v>236.62752</v>
      </c>
      <c r="LX537" s="5">
        <v>0</v>
      </c>
      <c r="LY537" s="5">
        <v>0</v>
      </c>
      <c r="LZ537" s="5">
        <v>0</v>
      </c>
      <c r="MA537" s="5">
        <v>0</v>
      </c>
      <c r="MB537" s="5">
        <v>0</v>
      </c>
      <c r="MC537" s="5">
        <v>0</v>
      </c>
      <c r="MD537" s="5">
        <v>0</v>
      </c>
      <c r="ME537" s="5">
        <v>0</v>
      </c>
      <c r="MF537" s="5">
        <v>0</v>
      </c>
      <c r="MG537" s="5">
        <v>0</v>
      </c>
      <c r="MH537" s="5">
        <v>0</v>
      </c>
      <c r="MI537" s="5">
        <v>0</v>
      </c>
      <c r="MJ537" s="5">
        <v>0</v>
      </c>
      <c r="MK537" s="5">
        <v>0</v>
      </c>
      <c r="ML537" s="5">
        <v>0</v>
      </c>
      <c r="MM537" s="5">
        <v>0</v>
      </c>
      <c r="MN537" s="5">
        <v>0</v>
      </c>
      <c r="MO537" s="5">
        <v>0</v>
      </c>
      <c r="MP537" s="5">
        <v>0</v>
      </c>
      <c r="MQ537" s="5">
        <v>0</v>
      </c>
      <c r="MR537" s="5">
        <v>0</v>
      </c>
      <c r="MS537" s="5">
        <v>0</v>
      </c>
      <c r="MT537" s="5">
        <v>0</v>
      </c>
      <c r="MU537" s="5">
        <v>0</v>
      </c>
      <c r="MV537" s="5">
        <v>0</v>
      </c>
      <c r="MW537" s="5">
        <v>0</v>
      </c>
      <c r="MX537" s="5">
        <v>0</v>
      </c>
      <c r="MY537" s="5">
        <v>0</v>
      </c>
      <c r="MZ537" s="5">
        <v>0</v>
      </c>
      <c r="NA537" s="5">
        <v>0</v>
      </c>
      <c r="NB537" s="5">
        <v>0</v>
      </c>
      <c r="NC537" s="5">
        <v>0</v>
      </c>
      <c r="ND537" s="5">
        <v>0</v>
      </c>
      <c r="NE537" s="5">
        <v>0</v>
      </c>
      <c r="NF537" s="5">
        <v>0</v>
      </c>
      <c r="NG537" s="5">
        <v>0</v>
      </c>
      <c r="NH537" s="5">
        <v>0</v>
      </c>
      <c r="NI537" s="5">
        <v>0</v>
      </c>
      <c r="NJ537" s="5">
        <v>0</v>
      </c>
      <c r="NK537" s="5">
        <v>0</v>
      </c>
      <c r="NL537" s="5">
        <v>0</v>
      </c>
      <c r="NM537" s="5">
        <v>0</v>
      </c>
      <c r="NN537" s="5">
        <v>0</v>
      </c>
      <c r="NO537" s="5">
        <v>0</v>
      </c>
      <c r="NP537" s="5">
        <v>0</v>
      </c>
      <c r="NQ537" s="5">
        <v>0</v>
      </c>
      <c r="NR537" s="5">
        <v>0</v>
      </c>
      <c r="NS537" s="5">
        <v>0</v>
      </c>
      <c r="NT537" s="5">
        <v>0</v>
      </c>
      <c r="NU537" s="5">
        <v>0</v>
      </c>
      <c r="NV537" s="5">
        <v>0</v>
      </c>
      <c r="NW537" s="5">
        <v>0</v>
      </c>
      <c r="NX537" s="5">
        <v>0</v>
      </c>
      <c r="NY537" s="5">
        <v>0</v>
      </c>
      <c r="NZ537" s="5">
        <v>0</v>
      </c>
      <c r="OA537" s="5">
        <v>0</v>
      </c>
      <c r="OB537" s="5">
        <v>0</v>
      </c>
      <c r="OC537" s="5">
        <v>0</v>
      </c>
      <c r="OD537" s="5">
        <v>0</v>
      </c>
      <c r="OE537" s="5">
        <v>0</v>
      </c>
      <c r="OF537" s="5">
        <v>0</v>
      </c>
      <c r="OG537" s="5">
        <v>0</v>
      </c>
      <c r="OH537" s="5">
        <v>0</v>
      </c>
      <c r="OI537" s="5">
        <v>0</v>
      </c>
      <c r="OJ537" s="5">
        <v>0</v>
      </c>
      <c r="OK537" s="5">
        <v>0</v>
      </c>
      <c r="OL537" s="5">
        <v>0</v>
      </c>
      <c r="OM537" s="5">
        <v>0</v>
      </c>
      <c r="ON537" s="5"/>
      <c r="OQ537" s="59">
        <v>0</v>
      </c>
      <c r="OR537" s="59">
        <v>0</v>
      </c>
      <c r="OS537" s="59">
        <v>0</v>
      </c>
      <c r="OT537" s="59">
        <v>0</v>
      </c>
      <c r="OU537" s="59">
        <v>0</v>
      </c>
      <c r="OV537" s="59">
        <v>0</v>
      </c>
      <c r="OW537" s="59">
        <v>0</v>
      </c>
      <c r="OX537" s="59">
        <v>0</v>
      </c>
      <c r="OY537" s="59">
        <v>0</v>
      </c>
      <c r="OZ537" s="59">
        <v>0</v>
      </c>
      <c r="PA537" s="59">
        <v>0</v>
      </c>
      <c r="PB537" s="59">
        <v>0</v>
      </c>
      <c r="PC537" s="59">
        <v>0</v>
      </c>
      <c r="PD537" s="59">
        <v>0</v>
      </c>
      <c r="PE537" s="59">
        <v>0</v>
      </c>
      <c r="PF537" s="59">
        <v>0</v>
      </c>
      <c r="PG537" s="59">
        <v>0</v>
      </c>
      <c r="PH537" s="59">
        <v>0</v>
      </c>
      <c r="PI537" s="59">
        <v>0</v>
      </c>
      <c r="PJ537" s="59">
        <v>0</v>
      </c>
      <c r="PK537" s="59">
        <v>0</v>
      </c>
      <c r="PL537" s="59">
        <v>0</v>
      </c>
      <c r="PM537" s="59">
        <v>0</v>
      </c>
      <c r="PN537" s="59">
        <v>0</v>
      </c>
      <c r="PO537" s="59">
        <v>0</v>
      </c>
      <c r="PP537" s="59">
        <v>0</v>
      </c>
      <c r="PQ537" s="59">
        <v>0</v>
      </c>
      <c r="PR537" s="59">
        <v>0</v>
      </c>
      <c r="PS537" s="59">
        <v>0</v>
      </c>
      <c r="PT537" s="59">
        <v>0</v>
      </c>
      <c r="PU537" s="59">
        <v>0</v>
      </c>
      <c r="PV537" s="59">
        <v>0</v>
      </c>
      <c r="PW537" s="59">
        <v>0</v>
      </c>
      <c r="PX537" s="59">
        <v>0</v>
      </c>
      <c r="PY537" s="59">
        <v>0</v>
      </c>
      <c r="PZ537" s="59">
        <v>0</v>
      </c>
      <c r="QA537" s="59">
        <v>0</v>
      </c>
      <c r="QB537" s="59">
        <v>0</v>
      </c>
      <c r="QC537" s="59">
        <v>0</v>
      </c>
      <c r="QD537" s="59">
        <v>0</v>
      </c>
      <c r="QE537" s="59">
        <v>0</v>
      </c>
      <c r="QF537" s="59">
        <v>0</v>
      </c>
      <c r="QG537" s="59">
        <v>0</v>
      </c>
      <c r="QH537" s="59">
        <v>0</v>
      </c>
      <c r="QI537" s="59">
        <v>0</v>
      </c>
      <c r="QJ537" s="59">
        <v>0</v>
      </c>
      <c r="QK537" s="59">
        <v>0</v>
      </c>
      <c r="QL537" s="59">
        <v>0</v>
      </c>
      <c r="QM537" s="59">
        <v>0</v>
      </c>
      <c r="QN537" s="59">
        <v>0</v>
      </c>
      <c r="QO537" s="59">
        <v>0</v>
      </c>
      <c r="QP537" s="59">
        <v>0</v>
      </c>
      <c r="QQ537" s="59">
        <v>0</v>
      </c>
      <c r="QR537" s="59">
        <v>0</v>
      </c>
      <c r="QS537" s="59">
        <v>0</v>
      </c>
      <c r="QT537" s="59">
        <v>0</v>
      </c>
      <c r="QU537" s="59">
        <v>0</v>
      </c>
      <c r="QV537" s="59">
        <v>0</v>
      </c>
      <c r="QW537" s="59">
        <v>0</v>
      </c>
      <c r="QX537" s="59">
        <v>0</v>
      </c>
      <c r="QY537" s="59">
        <v>0</v>
      </c>
      <c r="QZ537" s="59">
        <v>0</v>
      </c>
      <c r="RA537" s="59">
        <v>0</v>
      </c>
      <c r="RB537" s="59">
        <v>0</v>
      </c>
      <c r="RC537" s="59">
        <v>0</v>
      </c>
      <c r="RD537" s="59">
        <v>0</v>
      </c>
      <c r="RE537" s="59">
        <v>0</v>
      </c>
      <c r="RF537" s="59">
        <v>0</v>
      </c>
      <c r="RG537" s="59">
        <v>0</v>
      </c>
      <c r="RH537" s="59">
        <v>0</v>
      </c>
      <c r="RI537" s="59">
        <v>0</v>
      </c>
      <c r="RJ537" s="59">
        <v>0</v>
      </c>
      <c r="RK537" s="59"/>
      <c r="RN537" s="59">
        <v>500.22239999999999</v>
      </c>
      <c r="RO537" s="59">
        <v>500.22239999999999</v>
      </c>
      <c r="RP537" s="59">
        <v>500.22239999999999</v>
      </c>
      <c r="RQ537" s="59">
        <v>460.02258</v>
      </c>
      <c r="RR537" s="59">
        <v>0</v>
      </c>
      <c r="RS537" s="59">
        <v>0</v>
      </c>
      <c r="RT537" s="59">
        <v>0</v>
      </c>
      <c r="RU537" s="59">
        <v>0</v>
      </c>
      <c r="RV537" s="59">
        <v>0</v>
      </c>
      <c r="RW537" s="59">
        <v>0</v>
      </c>
      <c r="RX537" s="59">
        <v>0</v>
      </c>
      <c r="RY537" s="59">
        <v>0</v>
      </c>
      <c r="RZ537" s="59">
        <v>0</v>
      </c>
      <c r="SA537" s="59">
        <v>0</v>
      </c>
      <c r="SB537" s="59">
        <v>0</v>
      </c>
      <c r="SC537" s="59">
        <v>0</v>
      </c>
      <c r="SD537" s="59">
        <v>0</v>
      </c>
      <c r="SE537" s="59">
        <v>0</v>
      </c>
      <c r="SF537" s="59">
        <v>0</v>
      </c>
      <c r="SG537" s="59">
        <v>0</v>
      </c>
      <c r="SH537" s="59">
        <v>0</v>
      </c>
      <c r="SI537" s="59">
        <v>0</v>
      </c>
      <c r="SJ537" s="59">
        <v>0</v>
      </c>
      <c r="SK537" s="59">
        <v>0</v>
      </c>
      <c r="SL537" s="59">
        <v>0</v>
      </c>
      <c r="SM537" s="59">
        <v>0</v>
      </c>
      <c r="SN537" s="59">
        <v>0</v>
      </c>
      <c r="SO537" s="59">
        <v>0</v>
      </c>
      <c r="SP537" s="59">
        <v>0</v>
      </c>
      <c r="SQ537" s="59">
        <v>0</v>
      </c>
      <c r="SR537" s="59">
        <v>0</v>
      </c>
      <c r="SS537" s="59">
        <v>0</v>
      </c>
      <c r="ST537" s="59">
        <v>0</v>
      </c>
      <c r="SU537" s="59">
        <v>0</v>
      </c>
      <c r="SV537" s="59">
        <v>0</v>
      </c>
      <c r="SW537" s="59">
        <v>0</v>
      </c>
      <c r="SX537" s="59">
        <v>0</v>
      </c>
      <c r="SY537" s="59">
        <v>0</v>
      </c>
      <c r="SZ537" s="59">
        <v>0</v>
      </c>
      <c r="TA537" s="59">
        <v>0</v>
      </c>
      <c r="TB537" s="59">
        <v>0</v>
      </c>
      <c r="TC537" s="59">
        <v>0</v>
      </c>
      <c r="TD537" s="59">
        <v>0</v>
      </c>
      <c r="TE537" s="59">
        <v>0</v>
      </c>
      <c r="TF537" s="59">
        <v>0</v>
      </c>
      <c r="TG537" s="59">
        <v>0</v>
      </c>
      <c r="TH537" s="59">
        <v>0</v>
      </c>
      <c r="TI537" s="59">
        <v>0</v>
      </c>
      <c r="TJ537" s="59">
        <v>0</v>
      </c>
      <c r="TK537" s="59">
        <v>0</v>
      </c>
      <c r="TL537" s="59">
        <v>0</v>
      </c>
      <c r="TM537" s="59">
        <v>0</v>
      </c>
      <c r="TN537" s="59">
        <v>0</v>
      </c>
      <c r="TO537" s="59">
        <v>0</v>
      </c>
      <c r="TP537" s="59">
        <v>0</v>
      </c>
      <c r="TQ537" s="59">
        <v>0</v>
      </c>
      <c r="TR537" s="59">
        <v>0</v>
      </c>
      <c r="TS537" s="59">
        <v>0</v>
      </c>
      <c r="TT537" s="59">
        <v>0</v>
      </c>
      <c r="TU537" s="59">
        <v>0</v>
      </c>
      <c r="TV537" s="59">
        <v>0</v>
      </c>
      <c r="TW537" s="59">
        <v>0</v>
      </c>
      <c r="TX537" s="59">
        <v>0</v>
      </c>
      <c r="TY537" s="59">
        <v>0</v>
      </c>
      <c r="TZ537" s="59">
        <v>0</v>
      </c>
      <c r="UA537" s="59">
        <v>0</v>
      </c>
      <c r="UB537" s="59">
        <v>0</v>
      </c>
      <c r="UC537" s="59">
        <v>0</v>
      </c>
      <c r="UD537" s="59">
        <v>0</v>
      </c>
      <c r="UE537" s="59">
        <v>0</v>
      </c>
      <c r="UF537" s="59">
        <v>0</v>
      </c>
      <c r="UG537" s="59">
        <v>0</v>
      </c>
      <c r="UH537" s="59"/>
      <c r="UK537" s="59">
        <v>952.14545999999996</v>
      </c>
      <c r="UL537" s="59">
        <v>0</v>
      </c>
      <c r="UM537" s="59">
        <v>0</v>
      </c>
      <c r="UN537" s="59">
        <v>0</v>
      </c>
      <c r="UO537" s="59">
        <v>0</v>
      </c>
      <c r="UP537" s="59">
        <v>0</v>
      </c>
      <c r="UQ537" s="59"/>
      <c r="UT537" s="59">
        <v>1008.5443200000001</v>
      </c>
      <c r="UU537" s="59">
        <v>0</v>
      </c>
      <c r="UV537" s="59">
        <v>0</v>
      </c>
      <c r="UW537" s="59">
        <v>0</v>
      </c>
      <c r="UX537" s="59">
        <v>0</v>
      </c>
      <c r="UY537" s="59">
        <v>0</v>
      </c>
      <c r="UZ537" s="59"/>
      <c r="VC537" s="59">
        <v>0</v>
      </c>
      <c r="VD537" s="59">
        <v>0</v>
      </c>
      <c r="VE537" s="59">
        <v>0</v>
      </c>
      <c r="VF537" s="59">
        <v>0</v>
      </c>
      <c r="VG537" s="59">
        <v>0</v>
      </c>
      <c r="VH537" s="59">
        <v>0</v>
      </c>
      <c r="VI537" s="59"/>
      <c r="VL537" s="59">
        <v>1960.6897800000002</v>
      </c>
      <c r="VM537" s="59">
        <v>0</v>
      </c>
      <c r="VN537" s="59">
        <v>0</v>
      </c>
      <c r="VO537" s="59">
        <v>0</v>
      </c>
      <c r="VP537" s="59">
        <v>0</v>
      </c>
      <c r="VQ537" s="59">
        <v>0</v>
      </c>
      <c r="VR537" s="59"/>
      <c r="VU537" s="59">
        <v>33175.800000000003</v>
      </c>
      <c r="VV537" s="59">
        <v>0</v>
      </c>
      <c r="VW537" s="59">
        <v>0</v>
      </c>
      <c r="VX537" s="59">
        <v>0</v>
      </c>
      <c r="VY537" s="59">
        <v>0</v>
      </c>
      <c r="VZ537" s="59">
        <v>0</v>
      </c>
      <c r="WA537" s="59"/>
      <c r="WD537" s="59">
        <v>2764.65</v>
      </c>
      <c r="WE537" s="59">
        <v>0</v>
      </c>
      <c r="WF537" s="59">
        <v>0</v>
      </c>
      <c r="WG537" s="59">
        <v>0</v>
      </c>
      <c r="WH537" s="59">
        <v>0</v>
      </c>
      <c r="WI537" s="59">
        <v>0</v>
      </c>
      <c r="WJ537" s="59"/>
      <c r="WM537" s="59">
        <v>116.01552664708352</v>
      </c>
      <c r="WN537" s="59">
        <v>0</v>
      </c>
      <c r="WO537" s="59">
        <v>0</v>
      </c>
      <c r="WP537" s="59">
        <v>0</v>
      </c>
      <c r="WQ537" s="59">
        <v>0</v>
      </c>
      <c r="WR537" s="59">
        <v>0</v>
      </c>
      <c r="WS537" s="59"/>
      <c r="WV537" s="74">
        <v>6.2333333333333334</v>
      </c>
      <c r="WW537" s="74">
        <v>6.2333333333333334</v>
      </c>
      <c r="WX537" s="74">
        <v>6.2333333333333334</v>
      </c>
      <c r="WY537" s="74">
        <v>6.2333333333333334</v>
      </c>
      <c r="WZ537" s="74">
        <v>6.2333333333333334</v>
      </c>
      <c r="XA537" s="74">
        <v>6.2333333333333334</v>
      </c>
      <c r="XB537" s="74"/>
      <c r="XE537" s="80">
        <v>0</v>
      </c>
      <c r="XF537" s="80">
        <v>0</v>
      </c>
      <c r="XG537" s="80">
        <v>0</v>
      </c>
      <c r="XH537" s="80">
        <v>0</v>
      </c>
      <c r="XI537" s="80">
        <v>0</v>
      </c>
      <c r="XJ537" s="80">
        <v>0</v>
      </c>
      <c r="XK537" s="80"/>
      <c r="XL537" s="75"/>
      <c r="XM537" s="75"/>
      <c r="XN537" s="80">
        <v>6</v>
      </c>
      <c r="XO537" s="80">
        <v>6</v>
      </c>
      <c r="XP537" s="80">
        <v>6</v>
      </c>
      <c r="XQ537" s="80">
        <v>6</v>
      </c>
      <c r="XR537" s="80">
        <v>6</v>
      </c>
      <c r="XS537" s="80">
        <v>6</v>
      </c>
      <c r="XT537" s="80"/>
      <c r="XW537" s="80">
        <v>7</v>
      </c>
      <c r="XX537" s="80">
        <v>7</v>
      </c>
      <c r="XY537" s="80">
        <v>7</v>
      </c>
      <c r="XZ537" s="80">
        <v>7</v>
      </c>
      <c r="YA537" s="80">
        <v>7</v>
      </c>
      <c r="YB537" s="80">
        <v>7</v>
      </c>
      <c r="YC537" s="80"/>
      <c r="YF537" s="5">
        <v>241.89237305916913</v>
      </c>
      <c r="YG537" s="5">
        <v>0</v>
      </c>
      <c r="YH537" s="5">
        <v>0</v>
      </c>
      <c r="YI537" s="5">
        <v>0</v>
      </c>
      <c r="YJ537" s="5">
        <v>0</v>
      </c>
      <c r="YK537" s="5">
        <v>0</v>
      </c>
      <c r="YL537" s="5"/>
      <c r="YO537" s="5">
        <v>5220.6986991187587</v>
      </c>
      <c r="YP537" s="5">
        <v>0</v>
      </c>
      <c r="YQ537" s="5">
        <v>0</v>
      </c>
      <c r="YR537" s="5">
        <v>0</v>
      </c>
      <c r="YS537" s="5">
        <v>0</v>
      </c>
      <c r="YT537" s="5">
        <v>0</v>
      </c>
      <c r="YU537" s="5"/>
      <c r="YX537" s="5">
        <v>3570.6328353415661</v>
      </c>
      <c r="YY537" s="5">
        <v>0</v>
      </c>
      <c r="YZ537" s="5">
        <v>0</v>
      </c>
      <c r="ZA537" s="5">
        <v>0</v>
      </c>
      <c r="ZB537" s="5">
        <v>0</v>
      </c>
      <c r="ZC537" s="5">
        <v>0</v>
      </c>
      <c r="ZD537" s="5"/>
      <c r="ZG537" s="5">
        <v>326.63869072597566</v>
      </c>
      <c r="ZH537" s="5">
        <v>0</v>
      </c>
      <c r="ZI537" s="5">
        <v>0</v>
      </c>
      <c r="ZJ537" s="5">
        <v>0</v>
      </c>
      <c r="ZK537" s="5">
        <v>0</v>
      </c>
      <c r="ZL537" s="5">
        <v>0</v>
      </c>
      <c r="ZM537" s="5"/>
      <c r="ZP537" s="60">
        <v>4572.9416701636592</v>
      </c>
      <c r="ZQ537" s="60">
        <v>0</v>
      </c>
      <c r="ZR537" s="60">
        <v>0</v>
      </c>
      <c r="ZS537" s="60">
        <v>0</v>
      </c>
      <c r="ZT537" s="60">
        <v>0</v>
      </c>
      <c r="ZU537" s="60">
        <v>0</v>
      </c>
      <c r="ZV537" s="60"/>
      <c r="ZY537" s="60">
        <v>348.04657994125057</v>
      </c>
      <c r="ZZ537" s="60">
        <v>0</v>
      </c>
      <c r="AAA537" s="60">
        <v>0</v>
      </c>
      <c r="AAB537" s="60">
        <v>0</v>
      </c>
      <c r="AAC537" s="60">
        <v>0</v>
      </c>
      <c r="AAD537" s="60">
        <v>0</v>
      </c>
      <c r="AAE537" s="60"/>
      <c r="AAH537" s="60">
        <v>4524.6055392362578</v>
      </c>
      <c r="AAI537" s="60">
        <v>0</v>
      </c>
      <c r="AAJ537" s="60">
        <v>0</v>
      </c>
      <c r="AAK537" s="60">
        <v>0</v>
      </c>
      <c r="AAL537" s="60">
        <v>0</v>
      </c>
      <c r="AAM537" s="60">
        <v>0</v>
      </c>
      <c r="AAN537" s="60"/>
      <c r="AAQ537" s="5">
        <v>9097.547209399916</v>
      </c>
      <c r="AAR537" s="5">
        <v>0</v>
      </c>
      <c r="AAS537" s="5">
        <v>0</v>
      </c>
      <c r="AAT537" s="5">
        <v>0</v>
      </c>
      <c r="AAU537" s="5">
        <v>0</v>
      </c>
      <c r="AAV537" s="5">
        <v>0</v>
      </c>
    </row>
    <row r="538" spans="2:724" ht="15" customHeight="1">
      <c r="B538" s="228">
        <v>265</v>
      </c>
      <c r="C538" s="228">
        <v>1</v>
      </c>
      <c r="D538" s="229" t="s">
        <v>481</v>
      </c>
      <c r="E538" s="73" t="b">
        <v>0</v>
      </c>
      <c r="F538" s="230">
        <v>41733</v>
      </c>
      <c r="G538" s="230">
        <v>41789</v>
      </c>
      <c r="H538" s="57" t="s">
        <v>258</v>
      </c>
      <c r="I538" s="57" t="s">
        <v>200</v>
      </c>
      <c r="J538" s="229" t="s">
        <v>259</v>
      </c>
      <c r="K538" s="232">
        <v>0</v>
      </c>
      <c r="L538" s="232">
        <v>0</v>
      </c>
      <c r="M538" s="73" t="b">
        <v>1</v>
      </c>
      <c r="N538" s="73" t="b">
        <v>1</v>
      </c>
      <c r="O538" s="73" t="b">
        <v>1</v>
      </c>
      <c r="P538" s="27">
        <v>42829</v>
      </c>
      <c r="Q538" s="27">
        <v>42885</v>
      </c>
      <c r="R538" s="69">
        <v>0</v>
      </c>
      <c r="S538" s="69">
        <v>0.06</v>
      </c>
      <c r="T538" s="69">
        <v>0.06</v>
      </c>
      <c r="U538" s="69">
        <v>0.06</v>
      </c>
      <c r="V538" s="69">
        <v>0.06</v>
      </c>
      <c r="W538" s="69">
        <v>0.06</v>
      </c>
      <c r="Z538" s="232">
        <v>0</v>
      </c>
      <c r="AA538" s="232">
        <v>0</v>
      </c>
      <c r="AB538" s="232">
        <v>0</v>
      </c>
      <c r="AC538" s="232">
        <v>7617.56</v>
      </c>
      <c r="AD538" s="232">
        <v>8464</v>
      </c>
      <c r="AE538" s="232">
        <v>0</v>
      </c>
      <c r="AF538" s="232">
        <v>0</v>
      </c>
      <c r="AG538" s="232">
        <v>0</v>
      </c>
      <c r="AH538" s="232">
        <v>0</v>
      </c>
      <c r="AI538" s="232">
        <v>0</v>
      </c>
      <c r="AJ538" s="232">
        <v>0</v>
      </c>
      <c r="AK538" s="232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0</v>
      </c>
      <c r="BS538" s="5">
        <v>0</v>
      </c>
      <c r="BT538" s="5">
        <v>0</v>
      </c>
      <c r="BU538" s="5">
        <v>0</v>
      </c>
      <c r="BV538" s="5">
        <v>0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  <c r="CK538" s="5">
        <v>0</v>
      </c>
      <c r="CL538" s="5">
        <v>0</v>
      </c>
      <c r="CM538" s="5">
        <v>0</v>
      </c>
      <c r="CN538" s="5">
        <v>0</v>
      </c>
      <c r="CO538" s="5">
        <v>0</v>
      </c>
      <c r="CP538" s="5">
        <v>0</v>
      </c>
      <c r="CQ538" s="5">
        <v>0</v>
      </c>
      <c r="CR538" s="5">
        <v>0</v>
      </c>
      <c r="CS538" s="5">
        <v>0</v>
      </c>
      <c r="CU538" s="69">
        <v>0</v>
      </c>
      <c r="CV538" s="69">
        <v>0</v>
      </c>
      <c r="CW538" s="69">
        <v>0</v>
      </c>
      <c r="CX538" s="69">
        <v>0</v>
      </c>
      <c r="CY538" s="69">
        <v>0</v>
      </c>
      <c r="CZ538" s="69">
        <v>0</v>
      </c>
      <c r="DC538" s="5">
        <v>0</v>
      </c>
      <c r="DD538" s="5">
        <v>0</v>
      </c>
      <c r="DE538" s="5">
        <v>0</v>
      </c>
      <c r="DF538" s="5">
        <v>0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0</v>
      </c>
      <c r="DQ538" s="5">
        <v>0</v>
      </c>
      <c r="DR538" s="5">
        <v>0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0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0</v>
      </c>
      <c r="EK538" s="5">
        <v>0</v>
      </c>
      <c r="EL538" s="5">
        <v>0</v>
      </c>
      <c r="EM538" s="5">
        <v>0</v>
      </c>
      <c r="EN538" s="5">
        <v>0</v>
      </c>
      <c r="EO538" s="5">
        <v>0</v>
      </c>
      <c r="EP538" s="5">
        <v>0</v>
      </c>
      <c r="EQ538" s="5">
        <v>0</v>
      </c>
      <c r="ER538" s="5">
        <v>0</v>
      </c>
      <c r="ES538" s="5">
        <v>0</v>
      </c>
      <c r="ET538" s="5">
        <v>0</v>
      </c>
      <c r="EU538" s="5">
        <v>0</v>
      </c>
      <c r="EV538" s="5">
        <v>0</v>
      </c>
      <c r="EW538" s="5">
        <v>0</v>
      </c>
      <c r="EX538" s="5">
        <v>0</v>
      </c>
      <c r="EY538" s="5">
        <v>0</v>
      </c>
      <c r="EZ538" s="5">
        <v>0</v>
      </c>
      <c r="FA538" s="5">
        <v>0</v>
      </c>
      <c r="FB538" s="5">
        <v>0</v>
      </c>
      <c r="FC538" s="5">
        <v>0</v>
      </c>
      <c r="FD538" s="5">
        <v>0</v>
      </c>
      <c r="FE538" s="5">
        <v>0</v>
      </c>
      <c r="FF538" s="5">
        <v>0</v>
      </c>
      <c r="FG538" s="5">
        <v>0</v>
      </c>
      <c r="FH538" s="5">
        <v>0</v>
      </c>
      <c r="FI538" s="5">
        <v>0</v>
      </c>
      <c r="FJ538" s="5">
        <v>0</v>
      </c>
      <c r="FK538" s="5">
        <v>0</v>
      </c>
      <c r="FL538" s="5">
        <v>0</v>
      </c>
      <c r="FM538" s="5">
        <v>0</v>
      </c>
      <c r="FN538" s="5">
        <v>0</v>
      </c>
      <c r="FO538" s="5">
        <v>0</v>
      </c>
      <c r="FP538" s="5">
        <v>0</v>
      </c>
      <c r="FQ538" s="5">
        <v>0</v>
      </c>
      <c r="FR538" s="5">
        <v>0</v>
      </c>
      <c r="FS538" s="5">
        <v>0</v>
      </c>
      <c r="FT538" s="5">
        <v>0</v>
      </c>
      <c r="FU538" s="5">
        <v>0</v>
      </c>
      <c r="FV538" s="5">
        <v>0</v>
      </c>
      <c r="FW538" s="5"/>
      <c r="FZ538" s="5">
        <v>0</v>
      </c>
      <c r="GA538" s="5">
        <v>0</v>
      </c>
      <c r="GB538" s="5">
        <v>0</v>
      </c>
      <c r="GC538" s="5">
        <v>7617.56</v>
      </c>
      <c r="GD538" s="5">
        <v>8464</v>
      </c>
      <c r="GE538" s="5">
        <v>0</v>
      </c>
      <c r="GF538" s="5">
        <v>0</v>
      </c>
      <c r="GG538" s="5">
        <v>0</v>
      </c>
      <c r="GH538" s="5">
        <v>0</v>
      </c>
      <c r="GI538" s="5">
        <v>0</v>
      </c>
      <c r="GJ538" s="5">
        <v>0</v>
      </c>
      <c r="GK538" s="5">
        <v>0</v>
      </c>
      <c r="GL538" s="5">
        <v>0</v>
      </c>
      <c r="GM538" s="5">
        <v>0</v>
      </c>
      <c r="GN538" s="5">
        <v>0</v>
      </c>
      <c r="GO538" s="5">
        <v>0</v>
      </c>
      <c r="GP538" s="5">
        <v>0</v>
      </c>
      <c r="GQ538" s="5">
        <v>0</v>
      </c>
      <c r="GR538" s="5">
        <v>0</v>
      </c>
      <c r="GS538" s="5">
        <v>0</v>
      </c>
      <c r="GT538" s="5">
        <v>0</v>
      </c>
      <c r="GU538" s="5">
        <v>0</v>
      </c>
      <c r="GV538" s="5">
        <v>0</v>
      </c>
      <c r="GW538" s="5">
        <v>0</v>
      </c>
      <c r="GX538" s="5">
        <v>0</v>
      </c>
      <c r="GY538" s="5">
        <v>0</v>
      </c>
      <c r="GZ538" s="5">
        <v>0</v>
      </c>
      <c r="HA538" s="5">
        <v>0</v>
      </c>
      <c r="HB538" s="5">
        <v>0</v>
      </c>
      <c r="HC538" s="5">
        <v>0</v>
      </c>
      <c r="HD538" s="5">
        <v>0</v>
      </c>
      <c r="HE538" s="5">
        <v>0</v>
      </c>
      <c r="HF538" s="5">
        <v>0</v>
      </c>
      <c r="HG538" s="5">
        <v>0</v>
      </c>
      <c r="HH538" s="5">
        <v>0</v>
      </c>
      <c r="HI538" s="5">
        <v>0</v>
      </c>
      <c r="HJ538" s="5">
        <v>0</v>
      </c>
      <c r="HK538" s="5">
        <v>0</v>
      </c>
      <c r="HL538" s="5">
        <v>0</v>
      </c>
      <c r="HM538" s="5">
        <v>0</v>
      </c>
      <c r="HN538" s="5">
        <v>0</v>
      </c>
      <c r="HO538" s="5">
        <v>0</v>
      </c>
      <c r="HP538" s="5">
        <v>0</v>
      </c>
      <c r="HQ538" s="5">
        <v>0</v>
      </c>
      <c r="HR538" s="5">
        <v>0</v>
      </c>
      <c r="HS538" s="5">
        <v>0</v>
      </c>
      <c r="HT538" s="5">
        <v>0</v>
      </c>
      <c r="HU538" s="5">
        <v>0</v>
      </c>
      <c r="HV538" s="5">
        <v>0</v>
      </c>
      <c r="HW538" s="5">
        <v>0</v>
      </c>
      <c r="HX538" s="5">
        <v>0</v>
      </c>
      <c r="HY538" s="5">
        <v>0</v>
      </c>
      <c r="HZ538" s="5">
        <v>0</v>
      </c>
      <c r="IA538" s="5">
        <v>0</v>
      </c>
      <c r="IB538" s="5">
        <v>0</v>
      </c>
      <c r="IC538" s="5">
        <v>0</v>
      </c>
      <c r="ID538" s="5">
        <v>0</v>
      </c>
      <c r="IE538" s="5">
        <v>0</v>
      </c>
      <c r="IF538" s="5">
        <v>0</v>
      </c>
      <c r="IG538" s="5">
        <v>0</v>
      </c>
      <c r="IH538" s="5">
        <v>0</v>
      </c>
      <c r="II538" s="5">
        <v>0</v>
      </c>
      <c r="IJ538" s="5">
        <v>0</v>
      </c>
      <c r="IK538" s="5">
        <v>0</v>
      </c>
      <c r="IL538" s="5">
        <v>0</v>
      </c>
      <c r="IM538" s="5">
        <v>0</v>
      </c>
      <c r="IN538" s="5">
        <v>0</v>
      </c>
      <c r="IO538" s="5">
        <v>0</v>
      </c>
      <c r="IP538" s="5">
        <v>0</v>
      </c>
      <c r="IQ538" s="5">
        <v>0</v>
      </c>
      <c r="IR538" s="5">
        <v>0</v>
      </c>
      <c r="IS538" s="5">
        <v>0</v>
      </c>
      <c r="IT538" s="5"/>
      <c r="IW538" s="5">
        <v>0</v>
      </c>
      <c r="IX538" s="5">
        <v>0</v>
      </c>
      <c r="IY538" s="5">
        <v>0</v>
      </c>
      <c r="IZ538" s="5">
        <v>218.62397200000001</v>
      </c>
      <c r="JA538" s="5">
        <v>242.91679999999999</v>
      </c>
      <c r="JB538" s="5">
        <v>0</v>
      </c>
      <c r="JC538" s="5">
        <v>0</v>
      </c>
      <c r="JD538" s="5">
        <v>0</v>
      </c>
      <c r="JE538" s="5">
        <v>0</v>
      </c>
      <c r="JF538" s="5">
        <v>0</v>
      </c>
      <c r="JG538" s="5">
        <v>0</v>
      </c>
      <c r="JH538" s="5">
        <v>0</v>
      </c>
      <c r="JI538" s="5">
        <v>0</v>
      </c>
      <c r="JJ538" s="5">
        <v>0</v>
      </c>
      <c r="JK538" s="5">
        <v>0</v>
      </c>
      <c r="JL538" s="5">
        <v>0</v>
      </c>
      <c r="JM538" s="5">
        <v>0</v>
      </c>
      <c r="JN538" s="5">
        <v>0</v>
      </c>
      <c r="JO538" s="5">
        <v>0</v>
      </c>
      <c r="JP538" s="5">
        <v>0</v>
      </c>
      <c r="JQ538" s="5">
        <v>0</v>
      </c>
      <c r="JR538" s="5">
        <v>0</v>
      </c>
      <c r="JS538" s="5">
        <v>0</v>
      </c>
      <c r="JT538" s="5">
        <v>0</v>
      </c>
      <c r="JU538" s="5">
        <v>0</v>
      </c>
      <c r="JV538" s="5">
        <v>0</v>
      </c>
      <c r="JW538" s="5">
        <v>0</v>
      </c>
      <c r="JX538" s="5">
        <v>0</v>
      </c>
      <c r="JY538" s="5">
        <v>0</v>
      </c>
      <c r="JZ538" s="5">
        <v>0</v>
      </c>
      <c r="KA538" s="5">
        <v>0</v>
      </c>
      <c r="KB538" s="5">
        <v>0</v>
      </c>
      <c r="KC538" s="5">
        <v>0</v>
      </c>
      <c r="KD538" s="5">
        <v>0</v>
      </c>
      <c r="KE538" s="5">
        <v>0</v>
      </c>
      <c r="KF538" s="5">
        <v>0</v>
      </c>
      <c r="KG538" s="5">
        <v>0</v>
      </c>
      <c r="KH538" s="5">
        <v>0</v>
      </c>
      <c r="KI538" s="5">
        <v>0</v>
      </c>
      <c r="KJ538" s="5">
        <v>0</v>
      </c>
      <c r="KK538" s="5">
        <v>0</v>
      </c>
      <c r="KL538" s="5">
        <v>0</v>
      </c>
      <c r="KM538" s="5">
        <v>0</v>
      </c>
      <c r="KN538" s="5">
        <v>0</v>
      </c>
      <c r="KO538" s="5">
        <v>0</v>
      </c>
      <c r="KP538" s="5">
        <v>0</v>
      </c>
      <c r="KQ538" s="5">
        <v>0</v>
      </c>
      <c r="KR538" s="5">
        <v>0</v>
      </c>
      <c r="KS538" s="5">
        <v>0</v>
      </c>
      <c r="KT538" s="5">
        <v>0</v>
      </c>
      <c r="KU538" s="5">
        <v>0</v>
      </c>
      <c r="KV538" s="5">
        <v>0</v>
      </c>
      <c r="KW538" s="5">
        <v>0</v>
      </c>
      <c r="KX538" s="5">
        <v>0</v>
      </c>
      <c r="KY538" s="5">
        <v>0</v>
      </c>
      <c r="KZ538" s="5">
        <v>0</v>
      </c>
      <c r="LA538" s="5">
        <v>0</v>
      </c>
      <c r="LB538" s="5">
        <v>0</v>
      </c>
      <c r="LC538" s="5">
        <v>0</v>
      </c>
      <c r="LD538" s="5">
        <v>0</v>
      </c>
      <c r="LE538" s="5">
        <v>0</v>
      </c>
      <c r="LF538" s="5">
        <v>0</v>
      </c>
      <c r="LG538" s="5">
        <v>0</v>
      </c>
      <c r="LH538" s="5">
        <v>0</v>
      </c>
      <c r="LI538" s="5">
        <v>0</v>
      </c>
      <c r="LJ538" s="5">
        <v>0</v>
      </c>
      <c r="LK538" s="5">
        <v>0</v>
      </c>
      <c r="LL538" s="5">
        <v>0</v>
      </c>
      <c r="LM538" s="5">
        <v>0</v>
      </c>
      <c r="LN538" s="5">
        <v>0</v>
      </c>
      <c r="LO538" s="5">
        <v>0</v>
      </c>
      <c r="LP538" s="5">
        <v>0</v>
      </c>
      <c r="LQ538" s="5"/>
      <c r="LT538" s="5">
        <v>0</v>
      </c>
      <c r="LU538" s="5">
        <v>0</v>
      </c>
      <c r="LV538" s="5">
        <v>0</v>
      </c>
      <c r="LW538" s="5">
        <v>231.573824</v>
      </c>
      <c r="LX538" s="5">
        <v>257.30560000000003</v>
      </c>
      <c r="LY538" s="5">
        <v>0</v>
      </c>
      <c r="LZ538" s="5">
        <v>0</v>
      </c>
      <c r="MA538" s="5">
        <v>0</v>
      </c>
      <c r="MB538" s="5">
        <v>0</v>
      </c>
      <c r="MC538" s="5">
        <v>0</v>
      </c>
      <c r="MD538" s="5">
        <v>0</v>
      </c>
      <c r="ME538" s="5">
        <v>0</v>
      </c>
      <c r="MF538" s="5">
        <v>0</v>
      </c>
      <c r="MG538" s="5">
        <v>0</v>
      </c>
      <c r="MH538" s="5">
        <v>0</v>
      </c>
      <c r="MI538" s="5">
        <v>0</v>
      </c>
      <c r="MJ538" s="5">
        <v>0</v>
      </c>
      <c r="MK538" s="5">
        <v>0</v>
      </c>
      <c r="ML538" s="5">
        <v>0</v>
      </c>
      <c r="MM538" s="5">
        <v>0</v>
      </c>
      <c r="MN538" s="5">
        <v>0</v>
      </c>
      <c r="MO538" s="5">
        <v>0</v>
      </c>
      <c r="MP538" s="5">
        <v>0</v>
      </c>
      <c r="MQ538" s="5">
        <v>0</v>
      </c>
      <c r="MR538" s="5">
        <v>0</v>
      </c>
      <c r="MS538" s="5">
        <v>0</v>
      </c>
      <c r="MT538" s="5">
        <v>0</v>
      </c>
      <c r="MU538" s="5">
        <v>0</v>
      </c>
      <c r="MV538" s="5">
        <v>0</v>
      </c>
      <c r="MW538" s="5">
        <v>0</v>
      </c>
      <c r="MX538" s="5">
        <v>0</v>
      </c>
      <c r="MY538" s="5">
        <v>0</v>
      </c>
      <c r="MZ538" s="5">
        <v>0</v>
      </c>
      <c r="NA538" s="5">
        <v>0</v>
      </c>
      <c r="NB538" s="5">
        <v>0</v>
      </c>
      <c r="NC538" s="5">
        <v>0</v>
      </c>
      <c r="ND538" s="5">
        <v>0</v>
      </c>
      <c r="NE538" s="5">
        <v>0</v>
      </c>
      <c r="NF538" s="5">
        <v>0</v>
      </c>
      <c r="NG538" s="5">
        <v>0</v>
      </c>
      <c r="NH538" s="5">
        <v>0</v>
      </c>
      <c r="NI538" s="5">
        <v>0</v>
      </c>
      <c r="NJ538" s="5">
        <v>0</v>
      </c>
      <c r="NK538" s="5">
        <v>0</v>
      </c>
      <c r="NL538" s="5">
        <v>0</v>
      </c>
      <c r="NM538" s="5">
        <v>0</v>
      </c>
      <c r="NN538" s="5">
        <v>0</v>
      </c>
      <c r="NO538" s="5">
        <v>0</v>
      </c>
      <c r="NP538" s="5">
        <v>0</v>
      </c>
      <c r="NQ538" s="5">
        <v>0</v>
      </c>
      <c r="NR538" s="5">
        <v>0</v>
      </c>
      <c r="NS538" s="5">
        <v>0</v>
      </c>
      <c r="NT538" s="5">
        <v>0</v>
      </c>
      <c r="NU538" s="5">
        <v>0</v>
      </c>
      <c r="NV538" s="5">
        <v>0</v>
      </c>
      <c r="NW538" s="5">
        <v>0</v>
      </c>
      <c r="NX538" s="5">
        <v>0</v>
      </c>
      <c r="NY538" s="5">
        <v>0</v>
      </c>
      <c r="NZ538" s="5">
        <v>0</v>
      </c>
      <c r="OA538" s="5">
        <v>0</v>
      </c>
      <c r="OB538" s="5">
        <v>0</v>
      </c>
      <c r="OC538" s="5">
        <v>0</v>
      </c>
      <c r="OD538" s="5">
        <v>0</v>
      </c>
      <c r="OE538" s="5">
        <v>0</v>
      </c>
      <c r="OF538" s="5">
        <v>0</v>
      </c>
      <c r="OG538" s="5">
        <v>0</v>
      </c>
      <c r="OH538" s="5">
        <v>0</v>
      </c>
      <c r="OI538" s="5">
        <v>0</v>
      </c>
      <c r="OJ538" s="5">
        <v>0</v>
      </c>
      <c r="OK538" s="5">
        <v>0</v>
      </c>
      <c r="OL538" s="5">
        <v>0</v>
      </c>
      <c r="OM538" s="5">
        <v>0</v>
      </c>
      <c r="ON538" s="5"/>
      <c r="OQ538" s="59">
        <v>0</v>
      </c>
      <c r="OR538" s="59">
        <v>0</v>
      </c>
      <c r="OS538" s="59">
        <v>0</v>
      </c>
      <c r="OT538" s="59">
        <v>0</v>
      </c>
      <c r="OU538" s="59">
        <v>0</v>
      </c>
      <c r="OV538" s="59">
        <v>0</v>
      </c>
      <c r="OW538" s="59">
        <v>0</v>
      </c>
      <c r="OX538" s="59">
        <v>0</v>
      </c>
      <c r="OY538" s="59">
        <v>0</v>
      </c>
      <c r="OZ538" s="59">
        <v>0</v>
      </c>
      <c r="PA538" s="59">
        <v>0</v>
      </c>
      <c r="PB538" s="59">
        <v>0</v>
      </c>
      <c r="PC538" s="59">
        <v>0</v>
      </c>
      <c r="PD538" s="59">
        <v>0</v>
      </c>
      <c r="PE538" s="59">
        <v>0</v>
      </c>
      <c r="PF538" s="59">
        <v>0</v>
      </c>
      <c r="PG538" s="59">
        <v>0</v>
      </c>
      <c r="PH538" s="59">
        <v>0</v>
      </c>
      <c r="PI538" s="59">
        <v>0</v>
      </c>
      <c r="PJ538" s="59">
        <v>0</v>
      </c>
      <c r="PK538" s="59">
        <v>0</v>
      </c>
      <c r="PL538" s="59">
        <v>0</v>
      </c>
      <c r="PM538" s="59">
        <v>0</v>
      </c>
      <c r="PN538" s="59">
        <v>0</v>
      </c>
      <c r="PO538" s="59">
        <v>0</v>
      </c>
      <c r="PP538" s="59">
        <v>0</v>
      </c>
      <c r="PQ538" s="59">
        <v>0</v>
      </c>
      <c r="PR538" s="59">
        <v>0</v>
      </c>
      <c r="PS538" s="59">
        <v>0</v>
      </c>
      <c r="PT538" s="59">
        <v>0</v>
      </c>
      <c r="PU538" s="59">
        <v>0</v>
      </c>
      <c r="PV538" s="59">
        <v>0</v>
      </c>
      <c r="PW538" s="59">
        <v>0</v>
      </c>
      <c r="PX538" s="59">
        <v>0</v>
      </c>
      <c r="PY538" s="59">
        <v>0</v>
      </c>
      <c r="PZ538" s="59">
        <v>0</v>
      </c>
      <c r="QA538" s="59">
        <v>0</v>
      </c>
      <c r="QB538" s="59">
        <v>0</v>
      </c>
      <c r="QC538" s="59">
        <v>0</v>
      </c>
      <c r="QD538" s="59">
        <v>0</v>
      </c>
      <c r="QE538" s="59">
        <v>0</v>
      </c>
      <c r="QF538" s="59">
        <v>0</v>
      </c>
      <c r="QG538" s="59">
        <v>0</v>
      </c>
      <c r="QH538" s="59">
        <v>0</v>
      </c>
      <c r="QI538" s="59">
        <v>0</v>
      </c>
      <c r="QJ538" s="59">
        <v>0</v>
      </c>
      <c r="QK538" s="59">
        <v>0</v>
      </c>
      <c r="QL538" s="59">
        <v>0</v>
      </c>
      <c r="QM538" s="59">
        <v>0</v>
      </c>
      <c r="QN538" s="59">
        <v>0</v>
      </c>
      <c r="QO538" s="59">
        <v>0</v>
      </c>
      <c r="QP538" s="59">
        <v>0</v>
      </c>
      <c r="QQ538" s="59">
        <v>0</v>
      </c>
      <c r="QR538" s="59">
        <v>0</v>
      </c>
      <c r="QS538" s="59">
        <v>0</v>
      </c>
      <c r="QT538" s="59">
        <v>0</v>
      </c>
      <c r="QU538" s="59">
        <v>0</v>
      </c>
      <c r="QV538" s="59">
        <v>0</v>
      </c>
      <c r="QW538" s="59">
        <v>0</v>
      </c>
      <c r="QX538" s="59">
        <v>0</v>
      </c>
      <c r="QY538" s="59">
        <v>0</v>
      </c>
      <c r="QZ538" s="59">
        <v>0</v>
      </c>
      <c r="RA538" s="59">
        <v>0</v>
      </c>
      <c r="RB538" s="59">
        <v>0</v>
      </c>
      <c r="RC538" s="59">
        <v>0</v>
      </c>
      <c r="RD538" s="59">
        <v>0</v>
      </c>
      <c r="RE538" s="59">
        <v>0</v>
      </c>
      <c r="RF538" s="59">
        <v>0</v>
      </c>
      <c r="RG538" s="59">
        <v>0</v>
      </c>
      <c r="RH538" s="59">
        <v>0</v>
      </c>
      <c r="RI538" s="59">
        <v>0</v>
      </c>
      <c r="RJ538" s="59">
        <v>0</v>
      </c>
      <c r="RK538" s="59"/>
      <c r="RN538" s="59">
        <v>0</v>
      </c>
      <c r="RO538" s="59">
        <v>0</v>
      </c>
      <c r="RP538" s="59">
        <v>0</v>
      </c>
      <c r="RQ538" s="59">
        <v>450.19779600000004</v>
      </c>
      <c r="RR538" s="59">
        <v>500.22239999999999</v>
      </c>
      <c r="RS538" s="59">
        <v>0</v>
      </c>
      <c r="RT538" s="59">
        <v>0</v>
      </c>
      <c r="RU538" s="59">
        <v>0</v>
      </c>
      <c r="RV538" s="59">
        <v>0</v>
      </c>
      <c r="RW538" s="59">
        <v>0</v>
      </c>
      <c r="RX538" s="59">
        <v>0</v>
      </c>
      <c r="RY538" s="59">
        <v>0</v>
      </c>
      <c r="RZ538" s="59">
        <v>0</v>
      </c>
      <c r="SA538" s="59">
        <v>0</v>
      </c>
      <c r="SB538" s="59">
        <v>0</v>
      </c>
      <c r="SC538" s="59">
        <v>0</v>
      </c>
      <c r="SD538" s="59">
        <v>0</v>
      </c>
      <c r="SE538" s="59">
        <v>0</v>
      </c>
      <c r="SF538" s="59">
        <v>0</v>
      </c>
      <c r="SG538" s="59">
        <v>0</v>
      </c>
      <c r="SH538" s="59">
        <v>0</v>
      </c>
      <c r="SI538" s="59">
        <v>0</v>
      </c>
      <c r="SJ538" s="59">
        <v>0</v>
      </c>
      <c r="SK538" s="59">
        <v>0</v>
      </c>
      <c r="SL538" s="59">
        <v>0</v>
      </c>
      <c r="SM538" s="59">
        <v>0</v>
      </c>
      <c r="SN538" s="59">
        <v>0</v>
      </c>
      <c r="SO538" s="59">
        <v>0</v>
      </c>
      <c r="SP538" s="59">
        <v>0</v>
      </c>
      <c r="SQ538" s="59">
        <v>0</v>
      </c>
      <c r="SR538" s="59">
        <v>0</v>
      </c>
      <c r="SS538" s="59">
        <v>0</v>
      </c>
      <c r="ST538" s="59">
        <v>0</v>
      </c>
      <c r="SU538" s="59">
        <v>0</v>
      </c>
      <c r="SV538" s="59">
        <v>0</v>
      </c>
      <c r="SW538" s="59">
        <v>0</v>
      </c>
      <c r="SX538" s="59">
        <v>0</v>
      </c>
      <c r="SY538" s="59">
        <v>0</v>
      </c>
      <c r="SZ538" s="59">
        <v>0</v>
      </c>
      <c r="TA538" s="59">
        <v>0</v>
      </c>
      <c r="TB538" s="59">
        <v>0</v>
      </c>
      <c r="TC538" s="59">
        <v>0</v>
      </c>
      <c r="TD538" s="59">
        <v>0</v>
      </c>
      <c r="TE538" s="59">
        <v>0</v>
      </c>
      <c r="TF538" s="59">
        <v>0</v>
      </c>
      <c r="TG538" s="59">
        <v>0</v>
      </c>
      <c r="TH538" s="59">
        <v>0</v>
      </c>
      <c r="TI538" s="59">
        <v>0</v>
      </c>
      <c r="TJ538" s="59">
        <v>0</v>
      </c>
      <c r="TK538" s="59">
        <v>0</v>
      </c>
      <c r="TL538" s="59">
        <v>0</v>
      </c>
      <c r="TM538" s="59">
        <v>0</v>
      </c>
      <c r="TN538" s="59">
        <v>0</v>
      </c>
      <c r="TO538" s="59">
        <v>0</v>
      </c>
      <c r="TP538" s="59">
        <v>0</v>
      </c>
      <c r="TQ538" s="59">
        <v>0</v>
      </c>
      <c r="TR538" s="59">
        <v>0</v>
      </c>
      <c r="TS538" s="59">
        <v>0</v>
      </c>
      <c r="TT538" s="59">
        <v>0</v>
      </c>
      <c r="TU538" s="59">
        <v>0</v>
      </c>
      <c r="TV538" s="59">
        <v>0</v>
      </c>
      <c r="TW538" s="59">
        <v>0</v>
      </c>
      <c r="TX538" s="59">
        <v>0</v>
      </c>
      <c r="TY538" s="59">
        <v>0</v>
      </c>
      <c r="TZ538" s="59">
        <v>0</v>
      </c>
      <c r="UA538" s="59">
        <v>0</v>
      </c>
      <c r="UB538" s="59">
        <v>0</v>
      </c>
      <c r="UC538" s="59">
        <v>0</v>
      </c>
      <c r="UD538" s="59">
        <v>0</v>
      </c>
      <c r="UE538" s="59">
        <v>0</v>
      </c>
      <c r="UF538" s="59">
        <v>0</v>
      </c>
      <c r="UG538" s="59">
        <v>0</v>
      </c>
      <c r="UH538" s="59"/>
      <c r="UK538" s="59">
        <v>461.540772</v>
      </c>
      <c r="UL538" s="59">
        <v>0</v>
      </c>
      <c r="UM538" s="59">
        <v>0</v>
      </c>
      <c r="UN538" s="59">
        <v>0</v>
      </c>
      <c r="UO538" s="59">
        <v>0</v>
      </c>
      <c r="UP538" s="59">
        <v>0</v>
      </c>
      <c r="UQ538" s="59"/>
      <c r="UT538" s="59">
        <v>488.87942400000003</v>
      </c>
      <c r="UU538" s="59">
        <v>0</v>
      </c>
      <c r="UV538" s="59">
        <v>0</v>
      </c>
      <c r="UW538" s="59">
        <v>0</v>
      </c>
      <c r="UX538" s="59">
        <v>0</v>
      </c>
      <c r="UY538" s="59">
        <v>0</v>
      </c>
      <c r="UZ538" s="59"/>
      <c r="VC538" s="59">
        <v>0</v>
      </c>
      <c r="VD538" s="59">
        <v>0</v>
      </c>
      <c r="VE538" s="59">
        <v>0</v>
      </c>
      <c r="VF538" s="59">
        <v>0</v>
      </c>
      <c r="VG538" s="59">
        <v>0</v>
      </c>
      <c r="VH538" s="59">
        <v>0</v>
      </c>
      <c r="VI538" s="59"/>
      <c r="VL538" s="59">
        <v>950.42019600000003</v>
      </c>
      <c r="VM538" s="59">
        <v>0</v>
      </c>
      <c r="VN538" s="59">
        <v>0</v>
      </c>
      <c r="VO538" s="59">
        <v>0</v>
      </c>
      <c r="VP538" s="59">
        <v>0</v>
      </c>
      <c r="VQ538" s="59">
        <v>0</v>
      </c>
      <c r="VR538" s="59"/>
      <c r="VU538" s="59">
        <v>16081.560000000001</v>
      </c>
      <c r="VV538" s="59">
        <v>0</v>
      </c>
      <c r="VW538" s="59">
        <v>0</v>
      </c>
      <c r="VX538" s="59">
        <v>0</v>
      </c>
      <c r="VY538" s="59">
        <v>0</v>
      </c>
      <c r="VZ538" s="59">
        <v>0</v>
      </c>
      <c r="WA538" s="59"/>
      <c r="WD538" s="59">
        <v>1340.13</v>
      </c>
      <c r="WE538" s="59">
        <v>0</v>
      </c>
      <c r="WF538" s="59">
        <v>0</v>
      </c>
      <c r="WG538" s="59">
        <v>0</v>
      </c>
      <c r="WH538" s="59">
        <v>0</v>
      </c>
      <c r="WI538" s="59">
        <v>0</v>
      </c>
      <c r="WJ538" s="59"/>
      <c r="WM538" s="59">
        <v>56.237096097356279</v>
      </c>
      <c r="WN538" s="59">
        <v>0</v>
      </c>
      <c r="WO538" s="59">
        <v>0</v>
      </c>
      <c r="WP538" s="59">
        <v>0</v>
      </c>
      <c r="WQ538" s="59">
        <v>0</v>
      </c>
      <c r="WR538" s="59">
        <v>0</v>
      </c>
      <c r="WS538" s="59"/>
      <c r="WV538" s="74">
        <v>1.8666666666666667</v>
      </c>
      <c r="WW538" s="74">
        <v>1.8666666666666667</v>
      </c>
      <c r="WX538" s="74">
        <v>1.8666666666666667</v>
      </c>
      <c r="WY538" s="74">
        <v>1.8666666666666667</v>
      </c>
      <c r="WZ538" s="74">
        <v>1.8666666666666667</v>
      </c>
      <c r="XA538" s="74">
        <v>1.8666666666666667</v>
      </c>
      <c r="XB538" s="74"/>
      <c r="XE538" s="80">
        <v>0</v>
      </c>
      <c r="XF538" s="80">
        <v>0</v>
      </c>
      <c r="XG538" s="80">
        <v>0</v>
      </c>
      <c r="XH538" s="80">
        <v>0</v>
      </c>
      <c r="XI538" s="80">
        <v>0</v>
      </c>
      <c r="XJ538" s="80">
        <v>0</v>
      </c>
      <c r="XK538" s="80"/>
      <c r="XL538" s="75"/>
      <c r="XM538" s="75"/>
      <c r="XN538" s="80">
        <v>1</v>
      </c>
      <c r="XO538" s="80">
        <v>1</v>
      </c>
      <c r="XP538" s="80">
        <v>1</v>
      </c>
      <c r="XQ538" s="80">
        <v>1</v>
      </c>
      <c r="XR538" s="80">
        <v>1</v>
      </c>
      <c r="XS538" s="80">
        <v>1</v>
      </c>
      <c r="XT538" s="80"/>
      <c r="XW538" s="80">
        <v>26</v>
      </c>
      <c r="XX538" s="80">
        <v>26</v>
      </c>
      <c r="XY538" s="80">
        <v>26</v>
      </c>
      <c r="XZ538" s="80">
        <v>26</v>
      </c>
      <c r="YA538" s="80">
        <v>26</v>
      </c>
      <c r="YB538" s="80">
        <v>26</v>
      </c>
      <c r="YC538" s="80"/>
      <c r="YF538" s="5">
        <v>117.25434536298781</v>
      </c>
      <c r="YG538" s="5">
        <v>0</v>
      </c>
      <c r="YH538" s="5">
        <v>0</v>
      </c>
      <c r="YI538" s="5">
        <v>0</v>
      </c>
      <c r="YJ538" s="5">
        <v>0</v>
      </c>
      <c r="YK538" s="5">
        <v>0</v>
      </c>
      <c r="YL538" s="5"/>
      <c r="YO538" s="5">
        <v>2530.6693243810328</v>
      </c>
      <c r="YP538" s="5">
        <v>0</v>
      </c>
      <c r="YQ538" s="5">
        <v>0</v>
      </c>
      <c r="YR538" s="5">
        <v>0</v>
      </c>
      <c r="YS538" s="5">
        <v>0</v>
      </c>
      <c r="YT538" s="5">
        <v>0</v>
      </c>
      <c r="YU538" s="5"/>
      <c r="YX538" s="5">
        <v>1730.8202418484414</v>
      </c>
      <c r="YY538" s="5">
        <v>0</v>
      </c>
      <c r="YZ538" s="5">
        <v>0</v>
      </c>
      <c r="ZA538" s="5">
        <v>0</v>
      </c>
      <c r="ZB538" s="5">
        <v>0</v>
      </c>
      <c r="ZC538" s="5">
        <v>0</v>
      </c>
      <c r="ZD538" s="5"/>
      <c r="ZG538" s="5">
        <v>0</v>
      </c>
      <c r="ZH538" s="5">
        <v>0</v>
      </c>
      <c r="ZI538" s="5">
        <v>0</v>
      </c>
      <c r="ZJ538" s="5">
        <v>0</v>
      </c>
      <c r="ZK538" s="5">
        <v>0</v>
      </c>
      <c r="ZL538" s="5">
        <v>0</v>
      </c>
      <c r="ZM538" s="5"/>
      <c r="ZP538" s="60">
        <v>0</v>
      </c>
      <c r="ZQ538" s="60">
        <v>0</v>
      </c>
      <c r="ZR538" s="60">
        <v>0</v>
      </c>
      <c r="ZS538" s="60">
        <v>0</v>
      </c>
      <c r="ZT538" s="60">
        <v>0</v>
      </c>
      <c r="ZU538" s="60">
        <v>0</v>
      </c>
      <c r="ZV538" s="60"/>
      <c r="ZY538" s="60">
        <v>337.42257658413769</v>
      </c>
      <c r="ZZ538" s="60">
        <v>0</v>
      </c>
      <c r="AAA538" s="60">
        <v>0</v>
      </c>
      <c r="AAB538" s="60">
        <v>0</v>
      </c>
      <c r="AAC538" s="60">
        <v>0</v>
      </c>
      <c r="AAD538" s="60">
        <v>0</v>
      </c>
      <c r="AAE538" s="60"/>
      <c r="AAH538" s="60">
        <v>0</v>
      </c>
      <c r="AAI538" s="60">
        <v>0</v>
      </c>
      <c r="AAJ538" s="60">
        <v>0</v>
      </c>
      <c r="AAK538" s="60">
        <v>0</v>
      </c>
      <c r="AAL538" s="60">
        <v>0</v>
      </c>
      <c r="AAM538" s="60">
        <v>0</v>
      </c>
      <c r="AAN538" s="60"/>
      <c r="AAQ538" s="5">
        <v>0</v>
      </c>
      <c r="AAR538" s="5">
        <v>0</v>
      </c>
      <c r="AAS538" s="5">
        <v>0</v>
      </c>
      <c r="AAT538" s="5">
        <v>0</v>
      </c>
      <c r="AAU538" s="5">
        <v>0</v>
      </c>
      <c r="AAV538" s="5">
        <v>0</v>
      </c>
    </row>
    <row r="539" spans="2:724" ht="15" customHeight="1">
      <c r="B539" s="228">
        <v>266</v>
      </c>
      <c r="C539" s="228">
        <v>523471</v>
      </c>
      <c r="D539" s="229" t="s">
        <v>638</v>
      </c>
      <c r="E539" s="73" t="b">
        <v>0</v>
      </c>
      <c r="F539" s="230">
        <v>40088</v>
      </c>
      <c r="G539" s="230">
        <v>41896</v>
      </c>
      <c r="H539" s="57" t="s">
        <v>258</v>
      </c>
      <c r="I539" s="57" t="s">
        <v>200</v>
      </c>
      <c r="J539" s="229" t="s">
        <v>287</v>
      </c>
      <c r="K539" s="232">
        <v>0</v>
      </c>
      <c r="L539" s="232">
        <v>0</v>
      </c>
      <c r="M539" s="73" t="b">
        <v>1</v>
      </c>
      <c r="N539" s="73" t="b">
        <v>1</v>
      </c>
      <c r="O539" s="73" t="b">
        <v>1</v>
      </c>
      <c r="P539" s="27">
        <v>41184</v>
      </c>
      <c r="Q539" s="27">
        <v>42992</v>
      </c>
      <c r="R539" s="69">
        <v>0</v>
      </c>
      <c r="S539" s="69">
        <v>0.06</v>
      </c>
      <c r="T539" s="69">
        <v>0.06</v>
      </c>
      <c r="U539" s="69">
        <v>0.06</v>
      </c>
      <c r="V539" s="69">
        <v>0.06</v>
      </c>
      <c r="W539" s="69">
        <v>0.06</v>
      </c>
      <c r="Z539" s="232">
        <v>9000</v>
      </c>
      <c r="AA539" s="232">
        <v>9000</v>
      </c>
      <c r="AB539" s="232">
        <v>10000</v>
      </c>
      <c r="AC539" s="232">
        <v>10000</v>
      </c>
      <c r="AD539" s="232">
        <v>10000</v>
      </c>
      <c r="AE539" s="232">
        <v>10000</v>
      </c>
      <c r="AF539" s="232">
        <v>10000</v>
      </c>
      <c r="AG539" s="232">
        <v>10000</v>
      </c>
      <c r="AH539" s="232">
        <v>5000</v>
      </c>
      <c r="AI539" s="232">
        <v>0</v>
      </c>
      <c r="AJ539" s="232">
        <v>0</v>
      </c>
      <c r="AK539" s="232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Q539" s="5">
        <v>0</v>
      </c>
      <c r="BR539" s="5">
        <v>0</v>
      </c>
      <c r="BS539" s="5">
        <v>0</v>
      </c>
      <c r="BT539" s="5">
        <v>0</v>
      </c>
      <c r="BU539" s="5">
        <v>0</v>
      </c>
      <c r="BV539" s="5">
        <v>0</v>
      </c>
      <c r="BW539" s="5">
        <v>0</v>
      </c>
      <c r="BX539" s="5">
        <v>0</v>
      </c>
      <c r="BY539" s="5">
        <v>0</v>
      </c>
      <c r="BZ539" s="5">
        <v>0</v>
      </c>
      <c r="CA539" s="5">
        <v>0</v>
      </c>
      <c r="CB539" s="5">
        <v>0</v>
      </c>
      <c r="CC539" s="5">
        <v>0</v>
      </c>
      <c r="CD539" s="5">
        <v>0</v>
      </c>
      <c r="CE539" s="5">
        <v>0</v>
      </c>
      <c r="CF539" s="5">
        <v>0</v>
      </c>
      <c r="CG539" s="5">
        <v>0</v>
      </c>
      <c r="CH539" s="5">
        <v>0</v>
      </c>
      <c r="CI539" s="5">
        <v>0</v>
      </c>
      <c r="CJ539" s="5">
        <v>0</v>
      </c>
      <c r="CK539" s="5">
        <v>0</v>
      </c>
      <c r="CL539" s="5">
        <v>0</v>
      </c>
      <c r="CM539" s="5">
        <v>0</v>
      </c>
      <c r="CN539" s="5">
        <v>0</v>
      </c>
      <c r="CO539" s="5">
        <v>0</v>
      </c>
      <c r="CP539" s="5">
        <v>0</v>
      </c>
      <c r="CQ539" s="5">
        <v>0</v>
      </c>
      <c r="CR539" s="5">
        <v>0</v>
      </c>
      <c r="CS539" s="5">
        <v>0</v>
      </c>
      <c r="CU539" s="69">
        <v>0</v>
      </c>
      <c r="CV539" s="69">
        <v>0</v>
      </c>
      <c r="CW539" s="69">
        <v>0</v>
      </c>
      <c r="CX539" s="69">
        <v>0</v>
      </c>
      <c r="CY539" s="69">
        <v>0</v>
      </c>
      <c r="CZ539" s="69">
        <v>0</v>
      </c>
      <c r="DC539" s="5">
        <v>0</v>
      </c>
      <c r="DD539" s="5">
        <v>0</v>
      </c>
      <c r="DE539" s="5">
        <v>0</v>
      </c>
      <c r="DF539" s="5">
        <v>0</v>
      </c>
      <c r="DG539" s="5">
        <v>0</v>
      </c>
      <c r="DH539" s="5">
        <v>0</v>
      </c>
      <c r="DI539" s="5">
        <v>0</v>
      </c>
      <c r="DJ539" s="5">
        <v>0</v>
      </c>
      <c r="DK539" s="5">
        <v>0</v>
      </c>
      <c r="DL539" s="5">
        <v>0</v>
      </c>
      <c r="DM539" s="5">
        <v>0</v>
      </c>
      <c r="DN539" s="5">
        <v>0</v>
      </c>
      <c r="DO539" s="5">
        <v>0</v>
      </c>
      <c r="DP539" s="5">
        <v>0</v>
      </c>
      <c r="DQ539" s="5">
        <v>0</v>
      </c>
      <c r="DR539" s="5">
        <v>0</v>
      </c>
      <c r="DS539" s="5">
        <v>0</v>
      </c>
      <c r="DT539" s="5">
        <v>0</v>
      </c>
      <c r="DU539" s="5">
        <v>0</v>
      </c>
      <c r="DV539" s="5">
        <v>0</v>
      </c>
      <c r="DW539" s="5">
        <v>0</v>
      </c>
      <c r="DX539" s="5">
        <v>0</v>
      </c>
      <c r="DY539" s="5">
        <v>0</v>
      </c>
      <c r="DZ539" s="5">
        <v>0</v>
      </c>
      <c r="EA539" s="5">
        <v>0</v>
      </c>
      <c r="EB539" s="5">
        <v>0</v>
      </c>
      <c r="EC539" s="5">
        <v>0</v>
      </c>
      <c r="ED539" s="5">
        <v>0</v>
      </c>
      <c r="EE539" s="5">
        <v>0</v>
      </c>
      <c r="EF539" s="5">
        <v>0</v>
      </c>
      <c r="EG539" s="5">
        <v>0</v>
      </c>
      <c r="EH539" s="5">
        <v>0</v>
      </c>
      <c r="EI539" s="5">
        <v>0</v>
      </c>
      <c r="EJ539" s="5">
        <v>0</v>
      </c>
      <c r="EK539" s="5">
        <v>0</v>
      </c>
      <c r="EL539" s="5">
        <v>0</v>
      </c>
      <c r="EM539" s="5">
        <v>0</v>
      </c>
      <c r="EN539" s="5">
        <v>0</v>
      </c>
      <c r="EO539" s="5">
        <v>0</v>
      </c>
      <c r="EP539" s="5">
        <v>0</v>
      </c>
      <c r="EQ539" s="5">
        <v>0</v>
      </c>
      <c r="ER539" s="5">
        <v>0</v>
      </c>
      <c r="ES539" s="5">
        <v>0</v>
      </c>
      <c r="ET539" s="5">
        <v>0</v>
      </c>
      <c r="EU539" s="5">
        <v>0</v>
      </c>
      <c r="EV539" s="5">
        <v>0</v>
      </c>
      <c r="EW539" s="5">
        <v>0</v>
      </c>
      <c r="EX539" s="5">
        <v>0</v>
      </c>
      <c r="EY539" s="5">
        <v>0</v>
      </c>
      <c r="EZ539" s="5">
        <v>0</v>
      </c>
      <c r="FA539" s="5">
        <v>0</v>
      </c>
      <c r="FB539" s="5">
        <v>0</v>
      </c>
      <c r="FC539" s="5">
        <v>0</v>
      </c>
      <c r="FD539" s="5">
        <v>0</v>
      </c>
      <c r="FE539" s="5">
        <v>0</v>
      </c>
      <c r="FF539" s="5">
        <v>0</v>
      </c>
      <c r="FG539" s="5">
        <v>0</v>
      </c>
      <c r="FH539" s="5">
        <v>0</v>
      </c>
      <c r="FI539" s="5">
        <v>0</v>
      </c>
      <c r="FJ539" s="5">
        <v>0</v>
      </c>
      <c r="FK539" s="5">
        <v>0</v>
      </c>
      <c r="FL539" s="5">
        <v>0</v>
      </c>
      <c r="FM539" s="5">
        <v>0</v>
      </c>
      <c r="FN539" s="5">
        <v>0</v>
      </c>
      <c r="FO539" s="5">
        <v>0</v>
      </c>
      <c r="FP539" s="5">
        <v>0</v>
      </c>
      <c r="FQ539" s="5">
        <v>0</v>
      </c>
      <c r="FR539" s="5">
        <v>0</v>
      </c>
      <c r="FS539" s="5">
        <v>0</v>
      </c>
      <c r="FT539" s="5">
        <v>0</v>
      </c>
      <c r="FU539" s="5">
        <v>0</v>
      </c>
      <c r="FV539" s="5">
        <v>0</v>
      </c>
      <c r="FW539" s="5"/>
      <c r="FZ539" s="5">
        <v>9000</v>
      </c>
      <c r="GA539" s="5">
        <v>9000</v>
      </c>
      <c r="GB539" s="5">
        <v>10000</v>
      </c>
      <c r="GC539" s="5">
        <v>10000</v>
      </c>
      <c r="GD539" s="5">
        <v>10000</v>
      </c>
      <c r="GE539" s="5">
        <v>10000</v>
      </c>
      <c r="GF539" s="5">
        <v>10000</v>
      </c>
      <c r="GG539" s="5">
        <v>10000</v>
      </c>
      <c r="GH539" s="5">
        <v>5000</v>
      </c>
      <c r="GI539" s="5">
        <v>0</v>
      </c>
      <c r="GJ539" s="5">
        <v>0</v>
      </c>
      <c r="GK539" s="5">
        <v>0</v>
      </c>
      <c r="GL539" s="5">
        <v>0</v>
      </c>
      <c r="GM539" s="5">
        <v>0</v>
      </c>
      <c r="GN539" s="5">
        <v>0</v>
      </c>
      <c r="GO539" s="5">
        <v>0</v>
      </c>
      <c r="GP539" s="5">
        <v>0</v>
      </c>
      <c r="GQ539" s="5">
        <v>0</v>
      </c>
      <c r="GR539" s="5">
        <v>0</v>
      </c>
      <c r="GS539" s="5">
        <v>0</v>
      </c>
      <c r="GT539" s="5">
        <v>0</v>
      </c>
      <c r="GU539" s="5">
        <v>0</v>
      </c>
      <c r="GV539" s="5">
        <v>0</v>
      </c>
      <c r="GW539" s="5">
        <v>0</v>
      </c>
      <c r="GX539" s="5">
        <v>0</v>
      </c>
      <c r="GY539" s="5">
        <v>0</v>
      </c>
      <c r="GZ539" s="5">
        <v>0</v>
      </c>
      <c r="HA539" s="5">
        <v>0</v>
      </c>
      <c r="HB539" s="5">
        <v>0</v>
      </c>
      <c r="HC539" s="5">
        <v>0</v>
      </c>
      <c r="HD539" s="5">
        <v>0</v>
      </c>
      <c r="HE539" s="5">
        <v>0</v>
      </c>
      <c r="HF539" s="5">
        <v>0</v>
      </c>
      <c r="HG539" s="5">
        <v>0</v>
      </c>
      <c r="HH539" s="5">
        <v>0</v>
      </c>
      <c r="HI539" s="5">
        <v>0</v>
      </c>
      <c r="HJ539" s="5">
        <v>0</v>
      </c>
      <c r="HK539" s="5">
        <v>0</v>
      </c>
      <c r="HL539" s="5">
        <v>0</v>
      </c>
      <c r="HM539" s="5">
        <v>0</v>
      </c>
      <c r="HN539" s="5">
        <v>0</v>
      </c>
      <c r="HO539" s="5">
        <v>0</v>
      </c>
      <c r="HP539" s="5">
        <v>0</v>
      </c>
      <c r="HQ539" s="5">
        <v>0</v>
      </c>
      <c r="HR539" s="5">
        <v>0</v>
      </c>
      <c r="HS539" s="5">
        <v>0</v>
      </c>
      <c r="HT539" s="5">
        <v>0</v>
      </c>
      <c r="HU539" s="5">
        <v>0</v>
      </c>
      <c r="HV539" s="5">
        <v>0</v>
      </c>
      <c r="HW539" s="5">
        <v>0</v>
      </c>
      <c r="HX539" s="5">
        <v>0</v>
      </c>
      <c r="HY539" s="5">
        <v>0</v>
      </c>
      <c r="HZ539" s="5">
        <v>0</v>
      </c>
      <c r="IA539" s="5">
        <v>0</v>
      </c>
      <c r="IB539" s="5">
        <v>0</v>
      </c>
      <c r="IC539" s="5">
        <v>0</v>
      </c>
      <c r="ID539" s="5">
        <v>0</v>
      </c>
      <c r="IE539" s="5">
        <v>0</v>
      </c>
      <c r="IF539" s="5">
        <v>0</v>
      </c>
      <c r="IG539" s="5">
        <v>0</v>
      </c>
      <c r="IH539" s="5">
        <v>0</v>
      </c>
      <c r="II539" s="5">
        <v>0</v>
      </c>
      <c r="IJ539" s="5">
        <v>0</v>
      </c>
      <c r="IK539" s="5">
        <v>0</v>
      </c>
      <c r="IL539" s="5">
        <v>0</v>
      </c>
      <c r="IM539" s="5">
        <v>0</v>
      </c>
      <c r="IN539" s="5">
        <v>0</v>
      </c>
      <c r="IO539" s="5">
        <v>0</v>
      </c>
      <c r="IP539" s="5">
        <v>0</v>
      </c>
      <c r="IQ539" s="5">
        <v>0</v>
      </c>
      <c r="IR539" s="5">
        <v>0</v>
      </c>
      <c r="IS539" s="5">
        <v>0</v>
      </c>
      <c r="IT539" s="5"/>
      <c r="IW539" s="5">
        <v>258.3</v>
      </c>
      <c r="IX539" s="5">
        <v>258.3</v>
      </c>
      <c r="IY539" s="5">
        <v>287</v>
      </c>
      <c r="IZ539" s="5">
        <v>287</v>
      </c>
      <c r="JA539" s="5">
        <v>287</v>
      </c>
      <c r="JB539" s="5">
        <v>287</v>
      </c>
      <c r="JC539" s="5">
        <v>287</v>
      </c>
      <c r="JD539" s="5">
        <v>287</v>
      </c>
      <c r="JE539" s="5">
        <v>143.5</v>
      </c>
      <c r="JF539" s="5">
        <v>0</v>
      </c>
      <c r="JG539" s="5">
        <v>0</v>
      </c>
      <c r="JH539" s="5">
        <v>0</v>
      </c>
      <c r="JI539" s="5">
        <v>0</v>
      </c>
      <c r="JJ539" s="5">
        <v>0</v>
      </c>
      <c r="JK539" s="5">
        <v>0</v>
      </c>
      <c r="JL539" s="5">
        <v>0</v>
      </c>
      <c r="JM539" s="5">
        <v>0</v>
      </c>
      <c r="JN539" s="5">
        <v>0</v>
      </c>
      <c r="JO539" s="5">
        <v>0</v>
      </c>
      <c r="JP539" s="5">
        <v>0</v>
      </c>
      <c r="JQ539" s="5">
        <v>0</v>
      </c>
      <c r="JR539" s="5">
        <v>0</v>
      </c>
      <c r="JS539" s="5">
        <v>0</v>
      </c>
      <c r="JT539" s="5">
        <v>0</v>
      </c>
      <c r="JU539" s="5">
        <v>0</v>
      </c>
      <c r="JV539" s="5">
        <v>0</v>
      </c>
      <c r="JW539" s="5">
        <v>0</v>
      </c>
      <c r="JX539" s="5">
        <v>0</v>
      </c>
      <c r="JY539" s="5">
        <v>0</v>
      </c>
      <c r="JZ539" s="5">
        <v>0</v>
      </c>
      <c r="KA539" s="5">
        <v>0</v>
      </c>
      <c r="KB539" s="5">
        <v>0</v>
      </c>
      <c r="KC539" s="5">
        <v>0</v>
      </c>
      <c r="KD539" s="5">
        <v>0</v>
      </c>
      <c r="KE539" s="5">
        <v>0</v>
      </c>
      <c r="KF539" s="5">
        <v>0</v>
      </c>
      <c r="KG539" s="5">
        <v>0</v>
      </c>
      <c r="KH539" s="5">
        <v>0</v>
      </c>
      <c r="KI539" s="5">
        <v>0</v>
      </c>
      <c r="KJ539" s="5">
        <v>0</v>
      </c>
      <c r="KK539" s="5">
        <v>0</v>
      </c>
      <c r="KL539" s="5">
        <v>0</v>
      </c>
      <c r="KM539" s="5">
        <v>0</v>
      </c>
      <c r="KN539" s="5">
        <v>0</v>
      </c>
      <c r="KO539" s="5">
        <v>0</v>
      </c>
      <c r="KP539" s="5">
        <v>0</v>
      </c>
      <c r="KQ539" s="5">
        <v>0</v>
      </c>
      <c r="KR539" s="5">
        <v>0</v>
      </c>
      <c r="KS539" s="5">
        <v>0</v>
      </c>
      <c r="KT539" s="5">
        <v>0</v>
      </c>
      <c r="KU539" s="5">
        <v>0</v>
      </c>
      <c r="KV539" s="5">
        <v>0</v>
      </c>
      <c r="KW539" s="5">
        <v>0</v>
      </c>
      <c r="KX539" s="5">
        <v>0</v>
      </c>
      <c r="KY539" s="5">
        <v>0</v>
      </c>
      <c r="KZ539" s="5">
        <v>0</v>
      </c>
      <c r="LA539" s="5">
        <v>0</v>
      </c>
      <c r="LB539" s="5">
        <v>0</v>
      </c>
      <c r="LC539" s="5">
        <v>0</v>
      </c>
      <c r="LD539" s="5">
        <v>0</v>
      </c>
      <c r="LE539" s="5">
        <v>0</v>
      </c>
      <c r="LF539" s="5">
        <v>0</v>
      </c>
      <c r="LG539" s="5">
        <v>0</v>
      </c>
      <c r="LH539" s="5">
        <v>0</v>
      </c>
      <c r="LI539" s="5">
        <v>0</v>
      </c>
      <c r="LJ539" s="5">
        <v>0</v>
      </c>
      <c r="LK539" s="5">
        <v>0</v>
      </c>
      <c r="LL539" s="5">
        <v>0</v>
      </c>
      <c r="LM539" s="5">
        <v>0</v>
      </c>
      <c r="LN539" s="5">
        <v>0</v>
      </c>
      <c r="LO539" s="5">
        <v>0</v>
      </c>
      <c r="LP539" s="5">
        <v>0</v>
      </c>
      <c r="LQ539" s="5"/>
      <c r="LT539" s="5">
        <v>273.60000000000002</v>
      </c>
      <c r="LU539" s="5">
        <v>273.60000000000002</v>
      </c>
      <c r="LV539" s="5">
        <v>304</v>
      </c>
      <c r="LW539" s="5">
        <v>304</v>
      </c>
      <c r="LX539" s="5">
        <v>304</v>
      </c>
      <c r="LY539" s="5">
        <v>304</v>
      </c>
      <c r="LZ539" s="5">
        <v>304</v>
      </c>
      <c r="MA539" s="5">
        <v>304</v>
      </c>
      <c r="MB539" s="5">
        <v>152</v>
      </c>
      <c r="MC539" s="5">
        <v>0</v>
      </c>
      <c r="MD539" s="5">
        <v>0</v>
      </c>
      <c r="ME539" s="5">
        <v>0</v>
      </c>
      <c r="MF539" s="5">
        <v>0</v>
      </c>
      <c r="MG539" s="5">
        <v>0</v>
      </c>
      <c r="MH539" s="5">
        <v>0</v>
      </c>
      <c r="MI539" s="5">
        <v>0</v>
      </c>
      <c r="MJ539" s="5">
        <v>0</v>
      </c>
      <c r="MK539" s="5">
        <v>0</v>
      </c>
      <c r="ML539" s="5">
        <v>0</v>
      </c>
      <c r="MM539" s="5">
        <v>0</v>
      </c>
      <c r="MN539" s="5">
        <v>0</v>
      </c>
      <c r="MO539" s="5">
        <v>0</v>
      </c>
      <c r="MP539" s="5">
        <v>0</v>
      </c>
      <c r="MQ539" s="5">
        <v>0</v>
      </c>
      <c r="MR539" s="5">
        <v>0</v>
      </c>
      <c r="MS539" s="5">
        <v>0</v>
      </c>
      <c r="MT539" s="5">
        <v>0</v>
      </c>
      <c r="MU539" s="5">
        <v>0</v>
      </c>
      <c r="MV539" s="5">
        <v>0</v>
      </c>
      <c r="MW539" s="5">
        <v>0</v>
      </c>
      <c r="MX539" s="5">
        <v>0</v>
      </c>
      <c r="MY539" s="5">
        <v>0</v>
      </c>
      <c r="MZ539" s="5">
        <v>0</v>
      </c>
      <c r="NA539" s="5">
        <v>0</v>
      </c>
      <c r="NB539" s="5">
        <v>0</v>
      </c>
      <c r="NC539" s="5">
        <v>0</v>
      </c>
      <c r="ND539" s="5">
        <v>0</v>
      </c>
      <c r="NE539" s="5">
        <v>0</v>
      </c>
      <c r="NF539" s="5">
        <v>0</v>
      </c>
      <c r="NG539" s="5">
        <v>0</v>
      </c>
      <c r="NH539" s="5">
        <v>0</v>
      </c>
      <c r="NI539" s="5">
        <v>0</v>
      </c>
      <c r="NJ539" s="5">
        <v>0</v>
      </c>
      <c r="NK539" s="5">
        <v>0</v>
      </c>
      <c r="NL539" s="5">
        <v>0</v>
      </c>
      <c r="NM539" s="5">
        <v>0</v>
      </c>
      <c r="NN539" s="5">
        <v>0</v>
      </c>
      <c r="NO539" s="5">
        <v>0</v>
      </c>
      <c r="NP539" s="5">
        <v>0</v>
      </c>
      <c r="NQ539" s="5">
        <v>0</v>
      </c>
      <c r="NR539" s="5">
        <v>0</v>
      </c>
      <c r="NS539" s="5">
        <v>0</v>
      </c>
      <c r="NT539" s="5">
        <v>0</v>
      </c>
      <c r="NU539" s="5">
        <v>0</v>
      </c>
      <c r="NV539" s="5">
        <v>0</v>
      </c>
      <c r="NW539" s="5">
        <v>0</v>
      </c>
      <c r="NX539" s="5">
        <v>0</v>
      </c>
      <c r="NY539" s="5">
        <v>0</v>
      </c>
      <c r="NZ539" s="5">
        <v>0</v>
      </c>
      <c r="OA539" s="5">
        <v>0</v>
      </c>
      <c r="OB539" s="5">
        <v>0</v>
      </c>
      <c r="OC539" s="5">
        <v>0</v>
      </c>
      <c r="OD539" s="5">
        <v>0</v>
      </c>
      <c r="OE539" s="5">
        <v>0</v>
      </c>
      <c r="OF539" s="5">
        <v>0</v>
      </c>
      <c r="OG539" s="5">
        <v>0</v>
      </c>
      <c r="OH539" s="5">
        <v>0</v>
      </c>
      <c r="OI539" s="5">
        <v>0</v>
      </c>
      <c r="OJ539" s="5">
        <v>0</v>
      </c>
      <c r="OK539" s="5">
        <v>0</v>
      </c>
      <c r="OL539" s="5">
        <v>0</v>
      </c>
      <c r="OM539" s="5">
        <v>0</v>
      </c>
      <c r="ON539" s="5"/>
      <c r="OQ539" s="59">
        <v>0</v>
      </c>
      <c r="OR539" s="59">
        <v>0</v>
      </c>
      <c r="OS539" s="59">
        <v>0</v>
      </c>
      <c r="OT539" s="59">
        <v>0</v>
      </c>
      <c r="OU539" s="59">
        <v>0</v>
      </c>
      <c r="OV539" s="59">
        <v>0</v>
      </c>
      <c r="OW539" s="59">
        <v>0</v>
      </c>
      <c r="OX539" s="59">
        <v>0</v>
      </c>
      <c r="OY539" s="59">
        <v>0</v>
      </c>
      <c r="OZ539" s="59">
        <v>0</v>
      </c>
      <c r="PA539" s="59">
        <v>0</v>
      </c>
      <c r="PB539" s="59">
        <v>0</v>
      </c>
      <c r="PC539" s="59">
        <v>0</v>
      </c>
      <c r="PD539" s="59">
        <v>0</v>
      </c>
      <c r="PE539" s="59">
        <v>0</v>
      </c>
      <c r="PF539" s="59">
        <v>0</v>
      </c>
      <c r="PG539" s="59">
        <v>0</v>
      </c>
      <c r="PH539" s="59">
        <v>0</v>
      </c>
      <c r="PI539" s="59">
        <v>0</v>
      </c>
      <c r="PJ539" s="59">
        <v>0</v>
      </c>
      <c r="PK539" s="59">
        <v>0</v>
      </c>
      <c r="PL539" s="59">
        <v>0</v>
      </c>
      <c r="PM539" s="59">
        <v>0</v>
      </c>
      <c r="PN539" s="59">
        <v>0</v>
      </c>
      <c r="PO539" s="59">
        <v>0</v>
      </c>
      <c r="PP539" s="59">
        <v>0</v>
      </c>
      <c r="PQ539" s="59">
        <v>0</v>
      </c>
      <c r="PR539" s="59">
        <v>0</v>
      </c>
      <c r="PS539" s="59">
        <v>0</v>
      </c>
      <c r="PT539" s="59">
        <v>0</v>
      </c>
      <c r="PU539" s="59">
        <v>0</v>
      </c>
      <c r="PV539" s="59">
        <v>0</v>
      </c>
      <c r="PW539" s="59">
        <v>0</v>
      </c>
      <c r="PX539" s="59">
        <v>0</v>
      </c>
      <c r="PY539" s="59">
        <v>0</v>
      </c>
      <c r="PZ539" s="59">
        <v>0</v>
      </c>
      <c r="QA539" s="59">
        <v>0</v>
      </c>
      <c r="QB539" s="59">
        <v>0</v>
      </c>
      <c r="QC539" s="59">
        <v>0</v>
      </c>
      <c r="QD539" s="59">
        <v>0</v>
      </c>
      <c r="QE539" s="59">
        <v>0</v>
      </c>
      <c r="QF539" s="59">
        <v>0</v>
      </c>
      <c r="QG539" s="59">
        <v>0</v>
      </c>
      <c r="QH539" s="59">
        <v>0</v>
      </c>
      <c r="QI539" s="59">
        <v>0</v>
      </c>
      <c r="QJ539" s="59">
        <v>0</v>
      </c>
      <c r="QK539" s="59">
        <v>0</v>
      </c>
      <c r="QL539" s="59">
        <v>0</v>
      </c>
      <c r="QM539" s="59">
        <v>0</v>
      </c>
      <c r="QN539" s="59">
        <v>0</v>
      </c>
      <c r="QO539" s="59">
        <v>0</v>
      </c>
      <c r="QP539" s="59">
        <v>0</v>
      </c>
      <c r="QQ539" s="59">
        <v>0</v>
      </c>
      <c r="QR539" s="59">
        <v>0</v>
      </c>
      <c r="QS539" s="59">
        <v>0</v>
      </c>
      <c r="QT539" s="59">
        <v>0</v>
      </c>
      <c r="QU539" s="59">
        <v>0</v>
      </c>
      <c r="QV539" s="59">
        <v>0</v>
      </c>
      <c r="QW539" s="59">
        <v>0</v>
      </c>
      <c r="QX539" s="59">
        <v>0</v>
      </c>
      <c r="QY539" s="59">
        <v>0</v>
      </c>
      <c r="QZ539" s="59">
        <v>0</v>
      </c>
      <c r="RA539" s="59">
        <v>0</v>
      </c>
      <c r="RB539" s="59">
        <v>0</v>
      </c>
      <c r="RC539" s="59">
        <v>0</v>
      </c>
      <c r="RD539" s="59">
        <v>0</v>
      </c>
      <c r="RE539" s="59">
        <v>0</v>
      </c>
      <c r="RF539" s="59">
        <v>0</v>
      </c>
      <c r="RG539" s="59">
        <v>0</v>
      </c>
      <c r="RH539" s="59">
        <v>0</v>
      </c>
      <c r="RI539" s="59">
        <v>0</v>
      </c>
      <c r="RJ539" s="59">
        <v>0</v>
      </c>
      <c r="RK539" s="59"/>
      <c r="RN539" s="59">
        <v>531.90000000000009</v>
      </c>
      <c r="RO539" s="59">
        <v>531.90000000000009</v>
      </c>
      <c r="RP539" s="59">
        <v>591</v>
      </c>
      <c r="RQ539" s="59">
        <v>591</v>
      </c>
      <c r="RR539" s="59">
        <v>591</v>
      </c>
      <c r="RS539" s="59">
        <v>591</v>
      </c>
      <c r="RT539" s="59">
        <v>591</v>
      </c>
      <c r="RU539" s="59">
        <v>591</v>
      </c>
      <c r="RV539" s="59">
        <v>295.5</v>
      </c>
      <c r="RW539" s="59">
        <v>0</v>
      </c>
      <c r="RX539" s="59">
        <v>0</v>
      </c>
      <c r="RY539" s="59">
        <v>0</v>
      </c>
      <c r="RZ539" s="59">
        <v>0</v>
      </c>
      <c r="SA539" s="59">
        <v>0</v>
      </c>
      <c r="SB539" s="59">
        <v>0</v>
      </c>
      <c r="SC539" s="59">
        <v>0</v>
      </c>
      <c r="SD539" s="59">
        <v>0</v>
      </c>
      <c r="SE539" s="59">
        <v>0</v>
      </c>
      <c r="SF539" s="59">
        <v>0</v>
      </c>
      <c r="SG539" s="59">
        <v>0</v>
      </c>
      <c r="SH539" s="59">
        <v>0</v>
      </c>
      <c r="SI539" s="59">
        <v>0</v>
      </c>
      <c r="SJ539" s="59">
        <v>0</v>
      </c>
      <c r="SK539" s="59">
        <v>0</v>
      </c>
      <c r="SL539" s="59">
        <v>0</v>
      </c>
      <c r="SM539" s="59">
        <v>0</v>
      </c>
      <c r="SN539" s="59">
        <v>0</v>
      </c>
      <c r="SO539" s="59">
        <v>0</v>
      </c>
      <c r="SP539" s="59">
        <v>0</v>
      </c>
      <c r="SQ539" s="59">
        <v>0</v>
      </c>
      <c r="SR539" s="59">
        <v>0</v>
      </c>
      <c r="SS539" s="59">
        <v>0</v>
      </c>
      <c r="ST539" s="59">
        <v>0</v>
      </c>
      <c r="SU539" s="59">
        <v>0</v>
      </c>
      <c r="SV539" s="59">
        <v>0</v>
      </c>
      <c r="SW539" s="59">
        <v>0</v>
      </c>
      <c r="SX539" s="59">
        <v>0</v>
      </c>
      <c r="SY539" s="59">
        <v>0</v>
      </c>
      <c r="SZ539" s="59">
        <v>0</v>
      </c>
      <c r="TA539" s="59">
        <v>0</v>
      </c>
      <c r="TB539" s="59">
        <v>0</v>
      </c>
      <c r="TC539" s="59">
        <v>0</v>
      </c>
      <c r="TD539" s="59">
        <v>0</v>
      </c>
      <c r="TE539" s="59">
        <v>0</v>
      </c>
      <c r="TF539" s="59">
        <v>0</v>
      </c>
      <c r="TG539" s="59">
        <v>0</v>
      </c>
      <c r="TH539" s="59">
        <v>0</v>
      </c>
      <c r="TI539" s="59">
        <v>0</v>
      </c>
      <c r="TJ539" s="59">
        <v>0</v>
      </c>
      <c r="TK539" s="59">
        <v>0</v>
      </c>
      <c r="TL539" s="59">
        <v>0</v>
      </c>
      <c r="TM539" s="59">
        <v>0</v>
      </c>
      <c r="TN539" s="59">
        <v>0</v>
      </c>
      <c r="TO539" s="59">
        <v>0</v>
      </c>
      <c r="TP539" s="59">
        <v>0</v>
      </c>
      <c r="TQ539" s="59">
        <v>0</v>
      </c>
      <c r="TR539" s="59">
        <v>0</v>
      </c>
      <c r="TS539" s="59">
        <v>0</v>
      </c>
      <c r="TT539" s="59">
        <v>0</v>
      </c>
      <c r="TU539" s="59">
        <v>0</v>
      </c>
      <c r="TV539" s="59">
        <v>0</v>
      </c>
      <c r="TW539" s="59">
        <v>0</v>
      </c>
      <c r="TX539" s="59">
        <v>0</v>
      </c>
      <c r="TY539" s="59">
        <v>0</v>
      </c>
      <c r="TZ539" s="59">
        <v>0</v>
      </c>
      <c r="UA539" s="59">
        <v>0</v>
      </c>
      <c r="UB539" s="59">
        <v>0</v>
      </c>
      <c r="UC539" s="59">
        <v>0</v>
      </c>
      <c r="UD539" s="59">
        <v>0</v>
      </c>
      <c r="UE539" s="59">
        <v>0</v>
      </c>
      <c r="UF539" s="59">
        <v>0</v>
      </c>
      <c r="UG539" s="59">
        <v>0</v>
      </c>
      <c r="UH539" s="59"/>
      <c r="UK539" s="59">
        <v>2382.1</v>
      </c>
      <c r="UL539" s="59">
        <v>0</v>
      </c>
      <c r="UM539" s="59">
        <v>0</v>
      </c>
      <c r="UN539" s="59">
        <v>0</v>
      </c>
      <c r="UO539" s="59">
        <v>0</v>
      </c>
      <c r="UP539" s="59">
        <v>0</v>
      </c>
      <c r="UQ539" s="59"/>
      <c r="UT539" s="59">
        <v>2523.1999999999998</v>
      </c>
      <c r="UU539" s="59">
        <v>0</v>
      </c>
      <c r="UV539" s="59">
        <v>0</v>
      </c>
      <c r="UW539" s="59">
        <v>0</v>
      </c>
      <c r="UX539" s="59">
        <v>0</v>
      </c>
      <c r="UY539" s="59">
        <v>0</v>
      </c>
      <c r="UZ539" s="59"/>
      <c r="VC539" s="59">
        <v>0</v>
      </c>
      <c r="VD539" s="59">
        <v>0</v>
      </c>
      <c r="VE539" s="59">
        <v>0</v>
      </c>
      <c r="VF539" s="59">
        <v>0</v>
      </c>
      <c r="VG539" s="59">
        <v>0</v>
      </c>
      <c r="VH539" s="59">
        <v>0</v>
      </c>
      <c r="VI539" s="59"/>
      <c r="VL539" s="59">
        <v>4905.2999999999993</v>
      </c>
      <c r="VM539" s="59">
        <v>0</v>
      </c>
      <c r="VN539" s="59">
        <v>0</v>
      </c>
      <c r="VO539" s="59">
        <v>0</v>
      </c>
      <c r="VP539" s="59">
        <v>0</v>
      </c>
      <c r="VQ539" s="59">
        <v>0</v>
      </c>
      <c r="VR539" s="59"/>
      <c r="VU539" s="59">
        <v>83000</v>
      </c>
      <c r="VV539" s="59">
        <v>0</v>
      </c>
      <c r="VW539" s="59">
        <v>0</v>
      </c>
      <c r="VX539" s="59">
        <v>0</v>
      </c>
      <c r="VY539" s="59">
        <v>0</v>
      </c>
      <c r="VZ539" s="59">
        <v>0</v>
      </c>
      <c r="WA539" s="59"/>
      <c r="WD539" s="59">
        <v>6916.666666666667</v>
      </c>
      <c r="WE539" s="59">
        <v>0</v>
      </c>
      <c r="WF539" s="59">
        <v>0</v>
      </c>
      <c r="WG539" s="59">
        <v>0</v>
      </c>
      <c r="WH539" s="59">
        <v>0</v>
      </c>
      <c r="WI539" s="59">
        <v>0</v>
      </c>
      <c r="WJ539" s="59"/>
      <c r="WM539" s="59">
        <v>290.25038466918454</v>
      </c>
      <c r="WN539" s="59">
        <v>0</v>
      </c>
      <c r="WO539" s="59">
        <v>0</v>
      </c>
      <c r="WP539" s="59">
        <v>0</v>
      </c>
      <c r="WQ539" s="59">
        <v>0</v>
      </c>
      <c r="WR539" s="59">
        <v>0</v>
      </c>
      <c r="WS539" s="59"/>
      <c r="WV539" s="74">
        <v>59.4</v>
      </c>
      <c r="WW539" s="74">
        <v>59.4</v>
      </c>
      <c r="WX539" s="74">
        <v>59.4</v>
      </c>
      <c r="WY539" s="74">
        <v>59.4</v>
      </c>
      <c r="WZ539" s="74">
        <v>59.4</v>
      </c>
      <c r="XA539" s="74">
        <v>59.4</v>
      </c>
      <c r="XB539" s="74"/>
      <c r="XE539" s="80">
        <v>4</v>
      </c>
      <c r="XF539" s="80">
        <v>4</v>
      </c>
      <c r="XG539" s="80">
        <v>4</v>
      </c>
      <c r="XH539" s="80">
        <v>4</v>
      </c>
      <c r="XI539" s="80">
        <v>4</v>
      </c>
      <c r="XJ539" s="80">
        <v>4</v>
      </c>
      <c r="XK539" s="80"/>
      <c r="XL539" s="75"/>
      <c r="XM539" s="75"/>
      <c r="XN539" s="80">
        <v>11</v>
      </c>
      <c r="XO539" s="80">
        <v>11</v>
      </c>
      <c r="XP539" s="80">
        <v>11</v>
      </c>
      <c r="XQ539" s="80">
        <v>11</v>
      </c>
      <c r="XR539" s="80">
        <v>11</v>
      </c>
      <c r="XS539" s="80">
        <v>11</v>
      </c>
      <c r="XT539" s="80"/>
      <c r="XW539" s="80">
        <v>12</v>
      </c>
      <c r="XX539" s="80">
        <v>12</v>
      </c>
      <c r="XY539" s="80">
        <v>12</v>
      </c>
      <c r="XZ539" s="80">
        <v>12</v>
      </c>
      <c r="YA539" s="80">
        <v>12</v>
      </c>
      <c r="YB539" s="80">
        <v>12</v>
      </c>
      <c r="YC539" s="80"/>
      <c r="YF539" s="5">
        <v>605.17205203525009</v>
      </c>
      <c r="YG539" s="5">
        <v>0</v>
      </c>
      <c r="YH539" s="5">
        <v>0</v>
      </c>
      <c r="YI539" s="5">
        <v>0</v>
      </c>
      <c r="YJ539" s="5">
        <v>0</v>
      </c>
      <c r="YK539" s="5">
        <v>0</v>
      </c>
      <c r="YL539" s="5"/>
      <c r="YO539" s="5">
        <v>17415.023080151073</v>
      </c>
      <c r="YP539" s="5">
        <v>0</v>
      </c>
      <c r="YQ539" s="5">
        <v>0</v>
      </c>
      <c r="YR539" s="5">
        <v>0</v>
      </c>
      <c r="YS539" s="5">
        <v>0</v>
      </c>
      <c r="YT539" s="5">
        <v>0</v>
      </c>
      <c r="YU539" s="5"/>
      <c r="YX539" s="5">
        <v>11910.791413554458</v>
      </c>
      <c r="YY539" s="5">
        <v>0</v>
      </c>
      <c r="YZ539" s="5">
        <v>0</v>
      </c>
      <c r="ZA539" s="5">
        <v>0</v>
      </c>
      <c r="ZB539" s="5">
        <v>0</v>
      </c>
      <c r="ZC539" s="5">
        <v>0</v>
      </c>
      <c r="ZD539" s="5"/>
      <c r="ZG539" s="5">
        <v>209.81955518254304</v>
      </c>
      <c r="ZH539" s="5">
        <v>0</v>
      </c>
      <c r="ZI539" s="5">
        <v>0</v>
      </c>
      <c r="ZJ539" s="5">
        <v>0</v>
      </c>
      <c r="ZK539" s="5">
        <v>0</v>
      </c>
      <c r="ZL539" s="5">
        <v>0</v>
      </c>
      <c r="ZM539" s="5"/>
      <c r="ZP539" s="60">
        <v>5874.9475451112048</v>
      </c>
      <c r="ZQ539" s="60">
        <v>0</v>
      </c>
      <c r="ZR539" s="60">
        <v>0</v>
      </c>
      <c r="ZS539" s="60">
        <v>0</v>
      </c>
      <c r="ZT539" s="60">
        <v>0</v>
      </c>
      <c r="ZU539" s="60">
        <v>0</v>
      </c>
      <c r="ZV539" s="60"/>
      <c r="ZY539" s="60">
        <v>387.00051289224604</v>
      </c>
      <c r="ZZ539" s="60">
        <v>0</v>
      </c>
      <c r="AAA539" s="60">
        <v>0</v>
      </c>
      <c r="AAB539" s="60">
        <v>0</v>
      </c>
      <c r="AAC539" s="60">
        <v>0</v>
      </c>
      <c r="AAD539" s="60">
        <v>0</v>
      </c>
      <c r="AAE539" s="60"/>
      <c r="AAH539" s="60">
        <v>37539.049750547871</v>
      </c>
      <c r="AAI539" s="60">
        <v>0</v>
      </c>
      <c r="AAJ539" s="60">
        <v>0</v>
      </c>
      <c r="AAK539" s="60">
        <v>0</v>
      </c>
      <c r="AAL539" s="60">
        <v>0</v>
      </c>
      <c r="AAM539" s="60">
        <v>0</v>
      </c>
      <c r="AAN539" s="60"/>
      <c r="AAQ539" s="5">
        <v>43413.997295659079</v>
      </c>
      <c r="AAR539" s="5">
        <v>0</v>
      </c>
      <c r="AAS539" s="5">
        <v>0</v>
      </c>
      <c r="AAT539" s="5">
        <v>0</v>
      </c>
      <c r="AAU539" s="5">
        <v>0</v>
      </c>
      <c r="AAV539" s="5">
        <v>0</v>
      </c>
    </row>
    <row r="540" spans="2:724" ht="15" customHeight="1">
      <c r="B540" s="228">
        <v>267</v>
      </c>
      <c r="C540" s="228">
        <v>414193</v>
      </c>
      <c r="D540" s="229" t="s">
        <v>639</v>
      </c>
      <c r="E540" s="73" t="b">
        <v>0</v>
      </c>
      <c r="F540" s="230">
        <v>40893</v>
      </c>
      <c r="G540" s="230">
        <v>41878</v>
      </c>
      <c r="H540" s="57" t="s">
        <v>268</v>
      </c>
      <c r="I540" s="57" t="s">
        <v>200</v>
      </c>
      <c r="J540" s="229" t="s">
        <v>273</v>
      </c>
      <c r="K540" s="232">
        <v>0</v>
      </c>
      <c r="L540" s="232">
        <v>0</v>
      </c>
      <c r="M540" s="73" t="b">
        <v>1</v>
      </c>
      <c r="N540" s="73" t="b">
        <v>1</v>
      </c>
      <c r="O540" s="73" t="b">
        <v>1</v>
      </c>
      <c r="P540" s="27">
        <v>41989</v>
      </c>
      <c r="Q540" s="27">
        <v>42974</v>
      </c>
      <c r="R540" s="69">
        <v>0</v>
      </c>
      <c r="S540" s="69">
        <v>0.06</v>
      </c>
      <c r="T540" s="69">
        <v>0.06</v>
      </c>
      <c r="U540" s="69">
        <v>0.06</v>
      </c>
      <c r="V540" s="69">
        <v>0.06</v>
      </c>
      <c r="W540" s="69">
        <v>0.06</v>
      </c>
      <c r="Z540" s="232">
        <v>12000</v>
      </c>
      <c r="AA540" s="232">
        <v>12000</v>
      </c>
      <c r="AB540" s="232">
        <v>13500</v>
      </c>
      <c r="AC540" s="232">
        <v>13500</v>
      </c>
      <c r="AD540" s="232">
        <v>13500</v>
      </c>
      <c r="AE540" s="232">
        <v>13500</v>
      </c>
      <c r="AF540" s="232">
        <v>13500</v>
      </c>
      <c r="AG540" s="232">
        <v>13542</v>
      </c>
      <c r="AH540" s="232">
        <v>0</v>
      </c>
      <c r="AI540" s="232">
        <v>0</v>
      </c>
      <c r="AJ540" s="232">
        <v>0</v>
      </c>
      <c r="AK540" s="232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Q540" s="5">
        <v>0</v>
      </c>
      <c r="BR540" s="5">
        <v>0</v>
      </c>
      <c r="BS540" s="5">
        <v>0</v>
      </c>
      <c r="BT540" s="5">
        <v>0</v>
      </c>
      <c r="BU540" s="5">
        <v>0</v>
      </c>
      <c r="BV540" s="5">
        <v>0</v>
      </c>
      <c r="BW540" s="5">
        <v>0</v>
      </c>
      <c r="BX540" s="5">
        <v>0</v>
      </c>
      <c r="BY540" s="5">
        <v>0</v>
      </c>
      <c r="BZ540" s="5">
        <v>0</v>
      </c>
      <c r="CA540" s="5">
        <v>0</v>
      </c>
      <c r="CB540" s="5">
        <v>0</v>
      </c>
      <c r="CC540" s="5">
        <v>0</v>
      </c>
      <c r="CD540" s="5">
        <v>0</v>
      </c>
      <c r="CE540" s="5">
        <v>0</v>
      </c>
      <c r="CF540" s="5">
        <v>0</v>
      </c>
      <c r="CG540" s="5">
        <v>0</v>
      </c>
      <c r="CH540" s="5">
        <v>0</v>
      </c>
      <c r="CI540" s="5">
        <v>0</v>
      </c>
      <c r="CJ540" s="5">
        <v>0</v>
      </c>
      <c r="CK540" s="5">
        <v>0</v>
      </c>
      <c r="CL540" s="5">
        <v>0</v>
      </c>
      <c r="CM540" s="5">
        <v>0</v>
      </c>
      <c r="CN540" s="5">
        <v>0</v>
      </c>
      <c r="CO540" s="5">
        <v>0</v>
      </c>
      <c r="CP540" s="5">
        <v>0</v>
      </c>
      <c r="CQ540" s="5">
        <v>0</v>
      </c>
      <c r="CR540" s="5">
        <v>0</v>
      </c>
      <c r="CS540" s="5">
        <v>0</v>
      </c>
      <c r="CU540" s="69">
        <v>0</v>
      </c>
      <c r="CV540" s="69">
        <v>0</v>
      </c>
      <c r="CW540" s="69">
        <v>0</v>
      </c>
      <c r="CX540" s="69">
        <v>0</v>
      </c>
      <c r="CY540" s="69">
        <v>0</v>
      </c>
      <c r="CZ540" s="69">
        <v>0</v>
      </c>
      <c r="DC540" s="5">
        <v>0</v>
      </c>
      <c r="DD540" s="5">
        <v>0</v>
      </c>
      <c r="DE540" s="5">
        <v>0</v>
      </c>
      <c r="DF540" s="5">
        <v>0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0</v>
      </c>
      <c r="DO540" s="5">
        <v>0</v>
      </c>
      <c r="DP540" s="5">
        <v>0</v>
      </c>
      <c r="DQ540" s="5">
        <v>0</v>
      </c>
      <c r="DR540" s="5">
        <v>0</v>
      </c>
      <c r="DS540" s="5">
        <v>0</v>
      </c>
      <c r="DT540" s="5">
        <v>0</v>
      </c>
      <c r="DU540" s="5">
        <v>0</v>
      </c>
      <c r="DV540" s="5">
        <v>0</v>
      </c>
      <c r="DW540" s="5">
        <v>0</v>
      </c>
      <c r="DX540" s="5">
        <v>0</v>
      </c>
      <c r="DY540" s="5">
        <v>0</v>
      </c>
      <c r="DZ540" s="5">
        <v>0</v>
      </c>
      <c r="EA540" s="5">
        <v>0</v>
      </c>
      <c r="EB540" s="5">
        <v>0</v>
      </c>
      <c r="EC540" s="5">
        <v>0</v>
      </c>
      <c r="ED540" s="5">
        <v>0</v>
      </c>
      <c r="EE540" s="5">
        <v>0</v>
      </c>
      <c r="EF540" s="5">
        <v>0</v>
      </c>
      <c r="EG540" s="5">
        <v>0</v>
      </c>
      <c r="EH540" s="5">
        <v>0</v>
      </c>
      <c r="EI540" s="5">
        <v>0</v>
      </c>
      <c r="EJ540" s="5">
        <v>0</v>
      </c>
      <c r="EK540" s="5">
        <v>0</v>
      </c>
      <c r="EL540" s="5">
        <v>0</v>
      </c>
      <c r="EM540" s="5">
        <v>0</v>
      </c>
      <c r="EN540" s="5">
        <v>0</v>
      </c>
      <c r="EO540" s="5">
        <v>0</v>
      </c>
      <c r="EP540" s="5">
        <v>0</v>
      </c>
      <c r="EQ540" s="5">
        <v>0</v>
      </c>
      <c r="ER540" s="5">
        <v>0</v>
      </c>
      <c r="ES540" s="5">
        <v>0</v>
      </c>
      <c r="ET540" s="5">
        <v>0</v>
      </c>
      <c r="EU540" s="5">
        <v>0</v>
      </c>
      <c r="EV540" s="5">
        <v>0</v>
      </c>
      <c r="EW540" s="5">
        <v>0</v>
      </c>
      <c r="EX540" s="5">
        <v>0</v>
      </c>
      <c r="EY540" s="5">
        <v>0</v>
      </c>
      <c r="EZ540" s="5">
        <v>0</v>
      </c>
      <c r="FA540" s="5">
        <v>0</v>
      </c>
      <c r="FB540" s="5">
        <v>0</v>
      </c>
      <c r="FC540" s="5">
        <v>0</v>
      </c>
      <c r="FD540" s="5">
        <v>0</v>
      </c>
      <c r="FE540" s="5">
        <v>0</v>
      </c>
      <c r="FF540" s="5">
        <v>0</v>
      </c>
      <c r="FG540" s="5">
        <v>0</v>
      </c>
      <c r="FH540" s="5">
        <v>0</v>
      </c>
      <c r="FI540" s="5">
        <v>0</v>
      </c>
      <c r="FJ540" s="5">
        <v>0</v>
      </c>
      <c r="FK540" s="5">
        <v>0</v>
      </c>
      <c r="FL540" s="5">
        <v>0</v>
      </c>
      <c r="FM540" s="5">
        <v>0</v>
      </c>
      <c r="FN540" s="5">
        <v>0</v>
      </c>
      <c r="FO540" s="5">
        <v>0</v>
      </c>
      <c r="FP540" s="5">
        <v>0</v>
      </c>
      <c r="FQ540" s="5">
        <v>0</v>
      </c>
      <c r="FR540" s="5">
        <v>0</v>
      </c>
      <c r="FS540" s="5">
        <v>0</v>
      </c>
      <c r="FT540" s="5">
        <v>0</v>
      </c>
      <c r="FU540" s="5">
        <v>0</v>
      </c>
      <c r="FV540" s="5">
        <v>0</v>
      </c>
      <c r="FW540" s="5"/>
      <c r="FZ540" s="5">
        <v>12000</v>
      </c>
      <c r="GA540" s="5">
        <v>12000</v>
      </c>
      <c r="GB540" s="5">
        <v>13500</v>
      </c>
      <c r="GC540" s="5">
        <v>13500</v>
      </c>
      <c r="GD540" s="5">
        <v>13500</v>
      </c>
      <c r="GE540" s="5">
        <v>13500</v>
      </c>
      <c r="GF540" s="5">
        <v>13500</v>
      </c>
      <c r="GG540" s="5">
        <v>13542</v>
      </c>
      <c r="GH540" s="5">
        <v>0</v>
      </c>
      <c r="GI540" s="5">
        <v>0</v>
      </c>
      <c r="GJ540" s="5">
        <v>0</v>
      </c>
      <c r="GK540" s="5">
        <v>0</v>
      </c>
      <c r="GL540" s="5">
        <v>0</v>
      </c>
      <c r="GM540" s="5">
        <v>0</v>
      </c>
      <c r="GN540" s="5">
        <v>0</v>
      </c>
      <c r="GO540" s="5">
        <v>0</v>
      </c>
      <c r="GP540" s="5">
        <v>0</v>
      </c>
      <c r="GQ540" s="5">
        <v>0</v>
      </c>
      <c r="GR540" s="5">
        <v>0</v>
      </c>
      <c r="GS540" s="5">
        <v>0</v>
      </c>
      <c r="GT540" s="5">
        <v>0</v>
      </c>
      <c r="GU540" s="5">
        <v>0</v>
      </c>
      <c r="GV540" s="5">
        <v>0</v>
      </c>
      <c r="GW540" s="5">
        <v>0</v>
      </c>
      <c r="GX540" s="5">
        <v>0</v>
      </c>
      <c r="GY540" s="5">
        <v>0</v>
      </c>
      <c r="GZ540" s="5">
        <v>0</v>
      </c>
      <c r="HA540" s="5">
        <v>0</v>
      </c>
      <c r="HB540" s="5">
        <v>0</v>
      </c>
      <c r="HC540" s="5">
        <v>0</v>
      </c>
      <c r="HD540" s="5">
        <v>0</v>
      </c>
      <c r="HE540" s="5">
        <v>0</v>
      </c>
      <c r="HF540" s="5">
        <v>0</v>
      </c>
      <c r="HG540" s="5">
        <v>0</v>
      </c>
      <c r="HH540" s="5">
        <v>0</v>
      </c>
      <c r="HI540" s="5">
        <v>0</v>
      </c>
      <c r="HJ540" s="5">
        <v>0</v>
      </c>
      <c r="HK540" s="5">
        <v>0</v>
      </c>
      <c r="HL540" s="5">
        <v>0</v>
      </c>
      <c r="HM540" s="5">
        <v>0</v>
      </c>
      <c r="HN540" s="5">
        <v>0</v>
      </c>
      <c r="HO540" s="5">
        <v>0</v>
      </c>
      <c r="HP540" s="5">
        <v>0</v>
      </c>
      <c r="HQ540" s="5">
        <v>0</v>
      </c>
      <c r="HR540" s="5">
        <v>0</v>
      </c>
      <c r="HS540" s="5">
        <v>0</v>
      </c>
      <c r="HT540" s="5">
        <v>0</v>
      </c>
      <c r="HU540" s="5">
        <v>0</v>
      </c>
      <c r="HV540" s="5">
        <v>0</v>
      </c>
      <c r="HW540" s="5">
        <v>0</v>
      </c>
      <c r="HX540" s="5">
        <v>0</v>
      </c>
      <c r="HY540" s="5">
        <v>0</v>
      </c>
      <c r="HZ540" s="5">
        <v>0</v>
      </c>
      <c r="IA540" s="5">
        <v>0</v>
      </c>
      <c r="IB540" s="5">
        <v>0</v>
      </c>
      <c r="IC540" s="5">
        <v>0</v>
      </c>
      <c r="ID540" s="5">
        <v>0</v>
      </c>
      <c r="IE540" s="5">
        <v>0</v>
      </c>
      <c r="IF540" s="5">
        <v>0</v>
      </c>
      <c r="IG540" s="5">
        <v>0</v>
      </c>
      <c r="IH540" s="5">
        <v>0</v>
      </c>
      <c r="II540" s="5">
        <v>0</v>
      </c>
      <c r="IJ540" s="5">
        <v>0</v>
      </c>
      <c r="IK540" s="5">
        <v>0</v>
      </c>
      <c r="IL540" s="5">
        <v>0</v>
      </c>
      <c r="IM540" s="5">
        <v>0</v>
      </c>
      <c r="IN540" s="5">
        <v>0</v>
      </c>
      <c r="IO540" s="5">
        <v>0</v>
      </c>
      <c r="IP540" s="5">
        <v>0</v>
      </c>
      <c r="IQ540" s="5">
        <v>0</v>
      </c>
      <c r="IR540" s="5">
        <v>0</v>
      </c>
      <c r="IS540" s="5">
        <v>0</v>
      </c>
      <c r="IT540" s="5"/>
      <c r="IW540" s="5">
        <v>344.4</v>
      </c>
      <c r="IX540" s="5">
        <v>344.4</v>
      </c>
      <c r="IY540" s="5">
        <v>387.45</v>
      </c>
      <c r="IZ540" s="5">
        <v>387.45</v>
      </c>
      <c r="JA540" s="5">
        <v>387.45</v>
      </c>
      <c r="JB540" s="5">
        <v>387.45</v>
      </c>
      <c r="JC540" s="5">
        <v>387.45</v>
      </c>
      <c r="JD540" s="5">
        <v>388.65539999999999</v>
      </c>
      <c r="JE540" s="5">
        <v>0</v>
      </c>
      <c r="JF540" s="5">
        <v>0</v>
      </c>
      <c r="JG540" s="5">
        <v>0</v>
      </c>
      <c r="JH540" s="5">
        <v>0</v>
      </c>
      <c r="JI540" s="5">
        <v>0</v>
      </c>
      <c r="JJ540" s="5">
        <v>0</v>
      </c>
      <c r="JK540" s="5">
        <v>0</v>
      </c>
      <c r="JL540" s="5">
        <v>0</v>
      </c>
      <c r="JM540" s="5">
        <v>0</v>
      </c>
      <c r="JN540" s="5">
        <v>0</v>
      </c>
      <c r="JO540" s="5">
        <v>0</v>
      </c>
      <c r="JP540" s="5">
        <v>0</v>
      </c>
      <c r="JQ540" s="5">
        <v>0</v>
      </c>
      <c r="JR540" s="5">
        <v>0</v>
      </c>
      <c r="JS540" s="5">
        <v>0</v>
      </c>
      <c r="JT540" s="5">
        <v>0</v>
      </c>
      <c r="JU540" s="5">
        <v>0</v>
      </c>
      <c r="JV540" s="5">
        <v>0</v>
      </c>
      <c r="JW540" s="5">
        <v>0</v>
      </c>
      <c r="JX540" s="5">
        <v>0</v>
      </c>
      <c r="JY540" s="5">
        <v>0</v>
      </c>
      <c r="JZ540" s="5">
        <v>0</v>
      </c>
      <c r="KA540" s="5">
        <v>0</v>
      </c>
      <c r="KB540" s="5">
        <v>0</v>
      </c>
      <c r="KC540" s="5">
        <v>0</v>
      </c>
      <c r="KD540" s="5">
        <v>0</v>
      </c>
      <c r="KE540" s="5">
        <v>0</v>
      </c>
      <c r="KF540" s="5">
        <v>0</v>
      </c>
      <c r="KG540" s="5">
        <v>0</v>
      </c>
      <c r="KH540" s="5">
        <v>0</v>
      </c>
      <c r="KI540" s="5">
        <v>0</v>
      </c>
      <c r="KJ540" s="5">
        <v>0</v>
      </c>
      <c r="KK540" s="5">
        <v>0</v>
      </c>
      <c r="KL540" s="5">
        <v>0</v>
      </c>
      <c r="KM540" s="5">
        <v>0</v>
      </c>
      <c r="KN540" s="5">
        <v>0</v>
      </c>
      <c r="KO540" s="5">
        <v>0</v>
      </c>
      <c r="KP540" s="5">
        <v>0</v>
      </c>
      <c r="KQ540" s="5">
        <v>0</v>
      </c>
      <c r="KR540" s="5">
        <v>0</v>
      </c>
      <c r="KS540" s="5">
        <v>0</v>
      </c>
      <c r="KT540" s="5">
        <v>0</v>
      </c>
      <c r="KU540" s="5">
        <v>0</v>
      </c>
      <c r="KV540" s="5">
        <v>0</v>
      </c>
      <c r="KW540" s="5">
        <v>0</v>
      </c>
      <c r="KX540" s="5">
        <v>0</v>
      </c>
      <c r="KY540" s="5">
        <v>0</v>
      </c>
      <c r="KZ540" s="5">
        <v>0</v>
      </c>
      <c r="LA540" s="5">
        <v>0</v>
      </c>
      <c r="LB540" s="5">
        <v>0</v>
      </c>
      <c r="LC540" s="5">
        <v>0</v>
      </c>
      <c r="LD540" s="5">
        <v>0</v>
      </c>
      <c r="LE540" s="5">
        <v>0</v>
      </c>
      <c r="LF540" s="5">
        <v>0</v>
      </c>
      <c r="LG540" s="5">
        <v>0</v>
      </c>
      <c r="LH540" s="5">
        <v>0</v>
      </c>
      <c r="LI540" s="5">
        <v>0</v>
      </c>
      <c r="LJ540" s="5">
        <v>0</v>
      </c>
      <c r="LK540" s="5">
        <v>0</v>
      </c>
      <c r="LL540" s="5">
        <v>0</v>
      </c>
      <c r="LM540" s="5">
        <v>0</v>
      </c>
      <c r="LN540" s="5">
        <v>0</v>
      </c>
      <c r="LO540" s="5">
        <v>0</v>
      </c>
      <c r="LP540" s="5">
        <v>0</v>
      </c>
      <c r="LQ540" s="5"/>
      <c r="LT540" s="5">
        <v>364.8</v>
      </c>
      <c r="LU540" s="5">
        <v>364.8</v>
      </c>
      <c r="LV540" s="5">
        <v>410.4</v>
      </c>
      <c r="LW540" s="5">
        <v>410.4</v>
      </c>
      <c r="LX540" s="5">
        <v>410.4</v>
      </c>
      <c r="LY540" s="5">
        <v>410.4</v>
      </c>
      <c r="LZ540" s="5">
        <v>410.4</v>
      </c>
      <c r="MA540" s="5">
        <v>411.67680000000001</v>
      </c>
      <c r="MB540" s="5">
        <v>0</v>
      </c>
      <c r="MC540" s="5">
        <v>0</v>
      </c>
      <c r="MD540" s="5">
        <v>0</v>
      </c>
      <c r="ME540" s="5">
        <v>0</v>
      </c>
      <c r="MF540" s="5">
        <v>0</v>
      </c>
      <c r="MG540" s="5">
        <v>0</v>
      </c>
      <c r="MH540" s="5">
        <v>0</v>
      </c>
      <c r="MI540" s="5">
        <v>0</v>
      </c>
      <c r="MJ540" s="5">
        <v>0</v>
      </c>
      <c r="MK540" s="5">
        <v>0</v>
      </c>
      <c r="ML540" s="5">
        <v>0</v>
      </c>
      <c r="MM540" s="5">
        <v>0</v>
      </c>
      <c r="MN540" s="5">
        <v>0</v>
      </c>
      <c r="MO540" s="5">
        <v>0</v>
      </c>
      <c r="MP540" s="5">
        <v>0</v>
      </c>
      <c r="MQ540" s="5">
        <v>0</v>
      </c>
      <c r="MR540" s="5">
        <v>0</v>
      </c>
      <c r="MS540" s="5">
        <v>0</v>
      </c>
      <c r="MT540" s="5">
        <v>0</v>
      </c>
      <c r="MU540" s="5">
        <v>0</v>
      </c>
      <c r="MV540" s="5">
        <v>0</v>
      </c>
      <c r="MW540" s="5">
        <v>0</v>
      </c>
      <c r="MX540" s="5">
        <v>0</v>
      </c>
      <c r="MY540" s="5">
        <v>0</v>
      </c>
      <c r="MZ540" s="5">
        <v>0</v>
      </c>
      <c r="NA540" s="5">
        <v>0</v>
      </c>
      <c r="NB540" s="5">
        <v>0</v>
      </c>
      <c r="NC540" s="5">
        <v>0</v>
      </c>
      <c r="ND540" s="5">
        <v>0</v>
      </c>
      <c r="NE540" s="5">
        <v>0</v>
      </c>
      <c r="NF540" s="5">
        <v>0</v>
      </c>
      <c r="NG540" s="5">
        <v>0</v>
      </c>
      <c r="NH540" s="5">
        <v>0</v>
      </c>
      <c r="NI540" s="5">
        <v>0</v>
      </c>
      <c r="NJ540" s="5">
        <v>0</v>
      </c>
      <c r="NK540" s="5">
        <v>0</v>
      </c>
      <c r="NL540" s="5">
        <v>0</v>
      </c>
      <c r="NM540" s="5">
        <v>0</v>
      </c>
      <c r="NN540" s="5">
        <v>0</v>
      </c>
      <c r="NO540" s="5">
        <v>0</v>
      </c>
      <c r="NP540" s="5">
        <v>0</v>
      </c>
      <c r="NQ540" s="5">
        <v>0</v>
      </c>
      <c r="NR540" s="5">
        <v>0</v>
      </c>
      <c r="NS540" s="5">
        <v>0</v>
      </c>
      <c r="NT540" s="5">
        <v>0</v>
      </c>
      <c r="NU540" s="5">
        <v>0</v>
      </c>
      <c r="NV540" s="5">
        <v>0</v>
      </c>
      <c r="NW540" s="5">
        <v>0</v>
      </c>
      <c r="NX540" s="5">
        <v>0</v>
      </c>
      <c r="NY540" s="5">
        <v>0</v>
      </c>
      <c r="NZ540" s="5">
        <v>0</v>
      </c>
      <c r="OA540" s="5">
        <v>0</v>
      </c>
      <c r="OB540" s="5">
        <v>0</v>
      </c>
      <c r="OC540" s="5">
        <v>0</v>
      </c>
      <c r="OD540" s="5">
        <v>0</v>
      </c>
      <c r="OE540" s="5">
        <v>0</v>
      </c>
      <c r="OF540" s="5">
        <v>0</v>
      </c>
      <c r="OG540" s="5">
        <v>0</v>
      </c>
      <c r="OH540" s="5">
        <v>0</v>
      </c>
      <c r="OI540" s="5">
        <v>0</v>
      </c>
      <c r="OJ540" s="5">
        <v>0</v>
      </c>
      <c r="OK540" s="5">
        <v>0</v>
      </c>
      <c r="OL540" s="5">
        <v>0</v>
      </c>
      <c r="OM540" s="5">
        <v>0</v>
      </c>
      <c r="ON540" s="5"/>
      <c r="OQ540" s="59">
        <v>0</v>
      </c>
      <c r="OR540" s="59">
        <v>0</v>
      </c>
      <c r="OS540" s="59">
        <v>0</v>
      </c>
      <c r="OT540" s="59">
        <v>0</v>
      </c>
      <c r="OU540" s="59">
        <v>0</v>
      </c>
      <c r="OV540" s="59">
        <v>0</v>
      </c>
      <c r="OW540" s="59">
        <v>0</v>
      </c>
      <c r="OX540" s="59">
        <v>0</v>
      </c>
      <c r="OY540" s="59">
        <v>0</v>
      </c>
      <c r="OZ540" s="59">
        <v>0</v>
      </c>
      <c r="PA540" s="59">
        <v>0</v>
      </c>
      <c r="PB540" s="59">
        <v>0</v>
      </c>
      <c r="PC540" s="59">
        <v>0</v>
      </c>
      <c r="PD540" s="59">
        <v>0</v>
      </c>
      <c r="PE540" s="59">
        <v>0</v>
      </c>
      <c r="PF540" s="59">
        <v>0</v>
      </c>
      <c r="PG540" s="59">
        <v>0</v>
      </c>
      <c r="PH540" s="59">
        <v>0</v>
      </c>
      <c r="PI540" s="59">
        <v>0</v>
      </c>
      <c r="PJ540" s="59">
        <v>0</v>
      </c>
      <c r="PK540" s="59">
        <v>0</v>
      </c>
      <c r="PL540" s="59">
        <v>0</v>
      </c>
      <c r="PM540" s="59">
        <v>0</v>
      </c>
      <c r="PN540" s="59">
        <v>0</v>
      </c>
      <c r="PO540" s="59">
        <v>0</v>
      </c>
      <c r="PP540" s="59">
        <v>0</v>
      </c>
      <c r="PQ540" s="59">
        <v>0</v>
      </c>
      <c r="PR540" s="59">
        <v>0</v>
      </c>
      <c r="PS540" s="59">
        <v>0</v>
      </c>
      <c r="PT540" s="59">
        <v>0</v>
      </c>
      <c r="PU540" s="59">
        <v>0</v>
      </c>
      <c r="PV540" s="59">
        <v>0</v>
      </c>
      <c r="PW540" s="59">
        <v>0</v>
      </c>
      <c r="PX540" s="59">
        <v>0</v>
      </c>
      <c r="PY540" s="59">
        <v>0</v>
      </c>
      <c r="PZ540" s="59">
        <v>0</v>
      </c>
      <c r="QA540" s="59">
        <v>0</v>
      </c>
      <c r="QB540" s="59">
        <v>0</v>
      </c>
      <c r="QC540" s="59">
        <v>0</v>
      </c>
      <c r="QD540" s="59">
        <v>0</v>
      </c>
      <c r="QE540" s="59">
        <v>0</v>
      </c>
      <c r="QF540" s="59">
        <v>0</v>
      </c>
      <c r="QG540" s="59">
        <v>0</v>
      </c>
      <c r="QH540" s="59">
        <v>0</v>
      </c>
      <c r="QI540" s="59">
        <v>0</v>
      </c>
      <c r="QJ540" s="59">
        <v>0</v>
      </c>
      <c r="QK540" s="59">
        <v>0</v>
      </c>
      <c r="QL540" s="59">
        <v>0</v>
      </c>
      <c r="QM540" s="59">
        <v>0</v>
      </c>
      <c r="QN540" s="59">
        <v>0</v>
      </c>
      <c r="QO540" s="59">
        <v>0</v>
      </c>
      <c r="QP540" s="59">
        <v>0</v>
      </c>
      <c r="QQ540" s="59">
        <v>0</v>
      </c>
      <c r="QR540" s="59">
        <v>0</v>
      </c>
      <c r="QS540" s="59">
        <v>0</v>
      </c>
      <c r="QT540" s="59">
        <v>0</v>
      </c>
      <c r="QU540" s="59">
        <v>0</v>
      </c>
      <c r="QV540" s="59">
        <v>0</v>
      </c>
      <c r="QW540" s="59">
        <v>0</v>
      </c>
      <c r="QX540" s="59">
        <v>0</v>
      </c>
      <c r="QY540" s="59">
        <v>0</v>
      </c>
      <c r="QZ540" s="59">
        <v>0</v>
      </c>
      <c r="RA540" s="59">
        <v>0</v>
      </c>
      <c r="RB540" s="59">
        <v>0</v>
      </c>
      <c r="RC540" s="59">
        <v>0</v>
      </c>
      <c r="RD540" s="59">
        <v>0</v>
      </c>
      <c r="RE540" s="59">
        <v>0</v>
      </c>
      <c r="RF540" s="59">
        <v>0</v>
      </c>
      <c r="RG540" s="59">
        <v>0</v>
      </c>
      <c r="RH540" s="59">
        <v>0</v>
      </c>
      <c r="RI540" s="59">
        <v>0</v>
      </c>
      <c r="RJ540" s="59">
        <v>0</v>
      </c>
      <c r="RK540" s="59"/>
      <c r="RN540" s="59">
        <v>709.2</v>
      </c>
      <c r="RO540" s="59">
        <v>709.2</v>
      </c>
      <c r="RP540" s="59">
        <v>797.84999999999991</v>
      </c>
      <c r="RQ540" s="59">
        <v>797.84999999999991</v>
      </c>
      <c r="RR540" s="59">
        <v>797.84999999999991</v>
      </c>
      <c r="RS540" s="59">
        <v>797.84999999999991</v>
      </c>
      <c r="RT540" s="59">
        <v>797.84999999999991</v>
      </c>
      <c r="RU540" s="59">
        <v>800.33220000000006</v>
      </c>
      <c r="RV540" s="59">
        <v>0</v>
      </c>
      <c r="RW540" s="59">
        <v>0</v>
      </c>
      <c r="RX540" s="59">
        <v>0</v>
      </c>
      <c r="RY540" s="59">
        <v>0</v>
      </c>
      <c r="RZ540" s="59">
        <v>0</v>
      </c>
      <c r="SA540" s="59">
        <v>0</v>
      </c>
      <c r="SB540" s="59">
        <v>0</v>
      </c>
      <c r="SC540" s="59">
        <v>0</v>
      </c>
      <c r="SD540" s="59">
        <v>0</v>
      </c>
      <c r="SE540" s="59">
        <v>0</v>
      </c>
      <c r="SF540" s="59">
        <v>0</v>
      </c>
      <c r="SG540" s="59">
        <v>0</v>
      </c>
      <c r="SH540" s="59">
        <v>0</v>
      </c>
      <c r="SI540" s="59">
        <v>0</v>
      </c>
      <c r="SJ540" s="59">
        <v>0</v>
      </c>
      <c r="SK540" s="59">
        <v>0</v>
      </c>
      <c r="SL540" s="59">
        <v>0</v>
      </c>
      <c r="SM540" s="59">
        <v>0</v>
      </c>
      <c r="SN540" s="59">
        <v>0</v>
      </c>
      <c r="SO540" s="59">
        <v>0</v>
      </c>
      <c r="SP540" s="59">
        <v>0</v>
      </c>
      <c r="SQ540" s="59">
        <v>0</v>
      </c>
      <c r="SR540" s="59">
        <v>0</v>
      </c>
      <c r="SS540" s="59">
        <v>0</v>
      </c>
      <c r="ST540" s="59">
        <v>0</v>
      </c>
      <c r="SU540" s="59">
        <v>0</v>
      </c>
      <c r="SV540" s="59">
        <v>0</v>
      </c>
      <c r="SW540" s="59">
        <v>0</v>
      </c>
      <c r="SX540" s="59">
        <v>0</v>
      </c>
      <c r="SY540" s="59">
        <v>0</v>
      </c>
      <c r="SZ540" s="59">
        <v>0</v>
      </c>
      <c r="TA540" s="59">
        <v>0</v>
      </c>
      <c r="TB540" s="59">
        <v>0</v>
      </c>
      <c r="TC540" s="59">
        <v>0</v>
      </c>
      <c r="TD540" s="59">
        <v>0</v>
      </c>
      <c r="TE540" s="59">
        <v>0</v>
      </c>
      <c r="TF540" s="59">
        <v>0</v>
      </c>
      <c r="TG540" s="59">
        <v>0</v>
      </c>
      <c r="TH540" s="59">
        <v>0</v>
      </c>
      <c r="TI540" s="59">
        <v>0</v>
      </c>
      <c r="TJ540" s="59">
        <v>0</v>
      </c>
      <c r="TK540" s="59">
        <v>0</v>
      </c>
      <c r="TL540" s="59">
        <v>0</v>
      </c>
      <c r="TM540" s="59">
        <v>0</v>
      </c>
      <c r="TN540" s="59">
        <v>0</v>
      </c>
      <c r="TO540" s="59">
        <v>0</v>
      </c>
      <c r="TP540" s="59">
        <v>0</v>
      </c>
      <c r="TQ540" s="59">
        <v>0</v>
      </c>
      <c r="TR540" s="59">
        <v>0</v>
      </c>
      <c r="TS540" s="59">
        <v>0</v>
      </c>
      <c r="TT540" s="59">
        <v>0</v>
      </c>
      <c r="TU540" s="59">
        <v>0</v>
      </c>
      <c r="TV540" s="59">
        <v>0</v>
      </c>
      <c r="TW540" s="59">
        <v>0</v>
      </c>
      <c r="TX540" s="59">
        <v>0</v>
      </c>
      <c r="TY540" s="59">
        <v>0</v>
      </c>
      <c r="TZ540" s="59">
        <v>0</v>
      </c>
      <c r="UA540" s="59">
        <v>0</v>
      </c>
      <c r="UB540" s="59">
        <v>0</v>
      </c>
      <c r="UC540" s="59">
        <v>0</v>
      </c>
      <c r="UD540" s="59">
        <v>0</v>
      </c>
      <c r="UE540" s="59">
        <v>0</v>
      </c>
      <c r="UF540" s="59">
        <v>0</v>
      </c>
      <c r="UG540" s="59">
        <v>0</v>
      </c>
      <c r="UH540" s="59"/>
      <c r="UK540" s="59">
        <v>3014.7053999999998</v>
      </c>
      <c r="UL540" s="59">
        <v>0</v>
      </c>
      <c r="UM540" s="59">
        <v>0</v>
      </c>
      <c r="UN540" s="59">
        <v>0</v>
      </c>
      <c r="UO540" s="59">
        <v>0</v>
      </c>
      <c r="UP540" s="59">
        <v>0</v>
      </c>
      <c r="UQ540" s="59"/>
      <c r="UT540" s="59">
        <v>3193.2768000000005</v>
      </c>
      <c r="UU540" s="59">
        <v>0</v>
      </c>
      <c r="UV540" s="59">
        <v>0</v>
      </c>
      <c r="UW540" s="59">
        <v>0</v>
      </c>
      <c r="UX540" s="59">
        <v>0</v>
      </c>
      <c r="UY540" s="59">
        <v>0</v>
      </c>
      <c r="UZ540" s="59"/>
      <c r="VC540" s="59">
        <v>0</v>
      </c>
      <c r="VD540" s="59">
        <v>0</v>
      </c>
      <c r="VE540" s="59">
        <v>0</v>
      </c>
      <c r="VF540" s="59">
        <v>0</v>
      </c>
      <c r="VG540" s="59">
        <v>0</v>
      </c>
      <c r="VH540" s="59">
        <v>0</v>
      </c>
      <c r="VI540" s="59"/>
      <c r="VL540" s="59">
        <v>6207.9822000000004</v>
      </c>
      <c r="VM540" s="59">
        <v>0</v>
      </c>
      <c r="VN540" s="59">
        <v>0</v>
      </c>
      <c r="VO540" s="59">
        <v>0</v>
      </c>
      <c r="VP540" s="59">
        <v>0</v>
      </c>
      <c r="VQ540" s="59">
        <v>0</v>
      </c>
      <c r="VR540" s="59"/>
      <c r="VU540" s="59">
        <v>105042</v>
      </c>
      <c r="VV540" s="59">
        <v>0</v>
      </c>
      <c r="VW540" s="59">
        <v>0</v>
      </c>
      <c r="VX540" s="59">
        <v>0</v>
      </c>
      <c r="VY540" s="59">
        <v>0</v>
      </c>
      <c r="VZ540" s="59">
        <v>0</v>
      </c>
      <c r="WA540" s="59"/>
      <c r="WD540" s="59">
        <v>8753.5</v>
      </c>
      <c r="WE540" s="59">
        <v>0</v>
      </c>
      <c r="WF540" s="59">
        <v>0</v>
      </c>
      <c r="WG540" s="59">
        <v>0</v>
      </c>
      <c r="WH540" s="59">
        <v>0</v>
      </c>
      <c r="WI540" s="59">
        <v>0</v>
      </c>
      <c r="WJ540" s="59"/>
      <c r="WM540" s="59">
        <v>367.33109525807805</v>
      </c>
      <c r="WN540" s="59">
        <v>0</v>
      </c>
      <c r="WO540" s="59">
        <v>0</v>
      </c>
      <c r="WP540" s="59">
        <v>0</v>
      </c>
      <c r="WQ540" s="59">
        <v>0</v>
      </c>
      <c r="WR540" s="59">
        <v>0</v>
      </c>
      <c r="WS540" s="59"/>
      <c r="WV540" s="74">
        <v>32.366666666666667</v>
      </c>
      <c r="WW540" s="74">
        <v>32.366666666666667</v>
      </c>
      <c r="WX540" s="74">
        <v>32.366666666666667</v>
      </c>
      <c r="WY540" s="74">
        <v>32.366666666666667</v>
      </c>
      <c r="WZ540" s="74">
        <v>32.366666666666667</v>
      </c>
      <c r="XA540" s="74">
        <v>32.366666666666667</v>
      </c>
      <c r="XB540" s="74"/>
      <c r="XE540" s="80">
        <v>2</v>
      </c>
      <c r="XF540" s="80">
        <v>2</v>
      </c>
      <c r="XG540" s="80">
        <v>2</v>
      </c>
      <c r="XH540" s="80">
        <v>2</v>
      </c>
      <c r="XI540" s="80">
        <v>2</v>
      </c>
      <c r="XJ540" s="80">
        <v>2</v>
      </c>
      <c r="XK540" s="80"/>
      <c r="XL540" s="75"/>
      <c r="XM540" s="75"/>
      <c r="XN540" s="80">
        <v>8</v>
      </c>
      <c r="XO540" s="80">
        <v>8</v>
      </c>
      <c r="XP540" s="80">
        <v>8</v>
      </c>
      <c r="XQ540" s="80">
        <v>8</v>
      </c>
      <c r="XR540" s="80">
        <v>8</v>
      </c>
      <c r="XS540" s="80">
        <v>8</v>
      </c>
      <c r="XT540" s="80"/>
      <c r="XW540" s="80">
        <v>11</v>
      </c>
      <c r="XX540" s="80">
        <v>11</v>
      </c>
      <c r="XY540" s="80">
        <v>11</v>
      </c>
      <c r="XZ540" s="80">
        <v>11</v>
      </c>
      <c r="YA540" s="80">
        <v>11</v>
      </c>
      <c r="YB540" s="80">
        <v>11</v>
      </c>
      <c r="YC540" s="80"/>
      <c r="YF540" s="5">
        <v>765.88533361309237</v>
      </c>
      <c r="YG540" s="5">
        <v>0</v>
      </c>
      <c r="YH540" s="5">
        <v>0</v>
      </c>
      <c r="YI540" s="5">
        <v>0</v>
      </c>
      <c r="YJ540" s="5">
        <v>0</v>
      </c>
      <c r="YK540" s="5">
        <v>0</v>
      </c>
      <c r="YL540" s="5"/>
      <c r="YO540" s="5">
        <v>16529.899286613512</v>
      </c>
      <c r="YP540" s="5">
        <v>0</v>
      </c>
      <c r="YQ540" s="5">
        <v>0</v>
      </c>
      <c r="YR540" s="5">
        <v>0</v>
      </c>
      <c r="YS540" s="5">
        <v>0</v>
      </c>
      <c r="YT540" s="5">
        <v>0</v>
      </c>
      <c r="YU540" s="5"/>
      <c r="YX540" s="5">
        <v>11305.421852372776</v>
      </c>
      <c r="YY540" s="5">
        <v>0</v>
      </c>
      <c r="YZ540" s="5">
        <v>0</v>
      </c>
      <c r="ZA540" s="5">
        <v>0</v>
      </c>
      <c r="ZB540" s="5">
        <v>0</v>
      </c>
      <c r="ZC540" s="5">
        <v>0</v>
      </c>
      <c r="ZD540" s="5"/>
      <c r="ZG540" s="5">
        <v>568.27528325639958</v>
      </c>
      <c r="ZH540" s="5">
        <v>0</v>
      </c>
      <c r="ZI540" s="5">
        <v>0</v>
      </c>
      <c r="ZJ540" s="5">
        <v>0</v>
      </c>
      <c r="ZK540" s="5">
        <v>0</v>
      </c>
      <c r="ZL540" s="5">
        <v>0</v>
      </c>
      <c r="ZM540" s="5"/>
      <c r="ZP540" s="60">
        <v>15911.707931179188</v>
      </c>
      <c r="ZQ540" s="60">
        <v>0</v>
      </c>
      <c r="ZR540" s="60">
        <v>0</v>
      </c>
      <c r="ZS540" s="60">
        <v>0</v>
      </c>
      <c r="ZT540" s="60">
        <v>0</v>
      </c>
      <c r="ZU540" s="60">
        <v>0</v>
      </c>
      <c r="ZV540" s="60"/>
      <c r="ZY540" s="60">
        <v>550.9966428871171</v>
      </c>
      <c r="ZZ540" s="60">
        <v>0</v>
      </c>
      <c r="AAA540" s="60">
        <v>0</v>
      </c>
      <c r="AAB540" s="60">
        <v>0</v>
      </c>
      <c r="AAC540" s="60">
        <v>0</v>
      </c>
      <c r="AAD540" s="60">
        <v>0</v>
      </c>
      <c r="AAE540" s="60"/>
      <c r="AAH540" s="60">
        <v>30304.815358791442</v>
      </c>
      <c r="AAI540" s="60">
        <v>0</v>
      </c>
      <c r="AAJ540" s="60">
        <v>0</v>
      </c>
      <c r="AAK540" s="60">
        <v>0</v>
      </c>
      <c r="AAL540" s="60">
        <v>0</v>
      </c>
      <c r="AAM540" s="60">
        <v>0</v>
      </c>
      <c r="AAN540" s="60"/>
      <c r="AAQ540" s="5">
        <v>46216.523289970632</v>
      </c>
      <c r="AAR540" s="5">
        <v>0</v>
      </c>
      <c r="AAS540" s="5">
        <v>0</v>
      </c>
      <c r="AAT540" s="5">
        <v>0</v>
      </c>
      <c r="AAU540" s="5">
        <v>0</v>
      </c>
      <c r="AAV540" s="5">
        <v>0</v>
      </c>
    </row>
    <row r="541" spans="2:724" ht="15" customHeight="1">
      <c r="B541" s="228">
        <v>268</v>
      </c>
      <c r="C541" s="228">
        <v>331537</v>
      </c>
      <c r="D541" s="229" t="s">
        <v>640</v>
      </c>
      <c r="E541" s="73" t="b">
        <v>1</v>
      </c>
      <c r="F541" s="230">
        <v>38930</v>
      </c>
      <c r="G541" s="230" t="s">
        <v>426</v>
      </c>
      <c r="H541" s="57" t="s">
        <v>209</v>
      </c>
      <c r="I541" s="57" t="s">
        <v>196</v>
      </c>
      <c r="J541" s="229" t="s">
        <v>308</v>
      </c>
      <c r="K541" s="232">
        <v>4593.9135475133598</v>
      </c>
      <c r="L541" s="232">
        <v>2230.4883609705839</v>
      </c>
      <c r="M541" s="73" t="b">
        <v>0</v>
      </c>
      <c r="N541" s="73" t="b">
        <v>0</v>
      </c>
      <c r="O541" s="73" t="b">
        <v>1</v>
      </c>
      <c r="P541" s="27">
        <v>40026</v>
      </c>
      <c r="Q541" s="27" t="s">
        <v>426</v>
      </c>
      <c r="R541" s="69">
        <v>0</v>
      </c>
      <c r="S541" s="69">
        <v>0.06</v>
      </c>
      <c r="T541" s="69">
        <v>0.06</v>
      </c>
      <c r="U541" s="69">
        <v>0.06</v>
      </c>
      <c r="V541" s="69">
        <v>0.06</v>
      </c>
      <c r="W541" s="69">
        <v>0.06</v>
      </c>
      <c r="Z541" s="232">
        <v>4731.34</v>
      </c>
      <c r="AA541" s="232">
        <v>4731.34</v>
      </c>
      <c r="AB541" s="232">
        <v>5407.24</v>
      </c>
      <c r="AC541" s="232">
        <v>5407.24</v>
      </c>
      <c r="AD541" s="232">
        <v>5407.24</v>
      </c>
      <c r="AE541" s="232">
        <v>5407.24</v>
      </c>
      <c r="AF541" s="232">
        <v>5407.24</v>
      </c>
      <c r="AG541" s="232">
        <v>5407.24</v>
      </c>
      <c r="AH541" s="232">
        <v>5407.24</v>
      </c>
      <c r="AI541" s="232">
        <v>5407.24</v>
      </c>
      <c r="AJ541" s="232">
        <v>5407.24</v>
      </c>
      <c r="AK541" s="232">
        <v>5407.24</v>
      </c>
      <c r="AL541" s="5">
        <v>5731.6743999999999</v>
      </c>
      <c r="AM541" s="5">
        <v>5731.6743999999999</v>
      </c>
      <c r="AN541" s="5">
        <v>5731.6743999999999</v>
      </c>
      <c r="AO541" s="5">
        <v>5731.6743999999999</v>
      </c>
      <c r="AP541" s="5">
        <v>5731.6743999999999</v>
      </c>
      <c r="AQ541" s="5">
        <v>5731.6743999999999</v>
      </c>
      <c r="AR541" s="5">
        <v>5731.6743999999999</v>
      </c>
      <c r="AS541" s="5">
        <v>5731.6743999999999</v>
      </c>
      <c r="AT541" s="5">
        <v>5731.6743999999999</v>
      </c>
      <c r="AU541" s="5">
        <v>5731.6743999999999</v>
      </c>
      <c r="AV541" s="5">
        <v>5731.6743999999999</v>
      </c>
      <c r="AW541" s="5">
        <v>5731.6743999999999</v>
      </c>
      <c r="AX541" s="5">
        <v>6075.5748640000002</v>
      </c>
      <c r="AY541" s="5">
        <v>6075.5748640000002</v>
      </c>
      <c r="AZ541" s="5">
        <v>6075.5748640000002</v>
      </c>
      <c r="BA541" s="5">
        <v>6075.5748640000002</v>
      </c>
      <c r="BB541" s="5">
        <v>6075.5748640000002</v>
      </c>
      <c r="BC541" s="5">
        <v>6075.5748640000002</v>
      </c>
      <c r="BD541" s="5">
        <v>6075.5748640000002</v>
      </c>
      <c r="BE541" s="5">
        <v>6075.5748640000002</v>
      </c>
      <c r="BF541" s="5">
        <v>6075.5748640000002</v>
      </c>
      <c r="BG541" s="5">
        <v>6075.5748640000002</v>
      </c>
      <c r="BH541" s="5">
        <v>6075.5748640000002</v>
      </c>
      <c r="BI541" s="5">
        <v>6075.5748640000002</v>
      </c>
      <c r="BJ541" s="5">
        <v>6440.1093558400007</v>
      </c>
      <c r="BK541" s="5">
        <v>6440.1093558400007</v>
      </c>
      <c r="BL541" s="5">
        <v>6440.1093558400007</v>
      </c>
      <c r="BM541" s="5">
        <v>6440.1093558400007</v>
      </c>
      <c r="BN541" s="5">
        <v>6440.1093558400007</v>
      </c>
      <c r="BO541" s="5">
        <v>6440.1093558400007</v>
      </c>
      <c r="BP541" s="5">
        <v>6440.1093558400007</v>
      </c>
      <c r="BQ541" s="5">
        <v>6440.1093558400007</v>
      </c>
      <c r="BR541" s="5">
        <v>6440.1093558400007</v>
      </c>
      <c r="BS541" s="5">
        <v>6440.1093558400007</v>
      </c>
      <c r="BT541" s="5">
        <v>6440.1093558400007</v>
      </c>
      <c r="BU541" s="5">
        <v>6440.1093558400007</v>
      </c>
      <c r="BV541" s="5">
        <v>6826.5159171904015</v>
      </c>
      <c r="BW541" s="5">
        <v>6826.5159171904015</v>
      </c>
      <c r="BX541" s="5">
        <v>6826.5159171904015</v>
      </c>
      <c r="BY541" s="5">
        <v>6826.5159171904015</v>
      </c>
      <c r="BZ541" s="5">
        <v>6826.5159171904015</v>
      </c>
      <c r="CA541" s="5">
        <v>6826.5159171904015</v>
      </c>
      <c r="CB541" s="5">
        <v>6826.5159171904015</v>
      </c>
      <c r="CC541" s="5">
        <v>6826.5159171904015</v>
      </c>
      <c r="CD541" s="5">
        <v>6826.5159171904015</v>
      </c>
      <c r="CE541" s="5">
        <v>6826.5159171904015</v>
      </c>
      <c r="CF541" s="5">
        <v>6826.5159171904015</v>
      </c>
      <c r="CG541" s="5">
        <v>6826.5159171904015</v>
      </c>
      <c r="CH541" s="5">
        <v>7236.1068722218261</v>
      </c>
      <c r="CI541" s="5">
        <v>7236.1068722218261</v>
      </c>
      <c r="CJ541" s="5">
        <v>7236.1068722218261</v>
      </c>
      <c r="CK541" s="5">
        <v>7236.1068722218261</v>
      </c>
      <c r="CL541" s="5">
        <v>7236.1068722218261</v>
      </c>
      <c r="CM541" s="5">
        <v>7236.1068722218261</v>
      </c>
      <c r="CN541" s="5">
        <v>7236.1068722218261</v>
      </c>
      <c r="CO541" s="5">
        <v>7236.1068722218261</v>
      </c>
      <c r="CP541" s="5">
        <v>7236.1068722218261</v>
      </c>
      <c r="CQ541" s="5">
        <v>7236.1068722218261</v>
      </c>
      <c r="CR541" s="5">
        <v>7236.1068722218261</v>
      </c>
      <c r="CS541" s="5">
        <v>7236.1068722218261</v>
      </c>
      <c r="CU541" s="69">
        <v>0</v>
      </c>
      <c r="CV541" s="69">
        <v>0</v>
      </c>
      <c r="CW541" s="69">
        <v>0</v>
      </c>
      <c r="CX541" s="69">
        <v>0</v>
      </c>
      <c r="CY541" s="69">
        <v>0</v>
      </c>
      <c r="CZ541" s="69">
        <v>0</v>
      </c>
      <c r="DC541" s="5">
        <v>2230.4883609705839</v>
      </c>
      <c r="DD541" s="5">
        <v>2230.4883609705839</v>
      </c>
      <c r="DE541" s="5">
        <v>2230.4883609705839</v>
      </c>
      <c r="DF541" s="5">
        <v>2230.4883609705839</v>
      </c>
      <c r="DG541" s="5">
        <v>2230.4883609705839</v>
      </c>
      <c r="DH541" s="5">
        <v>2230.4883609705839</v>
      </c>
      <c r="DI541" s="5">
        <v>2230.4883609705839</v>
      </c>
      <c r="DJ541" s="5">
        <v>2230.4883609705839</v>
      </c>
      <c r="DK541" s="5">
        <v>2230.4883609705839</v>
      </c>
      <c r="DL541" s="5">
        <v>2230.4883609705839</v>
      </c>
      <c r="DM541" s="5">
        <v>2230.4883609705839</v>
      </c>
      <c r="DN541" s="5">
        <v>2230.4883609705839</v>
      </c>
      <c r="DO541" s="5">
        <v>2230.4883609705839</v>
      </c>
      <c r="DP541" s="5">
        <v>2230.4883609705839</v>
      </c>
      <c r="DQ541" s="5">
        <v>2230.4883609705839</v>
      </c>
      <c r="DR541" s="5">
        <v>2230.4883609705839</v>
      </c>
      <c r="DS541" s="5">
        <v>2230.4883609705839</v>
      </c>
      <c r="DT541" s="5">
        <v>2230.4883609705839</v>
      </c>
      <c r="DU541" s="5">
        <v>2230.4883609705839</v>
      </c>
      <c r="DV541" s="5">
        <v>2230.4883609705839</v>
      </c>
      <c r="DW541" s="5">
        <v>2230.4883609705839</v>
      </c>
      <c r="DX541" s="5">
        <v>2230.4883609705839</v>
      </c>
      <c r="DY541" s="5">
        <v>2230.4883609705839</v>
      </c>
      <c r="DZ541" s="5">
        <v>2230.4883609705839</v>
      </c>
      <c r="EA541" s="5">
        <v>2230.4883609705839</v>
      </c>
      <c r="EB541" s="5">
        <v>2230.4883609705839</v>
      </c>
      <c r="EC541" s="5">
        <v>2230.4883609705839</v>
      </c>
      <c r="ED541" s="5">
        <v>2230.4883609705839</v>
      </c>
      <c r="EE541" s="5">
        <v>2230.4883609705839</v>
      </c>
      <c r="EF541" s="5">
        <v>2230.4883609705839</v>
      </c>
      <c r="EG541" s="5">
        <v>2230.4883609705839</v>
      </c>
      <c r="EH541" s="5">
        <v>2230.4883609705839</v>
      </c>
      <c r="EI541" s="5">
        <v>2230.4883609705839</v>
      </c>
      <c r="EJ541" s="5">
        <v>2230.4883609705839</v>
      </c>
      <c r="EK541" s="5">
        <v>2230.4883609705839</v>
      </c>
      <c r="EL541" s="5">
        <v>2230.4883609705839</v>
      </c>
      <c r="EM541" s="5">
        <v>2230.4883609705839</v>
      </c>
      <c r="EN541" s="5">
        <v>2230.4883609705839</v>
      </c>
      <c r="EO541" s="5">
        <v>2230.4883609705839</v>
      </c>
      <c r="EP541" s="5">
        <v>2230.4883609705839</v>
      </c>
      <c r="EQ541" s="5">
        <v>2230.4883609705839</v>
      </c>
      <c r="ER541" s="5">
        <v>2230.4883609705839</v>
      </c>
      <c r="ES541" s="5">
        <v>2230.4883609705839</v>
      </c>
      <c r="ET541" s="5">
        <v>2230.4883609705839</v>
      </c>
      <c r="EU541" s="5">
        <v>2230.4883609705839</v>
      </c>
      <c r="EV541" s="5">
        <v>2230.4883609705839</v>
      </c>
      <c r="EW541" s="5">
        <v>2230.4883609705839</v>
      </c>
      <c r="EX541" s="5">
        <v>2230.4883609705839</v>
      </c>
      <c r="EY541" s="5">
        <v>2230.4883609705839</v>
      </c>
      <c r="EZ541" s="5">
        <v>2230.4883609705839</v>
      </c>
      <c r="FA541" s="5">
        <v>2230.4883609705839</v>
      </c>
      <c r="FB541" s="5">
        <v>2230.4883609705839</v>
      </c>
      <c r="FC541" s="5">
        <v>2230.4883609705839</v>
      </c>
      <c r="FD541" s="5">
        <v>2230.4883609705839</v>
      </c>
      <c r="FE541" s="5">
        <v>2230.4883609705839</v>
      </c>
      <c r="FF541" s="5">
        <v>2230.4883609705839</v>
      </c>
      <c r="FG541" s="5">
        <v>2230.4883609705839</v>
      </c>
      <c r="FH541" s="5">
        <v>2230.4883609705839</v>
      </c>
      <c r="FI541" s="5">
        <v>2230.4883609705839</v>
      </c>
      <c r="FJ541" s="5">
        <v>2230.4883609705839</v>
      </c>
      <c r="FK541" s="5">
        <v>2230.4883609705839</v>
      </c>
      <c r="FL541" s="5">
        <v>2230.4883609705839</v>
      </c>
      <c r="FM541" s="5">
        <v>2230.4883609705839</v>
      </c>
      <c r="FN541" s="5">
        <v>2230.4883609705839</v>
      </c>
      <c r="FO541" s="5">
        <v>2230.4883609705839</v>
      </c>
      <c r="FP541" s="5">
        <v>2230.4883609705839</v>
      </c>
      <c r="FQ541" s="5">
        <v>2230.4883609705839</v>
      </c>
      <c r="FR541" s="5">
        <v>2230.4883609705839</v>
      </c>
      <c r="FS541" s="5">
        <v>2230.4883609705839</v>
      </c>
      <c r="FT541" s="5">
        <v>2230.4883609705839</v>
      </c>
      <c r="FU541" s="5">
        <v>2230.4883609705839</v>
      </c>
      <c r="FV541" s="5">
        <v>2230.4883609705839</v>
      </c>
      <c r="FW541" s="5"/>
      <c r="FZ541" s="5">
        <v>289823.06436164817</v>
      </c>
      <c r="GA541" s="5">
        <v>289833.75211837789</v>
      </c>
      <c r="GB541" s="5">
        <v>319768.64410269569</v>
      </c>
      <c r="GC541" s="5">
        <v>319945.5218297207</v>
      </c>
      <c r="GD541" s="5">
        <v>319944.62963437627</v>
      </c>
      <c r="GE541" s="5">
        <v>320117.7155311876</v>
      </c>
      <c r="GF541" s="5">
        <v>320312.43716510036</v>
      </c>
      <c r="GG541" s="5">
        <v>320324.25875341351</v>
      </c>
      <c r="GH541" s="5">
        <v>320603.74644196231</v>
      </c>
      <c r="GI541" s="5">
        <v>320883.23413051112</v>
      </c>
      <c r="GJ541" s="5">
        <v>321162.72181905992</v>
      </c>
      <c r="GK541" s="5">
        <v>321442.20950760879</v>
      </c>
      <c r="GL541" s="5">
        <v>344421.82062567759</v>
      </c>
      <c r="GM541" s="5">
        <v>344637.62046831299</v>
      </c>
      <c r="GN541" s="5">
        <v>344853.42031094839</v>
      </c>
      <c r="GO541" s="5">
        <v>345069.2201535838</v>
      </c>
      <c r="GP541" s="5">
        <v>345285.0199962192</v>
      </c>
      <c r="GQ541" s="5">
        <v>345500.8198388546</v>
      </c>
      <c r="GR541" s="5">
        <v>345716.61968148994</v>
      </c>
      <c r="GS541" s="5">
        <v>345932.41952412535</v>
      </c>
      <c r="GT541" s="5">
        <v>346148.21936676075</v>
      </c>
      <c r="GU541" s="5">
        <v>346364.01920939615</v>
      </c>
      <c r="GV541" s="5">
        <v>346579.8190520315</v>
      </c>
      <c r="GW541" s="5">
        <v>346795.6188946669</v>
      </c>
      <c r="GX541" s="5">
        <v>368784.23284211755</v>
      </c>
      <c r="GY541" s="5">
        <v>368932.41540072719</v>
      </c>
      <c r="GZ541" s="5">
        <v>369080.59795933682</v>
      </c>
      <c r="HA541" s="5">
        <v>369228.78051794646</v>
      </c>
      <c r="HB541" s="5">
        <v>369376.9630765561</v>
      </c>
      <c r="HC541" s="5">
        <v>369525.1456351658</v>
      </c>
      <c r="HD541" s="5">
        <v>369673.32819377544</v>
      </c>
      <c r="HE541" s="5">
        <v>369821.51075238507</v>
      </c>
      <c r="HF541" s="5">
        <v>369969.69331099471</v>
      </c>
      <c r="HG541" s="5">
        <v>370117.87586960435</v>
      </c>
      <c r="HH541" s="5">
        <v>370266.05842821399</v>
      </c>
      <c r="HI541" s="5">
        <v>370414.24098682363</v>
      </c>
      <c r="HJ541" s="5">
        <v>396998.64716091601</v>
      </c>
      <c r="HK541" s="5">
        <v>397074.22026580694</v>
      </c>
      <c r="HL541" s="5">
        <v>397149.79337069788</v>
      </c>
      <c r="HM541" s="5">
        <v>397225.36647558876</v>
      </c>
      <c r="HN541" s="5">
        <v>397300.93958047969</v>
      </c>
      <c r="HO541" s="5">
        <v>397376.51268537063</v>
      </c>
      <c r="HP541" s="5">
        <v>397452.08579026151</v>
      </c>
      <c r="HQ541" s="5">
        <v>397527.65889515245</v>
      </c>
      <c r="HR541" s="5">
        <v>397603.23200004338</v>
      </c>
      <c r="HS541" s="5">
        <v>397678.80510493426</v>
      </c>
      <c r="HT541" s="5">
        <v>397754.3782098252</v>
      </c>
      <c r="HU541" s="5">
        <v>397829.95131471613</v>
      </c>
      <c r="HV541" s="5">
        <v>429614.65865440969</v>
      </c>
      <c r="HW541" s="5">
        <v>429690.98749034951</v>
      </c>
      <c r="HX541" s="5">
        <v>429767.31632628932</v>
      </c>
      <c r="HY541" s="5">
        <v>429843.64516222914</v>
      </c>
      <c r="HZ541" s="5">
        <v>429919.97399816895</v>
      </c>
      <c r="IA541" s="5">
        <v>429996.30283410876</v>
      </c>
      <c r="IB541" s="5">
        <v>430072.63167004858</v>
      </c>
      <c r="IC541" s="5">
        <v>430148.96050598845</v>
      </c>
      <c r="ID541" s="5">
        <v>430225.2893419282</v>
      </c>
      <c r="IE541" s="5">
        <v>430301.61817786808</v>
      </c>
      <c r="IF541" s="5">
        <v>430377.94701380789</v>
      </c>
      <c r="IG541" s="5">
        <v>430454.2758497477</v>
      </c>
      <c r="IH541" s="5">
        <v>463669.28451319213</v>
      </c>
      <c r="II541" s="5">
        <v>463746.3766374914</v>
      </c>
      <c r="IJ541" s="5">
        <v>463823.4687617906</v>
      </c>
      <c r="IK541" s="5">
        <v>463900.56088608981</v>
      </c>
      <c r="IL541" s="5">
        <v>463977.65301038907</v>
      </c>
      <c r="IM541" s="5">
        <v>464054.74513468827</v>
      </c>
      <c r="IN541" s="5">
        <v>464131.83725898748</v>
      </c>
      <c r="IO541" s="5">
        <v>464208.92938328674</v>
      </c>
      <c r="IP541" s="5">
        <v>464286.021507586</v>
      </c>
      <c r="IQ541" s="5">
        <v>464363.11363188521</v>
      </c>
      <c r="IR541" s="5">
        <v>464440.20575618441</v>
      </c>
      <c r="IS541" s="5">
        <v>464517.29788048367</v>
      </c>
      <c r="IT541" s="5"/>
      <c r="IW541" s="5">
        <v>0</v>
      </c>
      <c r="IX541" s="5">
        <v>0</v>
      </c>
      <c r="IY541" s="5">
        <v>0</v>
      </c>
      <c r="IZ541" s="5">
        <v>0</v>
      </c>
      <c r="JA541" s="5">
        <v>0</v>
      </c>
      <c r="JB541" s="5">
        <v>0</v>
      </c>
      <c r="JC541" s="5">
        <v>0</v>
      </c>
      <c r="JD541" s="5">
        <v>0</v>
      </c>
      <c r="JE541" s="5">
        <v>0</v>
      </c>
      <c r="JF541" s="5">
        <v>0</v>
      </c>
      <c r="JG541" s="5">
        <v>0</v>
      </c>
      <c r="JH541" s="5">
        <v>0</v>
      </c>
      <c r="JI541" s="5">
        <v>0</v>
      </c>
      <c r="JJ541" s="5">
        <v>0</v>
      </c>
      <c r="JK541" s="5">
        <v>0</v>
      </c>
      <c r="JL541" s="5">
        <v>0</v>
      </c>
      <c r="JM541" s="5">
        <v>0</v>
      </c>
      <c r="JN541" s="5">
        <v>0</v>
      </c>
      <c r="JO541" s="5">
        <v>0</v>
      </c>
      <c r="JP541" s="5">
        <v>0</v>
      </c>
      <c r="JQ541" s="5">
        <v>0</v>
      </c>
      <c r="JR541" s="5">
        <v>0</v>
      </c>
      <c r="JS541" s="5">
        <v>0</v>
      </c>
      <c r="JT541" s="5">
        <v>0</v>
      </c>
      <c r="JU541" s="5">
        <v>0</v>
      </c>
      <c r="JV541" s="5">
        <v>0</v>
      </c>
      <c r="JW541" s="5">
        <v>0</v>
      </c>
      <c r="JX541" s="5">
        <v>0</v>
      </c>
      <c r="JY541" s="5">
        <v>0</v>
      </c>
      <c r="JZ541" s="5">
        <v>0</v>
      </c>
      <c r="KA541" s="5">
        <v>0</v>
      </c>
      <c r="KB541" s="5">
        <v>0</v>
      </c>
      <c r="KC541" s="5">
        <v>0</v>
      </c>
      <c r="KD541" s="5">
        <v>0</v>
      </c>
      <c r="KE541" s="5">
        <v>0</v>
      </c>
      <c r="KF541" s="5">
        <v>0</v>
      </c>
      <c r="KG541" s="5">
        <v>0</v>
      </c>
      <c r="KH541" s="5">
        <v>0</v>
      </c>
      <c r="KI541" s="5">
        <v>0</v>
      </c>
      <c r="KJ541" s="5">
        <v>0</v>
      </c>
      <c r="KK541" s="5">
        <v>0</v>
      </c>
      <c r="KL541" s="5">
        <v>0</v>
      </c>
      <c r="KM541" s="5">
        <v>0</v>
      </c>
      <c r="KN541" s="5">
        <v>0</v>
      </c>
      <c r="KO541" s="5">
        <v>0</v>
      </c>
      <c r="KP541" s="5">
        <v>0</v>
      </c>
      <c r="KQ541" s="5">
        <v>0</v>
      </c>
      <c r="KR541" s="5">
        <v>0</v>
      </c>
      <c r="KS541" s="5">
        <v>0</v>
      </c>
      <c r="KT541" s="5">
        <v>0</v>
      </c>
      <c r="KU541" s="5">
        <v>0</v>
      </c>
      <c r="KV541" s="5">
        <v>0</v>
      </c>
      <c r="KW541" s="5">
        <v>0</v>
      </c>
      <c r="KX541" s="5">
        <v>0</v>
      </c>
      <c r="KY541" s="5">
        <v>0</v>
      </c>
      <c r="KZ541" s="5">
        <v>0</v>
      </c>
      <c r="LA541" s="5">
        <v>0</v>
      </c>
      <c r="LB541" s="5">
        <v>0</v>
      </c>
      <c r="LC541" s="5">
        <v>0</v>
      </c>
      <c r="LD541" s="5">
        <v>0</v>
      </c>
      <c r="LE541" s="5">
        <v>0</v>
      </c>
      <c r="LF541" s="5">
        <v>0</v>
      </c>
      <c r="LG541" s="5">
        <v>0</v>
      </c>
      <c r="LH541" s="5">
        <v>0</v>
      </c>
      <c r="LI541" s="5">
        <v>0</v>
      </c>
      <c r="LJ541" s="5">
        <v>0</v>
      </c>
      <c r="LK541" s="5">
        <v>0</v>
      </c>
      <c r="LL541" s="5">
        <v>0</v>
      </c>
      <c r="LM541" s="5">
        <v>0</v>
      </c>
      <c r="LN541" s="5">
        <v>0</v>
      </c>
      <c r="LO541" s="5">
        <v>0</v>
      </c>
      <c r="LP541" s="5">
        <v>0</v>
      </c>
      <c r="LQ541" s="5"/>
      <c r="LT541" s="5">
        <v>0</v>
      </c>
      <c r="LU541" s="5">
        <v>0</v>
      </c>
      <c r="LV541" s="5">
        <v>0</v>
      </c>
      <c r="LW541" s="5">
        <v>0</v>
      </c>
      <c r="LX541" s="5">
        <v>0</v>
      </c>
      <c r="LY541" s="5">
        <v>0</v>
      </c>
      <c r="LZ541" s="5">
        <v>0</v>
      </c>
      <c r="MA541" s="5">
        <v>0</v>
      </c>
      <c r="MB541" s="5">
        <v>0</v>
      </c>
      <c r="MC541" s="5">
        <v>0</v>
      </c>
      <c r="MD541" s="5">
        <v>0</v>
      </c>
      <c r="ME541" s="5">
        <v>0</v>
      </c>
      <c r="MF541" s="5">
        <v>0</v>
      </c>
      <c r="MG541" s="5">
        <v>0</v>
      </c>
      <c r="MH541" s="5">
        <v>0</v>
      </c>
      <c r="MI541" s="5">
        <v>0</v>
      </c>
      <c r="MJ541" s="5">
        <v>0</v>
      </c>
      <c r="MK541" s="5">
        <v>0</v>
      </c>
      <c r="ML541" s="5">
        <v>0</v>
      </c>
      <c r="MM541" s="5">
        <v>0</v>
      </c>
      <c r="MN541" s="5">
        <v>0</v>
      </c>
      <c r="MO541" s="5">
        <v>0</v>
      </c>
      <c r="MP541" s="5">
        <v>0</v>
      </c>
      <c r="MQ541" s="5">
        <v>0</v>
      </c>
      <c r="MR541" s="5">
        <v>0</v>
      </c>
      <c r="MS541" s="5">
        <v>0</v>
      </c>
      <c r="MT541" s="5">
        <v>0</v>
      </c>
      <c r="MU541" s="5">
        <v>0</v>
      </c>
      <c r="MV541" s="5">
        <v>0</v>
      </c>
      <c r="MW541" s="5">
        <v>0</v>
      </c>
      <c r="MX541" s="5">
        <v>0</v>
      </c>
      <c r="MY541" s="5">
        <v>0</v>
      </c>
      <c r="MZ541" s="5">
        <v>0</v>
      </c>
      <c r="NA541" s="5">
        <v>0</v>
      </c>
      <c r="NB541" s="5">
        <v>0</v>
      </c>
      <c r="NC541" s="5">
        <v>0</v>
      </c>
      <c r="ND541" s="5">
        <v>0</v>
      </c>
      <c r="NE541" s="5">
        <v>0</v>
      </c>
      <c r="NF541" s="5">
        <v>0</v>
      </c>
      <c r="NG541" s="5">
        <v>0</v>
      </c>
      <c r="NH541" s="5">
        <v>0</v>
      </c>
      <c r="NI541" s="5">
        <v>0</v>
      </c>
      <c r="NJ541" s="5">
        <v>0</v>
      </c>
      <c r="NK541" s="5">
        <v>0</v>
      </c>
      <c r="NL541" s="5">
        <v>0</v>
      </c>
      <c r="NM541" s="5">
        <v>0</v>
      </c>
      <c r="NN541" s="5">
        <v>0</v>
      </c>
      <c r="NO541" s="5">
        <v>0</v>
      </c>
      <c r="NP541" s="5">
        <v>0</v>
      </c>
      <c r="NQ541" s="5">
        <v>0</v>
      </c>
      <c r="NR541" s="5">
        <v>0</v>
      </c>
      <c r="NS541" s="5">
        <v>0</v>
      </c>
      <c r="NT541" s="5">
        <v>0</v>
      </c>
      <c r="NU541" s="5">
        <v>0</v>
      </c>
      <c r="NV541" s="5">
        <v>0</v>
      </c>
      <c r="NW541" s="5">
        <v>0</v>
      </c>
      <c r="NX541" s="5">
        <v>0</v>
      </c>
      <c r="NY541" s="5">
        <v>0</v>
      </c>
      <c r="NZ541" s="5">
        <v>0</v>
      </c>
      <c r="OA541" s="5">
        <v>0</v>
      </c>
      <c r="OB541" s="5">
        <v>0</v>
      </c>
      <c r="OC541" s="5">
        <v>0</v>
      </c>
      <c r="OD541" s="5">
        <v>0</v>
      </c>
      <c r="OE541" s="5">
        <v>0</v>
      </c>
      <c r="OF541" s="5">
        <v>0</v>
      </c>
      <c r="OG541" s="5">
        <v>0</v>
      </c>
      <c r="OH541" s="5">
        <v>0</v>
      </c>
      <c r="OI541" s="5">
        <v>0</v>
      </c>
      <c r="OJ541" s="5">
        <v>0</v>
      </c>
      <c r="OK541" s="5">
        <v>0</v>
      </c>
      <c r="OL541" s="5">
        <v>0</v>
      </c>
      <c r="OM541" s="5">
        <v>0</v>
      </c>
      <c r="ON541" s="5"/>
      <c r="OQ541" s="59">
        <v>62275.661715412047</v>
      </c>
      <c r="OR541" s="59">
        <v>62278.333654594469</v>
      </c>
      <c r="OS541" s="59">
        <v>69762.056650673927</v>
      </c>
      <c r="OT541" s="59">
        <v>69806.276082430166</v>
      </c>
      <c r="OU541" s="59">
        <v>69806.053033594057</v>
      </c>
      <c r="OV541" s="59">
        <v>69849.324507796904</v>
      </c>
      <c r="OW541" s="59">
        <v>69898.004916275095</v>
      </c>
      <c r="OX541" s="59">
        <v>69900.960313353382</v>
      </c>
      <c r="OY541" s="59">
        <v>69970.832235490569</v>
      </c>
      <c r="OZ541" s="59">
        <v>70040.704157627784</v>
      </c>
      <c r="PA541" s="59">
        <v>70110.576079764985</v>
      </c>
      <c r="PB541" s="59">
        <v>70180.448001902201</v>
      </c>
      <c r="PC541" s="59">
        <v>75925.350781419387</v>
      </c>
      <c r="PD541" s="59">
        <v>75979.300742078238</v>
      </c>
      <c r="PE541" s="59">
        <v>76033.250702737088</v>
      </c>
      <c r="PF541" s="59">
        <v>76087.200663395939</v>
      </c>
      <c r="PG541" s="59">
        <v>76141.15062405479</v>
      </c>
      <c r="PH541" s="59">
        <v>76195.10058471364</v>
      </c>
      <c r="PI541" s="59">
        <v>76249.050545372491</v>
      </c>
      <c r="PJ541" s="59">
        <v>76303.000506031342</v>
      </c>
      <c r="PK541" s="59">
        <v>76356.950466690192</v>
      </c>
      <c r="PL541" s="59">
        <v>76410.900427349043</v>
      </c>
      <c r="PM541" s="59">
        <v>76464.850388007879</v>
      </c>
      <c r="PN541" s="59">
        <v>76518.800348666729</v>
      </c>
      <c r="PO541" s="59">
        <v>82015.953835529392</v>
      </c>
      <c r="PP541" s="59">
        <v>82052.999475181801</v>
      </c>
      <c r="PQ541" s="59">
        <v>82090.045114834211</v>
      </c>
      <c r="PR541" s="59">
        <v>82127.09075448662</v>
      </c>
      <c r="PS541" s="59">
        <v>82164.13639413903</v>
      </c>
      <c r="PT541" s="59">
        <v>82201.182033791454</v>
      </c>
      <c r="PU541" s="59">
        <v>82238.227673443864</v>
      </c>
      <c r="PV541" s="59">
        <v>82275.273313096273</v>
      </c>
      <c r="PW541" s="59">
        <v>82312.318952748683</v>
      </c>
      <c r="PX541" s="59">
        <v>82349.364592401093</v>
      </c>
      <c r="PY541" s="59">
        <v>82386.410232053502</v>
      </c>
      <c r="PZ541" s="59">
        <v>82423.455871705912</v>
      </c>
      <c r="QA541" s="59">
        <v>89069.557415228992</v>
      </c>
      <c r="QB541" s="59">
        <v>89088.450691451741</v>
      </c>
      <c r="QC541" s="59">
        <v>89107.343967674475</v>
      </c>
      <c r="QD541" s="59">
        <v>89126.237243897209</v>
      </c>
      <c r="QE541" s="59">
        <v>89145.130520119928</v>
      </c>
      <c r="QF541" s="59">
        <v>89164.023796342663</v>
      </c>
      <c r="QG541" s="59">
        <v>89182.917072565368</v>
      </c>
      <c r="QH541" s="59">
        <v>89201.810348788116</v>
      </c>
      <c r="QI541" s="59">
        <v>89220.70362501085</v>
      </c>
      <c r="QJ541" s="59">
        <v>89239.596901233585</v>
      </c>
      <c r="QK541" s="59">
        <v>89258.490177456304</v>
      </c>
      <c r="QL541" s="59">
        <v>89277.383453679038</v>
      </c>
      <c r="QM541" s="59">
        <v>97223.560288602428</v>
      </c>
      <c r="QN541" s="59">
        <v>97242.642497587382</v>
      </c>
      <c r="QO541" s="59">
        <v>97261.72470657232</v>
      </c>
      <c r="QP541" s="59">
        <v>97280.806915557288</v>
      </c>
      <c r="QQ541" s="59">
        <v>97299.889124542242</v>
      </c>
      <c r="QR541" s="59">
        <v>97318.971333527195</v>
      </c>
      <c r="QS541" s="59">
        <v>97338.053542512163</v>
      </c>
      <c r="QT541" s="59">
        <v>97357.135751497117</v>
      </c>
      <c r="QU541" s="59">
        <v>97376.217960482056</v>
      </c>
      <c r="QV541" s="59">
        <v>97395.300169467038</v>
      </c>
      <c r="QW541" s="59">
        <v>97414.382378451977</v>
      </c>
      <c r="QX541" s="59">
        <v>97433.464587436931</v>
      </c>
      <c r="QY541" s="59">
        <v>105737.21675329802</v>
      </c>
      <c r="QZ541" s="59">
        <v>105756.48978437285</v>
      </c>
      <c r="RA541" s="59">
        <v>105775.76281544766</v>
      </c>
      <c r="RB541" s="59">
        <v>105795.03584652247</v>
      </c>
      <c r="RC541" s="59">
        <v>105814.30887759727</v>
      </c>
      <c r="RD541" s="59">
        <v>105833.58190867207</v>
      </c>
      <c r="RE541" s="59">
        <v>105852.85493974686</v>
      </c>
      <c r="RF541" s="59">
        <v>105872.12797082169</v>
      </c>
      <c r="RG541" s="59">
        <v>105891.40100189652</v>
      </c>
      <c r="RH541" s="59">
        <v>105910.67403297131</v>
      </c>
      <c r="RI541" s="59">
        <v>105929.94706404611</v>
      </c>
      <c r="RJ541" s="59">
        <v>105949.22009512091</v>
      </c>
      <c r="RK541" s="59"/>
      <c r="RN541" s="59">
        <v>62275.661715412047</v>
      </c>
      <c r="RO541" s="59">
        <v>62278.333654594469</v>
      </c>
      <c r="RP541" s="59">
        <v>69762.056650673927</v>
      </c>
      <c r="RQ541" s="59">
        <v>69806.276082430166</v>
      </c>
      <c r="RR541" s="59">
        <v>69806.053033594057</v>
      </c>
      <c r="RS541" s="59">
        <v>69849.324507796904</v>
      </c>
      <c r="RT541" s="59">
        <v>69898.004916275095</v>
      </c>
      <c r="RU541" s="59">
        <v>69900.960313353382</v>
      </c>
      <c r="RV541" s="59">
        <v>69970.832235490569</v>
      </c>
      <c r="RW541" s="59">
        <v>70040.704157627784</v>
      </c>
      <c r="RX541" s="59">
        <v>70110.576079764985</v>
      </c>
      <c r="RY541" s="59">
        <v>70180.448001902201</v>
      </c>
      <c r="RZ541" s="59">
        <v>75925.350781419387</v>
      </c>
      <c r="SA541" s="59">
        <v>75979.300742078238</v>
      </c>
      <c r="SB541" s="59">
        <v>76033.250702737088</v>
      </c>
      <c r="SC541" s="59">
        <v>76087.200663395939</v>
      </c>
      <c r="SD541" s="59">
        <v>76141.15062405479</v>
      </c>
      <c r="SE541" s="59">
        <v>76195.10058471364</v>
      </c>
      <c r="SF541" s="59">
        <v>76249.050545372491</v>
      </c>
      <c r="SG541" s="59">
        <v>76303.000506031342</v>
      </c>
      <c r="SH541" s="59">
        <v>76356.950466690192</v>
      </c>
      <c r="SI541" s="59">
        <v>76410.900427349043</v>
      </c>
      <c r="SJ541" s="59">
        <v>76464.850388007879</v>
      </c>
      <c r="SK541" s="59">
        <v>76518.800348666729</v>
      </c>
      <c r="SL541" s="59">
        <v>82015.953835529392</v>
      </c>
      <c r="SM541" s="59">
        <v>82052.999475181801</v>
      </c>
      <c r="SN541" s="59">
        <v>82090.045114834211</v>
      </c>
      <c r="SO541" s="59">
        <v>82127.09075448662</v>
      </c>
      <c r="SP541" s="59">
        <v>82164.13639413903</v>
      </c>
      <c r="SQ541" s="59">
        <v>82201.182033791454</v>
      </c>
      <c r="SR541" s="59">
        <v>82238.227673443864</v>
      </c>
      <c r="SS541" s="59">
        <v>82275.273313096273</v>
      </c>
      <c r="ST541" s="59">
        <v>82312.318952748683</v>
      </c>
      <c r="SU541" s="59">
        <v>82349.364592401093</v>
      </c>
      <c r="SV541" s="59">
        <v>82386.410232053502</v>
      </c>
      <c r="SW541" s="59">
        <v>82423.455871705912</v>
      </c>
      <c r="SX541" s="59">
        <v>89069.557415228992</v>
      </c>
      <c r="SY541" s="59">
        <v>89088.450691451741</v>
      </c>
      <c r="SZ541" s="59">
        <v>89107.343967674475</v>
      </c>
      <c r="TA541" s="59">
        <v>89126.237243897209</v>
      </c>
      <c r="TB541" s="59">
        <v>89145.130520119928</v>
      </c>
      <c r="TC541" s="59">
        <v>89164.023796342663</v>
      </c>
      <c r="TD541" s="59">
        <v>89182.917072565368</v>
      </c>
      <c r="TE541" s="59">
        <v>89201.810348788116</v>
      </c>
      <c r="TF541" s="59">
        <v>89220.70362501085</v>
      </c>
      <c r="TG541" s="59">
        <v>89239.596901233585</v>
      </c>
      <c r="TH541" s="59">
        <v>89258.490177456304</v>
      </c>
      <c r="TI541" s="59">
        <v>89277.383453679038</v>
      </c>
      <c r="TJ541" s="59">
        <v>97223.560288602428</v>
      </c>
      <c r="TK541" s="59">
        <v>97242.642497587382</v>
      </c>
      <c r="TL541" s="59">
        <v>97261.72470657232</v>
      </c>
      <c r="TM541" s="59">
        <v>97280.806915557288</v>
      </c>
      <c r="TN541" s="59">
        <v>97299.889124542242</v>
      </c>
      <c r="TO541" s="59">
        <v>97318.971333527195</v>
      </c>
      <c r="TP541" s="59">
        <v>97338.053542512163</v>
      </c>
      <c r="TQ541" s="59">
        <v>97357.135751497117</v>
      </c>
      <c r="TR541" s="59">
        <v>97376.217960482056</v>
      </c>
      <c r="TS541" s="59">
        <v>97395.300169467038</v>
      </c>
      <c r="TT541" s="59">
        <v>97414.382378451977</v>
      </c>
      <c r="TU541" s="59">
        <v>97433.464587436931</v>
      </c>
      <c r="TV541" s="59">
        <v>105737.21675329802</v>
      </c>
      <c r="TW541" s="59">
        <v>105756.48978437285</v>
      </c>
      <c r="TX541" s="59">
        <v>105775.76281544766</v>
      </c>
      <c r="TY541" s="59">
        <v>105795.03584652247</v>
      </c>
      <c r="TZ541" s="59">
        <v>105814.30887759727</v>
      </c>
      <c r="UA541" s="59">
        <v>105833.58190867207</v>
      </c>
      <c r="UB541" s="59">
        <v>105852.85493974686</v>
      </c>
      <c r="UC541" s="59">
        <v>105872.12797082169</v>
      </c>
      <c r="UD541" s="59">
        <v>105891.40100189652</v>
      </c>
      <c r="UE541" s="59">
        <v>105910.67403297131</v>
      </c>
      <c r="UF541" s="59">
        <v>105929.94706404611</v>
      </c>
      <c r="UG541" s="59">
        <v>105949.22009512091</v>
      </c>
      <c r="UH541" s="59"/>
      <c r="UK541" s="59">
        <v>0</v>
      </c>
      <c r="UL541" s="59">
        <v>0</v>
      </c>
      <c r="UM541" s="59">
        <v>0</v>
      </c>
      <c r="UN541" s="59">
        <v>0</v>
      </c>
      <c r="UO541" s="59">
        <v>0</v>
      </c>
      <c r="UP541" s="59">
        <v>0</v>
      </c>
      <c r="UQ541" s="59"/>
      <c r="UT541" s="59">
        <v>0</v>
      </c>
      <c r="UU541" s="59">
        <v>0</v>
      </c>
      <c r="UV541" s="59">
        <v>0</v>
      </c>
      <c r="UW541" s="59">
        <v>0</v>
      </c>
      <c r="UX541" s="59">
        <v>0</v>
      </c>
      <c r="UY541" s="59">
        <v>0</v>
      </c>
      <c r="UZ541" s="59"/>
      <c r="VC541" s="59">
        <v>823879.23134891549</v>
      </c>
      <c r="VD541" s="59">
        <v>914664.90678051673</v>
      </c>
      <c r="VE541" s="59">
        <v>986636.45824341173</v>
      </c>
      <c r="VF541" s="59">
        <v>1070081.6452134482</v>
      </c>
      <c r="VG541" s="59">
        <v>1167942.1492562362</v>
      </c>
      <c r="VH541" s="59">
        <v>1270118.6210905137</v>
      </c>
      <c r="VI541" s="59"/>
      <c r="VL541" s="59">
        <v>823879.23134891549</v>
      </c>
      <c r="VM541" s="59">
        <v>914664.90678051673</v>
      </c>
      <c r="VN541" s="59">
        <v>986636.45824341173</v>
      </c>
      <c r="VO541" s="59">
        <v>1070081.6452134482</v>
      </c>
      <c r="VP541" s="59">
        <v>1167942.1492562362</v>
      </c>
      <c r="VQ541" s="59">
        <v>1270118.6210905137</v>
      </c>
      <c r="VR541" s="59"/>
      <c r="VU541" s="59">
        <v>2458808.663742316</v>
      </c>
      <c r="VV541" s="59">
        <v>2741644.4696650985</v>
      </c>
      <c r="VW541" s="59">
        <v>2964266.0006019077</v>
      </c>
      <c r="VX541" s="59">
        <v>3173543.1802444044</v>
      </c>
      <c r="VY541" s="59">
        <v>3397595.3287696573</v>
      </c>
      <c r="VZ541" s="59">
        <v>3637465.5589807988</v>
      </c>
      <c r="WA541" s="59"/>
      <c r="WD541" s="59">
        <v>204900.72197852633</v>
      </c>
      <c r="WE541" s="59">
        <v>228470.37247209155</v>
      </c>
      <c r="WF541" s="59">
        <v>247022.16671682565</v>
      </c>
      <c r="WG541" s="59">
        <v>264461.93168703368</v>
      </c>
      <c r="WH541" s="59">
        <v>283132.94406413811</v>
      </c>
      <c r="WI541" s="59">
        <v>303122.12991506659</v>
      </c>
      <c r="WJ541" s="59"/>
      <c r="WM541" s="59">
        <v>8598.4356684232625</v>
      </c>
      <c r="WN541" s="59">
        <v>9587.5103848968338</v>
      </c>
      <c r="WO541" s="59">
        <v>10366.016228150469</v>
      </c>
      <c r="WP541" s="59">
        <v>11097.856973857897</v>
      </c>
      <c r="WQ541" s="59">
        <v>11881.365676212259</v>
      </c>
      <c r="WR541" s="59">
        <v>12720.190092952858</v>
      </c>
      <c r="WS541" s="59"/>
      <c r="WV541" s="74">
        <v>101</v>
      </c>
      <c r="WW541" s="74">
        <v>113</v>
      </c>
      <c r="WX541" s="74">
        <v>125</v>
      </c>
      <c r="WY541" s="74">
        <v>137</v>
      </c>
      <c r="WZ541" s="74">
        <v>149</v>
      </c>
      <c r="XA541" s="74">
        <v>161</v>
      </c>
      <c r="XB541" s="74"/>
      <c r="XE541" s="80">
        <v>8</v>
      </c>
      <c r="XF541" s="80">
        <v>9</v>
      </c>
      <c r="XG541" s="80">
        <v>10</v>
      </c>
      <c r="XH541" s="80">
        <v>11</v>
      </c>
      <c r="XI541" s="80">
        <v>12</v>
      </c>
      <c r="XJ541" s="80">
        <v>13</v>
      </c>
      <c r="XK541" s="80"/>
      <c r="XL541" s="75"/>
      <c r="XM541" s="75"/>
      <c r="XN541" s="80">
        <v>4</v>
      </c>
      <c r="XO541" s="80">
        <v>4</v>
      </c>
      <c r="XP541" s="80">
        <v>4</v>
      </c>
      <c r="XQ541" s="80">
        <v>4</v>
      </c>
      <c r="XR541" s="80">
        <v>4</v>
      </c>
      <c r="XS541" s="80">
        <v>4</v>
      </c>
      <c r="XT541" s="80"/>
      <c r="XW541" s="80">
        <v>29</v>
      </c>
      <c r="XX541" s="80">
        <v>29</v>
      </c>
      <c r="XY541" s="80">
        <v>29</v>
      </c>
      <c r="XZ541" s="80">
        <v>29</v>
      </c>
      <c r="YA541" s="80">
        <v>29</v>
      </c>
      <c r="YB541" s="80">
        <v>29</v>
      </c>
      <c r="YC541" s="80"/>
      <c r="YF541" s="5">
        <v>17927.738368662511</v>
      </c>
      <c r="YG541" s="5">
        <v>19989.959152509909</v>
      </c>
      <c r="YH541" s="5">
        <v>21613.143835693729</v>
      </c>
      <c r="YI541" s="5">
        <v>23139.031790493726</v>
      </c>
      <c r="YJ541" s="5">
        <v>24772.647434902581</v>
      </c>
      <c r="YK541" s="5">
        <v>26521.596343806712</v>
      </c>
      <c r="YL541" s="5"/>
      <c r="YO541" s="5">
        <v>515906.14010539575</v>
      </c>
      <c r="YP541" s="5">
        <v>575250.62309381005</v>
      </c>
      <c r="YQ541" s="5">
        <v>621960.97368902818</v>
      </c>
      <c r="YR541" s="5">
        <v>665871.41843147378</v>
      </c>
      <c r="YS541" s="5">
        <v>712881.9405727355</v>
      </c>
      <c r="YT541" s="5">
        <v>763211.40557717148</v>
      </c>
      <c r="YU541" s="5"/>
      <c r="YX541" s="5">
        <v>352847.67614066607</v>
      </c>
      <c r="YY541" s="5">
        <v>570122.21066107799</v>
      </c>
      <c r="YZ541" s="5">
        <v>621960.97368902818</v>
      </c>
      <c r="ZA541" s="5">
        <v>665871.41843147378</v>
      </c>
      <c r="ZB541" s="5">
        <v>712881.9405727355</v>
      </c>
      <c r="ZC541" s="5">
        <v>763211.40557717148</v>
      </c>
      <c r="ZD541" s="5"/>
      <c r="ZG541" s="5">
        <v>8598.4356684232625</v>
      </c>
      <c r="ZH541" s="5">
        <v>9587.5103848968338</v>
      </c>
      <c r="ZI541" s="5">
        <v>10366.016228150469</v>
      </c>
      <c r="ZJ541" s="5">
        <v>11097.856973857897</v>
      </c>
      <c r="ZK541" s="5">
        <v>11881.365676212259</v>
      </c>
      <c r="ZL541" s="5">
        <v>12720.190092952858</v>
      </c>
      <c r="ZM541" s="5"/>
      <c r="ZP541" s="60">
        <v>240756.19871585135</v>
      </c>
      <c r="ZQ541" s="60">
        <v>268450.29077711137</v>
      </c>
      <c r="ZR541" s="60">
        <v>290248.45438821311</v>
      </c>
      <c r="ZS541" s="60">
        <v>310739.99526802113</v>
      </c>
      <c r="ZT541" s="60">
        <v>332678.23893394327</v>
      </c>
      <c r="ZU541" s="60">
        <v>356165.32260268001</v>
      </c>
      <c r="ZV541" s="60"/>
      <c r="ZY541" s="60">
        <v>8598.4356684232625</v>
      </c>
      <c r="ZZ541" s="60">
        <v>9587.5103848968338</v>
      </c>
      <c r="AAA541" s="60">
        <v>10366.016228150469</v>
      </c>
      <c r="AAB541" s="60">
        <v>11097.856973857897</v>
      </c>
      <c r="AAC541" s="60">
        <v>11881.365676212259</v>
      </c>
      <c r="AAD541" s="60">
        <v>12720.190092952858</v>
      </c>
      <c r="AAE541" s="60"/>
      <c r="AAH541" s="60">
        <v>1633702.77700042</v>
      </c>
      <c r="AAI541" s="60">
        <v>2042139.7119830258</v>
      </c>
      <c r="AAJ541" s="60">
        <v>2446379.8298435109</v>
      </c>
      <c r="AAK541" s="60">
        <v>2874344.9562291955</v>
      </c>
      <c r="AAL541" s="60">
        <v>3350545.1206918573</v>
      </c>
      <c r="AAM541" s="60">
        <v>3879657.9783506216</v>
      </c>
      <c r="AAN541" s="60"/>
      <c r="AAQ541" s="5">
        <v>1874458.9757162714</v>
      </c>
      <c r="AAR541" s="5">
        <v>2310590.002760137</v>
      </c>
      <c r="AAS541" s="5">
        <v>2736628.2842317242</v>
      </c>
      <c r="AAT541" s="5">
        <v>3185084.9514972167</v>
      </c>
      <c r="AAU541" s="5">
        <v>3683223.3596258005</v>
      </c>
      <c r="AAV541" s="5">
        <v>4235823.3009533016</v>
      </c>
    </row>
    <row r="542" spans="2:724" ht="15" customHeight="1">
      <c r="B542" s="228">
        <v>269</v>
      </c>
      <c r="C542" s="228">
        <v>331545</v>
      </c>
      <c r="D542" s="229" t="s">
        <v>641</v>
      </c>
      <c r="E542" s="73" t="b">
        <v>1</v>
      </c>
      <c r="F542" s="230">
        <v>38930</v>
      </c>
      <c r="G542" s="230" t="s">
        <v>426</v>
      </c>
      <c r="H542" s="57" t="s">
        <v>209</v>
      </c>
      <c r="I542" s="57" t="s">
        <v>196</v>
      </c>
      <c r="J542" s="229" t="s">
        <v>309</v>
      </c>
      <c r="K542" s="232">
        <v>3306.3668196524</v>
      </c>
      <c r="L542" s="232">
        <v>2237.6018181818122</v>
      </c>
      <c r="M542" s="73" t="b">
        <v>0</v>
      </c>
      <c r="N542" s="73" t="b">
        <v>0</v>
      </c>
      <c r="O542" s="73" t="b">
        <v>1</v>
      </c>
      <c r="P542" s="27">
        <v>40026</v>
      </c>
      <c r="Q542" s="27" t="s">
        <v>426</v>
      </c>
      <c r="R542" s="69">
        <v>0</v>
      </c>
      <c r="S542" s="69">
        <v>0.06</v>
      </c>
      <c r="T542" s="69">
        <v>0.06</v>
      </c>
      <c r="U542" s="69">
        <v>0.06</v>
      </c>
      <c r="V542" s="69">
        <v>0.06</v>
      </c>
      <c r="W542" s="69">
        <v>0.06</v>
      </c>
      <c r="Z542" s="232">
        <v>3290.59</v>
      </c>
      <c r="AA542" s="232">
        <v>3290.59</v>
      </c>
      <c r="AB542" s="232">
        <v>3948.71</v>
      </c>
      <c r="AC542" s="232">
        <v>3948.71</v>
      </c>
      <c r="AD542" s="232">
        <v>3948.71</v>
      </c>
      <c r="AE542" s="232">
        <v>3948.71</v>
      </c>
      <c r="AF542" s="232">
        <v>3948.71</v>
      </c>
      <c r="AG542" s="232">
        <v>3948.71</v>
      </c>
      <c r="AH542" s="232">
        <v>3948.71</v>
      </c>
      <c r="AI542" s="232">
        <v>3948.71</v>
      </c>
      <c r="AJ542" s="232">
        <v>3948.71</v>
      </c>
      <c r="AK542" s="232">
        <v>3948.71</v>
      </c>
      <c r="AL542" s="5">
        <v>4185.6325999999999</v>
      </c>
      <c r="AM542" s="5">
        <v>4185.6325999999999</v>
      </c>
      <c r="AN542" s="5">
        <v>4185.6325999999999</v>
      </c>
      <c r="AO542" s="5">
        <v>4185.6325999999999</v>
      </c>
      <c r="AP542" s="5">
        <v>4185.6325999999999</v>
      </c>
      <c r="AQ542" s="5">
        <v>4185.6325999999999</v>
      </c>
      <c r="AR542" s="5">
        <v>4185.6325999999999</v>
      </c>
      <c r="AS542" s="5">
        <v>4185.6325999999999</v>
      </c>
      <c r="AT542" s="5">
        <v>4185.6325999999999</v>
      </c>
      <c r="AU542" s="5">
        <v>4185.6325999999999</v>
      </c>
      <c r="AV542" s="5">
        <v>4185.6325999999999</v>
      </c>
      <c r="AW542" s="5">
        <v>4185.6325999999999</v>
      </c>
      <c r="AX542" s="5">
        <v>4436.7705560000004</v>
      </c>
      <c r="AY542" s="5">
        <v>4436.7705560000004</v>
      </c>
      <c r="AZ542" s="5">
        <v>4436.7705560000004</v>
      </c>
      <c r="BA542" s="5">
        <v>4436.7705560000004</v>
      </c>
      <c r="BB542" s="5">
        <v>4436.7705560000004</v>
      </c>
      <c r="BC542" s="5">
        <v>4436.7705560000004</v>
      </c>
      <c r="BD542" s="5">
        <v>4436.7705560000004</v>
      </c>
      <c r="BE542" s="5">
        <v>4436.7705560000004</v>
      </c>
      <c r="BF542" s="5">
        <v>4436.7705560000004</v>
      </c>
      <c r="BG542" s="5">
        <v>4436.7705560000004</v>
      </c>
      <c r="BH542" s="5">
        <v>4436.7705560000004</v>
      </c>
      <c r="BI542" s="5">
        <v>4436.7705560000004</v>
      </c>
      <c r="BJ542" s="5">
        <v>4702.976789360001</v>
      </c>
      <c r="BK542" s="5">
        <v>4702.976789360001</v>
      </c>
      <c r="BL542" s="5">
        <v>4702.976789360001</v>
      </c>
      <c r="BM542" s="5">
        <v>4702.976789360001</v>
      </c>
      <c r="BN542" s="5">
        <v>4702.976789360001</v>
      </c>
      <c r="BO542" s="5">
        <v>4702.976789360001</v>
      </c>
      <c r="BP542" s="5">
        <v>4702.976789360001</v>
      </c>
      <c r="BQ542" s="5">
        <v>4702.976789360001</v>
      </c>
      <c r="BR542" s="5">
        <v>4702.976789360001</v>
      </c>
      <c r="BS542" s="5">
        <v>4702.976789360001</v>
      </c>
      <c r="BT542" s="5">
        <v>4702.976789360001</v>
      </c>
      <c r="BU542" s="5">
        <v>4702.976789360001</v>
      </c>
      <c r="BV542" s="5">
        <v>4985.1553967216014</v>
      </c>
      <c r="BW542" s="5">
        <v>4985.1553967216014</v>
      </c>
      <c r="BX542" s="5">
        <v>4985.1553967216014</v>
      </c>
      <c r="BY542" s="5">
        <v>4985.1553967216014</v>
      </c>
      <c r="BZ542" s="5">
        <v>4985.1553967216014</v>
      </c>
      <c r="CA542" s="5">
        <v>4985.1553967216014</v>
      </c>
      <c r="CB542" s="5">
        <v>4985.1553967216014</v>
      </c>
      <c r="CC542" s="5">
        <v>4985.1553967216014</v>
      </c>
      <c r="CD542" s="5">
        <v>4985.1553967216014</v>
      </c>
      <c r="CE542" s="5">
        <v>4985.1553967216014</v>
      </c>
      <c r="CF542" s="5">
        <v>4985.1553967216014</v>
      </c>
      <c r="CG542" s="5">
        <v>4985.1553967216014</v>
      </c>
      <c r="CH542" s="5">
        <v>5284.2647205248977</v>
      </c>
      <c r="CI542" s="5">
        <v>5284.2647205248977</v>
      </c>
      <c r="CJ542" s="5">
        <v>5284.2647205248977</v>
      </c>
      <c r="CK542" s="5">
        <v>5284.2647205248977</v>
      </c>
      <c r="CL542" s="5">
        <v>5284.2647205248977</v>
      </c>
      <c r="CM542" s="5">
        <v>5284.2647205248977</v>
      </c>
      <c r="CN542" s="5">
        <v>5284.2647205248977</v>
      </c>
      <c r="CO542" s="5">
        <v>5284.2647205248977</v>
      </c>
      <c r="CP542" s="5">
        <v>5284.2647205248977</v>
      </c>
      <c r="CQ542" s="5">
        <v>5284.2647205248977</v>
      </c>
      <c r="CR542" s="5">
        <v>5284.2647205248977</v>
      </c>
      <c r="CS542" s="5">
        <v>5284.2647205248977</v>
      </c>
      <c r="CU542" s="69">
        <v>0</v>
      </c>
      <c r="CV542" s="69">
        <v>0</v>
      </c>
      <c r="CW542" s="69">
        <v>0</v>
      </c>
      <c r="CX542" s="69">
        <v>0</v>
      </c>
      <c r="CY542" s="69">
        <v>0</v>
      </c>
      <c r="CZ542" s="69">
        <v>0</v>
      </c>
      <c r="DC542" s="5">
        <v>2237.6018181818122</v>
      </c>
      <c r="DD542" s="5">
        <v>2237.6018181818122</v>
      </c>
      <c r="DE542" s="5">
        <v>2237.6018181818122</v>
      </c>
      <c r="DF542" s="5">
        <v>2237.6018181818122</v>
      </c>
      <c r="DG542" s="5">
        <v>2237.6018181818122</v>
      </c>
      <c r="DH542" s="5">
        <v>2237.6018181818122</v>
      </c>
      <c r="DI542" s="5">
        <v>2237.6018181818122</v>
      </c>
      <c r="DJ542" s="5">
        <v>2237.6018181818122</v>
      </c>
      <c r="DK542" s="5">
        <v>2237.6018181818122</v>
      </c>
      <c r="DL542" s="5">
        <v>2237.6018181818122</v>
      </c>
      <c r="DM542" s="5">
        <v>2237.6018181818122</v>
      </c>
      <c r="DN542" s="5">
        <v>2237.6018181818122</v>
      </c>
      <c r="DO542" s="5">
        <v>2237.6018181818122</v>
      </c>
      <c r="DP542" s="5">
        <v>2237.6018181818122</v>
      </c>
      <c r="DQ542" s="5">
        <v>2237.6018181818122</v>
      </c>
      <c r="DR542" s="5">
        <v>2237.6018181818122</v>
      </c>
      <c r="DS542" s="5">
        <v>2237.6018181818122</v>
      </c>
      <c r="DT542" s="5">
        <v>2237.6018181818122</v>
      </c>
      <c r="DU542" s="5">
        <v>2237.6018181818122</v>
      </c>
      <c r="DV542" s="5">
        <v>2237.6018181818122</v>
      </c>
      <c r="DW542" s="5">
        <v>2237.6018181818122</v>
      </c>
      <c r="DX542" s="5">
        <v>2237.6018181818122</v>
      </c>
      <c r="DY542" s="5">
        <v>2237.6018181818122</v>
      </c>
      <c r="DZ542" s="5">
        <v>2237.6018181818122</v>
      </c>
      <c r="EA542" s="5">
        <v>2237.6018181818122</v>
      </c>
      <c r="EB542" s="5">
        <v>2237.6018181818122</v>
      </c>
      <c r="EC542" s="5">
        <v>2237.6018181818122</v>
      </c>
      <c r="ED542" s="5">
        <v>2237.6018181818122</v>
      </c>
      <c r="EE542" s="5">
        <v>2237.6018181818122</v>
      </c>
      <c r="EF542" s="5">
        <v>2237.6018181818122</v>
      </c>
      <c r="EG542" s="5">
        <v>2237.6018181818122</v>
      </c>
      <c r="EH542" s="5">
        <v>2237.6018181818122</v>
      </c>
      <c r="EI542" s="5">
        <v>2237.6018181818122</v>
      </c>
      <c r="EJ542" s="5">
        <v>2237.6018181818122</v>
      </c>
      <c r="EK542" s="5">
        <v>2237.6018181818122</v>
      </c>
      <c r="EL542" s="5">
        <v>2237.6018181818122</v>
      </c>
      <c r="EM542" s="5">
        <v>2237.6018181818122</v>
      </c>
      <c r="EN542" s="5">
        <v>2237.6018181818122</v>
      </c>
      <c r="EO542" s="5">
        <v>2237.6018181818122</v>
      </c>
      <c r="EP542" s="5">
        <v>2237.6018181818122</v>
      </c>
      <c r="EQ542" s="5">
        <v>2237.6018181818122</v>
      </c>
      <c r="ER542" s="5">
        <v>2237.6018181818122</v>
      </c>
      <c r="ES542" s="5">
        <v>2237.6018181818122</v>
      </c>
      <c r="ET542" s="5">
        <v>2237.6018181818122</v>
      </c>
      <c r="EU542" s="5">
        <v>2237.6018181818122</v>
      </c>
      <c r="EV542" s="5">
        <v>2237.6018181818122</v>
      </c>
      <c r="EW542" s="5">
        <v>2237.6018181818122</v>
      </c>
      <c r="EX542" s="5">
        <v>2237.6018181818122</v>
      </c>
      <c r="EY542" s="5">
        <v>2237.6018181818122</v>
      </c>
      <c r="EZ542" s="5">
        <v>2237.6018181818122</v>
      </c>
      <c r="FA542" s="5">
        <v>2237.6018181818122</v>
      </c>
      <c r="FB542" s="5">
        <v>2237.6018181818122</v>
      </c>
      <c r="FC542" s="5">
        <v>2237.6018181818122</v>
      </c>
      <c r="FD542" s="5">
        <v>2237.6018181818122</v>
      </c>
      <c r="FE542" s="5">
        <v>2237.6018181818122</v>
      </c>
      <c r="FF542" s="5">
        <v>2237.6018181818122</v>
      </c>
      <c r="FG542" s="5">
        <v>2237.6018181818122</v>
      </c>
      <c r="FH542" s="5">
        <v>2237.6018181818122</v>
      </c>
      <c r="FI542" s="5">
        <v>2237.6018181818122</v>
      </c>
      <c r="FJ542" s="5">
        <v>2237.6018181818122</v>
      </c>
      <c r="FK542" s="5">
        <v>2237.6018181818122</v>
      </c>
      <c r="FL542" s="5">
        <v>2237.6018181818122</v>
      </c>
      <c r="FM542" s="5">
        <v>2237.6018181818122</v>
      </c>
      <c r="FN542" s="5">
        <v>2237.6018181818122</v>
      </c>
      <c r="FO542" s="5">
        <v>2237.6018181818122</v>
      </c>
      <c r="FP542" s="5">
        <v>2237.6018181818122</v>
      </c>
      <c r="FQ542" s="5">
        <v>2237.6018181818122</v>
      </c>
      <c r="FR542" s="5">
        <v>2237.6018181818122</v>
      </c>
      <c r="FS542" s="5">
        <v>2237.6018181818122</v>
      </c>
      <c r="FT542" s="5">
        <v>2237.6018181818122</v>
      </c>
      <c r="FU542" s="5">
        <v>2237.6018181818122</v>
      </c>
      <c r="FV542" s="5">
        <v>2237.6018181818122</v>
      </c>
      <c r="FW542" s="5"/>
      <c r="FZ542" s="5">
        <v>227368.06347845425</v>
      </c>
      <c r="GA542" s="5">
        <v>227378.78532049977</v>
      </c>
      <c r="GB542" s="5">
        <v>256541.25914213611</v>
      </c>
      <c r="GC542" s="5">
        <v>256718.70096631796</v>
      </c>
      <c r="GD542" s="5">
        <v>256717.80592559068</v>
      </c>
      <c r="GE542" s="5">
        <v>256891.44382668159</v>
      </c>
      <c r="GF542" s="5">
        <v>257086.78646540886</v>
      </c>
      <c r="GG542" s="5">
        <v>257098.64575504523</v>
      </c>
      <c r="GH542" s="5">
        <v>257379.02478369174</v>
      </c>
      <c r="GI542" s="5">
        <v>257659.40381233825</v>
      </c>
      <c r="GJ542" s="5">
        <v>257939.78284098476</v>
      </c>
      <c r="GK542" s="5">
        <v>258220.16186963127</v>
      </c>
      <c r="GL542" s="5">
        <v>275077.61245185777</v>
      </c>
      <c r="GM542" s="5">
        <v>275294.10052177717</v>
      </c>
      <c r="GN542" s="5">
        <v>275510.58859169664</v>
      </c>
      <c r="GO542" s="5">
        <v>275727.0766616161</v>
      </c>
      <c r="GP542" s="5">
        <v>275943.5647315355</v>
      </c>
      <c r="GQ542" s="5">
        <v>276160.05280145496</v>
      </c>
      <c r="GR542" s="5">
        <v>276376.54087137443</v>
      </c>
      <c r="GS542" s="5">
        <v>276593.02894129383</v>
      </c>
      <c r="GT542" s="5">
        <v>276809.51701121329</v>
      </c>
      <c r="GU542" s="5">
        <v>277026.00508113275</v>
      </c>
      <c r="GV542" s="5">
        <v>277242.49315105216</v>
      </c>
      <c r="GW542" s="5">
        <v>277458.98122097162</v>
      </c>
      <c r="GX542" s="5">
        <v>293575.36069275689</v>
      </c>
      <c r="GY542" s="5">
        <v>293724.01583410159</v>
      </c>
      <c r="GZ542" s="5">
        <v>293872.67097544629</v>
      </c>
      <c r="HA542" s="5">
        <v>294021.326116791</v>
      </c>
      <c r="HB542" s="5">
        <v>294169.98125813564</v>
      </c>
      <c r="HC542" s="5">
        <v>294318.63639948034</v>
      </c>
      <c r="HD542" s="5">
        <v>294467.29154082504</v>
      </c>
      <c r="HE542" s="5">
        <v>294615.94668216974</v>
      </c>
      <c r="HF542" s="5">
        <v>294764.60182351444</v>
      </c>
      <c r="HG542" s="5">
        <v>294913.25696485909</v>
      </c>
      <c r="HH542" s="5">
        <v>295061.91210620379</v>
      </c>
      <c r="HI542" s="5">
        <v>295210.56724754849</v>
      </c>
      <c r="HJ542" s="5">
        <v>314664.63153527712</v>
      </c>
      <c r="HK542" s="5">
        <v>314740.44565736287</v>
      </c>
      <c r="HL542" s="5">
        <v>314816.25977944868</v>
      </c>
      <c r="HM542" s="5">
        <v>314892.07390153449</v>
      </c>
      <c r="HN542" s="5">
        <v>314967.88802362024</v>
      </c>
      <c r="HO542" s="5">
        <v>315043.70214570605</v>
      </c>
      <c r="HP542" s="5">
        <v>315119.51626779186</v>
      </c>
      <c r="HQ542" s="5">
        <v>315195.33038987766</v>
      </c>
      <c r="HR542" s="5">
        <v>315271.14451196342</v>
      </c>
      <c r="HS542" s="5">
        <v>315346.95863404922</v>
      </c>
      <c r="HT542" s="5">
        <v>315422.77275613503</v>
      </c>
      <c r="HU542" s="5">
        <v>315498.58687822078</v>
      </c>
      <c r="HV542" s="5">
        <v>338730.42430319451</v>
      </c>
      <c r="HW542" s="5">
        <v>338806.99656650116</v>
      </c>
      <c r="HX542" s="5">
        <v>338883.5688298078</v>
      </c>
      <c r="HY542" s="5">
        <v>338960.14109311445</v>
      </c>
      <c r="HZ542" s="5">
        <v>339036.7133564211</v>
      </c>
      <c r="IA542" s="5">
        <v>339113.28561972769</v>
      </c>
      <c r="IB542" s="5">
        <v>339189.85788303439</v>
      </c>
      <c r="IC542" s="5">
        <v>339266.43014634098</v>
      </c>
      <c r="ID542" s="5">
        <v>339343.00240964768</v>
      </c>
      <c r="IE542" s="5">
        <v>339419.57467295427</v>
      </c>
      <c r="IF542" s="5">
        <v>339496.14693626092</v>
      </c>
      <c r="IG542" s="5">
        <v>339572.71919956757</v>
      </c>
      <c r="IH542" s="5">
        <v>363849.25973165198</v>
      </c>
      <c r="II542" s="5">
        <v>363926.59771759174</v>
      </c>
      <c r="IJ542" s="5">
        <v>364003.93570353143</v>
      </c>
      <c r="IK542" s="5">
        <v>364081.27368947119</v>
      </c>
      <c r="IL542" s="5">
        <v>364158.61167541088</v>
      </c>
      <c r="IM542" s="5">
        <v>364235.94966135058</v>
      </c>
      <c r="IN542" s="5">
        <v>364313.28764729033</v>
      </c>
      <c r="IO542" s="5">
        <v>364390.62563323003</v>
      </c>
      <c r="IP542" s="5">
        <v>364467.96361916978</v>
      </c>
      <c r="IQ542" s="5">
        <v>364545.30160510947</v>
      </c>
      <c r="IR542" s="5">
        <v>364622.63959104917</v>
      </c>
      <c r="IS542" s="5">
        <v>364699.97757698892</v>
      </c>
      <c r="IT542" s="5"/>
      <c r="IW542" s="5">
        <v>0</v>
      </c>
      <c r="IX542" s="5">
        <v>0</v>
      </c>
      <c r="IY542" s="5">
        <v>0</v>
      </c>
      <c r="IZ542" s="5">
        <v>0</v>
      </c>
      <c r="JA542" s="5">
        <v>0</v>
      </c>
      <c r="JB542" s="5">
        <v>0</v>
      </c>
      <c r="JC542" s="5">
        <v>0</v>
      </c>
      <c r="JD542" s="5">
        <v>0</v>
      </c>
      <c r="JE542" s="5">
        <v>0</v>
      </c>
      <c r="JF542" s="5">
        <v>0</v>
      </c>
      <c r="JG542" s="5">
        <v>0</v>
      </c>
      <c r="JH542" s="5">
        <v>0</v>
      </c>
      <c r="JI542" s="5">
        <v>0</v>
      </c>
      <c r="JJ542" s="5">
        <v>0</v>
      </c>
      <c r="JK542" s="5">
        <v>0</v>
      </c>
      <c r="JL542" s="5">
        <v>0</v>
      </c>
      <c r="JM542" s="5">
        <v>0</v>
      </c>
      <c r="JN542" s="5">
        <v>0</v>
      </c>
      <c r="JO542" s="5">
        <v>0</v>
      </c>
      <c r="JP542" s="5">
        <v>0</v>
      </c>
      <c r="JQ542" s="5">
        <v>0</v>
      </c>
      <c r="JR542" s="5">
        <v>0</v>
      </c>
      <c r="JS542" s="5">
        <v>0</v>
      </c>
      <c r="JT542" s="5">
        <v>0</v>
      </c>
      <c r="JU542" s="5">
        <v>0</v>
      </c>
      <c r="JV542" s="5">
        <v>0</v>
      </c>
      <c r="JW542" s="5">
        <v>0</v>
      </c>
      <c r="JX542" s="5">
        <v>0</v>
      </c>
      <c r="JY542" s="5">
        <v>0</v>
      </c>
      <c r="JZ542" s="5">
        <v>0</v>
      </c>
      <c r="KA542" s="5">
        <v>0</v>
      </c>
      <c r="KB542" s="5">
        <v>0</v>
      </c>
      <c r="KC542" s="5">
        <v>0</v>
      </c>
      <c r="KD542" s="5">
        <v>0</v>
      </c>
      <c r="KE542" s="5">
        <v>0</v>
      </c>
      <c r="KF542" s="5">
        <v>0</v>
      </c>
      <c r="KG542" s="5">
        <v>0</v>
      </c>
      <c r="KH542" s="5">
        <v>0</v>
      </c>
      <c r="KI542" s="5">
        <v>0</v>
      </c>
      <c r="KJ542" s="5">
        <v>0</v>
      </c>
      <c r="KK542" s="5">
        <v>0</v>
      </c>
      <c r="KL542" s="5">
        <v>0</v>
      </c>
      <c r="KM542" s="5">
        <v>0</v>
      </c>
      <c r="KN542" s="5">
        <v>0</v>
      </c>
      <c r="KO542" s="5">
        <v>0</v>
      </c>
      <c r="KP542" s="5">
        <v>0</v>
      </c>
      <c r="KQ542" s="5">
        <v>0</v>
      </c>
      <c r="KR542" s="5">
        <v>0</v>
      </c>
      <c r="KS542" s="5">
        <v>0</v>
      </c>
      <c r="KT542" s="5">
        <v>0</v>
      </c>
      <c r="KU542" s="5">
        <v>0</v>
      </c>
      <c r="KV542" s="5">
        <v>0</v>
      </c>
      <c r="KW542" s="5">
        <v>0</v>
      </c>
      <c r="KX542" s="5">
        <v>0</v>
      </c>
      <c r="KY542" s="5">
        <v>0</v>
      </c>
      <c r="KZ542" s="5">
        <v>0</v>
      </c>
      <c r="LA542" s="5">
        <v>0</v>
      </c>
      <c r="LB542" s="5">
        <v>0</v>
      </c>
      <c r="LC542" s="5">
        <v>0</v>
      </c>
      <c r="LD542" s="5">
        <v>0</v>
      </c>
      <c r="LE542" s="5">
        <v>0</v>
      </c>
      <c r="LF542" s="5">
        <v>0</v>
      </c>
      <c r="LG542" s="5">
        <v>0</v>
      </c>
      <c r="LH542" s="5">
        <v>0</v>
      </c>
      <c r="LI542" s="5">
        <v>0</v>
      </c>
      <c r="LJ542" s="5">
        <v>0</v>
      </c>
      <c r="LK542" s="5">
        <v>0</v>
      </c>
      <c r="LL542" s="5">
        <v>0</v>
      </c>
      <c r="LM542" s="5">
        <v>0</v>
      </c>
      <c r="LN542" s="5">
        <v>0</v>
      </c>
      <c r="LO542" s="5">
        <v>0</v>
      </c>
      <c r="LP542" s="5">
        <v>0</v>
      </c>
      <c r="LQ542" s="5"/>
      <c r="LT542" s="5">
        <v>0</v>
      </c>
      <c r="LU542" s="5">
        <v>0</v>
      </c>
      <c r="LV542" s="5">
        <v>0</v>
      </c>
      <c r="LW542" s="5">
        <v>0</v>
      </c>
      <c r="LX542" s="5">
        <v>0</v>
      </c>
      <c r="LY542" s="5">
        <v>0</v>
      </c>
      <c r="LZ542" s="5">
        <v>0</v>
      </c>
      <c r="MA542" s="5">
        <v>0</v>
      </c>
      <c r="MB542" s="5">
        <v>0</v>
      </c>
      <c r="MC542" s="5">
        <v>0</v>
      </c>
      <c r="MD542" s="5">
        <v>0</v>
      </c>
      <c r="ME542" s="5">
        <v>0</v>
      </c>
      <c r="MF542" s="5">
        <v>0</v>
      </c>
      <c r="MG542" s="5">
        <v>0</v>
      </c>
      <c r="MH542" s="5">
        <v>0</v>
      </c>
      <c r="MI542" s="5">
        <v>0</v>
      </c>
      <c r="MJ542" s="5">
        <v>0</v>
      </c>
      <c r="MK542" s="5">
        <v>0</v>
      </c>
      <c r="ML542" s="5">
        <v>0</v>
      </c>
      <c r="MM542" s="5">
        <v>0</v>
      </c>
      <c r="MN542" s="5">
        <v>0</v>
      </c>
      <c r="MO542" s="5">
        <v>0</v>
      </c>
      <c r="MP542" s="5">
        <v>0</v>
      </c>
      <c r="MQ542" s="5">
        <v>0</v>
      </c>
      <c r="MR542" s="5">
        <v>0</v>
      </c>
      <c r="MS542" s="5">
        <v>0</v>
      </c>
      <c r="MT542" s="5">
        <v>0</v>
      </c>
      <c r="MU542" s="5">
        <v>0</v>
      </c>
      <c r="MV542" s="5">
        <v>0</v>
      </c>
      <c r="MW542" s="5">
        <v>0</v>
      </c>
      <c r="MX542" s="5">
        <v>0</v>
      </c>
      <c r="MY542" s="5">
        <v>0</v>
      </c>
      <c r="MZ542" s="5">
        <v>0</v>
      </c>
      <c r="NA542" s="5">
        <v>0</v>
      </c>
      <c r="NB542" s="5">
        <v>0</v>
      </c>
      <c r="NC542" s="5">
        <v>0</v>
      </c>
      <c r="ND542" s="5">
        <v>0</v>
      </c>
      <c r="NE542" s="5">
        <v>0</v>
      </c>
      <c r="NF542" s="5">
        <v>0</v>
      </c>
      <c r="NG542" s="5">
        <v>0</v>
      </c>
      <c r="NH542" s="5">
        <v>0</v>
      </c>
      <c r="NI542" s="5">
        <v>0</v>
      </c>
      <c r="NJ542" s="5">
        <v>0</v>
      </c>
      <c r="NK542" s="5">
        <v>0</v>
      </c>
      <c r="NL542" s="5">
        <v>0</v>
      </c>
      <c r="NM542" s="5">
        <v>0</v>
      </c>
      <c r="NN542" s="5">
        <v>0</v>
      </c>
      <c r="NO542" s="5">
        <v>0</v>
      </c>
      <c r="NP542" s="5">
        <v>0</v>
      </c>
      <c r="NQ542" s="5">
        <v>0</v>
      </c>
      <c r="NR542" s="5">
        <v>0</v>
      </c>
      <c r="NS542" s="5">
        <v>0</v>
      </c>
      <c r="NT542" s="5">
        <v>0</v>
      </c>
      <c r="NU542" s="5">
        <v>0</v>
      </c>
      <c r="NV542" s="5">
        <v>0</v>
      </c>
      <c r="NW542" s="5">
        <v>0</v>
      </c>
      <c r="NX542" s="5">
        <v>0</v>
      </c>
      <c r="NY542" s="5">
        <v>0</v>
      </c>
      <c r="NZ542" s="5">
        <v>0</v>
      </c>
      <c r="OA542" s="5">
        <v>0</v>
      </c>
      <c r="OB542" s="5">
        <v>0</v>
      </c>
      <c r="OC542" s="5">
        <v>0</v>
      </c>
      <c r="OD542" s="5">
        <v>0</v>
      </c>
      <c r="OE542" s="5">
        <v>0</v>
      </c>
      <c r="OF542" s="5">
        <v>0</v>
      </c>
      <c r="OG542" s="5">
        <v>0</v>
      </c>
      <c r="OH542" s="5">
        <v>0</v>
      </c>
      <c r="OI542" s="5">
        <v>0</v>
      </c>
      <c r="OJ542" s="5">
        <v>0</v>
      </c>
      <c r="OK542" s="5">
        <v>0</v>
      </c>
      <c r="OL542" s="5">
        <v>0</v>
      </c>
      <c r="OM542" s="5">
        <v>0</v>
      </c>
      <c r="ON542" s="5"/>
      <c r="OQ542" s="59">
        <v>46661.911494613567</v>
      </c>
      <c r="OR542" s="59">
        <v>46664.591955124946</v>
      </c>
      <c r="OS542" s="59">
        <v>53955.210410534033</v>
      </c>
      <c r="OT542" s="59">
        <v>53999.570866579503</v>
      </c>
      <c r="OU542" s="59">
        <v>53999.347106397676</v>
      </c>
      <c r="OV542" s="59">
        <v>54042.756581670394</v>
      </c>
      <c r="OW542" s="59">
        <v>54091.592241352213</v>
      </c>
      <c r="OX542" s="59">
        <v>54094.557063761305</v>
      </c>
      <c r="OY542" s="59">
        <v>54164.651820922933</v>
      </c>
      <c r="OZ542" s="59">
        <v>54234.74657808456</v>
      </c>
      <c r="PA542" s="59">
        <v>54304.841335246187</v>
      </c>
      <c r="PB542" s="59">
        <v>54374.936092407814</v>
      </c>
      <c r="PC542" s="59">
        <v>58589.29873796444</v>
      </c>
      <c r="PD542" s="59">
        <v>58643.420755444291</v>
      </c>
      <c r="PE542" s="59">
        <v>58697.542772924156</v>
      </c>
      <c r="PF542" s="59">
        <v>58751.664790404029</v>
      </c>
      <c r="PG542" s="59">
        <v>58805.78680788388</v>
      </c>
      <c r="PH542" s="59">
        <v>58859.908825363753</v>
      </c>
      <c r="PI542" s="59">
        <v>58914.030842843604</v>
      </c>
      <c r="PJ542" s="59">
        <v>58968.152860323455</v>
      </c>
      <c r="PK542" s="59">
        <v>59022.27487780332</v>
      </c>
      <c r="PL542" s="59">
        <v>59076.396895283193</v>
      </c>
      <c r="PM542" s="59">
        <v>59130.518912763044</v>
      </c>
      <c r="PN542" s="59">
        <v>59184.640930242917</v>
      </c>
      <c r="PO542" s="59">
        <v>63213.73579818922</v>
      </c>
      <c r="PP542" s="59">
        <v>63250.899583525395</v>
      </c>
      <c r="PQ542" s="59">
        <v>63288.063368861585</v>
      </c>
      <c r="PR542" s="59">
        <v>63325.227154197753</v>
      </c>
      <c r="PS542" s="59">
        <v>63362.390939533907</v>
      </c>
      <c r="PT542" s="59">
        <v>63399.554724870097</v>
      </c>
      <c r="PU542" s="59">
        <v>63436.718510206265</v>
      </c>
      <c r="PV542" s="59">
        <v>63473.882295542433</v>
      </c>
      <c r="PW542" s="59">
        <v>63511.046080878608</v>
      </c>
      <c r="PX542" s="59">
        <v>63548.209866214776</v>
      </c>
      <c r="PY542" s="59">
        <v>63585.373651550944</v>
      </c>
      <c r="PZ542" s="59">
        <v>63622.53743688712</v>
      </c>
      <c r="QA542" s="59">
        <v>68486.05350881927</v>
      </c>
      <c r="QB542" s="59">
        <v>68505.007039340722</v>
      </c>
      <c r="QC542" s="59">
        <v>68523.960569862174</v>
      </c>
      <c r="QD542" s="59">
        <v>68542.914100383627</v>
      </c>
      <c r="QE542" s="59">
        <v>68561.867630905064</v>
      </c>
      <c r="QF542" s="59">
        <v>68580.821161426502</v>
      </c>
      <c r="QG542" s="59">
        <v>68599.774691947969</v>
      </c>
      <c r="QH542" s="59">
        <v>68618.728222469406</v>
      </c>
      <c r="QI542" s="59">
        <v>68637.681752990859</v>
      </c>
      <c r="QJ542" s="59">
        <v>68656.635283512311</v>
      </c>
      <c r="QK542" s="59">
        <v>68675.588814033763</v>
      </c>
      <c r="QL542" s="59">
        <v>68694.542344555201</v>
      </c>
      <c r="QM542" s="59">
        <v>74502.501700798632</v>
      </c>
      <c r="QN542" s="59">
        <v>74521.644766625293</v>
      </c>
      <c r="QO542" s="59">
        <v>74540.787832451941</v>
      </c>
      <c r="QP542" s="59">
        <v>74559.930898278617</v>
      </c>
      <c r="QQ542" s="59">
        <v>74579.073964105279</v>
      </c>
      <c r="QR542" s="59">
        <v>74598.217029931911</v>
      </c>
      <c r="QS542" s="59">
        <v>74617.360095758588</v>
      </c>
      <c r="QT542" s="59">
        <v>74636.503161585249</v>
      </c>
      <c r="QU542" s="59">
        <v>74655.646227411926</v>
      </c>
      <c r="QV542" s="59">
        <v>74674.789293238558</v>
      </c>
      <c r="QW542" s="59">
        <v>74693.932359065235</v>
      </c>
      <c r="QX542" s="59">
        <v>74713.075424891897</v>
      </c>
      <c r="QY542" s="59">
        <v>80782.210557913</v>
      </c>
      <c r="QZ542" s="59">
        <v>80801.545054397939</v>
      </c>
      <c r="RA542" s="59">
        <v>80820.879550882863</v>
      </c>
      <c r="RB542" s="59">
        <v>80840.214047367801</v>
      </c>
      <c r="RC542" s="59">
        <v>80859.54854385271</v>
      </c>
      <c r="RD542" s="59">
        <v>80878.883040337649</v>
      </c>
      <c r="RE542" s="59">
        <v>80898.217536822587</v>
      </c>
      <c r="RF542" s="59">
        <v>80917.552033307511</v>
      </c>
      <c r="RG542" s="59">
        <v>80936.886529792449</v>
      </c>
      <c r="RH542" s="59">
        <v>80956.221026277359</v>
      </c>
      <c r="RI542" s="59">
        <v>80975.555522762297</v>
      </c>
      <c r="RJ542" s="59">
        <v>80994.890019247236</v>
      </c>
      <c r="RK542" s="59"/>
      <c r="RN542" s="59">
        <v>46661.911494613567</v>
      </c>
      <c r="RO542" s="59">
        <v>46664.591955124946</v>
      </c>
      <c r="RP542" s="59">
        <v>53955.210410534033</v>
      </c>
      <c r="RQ542" s="59">
        <v>53999.570866579503</v>
      </c>
      <c r="RR542" s="59">
        <v>53999.347106397676</v>
      </c>
      <c r="RS542" s="59">
        <v>54042.756581670394</v>
      </c>
      <c r="RT542" s="59">
        <v>54091.592241352213</v>
      </c>
      <c r="RU542" s="59">
        <v>54094.557063761305</v>
      </c>
      <c r="RV542" s="59">
        <v>54164.651820922933</v>
      </c>
      <c r="RW542" s="59">
        <v>54234.74657808456</v>
      </c>
      <c r="RX542" s="59">
        <v>54304.841335246187</v>
      </c>
      <c r="RY542" s="59">
        <v>54374.936092407814</v>
      </c>
      <c r="RZ542" s="59">
        <v>58589.29873796444</v>
      </c>
      <c r="SA542" s="59">
        <v>58643.420755444291</v>
      </c>
      <c r="SB542" s="59">
        <v>58697.542772924156</v>
      </c>
      <c r="SC542" s="59">
        <v>58751.664790404029</v>
      </c>
      <c r="SD542" s="59">
        <v>58805.78680788388</v>
      </c>
      <c r="SE542" s="59">
        <v>58859.908825363753</v>
      </c>
      <c r="SF542" s="59">
        <v>58914.030842843604</v>
      </c>
      <c r="SG542" s="59">
        <v>58968.152860323455</v>
      </c>
      <c r="SH542" s="59">
        <v>59022.27487780332</v>
      </c>
      <c r="SI542" s="59">
        <v>59076.396895283193</v>
      </c>
      <c r="SJ542" s="59">
        <v>59130.518912763044</v>
      </c>
      <c r="SK542" s="59">
        <v>59184.640930242917</v>
      </c>
      <c r="SL542" s="59">
        <v>63213.73579818922</v>
      </c>
      <c r="SM542" s="59">
        <v>63250.899583525395</v>
      </c>
      <c r="SN542" s="59">
        <v>63288.063368861585</v>
      </c>
      <c r="SO542" s="59">
        <v>63325.227154197753</v>
      </c>
      <c r="SP542" s="59">
        <v>63362.390939533907</v>
      </c>
      <c r="SQ542" s="59">
        <v>63399.554724870097</v>
      </c>
      <c r="SR542" s="59">
        <v>63436.718510206265</v>
      </c>
      <c r="SS542" s="59">
        <v>63473.882295542433</v>
      </c>
      <c r="ST542" s="59">
        <v>63511.046080878608</v>
      </c>
      <c r="SU542" s="59">
        <v>63548.209866214776</v>
      </c>
      <c r="SV542" s="59">
        <v>63585.373651550944</v>
      </c>
      <c r="SW542" s="59">
        <v>63622.53743688712</v>
      </c>
      <c r="SX542" s="59">
        <v>68486.05350881927</v>
      </c>
      <c r="SY542" s="59">
        <v>68505.007039340722</v>
      </c>
      <c r="SZ542" s="59">
        <v>68523.960569862174</v>
      </c>
      <c r="TA542" s="59">
        <v>68542.914100383627</v>
      </c>
      <c r="TB542" s="59">
        <v>68561.867630905064</v>
      </c>
      <c r="TC542" s="59">
        <v>68580.821161426502</v>
      </c>
      <c r="TD542" s="59">
        <v>68599.774691947969</v>
      </c>
      <c r="TE542" s="59">
        <v>68618.728222469406</v>
      </c>
      <c r="TF542" s="59">
        <v>68637.681752990859</v>
      </c>
      <c r="TG542" s="59">
        <v>68656.635283512311</v>
      </c>
      <c r="TH542" s="59">
        <v>68675.588814033763</v>
      </c>
      <c r="TI542" s="59">
        <v>68694.542344555201</v>
      </c>
      <c r="TJ542" s="59">
        <v>74502.501700798632</v>
      </c>
      <c r="TK542" s="59">
        <v>74521.644766625293</v>
      </c>
      <c r="TL542" s="59">
        <v>74540.787832451941</v>
      </c>
      <c r="TM542" s="59">
        <v>74559.930898278617</v>
      </c>
      <c r="TN542" s="59">
        <v>74579.073964105279</v>
      </c>
      <c r="TO542" s="59">
        <v>74598.217029931911</v>
      </c>
      <c r="TP542" s="59">
        <v>74617.360095758588</v>
      </c>
      <c r="TQ542" s="59">
        <v>74636.503161585249</v>
      </c>
      <c r="TR542" s="59">
        <v>74655.646227411926</v>
      </c>
      <c r="TS542" s="59">
        <v>74674.789293238558</v>
      </c>
      <c r="TT542" s="59">
        <v>74693.932359065235</v>
      </c>
      <c r="TU542" s="59">
        <v>74713.075424891897</v>
      </c>
      <c r="TV542" s="59">
        <v>80782.210557913</v>
      </c>
      <c r="TW542" s="59">
        <v>80801.545054397939</v>
      </c>
      <c r="TX542" s="59">
        <v>80820.879550882863</v>
      </c>
      <c r="TY542" s="59">
        <v>80840.214047367801</v>
      </c>
      <c r="TZ542" s="59">
        <v>80859.54854385271</v>
      </c>
      <c r="UA542" s="59">
        <v>80878.883040337649</v>
      </c>
      <c r="UB542" s="59">
        <v>80898.217536822587</v>
      </c>
      <c r="UC542" s="59">
        <v>80917.552033307511</v>
      </c>
      <c r="UD542" s="59">
        <v>80936.886529792449</v>
      </c>
      <c r="UE542" s="59">
        <v>80956.221026277359</v>
      </c>
      <c r="UF542" s="59">
        <v>80975.555522762297</v>
      </c>
      <c r="UG542" s="59">
        <v>80994.890019247236</v>
      </c>
      <c r="UH542" s="59"/>
      <c r="UK542" s="59">
        <v>0</v>
      </c>
      <c r="UL542" s="59">
        <v>0</v>
      </c>
      <c r="UM542" s="59">
        <v>0</v>
      </c>
      <c r="UN542" s="59">
        <v>0</v>
      </c>
      <c r="UO542" s="59">
        <v>0</v>
      </c>
      <c r="UP542" s="59">
        <v>0</v>
      </c>
      <c r="UQ542" s="59"/>
      <c r="UT542" s="59">
        <v>0</v>
      </c>
      <c r="UU542" s="59">
        <v>0</v>
      </c>
      <c r="UV542" s="59">
        <v>0</v>
      </c>
      <c r="UW542" s="59">
        <v>0</v>
      </c>
      <c r="UX542" s="59">
        <v>0</v>
      </c>
      <c r="UY542" s="59">
        <v>0</v>
      </c>
      <c r="UZ542" s="59"/>
      <c r="VC542" s="59">
        <v>634588.71354669507</v>
      </c>
      <c r="VD542" s="59">
        <v>706643.63800924399</v>
      </c>
      <c r="VE542" s="59">
        <v>761017.63941045816</v>
      </c>
      <c r="VF542" s="59">
        <v>823083.57512024674</v>
      </c>
      <c r="VG542" s="59">
        <v>895293.46275414317</v>
      </c>
      <c r="VH542" s="59">
        <v>970662.60346296139</v>
      </c>
      <c r="VI542" s="59"/>
      <c r="VL542" s="59">
        <v>634588.71354669507</v>
      </c>
      <c r="VM542" s="59">
        <v>706643.63800924399</v>
      </c>
      <c r="VN542" s="59">
        <v>761017.63941045816</v>
      </c>
      <c r="VO542" s="59">
        <v>823083.57512024674</v>
      </c>
      <c r="VP542" s="59">
        <v>895293.46275414317</v>
      </c>
      <c r="VQ542" s="59">
        <v>970662.60346296139</v>
      </c>
      <c r="VR542" s="59"/>
      <c r="VU542" s="59">
        <v>1782843.210203039</v>
      </c>
      <c r="VV542" s="59">
        <v>2002122.8822488498</v>
      </c>
      <c r="VW542" s="59">
        <v>2164695.2602874585</v>
      </c>
      <c r="VX542" s="59">
        <v>2317522.7456637551</v>
      </c>
      <c r="VY542" s="59">
        <v>2481139.8515076148</v>
      </c>
      <c r="VZ542" s="59">
        <v>2656308.3250240539</v>
      </c>
      <c r="WA542" s="59"/>
      <c r="WC542" s="198"/>
      <c r="WD542" s="59">
        <v>148570.26751691991</v>
      </c>
      <c r="WE542" s="59">
        <v>166843.5735207375</v>
      </c>
      <c r="WF542" s="59">
        <v>180391.27169062154</v>
      </c>
      <c r="WG542" s="59">
        <v>193126.8954719796</v>
      </c>
      <c r="WH542" s="59">
        <v>206761.65429230125</v>
      </c>
      <c r="WI542" s="59">
        <v>221359.02708533782</v>
      </c>
      <c r="WJ542" s="59"/>
      <c r="WM542" s="59">
        <v>6234.5894887503109</v>
      </c>
      <c r="WN542" s="59">
        <v>7001.4088762374113</v>
      </c>
      <c r="WO542" s="59">
        <v>7569.9232769878954</v>
      </c>
      <c r="WP542" s="59">
        <v>8104.3598603432483</v>
      </c>
      <c r="WQ542" s="59">
        <v>8676.5276664834764</v>
      </c>
      <c r="WR542" s="59">
        <v>9289.0905197372158</v>
      </c>
      <c r="WS542" s="59"/>
      <c r="WV542" s="74">
        <v>101</v>
      </c>
      <c r="WW542" s="74">
        <v>113</v>
      </c>
      <c r="WX542" s="74">
        <v>125</v>
      </c>
      <c r="WY542" s="74">
        <v>137</v>
      </c>
      <c r="WZ542" s="74">
        <v>149</v>
      </c>
      <c r="XA542" s="74">
        <v>161</v>
      </c>
      <c r="XB542" s="74"/>
      <c r="XE542" s="80">
        <v>8</v>
      </c>
      <c r="XF542" s="80">
        <v>9</v>
      </c>
      <c r="XG542" s="80">
        <v>10</v>
      </c>
      <c r="XH542" s="80">
        <v>11</v>
      </c>
      <c r="XI542" s="80">
        <v>12</v>
      </c>
      <c r="XJ542" s="80">
        <v>13</v>
      </c>
      <c r="XK542" s="80"/>
      <c r="XL542" s="75"/>
      <c r="XM542" s="75"/>
      <c r="XN542" s="80">
        <v>4</v>
      </c>
      <c r="XO542" s="80">
        <v>4</v>
      </c>
      <c r="XP542" s="80">
        <v>4</v>
      </c>
      <c r="XQ542" s="80">
        <v>4</v>
      </c>
      <c r="XR542" s="80">
        <v>4</v>
      </c>
      <c r="XS542" s="80">
        <v>4</v>
      </c>
      <c r="XT542" s="80"/>
      <c r="XW542" s="80">
        <v>29</v>
      </c>
      <c r="XX542" s="80">
        <v>29</v>
      </c>
      <c r="XY542" s="80">
        <v>29</v>
      </c>
      <c r="XZ542" s="80">
        <v>29</v>
      </c>
      <c r="YA542" s="80">
        <v>29</v>
      </c>
      <c r="YB542" s="80">
        <v>29</v>
      </c>
      <c r="YC542" s="80"/>
      <c r="YF542" s="5">
        <v>12999.119084044403</v>
      </c>
      <c r="YG542" s="5">
        <v>14597.937506955015</v>
      </c>
      <c r="YH542" s="5">
        <v>15783.29003251977</v>
      </c>
      <c r="YI542" s="5">
        <v>16897.590308815677</v>
      </c>
      <c r="YJ542" s="5">
        <v>18090.560184618051</v>
      </c>
      <c r="YK542" s="5">
        <v>19367.753733652105</v>
      </c>
      <c r="YL542" s="5"/>
      <c r="YO542" s="5">
        <v>374075.36932501866</v>
      </c>
      <c r="YP542" s="5">
        <v>420084.53257424466</v>
      </c>
      <c r="YQ542" s="5">
        <v>454195.3966192737</v>
      </c>
      <c r="YR542" s="5">
        <v>486261.5916205949</v>
      </c>
      <c r="YS542" s="5">
        <v>520591.65998900856</v>
      </c>
      <c r="YT542" s="5">
        <v>557345.43118423293</v>
      </c>
      <c r="YU542" s="5"/>
      <c r="YX542" s="5">
        <v>255844.26023855686</v>
      </c>
      <c r="YY542" s="5">
        <v>416339.44016901508</v>
      </c>
      <c r="YZ542" s="5">
        <v>454195.3966192737</v>
      </c>
      <c r="ZA542" s="5">
        <v>486261.5916205949</v>
      </c>
      <c r="ZB542" s="5">
        <v>520591.65998900856</v>
      </c>
      <c r="ZC542" s="5">
        <v>557345.43118423293</v>
      </c>
      <c r="ZD542" s="5"/>
      <c r="ZG542" s="5">
        <v>6234.5894887503109</v>
      </c>
      <c r="ZH542" s="5">
        <v>7001.4088762374113</v>
      </c>
      <c r="ZI542" s="5">
        <v>7569.9232769878954</v>
      </c>
      <c r="ZJ542" s="5">
        <v>8104.3598603432483</v>
      </c>
      <c r="ZK542" s="5">
        <v>8676.5276664834764</v>
      </c>
      <c r="ZL542" s="5">
        <v>9289.0905197372158</v>
      </c>
      <c r="ZM542" s="5"/>
      <c r="ZP542" s="60">
        <v>174568.50568500871</v>
      </c>
      <c r="ZQ542" s="60">
        <v>196039.44853464753</v>
      </c>
      <c r="ZR542" s="60">
        <v>211957.85175566108</v>
      </c>
      <c r="ZS542" s="60">
        <v>226922.07608961096</v>
      </c>
      <c r="ZT542" s="60">
        <v>242942.77466153735</v>
      </c>
      <c r="ZU542" s="60">
        <v>260094.53455264203</v>
      </c>
      <c r="ZV542" s="60"/>
      <c r="ZY542" s="60">
        <v>6234.5894887503109</v>
      </c>
      <c r="ZZ542" s="60">
        <v>7001.4088762374113</v>
      </c>
      <c r="AAA542" s="60">
        <v>7569.9232769878954</v>
      </c>
      <c r="AAB542" s="60">
        <v>8104.3598603432483</v>
      </c>
      <c r="AAC542" s="60">
        <v>8676.5276664834764</v>
      </c>
      <c r="AAD542" s="60">
        <v>9289.0905197372158</v>
      </c>
      <c r="AAE542" s="60"/>
      <c r="AAH542" s="60">
        <v>1184572.0028625592</v>
      </c>
      <c r="AAI542" s="60">
        <v>1491300.0906385686</v>
      </c>
      <c r="AAJ542" s="60">
        <v>1786501.8933691434</v>
      </c>
      <c r="AAK542" s="60">
        <v>2099029.2038289015</v>
      </c>
      <c r="AAL542" s="60">
        <v>2446780.8019483401</v>
      </c>
      <c r="AAM542" s="60">
        <v>2833172.6085198508</v>
      </c>
      <c r="AAN542" s="60"/>
      <c r="AAQ542" s="5">
        <v>1359140.5085475678</v>
      </c>
      <c r="AAR542" s="5">
        <v>1687339.5391732161</v>
      </c>
      <c r="AAS542" s="5">
        <v>1998459.7451248043</v>
      </c>
      <c r="AAT542" s="5">
        <v>2325951.2799185123</v>
      </c>
      <c r="AAU542" s="5">
        <v>2689723.5766098774</v>
      </c>
      <c r="AAV542" s="5">
        <v>3093267.1430724929</v>
      </c>
    </row>
    <row r="543" spans="2:724" ht="15" customHeight="1">
      <c r="WC543" s="198"/>
    </row>
  </sheetData>
  <mergeCells count="40">
    <mergeCell ref="B203:C207"/>
    <mergeCell ref="B253:C257"/>
    <mergeCell ref="B241:C245"/>
    <mergeCell ref="B235:C239"/>
    <mergeCell ref="K271:K272"/>
    <mergeCell ref="B211:C215"/>
    <mergeCell ref="B223:C227"/>
    <mergeCell ref="B229:C233"/>
    <mergeCell ref="B217:C221"/>
    <mergeCell ref="B247:C251"/>
    <mergeCell ref="B271:B272"/>
    <mergeCell ref="C271:C272"/>
    <mergeCell ref="D271:D272"/>
    <mergeCell ref="E271:E272"/>
    <mergeCell ref="F271:F272"/>
    <mergeCell ref="G271:G272"/>
    <mergeCell ref="H271:H272"/>
    <mergeCell ref="O271:O272"/>
    <mergeCell ref="B121:E121"/>
    <mergeCell ref="B120:E120"/>
    <mergeCell ref="I271:I272"/>
    <mergeCell ref="J271:J272"/>
    <mergeCell ref="L271:L272"/>
    <mergeCell ref="M271:M272"/>
    <mergeCell ref="N271:N272"/>
    <mergeCell ref="B123:C127"/>
    <mergeCell ref="B129:C133"/>
    <mergeCell ref="B135:C139"/>
    <mergeCell ref="B173:C177"/>
    <mergeCell ref="B179:C183"/>
    <mergeCell ref="B185:C189"/>
    <mergeCell ref="B191:C195"/>
    <mergeCell ref="B65:D66"/>
    <mergeCell ref="B102:D103"/>
    <mergeCell ref="B197:C201"/>
    <mergeCell ref="B141:C145"/>
    <mergeCell ref="B147:C151"/>
    <mergeCell ref="B153:C157"/>
    <mergeCell ref="B159:C163"/>
    <mergeCell ref="B165:C169"/>
  </mergeCells>
  <dataValidations disablePrompts="1" count="7">
    <dataValidation type="list" allowBlank="1" showInputMessage="1" showErrorMessage="1" sqref="E274:E542 M274:O542 Y247:Y248 Y250:Y251 Y211:Y212 Y214:Y215 Y253:Y254 Y256:Y257 Y230 Y242 Y236 E68" xr:uid="{00000000-0002-0000-0200-000000000000}">
      <formula1>"TRUE, FALSE"</formula1>
    </dataValidation>
    <dataValidation type="list" allowBlank="1" showInputMessage="1" showErrorMessage="1" sqref="D4" xr:uid="{00000000-0002-0000-0200-000001000000}">
      <formula1>"1,2,4,12"</formula1>
    </dataValidation>
    <dataValidation type="whole" allowBlank="1" showInputMessage="1" showErrorMessage="1" sqref="D3" xr:uid="{00000000-0002-0000-0200-000002000000}">
      <formula1>1</formula1>
      <formula2>100</formula2>
    </dataValidation>
    <dataValidation type="list" allowBlank="1" showInputMessage="1" showErrorMessage="1" sqref="B60" xr:uid="{00000000-0002-0000-0200-000003000000}">
      <formula1>"USD / DOP,EUR / DOP"</formula1>
    </dataValidation>
    <dataValidation type="list" allowBlank="1" showInputMessage="1" showErrorMessage="1" sqref="B59" xr:uid="{00000000-0002-0000-0200-000004000000}">
      <formula1>"USD, EUR"</formula1>
    </dataValidation>
    <dataValidation type="list" allowBlank="1" showInputMessage="1" showErrorMessage="1" sqref="I274:I542" xr:uid="{00000000-0002-0000-0200-000005000000}">
      <formula1>$B$43:$B$47</formula1>
    </dataValidation>
    <dataValidation type="list" allowBlank="1" showInputMessage="1" showErrorMessage="1" sqref="H274:H542" xr:uid="{00000000-0002-0000-0200-000006000000}">
      <formula1>$H$18:$H$29</formula1>
    </dataValidation>
  </dataValidations>
  <pageMargins left="0.75" right="0.2" top="0.53" bottom="0.5" header="0.5" footer="0.5"/>
  <pageSetup scale="70" orientation="landscape"/>
  <headerFooter alignWithMargins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1:FN42"/>
  <sheetViews>
    <sheetView showGridLines="0" topLeftCell="A23" zoomScale="115" zoomScaleNormal="115" zoomScalePageLayoutView="115" workbookViewId="0">
      <selection activeCell="G22" sqref="G22"/>
    </sheetView>
  </sheetViews>
  <sheetFormatPr baseColWidth="10" defaultColWidth="15.6640625" defaultRowHeight="15" customHeight="1" outlineLevelCol="1"/>
  <cols>
    <col min="1" max="1" width="5.6640625" style="170" customWidth="1"/>
    <col min="2" max="2" width="5.6640625" style="166" customWidth="1"/>
    <col min="3" max="3" width="19.5" style="170" bestFit="1" customWidth="1"/>
    <col min="4" max="4" width="10.6640625" style="170" customWidth="1"/>
    <col min="5" max="5" width="10.5" style="170" customWidth="1"/>
    <col min="6" max="7" width="15.6640625" style="170" customWidth="1"/>
    <col min="8" max="13" width="15.6640625" style="170" customWidth="1" collapsed="1"/>
    <col min="14" max="14" width="5.83203125" customWidth="1"/>
    <col min="15" max="86" width="15.6640625" style="170" customWidth="1" outlineLevel="1"/>
    <col min="87" max="87" width="5.6640625" style="170" customWidth="1"/>
    <col min="88" max="90" width="5.6640625" style="170" hidden="1" customWidth="1" outlineLevel="1" collapsed="1"/>
    <col min="91" max="93" width="15.6640625" style="170" customWidth="1" collapsed="1"/>
    <col min="94" max="96" width="15.6640625" style="170"/>
    <col min="97" max="97" width="5.83203125" customWidth="1"/>
    <col min="98" max="169" width="15.6640625" style="170" customWidth="1" outlineLevel="1"/>
    <col min="170" max="16384" width="15.6640625" style="170"/>
  </cols>
  <sheetData>
    <row r="1" spans="2:170" s="167" customFormat="1" ht="15" customHeight="1">
      <c r="B1" s="166"/>
    </row>
    <row r="2" spans="2:170" s="167" customFormat="1" ht="15" customHeight="1">
      <c r="B2" s="327">
        <f>IF(D2="","",D2-1)</f>
        <v>41639</v>
      </c>
      <c r="C2" s="8" t="s">
        <v>345</v>
      </c>
      <c r="D2" s="235">
        <f>'12_GANANCIA_PERDIDAS'!D2</f>
        <v>41640</v>
      </c>
      <c r="O2" s="11"/>
      <c r="P2" s="168"/>
      <c r="Q2" s="168"/>
      <c r="R2" s="168"/>
      <c r="S2" s="168"/>
      <c r="T2" s="168"/>
      <c r="U2" s="11"/>
      <c r="V2" s="11"/>
      <c r="W2" s="11"/>
      <c r="X2" s="11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</row>
    <row r="3" spans="2:170" s="167" customFormat="1" ht="15" customHeight="1">
      <c r="B3" s="10"/>
      <c r="C3" s="8" t="s">
        <v>179</v>
      </c>
      <c r="D3" s="17">
        <f>'12_GANANCIA_PERDIDAS'!D3</f>
        <v>72</v>
      </c>
      <c r="H3" s="287">
        <f>IF(H$10="","",0)</f>
        <v>0</v>
      </c>
      <c r="I3" s="287">
        <f>IF(I$10="","",H$3+1)</f>
        <v>1</v>
      </c>
      <c r="J3" s="287">
        <f>IF(J$10="","",I$3+1)</f>
        <v>2</v>
      </c>
      <c r="K3" s="287">
        <f>IF(K$10="","",J$3+1)</f>
        <v>3</v>
      </c>
      <c r="L3" s="287">
        <f>IF(L$10="","",K$3+1)</f>
        <v>4</v>
      </c>
      <c r="M3" s="287">
        <f>IF(M$10="","",L$3+1)</f>
        <v>5</v>
      </c>
      <c r="O3" s="11"/>
      <c r="P3" s="168"/>
      <c r="Q3" s="168"/>
      <c r="R3" s="168"/>
      <c r="S3" s="168"/>
      <c r="T3" s="168"/>
      <c r="U3" s="11"/>
      <c r="V3" s="11"/>
      <c r="W3" s="11"/>
      <c r="X3" s="11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CM3" s="287">
        <f>IF(CM$10="","",0)</f>
        <v>0</v>
      </c>
      <c r="CN3" s="287">
        <f>IF(CN$10="","",CM$3+1)</f>
        <v>1</v>
      </c>
      <c r="CO3" s="287">
        <f>IF(CO$10="","",CN$3+1)</f>
        <v>2</v>
      </c>
      <c r="CP3" s="287">
        <f>IF(CP$10="","",CO$3+1)</f>
        <v>3</v>
      </c>
      <c r="CQ3" s="287">
        <f>IF(CQ$10="","",CP$3+1)</f>
        <v>4</v>
      </c>
      <c r="CR3" s="287">
        <f>IF(CR$10="","",CQ$3+1)</f>
        <v>5</v>
      </c>
    </row>
    <row r="4" spans="2:170" s="167" customFormat="1" ht="15" customHeight="1">
      <c r="B4" s="11"/>
      <c r="C4" s="9" t="s">
        <v>180</v>
      </c>
      <c r="D4" s="18">
        <f>'12_GANANCIA_PERDIDAS'!D4</f>
        <v>12</v>
      </c>
      <c r="H4" s="200">
        <f>IF(H$9="","",1)</f>
        <v>1</v>
      </c>
      <c r="I4" s="200">
        <f>IF(I$9="","",H$5+1)</f>
        <v>13</v>
      </c>
      <c r="J4" s="200">
        <f>IF(J$9="","",I$5+1)</f>
        <v>25</v>
      </c>
      <c r="K4" s="200">
        <f>IF(K$9="","",J$5+1)</f>
        <v>37</v>
      </c>
      <c r="L4" s="200">
        <f>IF(L$9="","",K$5+1)</f>
        <v>49</v>
      </c>
      <c r="M4" s="200">
        <f>IF(M$9="","",L$5+1)</f>
        <v>61</v>
      </c>
      <c r="O4" s="11"/>
      <c r="P4" s="168"/>
      <c r="Q4" s="168"/>
      <c r="R4" s="168"/>
      <c r="S4" s="168"/>
      <c r="T4" s="168"/>
      <c r="U4" s="11"/>
      <c r="V4" s="11"/>
      <c r="W4" s="11"/>
      <c r="X4" s="11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CM4" s="200">
        <f>IF(CM$9="","",1)</f>
        <v>1</v>
      </c>
      <c r="CN4" s="200">
        <f>IF(CN$9="","",CM$5+1)</f>
        <v>13</v>
      </c>
      <c r="CO4" s="200">
        <f>IF(CO$9="","",CN$5+1)</f>
        <v>25</v>
      </c>
      <c r="CP4" s="200">
        <f>IF(CP$9="","",CO$5+1)</f>
        <v>37</v>
      </c>
      <c r="CQ4" s="200">
        <f>IF(CQ$9="","",CP$5+1)</f>
        <v>49</v>
      </c>
      <c r="CR4" s="200">
        <f>IF(CR$9="","",CQ$5+1)</f>
        <v>61</v>
      </c>
      <c r="CT4" s="11"/>
      <c r="CU4" s="168"/>
      <c r="CV4" s="168"/>
      <c r="CW4" s="168"/>
      <c r="CX4" s="168"/>
      <c r="CY4" s="168"/>
      <c r="CZ4" s="11"/>
      <c r="DA4" s="11"/>
      <c r="DB4" s="11"/>
      <c r="DC4" s="11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</row>
    <row r="5" spans="2:170" s="167" customFormat="1" ht="15" customHeight="1">
      <c r="B5" s="11"/>
      <c r="C5" s="8" t="s">
        <v>346</v>
      </c>
      <c r="D5" s="21">
        <f>IF($D$2="","",EOMONTH($D$2,$D$3*12/$D$4-1))</f>
        <v>43830</v>
      </c>
      <c r="H5" s="200">
        <f t="shared" ref="H5:M5" si="0">IF(H$10="","",$D$4+H$4-1)</f>
        <v>12</v>
      </c>
      <c r="I5" s="200">
        <f t="shared" si="0"/>
        <v>24</v>
      </c>
      <c r="J5" s="200">
        <f t="shared" si="0"/>
        <v>36</v>
      </c>
      <c r="K5" s="200">
        <f t="shared" si="0"/>
        <v>48</v>
      </c>
      <c r="L5" s="200">
        <f t="shared" si="0"/>
        <v>60</v>
      </c>
      <c r="M5" s="200">
        <f t="shared" si="0"/>
        <v>72</v>
      </c>
      <c r="CM5" s="200">
        <f t="shared" ref="CM5:CR5" si="1">IF(CM$10="","",$D$4+CM$4-1)</f>
        <v>12</v>
      </c>
      <c r="CN5" s="200">
        <f t="shared" si="1"/>
        <v>24</v>
      </c>
      <c r="CO5" s="200">
        <f t="shared" si="1"/>
        <v>36</v>
      </c>
      <c r="CP5" s="200">
        <f t="shared" si="1"/>
        <v>48</v>
      </c>
      <c r="CQ5" s="200">
        <f t="shared" si="1"/>
        <v>60</v>
      </c>
      <c r="CR5" s="200">
        <f t="shared" si="1"/>
        <v>72</v>
      </c>
      <c r="CT5" s="196">
        <f t="array" ref="CT5">IF(CT$10="","",SUM((CT$9&gt;=$CM$9:$CR$9)*(CT$10&lt;=$CM$10:$CR$10)*($CM$3:$CR$3)))</f>
        <v>0</v>
      </c>
      <c r="CU5" s="196">
        <f t="array" ref="CU5">IF(CU$10="","",SUM((CU$9&gt;=$CM$9:$CR$9)*(CU$10&lt;=$CM$10:$CR$10)*($CM$3:$CR$3)))</f>
        <v>0</v>
      </c>
      <c r="CV5" s="196">
        <f t="array" ref="CV5">IF(CV$10="","",SUM((CV$9&gt;=$CM$9:$CR$9)*(CV$10&lt;=$CM$10:$CR$10)*($CM$3:$CR$3)))</f>
        <v>0</v>
      </c>
      <c r="CW5" s="196">
        <f t="array" ref="CW5">IF(CW$10="","",SUM((CW$9&gt;=$CM$9:$CR$9)*(CW$10&lt;=$CM$10:$CR$10)*($CM$3:$CR$3)))</f>
        <v>0</v>
      </c>
      <c r="CX5" s="196">
        <f t="array" ref="CX5">IF(CX$10="","",SUM((CX$9&gt;=$CM$9:$CR$9)*(CX$10&lt;=$CM$10:$CR$10)*($CM$3:$CR$3)))</f>
        <v>0</v>
      </c>
      <c r="CY5" s="196">
        <f t="array" ref="CY5">IF(CY$10="","",SUM((CY$9&gt;=$CM$9:$CR$9)*(CY$10&lt;=$CM$10:$CR$10)*($CM$3:$CR$3)))</f>
        <v>0</v>
      </c>
      <c r="CZ5" s="196">
        <f t="array" ref="CZ5">IF(CZ$10="","",SUM((CZ$9&gt;=$CM$9:$CR$9)*(CZ$10&lt;=$CM$10:$CR$10)*($CM$3:$CR$3)))</f>
        <v>0</v>
      </c>
      <c r="DA5" s="196">
        <f t="array" ref="DA5">IF(DA$10="","",SUM((DA$9&gt;=$CM$9:$CR$9)*(DA$10&lt;=$CM$10:$CR$10)*($CM$3:$CR$3)))</f>
        <v>0</v>
      </c>
      <c r="DB5" s="196">
        <f t="array" ref="DB5">IF(DB$10="","",SUM((DB$9&gt;=$CM$9:$CR$9)*(DB$10&lt;=$CM$10:$CR$10)*($CM$3:$CR$3)))</f>
        <v>0</v>
      </c>
      <c r="DC5" s="196">
        <f t="array" ref="DC5">IF(DC$10="","",SUM((DC$9&gt;=$CM$9:$CR$9)*(DC$10&lt;=$CM$10:$CR$10)*($CM$3:$CR$3)))</f>
        <v>0</v>
      </c>
      <c r="DD5" s="196">
        <f t="array" ref="DD5">IF(DD$10="","",SUM((DD$9&gt;=$CM$9:$CR$9)*(DD$10&lt;=$CM$10:$CR$10)*($CM$3:$CR$3)))</f>
        <v>0</v>
      </c>
      <c r="DE5" s="196">
        <f t="array" ref="DE5">IF(DE$10="","",SUM((DE$9&gt;=$CM$9:$CR$9)*(DE$10&lt;=$CM$10:$CR$10)*($CM$3:$CR$3)))</f>
        <v>0</v>
      </c>
      <c r="DF5" s="196">
        <f t="array" ref="DF5">IF(DF$10="","",SUM((DF$9&gt;=$CM$9:$CR$9)*(DF$10&lt;=$CM$10:$CR$10)*($CM$3:$CR$3)))</f>
        <v>1</v>
      </c>
      <c r="DG5" s="196">
        <f t="array" ref="DG5">IF(DG$10="","",SUM((DG$9&gt;=$CM$9:$CR$9)*(DG$10&lt;=$CM$10:$CR$10)*($CM$3:$CR$3)))</f>
        <v>1</v>
      </c>
      <c r="DH5" s="196">
        <f t="array" ref="DH5">IF(DH$10="","",SUM((DH$9&gt;=$CM$9:$CR$9)*(DH$10&lt;=$CM$10:$CR$10)*($CM$3:$CR$3)))</f>
        <v>1</v>
      </c>
      <c r="DI5" s="196">
        <f t="array" ref="DI5">IF(DI$10="","",SUM((DI$9&gt;=$CM$9:$CR$9)*(DI$10&lt;=$CM$10:$CR$10)*($CM$3:$CR$3)))</f>
        <v>1</v>
      </c>
      <c r="DJ5" s="196">
        <f t="array" ref="DJ5">IF(DJ$10="","",SUM((DJ$9&gt;=$CM$9:$CR$9)*(DJ$10&lt;=$CM$10:$CR$10)*($CM$3:$CR$3)))</f>
        <v>1</v>
      </c>
      <c r="DK5" s="196">
        <f t="array" ref="DK5">IF(DK$10="","",SUM((DK$9&gt;=$CM$9:$CR$9)*(DK$10&lt;=$CM$10:$CR$10)*($CM$3:$CR$3)))</f>
        <v>1</v>
      </c>
      <c r="DL5" s="196">
        <f t="array" ref="DL5">IF(DL$10="","",SUM((DL$9&gt;=$CM$9:$CR$9)*(DL$10&lt;=$CM$10:$CR$10)*($CM$3:$CR$3)))</f>
        <v>1</v>
      </c>
      <c r="DM5" s="196">
        <f t="array" ref="DM5">IF(DM$10="","",SUM((DM$9&gt;=$CM$9:$CR$9)*(DM$10&lt;=$CM$10:$CR$10)*($CM$3:$CR$3)))</f>
        <v>1</v>
      </c>
      <c r="DN5" s="196">
        <f t="array" ref="DN5">IF(DN$10="","",SUM((DN$9&gt;=$CM$9:$CR$9)*(DN$10&lt;=$CM$10:$CR$10)*($CM$3:$CR$3)))</f>
        <v>1</v>
      </c>
      <c r="DO5" s="196">
        <f t="array" ref="DO5">IF(DO$10="","",SUM((DO$9&gt;=$CM$9:$CR$9)*(DO$10&lt;=$CM$10:$CR$10)*($CM$3:$CR$3)))</f>
        <v>1</v>
      </c>
      <c r="DP5" s="196">
        <f t="array" ref="DP5">IF(DP$10="","",SUM((DP$9&gt;=$CM$9:$CR$9)*(DP$10&lt;=$CM$10:$CR$10)*($CM$3:$CR$3)))</f>
        <v>1</v>
      </c>
      <c r="DQ5" s="196">
        <f t="array" ref="DQ5">IF(DQ$10="","",SUM((DQ$9&gt;=$CM$9:$CR$9)*(DQ$10&lt;=$CM$10:$CR$10)*($CM$3:$CR$3)))</f>
        <v>1</v>
      </c>
      <c r="DR5" s="196">
        <f t="array" ref="DR5">IF(DR$10="","",SUM((DR$9&gt;=$CM$9:$CR$9)*(DR$10&lt;=$CM$10:$CR$10)*($CM$3:$CR$3)))</f>
        <v>2</v>
      </c>
      <c r="DS5" s="196">
        <f t="array" ref="DS5">IF(DS$10="","",SUM((DS$9&gt;=$CM$9:$CR$9)*(DS$10&lt;=$CM$10:$CR$10)*($CM$3:$CR$3)))</f>
        <v>2</v>
      </c>
      <c r="DT5" s="196">
        <f t="array" ref="DT5">IF(DT$10="","",SUM((DT$9&gt;=$CM$9:$CR$9)*(DT$10&lt;=$CM$10:$CR$10)*($CM$3:$CR$3)))</f>
        <v>2</v>
      </c>
      <c r="DU5" s="196">
        <f t="array" ref="DU5">IF(DU$10="","",SUM((DU$9&gt;=$CM$9:$CR$9)*(DU$10&lt;=$CM$10:$CR$10)*($CM$3:$CR$3)))</f>
        <v>2</v>
      </c>
      <c r="DV5" s="196">
        <f t="array" ref="DV5">IF(DV$10="","",SUM((DV$9&gt;=$CM$9:$CR$9)*(DV$10&lt;=$CM$10:$CR$10)*($CM$3:$CR$3)))</f>
        <v>2</v>
      </c>
      <c r="DW5" s="196">
        <f t="array" ref="DW5">IF(DW$10="","",SUM((DW$9&gt;=$CM$9:$CR$9)*(DW$10&lt;=$CM$10:$CR$10)*($CM$3:$CR$3)))</f>
        <v>2</v>
      </c>
      <c r="DX5" s="196">
        <f t="array" ref="DX5">IF(DX$10="","",SUM((DX$9&gt;=$CM$9:$CR$9)*(DX$10&lt;=$CM$10:$CR$10)*($CM$3:$CR$3)))</f>
        <v>2</v>
      </c>
      <c r="DY5" s="196">
        <f t="array" ref="DY5">IF(DY$10="","",SUM((DY$9&gt;=$CM$9:$CR$9)*(DY$10&lt;=$CM$10:$CR$10)*($CM$3:$CR$3)))</f>
        <v>2</v>
      </c>
      <c r="DZ5" s="196">
        <f t="array" ref="DZ5">IF(DZ$10="","",SUM((DZ$9&gt;=$CM$9:$CR$9)*(DZ$10&lt;=$CM$10:$CR$10)*($CM$3:$CR$3)))</f>
        <v>2</v>
      </c>
      <c r="EA5" s="196">
        <f t="array" ref="EA5">IF(EA$10="","",SUM((EA$9&gt;=$CM$9:$CR$9)*(EA$10&lt;=$CM$10:$CR$10)*($CM$3:$CR$3)))</f>
        <v>2</v>
      </c>
      <c r="EB5" s="196">
        <f t="array" ref="EB5">IF(EB$10="","",SUM((EB$9&gt;=$CM$9:$CR$9)*(EB$10&lt;=$CM$10:$CR$10)*($CM$3:$CR$3)))</f>
        <v>2</v>
      </c>
      <c r="EC5" s="196">
        <f t="array" ref="EC5">IF(EC$10="","",SUM((EC$9&gt;=$CM$9:$CR$9)*(EC$10&lt;=$CM$10:$CR$10)*($CM$3:$CR$3)))</f>
        <v>2</v>
      </c>
      <c r="ED5" s="196">
        <f t="array" ref="ED5">IF(ED$10="","",SUM((ED$9&gt;=$CM$9:$CR$9)*(ED$10&lt;=$CM$10:$CR$10)*($CM$3:$CR$3)))</f>
        <v>3</v>
      </c>
      <c r="EE5" s="196">
        <f t="array" ref="EE5">IF(EE$10="","",SUM((EE$9&gt;=$CM$9:$CR$9)*(EE$10&lt;=$CM$10:$CR$10)*($CM$3:$CR$3)))</f>
        <v>3</v>
      </c>
      <c r="EF5" s="196">
        <f t="array" ref="EF5">IF(EF$10="","",SUM((EF$9&gt;=$CM$9:$CR$9)*(EF$10&lt;=$CM$10:$CR$10)*($CM$3:$CR$3)))</f>
        <v>3</v>
      </c>
      <c r="EG5" s="196">
        <f t="array" ref="EG5">IF(EG$10="","",SUM((EG$9&gt;=$CM$9:$CR$9)*(EG$10&lt;=$CM$10:$CR$10)*($CM$3:$CR$3)))</f>
        <v>3</v>
      </c>
      <c r="EH5" s="196">
        <f t="array" ref="EH5">IF(EH$10="","",SUM((EH$9&gt;=$CM$9:$CR$9)*(EH$10&lt;=$CM$10:$CR$10)*($CM$3:$CR$3)))</f>
        <v>3</v>
      </c>
      <c r="EI5" s="196">
        <f t="array" ref="EI5">IF(EI$10="","",SUM((EI$9&gt;=$CM$9:$CR$9)*(EI$10&lt;=$CM$10:$CR$10)*($CM$3:$CR$3)))</f>
        <v>3</v>
      </c>
      <c r="EJ5" s="196">
        <f t="array" ref="EJ5">IF(EJ$10="","",SUM((EJ$9&gt;=$CM$9:$CR$9)*(EJ$10&lt;=$CM$10:$CR$10)*($CM$3:$CR$3)))</f>
        <v>3</v>
      </c>
      <c r="EK5" s="196">
        <f t="array" ref="EK5">IF(EK$10="","",SUM((EK$9&gt;=$CM$9:$CR$9)*(EK$10&lt;=$CM$10:$CR$10)*($CM$3:$CR$3)))</f>
        <v>3</v>
      </c>
      <c r="EL5" s="196">
        <f t="array" ref="EL5">IF(EL$10="","",SUM((EL$9&gt;=$CM$9:$CR$9)*(EL$10&lt;=$CM$10:$CR$10)*($CM$3:$CR$3)))</f>
        <v>3</v>
      </c>
      <c r="EM5" s="196">
        <f t="array" ref="EM5">IF(EM$10="","",SUM((EM$9&gt;=$CM$9:$CR$9)*(EM$10&lt;=$CM$10:$CR$10)*($CM$3:$CR$3)))</f>
        <v>3</v>
      </c>
      <c r="EN5" s="196">
        <f t="array" ref="EN5">IF(EN$10="","",SUM((EN$9&gt;=$CM$9:$CR$9)*(EN$10&lt;=$CM$10:$CR$10)*($CM$3:$CR$3)))</f>
        <v>3</v>
      </c>
      <c r="EO5" s="196">
        <f t="array" ref="EO5">IF(EO$10="","",SUM((EO$9&gt;=$CM$9:$CR$9)*(EO$10&lt;=$CM$10:$CR$10)*($CM$3:$CR$3)))</f>
        <v>3</v>
      </c>
      <c r="EP5" s="196">
        <f t="array" ref="EP5">IF(EP$10="","",SUM((EP$9&gt;=$CM$9:$CR$9)*(EP$10&lt;=$CM$10:$CR$10)*($CM$3:$CR$3)))</f>
        <v>4</v>
      </c>
      <c r="EQ5" s="196">
        <f t="array" ref="EQ5">IF(EQ$10="","",SUM((EQ$9&gt;=$CM$9:$CR$9)*(EQ$10&lt;=$CM$10:$CR$10)*($CM$3:$CR$3)))</f>
        <v>4</v>
      </c>
      <c r="ER5" s="196">
        <f t="array" ref="ER5">IF(ER$10="","",SUM((ER$9&gt;=$CM$9:$CR$9)*(ER$10&lt;=$CM$10:$CR$10)*($CM$3:$CR$3)))</f>
        <v>4</v>
      </c>
      <c r="ES5" s="196">
        <f t="array" ref="ES5">IF(ES$10="","",SUM((ES$9&gt;=$CM$9:$CR$9)*(ES$10&lt;=$CM$10:$CR$10)*($CM$3:$CR$3)))</f>
        <v>4</v>
      </c>
      <c r="ET5" s="196">
        <f t="array" ref="ET5">IF(ET$10="","",SUM((ET$9&gt;=$CM$9:$CR$9)*(ET$10&lt;=$CM$10:$CR$10)*($CM$3:$CR$3)))</f>
        <v>4</v>
      </c>
      <c r="EU5" s="196">
        <f t="array" ref="EU5">IF(EU$10="","",SUM((EU$9&gt;=$CM$9:$CR$9)*(EU$10&lt;=$CM$10:$CR$10)*($CM$3:$CR$3)))</f>
        <v>4</v>
      </c>
      <c r="EV5" s="196">
        <f t="array" ref="EV5">IF(EV$10="","",SUM((EV$9&gt;=$CM$9:$CR$9)*(EV$10&lt;=$CM$10:$CR$10)*($CM$3:$CR$3)))</f>
        <v>4</v>
      </c>
      <c r="EW5" s="196">
        <f t="array" ref="EW5">IF(EW$10="","",SUM((EW$9&gt;=$CM$9:$CR$9)*(EW$10&lt;=$CM$10:$CR$10)*($CM$3:$CR$3)))</f>
        <v>4</v>
      </c>
      <c r="EX5" s="196">
        <f t="array" ref="EX5">IF(EX$10="","",SUM((EX$9&gt;=$CM$9:$CR$9)*(EX$10&lt;=$CM$10:$CR$10)*($CM$3:$CR$3)))</f>
        <v>4</v>
      </c>
      <c r="EY5" s="196">
        <f t="array" ref="EY5">IF(EY$10="","",SUM((EY$9&gt;=$CM$9:$CR$9)*(EY$10&lt;=$CM$10:$CR$10)*($CM$3:$CR$3)))</f>
        <v>4</v>
      </c>
      <c r="EZ5" s="196">
        <f t="array" ref="EZ5">IF(EZ$10="","",SUM((EZ$9&gt;=$CM$9:$CR$9)*(EZ$10&lt;=$CM$10:$CR$10)*($CM$3:$CR$3)))</f>
        <v>4</v>
      </c>
      <c r="FA5" s="196">
        <f t="array" ref="FA5">IF(FA$10="","",SUM((FA$9&gt;=$CM$9:$CR$9)*(FA$10&lt;=$CM$10:$CR$10)*($CM$3:$CR$3)))</f>
        <v>4</v>
      </c>
      <c r="FB5" s="196">
        <f t="array" ref="FB5">IF(FB$10="","",SUM((FB$9&gt;=$CM$9:$CR$9)*(FB$10&lt;=$CM$10:$CR$10)*($CM$3:$CR$3)))</f>
        <v>5</v>
      </c>
      <c r="FC5" s="196">
        <f t="array" ref="FC5">IF(FC$10="","",SUM((FC$9&gt;=$CM$9:$CR$9)*(FC$10&lt;=$CM$10:$CR$10)*($CM$3:$CR$3)))</f>
        <v>5</v>
      </c>
      <c r="FD5" s="196">
        <f t="array" ref="FD5">IF(FD$10="","",SUM((FD$9&gt;=$CM$9:$CR$9)*(FD$10&lt;=$CM$10:$CR$10)*($CM$3:$CR$3)))</f>
        <v>5</v>
      </c>
      <c r="FE5" s="196">
        <f t="array" ref="FE5">IF(FE$10="","",SUM((FE$9&gt;=$CM$9:$CR$9)*(FE$10&lt;=$CM$10:$CR$10)*($CM$3:$CR$3)))</f>
        <v>5</v>
      </c>
      <c r="FF5" s="196">
        <f t="array" ref="FF5">IF(FF$10="","",SUM((FF$9&gt;=$CM$9:$CR$9)*(FF$10&lt;=$CM$10:$CR$10)*($CM$3:$CR$3)))</f>
        <v>5</v>
      </c>
      <c r="FG5" s="196">
        <f t="array" ref="FG5">IF(FG$10="","",SUM((FG$9&gt;=$CM$9:$CR$9)*(FG$10&lt;=$CM$10:$CR$10)*($CM$3:$CR$3)))</f>
        <v>5</v>
      </c>
      <c r="FH5" s="196">
        <f t="array" ref="FH5">IF(FH$10="","",SUM((FH$9&gt;=$CM$9:$CR$9)*(FH$10&lt;=$CM$10:$CR$10)*($CM$3:$CR$3)))</f>
        <v>5</v>
      </c>
      <c r="FI5" s="196">
        <f t="array" ref="FI5">IF(FI$10="","",SUM((FI$9&gt;=$CM$9:$CR$9)*(FI$10&lt;=$CM$10:$CR$10)*($CM$3:$CR$3)))</f>
        <v>5</v>
      </c>
      <c r="FJ5" s="196">
        <f t="array" ref="FJ5">IF(FJ$10="","",SUM((FJ$9&gt;=$CM$9:$CR$9)*(FJ$10&lt;=$CM$10:$CR$10)*($CM$3:$CR$3)))</f>
        <v>5</v>
      </c>
      <c r="FK5" s="196">
        <f t="array" ref="FK5">IF(FK$10="","",SUM((FK$9&gt;=$CM$9:$CR$9)*(FK$10&lt;=$CM$10:$CR$10)*($CM$3:$CR$3)))</f>
        <v>5</v>
      </c>
      <c r="FL5" s="196">
        <f t="array" ref="FL5">IF(FL$10="","",SUM((FL$9&gt;=$CM$9:$CR$9)*(FL$10&lt;=$CM$10:$CR$10)*($CM$3:$CR$3)))</f>
        <v>5</v>
      </c>
      <c r="FM5" s="196">
        <f t="array" ref="FM5">IF(FM$10="","",SUM((FM$9&gt;=$CM$9:$CR$9)*(FM$10&lt;=$CM$10:$CR$10)*($CM$3:$CR$3)))</f>
        <v>5</v>
      </c>
    </row>
    <row r="6" spans="2:170" s="167" customFormat="1" ht="15" customHeight="1">
      <c r="B6" s="11"/>
      <c r="C6" s="8" t="s">
        <v>398</v>
      </c>
      <c r="D6" s="309">
        <f>COUNTA(F$15:F$995)</f>
        <v>28</v>
      </c>
      <c r="G6" s="11"/>
      <c r="H6" s="11"/>
      <c r="I6" s="11"/>
      <c r="J6" s="11"/>
      <c r="K6" s="12"/>
      <c r="L6" s="14"/>
      <c r="M6" s="15"/>
      <c r="O6" s="16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CM6" s="11"/>
      <c r="CN6" s="11"/>
      <c r="CO6" s="11"/>
      <c r="CP6" s="12"/>
      <c r="CQ6" s="14"/>
      <c r="CR6" s="15"/>
      <c r="CT6" s="16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</row>
    <row r="7" spans="2:170" s="169" customFormat="1" ht="15" customHeight="1">
      <c r="B7" s="12"/>
      <c r="C7" s="290" t="s">
        <v>377</v>
      </c>
      <c r="D7" s="222">
        <v>1000</v>
      </c>
      <c r="H7" s="288" t="s">
        <v>401</v>
      </c>
      <c r="I7" s="289"/>
      <c r="J7" s="289"/>
      <c r="K7" s="289"/>
      <c r="L7" s="289"/>
      <c r="M7" s="289"/>
      <c r="O7" s="19">
        <f>IF(O$10="","",0+1)</f>
        <v>1</v>
      </c>
      <c r="P7" s="19">
        <f t="shared" ref="P7:CA7" si="2">IF(P$10="","",O$7+1)</f>
        <v>2</v>
      </c>
      <c r="Q7" s="19">
        <f t="shared" si="2"/>
        <v>3</v>
      </c>
      <c r="R7" s="19">
        <f t="shared" si="2"/>
        <v>4</v>
      </c>
      <c r="S7" s="19">
        <f t="shared" si="2"/>
        <v>5</v>
      </c>
      <c r="T7" s="19">
        <f t="shared" si="2"/>
        <v>6</v>
      </c>
      <c r="U7" s="19">
        <f t="shared" si="2"/>
        <v>7</v>
      </c>
      <c r="V7" s="19">
        <f t="shared" si="2"/>
        <v>8</v>
      </c>
      <c r="W7" s="19">
        <f t="shared" si="2"/>
        <v>9</v>
      </c>
      <c r="X7" s="19">
        <f t="shared" si="2"/>
        <v>10</v>
      </c>
      <c r="Y7" s="19">
        <f t="shared" si="2"/>
        <v>11</v>
      </c>
      <c r="Z7" s="19">
        <f t="shared" si="2"/>
        <v>12</v>
      </c>
      <c r="AA7" s="19">
        <f t="shared" si="2"/>
        <v>13</v>
      </c>
      <c r="AB7" s="19">
        <f t="shared" si="2"/>
        <v>14</v>
      </c>
      <c r="AC7" s="19">
        <f t="shared" si="2"/>
        <v>15</v>
      </c>
      <c r="AD7" s="19">
        <f t="shared" si="2"/>
        <v>16</v>
      </c>
      <c r="AE7" s="19">
        <f t="shared" si="2"/>
        <v>17</v>
      </c>
      <c r="AF7" s="19">
        <f t="shared" si="2"/>
        <v>18</v>
      </c>
      <c r="AG7" s="19">
        <f t="shared" si="2"/>
        <v>19</v>
      </c>
      <c r="AH7" s="19">
        <f t="shared" si="2"/>
        <v>20</v>
      </c>
      <c r="AI7" s="19">
        <f t="shared" si="2"/>
        <v>21</v>
      </c>
      <c r="AJ7" s="19">
        <f t="shared" si="2"/>
        <v>22</v>
      </c>
      <c r="AK7" s="19">
        <f t="shared" si="2"/>
        <v>23</v>
      </c>
      <c r="AL7" s="19">
        <f t="shared" si="2"/>
        <v>24</v>
      </c>
      <c r="AM7" s="19">
        <f t="shared" si="2"/>
        <v>25</v>
      </c>
      <c r="AN7" s="19">
        <f t="shared" si="2"/>
        <v>26</v>
      </c>
      <c r="AO7" s="19">
        <f t="shared" si="2"/>
        <v>27</v>
      </c>
      <c r="AP7" s="19">
        <f t="shared" si="2"/>
        <v>28</v>
      </c>
      <c r="AQ7" s="19">
        <f t="shared" si="2"/>
        <v>29</v>
      </c>
      <c r="AR7" s="19">
        <f t="shared" si="2"/>
        <v>30</v>
      </c>
      <c r="AS7" s="19">
        <f t="shared" si="2"/>
        <v>31</v>
      </c>
      <c r="AT7" s="19">
        <f t="shared" si="2"/>
        <v>32</v>
      </c>
      <c r="AU7" s="19">
        <f t="shared" si="2"/>
        <v>33</v>
      </c>
      <c r="AV7" s="19">
        <f t="shared" si="2"/>
        <v>34</v>
      </c>
      <c r="AW7" s="19">
        <f t="shared" si="2"/>
        <v>35</v>
      </c>
      <c r="AX7" s="19">
        <f t="shared" si="2"/>
        <v>36</v>
      </c>
      <c r="AY7" s="19">
        <f t="shared" si="2"/>
        <v>37</v>
      </c>
      <c r="AZ7" s="19">
        <f t="shared" si="2"/>
        <v>38</v>
      </c>
      <c r="BA7" s="19">
        <f t="shared" si="2"/>
        <v>39</v>
      </c>
      <c r="BB7" s="19">
        <f t="shared" si="2"/>
        <v>40</v>
      </c>
      <c r="BC7" s="19">
        <f t="shared" si="2"/>
        <v>41</v>
      </c>
      <c r="BD7" s="19">
        <f t="shared" si="2"/>
        <v>42</v>
      </c>
      <c r="BE7" s="19">
        <f t="shared" si="2"/>
        <v>43</v>
      </c>
      <c r="BF7" s="19">
        <f t="shared" si="2"/>
        <v>44</v>
      </c>
      <c r="BG7" s="19">
        <f t="shared" si="2"/>
        <v>45</v>
      </c>
      <c r="BH7" s="19">
        <f t="shared" si="2"/>
        <v>46</v>
      </c>
      <c r="BI7" s="19">
        <f t="shared" si="2"/>
        <v>47</v>
      </c>
      <c r="BJ7" s="19">
        <f t="shared" si="2"/>
        <v>48</v>
      </c>
      <c r="BK7" s="19">
        <f t="shared" si="2"/>
        <v>49</v>
      </c>
      <c r="BL7" s="19">
        <f t="shared" si="2"/>
        <v>50</v>
      </c>
      <c r="BM7" s="19">
        <f t="shared" si="2"/>
        <v>51</v>
      </c>
      <c r="BN7" s="19">
        <f t="shared" si="2"/>
        <v>52</v>
      </c>
      <c r="BO7" s="19">
        <f t="shared" si="2"/>
        <v>53</v>
      </c>
      <c r="BP7" s="19">
        <f t="shared" si="2"/>
        <v>54</v>
      </c>
      <c r="BQ7" s="19">
        <f t="shared" si="2"/>
        <v>55</v>
      </c>
      <c r="BR7" s="19">
        <f t="shared" si="2"/>
        <v>56</v>
      </c>
      <c r="BS7" s="19">
        <f t="shared" si="2"/>
        <v>57</v>
      </c>
      <c r="BT7" s="19">
        <f t="shared" si="2"/>
        <v>58</v>
      </c>
      <c r="BU7" s="19">
        <f t="shared" si="2"/>
        <v>59</v>
      </c>
      <c r="BV7" s="19">
        <f t="shared" si="2"/>
        <v>60</v>
      </c>
      <c r="BW7" s="19">
        <f t="shared" si="2"/>
        <v>61</v>
      </c>
      <c r="BX7" s="19">
        <f t="shared" si="2"/>
        <v>62</v>
      </c>
      <c r="BY7" s="19">
        <f t="shared" si="2"/>
        <v>63</v>
      </c>
      <c r="BZ7" s="19">
        <f t="shared" si="2"/>
        <v>64</v>
      </c>
      <c r="CA7" s="19">
        <f t="shared" si="2"/>
        <v>65</v>
      </c>
      <c r="CB7" s="19">
        <f t="shared" ref="CB7:CI7" si="3">IF(CB$10="","",CA$7+1)</f>
        <v>66</v>
      </c>
      <c r="CC7" s="19">
        <f t="shared" si="3"/>
        <v>67</v>
      </c>
      <c r="CD7" s="19">
        <f t="shared" si="3"/>
        <v>68</v>
      </c>
      <c r="CE7" s="19">
        <f t="shared" si="3"/>
        <v>69</v>
      </c>
      <c r="CF7" s="19">
        <f t="shared" si="3"/>
        <v>70</v>
      </c>
      <c r="CG7" s="19">
        <f t="shared" si="3"/>
        <v>71</v>
      </c>
      <c r="CH7" s="19">
        <f t="shared" si="3"/>
        <v>72</v>
      </c>
      <c r="CI7" s="308" t="str">
        <f t="shared" si="3"/>
        <v/>
      </c>
      <c r="CM7" s="288" t="s">
        <v>402</v>
      </c>
      <c r="CN7" s="289"/>
      <c r="CO7" s="289"/>
      <c r="CP7" s="289"/>
      <c r="CQ7" s="289"/>
      <c r="CR7" s="289"/>
      <c r="CT7" s="19">
        <f>IF(CT$10="","",0+1)</f>
        <v>1</v>
      </c>
      <c r="CU7" s="19">
        <f t="shared" ref="CU7:FF7" si="4">IF(CU$10="","",CT$7+1)</f>
        <v>2</v>
      </c>
      <c r="CV7" s="19">
        <f t="shared" si="4"/>
        <v>3</v>
      </c>
      <c r="CW7" s="19">
        <f t="shared" si="4"/>
        <v>4</v>
      </c>
      <c r="CX7" s="19">
        <f t="shared" si="4"/>
        <v>5</v>
      </c>
      <c r="CY7" s="19">
        <f t="shared" si="4"/>
        <v>6</v>
      </c>
      <c r="CZ7" s="19">
        <f t="shared" si="4"/>
        <v>7</v>
      </c>
      <c r="DA7" s="19">
        <f t="shared" si="4"/>
        <v>8</v>
      </c>
      <c r="DB7" s="19">
        <f t="shared" si="4"/>
        <v>9</v>
      </c>
      <c r="DC7" s="19">
        <f t="shared" si="4"/>
        <v>10</v>
      </c>
      <c r="DD7" s="19">
        <f t="shared" si="4"/>
        <v>11</v>
      </c>
      <c r="DE7" s="19">
        <f t="shared" si="4"/>
        <v>12</v>
      </c>
      <c r="DF7" s="19">
        <f t="shared" si="4"/>
        <v>13</v>
      </c>
      <c r="DG7" s="19">
        <f t="shared" si="4"/>
        <v>14</v>
      </c>
      <c r="DH7" s="19">
        <f t="shared" si="4"/>
        <v>15</v>
      </c>
      <c r="DI7" s="19">
        <f t="shared" si="4"/>
        <v>16</v>
      </c>
      <c r="DJ7" s="19">
        <f t="shared" si="4"/>
        <v>17</v>
      </c>
      <c r="DK7" s="19">
        <f t="shared" si="4"/>
        <v>18</v>
      </c>
      <c r="DL7" s="19">
        <f t="shared" si="4"/>
        <v>19</v>
      </c>
      <c r="DM7" s="19">
        <f t="shared" si="4"/>
        <v>20</v>
      </c>
      <c r="DN7" s="19">
        <f t="shared" si="4"/>
        <v>21</v>
      </c>
      <c r="DO7" s="19">
        <f t="shared" si="4"/>
        <v>22</v>
      </c>
      <c r="DP7" s="19">
        <f t="shared" si="4"/>
        <v>23</v>
      </c>
      <c r="DQ7" s="19">
        <f t="shared" si="4"/>
        <v>24</v>
      </c>
      <c r="DR7" s="19">
        <f t="shared" si="4"/>
        <v>25</v>
      </c>
      <c r="DS7" s="19">
        <f t="shared" si="4"/>
        <v>26</v>
      </c>
      <c r="DT7" s="19">
        <f t="shared" si="4"/>
        <v>27</v>
      </c>
      <c r="DU7" s="19">
        <f t="shared" si="4"/>
        <v>28</v>
      </c>
      <c r="DV7" s="19">
        <f t="shared" si="4"/>
        <v>29</v>
      </c>
      <c r="DW7" s="19">
        <f t="shared" si="4"/>
        <v>30</v>
      </c>
      <c r="DX7" s="19">
        <f t="shared" si="4"/>
        <v>31</v>
      </c>
      <c r="DY7" s="19">
        <f t="shared" si="4"/>
        <v>32</v>
      </c>
      <c r="DZ7" s="19">
        <f t="shared" si="4"/>
        <v>33</v>
      </c>
      <c r="EA7" s="19">
        <f t="shared" si="4"/>
        <v>34</v>
      </c>
      <c r="EB7" s="19">
        <f t="shared" si="4"/>
        <v>35</v>
      </c>
      <c r="EC7" s="19">
        <f t="shared" si="4"/>
        <v>36</v>
      </c>
      <c r="ED7" s="19">
        <f t="shared" si="4"/>
        <v>37</v>
      </c>
      <c r="EE7" s="19">
        <f t="shared" si="4"/>
        <v>38</v>
      </c>
      <c r="EF7" s="19">
        <f t="shared" si="4"/>
        <v>39</v>
      </c>
      <c r="EG7" s="19">
        <f t="shared" si="4"/>
        <v>40</v>
      </c>
      <c r="EH7" s="19">
        <f t="shared" si="4"/>
        <v>41</v>
      </c>
      <c r="EI7" s="19">
        <f t="shared" si="4"/>
        <v>42</v>
      </c>
      <c r="EJ7" s="19">
        <f t="shared" si="4"/>
        <v>43</v>
      </c>
      <c r="EK7" s="19">
        <f t="shared" si="4"/>
        <v>44</v>
      </c>
      <c r="EL7" s="19">
        <f t="shared" si="4"/>
        <v>45</v>
      </c>
      <c r="EM7" s="19">
        <f t="shared" si="4"/>
        <v>46</v>
      </c>
      <c r="EN7" s="19">
        <f t="shared" si="4"/>
        <v>47</v>
      </c>
      <c r="EO7" s="19">
        <f t="shared" si="4"/>
        <v>48</v>
      </c>
      <c r="EP7" s="19">
        <f t="shared" si="4"/>
        <v>49</v>
      </c>
      <c r="EQ7" s="19">
        <f t="shared" si="4"/>
        <v>50</v>
      </c>
      <c r="ER7" s="19">
        <f t="shared" si="4"/>
        <v>51</v>
      </c>
      <c r="ES7" s="19">
        <f t="shared" si="4"/>
        <v>52</v>
      </c>
      <c r="ET7" s="19">
        <f t="shared" si="4"/>
        <v>53</v>
      </c>
      <c r="EU7" s="19">
        <f t="shared" si="4"/>
        <v>54</v>
      </c>
      <c r="EV7" s="19">
        <f t="shared" si="4"/>
        <v>55</v>
      </c>
      <c r="EW7" s="19">
        <f t="shared" si="4"/>
        <v>56</v>
      </c>
      <c r="EX7" s="19">
        <f t="shared" si="4"/>
        <v>57</v>
      </c>
      <c r="EY7" s="19">
        <f t="shared" si="4"/>
        <v>58</v>
      </c>
      <c r="EZ7" s="19">
        <f t="shared" si="4"/>
        <v>59</v>
      </c>
      <c r="FA7" s="19">
        <f t="shared" si="4"/>
        <v>60</v>
      </c>
      <c r="FB7" s="19">
        <f t="shared" si="4"/>
        <v>61</v>
      </c>
      <c r="FC7" s="19">
        <f t="shared" si="4"/>
        <v>62</v>
      </c>
      <c r="FD7" s="19">
        <f t="shared" si="4"/>
        <v>63</v>
      </c>
      <c r="FE7" s="19">
        <f t="shared" si="4"/>
        <v>64</v>
      </c>
      <c r="FF7" s="19">
        <f t="shared" si="4"/>
        <v>65</v>
      </c>
      <c r="FG7" s="19">
        <f t="shared" ref="FG7:FN7" si="5">IF(FG$10="","",FF$7+1)</f>
        <v>66</v>
      </c>
      <c r="FH7" s="19">
        <f t="shared" si="5"/>
        <v>67</v>
      </c>
      <c r="FI7" s="19">
        <f t="shared" si="5"/>
        <v>68</v>
      </c>
      <c r="FJ7" s="19">
        <f t="shared" si="5"/>
        <v>69</v>
      </c>
      <c r="FK7" s="19">
        <f t="shared" si="5"/>
        <v>70</v>
      </c>
      <c r="FL7" s="19">
        <f t="shared" si="5"/>
        <v>71</v>
      </c>
      <c r="FM7" s="19">
        <f t="shared" si="5"/>
        <v>72</v>
      </c>
      <c r="FN7" s="308" t="str">
        <f t="shared" si="5"/>
        <v/>
      </c>
    </row>
    <row r="8" spans="2:170" s="167" customFormat="1" ht="15" customHeight="1">
      <c r="B8" s="166"/>
    </row>
    <row r="9" spans="2:170" s="167" customFormat="1" ht="15" customHeight="1">
      <c r="B9" s="12"/>
      <c r="C9" s="49" t="s">
        <v>417</v>
      </c>
      <c r="D9" s="310"/>
      <c r="E9" s="50"/>
      <c r="F9" s="50"/>
      <c r="G9" s="51"/>
      <c r="H9" s="22">
        <f>IF(H10="","",$B$2+1)</f>
        <v>41640</v>
      </c>
      <c r="I9" s="22">
        <f>IF(I10="","",H10+1)</f>
        <v>42005</v>
      </c>
      <c r="J9" s="22">
        <f t="shared" ref="J9:M9" si="6">IF(J10="","",I10+1)</f>
        <v>42370</v>
      </c>
      <c r="K9" s="22">
        <f t="shared" si="6"/>
        <v>42736</v>
      </c>
      <c r="L9" s="22">
        <f t="shared" si="6"/>
        <v>43101</v>
      </c>
      <c r="M9" s="22">
        <f t="shared" si="6"/>
        <v>43466</v>
      </c>
      <c r="O9" s="20">
        <f>IF(O10="","",$B$2+1)</f>
        <v>41640</v>
      </c>
      <c r="P9" s="20">
        <f>IF(P10="","",O10+1)</f>
        <v>41671</v>
      </c>
      <c r="Q9" s="20">
        <f t="shared" ref="Q9:CB9" si="7">IF(Q10="","",P10+1)</f>
        <v>41699</v>
      </c>
      <c r="R9" s="20">
        <f t="shared" si="7"/>
        <v>41730</v>
      </c>
      <c r="S9" s="20">
        <f t="shared" si="7"/>
        <v>41760</v>
      </c>
      <c r="T9" s="20">
        <f t="shared" si="7"/>
        <v>41791</v>
      </c>
      <c r="U9" s="20">
        <f t="shared" si="7"/>
        <v>41821</v>
      </c>
      <c r="V9" s="20">
        <f t="shared" si="7"/>
        <v>41852</v>
      </c>
      <c r="W9" s="20">
        <f t="shared" si="7"/>
        <v>41883</v>
      </c>
      <c r="X9" s="20">
        <f t="shared" si="7"/>
        <v>41913</v>
      </c>
      <c r="Y9" s="20">
        <f t="shared" si="7"/>
        <v>41944</v>
      </c>
      <c r="Z9" s="20">
        <f t="shared" si="7"/>
        <v>41974</v>
      </c>
      <c r="AA9" s="20">
        <f t="shared" si="7"/>
        <v>42005</v>
      </c>
      <c r="AB9" s="20">
        <f t="shared" si="7"/>
        <v>42036</v>
      </c>
      <c r="AC9" s="20">
        <f t="shared" si="7"/>
        <v>42064</v>
      </c>
      <c r="AD9" s="20">
        <f t="shared" si="7"/>
        <v>42095</v>
      </c>
      <c r="AE9" s="20">
        <f t="shared" si="7"/>
        <v>42125</v>
      </c>
      <c r="AF9" s="20">
        <f t="shared" si="7"/>
        <v>42156</v>
      </c>
      <c r="AG9" s="20">
        <f t="shared" si="7"/>
        <v>42186</v>
      </c>
      <c r="AH9" s="20">
        <f t="shared" si="7"/>
        <v>42217</v>
      </c>
      <c r="AI9" s="20">
        <f t="shared" si="7"/>
        <v>42248</v>
      </c>
      <c r="AJ9" s="20">
        <f t="shared" si="7"/>
        <v>42278</v>
      </c>
      <c r="AK9" s="20">
        <f t="shared" si="7"/>
        <v>42309</v>
      </c>
      <c r="AL9" s="20">
        <f t="shared" si="7"/>
        <v>42339</v>
      </c>
      <c r="AM9" s="20">
        <f t="shared" si="7"/>
        <v>42370</v>
      </c>
      <c r="AN9" s="20">
        <f t="shared" si="7"/>
        <v>42401</v>
      </c>
      <c r="AO9" s="20">
        <f t="shared" si="7"/>
        <v>42430</v>
      </c>
      <c r="AP9" s="20">
        <f t="shared" si="7"/>
        <v>42461</v>
      </c>
      <c r="AQ9" s="20">
        <f t="shared" si="7"/>
        <v>42491</v>
      </c>
      <c r="AR9" s="20">
        <f t="shared" si="7"/>
        <v>42522</v>
      </c>
      <c r="AS9" s="20">
        <f t="shared" si="7"/>
        <v>42552</v>
      </c>
      <c r="AT9" s="20">
        <f t="shared" si="7"/>
        <v>42583</v>
      </c>
      <c r="AU9" s="20">
        <f t="shared" si="7"/>
        <v>42614</v>
      </c>
      <c r="AV9" s="20">
        <f t="shared" si="7"/>
        <v>42644</v>
      </c>
      <c r="AW9" s="20">
        <f t="shared" si="7"/>
        <v>42675</v>
      </c>
      <c r="AX9" s="20">
        <f t="shared" si="7"/>
        <v>42705</v>
      </c>
      <c r="AY9" s="20">
        <f t="shared" si="7"/>
        <v>42736</v>
      </c>
      <c r="AZ9" s="20">
        <f t="shared" si="7"/>
        <v>42767</v>
      </c>
      <c r="BA9" s="20">
        <f t="shared" si="7"/>
        <v>42795</v>
      </c>
      <c r="BB9" s="20">
        <f t="shared" si="7"/>
        <v>42826</v>
      </c>
      <c r="BC9" s="20">
        <f t="shared" si="7"/>
        <v>42856</v>
      </c>
      <c r="BD9" s="20">
        <f t="shared" si="7"/>
        <v>42887</v>
      </c>
      <c r="BE9" s="20">
        <f t="shared" si="7"/>
        <v>42917</v>
      </c>
      <c r="BF9" s="20">
        <f t="shared" si="7"/>
        <v>42948</v>
      </c>
      <c r="BG9" s="20">
        <f t="shared" si="7"/>
        <v>42979</v>
      </c>
      <c r="BH9" s="20">
        <f t="shared" si="7"/>
        <v>43009</v>
      </c>
      <c r="BI9" s="20">
        <f t="shared" si="7"/>
        <v>43040</v>
      </c>
      <c r="BJ9" s="20">
        <f t="shared" si="7"/>
        <v>43070</v>
      </c>
      <c r="BK9" s="20">
        <f t="shared" si="7"/>
        <v>43101</v>
      </c>
      <c r="BL9" s="20">
        <f t="shared" si="7"/>
        <v>43132</v>
      </c>
      <c r="BM9" s="20">
        <f t="shared" si="7"/>
        <v>43160</v>
      </c>
      <c r="BN9" s="20">
        <f t="shared" si="7"/>
        <v>43191</v>
      </c>
      <c r="BO9" s="20">
        <f t="shared" si="7"/>
        <v>43221</v>
      </c>
      <c r="BP9" s="20">
        <f t="shared" si="7"/>
        <v>43252</v>
      </c>
      <c r="BQ9" s="20">
        <f t="shared" si="7"/>
        <v>43282</v>
      </c>
      <c r="BR9" s="20">
        <f t="shared" si="7"/>
        <v>43313</v>
      </c>
      <c r="BS9" s="20">
        <f t="shared" si="7"/>
        <v>43344</v>
      </c>
      <c r="BT9" s="20">
        <f t="shared" si="7"/>
        <v>43374</v>
      </c>
      <c r="BU9" s="20">
        <f t="shared" si="7"/>
        <v>43405</v>
      </c>
      <c r="BV9" s="20">
        <f t="shared" si="7"/>
        <v>43435</v>
      </c>
      <c r="BW9" s="20">
        <f t="shared" si="7"/>
        <v>43466</v>
      </c>
      <c r="BX9" s="20">
        <f t="shared" si="7"/>
        <v>43497</v>
      </c>
      <c r="BY9" s="20">
        <f t="shared" si="7"/>
        <v>43525</v>
      </c>
      <c r="BZ9" s="20">
        <f t="shared" si="7"/>
        <v>43556</v>
      </c>
      <c r="CA9" s="20">
        <f t="shared" si="7"/>
        <v>43586</v>
      </c>
      <c r="CB9" s="20">
        <f t="shared" si="7"/>
        <v>43617</v>
      </c>
      <c r="CC9" s="20">
        <f t="shared" ref="CC9:CH9" si="8">IF(CC10="","",CB10+1)</f>
        <v>43647</v>
      </c>
      <c r="CD9" s="20">
        <f t="shared" si="8"/>
        <v>43678</v>
      </c>
      <c r="CE9" s="20">
        <f t="shared" si="8"/>
        <v>43709</v>
      </c>
      <c r="CF9" s="20">
        <f t="shared" si="8"/>
        <v>43739</v>
      </c>
      <c r="CG9" s="20">
        <f t="shared" si="8"/>
        <v>43770</v>
      </c>
      <c r="CH9" s="20">
        <f t="shared" si="8"/>
        <v>43800</v>
      </c>
      <c r="CM9" s="22">
        <f>IF(CM10="","",$B$2+1)</f>
        <v>41640</v>
      </c>
      <c r="CN9" s="22">
        <f>IF(CN10="","",CM10+1)</f>
        <v>42005</v>
      </c>
      <c r="CO9" s="22">
        <f t="shared" ref="CO9:CR9" si="9">IF(CO10="","",CN10+1)</f>
        <v>42370</v>
      </c>
      <c r="CP9" s="22">
        <f t="shared" si="9"/>
        <v>42736</v>
      </c>
      <c r="CQ9" s="22">
        <f t="shared" si="9"/>
        <v>43101</v>
      </c>
      <c r="CR9" s="22">
        <f t="shared" si="9"/>
        <v>43466</v>
      </c>
      <c r="CT9" s="20">
        <f>IF(CT10="","",$B$2+1)</f>
        <v>41640</v>
      </c>
      <c r="CU9" s="20">
        <f>IF(CU10="","",CT10+1)</f>
        <v>41671</v>
      </c>
      <c r="CV9" s="20">
        <f t="shared" ref="CV9:FG9" si="10">IF(CV10="","",CU10+1)</f>
        <v>41699</v>
      </c>
      <c r="CW9" s="20">
        <f t="shared" si="10"/>
        <v>41730</v>
      </c>
      <c r="CX9" s="20">
        <f t="shared" si="10"/>
        <v>41760</v>
      </c>
      <c r="CY9" s="20">
        <f t="shared" si="10"/>
        <v>41791</v>
      </c>
      <c r="CZ9" s="20">
        <f t="shared" si="10"/>
        <v>41821</v>
      </c>
      <c r="DA9" s="20">
        <f t="shared" si="10"/>
        <v>41852</v>
      </c>
      <c r="DB9" s="20">
        <f t="shared" si="10"/>
        <v>41883</v>
      </c>
      <c r="DC9" s="20">
        <f t="shared" si="10"/>
        <v>41913</v>
      </c>
      <c r="DD9" s="20">
        <f t="shared" si="10"/>
        <v>41944</v>
      </c>
      <c r="DE9" s="20">
        <f t="shared" si="10"/>
        <v>41974</v>
      </c>
      <c r="DF9" s="20">
        <f t="shared" si="10"/>
        <v>42005</v>
      </c>
      <c r="DG9" s="20">
        <f t="shared" si="10"/>
        <v>42036</v>
      </c>
      <c r="DH9" s="20">
        <f t="shared" si="10"/>
        <v>42064</v>
      </c>
      <c r="DI9" s="20">
        <f t="shared" si="10"/>
        <v>42095</v>
      </c>
      <c r="DJ9" s="20">
        <f t="shared" si="10"/>
        <v>42125</v>
      </c>
      <c r="DK9" s="20">
        <f t="shared" si="10"/>
        <v>42156</v>
      </c>
      <c r="DL9" s="20">
        <f t="shared" si="10"/>
        <v>42186</v>
      </c>
      <c r="DM9" s="20">
        <f t="shared" si="10"/>
        <v>42217</v>
      </c>
      <c r="DN9" s="20">
        <f t="shared" si="10"/>
        <v>42248</v>
      </c>
      <c r="DO9" s="20">
        <f t="shared" si="10"/>
        <v>42278</v>
      </c>
      <c r="DP9" s="20">
        <f t="shared" si="10"/>
        <v>42309</v>
      </c>
      <c r="DQ9" s="20">
        <f t="shared" si="10"/>
        <v>42339</v>
      </c>
      <c r="DR9" s="20">
        <f t="shared" si="10"/>
        <v>42370</v>
      </c>
      <c r="DS9" s="20">
        <f t="shared" si="10"/>
        <v>42401</v>
      </c>
      <c r="DT9" s="20">
        <f t="shared" si="10"/>
        <v>42430</v>
      </c>
      <c r="DU9" s="20">
        <f t="shared" si="10"/>
        <v>42461</v>
      </c>
      <c r="DV9" s="20">
        <f t="shared" si="10"/>
        <v>42491</v>
      </c>
      <c r="DW9" s="20">
        <f t="shared" si="10"/>
        <v>42522</v>
      </c>
      <c r="DX9" s="20">
        <f t="shared" si="10"/>
        <v>42552</v>
      </c>
      <c r="DY9" s="20">
        <f t="shared" si="10"/>
        <v>42583</v>
      </c>
      <c r="DZ9" s="20">
        <f t="shared" si="10"/>
        <v>42614</v>
      </c>
      <c r="EA9" s="20">
        <f t="shared" si="10"/>
        <v>42644</v>
      </c>
      <c r="EB9" s="20">
        <f t="shared" si="10"/>
        <v>42675</v>
      </c>
      <c r="EC9" s="20">
        <f t="shared" si="10"/>
        <v>42705</v>
      </c>
      <c r="ED9" s="20">
        <f t="shared" si="10"/>
        <v>42736</v>
      </c>
      <c r="EE9" s="20">
        <f t="shared" si="10"/>
        <v>42767</v>
      </c>
      <c r="EF9" s="20">
        <f t="shared" si="10"/>
        <v>42795</v>
      </c>
      <c r="EG9" s="20">
        <f t="shared" si="10"/>
        <v>42826</v>
      </c>
      <c r="EH9" s="20">
        <f t="shared" si="10"/>
        <v>42856</v>
      </c>
      <c r="EI9" s="20">
        <f t="shared" si="10"/>
        <v>42887</v>
      </c>
      <c r="EJ9" s="20">
        <f t="shared" si="10"/>
        <v>42917</v>
      </c>
      <c r="EK9" s="20">
        <f t="shared" si="10"/>
        <v>42948</v>
      </c>
      <c r="EL9" s="20">
        <f t="shared" si="10"/>
        <v>42979</v>
      </c>
      <c r="EM9" s="20">
        <f t="shared" si="10"/>
        <v>43009</v>
      </c>
      <c r="EN9" s="20">
        <f t="shared" si="10"/>
        <v>43040</v>
      </c>
      <c r="EO9" s="20">
        <f t="shared" si="10"/>
        <v>43070</v>
      </c>
      <c r="EP9" s="20">
        <f t="shared" si="10"/>
        <v>43101</v>
      </c>
      <c r="EQ9" s="20">
        <f t="shared" si="10"/>
        <v>43132</v>
      </c>
      <c r="ER9" s="20">
        <f t="shared" si="10"/>
        <v>43160</v>
      </c>
      <c r="ES9" s="20">
        <f t="shared" si="10"/>
        <v>43191</v>
      </c>
      <c r="ET9" s="20">
        <f t="shared" si="10"/>
        <v>43221</v>
      </c>
      <c r="EU9" s="20">
        <f t="shared" si="10"/>
        <v>43252</v>
      </c>
      <c r="EV9" s="20">
        <f t="shared" si="10"/>
        <v>43282</v>
      </c>
      <c r="EW9" s="20">
        <f t="shared" si="10"/>
        <v>43313</v>
      </c>
      <c r="EX9" s="20">
        <f t="shared" si="10"/>
        <v>43344</v>
      </c>
      <c r="EY9" s="20">
        <f t="shared" si="10"/>
        <v>43374</v>
      </c>
      <c r="EZ9" s="20">
        <f t="shared" si="10"/>
        <v>43405</v>
      </c>
      <c r="FA9" s="20">
        <f t="shared" si="10"/>
        <v>43435</v>
      </c>
      <c r="FB9" s="20">
        <f t="shared" si="10"/>
        <v>43466</v>
      </c>
      <c r="FC9" s="20">
        <f t="shared" si="10"/>
        <v>43497</v>
      </c>
      <c r="FD9" s="20">
        <f t="shared" si="10"/>
        <v>43525</v>
      </c>
      <c r="FE9" s="20">
        <f t="shared" si="10"/>
        <v>43556</v>
      </c>
      <c r="FF9" s="20">
        <f t="shared" si="10"/>
        <v>43586</v>
      </c>
      <c r="FG9" s="20">
        <f t="shared" si="10"/>
        <v>43617</v>
      </c>
      <c r="FH9" s="20">
        <f t="shared" ref="FH9:FM9" si="11">IF(FH10="","",FG10+1)</f>
        <v>43647</v>
      </c>
      <c r="FI9" s="20">
        <f t="shared" si="11"/>
        <v>43678</v>
      </c>
      <c r="FJ9" s="20">
        <f t="shared" si="11"/>
        <v>43709</v>
      </c>
      <c r="FK9" s="20">
        <f t="shared" si="11"/>
        <v>43739</v>
      </c>
      <c r="FL9" s="20">
        <f t="shared" si="11"/>
        <v>43770</v>
      </c>
      <c r="FM9" s="20">
        <f t="shared" si="11"/>
        <v>43800</v>
      </c>
    </row>
    <row r="10" spans="2:170" s="167" customFormat="1" ht="15" customHeight="1">
      <c r="B10" s="12"/>
      <c r="C10" s="49" t="s">
        <v>419</v>
      </c>
      <c r="D10" s="310"/>
      <c r="E10" s="50"/>
      <c r="F10" s="50"/>
      <c r="G10" s="51"/>
      <c r="H10" s="22">
        <f>IF($B$2="","",IF(EOMONTH($B$2,$D$4)&gt;$D$5,"",EOMONTH($B$2,$D$4)))</f>
        <v>42004</v>
      </c>
      <c r="I10" s="22">
        <f>IF(H10="","",IF(EOMONTH(H10,$D$4)&gt;$D$5,"",EOMONTH(H10,$D$4)))</f>
        <v>42369</v>
      </c>
      <c r="J10" s="22">
        <f t="shared" ref="J10:M10" si="12">IF(I10="","",IF(EOMONTH(I10,$D$4)&gt;$D$5,"",EOMONTH(I10,$D$4)))</f>
        <v>42735</v>
      </c>
      <c r="K10" s="22">
        <f t="shared" si="12"/>
        <v>43100</v>
      </c>
      <c r="L10" s="22">
        <f t="shared" si="12"/>
        <v>43465</v>
      </c>
      <c r="M10" s="22">
        <f t="shared" si="12"/>
        <v>43830</v>
      </c>
      <c r="O10" s="20">
        <f>IF($B$2="","",IF(EOMONTH($B$2,12/$D$4)&gt;$D$5,"",EOMONTH($B$2,12/$D$4)))</f>
        <v>41670</v>
      </c>
      <c r="P10" s="20">
        <f>IF(O10="","",IF(EOMONTH(O10,12/$D$4)&gt;$D$5,"",EOMONTH(O10,12/$D$4)))</f>
        <v>41698</v>
      </c>
      <c r="Q10" s="20">
        <f t="shared" ref="Q10:CB10" si="13">IF(P10="","",IF(EOMONTH(P10,12/$D$4)&gt;$D$5,"",EOMONTH(P10,12/$D$4)))</f>
        <v>41729</v>
      </c>
      <c r="R10" s="20">
        <f t="shared" si="13"/>
        <v>41759</v>
      </c>
      <c r="S10" s="20">
        <f t="shared" si="13"/>
        <v>41790</v>
      </c>
      <c r="T10" s="20">
        <f t="shared" si="13"/>
        <v>41820</v>
      </c>
      <c r="U10" s="20">
        <f t="shared" si="13"/>
        <v>41851</v>
      </c>
      <c r="V10" s="20">
        <f t="shared" si="13"/>
        <v>41882</v>
      </c>
      <c r="W10" s="20">
        <f t="shared" si="13"/>
        <v>41912</v>
      </c>
      <c r="X10" s="20">
        <f t="shared" si="13"/>
        <v>41943</v>
      </c>
      <c r="Y10" s="20">
        <f t="shared" si="13"/>
        <v>41973</v>
      </c>
      <c r="Z10" s="20">
        <f t="shared" si="13"/>
        <v>42004</v>
      </c>
      <c r="AA10" s="20">
        <f t="shared" si="13"/>
        <v>42035</v>
      </c>
      <c r="AB10" s="20">
        <f t="shared" si="13"/>
        <v>42063</v>
      </c>
      <c r="AC10" s="20">
        <f t="shared" si="13"/>
        <v>42094</v>
      </c>
      <c r="AD10" s="20">
        <f t="shared" si="13"/>
        <v>42124</v>
      </c>
      <c r="AE10" s="20">
        <f t="shared" si="13"/>
        <v>42155</v>
      </c>
      <c r="AF10" s="20">
        <f t="shared" si="13"/>
        <v>42185</v>
      </c>
      <c r="AG10" s="20">
        <f t="shared" si="13"/>
        <v>42216</v>
      </c>
      <c r="AH10" s="20">
        <f t="shared" si="13"/>
        <v>42247</v>
      </c>
      <c r="AI10" s="20">
        <f t="shared" si="13"/>
        <v>42277</v>
      </c>
      <c r="AJ10" s="20">
        <f t="shared" si="13"/>
        <v>42308</v>
      </c>
      <c r="AK10" s="20">
        <f t="shared" si="13"/>
        <v>42338</v>
      </c>
      <c r="AL10" s="20">
        <f t="shared" si="13"/>
        <v>42369</v>
      </c>
      <c r="AM10" s="20">
        <f t="shared" si="13"/>
        <v>42400</v>
      </c>
      <c r="AN10" s="20">
        <f t="shared" si="13"/>
        <v>42429</v>
      </c>
      <c r="AO10" s="20">
        <f t="shared" si="13"/>
        <v>42460</v>
      </c>
      <c r="AP10" s="20">
        <f t="shared" si="13"/>
        <v>42490</v>
      </c>
      <c r="AQ10" s="20">
        <f t="shared" si="13"/>
        <v>42521</v>
      </c>
      <c r="AR10" s="20">
        <f t="shared" si="13"/>
        <v>42551</v>
      </c>
      <c r="AS10" s="20">
        <f t="shared" si="13"/>
        <v>42582</v>
      </c>
      <c r="AT10" s="20">
        <f t="shared" si="13"/>
        <v>42613</v>
      </c>
      <c r="AU10" s="20">
        <f t="shared" si="13"/>
        <v>42643</v>
      </c>
      <c r="AV10" s="20">
        <f t="shared" si="13"/>
        <v>42674</v>
      </c>
      <c r="AW10" s="20">
        <f t="shared" si="13"/>
        <v>42704</v>
      </c>
      <c r="AX10" s="20">
        <f t="shared" si="13"/>
        <v>42735</v>
      </c>
      <c r="AY10" s="20">
        <f t="shared" si="13"/>
        <v>42766</v>
      </c>
      <c r="AZ10" s="20">
        <f t="shared" si="13"/>
        <v>42794</v>
      </c>
      <c r="BA10" s="20">
        <f t="shared" si="13"/>
        <v>42825</v>
      </c>
      <c r="BB10" s="20">
        <f t="shared" si="13"/>
        <v>42855</v>
      </c>
      <c r="BC10" s="20">
        <f t="shared" si="13"/>
        <v>42886</v>
      </c>
      <c r="BD10" s="20">
        <f t="shared" si="13"/>
        <v>42916</v>
      </c>
      <c r="BE10" s="20">
        <f t="shared" si="13"/>
        <v>42947</v>
      </c>
      <c r="BF10" s="20">
        <f t="shared" si="13"/>
        <v>42978</v>
      </c>
      <c r="BG10" s="20">
        <f t="shared" si="13"/>
        <v>43008</v>
      </c>
      <c r="BH10" s="20">
        <f t="shared" si="13"/>
        <v>43039</v>
      </c>
      <c r="BI10" s="20">
        <f t="shared" si="13"/>
        <v>43069</v>
      </c>
      <c r="BJ10" s="20">
        <f t="shared" si="13"/>
        <v>43100</v>
      </c>
      <c r="BK10" s="20">
        <f t="shared" si="13"/>
        <v>43131</v>
      </c>
      <c r="BL10" s="20">
        <f t="shared" si="13"/>
        <v>43159</v>
      </c>
      <c r="BM10" s="20">
        <f t="shared" si="13"/>
        <v>43190</v>
      </c>
      <c r="BN10" s="20">
        <f t="shared" si="13"/>
        <v>43220</v>
      </c>
      <c r="BO10" s="20">
        <f t="shared" si="13"/>
        <v>43251</v>
      </c>
      <c r="BP10" s="20">
        <f t="shared" si="13"/>
        <v>43281</v>
      </c>
      <c r="BQ10" s="20">
        <f t="shared" si="13"/>
        <v>43312</v>
      </c>
      <c r="BR10" s="20">
        <f t="shared" si="13"/>
        <v>43343</v>
      </c>
      <c r="BS10" s="20">
        <f t="shared" si="13"/>
        <v>43373</v>
      </c>
      <c r="BT10" s="20">
        <f t="shared" si="13"/>
        <v>43404</v>
      </c>
      <c r="BU10" s="20">
        <f t="shared" si="13"/>
        <v>43434</v>
      </c>
      <c r="BV10" s="20">
        <f t="shared" si="13"/>
        <v>43465</v>
      </c>
      <c r="BW10" s="20">
        <f t="shared" si="13"/>
        <v>43496</v>
      </c>
      <c r="BX10" s="20">
        <f t="shared" si="13"/>
        <v>43524</v>
      </c>
      <c r="BY10" s="20">
        <f t="shared" si="13"/>
        <v>43555</v>
      </c>
      <c r="BZ10" s="20">
        <f t="shared" si="13"/>
        <v>43585</v>
      </c>
      <c r="CA10" s="20">
        <f t="shared" si="13"/>
        <v>43616</v>
      </c>
      <c r="CB10" s="20">
        <f t="shared" si="13"/>
        <v>43646</v>
      </c>
      <c r="CC10" s="20">
        <f t="shared" ref="CC10:CH10" si="14">IF(CB10="","",IF(EOMONTH(CB10,12/$D$4)&gt;$D$5,"",EOMONTH(CB10,12/$D$4)))</f>
        <v>43677</v>
      </c>
      <c r="CD10" s="20">
        <f t="shared" si="14"/>
        <v>43708</v>
      </c>
      <c r="CE10" s="20">
        <f t="shared" si="14"/>
        <v>43738</v>
      </c>
      <c r="CF10" s="20">
        <f t="shared" si="14"/>
        <v>43769</v>
      </c>
      <c r="CG10" s="20">
        <f t="shared" si="14"/>
        <v>43799</v>
      </c>
      <c r="CH10" s="20">
        <f t="shared" si="14"/>
        <v>43830</v>
      </c>
      <c r="CM10" s="22">
        <f>IF($B$2="","",IF(EOMONTH($B$2,$D$4)&gt;$D$5,"",EOMONTH($B$2,$D$4)))</f>
        <v>42004</v>
      </c>
      <c r="CN10" s="22">
        <f>IF(CM10="","",IF(EOMONTH(CM10,$D$4)&gt;$D$5,"",EOMONTH(CM10,$D$4)))</f>
        <v>42369</v>
      </c>
      <c r="CO10" s="22">
        <f t="shared" ref="CO10:CR10" si="15">IF(CN10="","",IF(EOMONTH(CN10,$D$4)&gt;$D$5,"",EOMONTH(CN10,$D$4)))</f>
        <v>42735</v>
      </c>
      <c r="CP10" s="22">
        <f t="shared" si="15"/>
        <v>43100</v>
      </c>
      <c r="CQ10" s="22">
        <f t="shared" si="15"/>
        <v>43465</v>
      </c>
      <c r="CR10" s="22">
        <f t="shared" si="15"/>
        <v>43830</v>
      </c>
      <c r="CT10" s="20">
        <f>IF($B$2="","",IF(EOMONTH($B$2,12/$D$4)&gt;$D$5,"",EOMONTH($B$2,12/$D$4)))</f>
        <v>41670</v>
      </c>
      <c r="CU10" s="20">
        <f>IF(CT10="","",IF(EOMONTH(CT10,12/$D$4)&gt;$D$5,"",EOMONTH(CT10,12/$D$4)))</f>
        <v>41698</v>
      </c>
      <c r="CV10" s="20">
        <f t="shared" ref="CV10:FG10" si="16">IF(CU10="","",IF(EOMONTH(CU10,12/$D$4)&gt;$D$5,"",EOMONTH(CU10,12/$D$4)))</f>
        <v>41729</v>
      </c>
      <c r="CW10" s="20">
        <f t="shared" si="16"/>
        <v>41759</v>
      </c>
      <c r="CX10" s="20">
        <f t="shared" si="16"/>
        <v>41790</v>
      </c>
      <c r="CY10" s="20">
        <f t="shared" si="16"/>
        <v>41820</v>
      </c>
      <c r="CZ10" s="20">
        <f t="shared" si="16"/>
        <v>41851</v>
      </c>
      <c r="DA10" s="20">
        <f t="shared" si="16"/>
        <v>41882</v>
      </c>
      <c r="DB10" s="20">
        <f t="shared" si="16"/>
        <v>41912</v>
      </c>
      <c r="DC10" s="20">
        <f t="shared" si="16"/>
        <v>41943</v>
      </c>
      <c r="DD10" s="20">
        <f t="shared" si="16"/>
        <v>41973</v>
      </c>
      <c r="DE10" s="20">
        <f t="shared" si="16"/>
        <v>42004</v>
      </c>
      <c r="DF10" s="20">
        <f t="shared" si="16"/>
        <v>42035</v>
      </c>
      <c r="DG10" s="20">
        <f t="shared" si="16"/>
        <v>42063</v>
      </c>
      <c r="DH10" s="20">
        <f t="shared" si="16"/>
        <v>42094</v>
      </c>
      <c r="DI10" s="20">
        <f t="shared" si="16"/>
        <v>42124</v>
      </c>
      <c r="DJ10" s="20">
        <f t="shared" si="16"/>
        <v>42155</v>
      </c>
      <c r="DK10" s="20">
        <f t="shared" si="16"/>
        <v>42185</v>
      </c>
      <c r="DL10" s="20">
        <f t="shared" si="16"/>
        <v>42216</v>
      </c>
      <c r="DM10" s="20">
        <f t="shared" si="16"/>
        <v>42247</v>
      </c>
      <c r="DN10" s="20">
        <f t="shared" si="16"/>
        <v>42277</v>
      </c>
      <c r="DO10" s="20">
        <f t="shared" si="16"/>
        <v>42308</v>
      </c>
      <c r="DP10" s="20">
        <f t="shared" si="16"/>
        <v>42338</v>
      </c>
      <c r="DQ10" s="20">
        <f t="shared" si="16"/>
        <v>42369</v>
      </c>
      <c r="DR10" s="20">
        <f t="shared" si="16"/>
        <v>42400</v>
      </c>
      <c r="DS10" s="20">
        <f t="shared" si="16"/>
        <v>42429</v>
      </c>
      <c r="DT10" s="20">
        <f t="shared" si="16"/>
        <v>42460</v>
      </c>
      <c r="DU10" s="20">
        <f t="shared" si="16"/>
        <v>42490</v>
      </c>
      <c r="DV10" s="20">
        <f t="shared" si="16"/>
        <v>42521</v>
      </c>
      <c r="DW10" s="20">
        <f t="shared" si="16"/>
        <v>42551</v>
      </c>
      <c r="DX10" s="20">
        <f t="shared" si="16"/>
        <v>42582</v>
      </c>
      <c r="DY10" s="20">
        <f t="shared" si="16"/>
        <v>42613</v>
      </c>
      <c r="DZ10" s="20">
        <f t="shared" si="16"/>
        <v>42643</v>
      </c>
      <c r="EA10" s="20">
        <f t="shared" si="16"/>
        <v>42674</v>
      </c>
      <c r="EB10" s="20">
        <f t="shared" si="16"/>
        <v>42704</v>
      </c>
      <c r="EC10" s="20">
        <f t="shared" si="16"/>
        <v>42735</v>
      </c>
      <c r="ED10" s="20">
        <f t="shared" si="16"/>
        <v>42766</v>
      </c>
      <c r="EE10" s="20">
        <f t="shared" si="16"/>
        <v>42794</v>
      </c>
      <c r="EF10" s="20">
        <f t="shared" si="16"/>
        <v>42825</v>
      </c>
      <c r="EG10" s="20">
        <f t="shared" si="16"/>
        <v>42855</v>
      </c>
      <c r="EH10" s="20">
        <f t="shared" si="16"/>
        <v>42886</v>
      </c>
      <c r="EI10" s="20">
        <f t="shared" si="16"/>
        <v>42916</v>
      </c>
      <c r="EJ10" s="20">
        <f t="shared" si="16"/>
        <v>42947</v>
      </c>
      <c r="EK10" s="20">
        <f t="shared" si="16"/>
        <v>42978</v>
      </c>
      <c r="EL10" s="20">
        <f t="shared" si="16"/>
        <v>43008</v>
      </c>
      <c r="EM10" s="20">
        <f t="shared" si="16"/>
        <v>43039</v>
      </c>
      <c r="EN10" s="20">
        <f t="shared" si="16"/>
        <v>43069</v>
      </c>
      <c r="EO10" s="20">
        <f t="shared" si="16"/>
        <v>43100</v>
      </c>
      <c r="EP10" s="20">
        <f t="shared" si="16"/>
        <v>43131</v>
      </c>
      <c r="EQ10" s="20">
        <f t="shared" si="16"/>
        <v>43159</v>
      </c>
      <c r="ER10" s="20">
        <f t="shared" si="16"/>
        <v>43190</v>
      </c>
      <c r="ES10" s="20">
        <f t="shared" si="16"/>
        <v>43220</v>
      </c>
      <c r="ET10" s="20">
        <f t="shared" si="16"/>
        <v>43251</v>
      </c>
      <c r="EU10" s="20">
        <f t="shared" si="16"/>
        <v>43281</v>
      </c>
      <c r="EV10" s="20">
        <f t="shared" si="16"/>
        <v>43312</v>
      </c>
      <c r="EW10" s="20">
        <f t="shared" si="16"/>
        <v>43343</v>
      </c>
      <c r="EX10" s="20">
        <f t="shared" si="16"/>
        <v>43373</v>
      </c>
      <c r="EY10" s="20">
        <f t="shared" si="16"/>
        <v>43404</v>
      </c>
      <c r="EZ10" s="20">
        <f t="shared" si="16"/>
        <v>43434</v>
      </c>
      <c r="FA10" s="20">
        <f t="shared" si="16"/>
        <v>43465</v>
      </c>
      <c r="FB10" s="20">
        <f t="shared" si="16"/>
        <v>43496</v>
      </c>
      <c r="FC10" s="20">
        <f t="shared" si="16"/>
        <v>43524</v>
      </c>
      <c r="FD10" s="20">
        <f t="shared" si="16"/>
        <v>43555</v>
      </c>
      <c r="FE10" s="20">
        <f t="shared" si="16"/>
        <v>43585</v>
      </c>
      <c r="FF10" s="20">
        <f t="shared" si="16"/>
        <v>43616</v>
      </c>
      <c r="FG10" s="20">
        <f t="shared" si="16"/>
        <v>43646</v>
      </c>
      <c r="FH10" s="20">
        <f t="shared" ref="FH10:FM10" si="17">IF(FG10="","",IF(EOMONTH(FG10,12/$D$4)&gt;$D$5,"",EOMONTH(FG10,12/$D$4)))</f>
        <v>43677</v>
      </c>
      <c r="FI10" s="20">
        <f t="shared" si="17"/>
        <v>43708</v>
      </c>
      <c r="FJ10" s="20">
        <f t="shared" si="17"/>
        <v>43738</v>
      </c>
      <c r="FK10" s="20">
        <f t="shared" si="17"/>
        <v>43769</v>
      </c>
      <c r="FL10" s="20">
        <f t="shared" si="17"/>
        <v>43799</v>
      </c>
      <c r="FM10" s="20">
        <f t="shared" si="17"/>
        <v>43830</v>
      </c>
    </row>
    <row r="12" spans="2:170" ht="15" customHeight="1">
      <c r="C12" s="172" t="s">
        <v>99</v>
      </c>
      <c r="D12" s="311"/>
      <c r="E12" s="311"/>
      <c r="F12" s="173"/>
      <c r="G12" s="174"/>
      <c r="H12" s="25">
        <f t="shared" ref="H12:M12" ca="1" si="18">IF(OR(H$9="",H$10=""),"",SUM(OFFSET($O12,0,H$4-1,1,H$5-H$4+1)))</f>
        <v>24564.864018519707</v>
      </c>
      <c r="I12" s="25">
        <f t="shared" ca="1" si="18"/>
        <v>32327.280482938633</v>
      </c>
      <c r="J12" s="25">
        <f t="shared" ca="1" si="18"/>
        <v>38080.917367179529</v>
      </c>
      <c r="K12" s="25">
        <f t="shared" ca="1" si="18"/>
        <v>40430.433330132837</v>
      </c>
      <c r="L12" s="25">
        <f t="shared" ca="1" si="18"/>
        <v>42896.152471624737</v>
      </c>
      <c r="M12" s="25">
        <f t="shared" ca="1" si="18"/>
        <v>45513.902017409171</v>
      </c>
      <c r="N12" s="328"/>
      <c r="O12" s="25">
        <f t="shared" ref="O12:X13" ca="1" si="19">IF(O$10="","",SUMIF(OFFSET($C$15,0,0,$D$6,1),$C12,OFFSET(O$15,0,0,$D$6,1)))</f>
        <v>1818.8434999999999</v>
      </c>
      <c r="P12" s="25">
        <f t="shared" ca="1" si="19"/>
        <v>1811.2351000000001</v>
      </c>
      <c r="Q12" s="25">
        <f t="shared" ca="1" si="19"/>
        <v>2105.2123900000001</v>
      </c>
      <c r="R12" s="25">
        <f t="shared" ca="1" si="19"/>
        <v>2046.6222799999996</v>
      </c>
      <c r="S12" s="25">
        <f t="shared" ca="1" si="19"/>
        <v>2034.5980600000007</v>
      </c>
      <c r="T12" s="25">
        <f t="shared" ca="1" si="19"/>
        <v>2034.4984099999995</v>
      </c>
      <c r="U12" s="25">
        <f t="shared" ca="1" si="19"/>
        <v>2092.2409599999992</v>
      </c>
      <c r="V12" s="25">
        <f t="shared" ca="1" si="19"/>
        <v>2114.1564800000001</v>
      </c>
      <c r="W12" s="25">
        <f t="shared" ca="1" si="19"/>
        <v>2122.9838300000006</v>
      </c>
      <c r="X12" s="25">
        <f t="shared" ca="1" si="19"/>
        <v>2123.857379999999</v>
      </c>
      <c r="Y12" s="25">
        <f t="shared" ref="Y12:AH13" ca="1" si="20">IF(Y$10="","",SUMIF(OFFSET($C$15,0,0,$D$6,1),$C12,OFFSET(Y$15,0,0,$D$6,1)))</f>
        <v>2129.7216482691624</v>
      </c>
      <c r="Z12" s="25">
        <f t="shared" ca="1" si="20"/>
        <v>2130.8939802505497</v>
      </c>
      <c r="AA12" s="25">
        <f t="shared" ca="1" si="20"/>
        <v>2505.4202909658557</v>
      </c>
      <c r="AB12" s="25">
        <f t="shared" ca="1" si="20"/>
        <v>2506.3797908347701</v>
      </c>
      <c r="AC12" s="25">
        <f t="shared" ca="1" si="20"/>
        <v>2507.339290703685</v>
      </c>
      <c r="AD12" s="25">
        <f t="shared" ca="1" si="20"/>
        <v>2508.2987905725995</v>
      </c>
      <c r="AE12" s="25">
        <f t="shared" ca="1" si="20"/>
        <v>2509.258290441514</v>
      </c>
      <c r="AF12" s="25">
        <f t="shared" ca="1" si="20"/>
        <v>2510.2177903104289</v>
      </c>
      <c r="AG12" s="25">
        <f t="shared" ca="1" si="20"/>
        <v>2877.6622901793435</v>
      </c>
      <c r="AH12" s="25">
        <f t="shared" ca="1" si="20"/>
        <v>2878.6217900482579</v>
      </c>
      <c r="AI12" s="25">
        <f t="shared" ref="AI12:AR13" ca="1" si="21">IF(AI$10="","",SUMIF(OFFSET($C$15,0,0,$D$6,1),$C12,OFFSET(AI$15,0,0,$D$6,1)))</f>
        <v>2879.5812899171729</v>
      </c>
      <c r="AJ12" s="25">
        <f t="shared" ca="1" si="21"/>
        <v>2880.5407897860873</v>
      </c>
      <c r="AK12" s="25">
        <f t="shared" ca="1" si="21"/>
        <v>2881.5002896550018</v>
      </c>
      <c r="AL12" s="25">
        <f t="shared" ca="1" si="21"/>
        <v>2882.4597895239167</v>
      </c>
      <c r="AM12" s="25">
        <f t="shared" ca="1" si="21"/>
        <v>3169.5686467563974</v>
      </c>
      <c r="AN12" s="25">
        <f t="shared" ca="1" si="21"/>
        <v>3170.2670347276512</v>
      </c>
      <c r="AO12" s="25">
        <f t="shared" ca="1" si="21"/>
        <v>3170.9654226989055</v>
      </c>
      <c r="AP12" s="25">
        <f t="shared" ca="1" si="21"/>
        <v>3171.6638106701594</v>
      </c>
      <c r="AQ12" s="25">
        <f t="shared" ca="1" si="21"/>
        <v>3172.3621986414137</v>
      </c>
      <c r="AR12" s="25">
        <f t="shared" ca="1" si="21"/>
        <v>3173.0605866126675</v>
      </c>
      <c r="AS12" s="25">
        <f t="shared" ref="AS12:BB13" ca="1" si="22">IF(AS$10="","",SUMIF(OFFSET($C$15,0,0,$D$6,1),$C12,OFFSET(AS$15,0,0,$D$6,1)))</f>
        <v>3173.7589745839214</v>
      </c>
      <c r="AT12" s="25">
        <f t="shared" ca="1" si="22"/>
        <v>3174.4573625551757</v>
      </c>
      <c r="AU12" s="25">
        <f t="shared" ca="1" si="22"/>
        <v>3175.1557505264295</v>
      </c>
      <c r="AV12" s="25">
        <f t="shared" ca="1" si="22"/>
        <v>3175.8541384976834</v>
      </c>
      <c r="AW12" s="25">
        <f t="shared" ca="1" si="22"/>
        <v>3176.5525264689377</v>
      </c>
      <c r="AX12" s="25">
        <f t="shared" ca="1" si="22"/>
        <v>3177.2509144401915</v>
      </c>
      <c r="AY12" s="25">
        <f t="shared" ca="1" si="22"/>
        <v>3367.1262605561396</v>
      </c>
      <c r="AZ12" s="25">
        <f t="shared" ca="1" si="22"/>
        <v>3367.5038090933995</v>
      </c>
      <c r="BA12" s="25">
        <f t="shared" ca="1" si="22"/>
        <v>3367.8813576306593</v>
      </c>
      <c r="BB12" s="25">
        <f t="shared" ca="1" si="22"/>
        <v>3368.2589061679191</v>
      </c>
      <c r="BC12" s="25">
        <f t="shared" ref="BC12:BL13" ca="1" si="23">IF(BC$10="","",SUMIF(OFFSET($C$15,0,0,$D$6,1),$C12,OFFSET(BC$15,0,0,$D$6,1)))</f>
        <v>3368.6364547051794</v>
      </c>
      <c r="BD12" s="25">
        <f t="shared" ca="1" si="23"/>
        <v>3369.0140032424392</v>
      </c>
      <c r="BE12" s="25">
        <f t="shared" ca="1" si="23"/>
        <v>3369.3915517796991</v>
      </c>
      <c r="BF12" s="25">
        <f t="shared" ca="1" si="23"/>
        <v>3369.7691003169589</v>
      </c>
      <c r="BG12" s="25">
        <f t="shared" ca="1" si="23"/>
        <v>3370.1466488542192</v>
      </c>
      <c r="BH12" s="25">
        <f t="shared" ca="1" si="23"/>
        <v>3370.524197391479</v>
      </c>
      <c r="BI12" s="25">
        <f t="shared" ca="1" si="23"/>
        <v>3370.9017459287388</v>
      </c>
      <c r="BJ12" s="25">
        <f t="shared" ca="1" si="23"/>
        <v>3371.2792944659986</v>
      </c>
      <c r="BK12" s="25">
        <f t="shared" ca="1" si="23"/>
        <v>3572.4562535834471</v>
      </c>
      <c r="BL12" s="25">
        <f t="shared" ca="1" si="23"/>
        <v>3572.8604570474376</v>
      </c>
      <c r="BM12" s="25">
        <f t="shared" ref="BM12:BV13" ca="1" si="24">IF(BM$10="","",SUMIF(OFFSET($C$15,0,0,$D$6,1),$C12,OFFSET(BM$15,0,0,$D$6,1)))</f>
        <v>3573.2646605114282</v>
      </c>
      <c r="BN12" s="25">
        <f t="shared" ca="1" si="24"/>
        <v>3573.6688639754184</v>
      </c>
      <c r="BO12" s="25">
        <f t="shared" ca="1" si="24"/>
        <v>3574.073067439409</v>
      </c>
      <c r="BP12" s="25">
        <f t="shared" ca="1" si="24"/>
        <v>3574.4772709033991</v>
      </c>
      <c r="BQ12" s="25">
        <f t="shared" ca="1" si="24"/>
        <v>3574.8814743673897</v>
      </c>
      <c r="BR12" s="25">
        <f t="shared" ca="1" si="24"/>
        <v>3575.2856778313803</v>
      </c>
      <c r="BS12" s="25">
        <f t="shared" ca="1" si="24"/>
        <v>3575.6898812953709</v>
      </c>
      <c r="BT12" s="25">
        <f t="shared" ca="1" si="24"/>
        <v>3576.0940847593611</v>
      </c>
      <c r="BU12" s="25">
        <f t="shared" ca="1" si="24"/>
        <v>3576.4982882233517</v>
      </c>
      <c r="BV12" s="25">
        <f t="shared" ca="1" si="24"/>
        <v>3576.9024916873423</v>
      </c>
      <c r="BW12" s="25">
        <f t="shared" ref="BW12:CH13" ca="1" si="25">IF(BW$10="","",SUMIF(OFFSET($C$15,0,0,$D$6,1),$C12,OFFSET(BW$15,0,0,$D$6,1)))</f>
        <v>3790.4450968604165</v>
      </c>
      <c r="BX12" s="25">
        <f t="shared" ca="1" si="25"/>
        <v>3790.8778370889645</v>
      </c>
      <c r="BY12" s="25">
        <f t="shared" ca="1" si="25"/>
        <v>3791.310577317513</v>
      </c>
      <c r="BZ12" s="25">
        <f t="shared" ca="1" si="25"/>
        <v>3791.743317546061</v>
      </c>
      <c r="CA12" s="25">
        <f t="shared" ca="1" si="25"/>
        <v>3792.1760577746095</v>
      </c>
      <c r="CB12" s="25">
        <f t="shared" ca="1" si="25"/>
        <v>3792.6087980031575</v>
      </c>
      <c r="CC12" s="25">
        <f t="shared" ca="1" si="25"/>
        <v>3793.0415382317055</v>
      </c>
      <c r="CD12" s="25">
        <f t="shared" ca="1" si="25"/>
        <v>3793.474278460254</v>
      </c>
      <c r="CE12" s="25">
        <f t="shared" ca="1" si="25"/>
        <v>3793.9070186888021</v>
      </c>
      <c r="CF12" s="25">
        <f t="shared" ca="1" si="25"/>
        <v>3794.3397589173505</v>
      </c>
      <c r="CG12" s="25">
        <f t="shared" ca="1" si="25"/>
        <v>3794.7724991458986</v>
      </c>
      <c r="CH12" s="25">
        <f t="shared" ca="1" si="25"/>
        <v>3795.205239374447</v>
      </c>
      <c r="CM12" s="25">
        <f t="shared" ref="CM12:CR12" ca="1" si="26">IF(OR(CM$9="",CM$10=""),"",SUM(OFFSET($CT12,0,CM$4-1,1,CM$5-CM$4+1)))</f>
        <v>21829.951885157301</v>
      </c>
      <c r="CN12" s="25">
        <f t="shared" ca="1" si="26"/>
        <v>28874.037979652876</v>
      </c>
      <c r="CO12" s="25">
        <f t="shared" ca="1" si="26"/>
        <v>34139.816246227907</v>
      </c>
      <c r="CP12" s="25">
        <f t="shared" ca="1" si="26"/>
        <v>36173.832522040306</v>
      </c>
      <c r="CQ12" s="25">
        <f t="shared" ca="1" si="26"/>
        <v>38282.175419604479</v>
      </c>
      <c r="CR12" s="25">
        <f t="shared" ca="1" si="26"/>
        <v>40522.647833202565</v>
      </c>
      <c r="CS12" s="328"/>
      <c r="CT12" s="25">
        <f t="shared" ref="CT12:DC13" ca="1" si="27">IF(CT$10="","",SUMIF(OFFSET($C$15,0,0,$D$6,1),$C12,OFFSET(CT$15,0,0,$D$6,1)))</f>
        <v>1627.1874627611744</v>
      </c>
      <c r="CU12" s="25">
        <f t="shared" ca="1" si="27"/>
        <v>1617.2015890692808</v>
      </c>
      <c r="CV12" s="25">
        <f t="shared" ca="1" si="27"/>
        <v>1883.2494352097922</v>
      </c>
      <c r="CW12" s="25">
        <f t="shared" ca="1" si="27"/>
        <v>1821.31361016499</v>
      </c>
      <c r="CX12" s="25">
        <f t="shared" ca="1" si="27"/>
        <v>1807.7104066130089</v>
      </c>
      <c r="CY12" s="25">
        <f t="shared" ca="1" si="27"/>
        <v>1802.6423199215321</v>
      </c>
      <c r="CZ12" s="25">
        <f t="shared" ca="1" si="27"/>
        <v>1856.4404657063719</v>
      </c>
      <c r="DA12" s="25">
        <f t="shared" ca="1" si="27"/>
        <v>1875.5175449178857</v>
      </c>
      <c r="DB12" s="25">
        <f t="shared" ca="1" si="27"/>
        <v>1881.3823742935872</v>
      </c>
      <c r="DC12" s="25">
        <f t="shared" ca="1" si="27"/>
        <v>1881.6085693392865</v>
      </c>
      <c r="DD12" s="25">
        <f t="shared" ref="DD12:DM13" ca="1" si="28">IF(DD$10="","",SUMIF(OFFSET($C$15,0,0,$D$6,1),$C12,OFFSET(DD$15,0,0,$D$6,1)))</f>
        <v>1887.3328709291511</v>
      </c>
      <c r="DE12" s="25">
        <f t="shared" ca="1" si="28"/>
        <v>1888.3652362312398</v>
      </c>
      <c r="DF12" s="25">
        <f t="shared" ca="1" si="28"/>
        <v>2229.0741099884722</v>
      </c>
      <c r="DG12" s="25">
        <f t="shared" ca="1" si="28"/>
        <v>2229.9255378792477</v>
      </c>
      <c r="DH12" s="25">
        <f t="shared" ca="1" si="28"/>
        <v>2230.7769657700242</v>
      </c>
      <c r="DI12" s="25">
        <f t="shared" ca="1" si="28"/>
        <v>2231.6283936607997</v>
      </c>
      <c r="DJ12" s="25">
        <f t="shared" ca="1" si="28"/>
        <v>2232.4798215515757</v>
      </c>
      <c r="DK12" s="25">
        <f t="shared" ca="1" si="28"/>
        <v>2233.3312494423517</v>
      </c>
      <c r="DL12" s="25">
        <f t="shared" ca="1" si="28"/>
        <v>2579.0084138331276</v>
      </c>
      <c r="DM12" s="25">
        <f t="shared" ca="1" si="28"/>
        <v>2579.8598417239036</v>
      </c>
      <c r="DN12" s="25">
        <f t="shared" ref="DN12:DW13" ca="1" si="29">IF(DN$10="","",SUMIF(OFFSET($C$15,0,0,$D$6,1),$C12,OFFSET(DN$15,0,0,$D$6,1)))</f>
        <v>2580.7112696146796</v>
      </c>
      <c r="DO12" s="25">
        <f t="shared" ca="1" si="29"/>
        <v>2581.5626975054552</v>
      </c>
      <c r="DP12" s="25">
        <f t="shared" ca="1" si="29"/>
        <v>2582.4141253962312</v>
      </c>
      <c r="DQ12" s="25">
        <f t="shared" ca="1" si="29"/>
        <v>2583.2655532870072</v>
      </c>
      <c r="DR12" s="25">
        <f t="shared" ca="1" si="29"/>
        <v>2841.5517051811989</v>
      </c>
      <c r="DS12" s="25">
        <f t="shared" ca="1" si="29"/>
        <v>2842.1758837274642</v>
      </c>
      <c r="DT12" s="25">
        <f t="shared" ca="1" si="29"/>
        <v>2842.80006227373</v>
      </c>
      <c r="DU12" s="25">
        <f t="shared" ca="1" si="29"/>
        <v>2843.4242408199952</v>
      </c>
      <c r="DV12" s="25">
        <f t="shared" ca="1" si="29"/>
        <v>2844.048419366261</v>
      </c>
      <c r="DW12" s="25">
        <f t="shared" ca="1" si="29"/>
        <v>2844.6725979125263</v>
      </c>
      <c r="DX12" s="25">
        <f t="shared" ref="DX12:EG13" ca="1" si="30">IF(DX$10="","",SUMIF(OFFSET($C$15,0,0,$D$6,1),$C12,OFFSET(DX$15,0,0,$D$6,1)))</f>
        <v>2845.2967764587911</v>
      </c>
      <c r="DY12" s="25">
        <f t="shared" ca="1" si="30"/>
        <v>2845.9209550050573</v>
      </c>
      <c r="DZ12" s="25">
        <f t="shared" ca="1" si="30"/>
        <v>2846.5451335513221</v>
      </c>
      <c r="EA12" s="25">
        <f t="shared" ca="1" si="30"/>
        <v>2847.1693120975879</v>
      </c>
      <c r="EB12" s="25">
        <f t="shared" ca="1" si="30"/>
        <v>2847.7934906438531</v>
      </c>
      <c r="EC12" s="25">
        <f t="shared" ca="1" si="30"/>
        <v>2848.4176691901184</v>
      </c>
      <c r="ED12" s="25">
        <f t="shared" ca="1" si="30"/>
        <v>3012.6176839855229</v>
      </c>
      <c r="EE12" s="25">
        <f t="shared" ca="1" si="30"/>
        <v>3012.9573857160385</v>
      </c>
      <c r="EF12" s="25">
        <f t="shared" ca="1" si="30"/>
        <v>3013.2970874465541</v>
      </c>
      <c r="EG12" s="25">
        <f t="shared" ca="1" si="30"/>
        <v>3013.6367891770697</v>
      </c>
      <c r="EH12" s="25">
        <f t="shared" ref="EH12:EQ13" ca="1" si="31">IF(EH$10="","",SUMIF(OFFSET($C$15,0,0,$D$6,1),$C12,OFFSET(EH$15,0,0,$D$6,1)))</f>
        <v>3013.9764909075861</v>
      </c>
      <c r="EI12" s="25">
        <f t="shared" ca="1" si="31"/>
        <v>3014.3161926381017</v>
      </c>
      <c r="EJ12" s="25">
        <f t="shared" ca="1" si="31"/>
        <v>3014.6558943686173</v>
      </c>
      <c r="EK12" s="25">
        <f t="shared" ca="1" si="31"/>
        <v>3014.9955960991329</v>
      </c>
      <c r="EL12" s="25">
        <f t="shared" ca="1" si="31"/>
        <v>3015.3352978296489</v>
      </c>
      <c r="EM12" s="25">
        <f t="shared" ca="1" si="31"/>
        <v>3015.6749995601645</v>
      </c>
      <c r="EN12" s="25">
        <f t="shared" ca="1" si="31"/>
        <v>3016.0147012906805</v>
      </c>
      <c r="EO12" s="25">
        <f t="shared" ca="1" si="31"/>
        <v>3016.354403021196</v>
      </c>
      <c r="EP12" s="25">
        <f t="shared" ca="1" si="31"/>
        <v>3188.1684049265564</v>
      </c>
      <c r="EQ12" s="25">
        <f t="shared" ca="1" si="31"/>
        <v>3188.5343831157352</v>
      </c>
      <c r="ER12" s="25">
        <f t="shared" ref="ER12:FA13" ca="1" si="32">IF(ER$10="","",SUMIF(OFFSET($C$15,0,0,$D$6,1),$C12,OFFSET(ER$15,0,0,$D$6,1)))</f>
        <v>3188.900361304914</v>
      </c>
      <c r="ES12" s="25">
        <f t="shared" ca="1" si="32"/>
        <v>3189.2663394940928</v>
      </c>
      <c r="ET12" s="25">
        <f t="shared" ca="1" si="32"/>
        <v>3189.6323176832716</v>
      </c>
      <c r="EU12" s="25">
        <f t="shared" ca="1" si="32"/>
        <v>3189.9982958724499</v>
      </c>
      <c r="EV12" s="25">
        <f t="shared" ca="1" si="32"/>
        <v>3190.3642740616292</v>
      </c>
      <c r="EW12" s="25">
        <f t="shared" ca="1" si="32"/>
        <v>3190.730252250808</v>
      </c>
      <c r="EX12" s="25">
        <f t="shared" ca="1" si="32"/>
        <v>3191.0962304399873</v>
      </c>
      <c r="EY12" s="25">
        <f t="shared" ca="1" si="32"/>
        <v>3191.4622086291656</v>
      </c>
      <c r="EZ12" s="25">
        <f t="shared" ca="1" si="32"/>
        <v>3191.8281868183444</v>
      </c>
      <c r="FA12" s="25">
        <f t="shared" ca="1" si="32"/>
        <v>3192.1941650075237</v>
      </c>
      <c r="FB12" s="25">
        <f t="shared" ref="FB12:FM13" ca="1" si="33">IF(FB$10="","",SUMIF(OFFSET($C$15,0,0,$D$6,1),$C12,OFFSET(FB$15,0,0,$D$6,1)))</f>
        <v>3374.719589578111</v>
      </c>
      <c r="FC12" s="25">
        <f t="shared" ca="1" si="33"/>
        <v>3375.1137222790994</v>
      </c>
      <c r="FD12" s="25">
        <f t="shared" ca="1" si="33"/>
        <v>3375.5078549800883</v>
      </c>
      <c r="FE12" s="25">
        <f t="shared" ca="1" si="33"/>
        <v>3375.9019876810767</v>
      </c>
      <c r="FF12" s="25">
        <f t="shared" ca="1" si="33"/>
        <v>3376.2961203820655</v>
      </c>
      <c r="FG12" s="25">
        <f t="shared" ca="1" si="33"/>
        <v>3376.6902530830534</v>
      </c>
      <c r="FH12" s="25">
        <f t="shared" ca="1" si="33"/>
        <v>3377.0843857840418</v>
      </c>
      <c r="FI12" s="25">
        <f t="shared" ca="1" si="33"/>
        <v>3377.4785184850307</v>
      </c>
      <c r="FJ12" s="25">
        <f t="shared" ca="1" si="33"/>
        <v>3377.8726511860186</v>
      </c>
      <c r="FK12" s="25">
        <f t="shared" ca="1" si="33"/>
        <v>3378.2667838870075</v>
      </c>
      <c r="FL12" s="25">
        <f t="shared" ca="1" si="33"/>
        <v>3378.6609165879959</v>
      </c>
      <c r="FM12" s="25">
        <f t="shared" ca="1" si="33"/>
        <v>3379.0550492889847</v>
      </c>
    </row>
    <row r="13" spans="2:170" ht="15" customHeight="1">
      <c r="C13" s="172" t="s">
        <v>74</v>
      </c>
      <c r="D13" s="311"/>
      <c r="E13" s="311"/>
      <c r="F13" s="173"/>
      <c r="G13" s="174"/>
      <c r="H13" s="25">
        <f t="shared" ref="H13:M13" ca="1" si="34">IF(OR(H$9="",H$10=""),"",SUM(OFFSET($O13,0,H$4-1,1,H$5-H$4+1)))</f>
        <v>14860.217769888675</v>
      </c>
      <c r="I13" s="25">
        <f t="shared" ca="1" si="34"/>
        <v>17732.568196140641</v>
      </c>
      <c r="J13" s="25">
        <f t="shared" ca="1" si="34"/>
        <v>20542.80468955739</v>
      </c>
      <c r="K13" s="25">
        <f t="shared" ca="1" si="34"/>
        <v>22007.01936280313</v>
      </c>
      <c r="L13" s="25">
        <f t="shared" ca="1" si="34"/>
        <v>23539.761764845909</v>
      </c>
      <c r="M13" s="25">
        <f t="shared" ca="1" si="34"/>
        <v>25201.663727583185</v>
      </c>
      <c r="O13" s="25">
        <f t="shared" ca="1" si="19"/>
        <v>1054.7974099999999</v>
      </c>
      <c r="P13" s="25">
        <f t="shared" ca="1" si="19"/>
        <v>1079.0010799999998</v>
      </c>
      <c r="Q13" s="25">
        <f t="shared" ca="1" si="19"/>
        <v>1180.3967299999997</v>
      </c>
      <c r="R13" s="25">
        <f t="shared" ca="1" si="19"/>
        <v>1263.96596</v>
      </c>
      <c r="S13" s="25">
        <f t="shared" ca="1" si="19"/>
        <v>1321.4308800000001</v>
      </c>
      <c r="T13" s="25">
        <f t="shared" ca="1" si="19"/>
        <v>1230.00136</v>
      </c>
      <c r="U13" s="25">
        <f t="shared" ca="1" si="19"/>
        <v>1192.3340400000002</v>
      </c>
      <c r="V13" s="25">
        <f t="shared" ca="1" si="19"/>
        <v>1215.0410699999993</v>
      </c>
      <c r="W13" s="25">
        <f t="shared" ca="1" si="19"/>
        <v>1452.42903</v>
      </c>
      <c r="X13" s="25">
        <f t="shared" ca="1" si="19"/>
        <v>1282.5753399999999</v>
      </c>
      <c r="Y13" s="25">
        <f t="shared" ca="1" si="20"/>
        <v>1277.0667412686541</v>
      </c>
      <c r="Z13" s="25">
        <f t="shared" ca="1" si="20"/>
        <v>1311.1781286200244</v>
      </c>
      <c r="AA13" s="25">
        <f t="shared" ca="1" si="20"/>
        <v>1405.191808755874</v>
      </c>
      <c r="AB13" s="25">
        <f t="shared" ca="1" si="20"/>
        <v>1427.1303450377136</v>
      </c>
      <c r="AC13" s="25">
        <f t="shared" ca="1" si="20"/>
        <v>1427.6425912726779</v>
      </c>
      <c r="AD13" s="25">
        <f t="shared" ca="1" si="20"/>
        <v>1450.6548375076422</v>
      </c>
      <c r="AE13" s="25">
        <f t="shared" ca="1" si="20"/>
        <v>1428.6670837426066</v>
      </c>
      <c r="AF13" s="25">
        <f t="shared" ca="1" si="20"/>
        <v>1429.1793299775711</v>
      </c>
      <c r="AG13" s="25">
        <f t="shared" ca="1" si="20"/>
        <v>1520.6653693792023</v>
      </c>
      <c r="AH13" s="25">
        <f t="shared" ca="1" si="20"/>
        <v>1521.1776156141666</v>
      </c>
      <c r="AI13" s="25">
        <f t="shared" ca="1" si="21"/>
        <v>1521.6898618491309</v>
      </c>
      <c r="AJ13" s="25">
        <f t="shared" ca="1" si="21"/>
        <v>1522.2021080840952</v>
      </c>
      <c r="AK13" s="25">
        <f t="shared" ca="1" si="21"/>
        <v>1522.7143543190598</v>
      </c>
      <c r="AL13" s="25">
        <f t="shared" ca="1" si="21"/>
        <v>1555.6528906008991</v>
      </c>
      <c r="AM13" s="25">
        <f t="shared" ca="1" si="21"/>
        <v>1684.65841774399</v>
      </c>
      <c r="AN13" s="25">
        <f t="shared" ca="1" si="21"/>
        <v>1707.5110589907677</v>
      </c>
      <c r="AO13" s="25">
        <f t="shared" ca="1" si="21"/>
        <v>1707.8660956883264</v>
      </c>
      <c r="AP13" s="25">
        <f t="shared" ca="1" si="21"/>
        <v>1730.7211323858853</v>
      </c>
      <c r="AQ13" s="25">
        <f t="shared" ca="1" si="21"/>
        <v>1708.576169083444</v>
      </c>
      <c r="AR13" s="25">
        <f t="shared" ca="1" si="21"/>
        <v>1708.9312057810027</v>
      </c>
      <c r="AS13" s="25">
        <f t="shared" ca="1" si="22"/>
        <v>1709.2862424785619</v>
      </c>
      <c r="AT13" s="25">
        <f t="shared" ca="1" si="22"/>
        <v>1709.6412791761206</v>
      </c>
      <c r="AU13" s="25">
        <f t="shared" ca="1" si="22"/>
        <v>1709.9963158736794</v>
      </c>
      <c r="AV13" s="25">
        <f t="shared" ca="1" si="22"/>
        <v>1710.3513525712381</v>
      </c>
      <c r="AW13" s="25">
        <f t="shared" ca="1" si="22"/>
        <v>1710.7063892687972</v>
      </c>
      <c r="AX13" s="25">
        <f t="shared" ca="1" si="22"/>
        <v>1744.5590305155747</v>
      </c>
      <c r="AY13" s="25">
        <f t="shared" ca="1" si="22"/>
        <v>1806.4984559622981</v>
      </c>
      <c r="AZ13" s="25">
        <f t="shared" ca="1" si="22"/>
        <v>1830.3037903440597</v>
      </c>
      <c r="BA13" s="25">
        <f t="shared" ca="1" si="22"/>
        <v>1830.4866399491416</v>
      </c>
      <c r="BB13" s="25">
        <f t="shared" ca="1" si="22"/>
        <v>1853.1694895542232</v>
      </c>
      <c r="BC13" s="25">
        <f t="shared" ca="1" si="23"/>
        <v>1830.8523391593046</v>
      </c>
      <c r="BD13" s="25">
        <f t="shared" ca="1" si="23"/>
        <v>1831.0351887643867</v>
      </c>
      <c r="BE13" s="25">
        <f t="shared" ca="1" si="23"/>
        <v>1831.2180383694681</v>
      </c>
      <c r="BF13" s="25">
        <f t="shared" ca="1" si="23"/>
        <v>1831.40088797455</v>
      </c>
      <c r="BG13" s="25">
        <f t="shared" ca="1" si="23"/>
        <v>1831.5837375796318</v>
      </c>
      <c r="BH13" s="25">
        <f t="shared" ca="1" si="23"/>
        <v>1831.7665871847134</v>
      </c>
      <c r="BI13" s="25">
        <f t="shared" ca="1" si="23"/>
        <v>1831.9494367897953</v>
      </c>
      <c r="BJ13" s="25">
        <f t="shared" ca="1" si="23"/>
        <v>1866.7547711715565</v>
      </c>
      <c r="BK13" s="25">
        <f t="shared" ca="1" si="23"/>
        <v>1933.0253220881275</v>
      </c>
      <c r="BL13" s="25">
        <f t="shared" ca="1" si="23"/>
        <v>1958.015515824887</v>
      </c>
      <c r="BM13" s="25">
        <f t="shared" ca="1" si="24"/>
        <v>1958.2021005461327</v>
      </c>
      <c r="BN13" s="25">
        <f t="shared" ca="1" si="24"/>
        <v>1980.8886852673784</v>
      </c>
      <c r="BO13" s="25">
        <f t="shared" ca="1" si="24"/>
        <v>1958.5752699886241</v>
      </c>
      <c r="BP13" s="25">
        <f t="shared" ca="1" si="24"/>
        <v>1958.7618547098698</v>
      </c>
      <c r="BQ13" s="25">
        <f t="shared" ca="1" si="24"/>
        <v>1958.9484394311155</v>
      </c>
      <c r="BR13" s="25">
        <f t="shared" ca="1" si="24"/>
        <v>1959.1350241523612</v>
      </c>
      <c r="BS13" s="25">
        <f t="shared" ca="1" si="24"/>
        <v>1959.3216088736069</v>
      </c>
      <c r="BT13" s="25">
        <f t="shared" ca="1" si="24"/>
        <v>1959.5081935948526</v>
      </c>
      <c r="BU13" s="25">
        <f t="shared" ca="1" si="24"/>
        <v>1959.6947783160983</v>
      </c>
      <c r="BV13" s="25">
        <f t="shared" ca="1" si="24"/>
        <v>1995.6849720528573</v>
      </c>
      <c r="BW13" s="25">
        <f t="shared" ca="1" si="25"/>
        <v>2070.255482954577</v>
      </c>
      <c r="BX13" s="25">
        <f t="shared" ca="1" si="25"/>
        <v>2096.489764216818</v>
      </c>
      <c r="BY13" s="25">
        <f t="shared" ca="1" si="25"/>
        <v>2096.6802560127685</v>
      </c>
      <c r="BZ13" s="25">
        <f t="shared" ca="1" si="25"/>
        <v>2119.3707478087204</v>
      </c>
      <c r="CA13" s="25">
        <f t="shared" ca="1" si="25"/>
        <v>2097.0612396046713</v>
      </c>
      <c r="CB13" s="25">
        <f t="shared" ca="1" si="25"/>
        <v>2097.2517314006227</v>
      </c>
      <c r="CC13" s="25">
        <f t="shared" ca="1" si="25"/>
        <v>2097.4422231965741</v>
      </c>
      <c r="CD13" s="25">
        <f t="shared" ca="1" si="25"/>
        <v>2097.6327149925255</v>
      </c>
      <c r="CE13" s="25">
        <f t="shared" ca="1" si="25"/>
        <v>2097.8232067884769</v>
      </c>
      <c r="CF13" s="25">
        <f t="shared" ca="1" si="25"/>
        <v>2098.0136985844279</v>
      </c>
      <c r="CG13" s="25">
        <f t="shared" ca="1" si="25"/>
        <v>2098.2041903803793</v>
      </c>
      <c r="CH13" s="25">
        <f t="shared" ca="1" si="25"/>
        <v>2135.4384716426202</v>
      </c>
      <c r="CK13" s="166"/>
      <c r="CM13" s="25">
        <f t="shared" ref="CM13:CR13" ca="1" si="35">IF(OR(CM$9="",CM$10=""),"",SUM(OFFSET($CT13,0,CM$4-1,1,CM$5-CM$4+1)))</f>
        <v>10707.463707979156</v>
      </c>
      <c r="CN13" s="25">
        <f t="shared" ca="1" si="35"/>
        <v>15674.396716487119</v>
      </c>
      <c r="CO13" s="25">
        <f t="shared" ca="1" si="35"/>
        <v>18687.94892768926</v>
      </c>
      <c r="CP13" s="25">
        <f t="shared" ca="1" si="35"/>
        <v>20606.129387610079</v>
      </c>
      <c r="CQ13" s="25">
        <f t="shared" ca="1" si="35"/>
        <v>22085.065367613322</v>
      </c>
      <c r="CR13" s="25">
        <f t="shared" ca="1" si="35"/>
        <v>23651.339481656734</v>
      </c>
      <c r="CT13" s="25">
        <f t="shared" ca="1" si="27"/>
        <v>275.32603</v>
      </c>
      <c r="CU13" s="25">
        <f t="shared" ca="1" si="27"/>
        <v>538.82602999999995</v>
      </c>
      <c r="CV13" s="25">
        <f t="shared" ca="1" si="27"/>
        <v>2109.2736949999994</v>
      </c>
      <c r="CW13" s="25">
        <f t="shared" ca="1" si="27"/>
        <v>635.576325</v>
      </c>
      <c r="CX13" s="25">
        <f t="shared" ca="1" si="27"/>
        <v>646.8714500000001</v>
      </c>
      <c r="CY13" s="25">
        <f t="shared" ca="1" si="27"/>
        <v>579.49388350000015</v>
      </c>
      <c r="CZ13" s="25">
        <f t="shared" ca="1" si="27"/>
        <v>549.66089649999992</v>
      </c>
      <c r="DA13" s="25">
        <f t="shared" ca="1" si="27"/>
        <v>621.67536699999994</v>
      </c>
      <c r="DB13" s="25">
        <f t="shared" ca="1" si="27"/>
        <v>674.79869774999997</v>
      </c>
      <c r="DC13" s="25">
        <f t="shared" ca="1" si="27"/>
        <v>741.46218750000003</v>
      </c>
      <c r="DD13" s="25">
        <f t="shared" ca="1" si="28"/>
        <v>632.66017562909019</v>
      </c>
      <c r="DE13" s="25">
        <f t="shared" ca="1" si="28"/>
        <v>2701.8389701000665</v>
      </c>
      <c r="DF13" s="25">
        <f t="shared" ca="1" si="28"/>
        <v>618.1289424231004</v>
      </c>
      <c r="DG13" s="25">
        <f t="shared" ca="1" si="28"/>
        <v>667.4212172481906</v>
      </c>
      <c r="DH13" s="25">
        <f t="shared" ca="1" si="28"/>
        <v>5321.1051315592667</v>
      </c>
      <c r="DI13" s="25">
        <f t="shared" ca="1" si="28"/>
        <v>690.78579307330028</v>
      </c>
      <c r="DJ13" s="25">
        <f t="shared" ca="1" si="28"/>
        <v>668.71808098585507</v>
      </c>
      <c r="DK13" s="25">
        <f t="shared" ca="1" si="28"/>
        <v>669.15036889840997</v>
      </c>
      <c r="DL13" s="25">
        <f t="shared" ca="1" si="28"/>
        <v>669.58265681096475</v>
      </c>
      <c r="DM13" s="25">
        <f t="shared" ca="1" si="28"/>
        <v>730.44832122351954</v>
      </c>
      <c r="DN13" s="25">
        <f t="shared" ca="1" si="29"/>
        <v>730.88060913607433</v>
      </c>
      <c r="DO13" s="25">
        <f t="shared" ca="1" si="29"/>
        <v>731.31289704862922</v>
      </c>
      <c r="DP13" s="25">
        <f t="shared" ca="1" si="29"/>
        <v>731.74518496118412</v>
      </c>
      <c r="DQ13" s="25">
        <f t="shared" ca="1" si="29"/>
        <v>3445.1175131186251</v>
      </c>
      <c r="DR13" s="25">
        <f t="shared" ca="1" si="29"/>
        <v>754.16627063792578</v>
      </c>
      <c r="DS13" s="25">
        <f t="shared" ca="1" si="29"/>
        <v>787.80921568782276</v>
      </c>
      <c r="DT13" s="25">
        <f t="shared" ca="1" si="29"/>
        <v>6824.7514837772787</v>
      </c>
      <c r="DU13" s="25">
        <f t="shared" ca="1" si="29"/>
        <v>810.90289108773152</v>
      </c>
      <c r="DV13" s="25">
        <f t="shared" ca="1" si="29"/>
        <v>788.69972878768579</v>
      </c>
      <c r="DW13" s="25">
        <f t="shared" ca="1" si="29"/>
        <v>788.99656648764017</v>
      </c>
      <c r="DX13" s="25">
        <f t="shared" ca="1" si="30"/>
        <v>789.29340418759455</v>
      </c>
      <c r="DY13" s="25">
        <f t="shared" ca="1" si="30"/>
        <v>789.59024188754881</v>
      </c>
      <c r="DZ13" s="25">
        <f t="shared" ca="1" si="30"/>
        <v>789.88707958750319</v>
      </c>
      <c r="EA13" s="25">
        <f t="shared" ca="1" si="30"/>
        <v>790.18391728745746</v>
      </c>
      <c r="EB13" s="25">
        <f t="shared" ca="1" si="30"/>
        <v>790.48075498741184</v>
      </c>
      <c r="EC13" s="25">
        <f t="shared" ca="1" si="30"/>
        <v>3983.1873732856607</v>
      </c>
      <c r="ED13" s="25">
        <f t="shared" ca="1" si="30"/>
        <v>811.59865361235506</v>
      </c>
      <c r="EE13" s="25">
        <f t="shared" ca="1" si="30"/>
        <v>828.8413729052495</v>
      </c>
      <c r="EF13" s="25">
        <f t="shared" ca="1" si="30"/>
        <v>8087.2393171774165</v>
      </c>
      <c r="EG13" s="25">
        <f t="shared" ca="1" si="30"/>
        <v>851.64414735920298</v>
      </c>
      <c r="EH13" s="25">
        <f t="shared" ca="1" si="31"/>
        <v>829.29553458617966</v>
      </c>
      <c r="EI13" s="25">
        <f t="shared" ca="1" si="31"/>
        <v>829.44692181315634</v>
      </c>
      <c r="EJ13" s="25">
        <f t="shared" ca="1" si="31"/>
        <v>829.59830904013313</v>
      </c>
      <c r="EK13" s="25">
        <f t="shared" ca="1" si="31"/>
        <v>829.74969626710981</v>
      </c>
      <c r="EL13" s="25">
        <f t="shared" ca="1" si="31"/>
        <v>829.90108349408649</v>
      </c>
      <c r="EM13" s="25">
        <f t="shared" ca="1" si="31"/>
        <v>830.05247072106329</v>
      </c>
      <c r="EN13" s="25">
        <f t="shared" ca="1" si="31"/>
        <v>830.20385794803985</v>
      </c>
      <c r="EO13" s="25">
        <f t="shared" ca="1" si="31"/>
        <v>4218.5580226860875</v>
      </c>
      <c r="EP13" s="25">
        <f t="shared" ca="1" si="31"/>
        <v>853.86517345395112</v>
      </c>
      <c r="EQ13" s="25">
        <f t="shared" ca="1" si="31"/>
        <v>872.78363774079332</v>
      </c>
      <c r="ER13" s="25">
        <f t="shared" ca="1" si="32"/>
        <v>8878.9277847567373</v>
      </c>
      <c r="ES13" s="25">
        <f t="shared" ca="1" si="32"/>
        <v>895.58943993928631</v>
      </c>
      <c r="ET13" s="25">
        <f t="shared" ca="1" si="32"/>
        <v>873.24234103853269</v>
      </c>
      <c r="EU13" s="25">
        <f t="shared" ca="1" si="32"/>
        <v>873.39524213777918</v>
      </c>
      <c r="EV13" s="25">
        <f t="shared" ca="1" si="32"/>
        <v>873.54814323702567</v>
      </c>
      <c r="EW13" s="25">
        <f t="shared" ca="1" si="32"/>
        <v>873.70104433627216</v>
      </c>
      <c r="EX13" s="25">
        <f t="shared" ca="1" si="32"/>
        <v>873.85394543551854</v>
      </c>
      <c r="EY13" s="25">
        <f t="shared" ca="1" si="32"/>
        <v>874.00684653476503</v>
      </c>
      <c r="EZ13" s="25">
        <f t="shared" ca="1" si="32"/>
        <v>874.15974763401152</v>
      </c>
      <c r="FA13" s="25">
        <f t="shared" ca="1" si="32"/>
        <v>4467.9920213686528</v>
      </c>
      <c r="FB13" s="25">
        <f t="shared" ca="1" si="33"/>
        <v>901.08082959742831</v>
      </c>
      <c r="FC13" s="25">
        <f t="shared" ca="1" si="33"/>
        <v>921.7749454441323</v>
      </c>
      <c r="FD13" s="25">
        <f t="shared" ca="1" si="33"/>
        <v>9689.8448035476504</v>
      </c>
      <c r="FE13" s="25">
        <f t="shared" ca="1" si="33"/>
        <v>944.58380566461017</v>
      </c>
      <c r="FF13" s="25">
        <f t="shared" ca="1" si="33"/>
        <v>922.23823577484916</v>
      </c>
      <c r="FG13" s="25">
        <f t="shared" ca="1" si="33"/>
        <v>922.39266588508815</v>
      </c>
      <c r="FH13" s="25">
        <f t="shared" ca="1" si="33"/>
        <v>922.54709599532703</v>
      </c>
      <c r="FI13" s="25">
        <f t="shared" ca="1" si="33"/>
        <v>922.70152610556602</v>
      </c>
      <c r="FJ13" s="25">
        <f t="shared" ca="1" si="33"/>
        <v>922.85595621580489</v>
      </c>
      <c r="FK13" s="25">
        <f t="shared" ca="1" si="33"/>
        <v>923.01038632604389</v>
      </c>
      <c r="FL13" s="25">
        <f t="shared" ca="1" si="33"/>
        <v>923.16481643628288</v>
      </c>
      <c r="FM13" s="25">
        <f t="shared" ca="1" si="33"/>
        <v>4735.1444146639515</v>
      </c>
    </row>
    <row r="14" spans="2:170" ht="15" customHeight="1">
      <c r="B14" s="170"/>
      <c r="D14" s="314" t="s">
        <v>289</v>
      </c>
      <c r="E14" s="314" t="s">
        <v>370</v>
      </c>
    </row>
    <row r="15" spans="2:170" ht="15" customHeight="1">
      <c r="C15" s="307" t="s">
        <v>99</v>
      </c>
      <c r="D15" s="312" t="b">
        <v>0</v>
      </c>
      <c r="E15" s="312" t="b">
        <v>0</v>
      </c>
      <c r="F15" s="176" t="str">
        <f>'3A_NOMINA'!$B$129</f>
        <v>SALARIO</v>
      </c>
      <c r="G15" s="175"/>
      <c r="H15" s="25">
        <f t="shared" ref="H15:M24" ca="1" si="36">IF(OR(H$9="",H$10=""),"",SUM(OFFSET($O15,0,H$4-1,1,H$5-H$4+1)))</f>
        <v>23944.508786144997</v>
      </c>
      <c r="I15" s="25">
        <f t="shared" ca="1" si="36"/>
        <v>32717.365337467214</v>
      </c>
      <c r="J15" s="25">
        <f t="shared" ca="1" si="36"/>
        <v>38517.514050795362</v>
      </c>
      <c r="K15" s="25">
        <f t="shared" ca="1" si="36"/>
        <v>41028.799466020719</v>
      </c>
      <c r="L15" s="25">
        <f t="shared" ca="1" si="36"/>
        <v>43767.310327880761</v>
      </c>
      <c r="M15" s="25">
        <f t="shared" ca="1" si="36"/>
        <v>46660.310814728531</v>
      </c>
      <c r="O15" s="160">
        <v>1767.9891599999999</v>
      </c>
      <c r="P15" s="160">
        <v>1761.8679000000002</v>
      </c>
      <c r="Q15" s="160">
        <v>2032.7037700000001</v>
      </c>
      <c r="R15" s="160">
        <v>1980.2435199999995</v>
      </c>
      <c r="S15" s="160">
        <v>1934.4851300000007</v>
      </c>
      <c r="T15" s="160">
        <v>1970.2546899999995</v>
      </c>
      <c r="U15" s="160">
        <v>2027.3231199999991</v>
      </c>
      <c r="V15" s="160">
        <v>2049.6900600000004</v>
      </c>
      <c r="W15" s="160">
        <v>2057.2366300000008</v>
      </c>
      <c r="X15" s="160">
        <v>2058.1188799999991</v>
      </c>
      <c r="Y15" s="25">
        <f>IF(Y$10="","",('3A_NOMINA'!AJ$129+'3A_NOMINA'!AJ$130)/$D$7)</f>
        <v>2152.2979630724999</v>
      </c>
      <c r="Z15" s="25">
        <f>IF(Z$10="","",('3A_NOMINA'!AK$129+'3A_NOMINA'!AK$130)/$D$7)</f>
        <v>2152.2979630724999</v>
      </c>
      <c r="AA15" s="25">
        <f>IF(AA$10="","",('3A_NOMINA'!AL$129+'3A_NOMINA'!AL$130)/$D$7)</f>
        <v>2543.2046114556019</v>
      </c>
      <c r="AB15" s="25">
        <f>IF(AB$10="","",('3A_NOMINA'!AM$129+'3A_NOMINA'!AM$130)/$D$7)</f>
        <v>2543.2046114556019</v>
      </c>
      <c r="AC15" s="25">
        <f>IF(AC$10="","",('3A_NOMINA'!AN$129+'3A_NOMINA'!AN$130)/$D$7)</f>
        <v>2543.2046114556019</v>
      </c>
      <c r="AD15" s="25">
        <f>IF(AD$10="","",('3A_NOMINA'!AO$129+'3A_NOMINA'!AO$130)/$D$7)</f>
        <v>2543.2046114556019</v>
      </c>
      <c r="AE15" s="25">
        <f>IF(AE$10="","",('3A_NOMINA'!AP$129+'3A_NOMINA'!AP$130)/$D$7)</f>
        <v>2543.2046114556019</v>
      </c>
      <c r="AF15" s="25">
        <f>IF(AF$10="","",('3A_NOMINA'!AQ$129+'3A_NOMINA'!AQ$130)/$D$7)</f>
        <v>2543.2046114556019</v>
      </c>
      <c r="AG15" s="25">
        <f>IF(AG$10="","",('3A_NOMINA'!AR$129+'3A_NOMINA'!AR$130)/$D$7)</f>
        <v>2909.6896114556021</v>
      </c>
      <c r="AH15" s="25">
        <f>IF(AH$10="","",('3A_NOMINA'!AS$129+'3A_NOMINA'!AS$130)/$D$7)</f>
        <v>2909.6896114556021</v>
      </c>
      <c r="AI15" s="25">
        <f>IF(AI$10="","",('3A_NOMINA'!AT$129+'3A_NOMINA'!AT$130)/$D$7)</f>
        <v>2909.6896114556021</v>
      </c>
      <c r="AJ15" s="25">
        <f>IF(AJ$10="","",('3A_NOMINA'!AU$129+'3A_NOMINA'!AU$130)/$D$7)</f>
        <v>2909.6896114556021</v>
      </c>
      <c r="AK15" s="25">
        <f>IF(AK$10="","",('3A_NOMINA'!AV$129+'3A_NOMINA'!AV$130)/$D$7)</f>
        <v>2909.6896114556021</v>
      </c>
      <c r="AL15" s="25">
        <f>IF(AL$10="","",('3A_NOMINA'!AW$129+'3A_NOMINA'!AW$130)/$D$7)</f>
        <v>2909.6896114556021</v>
      </c>
      <c r="AM15" s="25">
        <f>IF(AM$10="","",('3A_NOMINA'!AX$129+'3A_NOMINA'!AX$130)/$D$7)</f>
        <v>3209.7928375662796</v>
      </c>
      <c r="AN15" s="25">
        <f>IF(AN$10="","",('3A_NOMINA'!AY$129+'3A_NOMINA'!AY$130)/$D$7)</f>
        <v>3209.7928375662796</v>
      </c>
      <c r="AO15" s="25">
        <f>IF(AO$10="","",('3A_NOMINA'!AZ$129+'3A_NOMINA'!AZ$130)/$D$7)</f>
        <v>3209.7928375662796</v>
      </c>
      <c r="AP15" s="25">
        <f>IF(AP$10="","",('3A_NOMINA'!BA$129+'3A_NOMINA'!BA$130)/$D$7)</f>
        <v>3209.7928375662796</v>
      </c>
      <c r="AQ15" s="25">
        <f>IF(AQ$10="","",('3A_NOMINA'!BB$129+'3A_NOMINA'!BB$130)/$D$7)</f>
        <v>3209.7928375662796</v>
      </c>
      <c r="AR15" s="25">
        <f>IF(AR$10="","",('3A_NOMINA'!BC$129+'3A_NOMINA'!BC$130)/$D$7)</f>
        <v>3209.7928375662796</v>
      </c>
      <c r="AS15" s="25">
        <f>IF(AS$10="","",('3A_NOMINA'!BD$129+'3A_NOMINA'!BD$130)/$D$7)</f>
        <v>3209.7928375662796</v>
      </c>
      <c r="AT15" s="25">
        <f>IF(AT$10="","",('3A_NOMINA'!BE$129+'3A_NOMINA'!BE$130)/$D$7)</f>
        <v>3209.7928375662796</v>
      </c>
      <c r="AU15" s="25">
        <f>IF(AU$10="","",('3A_NOMINA'!BF$129+'3A_NOMINA'!BF$130)/$D$7)</f>
        <v>3209.7928375662796</v>
      </c>
      <c r="AV15" s="25">
        <f>IF(AV$10="","",('3A_NOMINA'!BG$129+'3A_NOMINA'!BG$130)/$D$7)</f>
        <v>3209.7928375662796</v>
      </c>
      <c r="AW15" s="25">
        <f>IF(AW$10="","",('3A_NOMINA'!BH$129+'3A_NOMINA'!BH$130)/$D$7)</f>
        <v>3209.7928375662796</v>
      </c>
      <c r="AX15" s="25">
        <f>IF(AX$10="","",('3A_NOMINA'!BI$129+'3A_NOMINA'!BI$130)/$D$7)</f>
        <v>3209.7928375662796</v>
      </c>
      <c r="AY15" s="25">
        <f>IF(AY$10="","",('3A_NOMINA'!BJ$129+'3A_NOMINA'!BJ$130)/$D$7)</f>
        <v>3419.0666221683932</v>
      </c>
      <c r="AZ15" s="25">
        <f>IF(AZ$10="","",('3A_NOMINA'!BK$129+'3A_NOMINA'!BK$130)/$D$7)</f>
        <v>3419.0666221683932</v>
      </c>
      <c r="BA15" s="25">
        <f>IF(BA$10="","",('3A_NOMINA'!BL$129+'3A_NOMINA'!BL$130)/$D$7)</f>
        <v>3419.0666221683932</v>
      </c>
      <c r="BB15" s="25">
        <f>IF(BB$10="","",('3A_NOMINA'!BM$129+'3A_NOMINA'!BM$130)/$D$7)</f>
        <v>3419.0666221683932</v>
      </c>
      <c r="BC15" s="25">
        <f>IF(BC$10="","",('3A_NOMINA'!BN$129+'3A_NOMINA'!BN$130)/$D$7)</f>
        <v>3419.0666221683932</v>
      </c>
      <c r="BD15" s="25">
        <f>IF(BD$10="","",('3A_NOMINA'!BO$129+'3A_NOMINA'!BO$130)/$D$7)</f>
        <v>3419.0666221683932</v>
      </c>
      <c r="BE15" s="25">
        <f>IF(BE$10="","",('3A_NOMINA'!BP$129+'3A_NOMINA'!BP$130)/$D$7)</f>
        <v>3419.0666221683932</v>
      </c>
      <c r="BF15" s="25">
        <f>IF(BF$10="","",('3A_NOMINA'!BQ$129+'3A_NOMINA'!BQ$130)/$D$7)</f>
        <v>3419.0666221683932</v>
      </c>
      <c r="BG15" s="25">
        <f>IF(BG$10="","",('3A_NOMINA'!BR$129+'3A_NOMINA'!BR$130)/$D$7)</f>
        <v>3419.0666221683932</v>
      </c>
      <c r="BH15" s="25">
        <f>IF(BH$10="","",('3A_NOMINA'!BS$129+'3A_NOMINA'!BS$130)/$D$7)</f>
        <v>3419.0666221683932</v>
      </c>
      <c r="BI15" s="25">
        <f>IF(BI$10="","",('3A_NOMINA'!BT$129+'3A_NOMINA'!BT$130)/$D$7)</f>
        <v>3419.0666221683932</v>
      </c>
      <c r="BJ15" s="25">
        <f>IF(BJ$10="","",('3A_NOMINA'!BU$129+'3A_NOMINA'!BU$130)/$D$7)</f>
        <v>3419.0666221683932</v>
      </c>
      <c r="BK15" s="25">
        <f>IF(BK$10="","",('3A_NOMINA'!BV$129+'3A_NOMINA'!BV$130)/$D$7)</f>
        <v>3647.2758606567313</v>
      </c>
      <c r="BL15" s="25">
        <f>IF(BL$10="","",('3A_NOMINA'!BW$129+'3A_NOMINA'!BW$130)/$D$7)</f>
        <v>3647.2758606567313</v>
      </c>
      <c r="BM15" s="25">
        <f>IF(BM$10="","",('3A_NOMINA'!BX$129+'3A_NOMINA'!BX$130)/$D$7)</f>
        <v>3647.2758606567313</v>
      </c>
      <c r="BN15" s="25">
        <f>IF(BN$10="","",('3A_NOMINA'!BY$129+'3A_NOMINA'!BY$130)/$D$7)</f>
        <v>3647.2758606567313</v>
      </c>
      <c r="BO15" s="25">
        <f>IF(BO$10="","",('3A_NOMINA'!BZ$129+'3A_NOMINA'!BZ$130)/$D$7)</f>
        <v>3647.2758606567313</v>
      </c>
      <c r="BP15" s="25">
        <f>IF(BP$10="","",('3A_NOMINA'!CA$129+'3A_NOMINA'!CA$130)/$D$7)</f>
        <v>3647.2758606567313</v>
      </c>
      <c r="BQ15" s="25">
        <f>IF(BQ$10="","",('3A_NOMINA'!CB$129+'3A_NOMINA'!CB$130)/$D$7)</f>
        <v>3647.2758606567313</v>
      </c>
      <c r="BR15" s="25">
        <f>IF(BR$10="","",('3A_NOMINA'!CC$129+'3A_NOMINA'!CC$130)/$D$7)</f>
        <v>3647.2758606567313</v>
      </c>
      <c r="BS15" s="25">
        <f>IF(BS$10="","",('3A_NOMINA'!CD$129+'3A_NOMINA'!CD$130)/$D$7)</f>
        <v>3647.2758606567313</v>
      </c>
      <c r="BT15" s="25">
        <f>IF(BT$10="","",('3A_NOMINA'!CE$129+'3A_NOMINA'!CE$130)/$D$7)</f>
        <v>3647.2758606567313</v>
      </c>
      <c r="BU15" s="25">
        <f>IF(BU$10="","",('3A_NOMINA'!CF$129+'3A_NOMINA'!CF$130)/$D$7)</f>
        <v>3647.2758606567313</v>
      </c>
      <c r="BV15" s="25">
        <f>IF(BV$10="","",('3A_NOMINA'!CG$129+'3A_NOMINA'!CG$130)/$D$7)</f>
        <v>3647.2758606567313</v>
      </c>
      <c r="BW15" s="25">
        <f>IF(BW$10="","",('3A_NOMINA'!CH$129+'3A_NOMINA'!CH$130)/$D$7)</f>
        <v>3888.3592345607112</v>
      </c>
      <c r="BX15" s="25">
        <f>IF(BX$10="","",('3A_NOMINA'!CI$129+'3A_NOMINA'!CI$130)/$D$7)</f>
        <v>3888.3592345607112</v>
      </c>
      <c r="BY15" s="25">
        <f>IF(BY$10="","",('3A_NOMINA'!CJ$129+'3A_NOMINA'!CJ$130)/$D$7)</f>
        <v>3888.3592345607112</v>
      </c>
      <c r="BZ15" s="25">
        <f>IF(BZ$10="","",('3A_NOMINA'!CK$129+'3A_NOMINA'!CK$130)/$D$7)</f>
        <v>3888.3592345607112</v>
      </c>
      <c r="CA15" s="25">
        <f>IF(CA$10="","",('3A_NOMINA'!CL$129+'3A_NOMINA'!CL$130)/$D$7)</f>
        <v>3888.3592345607112</v>
      </c>
      <c r="CB15" s="25">
        <f>IF(CB$10="","",('3A_NOMINA'!CM$129+'3A_NOMINA'!CM$130)/$D$7)</f>
        <v>3888.3592345607112</v>
      </c>
      <c r="CC15" s="25">
        <f>IF(CC$10="","",('3A_NOMINA'!CN$129+'3A_NOMINA'!CN$130)/$D$7)</f>
        <v>3888.3592345607112</v>
      </c>
      <c r="CD15" s="25">
        <f>IF(CD$10="","",('3A_NOMINA'!CO$129+'3A_NOMINA'!CO$130)/$D$7)</f>
        <v>3888.3592345607112</v>
      </c>
      <c r="CE15" s="25">
        <f>IF(CE$10="","",('3A_NOMINA'!CP$129+'3A_NOMINA'!CP$130)/$D$7)</f>
        <v>3888.3592345607112</v>
      </c>
      <c r="CF15" s="25">
        <f>IF(CF$10="","",('3A_NOMINA'!CQ$129+'3A_NOMINA'!CQ$130)/$D$7)</f>
        <v>3888.3592345607112</v>
      </c>
      <c r="CG15" s="25">
        <f>IF(CG$10="","",('3A_NOMINA'!CR$129+'3A_NOMINA'!CR$130)/$D$7)</f>
        <v>3888.3592345607112</v>
      </c>
      <c r="CH15" s="25">
        <f>IF(CH$10="","",('3A_NOMINA'!CS$129+'3A_NOMINA'!CS$130)/$D$7)</f>
        <v>3888.3592345607112</v>
      </c>
      <c r="CK15" s="166"/>
      <c r="CM15" s="25">
        <f t="shared" ref="CM15:CR24" ca="1" si="37">IF(OR(CM$9="",CM$10=""),"",SUM(OFFSET($CT15,0,CM$4-1,1,CM$5-CM$4+1)))</f>
        <v>21209.596652782588</v>
      </c>
      <c r="CN15" s="25">
        <f t="shared" ca="1" si="37"/>
        <v>29264.122834181464</v>
      </c>
      <c r="CO15" s="25">
        <f t="shared" ca="1" si="37"/>
        <v>34576.412929843726</v>
      </c>
      <c r="CP15" s="25">
        <f t="shared" ca="1" si="37"/>
        <v>36772.198657928202</v>
      </c>
      <c r="CQ15" s="25">
        <f t="shared" ca="1" si="37"/>
        <v>39153.333275860525</v>
      </c>
      <c r="CR15" s="25">
        <f t="shared" ca="1" si="37"/>
        <v>41669.056630521925</v>
      </c>
      <c r="CT15" s="253">
        <f>IF(CT$10="","",O$15-('3A_NOMINA'!Z$159+'3A_NOMINA'!Z$160)/$D$7)</f>
        <v>1576.3331227611743</v>
      </c>
      <c r="CU15" s="253">
        <f>IF(CU$10="","",P$15-('3A_NOMINA'!AA$159+'3A_NOMINA'!AA$160)/$D$7)</f>
        <v>1567.8343890692809</v>
      </c>
      <c r="CV15" s="253">
        <f>IF(CV$10="","",Q$15-('3A_NOMINA'!AB$159+'3A_NOMINA'!AB$160)/$D$7)</f>
        <v>1810.7408152097921</v>
      </c>
      <c r="CW15" s="253">
        <f>IF(CW$10="","",R$15-('3A_NOMINA'!AC$159+'3A_NOMINA'!AC$160)/$D$7)</f>
        <v>1754.9348501649899</v>
      </c>
      <c r="CX15" s="253">
        <f>IF(CX$10="","",S$15-('3A_NOMINA'!AD$159+'3A_NOMINA'!AD$160)/$D$7)</f>
        <v>1707.5974766130089</v>
      </c>
      <c r="CY15" s="253">
        <f>IF(CY$10="","",T$15-('3A_NOMINA'!AE$159+'3A_NOMINA'!AE$160)/$D$7)</f>
        <v>1738.3985999215322</v>
      </c>
      <c r="CZ15" s="253">
        <f>IF(CZ$10="","",U$15-('3A_NOMINA'!AF$159+'3A_NOMINA'!AF$160)/$D$7)</f>
        <v>1791.5226257063719</v>
      </c>
      <c r="DA15" s="253">
        <f>IF(DA$10="","",V$15-('3A_NOMINA'!AG$159+'3A_NOMINA'!AG$160)/$D$7)</f>
        <v>1811.0511249178858</v>
      </c>
      <c r="DB15" s="253">
        <f>IF(DB$10="","",W$15-('3A_NOMINA'!AH$159+'3A_NOMINA'!AH$160)/$D$7)</f>
        <v>1815.6351742935872</v>
      </c>
      <c r="DC15" s="253">
        <f>IF(DC$10="","",X$15-('3A_NOMINA'!AI$159+'3A_NOMINA'!AI$160)/$D$7)</f>
        <v>1815.8700693392866</v>
      </c>
      <c r="DD15" s="253">
        <f>IF(DD$10="","",Y$15-('3A_NOMINA'!AJ$159+'3A_NOMINA'!AJ$160)/$D$7)</f>
        <v>1909.9091857324886</v>
      </c>
      <c r="DE15" s="253">
        <f>IF(DE$10="","",Z$15-('3A_NOMINA'!AK$159+'3A_NOMINA'!AK$160)/$D$7)</f>
        <v>1909.7692190531898</v>
      </c>
      <c r="DF15" s="253">
        <f>IF(DF$10="","",AA$15-('3A_NOMINA'!AL$159+'3A_NOMINA'!AL$160)/$D$7)</f>
        <v>2266.8584304782185</v>
      </c>
      <c r="DG15" s="253">
        <f>IF(DG$10="","",AB$15-('3A_NOMINA'!AM$159+'3A_NOMINA'!AM$160)/$D$7)</f>
        <v>2266.7503585000795</v>
      </c>
      <c r="DH15" s="253">
        <f>IF(DH$10="","",AC$15-('3A_NOMINA'!AN$159+'3A_NOMINA'!AN$160)/$D$7)</f>
        <v>2266.6422865219411</v>
      </c>
      <c r="DI15" s="253">
        <f>IF(DI$10="","",AD$15-('3A_NOMINA'!AO$159+'3A_NOMINA'!AO$160)/$D$7)</f>
        <v>2266.5342145438021</v>
      </c>
      <c r="DJ15" s="253">
        <f>IF(DJ$10="","",AE$15-('3A_NOMINA'!AP$159+'3A_NOMINA'!AP$160)/$D$7)</f>
        <v>2266.4261425656637</v>
      </c>
      <c r="DK15" s="253">
        <f>IF(DK$10="","",AF$15-('3A_NOMINA'!AQ$159+'3A_NOMINA'!AQ$160)/$D$7)</f>
        <v>2266.3180705875247</v>
      </c>
      <c r="DL15" s="253">
        <f>IF(DL$10="","",AG$15-('3A_NOMINA'!AR$159+'3A_NOMINA'!AR$160)/$D$7)</f>
        <v>2611.0357351093862</v>
      </c>
      <c r="DM15" s="253">
        <f>IF(DM$10="","",AH$15-('3A_NOMINA'!AS$159+'3A_NOMINA'!AS$160)/$D$7)</f>
        <v>2610.9276631312478</v>
      </c>
      <c r="DN15" s="253">
        <f>IF(DN$10="","",AI$15-('3A_NOMINA'!AT$159+'3A_NOMINA'!AT$160)/$D$7)</f>
        <v>2610.8195911531088</v>
      </c>
      <c r="DO15" s="253">
        <f>IF(DO$10="","",AJ$15-('3A_NOMINA'!AU$159+'3A_NOMINA'!AU$160)/$D$7)</f>
        <v>2610.7115191749699</v>
      </c>
      <c r="DP15" s="253">
        <f>IF(DP$10="","",AK$15-('3A_NOMINA'!AV$159+'3A_NOMINA'!AV$160)/$D$7)</f>
        <v>2610.6034471968314</v>
      </c>
      <c r="DQ15" s="253">
        <f>IF(DQ$10="","",AL$15-('3A_NOMINA'!AW$159+'3A_NOMINA'!AW$160)/$D$7)</f>
        <v>2610.4953752186925</v>
      </c>
      <c r="DR15" s="253">
        <f>IF(DR$10="","",AM$15-('3A_NOMINA'!AX$159+'3A_NOMINA'!AX$160)/$D$7)</f>
        <v>2881.7758959910811</v>
      </c>
      <c r="DS15" s="253">
        <f>IF(DS$10="","",AN$15-('3A_NOMINA'!AY$159+'3A_NOMINA'!AY$160)/$D$7)</f>
        <v>2881.7016865660926</v>
      </c>
      <c r="DT15" s="253">
        <f>IF(DT$10="","",AO$15-('3A_NOMINA'!AZ$159+'3A_NOMINA'!AZ$160)/$D$7)</f>
        <v>2881.627477141104</v>
      </c>
      <c r="DU15" s="253">
        <f>IF(DU$10="","",AP$15-('3A_NOMINA'!BA$159+'3A_NOMINA'!BA$160)/$D$7)</f>
        <v>2881.5532677161154</v>
      </c>
      <c r="DV15" s="253">
        <f>IF(DV$10="","",AQ$15-('3A_NOMINA'!BB$159+'3A_NOMINA'!BB$160)/$D$7)</f>
        <v>2881.4790582911269</v>
      </c>
      <c r="DW15" s="253">
        <f>IF(DW$10="","",AR$15-('3A_NOMINA'!BC$159+'3A_NOMINA'!BC$160)/$D$7)</f>
        <v>2881.4048488661383</v>
      </c>
      <c r="DX15" s="253">
        <f>IF(DX$10="","",AS$15-('3A_NOMINA'!BD$159+'3A_NOMINA'!BD$160)/$D$7)</f>
        <v>2881.3306394411493</v>
      </c>
      <c r="DY15" s="253">
        <f>IF(DY$10="","",AT$15-('3A_NOMINA'!BE$159+'3A_NOMINA'!BE$160)/$D$7)</f>
        <v>2881.2564300161612</v>
      </c>
      <c r="DZ15" s="253">
        <f>IF(DZ$10="","",AU$15-('3A_NOMINA'!BF$159+'3A_NOMINA'!BF$160)/$D$7)</f>
        <v>2881.1822205911722</v>
      </c>
      <c r="EA15" s="253">
        <f>IF(EA$10="","",AV$15-('3A_NOMINA'!BG$159+'3A_NOMINA'!BG$160)/$D$7)</f>
        <v>2881.108011166184</v>
      </c>
      <c r="EB15" s="253">
        <f>IF(EB$10="","",AW$15-('3A_NOMINA'!BH$159+'3A_NOMINA'!BH$160)/$D$7)</f>
        <v>2881.033801741195</v>
      </c>
      <c r="EC15" s="253">
        <f>IF(EC$10="","",AX$15-('3A_NOMINA'!BI$159+'3A_NOMINA'!BI$160)/$D$7)</f>
        <v>2880.9595923162065</v>
      </c>
      <c r="ED15" s="253">
        <f>IF(ED$10="","",AY$15-('3A_NOMINA'!BJ$159+'3A_NOMINA'!BJ$160)/$D$7)</f>
        <v>3064.5580455977765</v>
      </c>
      <c r="EE15" s="253">
        <f>IF(EE$10="","",AZ$15-('3A_NOMINA'!BK$159+'3A_NOMINA'!BK$160)/$D$7)</f>
        <v>3064.5201987910323</v>
      </c>
      <c r="EF15" s="253">
        <f>IF(EF$10="","",BA$15-('3A_NOMINA'!BL$159+'3A_NOMINA'!BL$160)/$D$7)</f>
        <v>3064.482351984288</v>
      </c>
      <c r="EG15" s="253">
        <f>IF(EG$10="","",BB$15-('3A_NOMINA'!BM$159+'3A_NOMINA'!BM$160)/$D$7)</f>
        <v>3064.4445051775438</v>
      </c>
      <c r="EH15" s="253">
        <f>IF(EH$10="","",BC$15-('3A_NOMINA'!BN$159+'3A_NOMINA'!BN$160)/$D$7)</f>
        <v>3064.4066583708</v>
      </c>
      <c r="EI15" s="253">
        <f>IF(EI$10="","",BD$15-('3A_NOMINA'!BO$159+'3A_NOMINA'!BO$160)/$D$7)</f>
        <v>3064.3688115640557</v>
      </c>
      <c r="EJ15" s="253">
        <f>IF(EJ$10="","",BE$15-('3A_NOMINA'!BP$159+'3A_NOMINA'!BP$160)/$D$7)</f>
        <v>3064.3309647573114</v>
      </c>
      <c r="EK15" s="253">
        <f>IF(EK$10="","",BF$15-('3A_NOMINA'!BQ$159+'3A_NOMINA'!BQ$160)/$D$7)</f>
        <v>3064.2931179505672</v>
      </c>
      <c r="EL15" s="253">
        <f>IF(EL$10="","",BG$15-('3A_NOMINA'!BR$159+'3A_NOMINA'!BR$160)/$D$7)</f>
        <v>3064.2552711438229</v>
      </c>
      <c r="EM15" s="253">
        <f>IF(EM$10="","",BH$15-('3A_NOMINA'!BS$159+'3A_NOMINA'!BS$160)/$D$7)</f>
        <v>3064.2174243370787</v>
      </c>
      <c r="EN15" s="253">
        <f>IF(EN$10="","",BI$15-('3A_NOMINA'!BT$159+'3A_NOMINA'!BT$160)/$D$7)</f>
        <v>3064.1795775303349</v>
      </c>
      <c r="EO15" s="253">
        <f>IF(EO$10="","",BJ$15-('3A_NOMINA'!BU$159+'3A_NOMINA'!BU$160)/$D$7)</f>
        <v>3064.1417307235906</v>
      </c>
      <c r="EP15" s="253">
        <f>IF(EP$10="","",BK$15-('3A_NOMINA'!BV$159+'3A_NOMINA'!BV$160)/$D$7)</f>
        <v>3262.9880119998406</v>
      </c>
      <c r="EQ15" s="253">
        <f>IF(EQ$10="","",BL$15-('3A_NOMINA'!BW$159+'3A_NOMINA'!BW$160)/$D$7)</f>
        <v>3262.9497867250288</v>
      </c>
      <c r="ER15" s="253">
        <f>IF(ER$10="","",BM$15-('3A_NOMINA'!BX$159+'3A_NOMINA'!BX$160)/$D$7)</f>
        <v>3262.9115614502171</v>
      </c>
      <c r="ES15" s="253">
        <f>IF(ES$10="","",BN$15-('3A_NOMINA'!BY$159+'3A_NOMINA'!BY$160)/$D$7)</f>
        <v>3262.8733361754057</v>
      </c>
      <c r="ET15" s="253">
        <f>IF(ET$10="","",BO$15-('3A_NOMINA'!BZ$159+'3A_NOMINA'!BZ$160)/$D$7)</f>
        <v>3262.8351109005939</v>
      </c>
      <c r="EU15" s="253">
        <f>IF(EU$10="","",BP$15-('3A_NOMINA'!CA$159+'3A_NOMINA'!CA$160)/$D$7)</f>
        <v>3262.7968856257821</v>
      </c>
      <c r="EV15" s="253">
        <f>IF(EV$10="","",BQ$15-('3A_NOMINA'!CB$159+'3A_NOMINA'!CB$160)/$D$7)</f>
        <v>3262.7586603509708</v>
      </c>
      <c r="EW15" s="253">
        <f>IF(EW$10="","",BR$15-('3A_NOMINA'!CC$159+'3A_NOMINA'!CC$160)/$D$7)</f>
        <v>3262.720435076159</v>
      </c>
      <c r="EX15" s="253">
        <f>IF(EX$10="","",BS$15-('3A_NOMINA'!CD$159+'3A_NOMINA'!CD$160)/$D$7)</f>
        <v>3262.6822098013477</v>
      </c>
      <c r="EY15" s="253">
        <f>IF(EY$10="","",BT$15-('3A_NOMINA'!CE$159+'3A_NOMINA'!CE$160)/$D$7)</f>
        <v>3262.6439845265359</v>
      </c>
      <c r="EZ15" s="253">
        <f>IF(EZ$10="","",BU$15-('3A_NOMINA'!CF$159+'3A_NOMINA'!CF$160)/$D$7)</f>
        <v>3262.6057592517241</v>
      </c>
      <c r="FA15" s="253">
        <f>IF(FA$10="","",BV$15-('3A_NOMINA'!CG$159+'3A_NOMINA'!CG$160)/$D$7)</f>
        <v>3262.5675339769127</v>
      </c>
      <c r="FB15" s="253">
        <f>IF(FB$10="","",BW$15-('3A_NOMINA'!CH$159+'3A_NOMINA'!CH$160)/$D$7)</f>
        <v>3472.6337272784058</v>
      </c>
      <c r="FC15" s="253">
        <f>IF(FC$10="","",BX$15-('3A_NOMINA'!CI$159+'3A_NOMINA'!CI$160)/$D$7)</f>
        <v>3472.5951197508462</v>
      </c>
      <c r="FD15" s="253">
        <f>IF(FD$10="","",BY$15-('3A_NOMINA'!CJ$159+'3A_NOMINA'!CJ$160)/$D$7)</f>
        <v>3472.5565122232865</v>
      </c>
      <c r="FE15" s="253">
        <f>IF(FE$10="","",BZ$15-('3A_NOMINA'!CK$159+'3A_NOMINA'!CK$160)/$D$7)</f>
        <v>3472.5179046957269</v>
      </c>
      <c r="FF15" s="253">
        <f>IF(FF$10="","",CA$15-('3A_NOMINA'!CL$159+'3A_NOMINA'!CL$160)/$D$7)</f>
        <v>3472.4792971681672</v>
      </c>
      <c r="FG15" s="253">
        <f>IF(FG$10="","",CB$15-('3A_NOMINA'!CM$159+'3A_NOMINA'!CM$160)/$D$7)</f>
        <v>3472.4406896406072</v>
      </c>
      <c r="FH15" s="253">
        <f>IF(FH$10="","",CC$15-('3A_NOMINA'!CN$159+'3A_NOMINA'!CN$160)/$D$7)</f>
        <v>3472.4020821130475</v>
      </c>
      <c r="FI15" s="253">
        <f>IF(FI$10="","",CD$15-('3A_NOMINA'!CO$159+'3A_NOMINA'!CO$160)/$D$7)</f>
        <v>3472.3634745854879</v>
      </c>
      <c r="FJ15" s="253">
        <f>IF(FJ$10="","",CE$15-('3A_NOMINA'!CP$159+'3A_NOMINA'!CP$160)/$D$7)</f>
        <v>3472.3248670579278</v>
      </c>
      <c r="FK15" s="253">
        <f>IF(FK$10="","",CF$15-('3A_NOMINA'!CQ$159+'3A_NOMINA'!CQ$160)/$D$7)</f>
        <v>3472.2862595303682</v>
      </c>
      <c r="FL15" s="253">
        <f>IF(FL$10="","",CG$15-('3A_NOMINA'!CR$159+'3A_NOMINA'!CR$160)/$D$7)</f>
        <v>3472.2476520028085</v>
      </c>
      <c r="FM15" s="253">
        <f>IF(FM$10="","",CH$15-('3A_NOMINA'!CS$159+'3A_NOMINA'!CS$160)/$D$7)</f>
        <v>3472.2090444752489</v>
      </c>
    </row>
    <row r="16" spans="2:170" ht="15" customHeight="1">
      <c r="C16" s="307" t="s">
        <v>99</v>
      </c>
      <c r="D16" s="312" t="b">
        <v>0</v>
      </c>
      <c r="E16" s="312" t="b">
        <v>0</v>
      </c>
      <c r="F16" s="176" t="str">
        <f>'3A_NOMINA'!$B$179</f>
        <v>HORAS EXTRAS</v>
      </c>
      <c r="G16" s="175"/>
      <c r="H16" s="25">
        <f t="shared" ca="1" si="36"/>
        <v>12.234260000000001</v>
      </c>
      <c r="I16" s="25">
        <f t="shared" ca="1" si="36"/>
        <v>60</v>
      </c>
      <c r="J16" s="25">
        <f t="shared" ca="1" si="36"/>
        <v>60</v>
      </c>
      <c r="K16" s="25">
        <f t="shared" ca="1" si="36"/>
        <v>60</v>
      </c>
      <c r="L16" s="25">
        <f t="shared" ca="1" si="36"/>
        <v>60</v>
      </c>
      <c r="M16" s="25">
        <f t="shared" ca="1" si="36"/>
        <v>60</v>
      </c>
      <c r="O16" s="160">
        <v>0.5</v>
      </c>
      <c r="P16" s="160">
        <v>0</v>
      </c>
      <c r="Q16" s="160">
        <v>0</v>
      </c>
      <c r="R16" s="160">
        <v>0</v>
      </c>
      <c r="S16" s="160">
        <v>0</v>
      </c>
      <c r="T16" s="160">
        <v>1.1426800000000001</v>
      </c>
      <c r="U16" s="160">
        <v>0</v>
      </c>
      <c r="V16" s="160">
        <v>0</v>
      </c>
      <c r="W16" s="160">
        <v>0.59158000000000011</v>
      </c>
      <c r="X16" s="160">
        <v>0</v>
      </c>
      <c r="Y16" s="25">
        <f>IF(Y$10="","",('3A_NOMINA'!AJ$179+'3A_NOMINA'!AJ$180)/$D$7)</f>
        <v>5</v>
      </c>
      <c r="Z16" s="25">
        <f>IF(Z$10="","",('3A_NOMINA'!AK$179+'3A_NOMINA'!AK$180)/$D$7)</f>
        <v>5</v>
      </c>
      <c r="AA16" s="25">
        <f>IF(AA$10="","",('3A_NOMINA'!AL$179+'3A_NOMINA'!AL$180)/$D$7)</f>
        <v>5</v>
      </c>
      <c r="AB16" s="25">
        <f>IF(AB$10="","",('3A_NOMINA'!AM$179+'3A_NOMINA'!AM$180)/$D$7)</f>
        <v>5</v>
      </c>
      <c r="AC16" s="25">
        <f>IF(AC$10="","",('3A_NOMINA'!AN$179+'3A_NOMINA'!AN$180)/$D$7)</f>
        <v>5</v>
      </c>
      <c r="AD16" s="25">
        <f>IF(AD$10="","",('3A_NOMINA'!AO$179+'3A_NOMINA'!AO$180)/$D$7)</f>
        <v>5</v>
      </c>
      <c r="AE16" s="25">
        <f>IF(AE$10="","",('3A_NOMINA'!AP$179+'3A_NOMINA'!AP$180)/$D$7)</f>
        <v>5</v>
      </c>
      <c r="AF16" s="25">
        <f>IF(AF$10="","",('3A_NOMINA'!AQ$179+'3A_NOMINA'!AQ$180)/$D$7)</f>
        <v>5</v>
      </c>
      <c r="AG16" s="25">
        <f>IF(AG$10="","",('3A_NOMINA'!AR$179+'3A_NOMINA'!AR$180)/$D$7)</f>
        <v>5</v>
      </c>
      <c r="AH16" s="25">
        <f>IF(AH$10="","",('3A_NOMINA'!AS$179+'3A_NOMINA'!AS$180)/$D$7)</f>
        <v>5</v>
      </c>
      <c r="AI16" s="25">
        <f>IF(AI$10="","",('3A_NOMINA'!AT$179+'3A_NOMINA'!AT$180)/$D$7)</f>
        <v>5</v>
      </c>
      <c r="AJ16" s="25">
        <f>IF(AJ$10="","",('3A_NOMINA'!AU$179+'3A_NOMINA'!AU$180)/$D$7)</f>
        <v>5</v>
      </c>
      <c r="AK16" s="25">
        <f>IF(AK$10="","",('3A_NOMINA'!AV$179+'3A_NOMINA'!AV$180)/$D$7)</f>
        <v>5</v>
      </c>
      <c r="AL16" s="25">
        <f>IF(AL$10="","",('3A_NOMINA'!AW$179+'3A_NOMINA'!AW$180)/$D$7)</f>
        <v>5</v>
      </c>
      <c r="AM16" s="25">
        <f>IF(AM$10="","",('3A_NOMINA'!AX$179+'3A_NOMINA'!AX$180)/$D$7)</f>
        <v>5</v>
      </c>
      <c r="AN16" s="25">
        <f>IF(AN$10="","",('3A_NOMINA'!AY$179+'3A_NOMINA'!AY$180)/$D$7)</f>
        <v>5</v>
      </c>
      <c r="AO16" s="25">
        <f>IF(AO$10="","",('3A_NOMINA'!AZ$179+'3A_NOMINA'!AZ$180)/$D$7)</f>
        <v>5</v>
      </c>
      <c r="AP16" s="25">
        <f>IF(AP$10="","",('3A_NOMINA'!BA$179+'3A_NOMINA'!BA$180)/$D$7)</f>
        <v>5</v>
      </c>
      <c r="AQ16" s="25">
        <f>IF(AQ$10="","",('3A_NOMINA'!BB$179+'3A_NOMINA'!BB$180)/$D$7)</f>
        <v>5</v>
      </c>
      <c r="AR16" s="25">
        <f>IF(AR$10="","",('3A_NOMINA'!BC$179+'3A_NOMINA'!BC$180)/$D$7)</f>
        <v>5</v>
      </c>
      <c r="AS16" s="25">
        <f>IF(AS$10="","",('3A_NOMINA'!BD$179+'3A_NOMINA'!BD$180)/$D$7)</f>
        <v>5</v>
      </c>
      <c r="AT16" s="25">
        <f>IF(AT$10="","",('3A_NOMINA'!BE$179+'3A_NOMINA'!BE$180)/$D$7)</f>
        <v>5</v>
      </c>
      <c r="AU16" s="25">
        <f>IF(AU$10="","",('3A_NOMINA'!BF$179+'3A_NOMINA'!BF$180)/$D$7)</f>
        <v>5</v>
      </c>
      <c r="AV16" s="25">
        <f>IF(AV$10="","",('3A_NOMINA'!BG$179+'3A_NOMINA'!BG$180)/$D$7)</f>
        <v>5</v>
      </c>
      <c r="AW16" s="25">
        <f>IF(AW$10="","",('3A_NOMINA'!BH$179+'3A_NOMINA'!BH$180)/$D$7)</f>
        <v>5</v>
      </c>
      <c r="AX16" s="25">
        <f>IF(AX$10="","",('3A_NOMINA'!BI$179+'3A_NOMINA'!BI$180)/$D$7)</f>
        <v>5</v>
      </c>
      <c r="AY16" s="25">
        <f>IF(AY$10="","",('3A_NOMINA'!BJ$179+'3A_NOMINA'!BJ$180)/$D$7)</f>
        <v>5</v>
      </c>
      <c r="AZ16" s="25">
        <f>IF(AZ$10="","",('3A_NOMINA'!BK$179+'3A_NOMINA'!BK$180)/$D$7)</f>
        <v>5</v>
      </c>
      <c r="BA16" s="25">
        <f>IF(BA$10="","",('3A_NOMINA'!BL$179+'3A_NOMINA'!BL$180)/$D$7)</f>
        <v>5</v>
      </c>
      <c r="BB16" s="25">
        <f>IF(BB$10="","",('3A_NOMINA'!BM$179+'3A_NOMINA'!BM$180)/$D$7)</f>
        <v>5</v>
      </c>
      <c r="BC16" s="25">
        <f>IF(BC$10="","",('3A_NOMINA'!BN$179+'3A_NOMINA'!BN$180)/$D$7)</f>
        <v>5</v>
      </c>
      <c r="BD16" s="25">
        <f>IF(BD$10="","",('3A_NOMINA'!BO$179+'3A_NOMINA'!BO$180)/$D$7)</f>
        <v>5</v>
      </c>
      <c r="BE16" s="25">
        <f>IF(BE$10="","",('3A_NOMINA'!BP$179+'3A_NOMINA'!BP$180)/$D$7)</f>
        <v>5</v>
      </c>
      <c r="BF16" s="25">
        <f>IF(BF$10="","",('3A_NOMINA'!BQ$179+'3A_NOMINA'!BQ$180)/$D$7)</f>
        <v>5</v>
      </c>
      <c r="BG16" s="25">
        <f>IF(BG$10="","",('3A_NOMINA'!BR$179+'3A_NOMINA'!BR$180)/$D$7)</f>
        <v>5</v>
      </c>
      <c r="BH16" s="25">
        <f>IF(BH$10="","",('3A_NOMINA'!BS$179+'3A_NOMINA'!BS$180)/$D$7)</f>
        <v>5</v>
      </c>
      <c r="BI16" s="25">
        <f>IF(BI$10="","",('3A_NOMINA'!BT$179+'3A_NOMINA'!BT$180)/$D$7)</f>
        <v>5</v>
      </c>
      <c r="BJ16" s="25">
        <f>IF(BJ$10="","",('3A_NOMINA'!BU$179+'3A_NOMINA'!BU$180)/$D$7)</f>
        <v>5</v>
      </c>
      <c r="BK16" s="25">
        <f>IF(BK$10="","",('3A_NOMINA'!BV$179+'3A_NOMINA'!BV$180)/$D$7)</f>
        <v>5</v>
      </c>
      <c r="BL16" s="25">
        <f>IF(BL$10="","",('3A_NOMINA'!BW$179+'3A_NOMINA'!BW$180)/$D$7)</f>
        <v>5</v>
      </c>
      <c r="BM16" s="25">
        <f>IF(BM$10="","",('3A_NOMINA'!BX$179+'3A_NOMINA'!BX$180)/$D$7)</f>
        <v>5</v>
      </c>
      <c r="BN16" s="25">
        <f>IF(BN$10="","",('3A_NOMINA'!BY$179+'3A_NOMINA'!BY$180)/$D$7)</f>
        <v>5</v>
      </c>
      <c r="BO16" s="25">
        <f>IF(BO$10="","",('3A_NOMINA'!BZ$179+'3A_NOMINA'!BZ$180)/$D$7)</f>
        <v>5</v>
      </c>
      <c r="BP16" s="25">
        <f>IF(BP$10="","",('3A_NOMINA'!CA$179+'3A_NOMINA'!CA$180)/$D$7)</f>
        <v>5</v>
      </c>
      <c r="BQ16" s="25">
        <f>IF(BQ$10="","",('3A_NOMINA'!CB$179+'3A_NOMINA'!CB$180)/$D$7)</f>
        <v>5</v>
      </c>
      <c r="BR16" s="25">
        <f>IF(BR$10="","",('3A_NOMINA'!CC$179+'3A_NOMINA'!CC$180)/$D$7)</f>
        <v>5</v>
      </c>
      <c r="BS16" s="25">
        <f>IF(BS$10="","",('3A_NOMINA'!CD$179+'3A_NOMINA'!CD$180)/$D$7)</f>
        <v>5</v>
      </c>
      <c r="BT16" s="25">
        <f>IF(BT$10="","",('3A_NOMINA'!CE$179+'3A_NOMINA'!CE$180)/$D$7)</f>
        <v>5</v>
      </c>
      <c r="BU16" s="25">
        <f>IF(BU$10="","",('3A_NOMINA'!CF$179+'3A_NOMINA'!CF$180)/$D$7)</f>
        <v>5</v>
      </c>
      <c r="BV16" s="25">
        <f>IF(BV$10="","",('3A_NOMINA'!CG$179+'3A_NOMINA'!CG$180)/$D$7)</f>
        <v>5</v>
      </c>
      <c r="BW16" s="25">
        <f>IF(BW$10="","",('3A_NOMINA'!CH$179+'3A_NOMINA'!CH$180)/$D$7)</f>
        <v>5</v>
      </c>
      <c r="BX16" s="25">
        <f>IF(BX$10="","",('3A_NOMINA'!CI$179+'3A_NOMINA'!CI$180)/$D$7)</f>
        <v>5</v>
      </c>
      <c r="BY16" s="25">
        <f>IF(BY$10="","",('3A_NOMINA'!CJ$179+'3A_NOMINA'!CJ$180)/$D$7)</f>
        <v>5</v>
      </c>
      <c r="BZ16" s="25">
        <f>IF(BZ$10="","",('3A_NOMINA'!CK$179+'3A_NOMINA'!CK$180)/$D$7)</f>
        <v>5</v>
      </c>
      <c r="CA16" s="25">
        <f>IF(CA$10="","",('3A_NOMINA'!CL$179+'3A_NOMINA'!CL$180)/$D$7)</f>
        <v>5</v>
      </c>
      <c r="CB16" s="25">
        <f>IF(CB$10="","",('3A_NOMINA'!CM$179+'3A_NOMINA'!CM$180)/$D$7)</f>
        <v>5</v>
      </c>
      <c r="CC16" s="25">
        <f>IF(CC$10="","",('3A_NOMINA'!CN$179+'3A_NOMINA'!CN$180)/$D$7)</f>
        <v>5</v>
      </c>
      <c r="CD16" s="25">
        <f>IF(CD$10="","",('3A_NOMINA'!CO$179+'3A_NOMINA'!CO$180)/$D$7)</f>
        <v>5</v>
      </c>
      <c r="CE16" s="25">
        <f>IF(CE$10="","",('3A_NOMINA'!CP$179+'3A_NOMINA'!CP$180)/$D$7)</f>
        <v>5</v>
      </c>
      <c r="CF16" s="25">
        <f>IF(CF$10="","",('3A_NOMINA'!CQ$179+'3A_NOMINA'!CQ$180)/$D$7)</f>
        <v>5</v>
      </c>
      <c r="CG16" s="25">
        <f>IF(CG$10="","",('3A_NOMINA'!CR$179+'3A_NOMINA'!CR$180)/$D$7)</f>
        <v>5</v>
      </c>
      <c r="CH16" s="25">
        <f>IF(CH$10="","",('3A_NOMINA'!CS$179+'3A_NOMINA'!CS$180)/$D$7)</f>
        <v>5</v>
      </c>
      <c r="CJ16" s="285">
        <v>0</v>
      </c>
      <c r="CK16" s="286">
        <v>1</v>
      </c>
      <c r="CM16" s="25">
        <f t="shared" ca="1" si="37"/>
        <v>12.234260000000001</v>
      </c>
      <c r="CN16" s="25">
        <f t="shared" ca="1" si="37"/>
        <v>60</v>
      </c>
      <c r="CO16" s="25">
        <f t="shared" ca="1" si="37"/>
        <v>60</v>
      </c>
      <c r="CP16" s="25">
        <f t="shared" ca="1" si="37"/>
        <v>60</v>
      </c>
      <c r="CQ16" s="25">
        <f t="shared" ca="1" si="37"/>
        <v>60</v>
      </c>
      <c r="CR16" s="25">
        <f t="shared" ca="1" si="37"/>
        <v>60</v>
      </c>
      <c r="CT16" s="25">
        <f ca="1">IF(CT$10="","",IF(CT$7&lt;$CJ16,0,$CK16*OFFSET(O16,0,-$CJ16)))</f>
        <v>0.5</v>
      </c>
      <c r="CU16" s="25">
        <f t="shared" ref="CU16:FF19" ca="1" si="38">IF(CU$10="","",IF(CU$7&lt;$CJ16,0,$CK16*OFFSET(P16,0,-$CJ16)))</f>
        <v>0</v>
      </c>
      <c r="CV16" s="25">
        <f t="shared" ca="1" si="38"/>
        <v>0</v>
      </c>
      <c r="CW16" s="25">
        <f t="shared" ca="1" si="38"/>
        <v>0</v>
      </c>
      <c r="CX16" s="25">
        <f t="shared" ca="1" si="38"/>
        <v>0</v>
      </c>
      <c r="CY16" s="25">
        <f t="shared" ca="1" si="38"/>
        <v>1.1426800000000001</v>
      </c>
      <c r="CZ16" s="25">
        <f t="shared" ca="1" si="38"/>
        <v>0</v>
      </c>
      <c r="DA16" s="25">
        <f t="shared" ca="1" si="38"/>
        <v>0</v>
      </c>
      <c r="DB16" s="25">
        <f t="shared" ca="1" si="38"/>
        <v>0.59158000000000011</v>
      </c>
      <c r="DC16" s="25">
        <f t="shared" ca="1" si="38"/>
        <v>0</v>
      </c>
      <c r="DD16" s="25">
        <f t="shared" ca="1" si="38"/>
        <v>5</v>
      </c>
      <c r="DE16" s="25">
        <f t="shared" ca="1" si="38"/>
        <v>5</v>
      </c>
      <c r="DF16" s="25">
        <f t="shared" ca="1" si="38"/>
        <v>5</v>
      </c>
      <c r="DG16" s="25">
        <f t="shared" ca="1" si="38"/>
        <v>5</v>
      </c>
      <c r="DH16" s="25">
        <f t="shared" ca="1" si="38"/>
        <v>5</v>
      </c>
      <c r="DI16" s="25">
        <f t="shared" ca="1" si="38"/>
        <v>5</v>
      </c>
      <c r="DJ16" s="25">
        <f t="shared" ca="1" si="38"/>
        <v>5</v>
      </c>
      <c r="DK16" s="25">
        <f t="shared" ca="1" si="38"/>
        <v>5</v>
      </c>
      <c r="DL16" s="25">
        <f t="shared" ca="1" si="38"/>
        <v>5</v>
      </c>
      <c r="DM16" s="25">
        <f t="shared" ca="1" si="38"/>
        <v>5</v>
      </c>
      <c r="DN16" s="25">
        <f t="shared" ca="1" si="38"/>
        <v>5</v>
      </c>
      <c r="DO16" s="25">
        <f t="shared" ca="1" si="38"/>
        <v>5</v>
      </c>
      <c r="DP16" s="25">
        <f t="shared" ca="1" si="38"/>
        <v>5</v>
      </c>
      <c r="DQ16" s="25">
        <f t="shared" ca="1" si="38"/>
        <v>5</v>
      </c>
      <c r="DR16" s="25">
        <f t="shared" ca="1" si="38"/>
        <v>5</v>
      </c>
      <c r="DS16" s="25">
        <f t="shared" ca="1" si="38"/>
        <v>5</v>
      </c>
      <c r="DT16" s="25">
        <f t="shared" ca="1" si="38"/>
        <v>5</v>
      </c>
      <c r="DU16" s="25">
        <f t="shared" ca="1" si="38"/>
        <v>5</v>
      </c>
      <c r="DV16" s="25">
        <f t="shared" ca="1" si="38"/>
        <v>5</v>
      </c>
      <c r="DW16" s="25">
        <f t="shared" ca="1" si="38"/>
        <v>5</v>
      </c>
      <c r="DX16" s="25">
        <f t="shared" ca="1" si="38"/>
        <v>5</v>
      </c>
      <c r="DY16" s="25">
        <f t="shared" ca="1" si="38"/>
        <v>5</v>
      </c>
      <c r="DZ16" s="25">
        <f t="shared" ca="1" si="38"/>
        <v>5</v>
      </c>
      <c r="EA16" s="25">
        <f t="shared" ca="1" si="38"/>
        <v>5</v>
      </c>
      <c r="EB16" s="25">
        <f t="shared" ca="1" si="38"/>
        <v>5</v>
      </c>
      <c r="EC16" s="25">
        <f t="shared" ca="1" si="38"/>
        <v>5</v>
      </c>
      <c r="ED16" s="25">
        <f t="shared" ca="1" si="38"/>
        <v>5</v>
      </c>
      <c r="EE16" s="25">
        <f t="shared" ca="1" si="38"/>
        <v>5</v>
      </c>
      <c r="EF16" s="25">
        <f t="shared" ca="1" si="38"/>
        <v>5</v>
      </c>
      <c r="EG16" s="25">
        <f t="shared" ca="1" si="38"/>
        <v>5</v>
      </c>
      <c r="EH16" s="25">
        <f t="shared" ca="1" si="38"/>
        <v>5</v>
      </c>
      <c r="EI16" s="25">
        <f t="shared" ca="1" si="38"/>
        <v>5</v>
      </c>
      <c r="EJ16" s="25">
        <f t="shared" ca="1" si="38"/>
        <v>5</v>
      </c>
      <c r="EK16" s="25">
        <f t="shared" ca="1" si="38"/>
        <v>5</v>
      </c>
      <c r="EL16" s="25">
        <f t="shared" ca="1" si="38"/>
        <v>5</v>
      </c>
      <c r="EM16" s="25">
        <f t="shared" ca="1" si="38"/>
        <v>5</v>
      </c>
      <c r="EN16" s="25">
        <f t="shared" ca="1" si="38"/>
        <v>5</v>
      </c>
      <c r="EO16" s="25">
        <f t="shared" ca="1" si="38"/>
        <v>5</v>
      </c>
      <c r="EP16" s="25">
        <f t="shared" ca="1" si="38"/>
        <v>5</v>
      </c>
      <c r="EQ16" s="25">
        <f t="shared" ca="1" si="38"/>
        <v>5</v>
      </c>
      <c r="ER16" s="25">
        <f t="shared" ca="1" si="38"/>
        <v>5</v>
      </c>
      <c r="ES16" s="25">
        <f t="shared" ca="1" si="38"/>
        <v>5</v>
      </c>
      <c r="ET16" s="25">
        <f t="shared" ca="1" si="38"/>
        <v>5</v>
      </c>
      <c r="EU16" s="25">
        <f t="shared" ca="1" si="38"/>
        <v>5</v>
      </c>
      <c r="EV16" s="25">
        <f t="shared" ca="1" si="38"/>
        <v>5</v>
      </c>
      <c r="EW16" s="25">
        <f t="shared" ca="1" si="38"/>
        <v>5</v>
      </c>
      <c r="EX16" s="25">
        <f t="shared" ca="1" si="38"/>
        <v>5</v>
      </c>
      <c r="EY16" s="25">
        <f t="shared" ca="1" si="38"/>
        <v>5</v>
      </c>
      <c r="EZ16" s="25">
        <f t="shared" ca="1" si="38"/>
        <v>5</v>
      </c>
      <c r="FA16" s="25">
        <f t="shared" ca="1" si="38"/>
        <v>5</v>
      </c>
      <c r="FB16" s="25">
        <f t="shared" ca="1" si="38"/>
        <v>5</v>
      </c>
      <c r="FC16" s="25">
        <f t="shared" ca="1" si="38"/>
        <v>5</v>
      </c>
      <c r="FD16" s="25">
        <f t="shared" ca="1" si="38"/>
        <v>5</v>
      </c>
      <c r="FE16" s="25">
        <f t="shared" ca="1" si="38"/>
        <v>5</v>
      </c>
      <c r="FF16" s="25">
        <f t="shared" ca="1" si="38"/>
        <v>5</v>
      </c>
      <c r="FG16" s="25">
        <f t="shared" ref="FG16:FM19" ca="1" si="39">IF(FG$10="","",IF(FG$7&lt;$CJ16,0,$CK16*OFFSET(CB16,0,-$CJ16)))</f>
        <v>5</v>
      </c>
      <c r="FH16" s="25">
        <f t="shared" ca="1" si="39"/>
        <v>5</v>
      </c>
      <c r="FI16" s="25">
        <f t="shared" ca="1" si="39"/>
        <v>5</v>
      </c>
      <c r="FJ16" s="25">
        <f t="shared" ca="1" si="39"/>
        <v>5</v>
      </c>
      <c r="FK16" s="25">
        <f t="shared" ca="1" si="39"/>
        <v>5</v>
      </c>
      <c r="FL16" s="25">
        <f t="shared" ca="1" si="39"/>
        <v>5</v>
      </c>
      <c r="FM16" s="25">
        <f t="shared" ca="1" si="39"/>
        <v>5</v>
      </c>
    </row>
    <row r="17" spans="2:169" ht="15" customHeight="1">
      <c r="C17" s="307" t="s">
        <v>99</v>
      </c>
      <c r="D17" s="312" t="b">
        <v>0</v>
      </c>
      <c r="E17" s="312" t="b">
        <v>0</v>
      </c>
      <c r="F17" s="176" t="str">
        <f>'3A_NOMINA'!$B$185</f>
        <v>INCENTIVOS</v>
      </c>
      <c r="G17" s="175"/>
      <c r="H17" s="25">
        <f t="shared" ca="1" si="36"/>
        <v>239.23690999999999</v>
      </c>
      <c r="I17" s="25">
        <f t="shared" ca="1" si="36"/>
        <v>240</v>
      </c>
      <c r="J17" s="25">
        <f t="shared" ca="1" si="36"/>
        <v>240</v>
      </c>
      <c r="K17" s="25">
        <f t="shared" ca="1" si="36"/>
        <v>240</v>
      </c>
      <c r="L17" s="25">
        <f t="shared" ca="1" si="36"/>
        <v>240</v>
      </c>
      <c r="M17" s="25">
        <f t="shared" ca="1" si="36"/>
        <v>240</v>
      </c>
      <c r="O17" s="160">
        <v>13.5</v>
      </c>
      <c r="P17" s="160">
        <v>12.5</v>
      </c>
      <c r="Q17" s="160">
        <v>14.5</v>
      </c>
      <c r="R17" s="160">
        <v>20.5</v>
      </c>
      <c r="S17" s="160">
        <v>54.237910000000007</v>
      </c>
      <c r="T17" s="160">
        <v>16.5</v>
      </c>
      <c r="U17" s="160">
        <v>17.5</v>
      </c>
      <c r="V17" s="160">
        <v>16.998999999999999</v>
      </c>
      <c r="W17" s="160">
        <v>16.5</v>
      </c>
      <c r="X17" s="160">
        <v>16.5</v>
      </c>
      <c r="Y17" s="25">
        <f>IF(Y$10="","",('3A_NOMINA'!AJ$185+'3A_NOMINA'!AJ$186)/$D$7)</f>
        <v>20</v>
      </c>
      <c r="Z17" s="25">
        <f>IF(Z$10="","",('3A_NOMINA'!AK$185+'3A_NOMINA'!AK$186)/$D$7)</f>
        <v>20</v>
      </c>
      <c r="AA17" s="25">
        <f>IF(AA$10="","",('3A_NOMINA'!AL$185+'3A_NOMINA'!AL$186)/$D$7)</f>
        <v>20</v>
      </c>
      <c r="AB17" s="25">
        <f>IF(AB$10="","",('3A_NOMINA'!AM$185+'3A_NOMINA'!AM$186)/$D$7)</f>
        <v>20</v>
      </c>
      <c r="AC17" s="25">
        <f>IF(AC$10="","",('3A_NOMINA'!AN$185+'3A_NOMINA'!AN$186)/$D$7)</f>
        <v>20</v>
      </c>
      <c r="AD17" s="25">
        <f>IF(AD$10="","",('3A_NOMINA'!AO$185+'3A_NOMINA'!AO$186)/$D$7)</f>
        <v>20</v>
      </c>
      <c r="AE17" s="25">
        <f>IF(AE$10="","",('3A_NOMINA'!AP$185+'3A_NOMINA'!AP$186)/$D$7)</f>
        <v>20</v>
      </c>
      <c r="AF17" s="25">
        <f>IF(AF$10="","",('3A_NOMINA'!AQ$185+'3A_NOMINA'!AQ$186)/$D$7)</f>
        <v>20</v>
      </c>
      <c r="AG17" s="25">
        <f>IF(AG$10="","",('3A_NOMINA'!AR$185+'3A_NOMINA'!AR$186)/$D$7)</f>
        <v>20</v>
      </c>
      <c r="AH17" s="25">
        <f>IF(AH$10="","",('3A_NOMINA'!AS$185+'3A_NOMINA'!AS$186)/$D$7)</f>
        <v>20</v>
      </c>
      <c r="AI17" s="25">
        <f>IF(AI$10="","",('3A_NOMINA'!AT$185+'3A_NOMINA'!AT$186)/$D$7)</f>
        <v>20</v>
      </c>
      <c r="AJ17" s="25">
        <f>IF(AJ$10="","",('3A_NOMINA'!AU$185+'3A_NOMINA'!AU$186)/$D$7)</f>
        <v>20</v>
      </c>
      <c r="AK17" s="25">
        <f>IF(AK$10="","",('3A_NOMINA'!AV$185+'3A_NOMINA'!AV$186)/$D$7)</f>
        <v>20</v>
      </c>
      <c r="AL17" s="25">
        <f>IF(AL$10="","",('3A_NOMINA'!AW$185+'3A_NOMINA'!AW$186)/$D$7)</f>
        <v>20</v>
      </c>
      <c r="AM17" s="25">
        <f>IF(AM$10="","",('3A_NOMINA'!AX$185+'3A_NOMINA'!AX$186)/$D$7)</f>
        <v>20</v>
      </c>
      <c r="AN17" s="25">
        <f>IF(AN$10="","",('3A_NOMINA'!AY$185+'3A_NOMINA'!AY$186)/$D$7)</f>
        <v>20</v>
      </c>
      <c r="AO17" s="25">
        <f>IF(AO$10="","",('3A_NOMINA'!AZ$185+'3A_NOMINA'!AZ$186)/$D$7)</f>
        <v>20</v>
      </c>
      <c r="AP17" s="25">
        <f>IF(AP$10="","",('3A_NOMINA'!BA$185+'3A_NOMINA'!BA$186)/$D$7)</f>
        <v>20</v>
      </c>
      <c r="AQ17" s="25">
        <f>IF(AQ$10="","",('3A_NOMINA'!BB$185+'3A_NOMINA'!BB$186)/$D$7)</f>
        <v>20</v>
      </c>
      <c r="AR17" s="25">
        <f>IF(AR$10="","",('3A_NOMINA'!BC$185+'3A_NOMINA'!BC$186)/$D$7)</f>
        <v>20</v>
      </c>
      <c r="AS17" s="25">
        <f>IF(AS$10="","",('3A_NOMINA'!BD$185+'3A_NOMINA'!BD$186)/$D$7)</f>
        <v>20</v>
      </c>
      <c r="AT17" s="25">
        <f>IF(AT$10="","",('3A_NOMINA'!BE$185+'3A_NOMINA'!BE$186)/$D$7)</f>
        <v>20</v>
      </c>
      <c r="AU17" s="25">
        <f>IF(AU$10="","",('3A_NOMINA'!BF$185+'3A_NOMINA'!BF$186)/$D$7)</f>
        <v>20</v>
      </c>
      <c r="AV17" s="25">
        <f>IF(AV$10="","",('3A_NOMINA'!BG$185+'3A_NOMINA'!BG$186)/$D$7)</f>
        <v>20</v>
      </c>
      <c r="AW17" s="25">
        <f>IF(AW$10="","",('3A_NOMINA'!BH$185+'3A_NOMINA'!BH$186)/$D$7)</f>
        <v>20</v>
      </c>
      <c r="AX17" s="25">
        <f>IF(AX$10="","",('3A_NOMINA'!BI$185+'3A_NOMINA'!BI$186)/$D$7)</f>
        <v>20</v>
      </c>
      <c r="AY17" s="25">
        <f>IF(AY$10="","",('3A_NOMINA'!BJ$185+'3A_NOMINA'!BJ$186)/$D$7)</f>
        <v>20</v>
      </c>
      <c r="AZ17" s="25">
        <f>IF(AZ$10="","",('3A_NOMINA'!BK$185+'3A_NOMINA'!BK$186)/$D$7)</f>
        <v>20</v>
      </c>
      <c r="BA17" s="25">
        <f>IF(BA$10="","",('3A_NOMINA'!BL$185+'3A_NOMINA'!BL$186)/$D$7)</f>
        <v>20</v>
      </c>
      <c r="BB17" s="25">
        <f>IF(BB$10="","",('3A_NOMINA'!BM$185+'3A_NOMINA'!BM$186)/$D$7)</f>
        <v>20</v>
      </c>
      <c r="BC17" s="25">
        <f>IF(BC$10="","",('3A_NOMINA'!BN$185+'3A_NOMINA'!BN$186)/$D$7)</f>
        <v>20</v>
      </c>
      <c r="BD17" s="25">
        <f>IF(BD$10="","",('3A_NOMINA'!BO$185+'3A_NOMINA'!BO$186)/$D$7)</f>
        <v>20</v>
      </c>
      <c r="BE17" s="25">
        <f>IF(BE$10="","",('3A_NOMINA'!BP$185+'3A_NOMINA'!BP$186)/$D$7)</f>
        <v>20</v>
      </c>
      <c r="BF17" s="25">
        <f>IF(BF$10="","",('3A_NOMINA'!BQ$185+'3A_NOMINA'!BQ$186)/$D$7)</f>
        <v>20</v>
      </c>
      <c r="BG17" s="25">
        <f>IF(BG$10="","",('3A_NOMINA'!BR$185+'3A_NOMINA'!BR$186)/$D$7)</f>
        <v>20</v>
      </c>
      <c r="BH17" s="25">
        <f>IF(BH$10="","",('3A_NOMINA'!BS$185+'3A_NOMINA'!BS$186)/$D$7)</f>
        <v>20</v>
      </c>
      <c r="BI17" s="25">
        <f>IF(BI$10="","",('3A_NOMINA'!BT$185+'3A_NOMINA'!BT$186)/$D$7)</f>
        <v>20</v>
      </c>
      <c r="BJ17" s="25">
        <f>IF(BJ$10="","",('3A_NOMINA'!BU$185+'3A_NOMINA'!BU$186)/$D$7)</f>
        <v>20</v>
      </c>
      <c r="BK17" s="25">
        <f>IF(BK$10="","",('3A_NOMINA'!BV$185+'3A_NOMINA'!BV$186)/$D$7)</f>
        <v>20</v>
      </c>
      <c r="BL17" s="25">
        <f>IF(BL$10="","",('3A_NOMINA'!BW$185+'3A_NOMINA'!BW$186)/$D$7)</f>
        <v>20</v>
      </c>
      <c r="BM17" s="25">
        <f>IF(BM$10="","",('3A_NOMINA'!BX$185+'3A_NOMINA'!BX$186)/$D$7)</f>
        <v>20</v>
      </c>
      <c r="BN17" s="25">
        <f>IF(BN$10="","",('3A_NOMINA'!BY$185+'3A_NOMINA'!BY$186)/$D$7)</f>
        <v>20</v>
      </c>
      <c r="BO17" s="25">
        <f>IF(BO$10="","",('3A_NOMINA'!BZ$185+'3A_NOMINA'!BZ$186)/$D$7)</f>
        <v>20</v>
      </c>
      <c r="BP17" s="25">
        <f>IF(BP$10="","",('3A_NOMINA'!CA$185+'3A_NOMINA'!CA$186)/$D$7)</f>
        <v>20</v>
      </c>
      <c r="BQ17" s="25">
        <f>IF(BQ$10="","",('3A_NOMINA'!CB$185+'3A_NOMINA'!CB$186)/$D$7)</f>
        <v>20</v>
      </c>
      <c r="BR17" s="25">
        <f>IF(BR$10="","",('3A_NOMINA'!CC$185+'3A_NOMINA'!CC$186)/$D$7)</f>
        <v>20</v>
      </c>
      <c r="BS17" s="25">
        <f>IF(BS$10="","",('3A_NOMINA'!CD$185+'3A_NOMINA'!CD$186)/$D$7)</f>
        <v>20</v>
      </c>
      <c r="BT17" s="25">
        <f>IF(BT$10="","",('3A_NOMINA'!CE$185+'3A_NOMINA'!CE$186)/$D$7)</f>
        <v>20</v>
      </c>
      <c r="BU17" s="25">
        <f>IF(BU$10="","",('3A_NOMINA'!CF$185+'3A_NOMINA'!CF$186)/$D$7)</f>
        <v>20</v>
      </c>
      <c r="BV17" s="25">
        <f>IF(BV$10="","",('3A_NOMINA'!CG$185+'3A_NOMINA'!CG$186)/$D$7)</f>
        <v>20</v>
      </c>
      <c r="BW17" s="25">
        <f>IF(BW$10="","",('3A_NOMINA'!CH$185+'3A_NOMINA'!CH$186)/$D$7)</f>
        <v>20</v>
      </c>
      <c r="BX17" s="25">
        <f>IF(BX$10="","",('3A_NOMINA'!CI$185+'3A_NOMINA'!CI$186)/$D$7)</f>
        <v>20</v>
      </c>
      <c r="BY17" s="25">
        <f>IF(BY$10="","",('3A_NOMINA'!CJ$185+'3A_NOMINA'!CJ$186)/$D$7)</f>
        <v>20</v>
      </c>
      <c r="BZ17" s="25">
        <f>IF(BZ$10="","",('3A_NOMINA'!CK$185+'3A_NOMINA'!CK$186)/$D$7)</f>
        <v>20</v>
      </c>
      <c r="CA17" s="25">
        <f>IF(CA$10="","",('3A_NOMINA'!CL$185+'3A_NOMINA'!CL$186)/$D$7)</f>
        <v>20</v>
      </c>
      <c r="CB17" s="25">
        <f>IF(CB$10="","",('3A_NOMINA'!CM$185+'3A_NOMINA'!CM$186)/$D$7)</f>
        <v>20</v>
      </c>
      <c r="CC17" s="25">
        <f>IF(CC$10="","",('3A_NOMINA'!CN$185+'3A_NOMINA'!CN$186)/$D$7)</f>
        <v>20</v>
      </c>
      <c r="CD17" s="25">
        <f>IF(CD$10="","",('3A_NOMINA'!CO$185+'3A_NOMINA'!CO$186)/$D$7)</f>
        <v>20</v>
      </c>
      <c r="CE17" s="25">
        <f>IF(CE$10="","",('3A_NOMINA'!CP$185+'3A_NOMINA'!CP$186)/$D$7)</f>
        <v>20</v>
      </c>
      <c r="CF17" s="25">
        <f>IF(CF$10="","",('3A_NOMINA'!CQ$185+'3A_NOMINA'!CQ$186)/$D$7)</f>
        <v>20</v>
      </c>
      <c r="CG17" s="25">
        <f>IF(CG$10="","",('3A_NOMINA'!CR$185+'3A_NOMINA'!CR$186)/$D$7)</f>
        <v>20</v>
      </c>
      <c r="CH17" s="25">
        <f>IF(CH$10="","",('3A_NOMINA'!CS$185+'3A_NOMINA'!CS$186)/$D$7)</f>
        <v>20</v>
      </c>
      <c r="CJ17" s="285">
        <v>0</v>
      </c>
      <c r="CK17" s="286">
        <v>1</v>
      </c>
      <c r="CM17" s="25">
        <f t="shared" ca="1" si="37"/>
        <v>239.23690999999999</v>
      </c>
      <c r="CN17" s="25">
        <f t="shared" ca="1" si="37"/>
        <v>240</v>
      </c>
      <c r="CO17" s="25">
        <f t="shared" ca="1" si="37"/>
        <v>240</v>
      </c>
      <c r="CP17" s="25">
        <f t="shared" ca="1" si="37"/>
        <v>240</v>
      </c>
      <c r="CQ17" s="25">
        <f t="shared" ca="1" si="37"/>
        <v>240</v>
      </c>
      <c r="CR17" s="25">
        <f t="shared" ca="1" si="37"/>
        <v>240</v>
      </c>
      <c r="CT17" s="25">
        <f ca="1">IF(CT$10="","",IF(CT$7&lt;$CJ17,0,$CK17*OFFSET(O17,0,-$CJ17)))</f>
        <v>13.5</v>
      </c>
      <c r="CU17" s="25">
        <f t="shared" ca="1" si="38"/>
        <v>12.5</v>
      </c>
      <c r="CV17" s="25">
        <f t="shared" ca="1" si="38"/>
        <v>14.5</v>
      </c>
      <c r="CW17" s="25">
        <f t="shared" ca="1" si="38"/>
        <v>20.5</v>
      </c>
      <c r="CX17" s="25">
        <f t="shared" ca="1" si="38"/>
        <v>54.237910000000007</v>
      </c>
      <c r="CY17" s="25">
        <f t="shared" ca="1" si="38"/>
        <v>16.5</v>
      </c>
      <c r="CZ17" s="25">
        <f t="shared" ca="1" si="38"/>
        <v>17.5</v>
      </c>
      <c r="DA17" s="25">
        <f t="shared" ca="1" si="38"/>
        <v>16.998999999999999</v>
      </c>
      <c r="DB17" s="25">
        <f t="shared" ca="1" si="38"/>
        <v>16.5</v>
      </c>
      <c r="DC17" s="25">
        <f t="shared" ca="1" si="38"/>
        <v>16.5</v>
      </c>
      <c r="DD17" s="25">
        <f t="shared" ca="1" si="38"/>
        <v>20</v>
      </c>
      <c r="DE17" s="25">
        <f t="shared" ca="1" si="38"/>
        <v>20</v>
      </c>
      <c r="DF17" s="25">
        <f t="shared" ca="1" si="38"/>
        <v>20</v>
      </c>
      <c r="DG17" s="25">
        <f t="shared" ca="1" si="38"/>
        <v>20</v>
      </c>
      <c r="DH17" s="25">
        <f t="shared" ca="1" si="38"/>
        <v>20</v>
      </c>
      <c r="DI17" s="25">
        <f t="shared" ca="1" si="38"/>
        <v>20</v>
      </c>
      <c r="DJ17" s="25">
        <f t="shared" ca="1" si="38"/>
        <v>20</v>
      </c>
      <c r="DK17" s="25">
        <f t="shared" ca="1" si="38"/>
        <v>20</v>
      </c>
      <c r="DL17" s="25">
        <f t="shared" ca="1" si="38"/>
        <v>20</v>
      </c>
      <c r="DM17" s="25">
        <f t="shared" ca="1" si="38"/>
        <v>20</v>
      </c>
      <c r="DN17" s="25">
        <f t="shared" ca="1" si="38"/>
        <v>20</v>
      </c>
      <c r="DO17" s="25">
        <f t="shared" ca="1" si="38"/>
        <v>20</v>
      </c>
      <c r="DP17" s="25">
        <f t="shared" ca="1" si="38"/>
        <v>20</v>
      </c>
      <c r="DQ17" s="25">
        <f t="shared" ca="1" si="38"/>
        <v>20</v>
      </c>
      <c r="DR17" s="25">
        <f t="shared" ca="1" si="38"/>
        <v>20</v>
      </c>
      <c r="DS17" s="25">
        <f t="shared" ca="1" si="38"/>
        <v>20</v>
      </c>
      <c r="DT17" s="25">
        <f t="shared" ca="1" si="38"/>
        <v>20</v>
      </c>
      <c r="DU17" s="25">
        <f t="shared" ca="1" si="38"/>
        <v>20</v>
      </c>
      <c r="DV17" s="25">
        <f t="shared" ca="1" si="38"/>
        <v>20</v>
      </c>
      <c r="DW17" s="25">
        <f t="shared" ca="1" si="38"/>
        <v>20</v>
      </c>
      <c r="DX17" s="25">
        <f t="shared" ca="1" si="38"/>
        <v>20</v>
      </c>
      <c r="DY17" s="25">
        <f t="shared" ca="1" si="38"/>
        <v>20</v>
      </c>
      <c r="DZ17" s="25">
        <f t="shared" ca="1" si="38"/>
        <v>20</v>
      </c>
      <c r="EA17" s="25">
        <f t="shared" ca="1" si="38"/>
        <v>20</v>
      </c>
      <c r="EB17" s="25">
        <f t="shared" ca="1" si="38"/>
        <v>20</v>
      </c>
      <c r="EC17" s="25">
        <f t="shared" ca="1" si="38"/>
        <v>20</v>
      </c>
      <c r="ED17" s="25">
        <f t="shared" ca="1" si="38"/>
        <v>20</v>
      </c>
      <c r="EE17" s="25">
        <f t="shared" ca="1" si="38"/>
        <v>20</v>
      </c>
      <c r="EF17" s="25">
        <f t="shared" ca="1" si="38"/>
        <v>20</v>
      </c>
      <c r="EG17" s="25">
        <f t="shared" ca="1" si="38"/>
        <v>20</v>
      </c>
      <c r="EH17" s="25">
        <f t="shared" ca="1" si="38"/>
        <v>20</v>
      </c>
      <c r="EI17" s="25">
        <f t="shared" ca="1" si="38"/>
        <v>20</v>
      </c>
      <c r="EJ17" s="25">
        <f t="shared" ca="1" si="38"/>
        <v>20</v>
      </c>
      <c r="EK17" s="25">
        <f t="shared" ca="1" si="38"/>
        <v>20</v>
      </c>
      <c r="EL17" s="25">
        <f t="shared" ca="1" si="38"/>
        <v>20</v>
      </c>
      <c r="EM17" s="25">
        <f t="shared" ca="1" si="38"/>
        <v>20</v>
      </c>
      <c r="EN17" s="25">
        <f t="shared" ca="1" si="38"/>
        <v>20</v>
      </c>
      <c r="EO17" s="25">
        <f t="shared" ca="1" si="38"/>
        <v>20</v>
      </c>
      <c r="EP17" s="25">
        <f t="shared" ca="1" si="38"/>
        <v>20</v>
      </c>
      <c r="EQ17" s="25">
        <f t="shared" ca="1" si="38"/>
        <v>20</v>
      </c>
      <c r="ER17" s="25">
        <f t="shared" ca="1" si="38"/>
        <v>20</v>
      </c>
      <c r="ES17" s="25">
        <f t="shared" ca="1" si="38"/>
        <v>20</v>
      </c>
      <c r="ET17" s="25">
        <f t="shared" ca="1" si="38"/>
        <v>20</v>
      </c>
      <c r="EU17" s="25">
        <f t="shared" ca="1" si="38"/>
        <v>20</v>
      </c>
      <c r="EV17" s="25">
        <f t="shared" ca="1" si="38"/>
        <v>20</v>
      </c>
      <c r="EW17" s="25">
        <f t="shared" ca="1" si="38"/>
        <v>20</v>
      </c>
      <c r="EX17" s="25">
        <f t="shared" ca="1" si="38"/>
        <v>20</v>
      </c>
      <c r="EY17" s="25">
        <f t="shared" ca="1" si="38"/>
        <v>20</v>
      </c>
      <c r="EZ17" s="25">
        <f t="shared" ca="1" si="38"/>
        <v>20</v>
      </c>
      <c r="FA17" s="25">
        <f t="shared" ca="1" si="38"/>
        <v>20</v>
      </c>
      <c r="FB17" s="25">
        <f t="shared" ca="1" si="38"/>
        <v>20</v>
      </c>
      <c r="FC17" s="25">
        <f t="shared" ca="1" si="38"/>
        <v>20</v>
      </c>
      <c r="FD17" s="25">
        <f t="shared" ca="1" si="38"/>
        <v>20</v>
      </c>
      <c r="FE17" s="25">
        <f t="shared" ca="1" si="38"/>
        <v>20</v>
      </c>
      <c r="FF17" s="25">
        <f t="shared" ca="1" si="38"/>
        <v>20</v>
      </c>
      <c r="FG17" s="25">
        <f t="shared" ca="1" si="39"/>
        <v>20</v>
      </c>
      <c r="FH17" s="25">
        <f t="shared" ca="1" si="39"/>
        <v>20</v>
      </c>
      <c r="FI17" s="25">
        <f t="shared" ca="1" si="39"/>
        <v>20</v>
      </c>
      <c r="FJ17" s="25">
        <f t="shared" ca="1" si="39"/>
        <v>20</v>
      </c>
      <c r="FK17" s="25">
        <f t="shared" ca="1" si="39"/>
        <v>20</v>
      </c>
      <c r="FL17" s="25">
        <f t="shared" ca="1" si="39"/>
        <v>20</v>
      </c>
      <c r="FM17" s="25">
        <f t="shared" ca="1" si="39"/>
        <v>20</v>
      </c>
    </row>
    <row r="18" spans="2:169" ht="15" customHeight="1">
      <c r="C18" s="307" t="s">
        <v>99</v>
      </c>
      <c r="D18" s="312" t="b">
        <v>0</v>
      </c>
      <c r="E18" s="312" t="b">
        <v>0</v>
      </c>
      <c r="F18" s="176" t="str">
        <f>'3A_NOMINA'!$B$191</f>
        <v>COMPLETIVO</v>
      </c>
      <c r="G18" s="175"/>
      <c r="H18" s="25">
        <f t="shared" ca="1" si="36"/>
        <v>368.88406237471236</v>
      </c>
      <c r="I18" s="25">
        <f t="shared" ca="1" si="36"/>
        <v>-690.08485452859111</v>
      </c>
      <c r="J18" s="25">
        <f t="shared" ca="1" si="36"/>
        <v>-736.59668361582089</v>
      </c>
      <c r="K18" s="25">
        <f t="shared" ca="1" si="36"/>
        <v>-898.36613588788896</v>
      </c>
      <c r="L18" s="25">
        <f t="shared" ca="1" si="36"/>
        <v>-1171.1578562560405</v>
      </c>
      <c r="M18" s="25">
        <f t="shared" ca="1" si="36"/>
        <v>-1446.4087973193555</v>
      </c>
      <c r="O18" s="160">
        <v>36.854339999999993</v>
      </c>
      <c r="P18" s="160">
        <v>36.867199999999997</v>
      </c>
      <c r="Q18" s="160">
        <v>58.008620000000008</v>
      </c>
      <c r="R18" s="160">
        <v>45.878760000000007</v>
      </c>
      <c r="S18" s="160">
        <v>45.875019999999992</v>
      </c>
      <c r="T18" s="160">
        <v>46.601039999999976</v>
      </c>
      <c r="U18" s="160">
        <v>47.417840000000027</v>
      </c>
      <c r="V18" s="160">
        <v>47.467419999999983</v>
      </c>
      <c r="W18" s="160">
        <v>48.655619999999992</v>
      </c>
      <c r="X18" s="160">
        <v>49.238500000000002</v>
      </c>
      <c r="Y18" s="25">
        <f>IF(Y$10="","",('3A_NOMINA'!AJ$191+'3A_NOMINA'!AJ$192)/$D$7)</f>
        <v>-47.57631480333756</v>
      </c>
      <c r="Z18" s="25">
        <f>IF(Z$10="","",('3A_NOMINA'!AK$191+'3A_NOMINA'!AK$192)/$D$7)</f>
        <v>-46.403982821950052</v>
      </c>
      <c r="AA18" s="25">
        <f>IF(AA$10="","",('3A_NOMINA'!AL$191+'3A_NOMINA'!AL$192)/$D$7)</f>
        <v>-62.784320489746342</v>
      </c>
      <c r="AB18" s="25">
        <f>IF(AB$10="","",('3A_NOMINA'!AM$191+'3A_NOMINA'!AM$192)/$D$7)</f>
        <v>-61.824820620831744</v>
      </c>
      <c r="AC18" s="25">
        <f>IF(AC$10="","",('3A_NOMINA'!AN$191+'3A_NOMINA'!AN$192)/$D$7)</f>
        <v>-60.865320751917082</v>
      </c>
      <c r="AD18" s="25">
        <f>IF(AD$10="","",('3A_NOMINA'!AO$191+'3A_NOMINA'!AO$192)/$D$7)</f>
        <v>-59.905820883002484</v>
      </c>
      <c r="AE18" s="25">
        <f>IF(AE$10="","",('3A_NOMINA'!AP$191+'3A_NOMINA'!AP$192)/$D$7)</f>
        <v>-58.946321014087879</v>
      </c>
      <c r="AF18" s="25">
        <f>IF(AF$10="","",('3A_NOMINA'!AQ$191+'3A_NOMINA'!AQ$192)/$D$7)</f>
        <v>-57.986821145173224</v>
      </c>
      <c r="AG18" s="25">
        <f>IF(AG$10="","",('3A_NOMINA'!AR$191+'3A_NOMINA'!AR$192)/$D$7)</f>
        <v>-57.027321276258618</v>
      </c>
      <c r="AH18" s="25">
        <f>IF(AH$10="","",('3A_NOMINA'!AS$191+'3A_NOMINA'!AS$192)/$D$7)</f>
        <v>-56.06782140734402</v>
      </c>
      <c r="AI18" s="25">
        <f>IF(AI$10="","",('3A_NOMINA'!AT$191+'3A_NOMINA'!AT$192)/$D$7)</f>
        <v>-55.108321538429358</v>
      </c>
      <c r="AJ18" s="25">
        <f>IF(AJ$10="","",('3A_NOMINA'!AU$191+'3A_NOMINA'!AU$192)/$D$7)</f>
        <v>-54.14882166951476</v>
      </c>
      <c r="AK18" s="25">
        <f>IF(AK$10="","",('3A_NOMINA'!AV$191+'3A_NOMINA'!AV$192)/$D$7)</f>
        <v>-53.189321800600155</v>
      </c>
      <c r="AL18" s="25">
        <f>IF(AL$10="","",('3A_NOMINA'!AW$191+'3A_NOMINA'!AW$192)/$D$7)</f>
        <v>-52.229821931685493</v>
      </c>
      <c r="AM18" s="25">
        <f>IF(AM$10="","",('3A_NOMINA'!AX$191+'3A_NOMINA'!AX$192)/$D$7)</f>
        <v>-65.224190809882245</v>
      </c>
      <c r="AN18" s="25">
        <f>IF(AN$10="","",('3A_NOMINA'!AY$191+'3A_NOMINA'!AY$192)/$D$7)</f>
        <v>-64.525802838628181</v>
      </c>
      <c r="AO18" s="25">
        <f>IF(AO$10="","",('3A_NOMINA'!AZ$191+'3A_NOMINA'!AZ$192)/$D$7)</f>
        <v>-63.827414867374173</v>
      </c>
      <c r="AP18" s="25">
        <f>IF(AP$10="","",('3A_NOMINA'!BA$191+'3A_NOMINA'!BA$192)/$D$7)</f>
        <v>-63.129026896120166</v>
      </c>
      <c r="AQ18" s="25">
        <f>IF(AQ$10="","",('3A_NOMINA'!BB$191+'3A_NOMINA'!BB$192)/$D$7)</f>
        <v>-62.430638924866102</v>
      </c>
      <c r="AR18" s="25">
        <f>IF(AR$10="","",('3A_NOMINA'!BC$191+'3A_NOMINA'!BC$192)/$D$7)</f>
        <v>-61.732250953612095</v>
      </c>
      <c r="AS18" s="25">
        <f>IF(AS$10="","",('3A_NOMINA'!BD$191+'3A_NOMINA'!BD$192)/$D$7)</f>
        <v>-61.033862982358087</v>
      </c>
      <c r="AT18" s="25">
        <f>IF(AT$10="","",('3A_NOMINA'!BE$191+'3A_NOMINA'!BE$192)/$D$7)</f>
        <v>-60.335475011104016</v>
      </c>
      <c r="AU18" s="25">
        <f>IF(AU$10="","",('3A_NOMINA'!BF$191+'3A_NOMINA'!BF$192)/$D$7)</f>
        <v>-59.637087039850009</v>
      </c>
      <c r="AV18" s="25">
        <f>IF(AV$10="","",('3A_NOMINA'!BG$191+'3A_NOMINA'!BG$192)/$D$7)</f>
        <v>-58.938699068596001</v>
      </c>
      <c r="AW18" s="25">
        <f>IF(AW$10="","",('3A_NOMINA'!BH$191+'3A_NOMINA'!BH$192)/$D$7)</f>
        <v>-58.240311097341937</v>
      </c>
      <c r="AX18" s="25">
        <f>IF(AX$10="","",('3A_NOMINA'!BI$191+'3A_NOMINA'!BI$192)/$D$7)</f>
        <v>-57.54192312608793</v>
      </c>
      <c r="AY18" s="25">
        <f>IF(AY$10="","",('3A_NOMINA'!BJ$191+'3A_NOMINA'!BJ$192)/$D$7)</f>
        <v>-76.94036161225371</v>
      </c>
      <c r="AZ18" s="25">
        <f>IF(AZ$10="","",('3A_NOMINA'!BK$191+'3A_NOMINA'!BK$192)/$D$7)</f>
        <v>-76.562813074993727</v>
      </c>
      <c r="BA18" s="25">
        <f>IF(BA$10="","",('3A_NOMINA'!BL$191+'3A_NOMINA'!BL$192)/$D$7)</f>
        <v>-76.185264537733801</v>
      </c>
      <c r="BB18" s="25">
        <f>IF(BB$10="","",('3A_NOMINA'!BM$191+'3A_NOMINA'!BM$192)/$D$7)</f>
        <v>-75.807716000473889</v>
      </c>
      <c r="BC18" s="25">
        <f>IF(BC$10="","",('3A_NOMINA'!BN$191+'3A_NOMINA'!BN$192)/$D$7)</f>
        <v>-75.430167463213962</v>
      </c>
      <c r="BD18" s="25">
        <f>IF(BD$10="","",('3A_NOMINA'!BO$191+'3A_NOMINA'!BO$192)/$D$7)</f>
        <v>-75.052618925954036</v>
      </c>
      <c r="BE18" s="25">
        <f>IF(BE$10="","",('3A_NOMINA'!BP$191+'3A_NOMINA'!BP$192)/$D$7)</f>
        <v>-74.675070388694124</v>
      </c>
      <c r="BF18" s="25">
        <f>IF(BF$10="","",('3A_NOMINA'!BQ$191+'3A_NOMINA'!BQ$192)/$D$7)</f>
        <v>-74.297521851434198</v>
      </c>
      <c r="BG18" s="25">
        <f>IF(BG$10="","",('3A_NOMINA'!BR$191+'3A_NOMINA'!BR$192)/$D$7)</f>
        <v>-73.919973314174271</v>
      </c>
      <c r="BH18" s="25">
        <f>IF(BH$10="","",('3A_NOMINA'!BS$191+'3A_NOMINA'!BS$192)/$D$7)</f>
        <v>-73.542424776914302</v>
      </c>
      <c r="BI18" s="25">
        <f>IF(BI$10="","",('3A_NOMINA'!BT$191+'3A_NOMINA'!BT$192)/$D$7)</f>
        <v>-73.164876239654376</v>
      </c>
      <c r="BJ18" s="25">
        <f>IF(BJ$10="","",('3A_NOMINA'!BU$191+'3A_NOMINA'!BU$192)/$D$7)</f>
        <v>-72.78732770239445</v>
      </c>
      <c r="BK18" s="25">
        <f>IF(BK$10="","",('3A_NOMINA'!BV$191+'3A_NOMINA'!BV$192)/$D$7)</f>
        <v>-99.81960707328416</v>
      </c>
      <c r="BL18" s="25">
        <f>IF(BL$10="","",('3A_NOMINA'!BW$191+'3A_NOMINA'!BW$192)/$D$7)</f>
        <v>-99.415403609293747</v>
      </c>
      <c r="BM18" s="25">
        <f>IF(BM$10="","",('3A_NOMINA'!BX$191+'3A_NOMINA'!BX$192)/$D$7)</f>
        <v>-99.011200145303278</v>
      </c>
      <c r="BN18" s="25">
        <f>IF(BN$10="","",('3A_NOMINA'!BY$191+'3A_NOMINA'!BY$192)/$D$7)</f>
        <v>-98.60699668131285</v>
      </c>
      <c r="BO18" s="25">
        <f>IF(BO$10="","",('3A_NOMINA'!BZ$191+'3A_NOMINA'!BZ$192)/$D$7)</f>
        <v>-98.20279321732238</v>
      </c>
      <c r="BP18" s="25">
        <f>IF(BP$10="","",('3A_NOMINA'!CA$191+'3A_NOMINA'!CA$192)/$D$7)</f>
        <v>-97.798589753331967</v>
      </c>
      <c r="BQ18" s="25">
        <f>IF(BQ$10="","",('3A_NOMINA'!CB$191+'3A_NOMINA'!CB$192)/$D$7)</f>
        <v>-97.394386289341497</v>
      </c>
      <c r="BR18" s="25">
        <f>IF(BR$10="","",('3A_NOMINA'!CC$191+'3A_NOMINA'!CC$192)/$D$7)</f>
        <v>-96.990182825351013</v>
      </c>
      <c r="BS18" s="25">
        <f>IF(BS$10="","",('3A_NOMINA'!CD$191+'3A_NOMINA'!CD$192)/$D$7)</f>
        <v>-96.5859793613606</v>
      </c>
      <c r="BT18" s="25">
        <f>IF(BT$10="","",('3A_NOMINA'!CE$191+'3A_NOMINA'!CE$192)/$D$7)</f>
        <v>-96.18177589737013</v>
      </c>
      <c r="BU18" s="25">
        <f>IF(BU$10="","",('3A_NOMINA'!CF$191+'3A_NOMINA'!CF$192)/$D$7)</f>
        <v>-95.777572433379717</v>
      </c>
      <c r="BV18" s="25">
        <f>IF(BV$10="","",('3A_NOMINA'!CG$191+'3A_NOMINA'!CG$192)/$D$7)</f>
        <v>-95.373368969389233</v>
      </c>
      <c r="BW18" s="25">
        <f>IF(BW$10="","",('3A_NOMINA'!CH$191+'3A_NOMINA'!CH$192)/$D$7)</f>
        <v>-122.91413770029484</v>
      </c>
      <c r="BX18" s="25">
        <f>IF(BX$10="","",('3A_NOMINA'!CI$191+'3A_NOMINA'!CI$192)/$D$7)</f>
        <v>-122.4813974717466</v>
      </c>
      <c r="BY18" s="25">
        <f>IF(BY$10="","",('3A_NOMINA'!CJ$191+'3A_NOMINA'!CJ$192)/$D$7)</f>
        <v>-122.04865724319842</v>
      </c>
      <c r="BZ18" s="25">
        <f>IF(BZ$10="","",('3A_NOMINA'!CK$191+'3A_NOMINA'!CK$192)/$D$7)</f>
        <v>-121.61591701465018</v>
      </c>
      <c r="CA18" s="25">
        <f>IF(CA$10="","",('3A_NOMINA'!CL$191+'3A_NOMINA'!CL$192)/$D$7)</f>
        <v>-121.18317678610195</v>
      </c>
      <c r="CB18" s="25">
        <f>IF(CB$10="","",('3A_NOMINA'!CM$191+'3A_NOMINA'!CM$192)/$D$7)</f>
        <v>-120.75043655755371</v>
      </c>
      <c r="CC18" s="25">
        <f>IF(CC$10="","",('3A_NOMINA'!CN$191+'3A_NOMINA'!CN$192)/$D$7)</f>
        <v>-120.31769632900553</v>
      </c>
      <c r="CD18" s="25">
        <f>IF(CD$10="","",('3A_NOMINA'!CO$191+'3A_NOMINA'!CO$192)/$D$7)</f>
        <v>-119.88495610045729</v>
      </c>
      <c r="CE18" s="25">
        <f>IF(CE$10="","",('3A_NOMINA'!CP$191+'3A_NOMINA'!CP$192)/$D$7)</f>
        <v>-119.45221587190905</v>
      </c>
      <c r="CF18" s="25">
        <f>IF(CF$10="","",('3A_NOMINA'!CQ$191+'3A_NOMINA'!CQ$192)/$D$7)</f>
        <v>-119.01947564336088</v>
      </c>
      <c r="CG18" s="25">
        <f>IF(CG$10="","",('3A_NOMINA'!CR$191+'3A_NOMINA'!CR$192)/$D$7)</f>
        <v>-118.58673541481264</v>
      </c>
      <c r="CH18" s="25">
        <f>IF(CH$10="","",('3A_NOMINA'!CS$191+'3A_NOMINA'!CS$192)/$D$7)</f>
        <v>-118.1539951862644</v>
      </c>
      <c r="CJ18" s="285">
        <v>0</v>
      </c>
      <c r="CK18" s="286">
        <v>1</v>
      </c>
      <c r="CM18" s="25">
        <f t="shared" ca="1" si="37"/>
        <v>368.88406237471236</v>
      </c>
      <c r="CN18" s="25">
        <f t="shared" ca="1" si="37"/>
        <v>-690.08485452859111</v>
      </c>
      <c r="CO18" s="25">
        <f t="shared" ca="1" si="37"/>
        <v>-736.59668361582089</v>
      </c>
      <c r="CP18" s="25">
        <f t="shared" ca="1" si="37"/>
        <v>-898.36613588788896</v>
      </c>
      <c r="CQ18" s="25">
        <f t="shared" ca="1" si="37"/>
        <v>-1171.1578562560405</v>
      </c>
      <c r="CR18" s="25">
        <f t="shared" ca="1" si="37"/>
        <v>-1446.4087973193555</v>
      </c>
      <c r="CT18" s="25">
        <f ca="1">IF(CT$10="","",IF(CT$7&lt;$CJ18,0,$CK18*OFFSET(O18,0,-$CJ18)))</f>
        <v>36.854339999999993</v>
      </c>
      <c r="CU18" s="25">
        <f t="shared" ca="1" si="38"/>
        <v>36.867199999999997</v>
      </c>
      <c r="CV18" s="25">
        <f t="shared" ca="1" si="38"/>
        <v>58.008620000000008</v>
      </c>
      <c r="CW18" s="25">
        <f t="shared" ca="1" si="38"/>
        <v>45.878760000000007</v>
      </c>
      <c r="CX18" s="25">
        <f t="shared" ca="1" si="38"/>
        <v>45.875019999999992</v>
      </c>
      <c r="CY18" s="25">
        <f t="shared" ca="1" si="38"/>
        <v>46.601039999999976</v>
      </c>
      <c r="CZ18" s="25">
        <f t="shared" ca="1" si="38"/>
        <v>47.417840000000027</v>
      </c>
      <c r="DA18" s="25">
        <f t="shared" ca="1" si="38"/>
        <v>47.467419999999983</v>
      </c>
      <c r="DB18" s="25">
        <f t="shared" ca="1" si="38"/>
        <v>48.655619999999992</v>
      </c>
      <c r="DC18" s="25">
        <f t="shared" ca="1" si="38"/>
        <v>49.238500000000002</v>
      </c>
      <c r="DD18" s="25">
        <f t="shared" ca="1" si="38"/>
        <v>-47.57631480333756</v>
      </c>
      <c r="DE18" s="25">
        <f t="shared" ca="1" si="38"/>
        <v>-46.403982821950052</v>
      </c>
      <c r="DF18" s="25">
        <f t="shared" ca="1" si="38"/>
        <v>-62.784320489746342</v>
      </c>
      <c r="DG18" s="25">
        <f t="shared" ca="1" si="38"/>
        <v>-61.824820620831744</v>
      </c>
      <c r="DH18" s="25">
        <f t="shared" ca="1" si="38"/>
        <v>-60.865320751917082</v>
      </c>
      <c r="DI18" s="25">
        <f t="shared" ca="1" si="38"/>
        <v>-59.905820883002484</v>
      </c>
      <c r="DJ18" s="25">
        <f t="shared" ca="1" si="38"/>
        <v>-58.946321014087879</v>
      </c>
      <c r="DK18" s="25">
        <f t="shared" ca="1" si="38"/>
        <v>-57.986821145173224</v>
      </c>
      <c r="DL18" s="25">
        <f t="shared" ca="1" si="38"/>
        <v>-57.027321276258618</v>
      </c>
      <c r="DM18" s="25">
        <f t="shared" ca="1" si="38"/>
        <v>-56.06782140734402</v>
      </c>
      <c r="DN18" s="25">
        <f t="shared" ca="1" si="38"/>
        <v>-55.108321538429358</v>
      </c>
      <c r="DO18" s="25">
        <f t="shared" ca="1" si="38"/>
        <v>-54.14882166951476</v>
      </c>
      <c r="DP18" s="25">
        <f t="shared" ca="1" si="38"/>
        <v>-53.189321800600155</v>
      </c>
      <c r="DQ18" s="25">
        <f t="shared" ca="1" si="38"/>
        <v>-52.229821931685493</v>
      </c>
      <c r="DR18" s="25">
        <f t="shared" ca="1" si="38"/>
        <v>-65.224190809882245</v>
      </c>
      <c r="DS18" s="25">
        <f t="shared" ca="1" si="38"/>
        <v>-64.525802838628181</v>
      </c>
      <c r="DT18" s="25">
        <f t="shared" ca="1" si="38"/>
        <v>-63.827414867374173</v>
      </c>
      <c r="DU18" s="25">
        <f t="shared" ca="1" si="38"/>
        <v>-63.129026896120166</v>
      </c>
      <c r="DV18" s="25">
        <f t="shared" ca="1" si="38"/>
        <v>-62.430638924866102</v>
      </c>
      <c r="DW18" s="25">
        <f t="shared" ca="1" si="38"/>
        <v>-61.732250953612095</v>
      </c>
      <c r="DX18" s="25">
        <f t="shared" ca="1" si="38"/>
        <v>-61.033862982358087</v>
      </c>
      <c r="DY18" s="25">
        <f t="shared" ca="1" si="38"/>
        <v>-60.335475011104016</v>
      </c>
      <c r="DZ18" s="25">
        <f t="shared" ca="1" si="38"/>
        <v>-59.637087039850009</v>
      </c>
      <c r="EA18" s="25">
        <f t="shared" ca="1" si="38"/>
        <v>-58.938699068596001</v>
      </c>
      <c r="EB18" s="25">
        <f t="shared" ca="1" si="38"/>
        <v>-58.240311097341937</v>
      </c>
      <c r="EC18" s="25">
        <f t="shared" ca="1" si="38"/>
        <v>-57.54192312608793</v>
      </c>
      <c r="ED18" s="25">
        <f t="shared" ca="1" si="38"/>
        <v>-76.94036161225371</v>
      </c>
      <c r="EE18" s="25">
        <f t="shared" ca="1" si="38"/>
        <v>-76.562813074993727</v>
      </c>
      <c r="EF18" s="25">
        <f t="shared" ca="1" si="38"/>
        <v>-76.185264537733801</v>
      </c>
      <c r="EG18" s="25">
        <f t="shared" ca="1" si="38"/>
        <v>-75.807716000473889</v>
      </c>
      <c r="EH18" s="25">
        <f t="shared" ca="1" si="38"/>
        <v>-75.430167463213962</v>
      </c>
      <c r="EI18" s="25">
        <f t="shared" ca="1" si="38"/>
        <v>-75.052618925954036</v>
      </c>
      <c r="EJ18" s="25">
        <f t="shared" ca="1" si="38"/>
        <v>-74.675070388694124</v>
      </c>
      <c r="EK18" s="25">
        <f t="shared" ca="1" si="38"/>
        <v>-74.297521851434198</v>
      </c>
      <c r="EL18" s="25">
        <f t="shared" ca="1" si="38"/>
        <v>-73.919973314174271</v>
      </c>
      <c r="EM18" s="25">
        <f t="shared" ca="1" si="38"/>
        <v>-73.542424776914302</v>
      </c>
      <c r="EN18" s="25">
        <f t="shared" ca="1" si="38"/>
        <v>-73.164876239654376</v>
      </c>
      <c r="EO18" s="25">
        <f t="shared" ca="1" si="38"/>
        <v>-72.78732770239445</v>
      </c>
      <c r="EP18" s="25">
        <f t="shared" ca="1" si="38"/>
        <v>-99.81960707328416</v>
      </c>
      <c r="EQ18" s="25">
        <f t="shared" ca="1" si="38"/>
        <v>-99.415403609293747</v>
      </c>
      <c r="ER18" s="25">
        <f t="shared" ca="1" si="38"/>
        <v>-99.011200145303278</v>
      </c>
      <c r="ES18" s="25">
        <f t="shared" ca="1" si="38"/>
        <v>-98.60699668131285</v>
      </c>
      <c r="ET18" s="25">
        <f t="shared" ca="1" si="38"/>
        <v>-98.20279321732238</v>
      </c>
      <c r="EU18" s="25">
        <f t="shared" ca="1" si="38"/>
        <v>-97.798589753331967</v>
      </c>
      <c r="EV18" s="25">
        <f t="shared" ca="1" si="38"/>
        <v>-97.394386289341497</v>
      </c>
      <c r="EW18" s="25">
        <f t="shared" ca="1" si="38"/>
        <v>-96.990182825351013</v>
      </c>
      <c r="EX18" s="25">
        <f t="shared" ca="1" si="38"/>
        <v>-96.5859793613606</v>
      </c>
      <c r="EY18" s="25">
        <f t="shared" ca="1" si="38"/>
        <v>-96.18177589737013</v>
      </c>
      <c r="EZ18" s="25">
        <f t="shared" ca="1" si="38"/>
        <v>-95.777572433379717</v>
      </c>
      <c r="FA18" s="25">
        <f t="shared" ca="1" si="38"/>
        <v>-95.373368969389233</v>
      </c>
      <c r="FB18" s="25">
        <f t="shared" ca="1" si="38"/>
        <v>-122.91413770029484</v>
      </c>
      <c r="FC18" s="25">
        <f t="shared" ca="1" si="38"/>
        <v>-122.4813974717466</v>
      </c>
      <c r="FD18" s="25">
        <f t="shared" ca="1" si="38"/>
        <v>-122.04865724319842</v>
      </c>
      <c r="FE18" s="25">
        <f t="shared" ca="1" si="38"/>
        <v>-121.61591701465018</v>
      </c>
      <c r="FF18" s="25">
        <f t="shared" ca="1" si="38"/>
        <v>-121.18317678610195</v>
      </c>
      <c r="FG18" s="25">
        <f t="shared" ca="1" si="39"/>
        <v>-120.75043655755371</v>
      </c>
      <c r="FH18" s="25">
        <f t="shared" ca="1" si="39"/>
        <v>-120.31769632900553</v>
      </c>
      <c r="FI18" s="25">
        <f t="shared" ca="1" si="39"/>
        <v>-119.88495610045729</v>
      </c>
      <c r="FJ18" s="25">
        <f t="shared" ca="1" si="39"/>
        <v>-119.45221587190905</v>
      </c>
      <c r="FK18" s="25">
        <f t="shared" ca="1" si="39"/>
        <v>-119.01947564336088</v>
      </c>
      <c r="FL18" s="25">
        <f t="shared" ca="1" si="39"/>
        <v>-118.58673541481264</v>
      </c>
      <c r="FM18" s="25">
        <f t="shared" ca="1" si="39"/>
        <v>-118.1539951862644</v>
      </c>
    </row>
    <row r="19" spans="2:169" ht="15" customHeight="1">
      <c r="C19" s="307" t="s">
        <v>99</v>
      </c>
      <c r="D19" s="312" t="b">
        <v>0</v>
      </c>
      <c r="E19" s="312" t="b">
        <v>0</v>
      </c>
      <c r="F19" s="176" t="str">
        <f>'3A_NOMINA'!$B$197</f>
        <v>COMPENSACION EMPLEADOS</v>
      </c>
      <c r="G19" s="175"/>
      <c r="H19" s="25">
        <f t="shared" ca="1" si="36"/>
        <v>0</v>
      </c>
      <c r="I19" s="25">
        <f t="shared" ca="1" si="36"/>
        <v>0</v>
      </c>
      <c r="J19" s="25">
        <f t="shared" ca="1" si="36"/>
        <v>0</v>
      </c>
      <c r="K19" s="25">
        <f t="shared" ca="1" si="36"/>
        <v>0</v>
      </c>
      <c r="L19" s="25">
        <f t="shared" ca="1" si="36"/>
        <v>0</v>
      </c>
      <c r="M19" s="25">
        <f t="shared" ca="1" si="36"/>
        <v>0</v>
      </c>
      <c r="O19" s="160">
        <v>0</v>
      </c>
      <c r="P19" s="160">
        <v>0</v>
      </c>
      <c r="Q19" s="160">
        <v>0</v>
      </c>
      <c r="R19" s="160">
        <v>0</v>
      </c>
      <c r="S19" s="160">
        <v>0</v>
      </c>
      <c r="T19" s="160">
        <v>0</v>
      </c>
      <c r="U19" s="160">
        <v>0</v>
      </c>
      <c r="V19" s="160">
        <v>0</v>
      </c>
      <c r="W19" s="160">
        <v>0</v>
      </c>
      <c r="X19" s="160">
        <v>0</v>
      </c>
      <c r="Y19" s="25">
        <f>IF(Y$10="","",('3A_NOMINA'!AJ$197+'3A_NOMINA'!AJ$198)/$D$7)</f>
        <v>0</v>
      </c>
      <c r="Z19" s="25">
        <f>IF(Z$10="","",('3A_NOMINA'!AK$197+'3A_NOMINA'!AK$198)/$D$7)</f>
        <v>0</v>
      </c>
      <c r="AA19" s="25">
        <f>IF(AA$10="","",('3A_NOMINA'!AL$197+'3A_NOMINA'!AL$198)/$D$7)</f>
        <v>0</v>
      </c>
      <c r="AB19" s="25">
        <f>IF(AB$10="","",('3A_NOMINA'!AM$197+'3A_NOMINA'!AM$198)/$D$7)</f>
        <v>0</v>
      </c>
      <c r="AC19" s="25">
        <f>IF(AC$10="","",('3A_NOMINA'!AN$197+'3A_NOMINA'!AN$198)/$D$7)</f>
        <v>0</v>
      </c>
      <c r="AD19" s="25">
        <f>IF(AD$10="","",('3A_NOMINA'!AO$197+'3A_NOMINA'!AO$198)/$D$7)</f>
        <v>0</v>
      </c>
      <c r="AE19" s="25">
        <f>IF(AE$10="","",('3A_NOMINA'!AP$197+'3A_NOMINA'!AP$198)/$D$7)</f>
        <v>0</v>
      </c>
      <c r="AF19" s="25">
        <f>IF(AF$10="","",('3A_NOMINA'!AQ$197+'3A_NOMINA'!AQ$198)/$D$7)</f>
        <v>0</v>
      </c>
      <c r="AG19" s="25">
        <f>IF(AG$10="","",('3A_NOMINA'!AR$197+'3A_NOMINA'!AR$198)/$D$7)</f>
        <v>0</v>
      </c>
      <c r="AH19" s="25">
        <f>IF(AH$10="","",('3A_NOMINA'!AS$197+'3A_NOMINA'!AS$198)/$D$7)</f>
        <v>0</v>
      </c>
      <c r="AI19" s="25">
        <f>IF(AI$10="","",('3A_NOMINA'!AT$197+'3A_NOMINA'!AT$198)/$D$7)</f>
        <v>0</v>
      </c>
      <c r="AJ19" s="25">
        <f>IF(AJ$10="","",('3A_NOMINA'!AU$197+'3A_NOMINA'!AU$198)/$D$7)</f>
        <v>0</v>
      </c>
      <c r="AK19" s="25">
        <f>IF(AK$10="","",('3A_NOMINA'!AV$197+'3A_NOMINA'!AV$198)/$D$7)</f>
        <v>0</v>
      </c>
      <c r="AL19" s="25">
        <f>IF(AL$10="","",('3A_NOMINA'!AW$197+'3A_NOMINA'!AW$198)/$D$7)</f>
        <v>0</v>
      </c>
      <c r="AM19" s="25">
        <f>IF(AM$10="","",('3A_NOMINA'!AX$197+'3A_NOMINA'!AX$198)/$D$7)</f>
        <v>0</v>
      </c>
      <c r="AN19" s="25">
        <f>IF(AN$10="","",('3A_NOMINA'!AY$197+'3A_NOMINA'!AY$198)/$D$7)</f>
        <v>0</v>
      </c>
      <c r="AO19" s="25">
        <f>IF(AO$10="","",('3A_NOMINA'!AZ$197+'3A_NOMINA'!AZ$198)/$D$7)</f>
        <v>0</v>
      </c>
      <c r="AP19" s="25">
        <f>IF(AP$10="","",('3A_NOMINA'!BA$197+'3A_NOMINA'!BA$198)/$D$7)</f>
        <v>0</v>
      </c>
      <c r="AQ19" s="25">
        <f>IF(AQ$10="","",('3A_NOMINA'!BB$197+'3A_NOMINA'!BB$198)/$D$7)</f>
        <v>0</v>
      </c>
      <c r="AR19" s="25">
        <f>IF(AR$10="","",('3A_NOMINA'!BC$197+'3A_NOMINA'!BC$198)/$D$7)</f>
        <v>0</v>
      </c>
      <c r="AS19" s="25">
        <f>IF(AS$10="","",('3A_NOMINA'!BD$197+'3A_NOMINA'!BD$198)/$D$7)</f>
        <v>0</v>
      </c>
      <c r="AT19" s="25">
        <f>IF(AT$10="","",('3A_NOMINA'!BE$197+'3A_NOMINA'!BE$198)/$D$7)</f>
        <v>0</v>
      </c>
      <c r="AU19" s="25">
        <f>IF(AU$10="","",('3A_NOMINA'!BF$197+'3A_NOMINA'!BF$198)/$D$7)</f>
        <v>0</v>
      </c>
      <c r="AV19" s="25">
        <f>IF(AV$10="","",('3A_NOMINA'!BG$197+'3A_NOMINA'!BG$198)/$D$7)</f>
        <v>0</v>
      </c>
      <c r="AW19" s="25">
        <f>IF(AW$10="","",('3A_NOMINA'!BH$197+'3A_NOMINA'!BH$198)/$D$7)</f>
        <v>0</v>
      </c>
      <c r="AX19" s="25">
        <f>IF(AX$10="","",('3A_NOMINA'!BI$197+'3A_NOMINA'!BI$198)/$D$7)</f>
        <v>0</v>
      </c>
      <c r="AY19" s="25">
        <f>IF(AY$10="","",('3A_NOMINA'!BJ$197+'3A_NOMINA'!BJ$198)/$D$7)</f>
        <v>0</v>
      </c>
      <c r="AZ19" s="25">
        <f>IF(AZ$10="","",('3A_NOMINA'!BK$197+'3A_NOMINA'!BK$198)/$D$7)</f>
        <v>0</v>
      </c>
      <c r="BA19" s="25">
        <f>IF(BA$10="","",('3A_NOMINA'!BL$197+'3A_NOMINA'!BL$198)/$D$7)</f>
        <v>0</v>
      </c>
      <c r="BB19" s="25">
        <f>IF(BB$10="","",('3A_NOMINA'!BM$197+'3A_NOMINA'!BM$198)/$D$7)</f>
        <v>0</v>
      </c>
      <c r="BC19" s="25">
        <f>IF(BC$10="","",('3A_NOMINA'!BN$197+'3A_NOMINA'!BN$198)/$D$7)</f>
        <v>0</v>
      </c>
      <c r="BD19" s="25">
        <f>IF(BD$10="","",('3A_NOMINA'!BO$197+'3A_NOMINA'!BO$198)/$D$7)</f>
        <v>0</v>
      </c>
      <c r="BE19" s="25">
        <f>IF(BE$10="","",('3A_NOMINA'!BP$197+'3A_NOMINA'!BP$198)/$D$7)</f>
        <v>0</v>
      </c>
      <c r="BF19" s="25">
        <f>IF(BF$10="","",('3A_NOMINA'!BQ$197+'3A_NOMINA'!BQ$198)/$D$7)</f>
        <v>0</v>
      </c>
      <c r="BG19" s="25">
        <f>IF(BG$10="","",('3A_NOMINA'!BR$197+'3A_NOMINA'!BR$198)/$D$7)</f>
        <v>0</v>
      </c>
      <c r="BH19" s="25">
        <f>IF(BH$10="","",('3A_NOMINA'!BS$197+'3A_NOMINA'!BS$198)/$D$7)</f>
        <v>0</v>
      </c>
      <c r="BI19" s="25">
        <f>IF(BI$10="","",('3A_NOMINA'!BT$197+'3A_NOMINA'!BT$198)/$D$7)</f>
        <v>0</v>
      </c>
      <c r="BJ19" s="25">
        <f>IF(BJ$10="","",('3A_NOMINA'!BU$197+'3A_NOMINA'!BU$198)/$D$7)</f>
        <v>0</v>
      </c>
      <c r="BK19" s="25">
        <f>IF(BK$10="","",('3A_NOMINA'!BV$197+'3A_NOMINA'!BV$198)/$D$7)</f>
        <v>0</v>
      </c>
      <c r="BL19" s="25">
        <f>IF(BL$10="","",('3A_NOMINA'!BW$197+'3A_NOMINA'!BW$198)/$D$7)</f>
        <v>0</v>
      </c>
      <c r="BM19" s="25">
        <f>IF(BM$10="","",('3A_NOMINA'!BX$197+'3A_NOMINA'!BX$198)/$D$7)</f>
        <v>0</v>
      </c>
      <c r="BN19" s="25">
        <f>IF(BN$10="","",('3A_NOMINA'!BY$197+'3A_NOMINA'!BY$198)/$D$7)</f>
        <v>0</v>
      </c>
      <c r="BO19" s="25">
        <f>IF(BO$10="","",('3A_NOMINA'!BZ$197+'3A_NOMINA'!BZ$198)/$D$7)</f>
        <v>0</v>
      </c>
      <c r="BP19" s="25">
        <f>IF(BP$10="","",('3A_NOMINA'!CA$197+'3A_NOMINA'!CA$198)/$D$7)</f>
        <v>0</v>
      </c>
      <c r="BQ19" s="25">
        <f>IF(BQ$10="","",('3A_NOMINA'!CB$197+'3A_NOMINA'!CB$198)/$D$7)</f>
        <v>0</v>
      </c>
      <c r="BR19" s="25">
        <f>IF(BR$10="","",('3A_NOMINA'!CC$197+'3A_NOMINA'!CC$198)/$D$7)</f>
        <v>0</v>
      </c>
      <c r="BS19" s="25">
        <f>IF(BS$10="","",('3A_NOMINA'!CD$197+'3A_NOMINA'!CD$198)/$D$7)</f>
        <v>0</v>
      </c>
      <c r="BT19" s="25">
        <f>IF(BT$10="","",('3A_NOMINA'!CE$197+'3A_NOMINA'!CE$198)/$D$7)</f>
        <v>0</v>
      </c>
      <c r="BU19" s="25">
        <f>IF(BU$10="","",('3A_NOMINA'!CF$197+'3A_NOMINA'!CF$198)/$D$7)</f>
        <v>0</v>
      </c>
      <c r="BV19" s="25">
        <f>IF(BV$10="","",('3A_NOMINA'!CG$197+'3A_NOMINA'!CG$198)/$D$7)</f>
        <v>0</v>
      </c>
      <c r="BW19" s="25">
        <f>IF(BW$10="","",('3A_NOMINA'!CH$197+'3A_NOMINA'!CH$198)/$D$7)</f>
        <v>0</v>
      </c>
      <c r="BX19" s="25">
        <f>IF(BX$10="","",('3A_NOMINA'!CI$197+'3A_NOMINA'!CI$198)/$D$7)</f>
        <v>0</v>
      </c>
      <c r="BY19" s="25">
        <f>IF(BY$10="","",('3A_NOMINA'!CJ$197+'3A_NOMINA'!CJ$198)/$D$7)</f>
        <v>0</v>
      </c>
      <c r="BZ19" s="25">
        <f>IF(BZ$10="","",('3A_NOMINA'!CK$197+'3A_NOMINA'!CK$198)/$D$7)</f>
        <v>0</v>
      </c>
      <c r="CA19" s="25">
        <f>IF(CA$10="","",('3A_NOMINA'!CL$197+'3A_NOMINA'!CL$198)/$D$7)</f>
        <v>0</v>
      </c>
      <c r="CB19" s="25">
        <f>IF(CB$10="","",('3A_NOMINA'!CM$197+'3A_NOMINA'!CM$198)/$D$7)</f>
        <v>0</v>
      </c>
      <c r="CC19" s="25">
        <f>IF(CC$10="","",('3A_NOMINA'!CN$197+'3A_NOMINA'!CN$198)/$D$7)</f>
        <v>0</v>
      </c>
      <c r="CD19" s="25">
        <f>IF(CD$10="","",('3A_NOMINA'!CO$197+'3A_NOMINA'!CO$198)/$D$7)</f>
        <v>0</v>
      </c>
      <c r="CE19" s="25">
        <f>IF(CE$10="","",('3A_NOMINA'!CP$197+'3A_NOMINA'!CP$198)/$D$7)</f>
        <v>0</v>
      </c>
      <c r="CF19" s="25">
        <f>IF(CF$10="","",('3A_NOMINA'!CQ$197+'3A_NOMINA'!CQ$198)/$D$7)</f>
        <v>0</v>
      </c>
      <c r="CG19" s="25">
        <f>IF(CG$10="","",('3A_NOMINA'!CR$197+'3A_NOMINA'!CR$198)/$D$7)</f>
        <v>0</v>
      </c>
      <c r="CH19" s="25">
        <f>IF(CH$10="","",('3A_NOMINA'!CS$197+'3A_NOMINA'!CS$198)/$D$7)</f>
        <v>0</v>
      </c>
      <c r="CJ19" s="285">
        <v>0</v>
      </c>
      <c r="CK19" s="286">
        <v>1</v>
      </c>
      <c r="CM19" s="25">
        <f t="shared" ca="1" si="37"/>
        <v>0</v>
      </c>
      <c r="CN19" s="25">
        <f t="shared" ca="1" si="37"/>
        <v>0</v>
      </c>
      <c r="CO19" s="25">
        <f t="shared" ca="1" si="37"/>
        <v>0</v>
      </c>
      <c r="CP19" s="25">
        <f t="shared" ca="1" si="37"/>
        <v>0</v>
      </c>
      <c r="CQ19" s="25">
        <f t="shared" ca="1" si="37"/>
        <v>0</v>
      </c>
      <c r="CR19" s="25">
        <f t="shared" ca="1" si="37"/>
        <v>0</v>
      </c>
      <c r="CT19" s="25">
        <f ca="1">IF(CT$10="","",IF(CT$7&lt;$CJ19,0,$CK19*OFFSET(O19,0,-$CJ19)))</f>
        <v>0</v>
      </c>
      <c r="CU19" s="25">
        <f t="shared" ca="1" si="38"/>
        <v>0</v>
      </c>
      <c r="CV19" s="25">
        <f t="shared" ca="1" si="38"/>
        <v>0</v>
      </c>
      <c r="CW19" s="25">
        <f t="shared" ca="1" si="38"/>
        <v>0</v>
      </c>
      <c r="CX19" s="25">
        <f t="shared" ca="1" si="38"/>
        <v>0</v>
      </c>
      <c r="CY19" s="25">
        <f t="shared" ca="1" si="38"/>
        <v>0</v>
      </c>
      <c r="CZ19" s="25">
        <f t="shared" ca="1" si="38"/>
        <v>0</v>
      </c>
      <c r="DA19" s="25">
        <f t="shared" ca="1" si="38"/>
        <v>0</v>
      </c>
      <c r="DB19" s="25">
        <f t="shared" ca="1" si="38"/>
        <v>0</v>
      </c>
      <c r="DC19" s="25">
        <f t="shared" ca="1" si="38"/>
        <v>0</v>
      </c>
      <c r="DD19" s="25">
        <f t="shared" ca="1" si="38"/>
        <v>0</v>
      </c>
      <c r="DE19" s="25">
        <f t="shared" ca="1" si="38"/>
        <v>0</v>
      </c>
      <c r="DF19" s="25">
        <f t="shared" ca="1" si="38"/>
        <v>0</v>
      </c>
      <c r="DG19" s="25">
        <f t="shared" ca="1" si="38"/>
        <v>0</v>
      </c>
      <c r="DH19" s="25">
        <f t="shared" ca="1" si="38"/>
        <v>0</v>
      </c>
      <c r="DI19" s="25">
        <f t="shared" ca="1" si="38"/>
        <v>0</v>
      </c>
      <c r="DJ19" s="25">
        <f t="shared" ca="1" si="38"/>
        <v>0</v>
      </c>
      <c r="DK19" s="25">
        <f t="shared" ca="1" si="38"/>
        <v>0</v>
      </c>
      <c r="DL19" s="25">
        <f t="shared" ca="1" si="38"/>
        <v>0</v>
      </c>
      <c r="DM19" s="25">
        <f t="shared" ca="1" si="38"/>
        <v>0</v>
      </c>
      <c r="DN19" s="25">
        <f t="shared" ca="1" si="38"/>
        <v>0</v>
      </c>
      <c r="DO19" s="25">
        <f t="shared" ca="1" si="38"/>
        <v>0</v>
      </c>
      <c r="DP19" s="25">
        <f t="shared" ca="1" si="38"/>
        <v>0</v>
      </c>
      <c r="DQ19" s="25">
        <f t="shared" ca="1" si="38"/>
        <v>0</v>
      </c>
      <c r="DR19" s="25">
        <f t="shared" ca="1" si="38"/>
        <v>0</v>
      </c>
      <c r="DS19" s="25">
        <f t="shared" ca="1" si="38"/>
        <v>0</v>
      </c>
      <c r="DT19" s="25">
        <f t="shared" ca="1" si="38"/>
        <v>0</v>
      </c>
      <c r="DU19" s="25">
        <f t="shared" ca="1" si="38"/>
        <v>0</v>
      </c>
      <c r="DV19" s="25">
        <f t="shared" ca="1" si="38"/>
        <v>0</v>
      </c>
      <c r="DW19" s="25">
        <f t="shared" ca="1" si="38"/>
        <v>0</v>
      </c>
      <c r="DX19" s="25">
        <f t="shared" ca="1" si="38"/>
        <v>0</v>
      </c>
      <c r="DY19" s="25">
        <f t="shared" ca="1" si="38"/>
        <v>0</v>
      </c>
      <c r="DZ19" s="25">
        <f t="shared" ca="1" si="38"/>
        <v>0</v>
      </c>
      <c r="EA19" s="25">
        <f t="shared" ca="1" si="38"/>
        <v>0</v>
      </c>
      <c r="EB19" s="25">
        <f t="shared" ca="1" si="38"/>
        <v>0</v>
      </c>
      <c r="EC19" s="25">
        <f t="shared" ca="1" si="38"/>
        <v>0</v>
      </c>
      <c r="ED19" s="25">
        <f t="shared" ca="1" si="38"/>
        <v>0</v>
      </c>
      <c r="EE19" s="25">
        <f t="shared" ca="1" si="38"/>
        <v>0</v>
      </c>
      <c r="EF19" s="25">
        <f t="shared" ca="1" si="38"/>
        <v>0</v>
      </c>
      <c r="EG19" s="25">
        <f t="shared" ca="1" si="38"/>
        <v>0</v>
      </c>
      <c r="EH19" s="25">
        <f t="shared" ca="1" si="38"/>
        <v>0</v>
      </c>
      <c r="EI19" s="25">
        <f t="shared" ca="1" si="38"/>
        <v>0</v>
      </c>
      <c r="EJ19" s="25">
        <f t="shared" ca="1" si="38"/>
        <v>0</v>
      </c>
      <c r="EK19" s="25">
        <f t="shared" ca="1" si="38"/>
        <v>0</v>
      </c>
      <c r="EL19" s="25">
        <f t="shared" ca="1" si="38"/>
        <v>0</v>
      </c>
      <c r="EM19" s="25">
        <f t="shared" ca="1" si="38"/>
        <v>0</v>
      </c>
      <c r="EN19" s="25">
        <f t="shared" ca="1" si="38"/>
        <v>0</v>
      </c>
      <c r="EO19" s="25">
        <f t="shared" ca="1" si="38"/>
        <v>0</v>
      </c>
      <c r="EP19" s="25">
        <f t="shared" ca="1" si="38"/>
        <v>0</v>
      </c>
      <c r="EQ19" s="25">
        <f t="shared" ca="1" si="38"/>
        <v>0</v>
      </c>
      <c r="ER19" s="25">
        <f t="shared" ca="1" si="38"/>
        <v>0</v>
      </c>
      <c r="ES19" s="25">
        <f t="shared" ca="1" si="38"/>
        <v>0</v>
      </c>
      <c r="ET19" s="25">
        <f t="shared" ca="1" si="38"/>
        <v>0</v>
      </c>
      <c r="EU19" s="25">
        <f t="shared" ca="1" si="38"/>
        <v>0</v>
      </c>
      <c r="EV19" s="25">
        <f t="shared" ca="1" si="38"/>
        <v>0</v>
      </c>
      <c r="EW19" s="25">
        <f t="shared" ca="1" si="38"/>
        <v>0</v>
      </c>
      <c r="EX19" s="25">
        <f t="shared" ca="1" si="38"/>
        <v>0</v>
      </c>
      <c r="EY19" s="25">
        <f t="shared" ca="1" si="38"/>
        <v>0</v>
      </c>
      <c r="EZ19" s="25">
        <f t="shared" ca="1" si="38"/>
        <v>0</v>
      </c>
      <c r="FA19" s="25">
        <f t="shared" ca="1" si="38"/>
        <v>0</v>
      </c>
      <c r="FB19" s="25">
        <f t="shared" ca="1" si="38"/>
        <v>0</v>
      </c>
      <c r="FC19" s="25">
        <f t="shared" ca="1" si="38"/>
        <v>0</v>
      </c>
      <c r="FD19" s="25">
        <f t="shared" ca="1" si="38"/>
        <v>0</v>
      </c>
      <c r="FE19" s="25">
        <f t="shared" ca="1" si="38"/>
        <v>0</v>
      </c>
      <c r="FF19" s="25">
        <f t="shared" ref="FF19" ca="1" si="40">IF(FF$10="","",IF(FF$7&lt;$CJ19,0,$CK19*OFFSET(CA19,0,-$CJ19)))</f>
        <v>0</v>
      </c>
      <c r="FG19" s="25">
        <f t="shared" ca="1" si="39"/>
        <v>0</v>
      </c>
      <c r="FH19" s="25">
        <f t="shared" ca="1" si="39"/>
        <v>0</v>
      </c>
      <c r="FI19" s="25">
        <f t="shared" ca="1" si="39"/>
        <v>0</v>
      </c>
      <c r="FJ19" s="25">
        <f t="shared" ca="1" si="39"/>
        <v>0</v>
      </c>
      <c r="FK19" s="25">
        <f t="shared" ca="1" si="39"/>
        <v>0</v>
      </c>
      <c r="FL19" s="25">
        <f t="shared" ca="1" si="39"/>
        <v>0</v>
      </c>
      <c r="FM19" s="25">
        <f t="shared" ca="1" si="39"/>
        <v>0</v>
      </c>
    </row>
    <row r="20" spans="2:169" ht="15" customHeight="1">
      <c r="C20" s="307" t="s">
        <v>74</v>
      </c>
      <c r="D20" s="312" t="b">
        <v>0</v>
      </c>
      <c r="E20" s="312" t="b">
        <v>0</v>
      </c>
      <c r="F20" s="176" t="str">
        <f>'3A_NOMINA'!$B$203</f>
        <v>SALARIO DE NAVIDAD</v>
      </c>
      <c r="G20" s="171"/>
      <c r="H20" s="25">
        <f t="shared" ca="1" si="36"/>
        <v>2040.8805957099758</v>
      </c>
      <c r="I20" s="25">
        <f t="shared" ca="1" si="36"/>
        <v>2668.9400402448859</v>
      </c>
      <c r="J20" s="25">
        <f t="shared" ca="1" si="36"/>
        <v>3148.4097805982942</v>
      </c>
      <c r="K20" s="25">
        <f t="shared" ca="1" si="36"/>
        <v>3344.2027775110691</v>
      </c>
      <c r="L20" s="25">
        <f t="shared" ca="1" si="36"/>
        <v>3549.6793726353944</v>
      </c>
      <c r="M20" s="25">
        <f t="shared" ca="1" si="36"/>
        <v>3767.8251681174306</v>
      </c>
      <c r="O20" s="160">
        <v>150.40362999999999</v>
      </c>
      <c r="P20" s="160">
        <v>149.89458999999997</v>
      </c>
      <c r="Q20" s="160">
        <v>175.39270000000002</v>
      </c>
      <c r="R20" s="160">
        <v>168.84351999999996</v>
      </c>
      <c r="S20" s="160">
        <v>166.19668000000004</v>
      </c>
      <c r="T20" s="160">
        <v>169.23797999999999</v>
      </c>
      <c r="U20" s="160">
        <v>183.11794000000006</v>
      </c>
      <c r="V20" s="160">
        <v>174.76311999999987</v>
      </c>
      <c r="W20" s="160">
        <v>175.49102000000002</v>
      </c>
      <c r="X20" s="160">
        <v>176.65478000000002</v>
      </c>
      <c r="Y20" s="25">
        <f>IF(Y$10="","",('3A_NOMINA'!AJ$203+'3A_NOMINA'!AJ$204)/$D$7)</f>
        <v>175.39347068909686</v>
      </c>
      <c r="Z20" s="25">
        <f>IF(Z$10="","",('3A_NOMINA'!AK$203+'3A_NOMINA'!AK$204)/$D$7)</f>
        <v>175.49116502087915</v>
      </c>
      <c r="AA20" s="25">
        <f>IF(AA$10="","",('3A_NOMINA'!AL$203+'3A_NOMINA'!AL$204)/$D$7)</f>
        <v>206.70169091382132</v>
      </c>
      <c r="AB20" s="25">
        <f>IF(AB$10="","",('3A_NOMINA'!AM$203+'3A_NOMINA'!AM$204)/$D$7)</f>
        <v>206.78164923623089</v>
      </c>
      <c r="AC20" s="25">
        <f>IF(AC$10="","",('3A_NOMINA'!AN$203+'3A_NOMINA'!AN$204)/$D$7)</f>
        <v>206.86160755864046</v>
      </c>
      <c r="AD20" s="25">
        <f>IF(AD$10="","",('3A_NOMINA'!AO$203+'3A_NOMINA'!AO$204)/$D$7)</f>
        <v>206.94156588105</v>
      </c>
      <c r="AE20" s="25">
        <f>IF(AE$10="","",('3A_NOMINA'!AP$203+'3A_NOMINA'!AP$204)/$D$7)</f>
        <v>207.02152420345953</v>
      </c>
      <c r="AF20" s="25">
        <f>IF(AF$10="","",('3A_NOMINA'!AQ$203+'3A_NOMINA'!AQ$204)/$D$7)</f>
        <v>207.1014825258691</v>
      </c>
      <c r="AG20" s="25">
        <f>IF(AG$10="","",('3A_NOMINA'!AR$203+'3A_NOMINA'!AR$204)/$D$7)</f>
        <v>237.72185751494527</v>
      </c>
      <c r="AH20" s="25">
        <f>IF(AH$10="","",('3A_NOMINA'!AS$203+'3A_NOMINA'!AS$204)/$D$7)</f>
        <v>237.80181583735481</v>
      </c>
      <c r="AI20" s="25">
        <f>IF(AI$10="","",('3A_NOMINA'!AT$203+'3A_NOMINA'!AT$204)/$D$7)</f>
        <v>237.88177415976438</v>
      </c>
      <c r="AJ20" s="25">
        <f>IF(AJ$10="","",('3A_NOMINA'!AU$203+'3A_NOMINA'!AU$204)/$D$7)</f>
        <v>237.96173248217391</v>
      </c>
      <c r="AK20" s="25">
        <f>IF(AK$10="","",('3A_NOMINA'!AV$203+'3A_NOMINA'!AV$204)/$D$7)</f>
        <v>238.04169080458348</v>
      </c>
      <c r="AL20" s="25">
        <f>IF(AL$10="","",('3A_NOMINA'!AW$203+'3A_NOMINA'!AW$204)/$D$7)</f>
        <v>238.12164912699302</v>
      </c>
      <c r="AM20" s="25">
        <f>IF(AM$10="","",('3A_NOMINA'!AX$203+'3A_NOMINA'!AX$204)/$D$7)</f>
        <v>262.04738722969978</v>
      </c>
      <c r="AN20" s="25">
        <f>IF(AN$10="","",('3A_NOMINA'!AY$203+'3A_NOMINA'!AY$204)/$D$7)</f>
        <v>262.10558622730429</v>
      </c>
      <c r="AO20" s="25">
        <f>IF(AO$10="","",('3A_NOMINA'!AZ$203+'3A_NOMINA'!AZ$204)/$D$7)</f>
        <v>262.16378522490879</v>
      </c>
      <c r="AP20" s="25">
        <f>IF(AP$10="","",('3A_NOMINA'!BA$203+'3A_NOMINA'!BA$204)/$D$7)</f>
        <v>262.2219842225133</v>
      </c>
      <c r="AQ20" s="25">
        <f>IF(AQ$10="","",('3A_NOMINA'!BB$203+'3A_NOMINA'!BB$204)/$D$7)</f>
        <v>262.28018322011775</v>
      </c>
      <c r="AR20" s="25">
        <f>IF(AR$10="","",('3A_NOMINA'!BC$203+'3A_NOMINA'!BC$204)/$D$7)</f>
        <v>262.33838221772226</v>
      </c>
      <c r="AS20" s="25">
        <f>IF(AS$10="","",('3A_NOMINA'!BD$203+'3A_NOMINA'!BD$204)/$D$7)</f>
        <v>262.39658121532682</v>
      </c>
      <c r="AT20" s="25">
        <f>IF(AT$10="","",('3A_NOMINA'!BE$203+'3A_NOMINA'!BE$204)/$D$7)</f>
        <v>262.45478021293127</v>
      </c>
      <c r="AU20" s="25">
        <f>IF(AU$10="","",('3A_NOMINA'!BF$203+'3A_NOMINA'!BF$204)/$D$7)</f>
        <v>262.51297921053578</v>
      </c>
      <c r="AV20" s="25">
        <f>IF(AV$10="","",('3A_NOMINA'!BG$203+'3A_NOMINA'!BG$204)/$D$7)</f>
        <v>262.57117820814028</v>
      </c>
      <c r="AW20" s="25">
        <f>IF(AW$10="","",('3A_NOMINA'!BH$203+'3A_NOMINA'!BH$204)/$D$7)</f>
        <v>262.62937720574479</v>
      </c>
      <c r="AX20" s="25">
        <f>IF(AX$10="","",('3A_NOMINA'!BI$203+'3A_NOMINA'!BI$204)/$D$7)</f>
        <v>262.68757620334929</v>
      </c>
      <c r="AY20" s="25">
        <f>IF(AY$10="","",('3A_NOMINA'!BJ$203+'3A_NOMINA'!BJ$204)/$D$7)</f>
        <v>278.5105217130116</v>
      </c>
      <c r="AZ20" s="25">
        <f>IF(AZ$10="","",('3A_NOMINA'!BK$203+'3A_NOMINA'!BK$204)/$D$7)</f>
        <v>278.54198409111666</v>
      </c>
      <c r="BA20" s="25">
        <f>IF(BA$10="","",('3A_NOMINA'!BL$203+'3A_NOMINA'!BL$204)/$D$7)</f>
        <v>278.57344646922161</v>
      </c>
      <c r="BB20" s="25">
        <f>IF(BB$10="","",('3A_NOMINA'!BM$203+'3A_NOMINA'!BM$204)/$D$7)</f>
        <v>278.60490884732661</v>
      </c>
      <c r="BC20" s="25">
        <f>IF(BC$10="","",('3A_NOMINA'!BN$203+'3A_NOMINA'!BN$204)/$D$7)</f>
        <v>278.63637122543162</v>
      </c>
      <c r="BD20" s="25">
        <f>IF(BD$10="","",('3A_NOMINA'!BO$203+'3A_NOMINA'!BO$204)/$D$7)</f>
        <v>278.66783360353662</v>
      </c>
      <c r="BE20" s="25">
        <f>IF(BE$10="","",('3A_NOMINA'!BP$203+'3A_NOMINA'!BP$204)/$D$7)</f>
        <v>278.69929598164157</v>
      </c>
      <c r="BF20" s="25">
        <f>IF(BF$10="","",('3A_NOMINA'!BQ$203+'3A_NOMINA'!BQ$204)/$D$7)</f>
        <v>278.73075835974657</v>
      </c>
      <c r="BG20" s="25">
        <f>IF(BG$10="","",('3A_NOMINA'!BR$203+'3A_NOMINA'!BR$204)/$D$7)</f>
        <v>278.76222073785158</v>
      </c>
      <c r="BH20" s="25">
        <f>IF(BH$10="","",('3A_NOMINA'!BS$203+'3A_NOMINA'!BS$204)/$D$7)</f>
        <v>278.79368311595658</v>
      </c>
      <c r="BI20" s="25">
        <f>IF(BI$10="","",('3A_NOMINA'!BT$203+'3A_NOMINA'!BT$204)/$D$7)</f>
        <v>278.82514549406159</v>
      </c>
      <c r="BJ20" s="25">
        <f>IF(BJ$10="","",('3A_NOMINA'!BU$203+'3A_NOMINA'!BU$204)/$D$7)</f>
        <v>278.85660787216653</v>
      </c>
      <c r="BK20" s="25">
        <f>IF(BK$10="","",('3A_NOMINA'!BV$203+'3A_NOMINA'!BV$204)/$D$7)</f>
        <v>295.62135446528725</v>
      </c>
      <c r="BL20" s="25">
        <f>IF(BL$10="","",('3A_NOMINA'!BW$203+'3A_NOMINA'!BW$204)/$D$7)</f>
        <v>295.65503808728647</v>
      </c>
      <c r="BM20" s="25">
        <f>IF(BM$10="","",('3A_NOMINA'!BX$203+'3A_NOMINA'!BX$204)/$D$7)</f>
        <v>295.68872170928563</v>
      </c>
      <c r="BN20" s="25">
        <f>IF(BN$10="","",('3A_NOMINA'!BY$203+'3A_NOMINA'!BY$204)/$D$7)</f>
        <v>295.72240533128485</v>
      </c>
      <c r="BO20" s="25">
        <f>IF(BO$10="","",('3A_NOMINA'!BZ$203+'3A_NOMINA'!BZ$204)/$D$7)</f>
        <v>295.75608895328406</v>
      </c>
      <c r="BP20" s="25">
        <f>IF(BP$10="","",('3A_NOMINA'!CA$203+'3A_NOMINA'!CA$204)/$D$7)</f>
        <v>295.78977257528322</v>
      </c>
      <c r="BQ20" s="25">
        <f>IF(BQ$10="","",('3A_NOMINA'!CB$203+'3A_NOMINA'!CB$204)/$D$7)</f>
        <v>295.8234561972825</v>
      </c>
      <c r="BR20" s="25">
        <f>IF(BR$10="","",('3A_NOMINA'!CC$203+'3A_NOMINA'!CC$204)/$D$7)</f>
        <v>295.85713981928171</v>
      </c>
      <c r="BS20" s="25">
        <f>IF(BS$10="","",('3A_NOMINA'!CD$203+'3A_NOMINA'!CD$204)/$D$7)</f>
        <v>295.89082344128087</v>
      </c>
      <c r="BT20" s="25">
        <f>IF(BT$10="","",('3A_NOMINA'!CE$203+'3A_NOMINA'!CE$204)/$D$7)</f>
        <v>295.92450706328009</v>
      </c>
      <c r="BU20" s="25">
        <f>IF(BU$10="","",('3A_NOMINA'!CF$203+'3A_NOMINA'!CF$204)/$D$7)</f>
        <v>295.95819068527931</v>
      </c>
      <c r="BV20" s="25">
        <f>IF(BV$10="","",('3A_NOMINA'!CG$203+'3A_NOMINA'!CG$204)/$D$7)</f>
        <v>295.99187430727847</v>
      </c>
      <c r="BW20" s="25">
        <f>IF(BW$10="","",('3A_NOMINA'!CH$203+'3A_NOMINA'!CH$204)/$D$7)</f>
        <v>313.78709140503463</v>
      </c>
      <c r="BX20" s="25">
        <f>IF(BX$10="","",('3A_NOMINA'!CI$203+'3A_NOMINA'!CI$204)/$D$7)</f>
        <v>313.82315309074704</v>
      </c>
      <c r="BY20" s="25">
        <f>IF(BY$10="","",('3A_NOMINA'!CJ$203+'3A_NOMINA'!CJ$204)/$D$7)</f>
        <v>313.8592147764594</v>
      </c>
      <c r="BZ20" s="25">
        <f>IF(BZ$10="","",('3A_NOMINA'!CK$203+'3A_NOMINA'!CK$204)/$D$7)</f>
        <v>313.89527646217175</v>
      </c>
      <c r="CA20" s="25">
        <f>IF(CA$10="","",('3A_NOMINA'!CL$203+'3A_NOMINA'!CL$204)/$D$7)</f>
        <v>313.93133814788405</v>
      </c>
      <c r="CB20" s="25">
        <f>IF(CB$10="","",('3A_NOMINA'!CM$203+'3A_NOMINA'!CM$204)/$D$7)</f>
        <v>313.9673998335964</v>
      </c>
      <c r="CC20" s="25">
        <f>IF(CC$10="","",('3A_NOMINA'!CN$203+'3A_NOMINA'!CN$204)/$D$7)</f>
        <v>314.00346151930881</v>
      </c>
      <c r="CD20" s="25">
        <f>IF(CD$10="","",('3A_NOMINA'!CO$203+'3A_NOMINA'!CO$204)/$D$7)</f>
        <v>314.03952320502117</v>
      </c>
      <c r="CE20" s="25">
        <f>IF(CE$10="","",('3A_NOMINA'!CP$203+'3A_NOMINA'!CP$204)/$D$7)</f>
        <v>314.07558489073347</v>
      </c>
      <c r="CF20" s="25">
        <f>IF(CF$10="","",('3A_NOMINA'!CQ$203+'3A_NOMINA'!CQ$204)/$D$7)</f>
        <v>314.11164657644582</v>
      </c>
      <c r="CG20" s="25">
        <f>IF(CG$10="","",('3A_NOMINA'!CR$203+'3A_NOMINA'!CR$204)/$D$7)</f>
        <v>314.14770826215823</v>
      </c>
      <c r="CH20" s="25">
        <f>IF(CH$10="","",('3A_NOMINA'!CS$203+'3A_NOMINA'!CS$204)/$D$7)</f>
        <v>314.18376994787053</v>
      </c>
      <c r="CJ20" s="285">
        <v>12</v>
      </c>
      <c r="CK20" s="166"/>
      <c r="CM20" s="25">
        <f t="shared" ca="1" si="37"/>
        <v>2040.8805957099758</v>
      </c>
      <c r="CN20" s="25">
        <f t="shared" ca="1" si="37"/>
        <v>2668.9400402448859</v>
      </c>
      <c r="CO20" s="25">
        <f t="shared" ca="1" si="37"/>
        <v>3148.4097805982942</v>
      </c>
      <c r="CP20" s="25">
        <f t="shared" ca="1" si="37"/>
        <v>3344.2027775110691</v>
      </c>
      <c r="CQ20" s="25">
        <f t="shared" ca="1" si="37"/>
        <v>3549.6793726353944</v>
      </c>
      <c r="CR20" s="25">
        <f t="shared" ca="1" si="37"/>
        <v>3767.8251681174306</v>
      </c>
      <c r="CT20" s="25">
        <f ca="1">IF(CT$10="","",IF(MONTH(CT$10)=$CJ20,OFFSET($H20,0,CT$5),0))</f>
        <v>0</v>
      </c>
      <c r="CU20" s="25">
        <f ca="1">IF(CU$10="","",IF(MONTH(CU$10)=$CJ20,OFFSET($H20,0,CU$5),0))</f>
        <v>0</v>
      </c>
      <c r="CV20" s="25">
        <f t="shared" ref="CV20:FG20" ca="1" si="41">IF(CV$10="","",IF(MONTH(CV$10)=$CJ20,OFFSET($H20,0,CV$5),0))</f>
        <v>0</v>
      </c>
      <c r="CW20" s="25">
        <f t="shared" ca="1" si="41"/>
        <v>0</v>
      </c>
      <c r="CX20" s="25">
        <f t="shared" ca="1" si="41"/>
        <v>0</v>
      </c>
      <c r="CY20" s="25">
        <f t="shared" ca="1" si="41"/>
        <v>0</v>
      </c>
      <c r="CZ20" s="25">
        <f t="shared" ca="1" si="41"/>
        <v>0</v>
      </c>
      <c r="DA20" s="25">
        <f t="shared" ca="1" si="41"/>
        <v>0</v>
      </c>
      <c r="DB20" s="25">
        <f t="shared" ca="1" si="41"/>
        <v>0</v>
      </c>
      <c r="DC20" s="25">
        <f t="shared" ca="1" si="41"/>
        <v>0</v>
      </c>
      <c r="DD20" s="25">
        <f t="shared" ca="1" si="41"/>
        <v>0</v>
      </c>
      <c r="DE20" s="25">
        <f t="shared" ca="1" si="41"/>
        <v>2040.8805957099758</v>
      </c>
      <c r="DF20" s="25">
        <f t="shared" ca="1" si="41"/>
        <v>0</v>
      </c>
      <c r="DG20" s="25">
        <f t="shared" ca="1" si="41"/>
        <v>0</v>
      </c>
      <c r="DH20" s="25">
        <f t="shared" ca="1" si="41"/>
        <v>0</v>
      </c>
      <c r="DI20" s="25">
        <f t="shared" ca="1" si="41"/>
        <v>0</v>
      </c>
      <c r="DJ20" s="25">
        <f t="shared" ca="1" si="41"/>
        <v>0</v>
      </c>
      <c r="DK20" s="25">
        <f t="shared" ca="1" si="41"/>
        <v>0</v>
      </c>
      <c r="DL20" s="25">
        <f t="shared" ca="1" si="41"/>
        <v>0</v>
      </c>
      <c r="DM20" s="25">
        <f t="shared" ca="1" si="41"/>
        <v>0</v>
      </c>
      <c r="DN20" s="25">
        <f t="shared" ca="1" si="41"/>
        <v>0</v>
      </c>
      <c r="DO20" s="25">
        <f t="shared" ca="1" si="41"/>
        <v>0</v>
      </c>
      <c r="DP20" s="25">
        <f t="shared" ca="1" si="41"/>
        <v>0</v>
      </c>
      <c r="DQ20" s="25">
        <f t="shared" ca="1" si="41"/>
        <v>2668.9400402448859</v>
      </c>
      <c r="DR20" s="25">
        <f t="shared" ca="1" si="41"/>
        <v>0</v>
      </c>
      <c r="DS20" s="25">
        <f t="shared" ca="1" si="41"/>
        <v>0</v>
      </c>
      <c r="DT20" s="25">
        <f t="shared" ca="1" si="41"/>
        <v>0</v>
      </c>
      <c r="DU20" s="25">
        <f t="shared" ca="1" si="41"/>
        <v>0</v>
      </c>
      <c r="DV20" s="25">
        <f t="shared" ca="1" si="41"/>
        <v>0</v>
      </c>
      <c r="DW20" s="25">
        <f t="shared" ca="1" si="41"/>
        <v>0</v>
      </c>
      <c r="DX20" s="25">
        <f t="shared" ca="1" si="41"/>
        <v>0</v>
      </c>
      <c r="DY20" s="25">
        <f t="shared" ca="1" si="41"/>
        <v>0</v>
      </c>
      <c r="DZ20" s="25">
        <f t="shared" ca="1" si="41"/>
        <v>0</v>
      </c>
      <c r="EA20" s="25">
        <f t="shared" ca="1" si="41"/>
        <v>0</v>
      </c>
      <c r="EB20" s="25">
        <f t="shared" ca="1" si="41"/>
        <v>0</v>
      </c>
      <c r="EC20" s="25">
        <f t="shared" ca="1" si="41"/>
        <v>3148.4097805982942</v>
      </c>
      <c r="ED20" s="25">
        <f t="shared" ca="1" si="41"/>
        <v>0</v>
      </c>
      <c r="EE20" s="25">
        <f t="shared" ca="1" si="41"/>
        <v>0</v>
      </c>
      <c r="EF20" s="25">
        <f t="shared" ca="1" si="41"/>
        <v>0</v>
      </c>
      <c r="EG20" s="25">
        <f t="shared" ca="1" si="41"/>
        <v>0</v>
      </c>
      <c r="EH20" s="25">
        <f t="shared" ca="1" si="41"/>
        <v>0</v>
      </c>
      <c r="EI20" s="25">
        <f t="shared" ca="1" si="41"/>
        <v>0</v>
      </c>
      <c r="EJ20" s="25">
        <f t="shared" ca="1" si="41"/>
        <v>0</v>
      </c>
      <c r="EK20" s="25">
        <f t="shared" ca="1" si="41"/>
        <v>0</v>
      </c>
      <c r="EL20" s="25">
        <f t="shared" ca="1" si="41"/>
        <v>0</v>
      </c>
      <c r="EM20" s="25">
        <f t="shared" ca="1" si="41"/>
        <v>0</v>
      </c>
      <c r="EN20" s="25">
        <f t="shared" ca="1" si="41"/>
        <v>0</v>
      </c>
      <c r="EO20" s="25">
        <f t="shared" ca="1" si="41"/>
        <v>3344.2027775110691</v>
      </c>
      <c r="EP20" s="25">
        <f t="shared" ca="1" si="41"/>
        <v>0</v>
      </c>
      <c r="EQ20" s="25">
        <f t="shared" ca="1" si="41"/>
        <v>0</v>
      </c>
      <c r="ER20" s="25">
        <f t="shared" ca="1" si="41"/>
        <v>0</v>
      </c>
      <c r="ES20" s="25">
        <f t="shared" ca="1" si="41"/>
        <v>0</v>
      </c>
      <c r="ET20" s="25">
        <f t="shared" ca="1" si="41"/>
        <v>0</v>
      </c>
      <c r="EU20" s="25">
        <f t="shared" ca="1" si="41"/>
        <v>0</v>
      </c>
      <c r="EV20" s="25">
        <f t="shared" ca="1" si="41"/>
        <v>0</v>
      </c>
      <c r="EW20" s="25">
        <f t="shared" ca="1" si="41"/>
        <v>0</v>
      </c>
      <c r="EX20" s="25">
        <f t="shared" ca="1" si="41"/>
        <v>0</v>
      </c>
      <c r="EY20" s="25">
        <f t="shared" ca="1" si="41"/>
        <v>0</v>
      </c>
      <c r="EZ20" s="25">
        <f t="shared" ca="1" si="41"/>
        <v>0</v>
      </c>
      <c r="FA20" s="25">
        <f t="shared" ca="1" si="41"/>
        <v>3549.6793726353944</v>
      </c>
      <c r="FB20" s="25">
        <f t="shared" ca="1" si="41"/>
        <v>0</v>
      </c>
      <c r="FC20" s="25">
        <f t="shared" ca="1" si="41"/>
        <v>0</v>
      </c>
      <c r="FD20" s="25">
        <f t="shared" ca="1" si="41"/>
        <v>0</v>
      </c>
      <c r="FE20" s="25">
        <f t="shared" ca="1" si="41"/>
        <v>0</v>
      </c>
      <c r="FF20" s="25">
        <f t="shared" ca="1" si="41"/>
        <v>0</v>
      </c>
      <c r="FG20" s="25">
        <f t="shared" ca="1" si="41"/>
        <v>0</v>
      </c>
      <c r="FH20" s="25">
        <f t="shared" ref="FH20:FM20" ca="1" si="42">IF(FH$10="","",IF(MONTH(FH$10)=$CJ20,OFFSET($H20,0,FH$5),0))</f>
        <v>0</v>
      </c>
      <c r="FI20" s="25">
        <f t="shared" ca="1" si="42"/>
        <v>0</v>
      </c>
      <c r="FJ20" s="25">
        <f t="shared" ca="1" si="42"/>
        <v>0</v>
      </c>
      <c r="FK20" s="25">
        <f t="shared" ca="1" si="42"/>
        <v>0</v>
      </c>
      <c r="FL20" s="25">
        <f t="shared" ca="1" si="42"/>
        <v>0</v>
      </c>
      <c r="FM20" s="25">
        <f t="shared" ca="1" si="42"/>
        <v>3767.8251681174306</v>
      </c>
    </row>
    <row r="21" spans="2:169" ht="15" customHeight="1">
      <c r="C21" s="307" t="s">
        <v>74</v>
      </c>
      <c r="D21" s="312" t="b">
        <v>0</v>
      </c>
      <c r="E21" s="312" t="b">
        <v>0</v>
      </c>
      <c r="F21" s="176" t="str">
        <f>'3A_NOMINA'!$B$211</f>
        <v>BONO VACACIONAL</v>
      </c>
      <c r="G21" s="175"/>
      <c r="H21" s="25">
        <f t="shared" ca="1" si="36"/>
        <v>363.23150038626301</v>
      </c>
      <c r="I21" s="25">
        <f t="shared" ca="1" si="36"/>
        <v>366.87143343197954</v>
      </c>
      <c r="J21" s="25">
        <f t="shared" ca="1" si="36"/>
        <v>442.1264555390631</v>
      </c>
      <c r="K21" s="25">
        <f t="shared" ca="1" si="36"/>
        <v>502.42288332135473</v>
      </c>
      <c r="L21" s="25">
        <f t="shared" ca="1" si="36"/>
        <v>594.03141248081522</v>
      </c>
      <c r="M21" s="25">
        <f t="shared" ca="1" si="36"/>
        <v>721.88610802266896</v>
      </c>
      <c r="O21" s="160">
        <v>6.52393</v>
      </c>
      <c r="P21" s="160">
        <v>34.573059999999998</v>
      </c>
      <c r="Q21" s="160">
        <v>12.230139999999999</v>
      </c>
      <c r="R21" s="160">
        <v>23.993769999999998</v>
      </c>
      <c r="S21" s="160">
        <v>59.244550000000018</v>
      </c>
      <c r="T21" s="160">
        <v>13.232289999999979</v>
      </c>
      <c r="U21" s="160">
        <v>4.2791500000000235</v>
      </c>
      <c r="V21" s="160">
        <v>18.401609999999987</v>
      </c>
      <c r="W21" s="160">
        <v>77.013499999999993</v>
      </c>
      <c r="X21" s="160">
        <v>32.326409999999974</v>
      </c>
      <c r="Y21" s="160">
        <v>40.706545193131561</v>
      </c>
      <c r="Z21" s="160">
        <v>40.706545193131561</v>
      </c>
      <c r="AA21" s="25">
        <f>IF(AA$10="","",('3A_NOMINA'!AL$211+'3A_NOMINA'!AL$212)/$D$7)</f>
        <v>30.572619452664959</v>
      </c>
      <c r="AB21" s="25">
        <f>IF(AB$10="","",('3A_NOMINA'!AM$211+'3A_NOMINA'!AM$212)/$D$7)</f>
        <v>30.572619452664959</v>
      </c>
      <c r="AC21" s="25">
        <f>IF(AC$10="","",('3A_NOMINA'!AN$211+'3A_NOMINA'!AN$212)/$D$7)</f>
        <v>30.572619452664959</v>
      </c>
      <c r="AD21" s="25">
        <f>IF(AD$10="","",('3A_NOMINA'!AO$211+'3A_NOMINA'!AO$212)/$D$7)</f>
        <v>30.572619452664959</v>
      </c>
      <c r="AE21" s="25">
        <f>IF(AE$10="","",('3A_NOMINA'!AP$211+'3A_NOMINA'!AP$212)/$D$7)</f>
        <v>30.572619452664959</v>
      </c>
      <c r="AF21" s="25">
        <f>IF(AF$10="","",('3A_NOMINA'!AQ$211+'3A_NOMINA'!AQ$212)/$D$7)</f>
        <v>30.572619452664959</v>
      </c>
      <c r="AG21" s="25">
        <f>IF(AG$10="","",('3A_NOMINA'!AR$211+'3A_NOMINA'!AR$212)/$D$7)</f>
        <v>30.572619452664959</v>
      </c>
      <c r="AH21" s="25">
        <f>IF(AH$10="","",('3A_NOMINA'!AS$211+'3A_NOMINA'!AS$212)/$D$7)</f>
        <v>30.572619452664959</v>
      </c>
      <c r="AI21" s="25">
        <f>IF(AI$10="","",('3A_NOMINA'!AT$211+'3A_NOMINA'!AT$212)/$D$7)</f>
        <v>30.572619452664959</v>
      </c>
      <c r="AJ21" s="25">
        <f>IF(AJ$10="","",('3A_NOMINA'!AU$211+'3A_NOMINA'!AU$212)/$D$7)</f>
        <v>30.572619452664959</v>
      </c>
      <c r="AK21" s="25">
        <f>IF(AK$10="","",('3A_NOMINA'!AV$211+'3A_NOMINA'!AV$212)/$D$7)</f>
        <v>30.572619452664959</v>
      </c>
      <c r="AL21" s="25">
        <f>IF(AL$10="","",('3A_NOMINA'!AW$211+'3A_NOMINA'!AW$212)/$D$7)</f>
        <v>30.572619452664959</v>
      </c>
      <c r="AM21" s="25">
        <f>IF(AM$10="","",('3A_NOMINA'!AX$211+'3A_NOMINA'!AX$212)/$D$7)</f>
        <v>36.843871294921918</v>
      </c>
      <c r="AN21" s="25">
        <f>IF(AN$10="","",('3A_NOMINA'!AY$211+'3A_NOMINA'!AY$212)/$D$7)</f>
        <v>36.843871294921918</v>
      </c>
      <c r="AO21" s="25">
        <f>IF(AO$10="","",('3A_NOMINA'!AZ$211+'3A_NOMINA'!AZ$212)/$D$7)</f>
        <v>36.843871294921918</v>
      </c>
      <c r="AP21" s="25">
        <f>IF(AP$10="","",('3A_NOMINA'!BA$211+'3A_NOMINA'!BA$212)/$D$7)</f>
        <v>36.843871294921918</v>
      </c>
      <c r="AQ21" s="25">
        <f>IF(AQ$10="","",('3A_NOMINA'!BB$211+'3A_NOMINA'!BB$212)/$D$7)</f>
        <v>36.843871294921918</v>
      </c>
      <c r="AR21" s="25">
        <f>IF(AR$10="","",('3A_NOMINA'!BC$211+'3A_NOMINA'!BC$212)/$D$7)</f>
        <v>36.843871294921918</v>
      </c>
      <c r="AS21" s="25">
        <f>IF(AS$10="","",('3A_NOMINA'!BD$211+'3A_NOMINA'!BD$212)/$D$7)</f>
        <v>36.843871294921918</v>
      </c>
      <c r="AT21" s="25">
        <f>IF(AT$10="","",('3A_NOMINA'!BE$211+'3A_NOMINA'!BE$212)/$D$7)</f>
        <v>36.843871294921918</v>
      </c>
      <c r="AU21" s="25">
        <f>IF(AU$10="","",('3A_NOMINA'!BF$211+'3A_NOMINA'!BF$212)/$D$7)</f>
        <v>36.843871294921918</v>
      </c>
      <c r="AV21" s="25">
        <f>IF(AV$10="","",('3A_NOMINA'!BG$211+'3A_NOMINA'!BG$212)/$D$7)</f>
        <v>36.843871294921918</v>
      </c>
      <c r="AW21" s="25">
        <f>IF(AW$10="","",('3A_NOMINA'!BH$211+'3A_NOMINA'!BH$212)/$D$7)</f>
        <v>36.843871294921918</v>
      </c>
      <c r="AX21" s="25">
        <f>IF(AX$10="","",('3A_NOMINA'!BI$211+'3A_NOMINA'!BI$212)/$D$7)</f>
        <v>36.843871294921918</v>
      </c>
      <c r="AY21" s="25">
        <f>IF(AY$10="","",('3A_NOMINA'!BJ$211+'3A_NOMINA'!BJ$212)/$D$7)</f>
        <v>41.868573610112897</v>
      </c>
      <c r="AZ21" s="25">
        <f>IF(AZ$10="","",('3A_NOMINA'!BK$211+'3A_NOMINA'!BK$212)/$D$7)</f>
        <v>41.868573610112897</v>
      </c>
      <c r="BA21" s="25">
        <f>IF(BA$10="","",('3A_NOMINA'!BL$211+'3A_NOMINA'!BL$212)/$D$7)</f>
        <v>41.868573610112897</v>
      </c>
      <c r="BB21" s="25">
        <f>IF(BB$10="","",('3A_NOMINA'!BM$211+'3A_NOMINA'!BM$212)/$D$7)</f>
        <v>41.868573610112897</v>
      </c>
      <c r="BC21" s="25">
        <f>IF(BC$10="","",('3A_NOMINA'!BN$211+'3A_NOMINA'!BN$212)/$D$7)</f>
        <v>41.868573610112897</v>
      </c>
      <c r="BD21" s="25">
        <f>IF(BD$10="","",('3A_NOMINA'!BO$211+'3A_NOMINA'!BO$212)/$D$7)</f>
        <v>41.868573610112897</v>
      </c>
      <c r="BE21" s="25">
        <f>IF(BE$10="","",('3A_NOMINA'!BP$211+'3A_NOMINA'!BP$212)/$D$7)</f>
        <v>41.868573610112897</v>
      </c>
      <c r="BF21" s="25">
        <f>IF(BF$10="","",('3A_NOMINA'!BQ$211+'3A_NOMINA'!BQ$212)/$D$7)</f>
        <v>41.868573610112897</v>
      </c>
      <c r="BG21" s="25">
        <f>IF(BG$10="","",('3A_NOMINA'!BR$211+'3A_NOMINA'!BR$212)/$D$7)</f>
        <v>41.868573610112897</v>
      </c>
      <c r="BH21" s="25">
        <f>IF(BH$10="","",('3A_NOMINA'!BS$211+'3A_NOMINA'!BS$212)/$D$7)</f>
        <v>41.868573610112897</v>
      </c>
      <c r="BI21" s="25">
        <f>IF(BI$10="","",('3A_NOMINA'!BT$211+'3A_NOMINA'!BT$212)/$D$7)</f>
        <v>41.868573610112897</v>
      </c>
      <c r="BJ21" s="25">
        <f>IF(BJ$10="","",('3A_NOMINA'!BU$211+'3A_NOMINA'!BU$212)/$D$7)</f>
        <v>41.868573610112897</v>
      </c>
      <c r="BK21" s="25">
        <f>IF(BK$10="","",('3A_NOMINA'!BV$211+'3A_NOMINA'!BV$212)/$D$7)</f>
        <v>49.502617706734597</v>
      </c>
      <c r="BL21" s="25">
        <f>IF(BL$10="","",('3A_NOMINA'!BW$211+'3A_NOMINA'!BW$212)/$D$7)</f>
        <v>49.502617706734597</v>
      </c>
      <c r="BM21" s="25">
        <f>IF(BM$10="","",('3A_NOMINA'!BX$211+'3A_NOMINA'!BX$212)/$D$7)</f>
        <v>49.502617706734597</v>
      </c>
      <c r="BN21" s="25">
        <f>IF(BN$10="","",('3A_NOMINA'!BY$211+'3A_NOMINA'!BY$212)/$D$7)</f>
        <v>49.502617706734597</v>
      </c>
      <c r="BO21" s="25">
        <f>IF(BO$10="","",('3A_NOMINA'!BZ$211+'3A_NOMINA'!BZ$212)/$D$7)</f>
        <v>49.502617706734597</v>
      </c>
      <c r="BP21" s="25">
        <f>IF(BP$10="","",('3A_NOMINA'!CA$211+'3A_NOMINA'!CA$212)/$D$7)</f>
        <v>49.502617706734597</v>
      </c>
      <c r="BQ21" s="25">
        <f>IF(BQ$10="","",('3A_NOMINA'!CB$211+'3A_NOMINA'!CB$212)/$D$7)</f>
        <v>49.502617706734597</v>
      </c>
      <c r="BR21" s="25">
        <f>IF(BR$10="","",('3A_NOMINA'!CC$211+'3A_NOMINA'!CC$212)/$D$7)</f>
        <v>49.502617706734597</v>
      </c>
      <c r="BS21" s="25">
        <f>IF(BS$10="","",('3A_NOMINA'!CD$211+'3A_NOMINA'!CD$212)/$D$7)</f>
        <v>49.502617706734597</v>
      </c>
      <c r="BT21" s="25">
        <f>IF(BT$10="","",('3A_NOMINA'!CE$211+'3A_NOMINA'!CE$212)/$D$7)</f>
        <v>49.502617706734597</v>
      </c>
      <c r="BU21" s="25">
        <f>IF(BU$10="","",('3A_NOMINA'!CF$211+'3A_NOMINA'!CF$212)/$D$7)</f>
        <v>49.502617706734597</v>
      </c>
      <c r="BV21" s="25">
        <f>IF(BV$10="","",('3A_NOMINA'!CG$211+'3A_NOMINA'!CG$212)/$D$7)</f>
        <v>49.502617706734597</v>
      </c>
      <c r="BW21" s="25">
        <f>IF(BW$10="","",('3A_NOMINA'!CH$211+'3A_NOMINA'!CH$212)/$D$7)</f>
        <v>60.157175668555752</v>
      </c>
      <c r="BX21" s="25">
        <f>IF(BX$10="","",('3A_NOMINA'!CI$211+'3A_NOMINA'!CI$212)/$D$7)</f>
        <v>60.157175668555752</v>
      </c>
      <c r="BY21" s="25">
        <f>IF(BY$10="","",('3A_NOMINA'!CJ$211+'3A_NOMINA'!CJ$212)/$D$7)</f>
        <v>60.157175668555752</v>
      </c>
      <c r="BZ21" s="25">
        <f>IF(BZ$10="","",('3A_NOMINA'!CK$211+'3A_NOMINA'!CK$212)/$D$7)</f>
        <v>60.157175668555752</v>
      </c>
      <c r="CA21" s="25">
        <f>IF(CA$10="","",('3A_NOMINA'!CL$211+'3A_NOMINA'!CL$212)/$D$7)</f>
        <v>60.157175668555752</v>
      </c>
      <c r="CB21" s="25">
        <f>IF(CB$10="","",('3A_NOMINA'!CM$211+'3A_NOMINA'!CM$212)/$D$7)</f>
        <v>60.157175668555752</v>
      </c>
      <c r="CC21" s="25">
        <f>IF(CC$10="","",('3A_NOMINA'!CN$211+'3A_NOMINA'!CN$212)/$D$7)</f>
        <v>60.157175668555752</v>
      </c>
      <c r="CD21" s="25">
        <f>IF(CD$10="","",('3A_NOMINA'!CO$211+'3A_NOMINA'!CO$212)/$D$7)</f>
        <v>60.157175668555752</v>
      </c>
      <c r="CE21" s="25">
        <f>IF(CE$10="","",('3A_NOMINA'!CP$211+'3A_NOMINA'!CP$212)/$D$7)</f>
        <v>60.157175668555752</v>
      </c>
      <c r="CF21" s="25">
        <f>IF(CF$10="","",('3A_NOMINA'!CQ$211+'3A_NOMINA'!CQ$212)/$D$7)</f>
        <v>60.157175668555752</v>
      </c>
      <c r="CG21" s="25">
        <f>IF(CG$10="","",('3A_NOMINA'!CR$211+'3A_NOMINA'!CR$212)/$D$7)</f>
        <v>60.157175668555752</v>
      </c>
      <c r="CH21" s="25">
        <f>IF(CH$10="","",('3A_NOMINA'!CS$211+'3A_NOMINA'!CS$212)/$D$7)</f>
        <v>60.157175668555752</v>
      </c>
      <c r="CJ21" s="285">
        <v>0</v>
      </c>
      <c r="CK21" s="286">
        <v>1</v>
      </c>
      <c r="CM21" s="25">
        <f t="shared" ca="1" si="37"/>
        <v>363.23150038626301</v>
      </c>
      <c r="CN21" s="25">
        <f t="shared" ca="1" si="37"/>
        <v>366.87143343197954</v>
      </c>
      <c r="CO21" s="25">
        <f t="shared" ca="1" si="37"/>
        <v>442.1264555390631</v>
      </c>
      <c r="CP21" s="25">
        <f t="shared" ca="1" si="37"/>
        <v>502.42288332135473</v>
      </c>
      <c r="CQ21" s="25">
        <f t="shared" ca="1" si="37"/>
        <v>594.03141248081522</v>
      </c>
      <c r="CR21" s="25">
        <f t="shared" ca="1" si="37"/>
        <v>721.88610802266896</v>
      </c>
      <c r="CT21" s="25">
        <f ca="1">IF(CT$10="","",IF(CT$7&lt;$CJ21,0,$CK21*OFFSET(O21,0,-$CJ21)))</f>
        <v>6.52393</v>
      </c>
      <c r="CU21" s="25">
        <f t="shared" ref="CU21:FF21" ca="1" si="43">IF(CU$10="","",IF(CU$7&lt;$CJ21,0,$CK21*OFFSET(P21,0,-$CJ21)))</f>
        <v>34.573059999999998</v>
      </c>
      <c r="CV21" s="25">
        <f t="shared" ca="1" si="43"/>
        <v>12.230139999999999</v>
      </c>
      <c r="CW21" s="25">
        <f t="shared" ca="1" si="43"/>
        <v>23.993769999999998</v>
      </c>
      <c r="CX21" s="25">
        <f t="shared" ca="1" si="43"/>
        <v>59.244550000000018</v>
      </c>
      <c r="CY21" s="25">
        <f t="shared" ca="1" si="43"/>
        <v>13.232289999999979</v>
      </c>
      <c r="CZ21" s="25">
        <f t="shared" ca="1" si="43"/>
        <v>4.2791500000000235</v>
      </c>
      <c r="DA21" s="25">
        <f t="shared" ca="1" si="43"/>
        <v>18.401609999999987</v>
      </c>
      <c r="DB21" s="25">
        <f t="shared" ca="1" si="43"/>
        <v>77.013499999999993</v>
      </c>
      <c r="DC21" s="25">
        <f t="shared" ca="1" si="43"/>
        <v>32.326409999999974</v>
      </c>
      <c r="DD21" s="25">
        <f t="shared" ca="1" si="43"/>
        <v>40.706545193131561</v>
      </c>
      <c r="DE21" s="25">
        <f t="shared" ca="1" si="43"/>
        <v>40.706545193131561</v>
      </c>
      <c r="DF21" s="25">
        <f t="shared" ca="1" si="43"/>
        <v>30.572619452664959</v>
      </c>
      <c r="DG21" s="25">
        <f t="shared" ca="1" si="43"/>
        <v>30.572619452664959</v>
      </c>
      <c r="DH21" s="25">
        <f t="shared" ca="1" si="43"/>
        <v>30.572619452664959</v>
      </c>
      <c r="DI21" s="25">
        <f t="shared" ca="1" si="43"/>
        <v>30.572619452664959</v>
      </c>
      <c r="DJ21" s="25">
        <f t="shared" ca="1" si="43"/>
        <v>30.572619452664959</v>
      </c>
      <c r="DK21" s="25">
        <f t="shared" ca="1" si="43"/>
        <v>30.572619452664959</v>
      </c>
      <c r="DL21" s="25">
        <f t="shared" ca="1" si="43"/>
        <v>30.572619452664959</v>
      </c>
      <c r="DM21" s="25">
        <f t="shared" ca="1" si="43"/>
        <v>30.572619452664959</v>
      </c>
      <c r="DN21" s="25">
        <f t="shared" ca="1" si="43"/>
        <v>30.572619452664959</v>
      </c>
      <c r="DO21" s="25">
        <f t="shared" ca="1" si="43"/>
        <v>30.572619452664959</v>
      </c>
      <c r="DP21" s="25">
        <f t="shared" ca="1" si="43"/>
        <v>30.572619452664959</v>
      </c>
      <c r="DQ21" s="25">
        <f t="shared" ca="1" si="43"/>
        <v>30.572619452664959</v>
      </c>
      <c r="DR21" s="25">
        <f t="shared" ca="1" si="43"/>
        <v>36.843871294921918</v>
      </c>
      <c r="DS21" s="25">
        <f t="shared" ca="1" si="43"/>
        <v>36.843871294921918</v>
      </c>
      <c r="DT21" s="25">
        <f t="shared" ca="1" si="43"/>
        <v>36.843871294921918</v>
      </c>
      <c r="DU21" s="25">
        <f t="shared" ca="1" si="43"/>
        <v>36.843871294921918</v>
      </c>
      <c r="DV21" s="25">
        <f t="shared" ca="1" si="43"/>
        <v>36.843871294921918</v>
      </c>
      <c r="DW21" s="25">
        <f t="shared" ca="1" si="43"/>
        <v>36.843871294921918</v>
      </c>
      <c r="DX21" s="25">
        <f t="shared" ca="1" si="43"/>
        <v>36.843871294921918</v>
      </c>
      <c r="DY21" s="25">
        <f t="shared" ca="1" si="43"/>
        <v>36.843871294921918</v>
      </c>
      <c r="DZ21" s="25">
        <f t="shared" ca="1" si="43"/>
        <v>36.843871294921918</v>
      </c>
      <c r="EA21" s="25">
        <f t="shared" ca="1" si="43"/>
        <v>36.843871294921918</v>
      </c>
      <c r="EB21" s="25">
        <f t="shared" ca="1" si="43"/>
        <v>36.843871294921918</v>
      </c>
      <c r="EC21" s="25">
        <f t="shared" ca="1" si="43"/>
        <v>36.843871294921918</v>
      </c>
      <c r="ED21" s="25">
        <f t="shared" ca="1" si="43"/>
        <v>41.868573610112897</v>
      </c>
      <c r="EE21" s="25">
        <f t="shared" ca="1" si="43"/>
        <v>41.868573610112897</v>
      </c>
      <c r="EF21" s="25">
        <f t="shared" ca="1" si="43"/>
        <v>41.868573610112897</v>
      </c>
      <c r="EG21" s="25">
        <f t="shared" ca="1" si="43"/>
        <v>41.868573610112897</v>
      </c>
      <c r="EH21" s="25">
        <f t="shared" ca="1" si="43"/>
        <v>41.868573610112897</v>
      </c>
      <c r="EI21" s="25">
        <f t="shared" ca="1" si="43"/>
        <v>41.868573610112897</v>
      </c>
      <c r="EJ21" s="25">
        <f t="shared" ca="1" si="43"/>
        <v>41.868573610112897</v>
      </c>
      <c r="EK21" s="25">
        <f t="shared" ca="1" si="43"/>
        <v>41.868573610112897</v>
      </c>
      <c r="EL21" s="25">
        <f t="shared" ca="1" si="43"/>
        <v>41.868573610112897</v>
      </c>
      <c r="EM21" s="25">
        <f t="shared" ca="1" si="43"/>
        <v>41.868573610112897</v>
      </c>
      <c r="EN21" s="25">
        <f t="shared" ca="1" si="43"/>
        <v>41.868573610112897</v>
      </c>
      <c r="EO21" s="25">
        <f t="shared" ca="1" si="43"/>
        <v>41.868573610112897</v>
      </c>
      <c r="EP21" s="25">
        <f t="shared" ca="1" si="43"/>
        <v>49.502617706734597</v>
      </c>
      <c r="EQ21" s="25">
        <f t="shared" ca="1" si="43"/>
        <v>49.502617706734597</v>
      </c>
      <c r="ER21" s="25">
        <f t="shared" ca="1" si="43"/>
        <v>49.502617706734597</v>
      </c>
      <c r="ES21" s="25">
        <f t="shared" ca="1" si="43"/>
        <v>49.502617706734597</v>
      </c>
      <c r="ET21" s="25">
        <f t="shared" ca="1" si="43"/>
        <v>49.502617706734597</v>
      </c>
      <c r="EU21" s="25">
        <f t="shared" ca="1" si="43"/>
        <v>49.502617706734597</v>
      </c>
      <c r="EV21" s="25">
        <f t="shared" ca="1" si="43"/>
        <v>49.502617706734597</v>
      </c>
      <c r="EW21" s="25">
        <f t="shared" ca="1" si="43"/>
        <v>49.502617706734597</v>
      </c>
      <c r="EX21" s="25">
        <f t="shared" ca="1" si="43"/>
        <v>49.502617706734597</v>
      </c>
      <c r="EY21" s="25">
        <f t="shared" ca="1" si="43"/>
        <v>49.502617706734597</v>
      </c>
      <c r="EZ21" s="25">
        <f t="shared" ca="1" si="43"/>
        <v>49.502617706734597</v>
      </c>
      <c r="FA21" s="25">
        <f t="shared" ca="1" si="43"/>
        <v>49.502617706734597</v>
      </c>
      <c r="FB21" s="25">
        <f t="shared" ca="1" si="43"/>
        <v>60.157175668555752</v>
      </c>
      <c r="FC21" s="25">
        <f t="shared" ca="1" si="43"/>
        <v>60.157175668555752</v>
      </c>
      <c r="FD21" s="25">
        <f t="shared" ca="1" si="43"/>
        <v>60.157175668555752</v>
      </c>
      <c r="FE21" s="25">
        <f t="shared" ca="1" si="43"/>
        <v>60.157175668555752</v>
      </c>
      <c r="FF21" s="25">
        <f t="shared" ca="1" si="43"/>
        <v>60.157175668555752</v>
      </c>
      <c r="FG21" s="25">
        <f t="shared" ref="FG21:FM21" ca="1" si="44">IF(FG$10="","",IF(FG$7&lt;$CJ21,0,$CK21*OFFSET(CB21,0,-$CJ21)))</f>
        <v>60.157175668555752</v>
      </c>
      <c r="FH21" s="25">
        <f t="shared" ca="1" si="44"/>
        <v>60.157175668555752</v>
      </c>
      <c r="FI21" s="25">
        <f t="shared" ca="1" si="44"/>
        <v>60.157175668555752</v>
      </c>
      <c r="FJ21" s="25">
        <f t="shared" ca="1" si="44"/>
        <v>60.157175668555752</v>
      </c>
      <c r="FK21" s="25">
        <f t="shared" ca="1" si="44"/>
        <v>60.157175668555752</v>
      </c>
      <c r="FL21" s="25">
        <f t="shared" ca="1" si="44"/>
        <v>60.157175668555752</v>
      </c>
      <c r="FM21" s="25">
        <f t="shared" ca="1" si="44"/>
        <v>60.157175668555752</v>
      </c>
    </row>
    <row r="22" spans="2:169" ht="15" customHeight="1">
      <c r="C22" s="307" t="s">
        <v>74</v>
      </c>
      <c r="D22" s="312" t="b">
        <v>0</v>
      </c>
      <c r="E22" s="312" t="b">
        <v>0</v>
      </c>
      <c r="F22" s="176" t="str">
        <f>'3A_NOMINA'!$B$223</f>
        <v>TOTAL BONIFICACIONES AJUSTADA</v>
      </c>
      <c r="G22" s="222">
        <v>1488.982</v>
      </c>
      <c r="H22" s="25">
        <f t="shared" ca="1" si="36"/>
        <v>4563.2516263985217</v>
      </c>
      <c r="I22" s="25">
        <f t="shared" ca="1" si="36"/>
        <v>5946.6454303895016</v>
      </c>
      <c r="J22" s="25">
        <f t="shared" ca="1" si="36"/>
        <v>7168.2465570451895</v>
      </c>
      <c r="K22" s="25">
        <f t="shared" ca="1" si="36"/>
        <v>7915.991245916699</v>
      </c>
      <c r="L22" s="25">
        <f t="shared" ca="1" si="36"/>
        <v>8677.9154279932791</v>
      </c>
      <c r="M22" s="25">
        <f t="shared" ca="1" si="36"/>
        <v>9493.8430036164373</v>
      </c>
      <c r="O22" s="160">
        <v>331.35503000000006</v>
      </c>
      <c r="P22" s="160">
        <v>330.23356999999993</v>
      </c>
      <c r="Q22" s="160">
        <v>386.40858999999995</v>
      </c>
      <c r="R22" s="160">
        <v>371.98007000000007</v>
      </c>
      <c r="S22" s="160">
        <v>366.14879000000002</v>
      </c>
      <c r="T22" s="160">
        <v>372.8490900000001</v>
      </c>
      <c r="U22" s="160">
        <v>403.42810999999989</v>
      </c>
      <c r="V22" s="160">
        <v>385.02156999999983</v>
      </c>
      <c r="W22" s="160">
        <v>386.62520000000018</v>
      </c>
      <c r="X22" s="160">
        <v>389.18908999999985</v>
      </c>
      <c r="Y22" s="160">
        <v>412.80227718946719</v>
      </c>
      <c r="Z22" s="160">
        <v>427.21023920905492</v>
      </c>
      <c r="AA22" s="25">
        <f>IF(AA$10="","",('3A_NOMINA'!AL$223+'3A_NOMINA'!AL$224)/$D$7)</f>
        <v>495.55378586579189</v>
      </c>
      <c r="AB22" s="25">
        <f>IF(AB$10="","",('3A_NOMINA'!AM$223+'3A_NOMINA'!AM$224)/$D$7)</f>
        <v>495.55378586579189</v>
      </c>
      <c r="AC22" s="25">
        <f>IF(AC$10="","",('3A_NOMINA'!AN$223+'3A_NOMINA'!AN$224)/$D$7)</f>
        <v>495.55378586579189</v>
      </c>
      <c r="AD22" s="25">
        <f>IF(AD$10="","",('3A_NOMINA'!AO$223+'3A_NOMINA'!AO$224)/$D$7)</f>
        <v>495.55378586579189</v>
      </c>
      <c r="AE22" s="25">
        <f>IF(AE$10="","",('3A_NOMINA'!AP$223+'3A_NOMINA'!AP$224)/$D$7)</f>
        <v>495.55378586579189</v>
      </c>
      <c r="AF22" s="25">
        <f>IF(AF$10="","",('3A_NOMINA'!AQ$223+'3A_NOMINA'!AQ$224)/$D$7)</f>
        <v>495.55378586579189</v>
      </c>
      <c r="AG22" s="25">
        <f>IF(AG$10="","",('3A_NOMINA'!AR$223+'3A_NOMINA'!AR$224)/$D$7)</f>
        <v>495.55378586579189</v>
      </c>
      <c r="AH22" s="25">
        <f>IF(AH$10="","",('3A_NOMINA'!AS$223+'3A_NOMINA'!AS$224)/$D$7)</f>
        <v>495.55378586579189</v>
      </c>
      <c r="AI22" s="25">
        <f>IF(AI$10="","",('3A_NOMINA'!AT$223+'3A_NOMINA'!AT$224)/$D$7)</f>
        <v>495.55378586579189</v>
      </c>
      <c r="AJ22" s="25">
        <f>IF(AJ$10="","",('3A_NOMINA'!AU$223+'3A_NOMINA'!AU$224)/$D$7)</f>
        <v>495.55378586579189</v>
      </c>
      <c r="AK22" s="25">
        <f>IF(AK$10="","",('3A_NOMINA'!AV$223+'3A_NOMINA'!AV$224)/$D$7)</f>
        <v>495.55378586579189</v>
      </c>
      <c r="AL22" s="25">
        <f>IF(AL$10="","",('3A_NOMINA'!AW$223+'3A_NOMINA'!AW$224)/$D$7)</f>
        <v>495.55378586579189</v>
      </c>
      <c r="AM22" s="25">
        <f>IF(AM$10="","",('3A_NOMINA'!AX$223+'3A_NOMINA'!AX$224)/$D$7)</f>
        <v>597.3538797537658</v>
      </c>
      <c r="AN22" s="25">
        <f>IF(AN$10="","",('3A_NOMINA'!AY$223+'3A_NOMINA'!AY$224)/$D$7)</f>
        <v>597.3538797537658</v>
      </c>
      <c r="AO22" s="25">
        <f>IF(AO$10="","",('3A_NOMINA'!AZ$223+'3A_NOMINA'!AZ$224)/$D$7)</f>
        <v>597.3538797537658</v>
      </c>
      <c r="AP22" s="25">
        <f>IF(AP$10="","",('3A_NOMINA'!BA$223+'3A_NOMINA'!BA$224)/$D$7)</f>
        <v>597.3538797537658</v>
      </c>
      <c r="AQ22" s="25">
        <f>IF(AQ$10="","",('3A_NOMINA'!BB$223+'3A_NOMINA'!BB$224)/$D$7)</f>
        <v>597.3538797537658</v>
      </c>
      <c r="AR22" s="25">
        <f>IF(AR$10="","",('3A_NOMINA'!BC$223+'3A_NOMINA'!BC$224)/$D$7)</f>
        <v>597.3538797537658</v>
      </c>
      <c r="AS22" s="25">
        <f>IF(AS$10="","",('3A_NOMINA'!BD$223+'3A_NOMINA'!BD$224)/$D$7)</f>
        <v>597.3538797537658</v>
      </c>
      <c r="AT22" s="25">
        <f>IF(AT$10="","",('3A_NOMINA'!BE$223+'3A_NOMINA'!BE$224)/$D$7)</f>
        <v>597.3538797537658</v>
      </c>
      <c r="AU22" s="25">
        <f>IF(AU$10="","",('3A_NOMINA'!BF$223+'3A_NOMINA'!BF$224)/$D$7)</f>
        <v>597.3538797537658</v>
      </c>
      <c r="AV22" s="25">
        <f>IF(AV$10="","",('3A_NOMINA'!BG$223+'3A_NOMINA'!BG$224)/$D$7)</f>
        <v>597.3538797537658</v>
      </c>
      <c r="AW22" s="25">
        <f>IF(AW$10="","",('3A_NOMINA'!BH$223+'3A_NOMINA'!BH$224)/$D$7)</f>
        <v>597.3538797537658</v>
      </c>
      <c r="AX22" s="25">
        <f>IF(AX$10="","",('3A_NOMINA'!BI$223+'3A_NOMINA'!BI$224)/$D$7)</f>
        <v>597.3538797537658</v>
      </c>
      <c r="AY22" s="25">
        <f>IF(AY$10="","",('3A_NOMINA'!BJ$223+'3A_NOMINA'!BJ$224)/$D$7)</f>
        <v>659.66593715972476</v>
      </c>
      <c r="AZ22" s="25">
        <f>IF(AZ$10="","",('3A_NOMINA'!BK$223+'3A_NOMINA'!BK$224)/$D$7)</f>
        <v>659.66593715972476</v>
      </c>
      <c r="BA22" s="25">
        <f>IF(BA$10="","",('3A_NOMINA'!BL$223+'3A_NOMINA'!BL$224)/$D$7)</f>
        <v>659.66593715972476</v>
      </c>
      <c r="BB22" s="25">
        <f>IF(BB$10="","",('3A_NOMINA'!BM$223+'3A_NOMINA'!BM$224)/$D$7)</f>
        <v>659.66593715972476</v>
      </c>
      <c r="BC22" s="25">
        <f>IF(BC$10="","",('3A_NOMINA'!BN$223+'3A_NOMINA'!BN$224)/$D$7)</f>
        <v>659.66593715972476</v>
      </c>
      <c r="BD22" s="25">
        <f>IF(BD$10="","",('3A_NOMINA'!BO$223+'3A_NOMINA'!BO$224)/$D$7)</f>
        <v>659.66593715972476</v>
      </c>
      <c r="BE22" s="25">
        <f>IF(BE$10="","",('3A_NOMINA'!BP$223+'3A_NOMINA'!BP$224)/$D$7)</f>
        <v>659.66593715972476</v>
      </c>
      <c r="BF22" s="25">
        <f>IF(BF$10="","",('3A_NOMINA'!BQ$223+'3A_NOMINA'!BQ$224)/$D$7)</f>
        <v>659.66593715972476</v>
      </c>
      <c r="BG22" s="25">
        <f>IF(BG$10="","",('3A_NOMINA'!BR$223+'3A_NOMINA'!BR$224)/$D$7)</f>
        <v>659.66593715972476</v>
      </c>
      <c r="BH22" s="25">
        <f>IF(BH$10="","",('3A_NOMINA'!BS$223+'3A_NOMINA'!BS$224)/$D$7)</f>
        <v>659.66593715972476</v>
      </c>
      <c r="BI22" s="25">
        <f>IF(BI$10="","",('3A_NOMINA'!BT$223+'3A_NOMINA'!BT$224)/$D$7)</f>
        <v>659.66593715972476</v>
      </c>
      <c r="BJ22" s="25">
        <f>IF(BJ$10="","",('3A_NOMINA'!BU$223+'3A_NOMINA'!BU$224)/$D$7)</f>
        <v>659.66593715972476</v>
      </c>
      <c r="BK22" s="25">
        <f>IF(BK$10="","",('3A_NOMINA'!BV$223+'3A_NOMINA'!BV$224)/$D$7)</f>
        <v>723.15961899944011</v>
      </c>
      <c r="BL22" s="25">
        <f>IF(BL$10="","",('3A_NOMINA'!BW$223+'3A_NOMINA'!BW$224)/$D$7)</f>
        <v>723.15961899944011</v>
      </c>
      <c r="BM22" s="25">
        <f>IF(BM$10="","",('3A_NOMINA'!BX$223+'3A_NOMINA'!BX$224)/$D$7)</f>
        <v>723.15961899944011</v>
      </c>
      <c r="BN22" s="25">
        <f>IF(BN$10="","",('3A_NOMINA'!BY$223+'3A_NOMINA'!BY$224)/$D$7)</f>
        <v>723.15961899944011</v>
      </c>
      <c r="BO22" s="25">
        <f>IF(BO$10="","",('3A_NOMINA'!BZ$223+'3A_NOMINA'!BZ$224)/$D$7)</f>
        <v>723.15961899944011</v>
      </c>
      <c r="BP22" s="25">
        <f>IF(BP$10="","",('3A_NOMINA'!CA$223+'3A_NOMINA'!CA$224)/$D$7)</f>
        <v>723.15961899944011</v>
      </c>
      <c r="BQ22" s="25">
        <f>IF(BQ$10="","",('3A_NOMINA'!CB$223+'3A_NOMINA'!CB$224)/$D$7)</f>
        <v>723.15961899944011</v>
      </c>
      <c r="BR22" s="25">
        <f>IF(BR$10="","",('3A_NOMINA'!CC$223+'3A_NOMINA'!CC$224)/$D$7)</f>
        <v>723.15961899944011</v>
      </c>
      <c r="BS22" s="25">
        <f>IF(BS$10="","",('3A_NOMINA'!CD$223+'3A_NOMINA'!CD$224)/$D$7)</f>
        <v>723.15961899944011</v>
      </c>
      <c r="BT22" s="25">
        <f>IF(BT$10="","",('3A_NOMINA'!CE$223+'3A_NOMINA'!CE$224)/$D$7)</f>
        <v>723.15961899944011</v>
      </c>
      <c r="BU22" s="25">
        <f>IF(BU$10="","",('3A_NOMINA'!CF$223+'3A_NOMINA'!CF$224)/$D$7)</f>
        <v>723.15961899944011</v>
      </c>
      <c r="BV22" s="25">
        <f>IF(BV$10="","",('3A_NOMINA'!CG$223+'3A_NOMINA'!CG$224)/$D$7)</f>
        <v>723.15961899944011</v>
      </c>
      <c r="BW22" s="25">
        <f>IF(BW$10="","",('3A_NOMINA'!CH$223+'3A_NOMINA'!CH$224)/$D$7)</f>
        <v>791.15358363470318</v>
      </c>
      <c r="BX22" s="25">
        <f>IF(BX$10="","",('3A_NOMINA'!CI$223+'3A_NOMINA'!CI$224)/$D$7)</f>
        <v>791.15358363470318</v>
      </c>
      <c r="BY22" s="25">
        <f>IF(BY$10="","",('3A_NOMINA'!CJ$223+'3A_NOMINA'!CJ$224)/$D$7)</f>
        <v>791.15358363470318</v>
      </c>
      <c r="BZ22" s="25">
        <f>IF(BZ$10="","",('3A_NOMINA'!CK$223+'3A_NOMINA'!CK$224)/$D$7)</f>
        <v>791.15358363470318</v>
      </c>
      <c r="CA22" s="25">
        <f>IF(CA$10="","",('3A_NOMINA'!CL$223+'3A_NOMINA'!CL$224)/$D$7)</f>
        <v>791.15358363470318</v>
      </c>
      <c r="CB22" s="25">
        <f>IF(CB$10="","",('3A_NOMINA'!CM$223+'3A_NOMINA'!CM$224)/$D$7)</f>
        <v>791.15358363470318</v>
      </c>
      <c r="CC22" s="25">
        <f>IF(CC$10="","",('3A_NOMINA'!CN$223+'3A_NOMINA'!CN$224)/$D$7)</f>
        <v>791.15358363470318</v>
      </c>
      <c r="CD22" s="25">
        <f>IF(CD$10="","",('3A_NOMINA'!CO$223+'3A_NOMINA'!CO$224)/$D$7)</f>
        <v>791.15358363470318</v>
      </c>
      <c r="CE22" s="25">
        <f>IF(CE$10="","",('3A_NOMINA'!CP$223+'3A_NOMINA'!CP$224)/$D$7)</f>
        <v>791.15358363470318</v>
      </c>
      <c r="CF22" s="25">
        <f>IF(CF$10="","",('3A_NOMINA'!CQ$223+'3A_NOMINA'!CQ$224)/$D$7)</f>
        <v>791.15358363470318</v>
      </c>
      <c r="CG22" s="25">
        <f>IF(CG$10="","",('3A_NOMINA'!CR$223+'3A_NOMINA'!CR$224)/$D$7)</f>
        <v>791.15358363470318</v>
      </c>
      <c r="CH22" s="25">
        <f>IF(CH$10="","",('3A_NOMINA'!CS$223+'3A_NOMINA'!CS$224)/$D$7)</f>
        <v>791.15358363470318</v>
      </c>
      <c r="CJ22" s="285">
        <v>3</v>
      </c>
      <c r="CK22" s="166"/>
      <c r="CM22" s="25">
        <f t="shared" ca="1" si="37"/>
        <v>1488.982</v>
      </c>
      <c r="CN22" s="25">
        <f t="shared" ca="1" si="37"/>
        <v>4563.2516263985217</v>
      </c>
      <c r="CO22" s="25">
        <f t="shared" ca="1" si="37"/>
        <v>5946.6454303895016</v>
      </c>
      <c r="CP22" s="25">
        <f t="shared" ca="1" si="37"/>
        <v>7168.2465570451895</v>
      </c>
      <c r="CQ22" s="25">
        <f t="shared" ca="1" si="37"/>
        <v>7915.991245916699</v>
      </c>
      <c r="CR22" s="25">
        <f t="shared" ca="1" si="37"/>
        <v>8677.9154279932791</v>
      </c>
      <c r="CT22" s="25">
        <f ca="1">IF(CT$10="","",IF(MONTH(CT$10)=$CJ22,OFFSET($H22,0,CT$5-1),0))</f>
        <v>0</v>
      </c>
      <c r="CU22" s="25">
        <f ca="1">IF(CU$10="","",IF(MONTH(CU$10)=$CJ22,OFFSET($H22,0,CU$5-1),0))</f>
        <v>0</v>
      </c>
      <c r="CV22" s="25">
        <f t="shared" ref="CV22:FG22" ca="1" si="45">IF(CV$10="","",IF(MONTH(CV$10)=$CJ22,OFFSET($H22,0,CV$5-1),0))</f>
        <v>1488.982</v>
      </c>
      <c r="CW22" s="25">
        <f t="shared" ca="1" si="45"/>
        <v>0</v>
      </c>
      <c r="CX22" s="25">
        <f t="shared" ca="1" si="45"/>
        <v>0</v>
      </c>
      <c r="CY22" s="25">
        <f t="shared" ca="1" si="45"/>
        <v>0</v>
      </c>
      <c r="CZ22" s="25">
        <f t="shared" ca="1" si="45"/>
        <v>0</v>
      </c>
      <c r="DA22" s="25">
        <f t="shared" ca="1" si="45"/>
        <v>0</v>
      </c>
      <c r="DB22" s="25">
        <f t="shared" ca="1" si="45"/>
        <v>0</v>
      </c>
      <c r="DC22" s="25">
        <f t="shared" ca="1" si="45"/>
        <v>0</v>
      </c>
      <c r="DD22" s="25">
        <f t="shared" ca="1" si="45"/>
        <v>0</v>
      </c>
      <c r="DE22" s="25">
        <f t="shared" ca="1" si="45"/>
        <v>0</v>
      </c>
      <c r="DF22" s="25">
        <f t="shared" ca="1" si="45"/>
        <v>0</v>
      </c>
      <c r="DG22" s="25">
        <f t="shared" ca="1" si="45"/>
        <v>0</v>
      </c>
      <c r="DH22" s="25">
        <f t="shared" ca="1" si="45"/>
        <v>4563.2516263985217</v>
      </c>
      <c r="DI22" s="25">
        <f t="shared" ca="1" si="45"/>
        <v>0</v>
      </c>
      <c r="DJ22" s="25">
        <f t="shared" ca="1" si="45"/>
        <v>0</v>
      </c>
      <c r="DK22" s="25">
        <f t="shared" ca="1" si="45"/>
        <v>0</v>
      </c>
      <c r="DL22" s="25">
        <f t="shared" ca="1" si="45"/>
        <v>0</v>
      </c>
      <c r="DM22" s="25">
        <f t="shared" ca="1" si="45"/>
        <v>0</v>
      </c>
      <c r="DN22" s="25">
        <f t="shared" ca="1" si="45"/>
        <v>0</v>
      </c>
      <c r="DO22" s="25">
        <f t="shared" ca="1" si="45"/>
        <v>0</v>
      </c>
      <c r="DP22" s="25">
        <f t="shared" ca="1" si="45"/>
        <v>0</v>
      </c>
      <c r="DQ22" s="25">
        <f t="shared" ca="1" si="45"/>
        <v>0</v>
      </c>
      <c r="DR22" s="25">
        <f t="shared" ca="1" si="45"/>
        <v>0</v>
      </c>
      <c r="DS22" s="25">
        <f t="shared" ca="1" si="45"/>
        <v>0</v>
      </c>
      <c r="DT22" s="25">
        <f t="shared" ca="1" si="45"/>
        <v>5946.6454303895016</v>
      </c>
      <c r="DU22" s="25">
        <f t="shared" ca="1" si="45"/>
        <v>0</v>
      </c>
      <c r="DV22" s="25">
        <f t="shared" ca="1" si="45"/>
        <v>0</v>
      </c>
      <c r="DW22" s="25">
        <f t="shared" ca="1" si="45"/>
        <v>0</v>
      </c>
      <c r="DX22" s="25">
        <f t="shared" ca="1" si="45"/>
        <v>0</v>
      </c>
      <c r="DY22" s="25">
        <f t="shared" ca="1" si="45"/>
        <v>0</v>
      </c>
      <c r="DZ22" s="25">
        <f t="shared" ca="1" si="45"/>
        <v>0</v>
      </c>
      <c r="EA22" s="25">
        <f t="shared" ca="1" si="45"/>
        <v>0</v>
      </c>
      <c r="EB22" s="25">
        <f t="shared" ca="1" si="45"/>
        <v>0</v>
      </c>
      <c r="EC22" s="25">
        <f t="shared" ca="1" si="45"/>
        <v>0</v>
      </c>
      <c r="ED22" s="25">
        <f t="shared" ca="1" si="45"/>
        <v>0</v>
      </c>
      <c r="EE22" s="25">
        <f t="shared" ca="1" si="45"/>
        <v>0</v>
      </c>
      <c r="EF22" s="25">
        <f t="shared" ca="1" si="45"/>
        <v>7168.2465570451895</v>
      </c>
      <c r="EG22" s="25">
        <f t="shared" ca="1" si="45"/>
        <v>0</v>
      </c>
      <c r="EH22" s="25">
        <f t="shared" ca="1" si="45"/>
        <v>0</v>
      </c>
      <c r="EI22" s="25">
        <f t="shared" ca="1" si="45"/>
        <v>0</v>
      </c>
      <c r="EJ22" s="25">
        <f t="shared" ca="1" si="45"/>
        <v>0</v>
      </c>
      <c r="EK22" s="25">
        <f t="shared" ca="1" si="45"/>
        <v>0</v>
      </c>
      <c r="EL22" s="25">
        <f t="shared" ca="1" si="45"/>
        <v>0</v>
      </c>
      <c r="EM22" s="25">
        <f t="shared" ca="1" si="45"/>
        <v>0</v>
      </c>
      <c r="EN22" s="25">
        <f t="shared" ca="1" si="45"/>
        <v>0</v>
      </c>
      <c r="EO22" s="25">
        <f t="shared" ca="1" si="45"/>
        <v>0</v>
      </c>
      <c r="EP22" s="25">
        <f t="shared" ca="1" si="45"/>
        <v>0</v>
      </c>
      <c r="EQ22" s="25">
        <f t="shared" ca="1" si="45"/>
        <v>0</v>
      </c>
      <c r="ER22" s="25">
        <f t="shared" ca="1" si="45"/>
        <v>7915.991245916699</v>
      </c>
      <c r="ES22" s="25">
        <f t="shared" ca="1" si="45"/>
        <v>0</v>
      </c>
      <c r="ET22" s="25">
        <f t="shared" ca="1" si="45"/>
        <v>0</v>
      </c>
      <c r="EU22" s="25">
        <f t="shared" ca="1" si="45"/>
        <v>0</v>
      </c>
      <c r="EV22" s="25">
        <f t="shared" ca="1" si="45"/>
        <v>0</v>
      </c>
      <c r="EW22" s="25">
        <f t="shared" ca="1" si="45"/>
        <v>0</v>
      </c>
      <c r="EX22" s="25">
        <f t="shared" ca="1" si="45"/>
        <v>0</v>
      </c>
      <c r="EY22" s="25">
        <f t="shared" ca="1" si="45"/>
        <v>0</v>
      </c>
      <c r="EZ22" s="25">
        <f t="shared" ca="1" si="45"/>
        <v>0</v>
      </c>
      <c r="FA22" s="25">
        <f t="shared" ca="1" si="45"/>
        <v>0</v>
      </c>
      <c r="FB22" s="25">
        <f t="shared" ca="1" si="45"/>
        <v>0</v>
      </c>
      <c r="FC22" s="25">
        <f t="shared" ca="1" si="45"/>
        <v>0</v>
      </c>
      <c r="FD22" s="25">
        <f t="shared" ca="1" si="45"/>
        <v>8677.9154279932791</v>
      </c>
      <c r="FE22" s="25">
        <f t="shared" ca="1" si="45"/>
        <v>0</v>
      </c>
      <c r="FF22" s="25">
        <f t="shared" ca="1" si="45"/>
        <v>0</v>
      </c>
      <c r="FG22" s="25">
        <f t="shared" ca="1" si="45"/>
        <v>0</v>
      </c>
      <c r="FH22" s="25">
        <f t="shared" ref="FH22:FM22" ca="1" si="46">IF(FH$10="","",IF(MONTH(FH$10)=$CJ22,OFFSET($H22,0,FH$5-1),0))</f>
        <v>0</v>
      </c>
      <c r="FI22" s="25">
        <f t="shared" ca="1" si="46"/>
        <v>0</v>
      </c>
      <c r="FJ22" s="25">
        <f t="shared" ca="1" si="46"/>
        <v>0</v>
      </c>
      <c r="FK22" s="25">
        <f t="shared" ca="1" si="46"/>
        <v>0</v>
      </c>
      <c r="FL22" s="25">
        <f t="shared" ca="1" si="46"/>
        <v>0</v>
      </c>
      <c r="FM22" s="25">
        <f t="shared" ca="1" si="46"/>
        <v>0</v>
      </c>
    </row>
    <row r="23" spans="2:169" ht="15" customHeight="1">
      <c r="C23" s="307" t="s">
        <v>74</v>
      </c>
      <c r="D23" s="312" t="b">
        <v>0</v>
      </c>
      <c r="E23" s="312" t="b">
        <v>0</v>
      </c>
      <c r="F23" s="176" t="str">
        <f>'3A_NOMINA'!$B$229</f>
        <v>AFP: APORTE EMPLEADOR</v>
      </c>
      <c r="G23" s="175"/>
      <c r="H23" s="25">
        <f t="shared" ca="1" si="36"/>
        <v>1483.5336063799998</v>
      </c>
      <c r="I23" s="25">
        <f t="shared" ca="1" si="36"/>
        <v>1942.4431425768018</v>
      </c>
      <c r="J23" s="25">
        <f t="shared" ca="1" si="36"/>
        <v>2322.156556131406</v>
      </c>
      <c r="K23" s="25">
        <f t="shared" ca="1" si="36"/>
        <v>2461.4859494992975</v>
      </c>
      <c r="L23" s="25">
        <f t="shared" ca="1" si="36"/>
        <v>2609.1751064692485</v>
      </c>
      <c r="M23" s="25">
        <f t="shared" ca="1" si="36"/>
        <v>2765.7256128574077</v>
      </c>
      <c r="O23" s="160">
        <v>105.24908000000001</v>
      </c>
      <c r="P23" s="160">
        <v>107.60377</v>
      </c>
      <c r="Q23" s="160">
        <v>114.93074000000001</v>
      </c>
      <c r="R23" s="160">
        <v>121.72671999999997</v>
      </c>
      <c r="S23" s="160">
        <v>119.79300000000006</v>
      </c>
      <c r="T23" s="160">
        <v>118.95407999999996</v>
      </c>
      <c r="U23" s="160">
        <v>120.91656999999995</v>
      </c>
      <c r="V23" s="160">
        <v>123.486</v>
      </c>
      <c r="W23" s="160">
        <v>177.7723500000001</v>
      </c>
      <c r="X23" s="160">
        <v>125.31258999999986</v>
      </c>
      <c r="Y23" s="25">
        <f>IF(Y$10="","",('3A_NOMINA'!AJ$229+'3A_NOMINA'!AJ$230)/$D$7)</f>
        <v>123.89435318999998</v>
      </c>
      <c r="Z23" s="25">
        <f>IF(Z$10="","",('3A_NOMINA'!AK$229+'3A_NOMINA'!AK$230)/$D$7)</f>
        <v>123.89435318999998</v>
      </c>
      <c r="AA23" s="25">
        <f>IF(AA$10="","",('3A_NOMINA'!AL$229+'3A_NOMINA'!AL$230)/$D$7)</f>
        <v>148.86004438140014</v>
      </c>
      <c r="AB23" s="25">
        <f>IF(AB$10="","",('3A_NOMINA'!AM$229+'3A_NOMINA'!AM$230)/$D$7)</f>
        <v>148.86004438140014</v>
      </c>
      <c r="AC23" s="25">
        <f>IF(AC$10="","",('3A_NOMINA'!AN$229+'3A_NOMINA'!AN$230)/$D$7)</f>
        <v>148.86004438140014</v>
      </c>
      <c r="AD23" s="25">
        <f>IF(AD$10="","",('3A_NOMINA'!AO$229+'3A_NOMINA'!AO$230)/$D$7)</f>
        <v>148.86004438140014</v>
      </c>
      <c r="AE23" s="25">
        <f>IF(AE$10="","",('3A_NOMINA'!AP$229+'3A_NOMINA'!AP$230)/$D$7)</f>
        <v>148.86004438140014</v>
      </c>
      <c r="AF23" s="25">
        <f>IF(AF$10="","",('3A_NOMINA'!AQ$229+'3A_NOMINA'!AQ$230)/$D$7)</f>
        <v>148.86004438140014</v>
      </c>
      <c r="AG23" s="25">
        <f>IF(AG$10="","",('3A_NOMINA'!AR$229+'3A_NOMINA'!AR$230)/$D$7)</f>
        <v>174.88047938140014</v>
      </c>
      <c r="AH23" s="25">
        <f>IF(AH$10="","",('3A_NOMINA'!AS$229+'3A_NOMINA'!AS$230)/$D$7)</f>
        <v>174.88047938140014</v>
      </c>
      <c r="AI23" s="25">
        <f>IF(AI$10="","",('3A_NOMINA'!AT$229+'3A_NOMINA'!AT$230)/$D$7)</f>
        <v>174.88047938140014</v>
      </c>
      <c r="AJ23" s="25">
        <f>IF(AJ$10="","",('3A_NOMINA'!AU$229+'3A_NOMINA'!AU$230)/$D$7)</f>
        <v>174.88047938140014</v>
      </c>
      <c r="AK23" s="25">
        <f>IF(AK$10="","",('3A_NOMINA'!AV$229+'3A_NOMINA'!AV$230)/$D$7)</f>
        <v>174.88047938140014</v>
      </c>
      <c r="AL23" s="25">
        <f>IF(AL$10="","",('3A_NOMINA'!AW$229+'3A_NOMINA'!AW$230)/$D$7)</f>
        <v>174.88047938140014</v>
      </c>
      <c r="AM23" s="25">
        <f>IF(AM$10="","",('3A_NOMINA'!AX$229+'3A_NOMINA'!AX$230)/$D$7)</f>
        <v>193.51304634428385</v>
      </c>
      <c r="AN23" s="25">
        <f>IF(AN$10="","",('3A_NOMINA'!AY$229+'3A_NOMINA'!AY$230)/$D$7)</f>
        <v>193.51304634428385</v>
      </c>
      <c r="AO23" s="25">
        <f>IF(AO$10="","",('3A_NOMINA'!AZ$229+'3A_NOMINA'!AZ$230)/$D$7)</f>
        <v>193.51304634428385</v>
      </c>
      <c r="AP23" s="25">
        <f>IF(AP$10="","",('3A_NOMINA'!BA$229+'3A_NOMINA'!BA$230)/$D$7)</f>
        <v>193.51304634428385</v>
      </c>
      <c r="AQ23" s="25">
        <f>IF(AQ$10="","",('3A_NOMINA'!BB$229+'3A_NOMINA'!BB$230)/$D$7)</f>
        <v>193.51304634428385</v>
      </c>
      <c r="AR23" s="25">
        <f>IF(AR$10="","",('3A_NOMINA'!BC$229+'3A_NOMINA'!BC$230)/$D$7)</f>
        <v>193.51304634428385</v>
      </c>
      <c r="AS23" s="25">
        <f>IF(AS$10="","",('3A_NOMINA'!BD$229+'3A_NOMINA'!BD$230)/$D$7)</f>
        <v>193.51304634428385</v>
      </c>
      <c r="AT23" s="25">
        <f>IF(AT$10="","",('3A_NOMINA'!BE$229+'3A_NOMINA'!BE$230)/$D$7)</f>
        <v>193.51304634428385</v>
      </c>
      <c r="AU23" s="25">
        <f>IF(AU$10="","",('3A_NOMINA'!BF$229+'3A_NOMINA'!BF$230)/$D$7)</f>
        <v>193.51304634428385</v>
      </c>
      <c r="AV23" s="25">
        <f>IF(AV$10="","",('3A_NOMINA'!BG$229+'3A_NOMINA'!BG$230)/$D$7)</f>
        <v>193.51304634428385</v>
      </c>
      <c r="AW23" s="25">
        <f>IF(AW$10="","",('3A_NOMINA'!BH$229+'3A_NOMINA'!BH$230)/$D$7)</f>
        <v>193.51304634428385</v>
      </c>
      <c r="AX23" s="25">
        <f>IF(AX$10="","",('3A_NOMINA'!BI$229+'3A_NOMINA'!BI$230)/$D$7)</f>
        <v>193.51304634428385</v>
      </c>
      <c r="AY23" s="25">
        <f>IF(AY$10="","",('3A_NOMINA'!BJ$229+'3A_NOMINA'!BJ$230)/$D$7)</f>
        <v>205.12382912494141</v>
      </c>
      <c r="AZ23" s="25">
        <f>IF(AZ$10="","",('3A_NOMINA'!BK$229+'3A_NOMINA'!BK$230)/$D$7)</f>
        <v>205.12382912494141</v>
      </c>
      <c r="BA23" s="25">
        <f>IF(BA$10="","",('3A_NOMINA'!BL$229+'3A_NOMINA'!BL$230)/$D$7)</f>
        <v>205.12382912494141</v>
      </c>
      <c r="BB23" s="25">
        <f>IF(BB$10="","",('3A_NOMINA'!BM$229+'3A_NOMINA'!BM$230)/$D$7)</f>
        <v>205.12382912494141</v>
      </c>
      <c r="BC23" s="25">
        <f>IF(BC$10="","",('3A_NOMINA'!BN$229+'3A_NOMINA'!BN$230)/$D$7)</f>
        <v>205.12382912494141</v>
      </c>
      <c r="BD23" s="25">
        <f>IF(BD$10="","",('3A_NOMINA'!BO$229+'3A_NOMINA'!BO$230)/$D$7)</f>
        <v>205.12382912494141</v>
      </c>
      <c r="BE23" s="25">
        <f>IF(BE$10="","",('3A_NOMINA'!BP$229+'3A_NOMINA'!BP$230)/$D$7)</f>
        <v>205.12382912494141</v>
      </c>
      <c r="BF23" s="25">
        <f>IF(BF$10="","",('3A_NOMINA'!BQ$229+'3A_NOMINA'!BQ$230)/$D$7)</f>
        <v>205.12382912494141</v>
      </c>
      <c r="BG23" s="25">
        <f>IF(BG$10="","",('3A_NOMINA'!BR$229+'3A_NOMINA'!BR$230)/$D$7)</f>
        <v>205.12382912494141</v>
      </c>
      <c r="BH23" s="25">
        <f>IF(BH$10="","",('3A_NOMINA'!BS$229+'3A_NOMINA'!BS$230)/$D$7)</f>
        <v>205.12382912494141</v>
      </c>
      <c r="BI23" s="25">
        <f>IF(BI$10="","",('3A_NOMINA'!BT$229+'3A_NOMINA'!BT$230)/$D$7)</f>
        <v>205.12382912494141</v>
      </c>
      <c r="BJ23" s="25">
        <f>IF(BJ$10="","",('3A_NOMINA'!BU$229+'3A_NOMINA'!BU$230)/$D$7)</f>
        <v>205.12382912494141</v>
      </c>
      <c r="BK23" s="25">
        <f>IF(BK$10="","",('3A_NOMINA'!BV$229+'3A_NOMINA'!BV$230)/$D$7)</f>
        <v>217.43125887243738</v>
      </c>
      <c r="BL23" s="25">
        <f>IF(BL$10="","",('3A_NOMINA'!BW$229+'3A_NOMINA'!BW$230)/$D$7)</f>
        <v>217.43125887243738</v>
      </c>
      <c r="BM23" s="25">
        <f>IF(BM$10="","",('3A_NOMINA'!BX$229+'3A_NOMINA'!BX$230)/$D$7)</f>
        <v>217.43125887243738</v>
      </c>
      <c r="BN23" s="25">
        <f>IF(BN$10="","",('3A_NOMINA'!BY$229+'3A_NOMINA'!BY$230)/$D$7)</f>
        <v>217.43125887243738</v>
      </c>
      <c r="BO23" s="25">
        <f>IF(BO$10="","",('3A_NOMINA'!BZ$229+'3A_NOMINA'!BZ$230)/$D$7)</f>
        <v>217.43125887243738</v>
      </c>
      <c r="BP23" s="25">
        <f>IF(BP$10="","",('3A_NOMINA'!CA$229+'3A_NOMINA'!CA$230)/$D$7)</f>
        <v>217.43125887243738</v>
      </c>
      <c r="BQ23" s="25">
        <f>IF(BQ$10="","",('3A_NOMINA'!CB$229+'3A_NOMINA'!CB$230)/$D$7)</f>
        <v>217.43125887243738</v>
      </c>
      <c r="BR23" s="25">
        <f>IF(BR$10="","",('3A_NOMINA'!CC$229+'3A_NOMINA'!CC$230)/$D$7)</f>
        <v>217.43125887243738</v>
      </c>
      <c r="BS23" s="25">
        <f>IF(BS$10="","",('3A_NOMINA'!CD$229+'3A_NOMINA'!CD$230)/$D$7)</f>
        <v>217.43125887243738</v>
      </c>
      <c r="BT23" s="25">
        <f>IF(BT$10="","",('3A_NOMINA'!CE$229+'3A_NOMINA'!CE$230)/$D$7)</f>
        <v>217.43125887243738</v>
      </c>
      <c r="BU23" s="25">
        <f>IF(BU$10="","",('3A_NOMINA'!CF$229+'3A_NOMINA'!CF$230)/$D$7)</f>
        <v>217.43125887243738</v>
      </c>
      <c r="BV23" s="25">
        <f>IF(BV$10="","",('3A_NOMINA'!CG$229+'3A_NOMINA'!CG$230)/$D$7)</f>
        <v>217.43125887243738</v>
      </c>
      <c r="BW23" s="25">
        <f>IF(BW$10="","",('3A_NOMINA'!CH$229+'3A_NOMINA'!CH$230)/$D$7)</f>
        <v>230.4771344047839</v>
      </c>
      <c r="BX23" s="25">
        <f>IF(BX$10="","",('3A_NOMINA'!CI$229+'3A_NOMINA'!CI$230)/$D$7)</f>
        <v>230.4771344047839</v>
      </c>
      <c r="BY23" s="25">
        <f>IF(BY$10="","",('3A_NOMINA'!CJ$229+'3A_NOMINA'!CJ$230)/$D$7)</f>
        <v>230.4771344047839</v>
      </c>
      <c r="BZ23" s="25">
        <f>IF(BZ$10="","",('3A_NOMINA'!CK$229+'3A_NOMINA'!CK$230)/$D$7)</f>
        <v>230.4771344047839</v>
      </c>
      <c r="CA23" s="25">
        <f>IF(CA$10="","",('3A_NOMINA'!CL$229+'3A_NOMINA'!CL$230)/$D$7)</f>
        <v>230.4771344047839</v>
      </c>
      <c r="CB23" s="25">
        <f>IF(CB$10="","",('3A_NOMINA'!CM$229+'3A_NOMINA'!CM$230)/$D$7)</f>
        <v>230.4771344047839</v>
      </c>
      <c r="CC23" s="25">
        <f>IF(CC$10="","",('3A_NOMINA'!CN$229+'3A_NOMINA'!CN$230)/$D$7)</f>
        <v>230.4771344047839</v>
      </c>
      <c r="CD23" s="25">
        <f>IF(CD$10="","",('3A_NOMINA'!CO$229+'3A_NOMINA'!CO$230)/$D$7)</f>
        <v>230.4771344047839</v>
      </c>
      <c r="CE23" s="25">
        <f>IF(CE$10="","",('3A_NOMINA'!CP$229+'3A_NOMINA'!CP$230)/$D$7)</f>
        <v>230.4771344047839</v>
      </c>
      <c r="CF23" s="25">
        <f>IF(CF$10="","",('3A_NOMINA'!CQ$229+'3A_NOMINA'!CQ$230)/$D$7)</f>
        <v>230.4771344047839</v>
      </c>
      <c r="CG23" s="25">
        <f>IF(CG$10="","",('3A_NOMINA'!CR$229+'3A_NOMINA'!CR$230)/$D$7)</f>
        <v>230.4771344047839</v>
      </c>
      <c r="CH23" s="25">
        <f>IF(CH$10="","",('3A_NOMINA'!CS$229+'3A_NOMINA'!CS$230)/$D$7)</f>
        <v>230.4771344047839</v>
      </c>
      <c r="CJ23" s="285">
        <v>1</v>
      </c>
      <c r="CK23" s="286">
        <v>1</v>
      </c>
      <c r="CM23" s="25">
        <f t="shared" ca="1" si="37"/>
        <v>1359.6392531899999</v>
      </c>
      <c r="CN23" s="25">
        <f t="shared" ca="1" si="37"/>
        <v>1891.4570163854016</v>
      </c>
      <c r="CO23" s="25">
        <f t="shared" ca="1" si="37"/>
        <v>2303.5239891685219</v>
      </c>
      <c r="CP23" s="25">
        <f t="shared" ca="1" si="37"/>
        <v>2449.8751667186398</v>
      </c>
      <c r="CQ23" s="25">
        <f t="shared" ca="1" si="37"/>
        <v>2596.8676767217526</v>
      </c>
      <c r="CR23" s="25">
        <f t="shared" ca="1" si="37"/>
        <v>2752.6797373250611</v>
      </c>
      <c r="CT23" s="25">
        <f ca="1">IF(CT$10="","",IF(CT$7&lt;$CJ23,0,$CK23*OFFSET(O23,0,-$CJ23)))</f>
        <v>0</v>
      </c>
      <c r="CU23" s="25">
        <f t="shared" ref="CU23:FF26" ca="1" si="47">IF(CU$10="","",IF(CU$7&lt;$CJ23,0,$CK23*OFFSET(P23,0,-$CJ23)))</f>
        <v>105.24908000000001</v>
      </c>
      <c r="CV23" s="25">
        <f t="shared" ca="1" si="47"/>
        <v>107.60377</v>
      </c>
      <c r="CW23" s="25">
        <f t="shared" ca="1" si="47"/>
        <v>114.93074000000001</v>
      </c>
      <c r="CX23" s="25">
        <f t="shared" ca="1" si="47"/>
        <v>121.72671999999997</v>
      </c>
      <c r="CY23" s="25">
        <f t="shared" ca="1" si="47"/>
        <v>119.79300000000006</v>
      </c>
      <c r="CZ23" s="25">
        <f t="shared" ca="1" si="47"/>
        <v>118.95407999999996</v>
      </c>
      <c r="DA23" s="25">
        <f t="shared" ca="1" si="47"/>
        <v>120.91656999999995</v>
      </c>
      <c r="DB23" s="25">
        <f t="shared" ca="1" si="47"/>
        <v>123.486</v>
      </c>
      <c r="DC23" s="25">
        <f t="shared" ca="1" si="47"/>
        <v>177.7723500000001</v>
      </c>
      <c r="DD23" s="25">
        <f t="shared" ca="1" si="47"/>
        <v>125.31258999999986</v>
      </c>
      <c r="DE23" s="25">
        <f t="shared" ca="1" si="47"/>
        <v>123.89435318999998</v>
      </c>
      <c r="DF23" s="25">
        <f t="shared" ca="1" si="47"/>
        <v>123.89435318999998</v>
      </c>
      <c r="DG23" s="25">
        <f t="shared" ca="1" si="47"/>
        <v>148.86004438140014</v>
      </c>
      <c r="DH23" s="25">
        <f t="shared" ca="1" si="47"/>
        <v>148.86004438140014</v>
      </c>
      <c r="DI23" s="25">
        <f t="shared" ca="1" si="47"/>
        <v>148.86004438140014</v>
      </c>
      <c r="DJ23" s="25">
        <f t="shared" ca="1" si="47"/>
        <v>148.86004438140014</v>
      </c>
      <c r="DK23" s="25">
        <f t="shared" ca="1" si="47"/>
        <v>148.86004438140014</v>
      </c>
      <c r="DL23" s="25">
        <f t="shared" ca="1" si="47"/>
        <v>148.86004438140014</v>
      </c>
      <c r="DM23" s="25">
        <f t="shared" ca="1" si="47"/>
        <v>174.88047938140014</v>
      </c>
      <c r="DN23" s="25">
        <f t="shared" ca="1" si="47"/>
        <v>174.88047938140014</v>
      </c>
      <c r="DO23" s="25">
        <f t="shared" ca="1" si="47"/>
        <v>174.88047938140014</v>
      </c>
      <c r="DP23" s="25">
        <f t="shared" ca="1" si="47"/>
        <v>174.88047938140014</v>
      </c>
      <c r="DQ23" s="25">
        <f t="shared" ca="1" si="47"/>
        <v>174.88047938140014</v>
      </c>
      <c r="DR23" s="25">
        <f t="shared" ca="1" si="47"/>
        <v>174.88047938140014</v>
      </c>
      <c r="DS23" s="25">
        <f t="shared" ca="1" si="47"/>
        <v>193.51304634428385</v>
      </c>
      <c r="DT23" s="25">
        <f t="shared" ca="1" si="47"/>
        <v>193.51304634428385</v>
      </c>
      <c r="DU23" s="25">
        <f t="shared" ca="1" si="47"/>
        <v>193.51304634428385</v>
      </c>
      <c r="DV23" s="25">
        <f t="shared" ca="1" si="47"/>
        <v>193.51304634428385</v>
      </c>
      <c r="DW23" s="25">
        <f t="shared" ca="1" si="47"/>
        <v>193.51304634428385</v>
      </c>
      <c r="DX23" s="25">
        <f t="shared" ca="1" si="47"/>
        <v>193.51304634428385</v>
      </c>
      <c r="DY23" s="25">
        <f t="shared" ca="1" si="47"/>
        <v>193.51304634428385</v>
      </c>
      <c r="DZ23" s="25">
        <f t="shared" ca="1" si="47"/>
        <v>193.51304634428385</v>
      </c>
      <c r="EA23" s="25">
        <f t="shared" ca="1" si="47"/>
        <v>193.51304634428385</v>
      </c>
      <c r="EB23" s="25">
        <f t="shared" ca="1" si="47"/>
        <v>193.51304634428385</v>
      </c>
      <c r="EC23" s="25">
        <f t="shared" ca="1" si="47"/>
        <v>193.51304634428385</v>
      </c>
      <c r="ED23" s="25">
        <f t="shared" ca="1" si="47"/>
        <v>193.51304634428385</v>
      </c>
      <c r="EE23" s="25">
        <f t="shared" ca="1" si="47"/>
        <v>205.12382912494141</v>
      </c>
      <c r="EF23" s="25">
        <f t="shared" ca="1" si="47"/>
        <v>205.12382912494141</v>
      </c>
      <c r="EG23" s="25">
        <f t="shared" ca="1" si="47"/>
        <v>205.12382912494141</v>
      </c>
      <c r="EH23" s="25">
        <f t="shared" ca="1" si="47"/>
        <v>205.12382912494141</v>
      </c>
      <c r="EI23" s="25">
        <f t="shared" ca="1" si="47"/>
        <v>205.12382912494141</v>
      </c>
      <c r="EJ23" s="25">
        <f t="shared" ca="1" si="47"/>
        <v>205.12382912494141</v>
      </c>
      <c r="EK23" s="25">
        <f t="shared" ca="1" si="47"/>
        <v>205.12382912494141</v>
      </c>
      <c r="EL23" s="25">
        <f t="shared" ca="1" si="47"/>
        <v>205.12382912494141</v>
      </c>
      <c r="EM23" s="25">
        <f t="shared" ca="1" si="47"/>
        <v>205.12382912494141</v>
      </c>
      <c r="EN23" s="25">
        <f t="shared" ca="1" si="47"/>
        <v>205.12382912494141</v>
      </c>
      <c r="EO23" s="25">
        <f t="shared" ca="1" si="47"/>
        <v>205.12382912494141</v>
      </c>
      <c r="EP23" s="25">
        <f t="shared" ca="1" si="47"/>
        <v>205.12382912494141</v>
      </c>
      <c r="EQ23" s="25">
        <f t="shared" ca="1" si="47"/>
        <v>217.43125887243738</v>
      </c>
      <c r="ER23" s="25">
        <f t="shared" ca="1" si="47"/>
        <v>217.43125887243738</v>
      </c>
      <c r="ES23" s="25">
        <f t="shared" ca="1" si="47"/>
        <v>217.43125887243738</v>
      </c>
      <c r="ET23" s="25">
        <f t="shared" ca="1" si="47"/>
        <v>217.43125887243738</v>
      </c>
      <c r="EU23" s="25">
        <f t="shared" ca="1" si="47"/>
        <v>217.43125887243738</v>
      </c>
      <c r="EV23" s="25">
        <f t="shared" ca="1" si="47"/>
        <v>217.43125887243738</v>
      </c>
      <c r="EW23" s="25">
        <f t="shared" ca="1" si="47"/>
        <v>217.43125887243738</v>
      </c>
      <c r="EX23" s="25">
        <f t="shared" ca="1" si="47"/>
        <v>217.43125887243738</v>
      </c>
      <c r="EY23" s="25">
        <f t="shared" ca="1" si="47"/>
        <v>217.43125887243738</v>
      </c>
      <c r="EZ23" s="25">
        <f t="shared" ca="1" si="47"/>
        <v>217.43125887243738</v>
      </c>
      <c r="FA23" s="25">
        <f t="shared" ca="1" si="47"/>
        <v>217.43125887243738</v>
      </c>
      <c r="FB23" s="25">
        <f t="shared" ca="1" si="47"/>
        <v>217.43125887243738</v>
      </c>
      <c r="FC23" s="25">
        <f t="shared" ca="1" si="47"/>
        <v>230.4771344047839</v>
      </c>
      <c r="FD23" s="25">
        <f t="shared" ca="1" si="47"/>
        <v>230.4771344047839</v>
      </c>
      <c r="FE23" s="25">
        <f t="shared" ca="1" si="47"/>
        <v>230.4771344047839</v>
      </c>
      <c r="FF23" s="25">
        <f t="shared" ca="1" si="47"/>
        <v>230.4771344047839</v>
      </c>
      <c r="FG23" s="25">
        <f t="shared" ref="FG23:FM27" ca="1" si="48">IF(FG$10="","",IF(FG$7&lt;$CJ23,0,$CK23*OFFSET(CB23,0,-$CJ23)))</f>
        <v>230.4771344047839</v>
      </c>
      <c r="FH23" s="25">
        <f t="shared" ca="1" si="48"/>
        <v>230.4771344047839</v>
      </c>
      <c r="FI23" s="25">
        <f t="shared" ca="1" si="48"/>
        <v>230.4771344047839</v>
      </c>
      <c r="FJ23" s="25">
        <f t="shared" ca="1" si="48"/>
        <v>230.4771344047839</v>
      </c>
      <c r="FK23" s="25">
        <f t="shared" ca="1" si="48"/>
        <v>230.4771344047839</v>
      </c>
      <c r="FL23" s="25">
        <f t="shared" ca="1" si="48"/>
        <v>230.4771344047839</v>
      </c>
      <c r="FM23" s="25">
        <f t="shared" ca="1" si="48"/>
        <v>230.4771344047839</v>
      </c>
    </row>
    <row r="24" spans="2:169" ht="15" customHeight="1">
      <c r="B24" s="170"/>
      <c r="C24" s="307" t="s">
        <v>74</v>
      </c>
      <c r="D24" s="312" t="b">
        <v>0</v>
      </c>
      <c r="E24" s="312" t="b">
        <v>0</v>
      </c>
      <c r="F24" s="176" t="str">
        <f>'3A_NOMINA'!$B$217</f>
        <v>SEGURO MEDICO</v>
      </c>
      <c r="G24" s="175"/>
      <c r="H24" s="25">
        <f t="shared" ca="1" si="36"/>
        <v>144.44617</v>
      </c>
      <c r="I24" s="25">
        <f t="shared" ca="1" si="36"/>
        <v>127.64400000000001</v>
      </c>
      <c r="J24" s="25">
        <f t="shared" ca="1" si="36"/>
        <v>127.64400000000001</v>
      </c>
      <c r="K24" s="25">
        <f t="shared" ca="1" si="36"/>
        <v>127.64400000000001</v>
      </c>
      <c r="L24" s="25">
        <f t="shared" ca="1" si="36"/>
        <v>127.64400000000001</v>
      </c>
      <c r="M24" s="25">
        <f t="shared" ca="1" si="36"/>
        <v>127.64400000000001</v>
      </c>
      <c r="O24" s="160">
        <v>13.175000000000001</v>
      </c>
      <c r="P24" s="160">
        <v>16.13617</v>
      </c>
      <c r="Q24" s="160">
        <v>11.877000000000001</v>
      </c>
      <c r="R24" s="160">
        <v>14.286</v>
      </c>
      <c r="S24" s="160">
        <v>14.766</v>
      </c>
      <c r="T24" s="160">
        <v>9.9339999999999993</v>
      </c>
      <c r="U24" s="160">
        <v>9.9220000000000006</v>
      </c>
      <c r="V24" s="160">
        <v>9.35</v>
      </c>
      <c r="W24" s="160">
        <v>11.840999999999999</v>
      </c>
      <c r="X24" s="160">
        <v>11.885</v>
      </c>
      <c r="Y24" s="25">
        <f>IF(Y$10="","",('3A_NOMINA'!AJ$217+'3A_NOMINA'!AJ$218)/$D$7)</f>
        <v>10.637</v>
      </c>
      <c r="Z24" s="25">
        <f>IF(Z$10="","",('3A_NOMINA'!AK$217+'3A_NOMINA'!AK$218)/$D$7)</f>
        <v>10.637</v>
      </c>
      <c r="AA24" s="25">
        <f>IF(AA$10="","",('3A_NOMINA'!AL$217+'3A_NOMINA'!AL$218)/$D$7)</f>
        <v>10.637</v>
      </c>
      <c r="AB24" s="25">
        <f>IF(AB$10="","",('3A_NOMINA'!AM$217+'3A_NOMINA'!AM$218)/$D$7)</f>
        <v>10.637</v>
      </c>
      <c r="AC24" s="25">
        <f>IF(AC$10="","",('3A_NOMINA'!AN$217+'3A_NOMINA'!AN$218)/$D$7)</f>
        <v>10.637</v>
      </c>
      <c r="AD24" s="25">
        <f>IF(AD$10="","",('3A_NOMINA'!AO$217+'3A_NOMINA'!AO$218)/$D$7)</f>
        <v>10.637</v>
      </c>
      <c r="AE24" s="25">
        <f>IF(AE$10="","",('3A_NOMINA'!AP$217+'3A_NOMINA'!AP$218)/$D$7)</f>
        <v>10.637</v>
      </c>
      <c r="AF24" s="25">
        <f>IF(AF$10="","",('3A_NOMINA'!AQ$217+'3A_NOMINA'!AQ$218)/$D$7)</f>
        <v>10.637</v>
      </c>
      <c r="AG24" s="25">
        <f>IF(AG$10="","",('3A_NOMINA'!AR$217+'3A_NOMINA'!AR$218)/$D$7)</f>
        <v>10.637</v>
      </c>
      <c r="AH24" s="25">
        <f>IF(AH$10="","",('3A_NOMINA'!AS$217+'3A_NOMINA'!AS$218)/$D$7)</f>
        <v>10.637</v>
      </c>
      <c r="AI24" s="25">
        <f>IF(AI$10="","",('3A_NOMINA'!AT$217+'3A_NOMINA'!AT$218)/$D$7)</f>
        <v>10.637</v>
      </c>
      <c r="AJ24" s="25">
        <f>IF(AJ$10="","",('3A_NOMINA'!AU$217+'3A_NOMINA'!AU$218)/$D$7)</f>
        <v>10.637</v>
      </c>
      <c r="AK24" s="25">
        <f>IF(AK$10="","",('3A_NOMINA'!AV$217+'3A_NOMINA'!AV$218)/$D$7)</f>
        <v>10.637</v>
      </c>
      <c r="AL24" s="25">
        <f>IF(AL$10="","",('3A_NOMINA'!AW$217+'3A_NOMINA'!AW$218)/$D$7)</f>
        <v>10.637</v>
      </c>
      <c r="AM24" s="25">
        <f>IF(AM$10="","",('3A_NOMINA'!AX$217+'3A_NOMINA'!AX$218)/$D$7)</f>
        <v>10.637</v>
      </c>
      <c r="AN24" s="25">
        <f>IF(AN$10="","",('3A_NOMINA'!AY$217+'3A_NOMINA'!AY$218)/$D$7)</f>
        <v>10.637</v>
      </c>
      <c r="AO24" s="25">
        <f>IF(AO$10="","",('3A_NOMINA'!AZ$217+'3A_NOMINA'!AZ$218)/$D$7)</f>
        <v>10.637</v>
      </c>
      <c r="AP24" s="25">
        <f>IF(AP$10="","",('3A_NOMINA'!BA$217+'3A_NOMINA'!BA$218)/$D$7)</f>
        <v>10.637</v>
      </c>
      <c r="AQ24" s="25">
        <f>IF(AQ$10="","",('3A_NOMINA'!BB$217+'3A_NOMINA'!BB$218)/$D$7)</f>
        <v>10.637</v>
      </c>
      <c r="AR24" s="25">
        <f>IF(AR$10="","",('3A_NOMINA'!BC$217+'3A_NOMINA'!BC$218)/$D$7)</f>
        <v>10.637</v>
      </c>
      <c r="AS24" s="25">
        <f>IF(AS$10="","",('3A_NOMINA'!BD$217+'3A_NOMINA'!BD$218)/$D$7)</f>
        <v>10.637</v>
      </c>
      <c r="AT24" s="25">
        <f>IF(AT$10="","",('3A_NOMINA'!BE$217+'3A_NOMINA'!BE$218)/$D$7)</f>
        <v>10.637</v>
      </c>
      <c r="AU24" s="25">
        <f>IF(AU$10="","",('3A_NOMINA'!BF$217+'3A_NOMINA'!BF$218)/$D$7)</f>
        <v>10.637</v>
      </c>
      <c r="AV24" s="25">
        <f>IF(AV$10="","",('3A_NOMINA'!BG$217+'3A_NOMINA'!BG$218)/$D$7)</f>
        <v>10.637</v>
      </c>
      <c r="AW24" s="25">
        <f>IF(AW$10="","",('3A_NOMINA'!BH$217+'3A_NOMINA'!BH$218)/$D$7)</f>
        <v>10.637</v>
      </c>
      <c r="AX24" s="25">
        <f>IF(AX$10="","",('3A_NOMINA'!BI$217+'3A_NOMINA'!BI$218)/$D$7)</f>
        <v>10.637</v>
      </c>
      <c r="AY24" s="25">
        <f>IF(AY$10="","",('3A_NOMINA'!BJ$217+'3A_NOMINA'!BJ$218)/$D$7)</f>
        <v>10.637</v>
      </c>
      <c r="AZ24" s="25">
        <f>IF(AZ$10="","",('3A_NOMINA'!BK$217+'3A_NOMINA'!BK$218)/$D$7)</f>
        <v>10.637</v>
      </c>
      <c r="BA24" s="25">
        <f>IF(BA$10="","",('3A_NOMINA'!BL$217+'3A_NOMINA'!BL$218)/$D$7)</f>
        <v>10.637</v>
      </c>
      <c r="BB24" s="25">
        <f>IF(BB$10="","",('3A_NOMINA'!BM$217+'3A_NOMINA'!BM$218)/$D$7)</f>
        <v>10.637</v>
      </c>
      <c r="BC24" s="25">
        <f>IF(BC$10="","",('3A_NOMINA'!BN$217+'3A_NOMINA'!BN$218)/$D$7)</f>
        <v>10.637</v>
      </c>
      <c r="BD24" s="25">
        <f>IF(BD$10="","",('3A_NOMINA'!BO$217+'3A_NOMINA'!BO$218)/$D$7)</f>
        <v>10.637</v>
      </c>
      <c r="BE24" s="25">
        <f>IF(BE$10="","",('3A_NOMINA'!BP$217+'3A_NOMINA'!BP$218)/$D$7)</f>
        <v>10.637</v>
      </c>
      <c r="BF24" s="25">
        <f>IF(BF$10="","",('3A_NOMINA'!BQ$217+'3A_NOMINA'!BQ$218)/$D$7)</f>
        <v>10.637</v>
      </c>
      <c r="BG24" s="25">
        <f>IF(BG$10="","",('3A_NOMINA'!BR$217+'3A_NOMINA'!BR$218)/$D$7)</f>
        <v>10.637</v>
      </c>
      <c r="BH24" s="25">
        <f>IF(BH$10="","",('3A_NOMINA'!BS$217+'3A_NOMINA'!BS$218)/$D$7)</f>
        <v>10.637</v>
      </c>
      <c r="BI24" s="25">
        <f>IF(BI$10="","",('3A_NOMINA'!BT$217+'3A_NOMINA'!BT$218)/$D$7)</f>
        <v>10.637</v>
      </c>
      <c r="BJ24" s="25">
        <f>IF(BJ$10="","",('3A_NOMINA'!BU$217+'3A_NOMINA'!BU$218)/$D$7)</f>
        <v>10.637</v>
      </c>
      <c r="BK24" s="25">
        <f>IF(BK$10="","",('3A_NOMINA'!BV$217+'3A_NOMINA'!BV$218)/$D$7)</f>
        <v>10.637</v>
      </c>
      <c r="BL24" s="25">
        <f>IF(BL$10="","",('3A_NOMINA'!BW$217+'3A_NOMINA'!BW$218)/$D$7)</f>
        <v>10.637</v>
      </c>
      <c r="BM24" s="25">
        <f>IF(BM$10="","",('3A_NOMINA'!BX$217+'3A_NOMINA'!BX$218)/$D$7)</f>
        <v>10.637</v>
      </c>
      <c r="BN24" s="25">
        <f>IF(BN$10="","",('3A_NOMINA'!BY$217+'3A_NOMINA'!BY$218)/$D$7)</f>
        <v>10.637</v>
      </c>
      <c r="BO24" s="25">
        <f>IF(BO$10="","",('3A_NOMINA'!BZ$217+'3A_NOMINA'!BZ$218)/$D$7)</f>
        <v>10.637</v>
      </c>
      <c r="BP24" s="25">
        <f>IF(BP$10="","",('3A_NOMINA'!CA$217+'3A_NOMINA'!CA$218)/$D$7)</f>
        <v>10.637</v>
      </c>
      <c r="BQ24" s="25">
        <f>IF(BQ$10="","",('3A_NOMINA'!CB$217+'3A_NOMINA'!CB$218)/$D$7)</f>
        <v>10.637</v>
      </c>
      <c r="BR24" s="25">
        <f>IF(BR$10="","",('3A_NOMINA'!CC$217+'3A_NOMINA'!CC$218)/$D$7)</f>
        <v>10.637</v>
      </c>
      <c r="BS24" s="25">
        <f>IF(BS$10="","",('3A_NOMINA'!CD$217+'3A_NOMINA'!CD$218)/$D$7)</f>
        <v>10.637</v>
      </c>
      <c r="BT24" s="25">
        <f>IF(BT$10="","",('3A_NOMINA'!CE$217+'3A_NOMINA'!CE$218)/$D$7)</f>
        <v>10.637</v>
      </c>
      <c r="BU24" s="25">
        <f>IF(BU$10="","",('3A_NOMINA'!CF$217+'3A_NOMINA'!CF$218)/$D$7)</f>
        <v>10.637</v>
      </c>
      <c r="BV24" s="25">
        <f>IF(BV$10="","",('3A_NOMINA'!CG$217+'3A_NOMINA'!CG$218)/$D$7)</f>
        <v>10.637</v>
      </c>
      <c r="BW24" s="25">
        <f>IF(BW$10="","",('3A_NOMINA'!CH$217+'3A_NOMINA'!CH$218)/$D$7)</f>
        <v>10.637</v>
      </c>
      <c r="BX24" s="25">
        <f>IF(BX$10="","",('3A_NOMINA'!CI$217+'3A_NOMINA'!CI$218)/$D$7)</f>
        <v>10.637</v>
      </c>
      <c r="BY24" s="25">
        <f>IF(BY$10="","",('3A_NOMINA'!CJ$217+'3A_NOMINA'!CJ$218)/$D$7)</f>
        <v>10.637</v>
      </c>
      <c r="BZ24" s="25">
        <f>IF(BZ$10="","",('3A_NOMINA'!CK$217+'3A_NOMINA'!CK$218)/$D$7)</f>
        <v>10.637</v>
      </c>
      <c r="CA24" s="25">
        <f>IF(CA$10="","",('3A_NOMINA'!CL$217+'3A_NOMINA'!CL$218)/$D$7)</f>
        <v>10.637</v>
      </c>
      <c r="CB24" s="25">
        <f>IF(CB$10="","",('3A_NOMINA'!CM$217+'3A_NOMINA'!CM$218)/$D$7)</f>
        <v>10.637</v>
      </c>
      <c r="CC24" s="25">
        <f>IF(CC$10="","",('3A_NOMINA'!CN$217+'3A_NOMINA'!CN$218)/$D$7)</f>
        <v>10.637</v>
      </c>
      <c r="CD24" s="25">
        <f>IF(CD$10="","",('3A_NOMINA'!CO$217+'3A_NOMINA'!CO$218)/$D$7)</f>
        <v>10.637</v>
      </c>
      <c r="CE24" s="25">
        <f>IF(CE$10="","",('3A_NOMINA'!CP$217+'3A_NOMINA'!CP$218)/$D$7)</f>
        <v>10.637</v>
      </c>
      <c r="CF24" s="25">
        <f>IF(CF$10="","",('3A_NOMINA'!CQ$217+'3A_NOMINA'!CQ$218)/$D$7)</f>
        <v>10.637</v>
      </c>
      <c r="CG24" s="25">
        <f>IF(CG$10="","",('3A_NOMINA'!CR$217+'3A_NOMINA'!CR$218)/$D$7)</f>
        <v>10.637</v>
      </c>
      <c r="CH24" s="25">
        <f>IF(CH$10="","",('3A_NOMINA'!CS$217+'3A_NOMINA'!CS$218)/$D$7)</f>
        <v>10.637</v>
      </c>
      <c r="CJ24" s="285">
        <v>0</v>
      </c>
      <c r="CK24" s="286">
        <v>1</v>
      </c>
      <c r="CM24" s="25">
        <f t="shared" ca="1" si="37"/>
        <v>144.44617</v>
      </c>
      <c r="CN24" s="25">
        <f t="shared" ca="1" si="37"/>
        <v>127.64400000000001</v>
      </c>
      <c r="CO24" s="25">
        <f t="shared" ca="1" si="37"/>
        <v>127.64400000000001</v>
      </c>
      <c r="CP24" s="25">
        <f t="shared" ca="1" si="37"/>
        <v>127.64400000000001</v>
      </c>
      <c r="CQ24" s="25">
        <f t="shared" ca="1" si="37"/>
        <v>127.64400000000001</v>
      </c>
      <c r="CR24" s="25">
        <f t="shared" ca="1" si="37"/>
        <v>127.64400000000001</v>
      </c>
      <c r="CT24" s="25">
        <f ca="1">IF(CT$10="","",IF(CT$7&lt;$CJ24,0,$CK24*OFFSET(O24,0,-$CJ24)))</f>
        <v>13.175000000000001</v>
      </c>
      <c r="CU24" s="25">
        <f t="shared" ca="1" si="47"/>
        <v>16.13617</v>
      </c>
      <c r="CV24" s="25">
        <f t="shared" ca="1" si="47"/>
        <v>11.877000000000001</v>
      </c>
      <c r="CW24" s="25">
        <f t="shared" ca="1" si="47"/>
        <v>14.286</v>
      </c>
      <c r="CX24" s="25">
        <f t="shared" ca="1" si="47"/>
        <v>14.766</v>
      </c>
      <c r="CY24" s="25">
        <f t="shared" ca="1" si="47"/>
        <v>9.9339999999999993</v>
      </c>
      <c r="CZ24" s="25">
        <f t="shared" ca="1" si="47"/>
        <v>9.9220000000000006</v>
      </c>
      <c r="DA24" s="25">
        <f t="shared" ca="1" si="47"/>
        <v>9.35</v>
      </c>
      <c r="DB24" s="25">
        <f t="shared" ca="1" si="47"/>
        <v>11.840999999999999</v>
      </c>
      <c r="DC24" s="25">
        <f t="shared" ca="1" si="47"/>
        <v>11.885</v>
      </c>
      <c r="DD24" s="25">
        <f t="shared" ca="1" si="47"/>
        <v>10.637</v>
      </c>
      <c r="DE24" s="25">
        <f t="shared" ca="1" si="47"/>
        <v>10.637</v>
      </c>
      <c r="DF24" s="25">
        <f t="shared" ca="1" si="47"/>
        <v>10.637</v>
      </c>
      <c r="DG24" s="25">
        <f t="shared" ca="1" si="47"/>
        <v>10.637</v>
      </c>
      <c r="DH24" s="25">
        <f t="shared" ca="1" si="47"/>
        <v>10.637</v>
      </c>
      <c r="DI24" s="25">
        <f t="shared" ca="1" si="47"/>
        <v>10.637</v>
      </c>
      <c r="DJ24" s="25">
        <f t="shared" ca="1" si="47"/>
        <v>10.637</v>
      </c>
      <c r="DK24" s="25">
        <f t="shared" ca="1" si="47"/>
        <v>10.637</v>
      </c>
      <c r="DL24" s="25">
        <f t="shared" ca="1" si="47"/>
        <v>10.637</v>
      </c>
      <c r="DM24" s="25">
        <f t="shared" ca="1" si="47"/>
        <v>10.637</v>
      </c>
      <c r="DN24" s="25">
        <f t="shared" ca="1" si="47"/>
        <v>10.637</v>
      </c>
      <c r="DO24" s="25">
        <f t="shared" ca="1" si="47"/>
        <v>10.637</v>
      </c>
      <c r="DP24" s="25">
        <f t="shared" ca="1" si="47"/>
        <v>10.637</v>
      </c>
      <c r="DQ24" s="25">
        <f t="shared" ca="1" si="47"/>
        <v>10.637</v>
      </c>
      <c r="DR24" s="25">
        <f t="shared" ca="1" si="47"/>
        <v>10.637</v>
      </c>
      <c r="DS24" s="25">
        <f t="shared" ca="1" si="47"/>
        <v>10.637</v>
      </c>
      <c r="DT24" s="25">
        <f t="shared" ca="1" si="47"/>
        <v>10.637</v>
      </c>
      <c r="DU24" s="25">
        <f t="shared" ca="1" si="47"/>
        <v>10.637</v>
      </c>
      <c r="DV24" s="25">
        <f t="shared" ca="1" si="47"/>
        <v>10.637</v>
      </c>
      <c r="DW24" s="25">
        <f t="shared" ca="1" si="47"/>
        <v>10.637</v>
      </c>
      <c r="DX24" s="25">
        <f t="shared" ca="1" si="47"/>
        <v>10.637</v>
      </c>
      <c r="DY24" s="25">
        <f t="shared" ca="1" si="47"/>
        <v>10.637</v>
      </c>
      <c r="DZ24" s="25">
        <f t="shared" ca="1" si="47"/>
        <v>10.637</v>
      </c>
      <c r="EA24" s="25">
        <f t="shared" ca="1" si="47"/>
        <v>10.637</v>
      </c>
      <c r="EB24" s="25">
        <f t="shared" ca="1" si="47"/>
        <v>10.637</v>
      </c>
      <c r="EC24" s="25">
        <f t="shared" ca="1" si="47"/>
        <v>10.637</v>
      </c>
      <c r="ED24" s="25">
        <f t="shared" ca="1" si="47"/>
        <v>10.637</v>
      </c>
      <c r="EE24" s="25">
        <f t="shared" ca="1" si="47"/>
        <v>10.637</v>
      </c>
      <c r="EF24" s="25">
        <f t="shared" ca="1" si="47"/>
        <v>10.637</v>
      </c>
      <c r="EG24" s="25">
        <f t="shared" ca="1" si="47"/>
        <v>10.637</v>
      </c>
      <c r="EH24" s="25">
        <f t="shared" ca="1" si="47"/>
        <v>10.637</v>
      </c>
      <c r="EI24" s="25">
        <f t="shared" ca="1" si="47"/>
        <v>10.637</v>
      </c>
      <c r="EJ24" s="25">
        <f t="shared" ca="1" si="47"/>
        <v>10.637</v>
      </c>
      <c r="EK24" s="25">
        <f t="shared" ca="1" si="47"/>
        <v>10.637</v>
      </c>
      <c r="EL24" s="25">
        <f t="shared" ca="1" si="47"/>
        <v>10.637</v>
      </c>
      <c r="EM24" s="25">
        <f t="shared" ca="1" si="47"/>
        <v>10.637</v>
      </c>
      <c r="EN24" s="25">
        <f t="shared" ca="1" si="47"/>
        <v>10.637</v>
      </c>
      <c r="EO24" s="25">
        <f t="shared" ca="1" si="47"/>
        <v>10.637</v>
      </c>
      <c r="EP24" s="25">
        <f t="shared" ca="1" si="47"/>
        <v>10.637</v>
      </c>
      <c r="EQ24" s="25">
        <f t="shared" ca="1" si="47"/>
        <v>10.637</v>
      </c>
      <c r="ER24" s="25">
        <f t="shared" ca="1" si="47"/>
        <v>10.637</v>
      </c>
      <c r="ES24" s="25">
        <f t="shared" ca="1" si="47"/>
        <v>10.637</v>
      </c>
      <c r="ET24" s="25">
        <f t="shared" ca="1" si="47"/>
        <v>10.637</v>
      </c>
      <c r="EU24" s="25">
        <f t="shared" ca="1" si="47"/>
        <v>10.637</v>
      </c>
      <c r="EV24" s="25">
        <f t="shared" ca="1" si="47"/>
        <v>10.637</v>
      </c>
      <c r="EW24" s="25">
        <f t="shared" ca="1" si="47"/>
        <v>10.637</v>
      </c>
      <c r="EX24" s="25">
        <f t="shared" ca="1" si="47"/>
        <v>10.637</v>
      </c>
      <c r="EY24" s="25">
        <f t="shared" ca="1" si="47"/>
        <v>10.637</v>
      </c>
      <c r="EZ24" s="25">
        <f t="shared" ca="1" si="47"/>
        <v>10.637</v>
      </c>
      <c r="FA24" s="25">
        <f t="shared" ca="1" si="47"/>
        <v>10.637</v>
      </c>
      <c r="FB24" s="25">
        <f t="shared" ca="1" si="47"/>
        <v>10.637</v>
      </c>
      <c r="FC24" s="25">
        <f t="shared" ca="1" si="47"/>
        <v>10.637</v>
      </c>
      <c r="FD24" s="25">
        <f t="shared" ca="1" si="47"/>
        <v>10.637</v>
      </c>
      <c r="FE24" s="25">
        <f t="shared" ca="1" si="47"/>
        <v>10.637</v>
      </c>
      <c r="FF24" s="25">
        <f t="shared" ca="1" si="47"/>
        <v>10.637</v>
      </c>
      <c r="FG24" s="25">
        <f t="shared" ca="1" si="48"/>
        <v>10.637</v>
      </c>
      <c r="FH24" s="25">
        <f t="shared" ca="1" si="48"/>
        <v>10.637</v>
      </c>
      <c r="FI24" s="25">
        <f t="shared" ca="1" si="48"/>
        <v>10.637</v>
      </c>
      <c r="FJ24" s="25">
        <f t="shared" ca="1" si="48"/>
        <v>10.637</v>
      </c>
      <c r="FK24" s="25">
        <f t="shared" ca="1" si="48"/>
        <v>10.637</v>
      </c>
      <c r="FL24" s="25">
        <f t="shared" ca="1" si="48"/>
        <v>10.637</v>
      </c>
      <c r="FM24" s="25">
        <f t="shared" ca="1" si="48"/>
        <v>10.637</v>
      </c>
    </row>
    <row r="25" spans="2:169" ht="15" customHeight="1">
      <c r="B25" s="170"/>
      <c r="C25" s="307" t="s">
        <v>74</v>
      </c>
      <c r="D25" s="312" t="b">
        <v>0</v>
      </c>
      <c r="E25" s="312" t="b">
        <v>0</v>
      </c>
      <c r="F25" s="176" t="str">
        <f>'3A_NOMINA'!$B$247</f>
        <v>TOTAL PRESTACIONES LABORALES (PRE-AVISO Y CESANTIA)</v>
      </c>
      <c r="G25" s="175"/>
      <c r="H25" s="25">
        <f t="shared" ref="H25:M34" ca="1" si="49">IF(OR(H$9="",H$10=""),"",SUM(OFFSET($O25,0,H$4-1,1,H$5-H$4+1)))</f>
        <v>0</v>
      </c>
      <c r="I25" s="25">
        <f t="shared" ca="1" si="49"/>
        <v>0</v>
      </c>
      <c r="J25" s="25">
        <f t="shared" ca="1" si="49"/>
        <v>0</v>
      </c>
      <c r="K25" s="25">
        <f t="shared" ca="1" si="49"/>
        <v>0</v>
      </c>
      <c r="L25" s="25">
        <f t="shared" ca="1" si="49"/>
        <v>0</v>
      </c>
      <c r="M25" s="25">
        <f t="shared" ca="1" si="49"/>
        <v>0</v>
      </c>
      <c r="O25" s="160">
        <v>0</v>
      </c>
      <c r="P25" s="160">
        <v>0</v>
      </c>
      <c r="Q25" s="160">
        <v>0</v>
      </c>
      <c r="R25" s="160">
        <v>0</v>
      </c>
      <c r="S25" s="160">
        <v>0</v>
      </c>
      <c r="T25" s="160">
        <v>0</v>
      </c>
      <c r="U25" s="160">
        <v>0</v>
      </c>
      <c r="V25" s="160">
        <v>0</v>
      </c>
      <c r="W25" s="160">
        <v>0</v>
      </c>
      <c r="X25" s="160">
        <v>0</v>
      </c>
      <c r="Y25" s="25">
        <f>IF(Y$10="","",('3A_NOMINA'!AJ$247+'3A_NOMINA'!AJ$248)/$D$7)</f>
        <v>0</v>
      </c>
      <c r="Z25" s="25">
        <f>IF(Z$10="","",('3A_NOMINA'!AK$247+'3A_NOMINA'!AK$248)/$D$7)</f>
        <v>0</v>
      </c>
      <c r="AA25" s="25">
        <f>IF(AA$10="","",('3A_NOMINA'!AL$247+'3A_NOMINA'!AL$248)/$D$7)</f>
        <v>0</v>
      </c>
      <c r="AB25" s="25">
        <f>IF(AB$10="","",('3A_NOMINA'!AM$247+'3A_NOMINA'!AM$248)/$D$7)</f>
        <v>0</v>
      </c>
      <c r="AC25" s="25">
        <f>IF(AC$10="","",('3A_NOMINA'!AN$247+'3A_NOMINA'!AN$248)/$D$7)</f>
        <v>0</v>
      </c>
      <c r="AD25" s="25">
        <f>IF(AD$10="","",('3A_NOMINA'!AO$247+'3A_NOMINA'!AO$248)/$D$7)</f>
        <v>0</v>
      </c>
      <c r="AE25" s="25">
        <f>IF(AE$10="","",('3A_NOMINA'!AP$247+'3A_NOMINA'!AP$248)/$D$7)</f>
        <v>0</v>
      </c>
      <c r="AF25" s="25">
        <f>IF(AF$10="","",('3A_NOMINA'!AQ$247+'3A_NOMINA'!AQ$248)/$D$7)</f>
        <v>0</v>
      </c>
      <c r="AG25" s="25">
        <f>IF(AG$10="","",('3A_NOMINA'!AR$247+'3A_NOMINA'!AR$248)/$D$7)</f>
        <v>0</v>
      </c>
      <c r="AH25" s="25">
        <f>IF(AH$10="","",('3A_NOMINA'!AS$247+'3A_NOMINA'!AS$248)/$D$7)</f>
        <v>0</v>
      </c>
      <c r="AI25" s="25">
        <f>IF(AI$10="","",('3A_NOMINA'!AT$247+'3A_NOMINA'!AT$248)/$D$7)</f>
        <v>0</v>
      </c>
      <c r="AJ25" s="25">
        <f>IF(AJ$10="","",('3A_NOMINA'!AU$247+'3A_NOMINA'!AU$248)/$D$7)</f>
        <v>0</v>
      </c>
      <c r="AK25" s="25">
        <f>IF(AK$10="","",('3A_NOMINA'!AV$247+'3A_NOMINA'!AV$248)/$D$7)</f>
        <v>0</v>
      </c>
      <c r="AL25" s="25">
        <f>IF(AL$10="","",('3A_NOMINA'!AW$247+'3A_NOMINA'!AW$248)/$D$7)</f>
        <v>0</v>
      </c>
      <c r="AM25" s="25">
        <f>IF(AM$10="","",('3A_NOMINA'!AX$247+'3A_NOMINA'!AX$248)/$D$7)</f>
        <v>0</v>
      </c>
      <c r="AN25" s="25">
        <f>IF(AN$10="","",('3A_NOMINA'!AY$247+'3A_NOMINA'!AY$248)/$D$7)</f>
        <v>0</v>
      </c>
      <c r="AO25" s="25">
        <f>IF(AO$10="","",('3A_NOMINA'!AZ$247+'3A_NOMINA'!AZ$248)/$D$7)</f>
        <v>0</v>
      </c>
      <c r="AP25" s="25">
        <f>IF(AP$10="","",('3A_NOMINA'!BA$247+'3A_NOMINA'!BA$248)/$D$7)</f>
        <v>0</v>
      </c>
      <c r="AQ25" s="25">
        <f>IF(AQ$10="","",('3A_NOMINA'!BB$247+'3A_NOMINA'!BB$248)/$D$7)</f>
        <v>0</v>
      </c>
      <c r="AR25" s="25">
        <f>IF(AR$10="","",('3A_NOMINA'!BC$247+'3A_NOMINA'!BC$248)/$D$7)</f>
        <v>0</v>
      </c>
      <c r="AS25" s="25">
        <f>IF(AS$10="","",('3A_NOMINA'!BD$247+'3A_NOMINA'!BD$248)/$D$7)</f>
        <v>0</v>
      </c>
      <c r="AT25" s="25">
        <f>IF(AT$10="","",('3A_NOMINA'!BE$247+'3A_NOMINA'!BE$248)/$D$7)</f>
        <v>0</v>
      </c>
      <c r="AU25" s="25">
        <f>IF(AU$10="","",('3A_NOMINA'!BF$247+'3A_NOMINA'!BF$248)/$D$7)</f>
        <v>0</v>
      </c>
      <c r="AV25" s="25">
        <f>IF(AV$10="","",('3A_NOMINA'!BG$247+'3A_NOMINA'!BG$248)/$D$7)</f>
        <v>0</v>
      </c>
      <c r="AW25" s="25">
        <f>IF(AW$10="","",('3A_NOMINA'!BH$247+'3A_NOMINA'!BH$248)/$D$7)</f>
        <v>0</v>
      </c>
      <c r="AX25" s="25">
        <f>IF(AX$10="","",('3A_NOMINA'!BI$247+'3A_NOMINA'!BI$248)/$D$7)</f>
        <v>0</v>
      </c>
      <c r="AY25" s="25">
        <f>IF(AY$10="","",('3A_NOMINA'!BJ$247+'3A_NOMINA'!BJ$248)/$D$7)</f>
        <v>0</v>
      </c>
      <c r="AZ25" s="25">
        <f>IF(AZ$10="","",('3A_NOMINA'!BK$247+'3A_NOMINA'!BK$248)/$D$7)</f>
        <v>0</v>
      </c>
      <c r="BA25" s="25">
        <f>IF(BA$10="","",('3A_NOMINA'!BL$247+'3A_NOMINA'!BL$248)/$D$7)</f>
        <v>0</v>
      </c>
      <c r="BB25" s="25">
        <f>IF(BB$10="","",('3A_NOMINA'!BM$247+'3A_NOMINA'!BM$248)/$D$7)</f>
        <v>0</v>
      </c>
      <c r="BC25" s="25">
        <f>IF(BC$10="","",('3A_NOMINA'!BN$247+'3A_NOMINA'!BN$248)/$D$7)</f>
        <v>0</v>
      </c>
      <c r="BD25" s="25">
        <f>IF(BD$10="","",('3A_NOMINA'!BO$247+'3A_NOMINA'!BO$248)/$D$7)</f>
        <v>0</v>
      </c>
      <c r="BE25" s="25">
        <f>IF(BE$10="","",('3A_NOMINA'!BP$247+'3A_NOMINA'!BP$248)/$D$7)</f>
        <v>0</v>
      </c>
      <c r="BF25" s="25">
        <f>IF(BF$10="","",('3A_NOMINA'!BQ$247+'3A_NOMINA'!BQ$248)/$D$7)</f>
        <v>0</v>
      </c>
      <c r="BG25" s="25">
        <f>IF(BG$10="","",('3A_NOMINA'!BR$247+'3A_NOMINA'!BR$248)/$D$7)</f>
        <v>0</v>
      </c>
      <c r="BH25" s="25">
        <f>IF(BH$10="","",('3A_NOMINA'!BS$247+'3A_NOMINA'!BS$248)/$D$7)</f>
        <v>0</v>
      </c>
      <c r="BI25" s="25">
        <f>IF(BI$10="","",('3A_NOMINA'!BT$247+'3A_NOMINA'!BT$248)/$D$7)</f>
        <v>0</v>
      </c>
      <c r="BJ25" s="25">
        <f>IF(BJ$10="","",('3A_NOMINA'!BU$247+'3A_NOMINA'!BU$248)/$D$7)</f>
        <v>0</v>
      </c>
      <c r="BK25" s="25">
        <f>IF(BK$10="","",('3A_NOMINA'!BV$247+'3A_NOMINA'!BV$248)/$D$7)</f>
        <v>0</v>
      </c>
      <c r="BL25" s="25">
        <f>IF(BL$10="","",('3A_NOMINA'!BW$247+'3A_NOMINA'!BW$248)/$D$7)</f>
        <v>0</v>
      </c>
      <c r="BM25" s="25">
        <f>IF(BM$10="","",('3A_NOMINA'!BX$247+'3A_NOMINA'!BX$248)/$D$7)</f>
        <v>0</v>
      </c>
      <c r="BN25" s="25">
        <f>IF(BN$10="","",('3A_NOMINA'!BY$247+'3A_NOMINA'!BY$248)/$D$7)</f>
        <v>0</v>
      </c>
      <c r="BO25" s="25">
        <f>IF(BO$10="","",('3A_NOMINA'!BZ$247+'3A_NOMINA'!BZ$248)/$D$7)</f>
        <v>0</v>
      </c>
      <c r="BP25" s="25">
        <f>IF(BP$10="","",('3A_NOMINA'!CA$247+'3A_NOMINA'!CA$248)/$D$7)</f>
        <v>0</v>
      </c>
      <c r="BQ25" s="25">
        <f>IF(BQ$10="","",('3A_NOMINA'!CB$247+'3A_NOMINA'!CB$248)/$D$7)</f>
        <v>0</v>
      </c>
      <c r="BR25" s="25">
        <f>IF(BR$10="","",('3A_NOMINA'!CC$247+'3A_NOMINA'!CC$248)/$D$7)</f>
        <v>0</v>
      </c>
      <c r="BS25" s="25">
        <f>IF(BS$10="","",('3A_NOMINA'!CD$247+'3A_NOMINA'!CD$248)/$D$7)</f>
        <v>0</v>
      </c>
      <c r="BT25" s="25">
        <f>IF(BT$10="","",('3A_NOMINA'!CE$247+'3A_NOMINA'!CE$248)/$D$7)</f>
        <v>0</v>
      </c>
      <c r="BU25" s="25">
        <f>IF(BU$10="","",('3A_NOMINA'!CF$247+'3A_NOMINA'!CF$248)/$D$7)</f>
        <v>0</v>
      </c>
      <c r="BV25" s="25">
        <f>IF(BV$10="","",('3A_NOMINA'!CG$247+'3A_NOMINA'!CG$248)/$D$7)</f>
        <v>0</v>
      </c>
      <c r="BW25" s="25">
        <f>IF(BW$10="","",('3A_NOMINA'!CH$247+'3A_NOMINA'!CH$248)/$D$7)</f>
        <v>0</v>
      </c>
      <c r="BX25" s="25">
        <f>IF(BX$10="","",('3A_NOMINA'!CI$247+'3A_NOMINA'!CI$248)/$D$7)</f>
        <v>0</v>
      </c>
      <c r="BY25" s="25">
        <f>IF(BY$10="","",('3A_NOMINA'!CJ$247+'3A_NOMINA'!CJ$248)/$D$7)</f>
        <v>0</v>
      </c>
      <c r="BZ25" s="25">
        <f>IF(BZ$10="","",('3A_NOMINA'!CK$247+'3A_NOMINA'!CK$248)/$D$7)</f>
        <v>0</v>
      </c>
      <c r="CA25" s="25">
        <f>IF(CA$10="","",('3A_NOMINA'!CL$247+'3A_NOMINA'!CL$248)/$D$7)</f>
        <v>0</v>
      </c>
      <c r="CB25" s="25">
        <f>IF(CB$10="","",('3A_NOMINA'!CM$247+'3A_NOMINA'!CM$248)/$D$7)</f>
        <v>0</v>
      </c>
      <c r="CC25" s="25">
        <f>IF(CC$10="","",('3A_NOMINA'!CN$247+'3A_NOMINA'!CN$248)/$D$7)</f>
        <v>0</v>
      </c>
      <c r="CD25" s="25">
        <f>IF(CD$10="","",('3A_NOMINA'!CO$247+'3A_NOMINA'!CO$248)/$D$7)</f>
        <v>0</v>
      </c>
      <c r="CE25" s="25">
        <f>IF(CE$10="","",('3A_NOMINA'!CP$247+'3A_NOMINA'!CP$248)/$D$7)</f>
        <v>0</v>
      </c>
      <c r="CF25" s="25">
        <f>IF(CF$10="","",('3A_NOMINA'!CQ$247+'3A_NOMINA'!CQ$248)/$D$7)</f>
        <v>0</v>
      </c>
      <c r="CG25" s="25">
        <f>IF(CG$10="","",('3A_NOMINA'!CR$247+'3A_NOMINA'!CR$248)/$D$7)</f>
        <v>0</v>
      </c>
      <c r="CH25" s="25">
        <f>IF(CH$10="","",('3A_NOMINA'!CS$247+'3A_NOMINA'!CS$248)/$D$7)</f>
        <v>0</v>
      </c>
      <c r="CJ25" s="285">
        <v>0</v>
      </c>
      <c r="CK25" s="286">
        <v>1</v>
      </c>
      <c r="CM25" s="25">
        <f t="shared" ref="CM25:CR39" ca="1" si="50">IF(OR(CM$9="",CM$10=""),"",SUM(OFFSET($CT25,0,CM$4-1,1,CM$5-CM$4+1)))</f>
        <v>0</v>
      </c>
      <c r="CN25" s="25">
        <f t="shared" ca="1" si="50"/>
        <v>0</v>
      </c>
      <c r="CO25" s="25">
        <f t="shared" ca="1" si="50"/>
        <v>0</v>
      </c>
      <c r="CP25" s="25">
        <f t="shared" ca="1" si="50"/>
        <v>0</v>
      </c>
      <c r="CQ25" s="25">
        <f t="shared" ca="1" si="50"/>
        <v>0</v>
      </c>
      <c r="CR25" s="25">
        <f t="shared" ca="1" si="50"/>
        <v>0</v>
      </c>
      <c r="CT25" s="25">
        <f ca="1">IF(CT$10="","",IF(CT$7&lt;$CJ25,0,$CK25*OFFSET(O25,0,-$CJ25)))</f>
        <v>0</v>
      </c>
      <c r="CU25" s="25">
        <f t="shared" ca="1" si="47"/>
        <v>0</v>
      </c>
      <c r="CV25" s="25">
        <f t="shared" ca="1" si="47"/>
        <v>0</v>
      </c>
      <c r="CW25" s="25">
        <f t="shared" ca="1" si="47"/>
        <v>0</v>
      </c>
      <c r="CX25" s="25">
        <f t="shared" ca="1" si="47"/>
        <v>0</v>
      </c>
      <c r="CY25" s="25">
        <f t="shared" ca="1" si="47"/>
        <v>0</v>
      </c>
      <c r="CZ25" s="25">
        <f t="shared" ca="1" si="47"/>
        <v>0</v>
      </c>
      <c r="DA25" s="25">
        <f t="shared" ca="1" si="47"/>
        <v>0</v>
      </c>
      <c r="DB25" s="25">
        <f t="shared" ca="1" si="47"/>
        <v>0</v>
      </c>
      <c r="DC25" s="25">
        <f t="shared" ca="1" si="47"/>
        <v>0</v>
      </c>
      <c r="DD25" s="25">
        <f t="shared" ca="1" si="47"/>
        <v>0</v>
      </c>
      <c r="DE25" s="25">
        <f t="shared" ca="1" si="47"/>
        <v>0</v>
      </c>
      <c r="DF25" s="25">
        <f t="shared" ca="1" si="47"/>
        <v>0</v>
      </c>
      <c r="DG25" s="25">
        <f t="shared" ca="1" si="47"/>
        <v>0</v>
      </c>
      <c r="DH25" s="25">
        <f t="shared" ca="1" si="47"/>
        <v>0</v>
      </c>
      <c r="DI25" s="25">
        <f t="shared" ca="1" si="47"/>
        <v>0</v>
      </c>
      <c r="DJ25" s="25">
        <f t="shared" ca="1" si="47"/>
        <v>0</v>
      </c>
      <c r="DK25" s="25">
        <f t="shared" ca="1" si="47"/>
        <v>0</v>
      </c>
      <c r="DL25" s="25">
        <f t="shared" ca="1" si="47"/>
        <v>0</v>
      </c>
      <c r="DM25" s="25">
        <f t="shared" ca="1" si="47"/>
        <v>0</v>
      </c>
      <c r="DN25" s="25">
        <f t="shared" ca="1" si="47"/>
        <v>0</v>
      </c>
      <c r="DO25" s="25">
        <f t="shared" ca="1" si="47"/>
        <v>0</v>
      </c>
      <c r="DP25" s="25">
        <f t="shared" ca="1" si="47"/>
        <v>0</v>
      </c>
      <c r="DQ25" s="25">
        <f t="shared" ca="1" si="47"/>
        <v>0</v>
      </c>
      <c r="DR25" s="25">
        <f t="shared" ca="1" si="47"/>
        <v>0</v>
      </c>
      <c r="DS25" s="25">
        <f t="shared" ca="1" si="47"/>
        <v>0</v>
      </c>
      <c r="DT25" s="25">
        <f t="shared" ca="1" si="47"/>
        <v>0</v>
      </c>
      <c r="DU25" s="25">
        <f t="shared" ca="1" si="47"/>
        <v>0</v>
      </c>
      <c r="DV25" s="25">
        <f t="shared" ca="1" si="47"/>
        <v>0</v>
      </c>
      <c r="DW25" s="25">
        <f t="shared" ca="1" si="47"/>
        <v>0</v>
      </c>
      <c r="DX25" s="25">
        <f t="shared" ca="1" si="47"/>
        <v>0</v>
      </c>
      <c r="DY25" s="25">
        <f t="shared" ca="1" si="47"/>
        <v>0</v>
      </c>
      <c r="DZ25" s="25">
        <f t="shared" ca="1" si="47"/>
        <v>0</v>
      </c>
      <c r="EA25" s="25">
        <f t="shared" ca="1" si="47"/>
        <v>0</v>
      </c>
      <c r="EB25" s="25">
        <f t="shared" ca="1" si="47"/>
        <v>0</v>
      </c>
      <c r="EC25" s="25">
        <f t="shared" ca="1" si="47"/>
        <v>0</v>
      </c>
      <c r="ED25" s="25">
        <f t="shared" ca="1" si="47"/>
        <v>0</v>
      </c>
      <c r="EE25" s="25">
        <f t="shared" ca="1" si="47"/>
        <v>0</v>
      </c>
      <c r="EF25" s="25">
        <f t="shared" ca="1" si="47"/>
        <v>0</v>
      </c>
      <c r="EG25" s="25">
        <f t="shared" ca="1" si="47"/>
        <v>0</v>
      </c>
      <c r="EH25" s="25">
        <f t="shared" ca="1" si="47"/>
        <v>0</v>
      </c>
      <c r="EI25" s="25">
        <f t="shared" ca="1" si="47"/>
        <v>0</v>
      </c>
      <c r="EJ25" s="25">
        <f t="shared" ca="1" si="47"/>
        <v>0</v>
      </c>
      <c r="EK25" s="25">
        <f t="shared" ca="1" si="47"/>
        <v>0</v>
      </c>
      <c r="EL25" s="25">
        <f t="shared" ca="1" si="47"/>
        <v>0</v>
      </c>
      <c r="EM25" s="25">
        <f t="shared" ca="1" si="47"/>
        <v>0</v>
      </c>
      <c r="EN25" s="25">
        <f t="shared" ca="1" si="47"/>
        <v>0</v>
      </c>
      <c r="EO25" s="25">
        <f t="shared" ca="1" si="47"/>
        <v>0</v>
      </c>
      <c r="EP25" s="25">
        <f t="shared" ca="1" si="47"/>
        <v>0</v>
      </c>
      <c r="EQ25" s="25">
        <f t="shared" ca="1" si="47"/>
        <v>0</v>
      </c>
      <c r="ER25" s="25">
        <f t="shared" ca="1" si="47"/>
        <v>0</v>
      </c>
      <c r="ES25" s="25">
        <f t="shared" ca="1" si="47"/>
        <v>0</v>
      </c>
      <c r="ET25" s="25">
        <f t="shared" ca="1" si="47"/>
        <v>0</v>
      </c>
      <c r="EU25" s="25">
        <f t="shared" ca="1" si="47"/>
        <v>0</v>
      </c>
      <c r="EV25" s="25">
        <f t="shared" ca="1" si="47"/>
        <v>0</v>
      </c>
      <c r="EW25" s="25">
        <f t="shared" ca="1" si="47"/>
        <v>0</v>
      </c>
      <c r="EX25" s="25">
        <f t="shared" ca="1" si="47"/>
        <v>0</v>
      </c>
      <c r="EY25" s="25">
        <f t="shared" ca="1" si="47"/>
        <v>0</v>
      </c>
      <c r="EZ25" s="25">
        <f t="shared" ca="1" si="47"/>
        <v>0</v>
      </c>
      <c r="FA25" s="25">
        <f t="shared" ca="1" si="47"/>
        <v>0</v>
      </c>
      <c r="FB25" s="25">
        <f t="shared" ca="1" si="47"/>
        <v>0</v>
      </c>
      <c r="FC25" s="25">
        <f t="shared" ca="1" si="47"/>
        <v>0</v>
      </c>
      <c r="FD25" s="25">
        <f t="shared" ca="1" si="47"/>
        <v>0</v>
      </c>
      <c r="FE25" s="25">
        <f t="shared" ca="1" si="47"/>
        <v>0</v>
      </c>
      <c r="FF25" s="25">
        <f t="shared" ca="1" si="47"/>
        <v>0</v>
      </c>
      <c r="FG25" s="25">
        <f t="shared" ca="1" si="48"/>
        <v>0</v>
      </c>
      <c r="FH25" s="25">
        <f t="shared" ca="1" si="48"/>
        <v>0</v>
      </c>
      <c r="FI25" s="25">
        <f t="shared" ca="1" si="48"/>
        <v>0</v>
      </c>
      <c r="FJ25" s="25">
        <f t="shared" ca="1" si="48"/>
        <v>0</v>
      </c>
      <c r="FK25" s="25">
        <f t="shared" ca="1" si="48"/>
        <v>0</v>
      </c>
      <c r="FL25" s="25">
        <f t="shared" ca="1" si="48"/>
        <v>0</v>
      </c>
      <c r="FM25" s="25">
        <f t="shared" ca="1" si="48"/>
        <v>0</v>
      </c>
    </row>
    <row r="26" spans="2:169" ht="15" customHeight="1">
      <c r="B26" s="170"/>
      <c r="C26" s="307" t="s">
        <v>74</v>
      </c>
      <c r="D26" s="312" t="b">
        <v>0</v>
      </c>
      <c r="E26" s="312" t="b">
        <v>0</v>
      </c>
      <c r="F26" s="176" t="str">
        <f>'3A_NOMINA'!$B$253</f>
        <v>RIESGO LABORAL</v>
      </c>
      <c r="G26" s="175"/>
      <c r="H26" s="25">
        <f t="shared" ca="1" si="49"/>
        <v>247.10158314</v>
      </c>
      <c r="I26" s="25">
        <f t="shared" ca="1" si="49"/>
        <v>355.65860357040032</v>
      </c>
      <c r="J26" s="25">
        <f t="shared" ca="1" si="49"/>
        <v>425.18359478462384</v>
      </c>
      <c r="K26" s="25">
        <f t="shared" ca="1" si="49"/>
        <v>450.69461047170233</v>
      </c>
      <c r="L26" s="25">
        <f t="shared" ca="1" si="49"/>
        <v>477.73628710000327</v>
      </c>
      <c r="M26" s="25">
        <f t="shared" ca="1" si="49"/>
        <v>506.40046432600411</v>
      </c>
      <c r="O26" s="160">
        <v>17.84301</v>
      </c>
      <c r="P26" s="160">
        <v>18.173490000000001</v>
      </c>
      <c r="Q26" s="160">
        <v>18.908540000000002</v>
      </c>
      <c r="R26" s="160">
        <v>20.151999999999994</v>
      </c>
      <c r="S26" s="160">
        <v>19.608830000000001</v>
      </c>
      <c r="T26" s="160">
        <v>19.79573000000001</v>
      </c>
      <c r="U26" s="160">
        <v>20.727019999999989</v>
      </c>
      <c r="V26" s="160">
        <v>21.197510000000008</v>
      </c>
      <c r="W26" s="160">
        <v>23.848209999999991</v>
      </c>
      <c r="X26" s="160">
        <v>21.477480000000011</v>
      </c>
      <c r="Y26" s="25">
        <f>IF(Y$10="","",('3A_NOMINA'!AJ$253+'3A_NOMINA'!AJ$254)/$D$7)</f>
        <v>22.684881569999998</v>
      </c>
      <c r="Z26" s="25">
        <f>IF(Z$10="","",('3A_NOMINA'!AK$253+'3A_NOMINA'!AK$254)/$D$7)</f>
        <v>22.684881569999998</v>
      </c>
      <c r="AA26" s="25">
        <f>IF(AA$10="","",('3A_NOMINA'!AL$253+'3A_NOMINA'!AL$254)/$D$7)</f>
        <v>27.256064464200026</v>
      </c>
      <c r="AB26" s="25">
        <f>IF(AB$10="","",('3A_NOMINA'!AM$253+'3A_NOMINA'!AM$254)/$D$7)</f>
        <v>27.256064464200026</v>
      </c>
      <c r="AC26" s="25">
        <f>IF(AC$10="","",('3A_NOMINA'!AN$253+'3A_NOMINA'!AN$254)/$D$7)</f>
        <v>27.256064464200026</v>
      </c>
      <c r="AD26" s="25">
        <f>IF(AD$10="","",('3A_NOMINA'!AO$253+'3A_NOMINA'!AO$254)/$D$7)</f>
        <v>27.256064464200026</v>
      </c>
      <c r="AE26" s="25">
        <f>IF(AE$10="","",('3A_NOMINA'!AP$253+'3A_NOMINA'!AP$254)/$D$7)</f>
        <v>27.256064464200026</v>
      </c>
      <c r="AF26" s="25">
        <f>IF(AF$10="","",('3A_NOMINA'!AQ$253+'3A_NOMINA'!AQ$254)/$D$7)</f>
        <v>27.256064464200026</v>
      </c>
      <c r="AG26" s="25">
        <f>IF(AG$10="","",('3A_NOMINA'!AR$253+'3A_NOMINA'!AR$254)/$D$7)</f>
        <v>32.020369464200023</v>
      </c>
      <c r="AH26" s="25">
        <f>IF(AH$10="","",('3A_NOMINA'!AS$253+'3A_NOMINA'!AS$254)/$D$7)</f>
        <v>32.020369464200023</v>
      </c>
      <c r="AI26" s="25">
        <f>IF(AI$10="","",('3A_NOMINA'!AT$253+'3A_NOMINA'!AT$254)/$D$7)</f>
        <v>32.020369464200023</v>
      </c>
      <c r="AJ26" s="25">
        <f>IF(AJ$10="","",('3A_NOMINA'!AU$253+'3A_NOMINA'!AU$254)/$D$7)</f>
        <v>32.020369464200023</v>
      </c>
      <c r="AK26" s="25">
        <f>IF(AK$10="","",('3A_NOMINA'!AV$253+'3A_NOMINA'!AV$254)/$D$7)</f>
        <v>32.020369464200023</v>
      </c>
      <c r="AL26" s="25">
        <f>IF(AL$10="","",('3A_NOMINA'!AW$253+'3A_NOMINA'!AW$254)/$D$7)</f>
        <v>32.020369464200023</v>
      </c>
      <c r="AM26" s="25">
        <f>IF(AM$10="","",('3A_NOMINA'!AX$253+'3A_NOMINA'!AX$254)/$D$7)</f>
        <v>35.431966232051977</v>
      </c>
      <c r="AN26" s="25">
        <f>IF(AN$10="","",('3A_NOMINA'!AY$253+'3A_NOMINA'!AY$254)/$D$7)</f>
        <v>35.431966232051977</v>
      </c>
      <c r="AO26" s="25">
        <f>IF(AO$10="","",('3A_NOMINA'!AZ$253+'3A_NOMINA'!AZ$254)/$D$7)</f>
        <v>35.431966232051977</v>
      </c>
      <c r="AP26" s="25">
        <f>IF(AP$10="","",('3A_NOMINA'!BA$253+'3A_NOMINA'!BA$254)/$D$7)</f>
        <v>35.431966232051977</v>
      </c>
      <c r="AQ26" s="25">
        <f>IF(AQ$10="","",('3A_NOMINA'!BB$253+'3A_NOMINA'!BB$254)/$D$7)</f>
        <v>35.431966232051977</v>
      </c>
      <c r="AR26" s="25">
        <f>IF(AR$10="","",('3A_NOMINA'!BC$253+'3A_NOMINA'!BC$254)/$D$7)</f>
        <v>35.431966232051977</v>
      </c>
      <c r="AS26" s="25">
        <f>IF(AS$10="","",('3A_NOMINA'!BD$253+'3A_NOMINA'!BD$254)/$D$7)</f>
        <v>35.431966232051977</v>
      </c>
      <c r="AT26" s="25">
        <f>IF(AT$10="","",('3A_NOMINA'!BE$253+'3A_NOMINA'!BE$254)/$D$7)</f>
        <v>35.431966232051977</v>
      </c>
      <c r="AU26" s="25">
        <f>IF(AU$10="","",('3A_NOMINA'!BF$253+'3A_NOMINA'!BF$254)/$D$7)</f>
        <v>35.431966232051977</v>
      </c>
      <c r="AV26" s="25">
        <f>IF(AV$10="","",('3A_NOMINA'!BG$253+'3A_NOMINA'!BG$254)/$D$7)</f>
        <v>35.431966232051977</v>
      </c>
      <c r="AW26" s="25">
        <f>IF(AW$10="","",('3A_NOMINA'!BH$253+'3A_NOMINA'!BH$254)/$D$7)</f>
        <v>35.431966232051977</v>
      </c>
      <c r="AX26" s="25">
        <f>IF(AX$10="","",('3A_NOMINA'!BI$253+'3A_NOMINA'!BI$254)/$D$7)</f>
        <v>35.431966232051977</v>
      </c>
      <c r="AY26" s="25">
        <f>IF(AY$10="","",('3A_NOMINA'!BJ$253+'3A_NOMINA'!BJ$254)/$D$7)</f>
        <v>37.557884205975192</v>
      </c>
      <c r="AZ26" s="25">
        <f>IF(AZ$10="","",('3A_NOMINA'!BK$253+'3A_NOMINA'!BK$254)/$D$7)</f>
        <v>37.557884205975192</v>
      </c>
      <c r="BA26" s="25">
        <f>IF(BA$10="","",('3A_NOMINA'!BL$253+'3A_NOMINA'!BL$254)/$D$7)</f>
        <v>37.557884205975192</v>
      </c>
      <c r="BB26" s="25">
        <f>IF(BB$10="","",('3A_NOMINA'!BM$253+'3A_NOMINA'!BM$254)/$D$7)</f>
        <v>37.557884205975192</v>
      </c>
      <c r="BC26" s="25">
        <f>IF(BC$10="","",('3A_NOMINA'!BN$253+'3A_NOMINA'!BN$254)/$D$7)</f>
        <v>37.557884205975192</v>
      </c>
      <c r="BD26" s="25">
        <f>IF(BD$10="","",('3A_NOMINA'!BO$253+'3A_NOMINA'!BO$254)/$D$7)</f>
        <v>37.557884205975192</v>
      </c>
      <c r="BE26" s="25">
        <f>IF(BE$10="","",('3A_NOMINA'!BP$253+'3A_NOMINA'!BP$254)/$D$7)</f>
        <v>37.557884205975192</v>
      </c>
      <c r="BF26" s="25">
        <f>IF(BF$10="","",('3A_NOMINA'!BQ$253+'3A_NOMINA'!BQ$254)/$D$7)</f>
        <v>37.557884205975192</v>
      </c>
      <c r="BG26" s="25">
        <f>IF(BG$10="","",('3A_NOMINA'!BR$253+'3A_NOMINA'!BR$254)/$D$7)</f>
        <v>37.557884205975192</v>
      </c>
      <c r="BH26" s="25">
        <f>IF(BH$10="","",('3A_NOMINA'!BS$253+'3A_NOMINA'!BS$254)/$D$7)</f>
        <v>37.557884205975192</v>
      </c>
      <c r="BI26" s="25">
        <f>IF(BI$10="","",('3A_NOMINA'!BT$253+'3A_NOMINA'!BT$254)/$D$7)</f>
        <v>37.557884205975192</v>
      </c>
      <c r="BJ26" s="25">
        <f>IF(BJ$10="","",('3A_NOMINA'!BU$253+'3A_NOMINA'!BU$254)/$D$7)</f>
        <v>37.557884205975192</v>
      </c>
      <c r="BK26" s="25">
        <f>IF(BK$10="","",('3A_NOMINA'!BV$253+'3A_NOMINA'!BV$254)/$D$7)</f>
        <v>39.811357258333608</v>
      </c>
      <c r="BL26" s="25">
        <f>IF(BL$10="","",('3A_NOMINA'!BW$253+'3A_NOMINA'!BW$254)/$D$7)</f>
        <v>39.811357258333608</v>
      </c>
      <c r="BM26" s="25">
        <f>IF(BM$10="","",('3A_NOMINA'!BX$253+'3A_NOMINA'!BX$254)/$D$7)</f>
        <v>39.811357258333608</v>
      </c>
      <c r="BN26" s="25">
        <f>IF(BN$10="","",('3A_NOMINA'!BY$253+'3A_NOMINA'!BY$254)/$D$7)</f>
        <v>39.811357258333608</v>
      </c>
      <c r="BO26" s="25">
        <f>IF(BO$10="","",('3A_NOMINA'!BZ$253+'3A_NOMINA'!BZ$254)/$D$7)</f>
        <v>39.811357258333608</v>
      </c>
      <c r="BP26" s="25">
        <f>IF(BP$10="","",('3A_NOMINA'!CA$253+'3A_NOMINA'!CA$254)/$D$7)</f>
        <v>39.811357258333608</v>
      </c>
      <c r="BQ26" s="25">
        <f>IF(BQ$10="","",('3A_NOMINA'!CB$253+'3A_NOMINA'!CB$254)/$D$7)</f>
        <v>39.811357258333608</v>
      </c>
      <c r="BR26" s="25">
        <f>IF(BR$10="","",('3A_NOMINA'!CC$253+'3A_NOMINA'!CC$254)/$D$7)</f>
        <v>39.811357258333608</v>
      </c>
      <c r="BS26" s="25">
        <f>IF(BS$10="","",('3A_NOMINA'!CD$253+'3A_NOMINA'!CD$254)/$D$7)</f>
        <v>39.811357258333608</v>
      </c>
      <c r="BT26" s="25">
        <f>IF(BT$10="","",('3A_NOMINA'!CE$253+'3A_NOMINA'!CE$254)/$D$7)</f>
        <v>39.811357258333608</v>
      </c>
      <c r="BU26" s="25">
        <f>IF(BU$10="","",('3A_NOMINA'!CF$253+'3A_NOMINA'!CF$254)/$D$7)</f>
        <v>39.811357258333608</v>
      </c>
      <c r="BV26" s="25">
        <f>IF(BV$10="","",('3A_NOMINA'!CG$253+'3A_NOMINA'!CG$254)/$D$7)</f>
        <v>39.811357258333608</v>
      </c>
      <c r="BW26" s="25">
        <f>IF(BW$10="","",('3A_NOMINA'!CH$253+'3A_NOMINA'!CH$254)/$D$7)</f>
        <v>42.200038693833676</v>
      </c>
      <c r="BX26" s="25">
        <f>IF(BX$10="","",('3A_NOMINA'!CI$253+'3A_NOMINA'!CI$254)/$D$7)</f>
        <v>42.200038693833676</v>
      </c>
      <c r="BY26" s="25">
        <f>IF(BY$10="","",('3A_NOMINA'!CJ$253+'3A_NOMINA'!CJ$254)/$D$7)</f>
        <v>42.200038693833676</v>
      </c>
      <c r="BZ26" s="25">
        <f>IF(BZ$10="","",('3A_NOMINA'!CK$253+'3A_NOMINA'!CK$254)/$D$7)</f>
        <v>42.200038693833676</v>
      </c>
      <c r="CA26" s="25">
        <f>IF(CA$10="","",('3A_NOMINA'!CL$253+'3A_NOMINA'!CL$254)/$D$7)</f>
        <v>42.200038693833676</v>
      </c>
      <c r="CB26" s="25">
        <f>IF(CB$10="","",('3A_NOMINA'!CM$253+'3A_NOMINA'!CM$254)/$D$7)</f>
        <v>42.200038693833676</v>
      </c>
      <c r="CC26" s="25">
        <f>IF(CC$10="","",('3A_NOMINA'!CN$253+'3A_NOMINA'!CN$254)/$D$7)</f>
        <v>42.200038693833676</v>
      </c>
      <c r="CD26" s="25">
        <f>IF(CD$10="","",('3A_NOMINA'!CO$253+'3A_NOMINA'!CO$254)/$D$7)</f>
        <v>42.200038693833676</v>
      </c>
      <c r="CE26" s="25">
        <f>IF(CE$10="","",('3A_NOMINA'!CP$253+'3A_NOMINA'!CP$254)/$D$7)</f>
        <v>42.200038693833676</v>
      </c>
      <c r="CF26" s="25">
        <f>IF(CF$10="","",('3A_NOMINA'!CQ$253+'3A_NOMINA'!CQ$254)/$D$7)</f>
        <v>42.200038693833676</v>
      </c>
      <c r="CG26" s="25">
        <f>IF(CG$10="","",('3A_NOMINA'!CR$253+'3A_NOMINA'!CR$254)/$D$7)</f>
        <v>42.200038693833676</v>
      </c>
      <c r="CH26" s="25">
        <f>IF(CH$10="","",('3A_NOMINA'!CS$253+'3A_NOMINA'!CS$254)/$D$7)</f>
        <v>42.200038693833676</v>
      </c>
      <c r="CJ26" s="285">
        <v>1</v>
      </c>
      <c r="CK26" s="286">
        <v>1</v>
      </c>
      <c r="CM26" s="25">
        <f t="shared" ca="1" si="50"/>
        <v>224.41670157000001</v>
      </c>
      <c r="CN26" s="25">
        <f t="shared" ca="1" si="50"/>
        <v>346.3231156762003</v>
      </c>
      <c r="CO26" s="25">
        <f t="shared" ca="1" si="50"/>
        <v>421.77199801677187</v>
      </c>
      <c r="CP26" s="25">
        <f t="shared" ca="1" si="50"/>
        <v>448.56869249777913</v>
      </c>
      <c r="CQ26" s="25">
        <f t="shared" ca="1" si="50"/>
        <v>475.48281404764481</v>
      </c>
      <c r="CR26" s="25">
        <f t="shared" ca="1" si="50"/>
        <v>504.01178289050404</v>
      </c>
      <c r="CT26" s="25">
        <f ca="1">IF(CT$10="","",IF(CT$7&lt;$CJ26,0,$CK26*OFFSET(O26,0,-$CJ26)))</f>
        <v>0</v>
      </c>
      <c r="CU26" s="25">
        <f t="shared" ca="1" si="47"/>
        <v>17.84301</v>
      </c>
      <c r="CV26" s="25">
        <f t="shared" ca="1" si="47"/>
        <v>18.173490000000001</v>
      </c>
      <c r="CW26" s="25">
        <f t="shared" ca="1" si="47"/>
        <v>18.908540000000002</v>
      </c>
      <c r="CX26" s="25">
        <f t="shared" ca="1" si="47"/>
        <v>20.151999999999994</v>
      </c>
      <c r="CY26" s="25">
        <f t="shared" ca="1" si="47"/>
        <v>19.608830000000001</v>
      </c>
      <c r="CZ26" s="25">
        <f t="shared" ca="1" si="47"/>
        <v>19.79573000000001</v>
      </c>
      <c r="DA26" s="25">
        <f t="shared" ca="1" si="47"/>
        <v>20.727019999999989</v>
      </c>
      <c r="DB26" s="25">
        <f t="shared" ca="1" si="47"/>
        <v>21.197510000000008</v>
      </c>
      <c r="DC26" s="25">
        <f t="shared" ca="1" si="47"/>
        <v>23.848209999999991</v>
      </c>
      <c r="DD26" s="25">
        <f t="shared" ca="1" si="47"/>
        <v>21.477480000000011</v>
      </c>
      <c r="DE26" s="25">
        <f t="shared" ca="1" si="47"/>
        <v>22.684881569999998</v>
      </c>
      <c r="DF26" s="25">
        <f t="shared" ca="1" si="47"/>
        <v>22.684881569999998</v>
      </c>
      <c r="DG26" s="25">
        <f t="shared" ca="1" si="47"/>
        <v>27.256064464200026</v>
      </c>
      <c r="DH26" s="25">
        <f t="shared" ca="1" si="47"/>
        <v>27.256064464200026</v>
      </c>
      <c r="DI26" s="25">
        <f t="shared" ca="1" si="47"/>
        <v>27.256064464200026</v>
      </c>
      <c r="DJ26" s="25">
        <f t="shared" ca="1" si="47"/>
        <v>27.256064464200026</v>
      </c>
      <c r="DK26" s="25">
        <f t="shared" ca="1" si="47"/>
        <v>27.256064464200026</v>
      </c>
      <c r="DL26" s="25">
        <f t="shared" ca="1" si="47"/>
        <v>27.256064464200026</v>
      </c>
      <c r="DM26" s="25">
        <f t="shared" ca="1" si="47"/>
        <v>32.020369464200023</v>
      </c>
      <c r="DN26" s="25">
        <f t="shared" ca="1" si="47"/>
        <v>32.020369464200023</v>
      </c>
      <c r="DO26" s="25">
        <f t="shared" ca="1" si="47"/>
        <v>32.020369464200023</v>
      </c>
      <c r="DP26" s="25">
        <f t="shared" ca="1" si="47"/>
        <v>32.020369464200023</v>
      </c>
      <c r="DQ26" s="25">
        <f t="shared" ca="1" si="47"/>
        <v>32.020369464200023</v>
      </c>
      <c r="DR26" s="25">
        <f t="shared" ca="1" si="47"/>
        <v>32.020369464200023</v>
      </c>
      <c r="DS26" s="25">
        <f t="shared" ca="1" si="47"/>
        <v>35.431966232051977</v>
      </c>
      <c r="DT26" s="25">
        <f t="shared" ca="1" si="47"/>
        <v>35.431966232051977</v>
      </c>
      <c r="DU26" s="25">
        <f t="shared" ca="1" si="47"/>
        <v>35.431966232051977</v>
      </c>
      <c r="DV26" s="25">
        <f t="shared" ca="1" si="47"/>
        <v>35.431966232051977</v>
      </c>
      <c r="DW26" s="25">
        <f t="shared" ca="1" si="47"/>
        <v>35.431966232051977</v>
      </c>
      <c r="DX26" s="25">
        <f t="shared" ca="1" si="47"/>
        <v>35.431966232051977</v>
      </c>
      <c r="DY26" s="25">
        <f t="shared" ca="1" si="47"/>
        <v>35.431966232051977</v>
      </c>
      <c r="DZ26" s="25">
        <f t="shared" ca="1" si="47"/>
        <v>35.431966232051977</v>
      </c>
      <c r="EA26" s="25">
        <f t="shared" ca="1" si="47"/>
        <v>35.431966232051977</v>
      </c>
      <c r="EB26" s="25">
        <f t="shared" ca="1" si="47"/>
        <v>35.431966232051977</v>
      </c>
      <c r="EC26" s="25">
        <f t="shared" ca="1" si="47"/>
        <v>35.431966232051977</v>
      </c>
      <c r="ED26" s="25">
        <f t="shared" ca="1" si="47"/>
        <v>35.431966232051977</v>
      </c>
      <c r="EE26" s="25">
        <f t="shared" ca="1" si="47"/>
        <v>37.557884205975192</v>
      </c>
      <c r="EF26" s="25">
        <f t="shared" ca="1" si="47"/>
        <v>37.557884205975192</v>
      </c>
      <c r="EG26" s="25">
        <f t="shared" ca="1" si="47"/>
        <v>37.557884205975192</v>
      </c>
      <c r="EH26" s="25">
        <f t="shared" ca="1" si="47"/>
        <v>37.557884205975192</v>
      </c>
      <c r="EI26" s="25">
        <f t="shared" ca="1" si="47"/>
        <v>37.557884205975192</v>
      </c>
      <c r="EJ26" s="25">
        <f t="shared" ca="1" si="47"/>
        <v>37.557884205975192</v>
      </c>
      <c r="EK26" s="25">
        <f t="shared" ca="1" si="47"/>
        <v>37.557884205975192</v>
      </c>
      <c r="EL26" s="25">
        <f t="shared" ca="1" si="47"/>
        <v>37.557884205975192</v>
      </c>
      <c r="EM26" s="25">
        <f t="shared" ca="1" si="47"/>
        <v>37.557884205975192</v>
      </c>
      <c r="EN26" s="25">
        <f t="shared" ca="1" si="47"/>
        <v>37.557884205975192</v>
      </c>
      <c r="EO26" s="25">
        <f t="shared" ca="1" si="47"/>
        <v>37.557884205975192</v>
      </c>
      <c r="EP26" s="25">
        <f t="shared" ca="1" si="47"/>
        <v>37.557884205975192</v>
      </c>
      <c r="EQ26" s="25">
        <f t="shared" ca="1" si="47"/>
        <v>39.811357258333608</v>
      </c>
      <c r="ER26" s="25">
        <f t="shared" ca="1" si="47"/>
        <v>39.811357258333608</v>
      </c>
      <c r="ES26" s="25">
        <f t="shared" ca="1" si="47"/>
        <v>39.811357258333608</v>
      </c>
      <c r="ET26" s="25">
        <f t="shared" ca="1" si="47"/>
        <v>39.811357258333608</v>
      </c>
      <c r="EU26" s="25">
        <f t="shared" ca="1" si="47"/>
        <v>39.811357258333608</v>
      </c>
      <c r="EV26" s="25">
        <f t="shared" ca="1" si="47"/>
        <v>39.811357258333608</v>
      </c>
      <c r="EW26" s="25">
        <f t="shared" ca="1" si="47"/>
        <v>39.811357258333608</v>
      </c>
      <c r="EX26" s="25">
        <f t="shared" ca="1" si="47"/>
        <v>39.811357258333608</v>
      </c>
      <c r="EY26" s="25">
        <f t="shared" ca="1" si="47"/>
        <v>39.811357258333608</v>
      </c>
      <c r="EZ26" s="25">
        <f t="shared" ca="1" si="47"/>
        <v>39.811357258333608</v>
      </c>
      <c r="FA26" s="25">
        <f t="shared" ca="1" si="47"/>
        <v>39.811357258333608</v>
      </c>
      <c r="FB26" s="25">
        <f t="shared" ca="1" si="47"/>
        <v>39.811357258333608</v>
      </c>
      <c r="FC26" s="25">
        <f t="shared" ca="1" si="47"/>
        <v>42.200038693833676</v>
      </c>
      <c r="FD26" s="25">
        <f t="shared" ca="1" si="47"/>
        <v>42.200038693833676</v>
      </c>
      <c r="FE26" s="25">
        <f t="shared" ca="1" si="47"/>
        <v>42.200038693833676</v>
      </c>
      <c r="FF26" s="25">
        <f t="shared" ref="FF26:FF27" ca="1" si="51">IF(FF$10="","",IF(FF$7&lt;$CJ26,0,$CK26*OFFSET(CA26,0,-$CJ26)))</f>
        <v>42.200038693833676</v>
      </c>
      <c r="FG26" s="25">
        <f t="shared" ca="1" si="48"/>
        <v>42.200038693833676</v>
      </c>
      <c r="FH26" s="25">
        <f t="shared" ca="1" si="48"/>
        <v>42.200038693833676</v>
      </c>
      <c r="FI26" s="25">
        <f t="shared" ca="1" si="48"/>
        <v>42.200038693833676</v>
      </c>
      <c r="FJ26" s="25">
        <f t="shared" ca="1" si="48"/>
        <v>42.200038693833676</v>
      </c>
      <c r="FK26" s="25">
        <f t="shared" ca="1" si="48"/>
        <v>42.200038693833676</v>
      </c>
      <c r="FL26" s="25">
        <f t="shared" ca="1" si="48"/>
        <v>42.200038693833676</v>
      </c>
      <c r="FM26" s="25">
        <f t="shared" ca="1" si="48"/>
        <v>42.200038693833676</v>
      </c>
    </row>
    <row r="27" spans="2:169" ht="15" customHeight="1">
      <c r="B27" s="170"/>
      <c r="C27" s="307" t="s">
        <v>74</v>
      </c>
      <c r="D27" s="312" t="b">
        <v>0</v>
      </c>
      <c r="E27" s="312" t="b">
        <v>0</v>
      </c>
      <c r="F27" s="176" t="str">
        <f>'3A_NOMINA'!$B$241</f>
        <v>INFOTEP: GASTO DE NOMINA EMPLEADOR</v>
      </c>
      <c r="G27" s="175"/>
      <c r="H27" s="25">
        <f t="shared" ca="1" si="49"/>
        <v>205.29681779999999</v>
      </c>
      <c r="I27" s="25">
        <f t="shared" ca="1" si="49"/>
        <v>273.58354120800027</v>
      </c>
      <c r="J27" s="25">
        <f t="shared" ca="1" si="49"/>
        <v>327.06430368047972</v>
      </c>
      <c r="K27" s="25">
        <f t="shared" ca="1" si="49"/>
        <v>346.68816190130951</v>
      </c>
      <c r="L27" s="25">
        <f t="shared" ca="1" si="49"/>
        <v>367.48945161538722</v>
      </c>
      <c r="M27" s="25">
        <f t="shared" ca="1" si="49"/>
        <v>389.53881871231096</v>
      </c>
      <c r="O27" s="160">
        <v>14.782999999999999</v>
      </c>
      <c r="P27" s="160">
        <v>14.984</v>
      </c>
      <c r="Q27" s="160">
        <v>16.260999999999999</v>
      </c>
      <c r="R27" s="160">
        <v>16.484999999999999</v>
      </c>
      <c r="S27" s="160">
        <v>16.64</v>
      </c>
      <c r="T27" s="160">
        <v>16.388999999999999</v>
      </c>
      <c r="U27" s="160">
        <v>16.719000000000001</v>
      </c>
      <c r="V27" s="160">
        <v>17.084</v>
      </c>
      <c r="W27" s="160">
        <v>20.459</v>
      </c>
      <c r="X27" s="160">
        <v>20.593</v>
      </c>
      <c r="Y27" s="25">
        <f>IF(Y$10="","",('3A_NOMINA'!AJ$241+'3A_NOMINA'!AJ$242)/$D$7)</f>
        <v>17.449908899999997</v>
      </c>
      <c r="Z27" s="25">
        <f>IF(Z$10="","",('3A_NOMINA'!AK$241+'3A_NOMINA'!AK$242)/$D$7)</f>
        <v>17.449908899999997</v>
      </c>
      <c r="AA27" s="25">
        <f>IF(AA$10="","",('3A_NOMINA'!AL$241+'3A_NOMINA'!AL$242)/$D$7)</f>
        <v>20.966203434000022</v>
      </c>
      <c r="AB27" s="25">
        <f>IF(AB$10="","",('3A_NOMINA'!AM$241+'3A_NOMINA'!AM$242)/$D$7)</f>
        <v>20.966203434000022</v>
      </c>
      <c r="AC27" s="25">
        <f>IF(AC$10="","",('3A_NOMINA'!AN$241+'3A_NOMINA'!AN$242)/$D$7)</f>
        <v>20.966203434000022</v>
      </c>
      <c r="AD27" s="25">
        <f>IF(AD$10="","",('3A_NOMINA'!AO$241+'3A_NOMINA'!AO$242)/$D$7)</f>
        <v>20.966203434000022</v>
      </c>
      <c r="AE27" s="25">
        <f>IF(AE$10="","",('3A_NOMINA'!AP$241+'3A_NOMINA'!AP$242)/$D$7)</f>
        <v>20.966203434000022</v>
      </c>
      <c r="AF27" s="25">
        <f>IF(AF$10="","",('3A_NOMINA'!AQ$241+'3A_NOMINA'!AQ$242)/$D$7)</f>
        <v>20.966203434000022</v>
      </c>
      <c r="AG27" s="25">
        <f>IF(AG$10="","",('3A_NOMINA'!AR$241+'3A_NOMINA'!AR$242)/$D$7)</f>
        <v>24.63105343400002</v>
      </c>
      <c r="AH27" s="25">
        <f>IF(AH$10="","",('3A_NOMINA'!AS$241+'3A_NOMINA'!AS$242)/$D$7)</f>
        <v>24.63105343400002</v>
      </c>
      <c r="AI27" s="25">
        <f>IF(AI$10="","",('3A_NOMINA'!AT$241+'3A_NOMINA'!AT$242)/$D$7)</f>
        <v>24.63105343400002</v>
      </c>
      <c r="AJ27" s="25">
        <f>IF(AJ$10="","",('3A_NOMINA'!AU$241+'3A_NOMINA'!AU$242)/$D$7)</f>
        <v>24.63105343400002</v>
      </c>
      <c r="AK27" s="25">
        <f>IF(AK$10="","",('3A_NOMINA'!AV$241+'3A_NOMINA'!AV$242)/$D$7)</f>
        <v>24.63105343400002</v>
      </c>
      <c r="AL27" s="25">
        <f>IF(AL$10="","",('3A_NOMINA'!AW$241+'3A_NOMINA'!AW$242)/$D$7)</f>
        <v>24.63105343400002</v>
      </c>
      <c r="AM27" s="25">
        <f>IF(AM$10="","",('3A_NOMINA'!AX$241+'3A_NOMINA'!AX$242)/$D$7)</f>
        <v>27.255358640039983</v>
      </c>
      <c r="AN27" s="25">
        <f>IF(AN$10="","",('3A_NOMINA'!AY$241+'3A_NOMINA'!AY$242)/$D$7)</f>
        <v>27.255358640039983</v>
      </c>
      <c r="AO27" s="25">
        <f>IF(AO$10="","",('3A_NOMINA'!AZ$241+'3A_NOMINA'!AZ$242)/$D$7)</f>
        <v>27.255358640039983</v>
      </c>
      <c r="AP27" s="25">
        <f>IF(AP$10="","",('3A_NOMINA'!BA$241+'3A_NOMINA'!BA$242)/$D$7)</f>
        <v>27.255358640039983</v>
      </c>
      <c r="AQ27" s="25">
        <f>IF(AQ$10="","",('3A_NOMINA'!BB$241+'3A_NOMINA'!BB$242)/$D$7)</f>
        <v>27.255358640039983</v>
      </c>
      <c r="AR27" s="25">
        <f>IF(AR$10="","",('3A_NOMINA'!BC$241+'3A_NOMINA'!BC$242)/$D$7)</f>
        <v>27.255358640039983</v>
      </c>
      <c r="AS27" s="25">
        <f>IF(AS$10="","",('3A_NOMINA'!BD$241+'3A_NOMINA'!BD$242)/$D$7)</f>
        <v>27.255358640039983</v>
      </c>
      <c r="AT27" s="25">
        <f>IF(AT$10="","",('3A_NOMINA'!BE$241+'3A_NOMINA'!BE$242)/$D$7)</f>
        <v>27.255358640039983</v>
      </c>
      <c r="AU27" s="25">
        <f>IF(AU$10="","",('3A_NOMINA'!BF$241+'3A_NOMINA'!BF$242)/$D$7)</f>
        <v>27.255358640039983</v>
      </c>
      <c r="AV27" s="25">
        <f>IF(AV$10="","",('3A_NOMINA'!BG$241+'3A_NOMINA'!BG$242)/$D$7)</f>
        <v>27.255358640039983</v>
      </c>
      <c r="AW27" s="25">
        <f>IF(AW$10="","",('3A_NOMINA'!BH$241+'3A_NOMINA'!BH$242)/$D$7)</f>
        <v>27.255358640039983</v>
      </c>
      <c r="AX27" s="25">
        <f>IF(AX$10="","",('3A_NOMINA'!BI$241+'3A_NOMINA'!BI$242)/$D$7)</f>
        <v>27.255358640039983</v>
      </c>
      <c r="AY27" s="25">
        <f>IF(AY$10="","",('3A_NOMINA'!BJ$241+'3A_NOMINA'!BJ$242)/$D$7)</f>
        <v>28.890680158442454</v>
      </c>
      <c r="AZ27" s="25">
        <f>IF(AZ$10="","",('3A_NOMINA'!BK$241+'3A_NOMINA'!BK$242)/$D$7)</f>
        <v>28.890680158442454</v>
      </c>
      <c r="BA27" s="25">
        <f>IF(BA$10="","",('3A_NOMINA'!BL$241+'3A_NOMINA'!BL$242)/$D$7)</f>
        <v>28.890680158442454</v>
      </c>
      <c r="BB27" s="25">
        <f>IF(BB$10="","",('3A_NOMINA'!BM$241+'3A_NOMINA'!BM$242)/$D$7)</f>
        <v>28.890680158442454</v>
      </c>
      <c r="BC27" s="25">
        <f>IF(BC$10="","",('3A_NOMINA'!BN$241+'3A_NOMINA'!BN$242)/$D$7)</f>
        <v>28.890680158442454</v>
      </c>
      <c r="BD27" s="25">
        <f>IF(BD$10="","",('3A_NOMINA'!BO$241+'3A_NOMINA'!BO$242)/$D$7)</f>
        <v>28.890680158442454</v>
      </c>
      <c r="BE27" s="25">
        <f>IF(BE$10="","",('3A_NOMINA'!BP$241+'3A_NOMINA'!BP$242)/$D$7)</f>
        <v>28.890680158442454</v>
      </c>
      <c r="BF27" s="25">
        <f>IF(BF$10="","",('3A_NOMINA'!BQ$241+'3A_NOMINA'!BQ$242)/$D$7)</f>
        <v>28.890680158442454</v>
      </c>
      <c r="BG27" s="25">
        <f>IF(BG$10="","",('3A_NOMINA'!BR$241+'3A_NOMINA'!BR$242)/$D$7)</f>
        <v>28.890680158442454</v>
      </c>
      <c r="BH27" s="25">
        <f>IF(BH$10="","",('3A_NOMINA'!BS$241+'3A_NOMINA'!BS$242)/$D$7)</f>
        <v>28.890680158442454</v>
      </c>
      <c r="BI27" s="25">
        <f>IF(BI$10="","",('3A_NOMINA'!BT$241+'3A_NOMINA'!BT$242)/$D$7)</f>
        <v>28.890680158442454</v>
      </c>
      <c r="BJ27" s="25">
        <f>IF(BJ$10="","",('3A_NOMINA'!BU$241+'3A_NOMINA'!BU$242)/$D$7)</f>
        <v>28.890680158442454</v>
      </c>
      <c r="BK27" s="25">
        <f>IF(BK$10="","",('3A_NOMINA'!BV$241+'3A_NOMINA'!BV$242)/$D$7)</f>
        <v>30.624120967948929</v>
      </c>
      <c r="BL27" s="25">
        <f>IF(BL$10="","",('3A_NOMINA'!BW$241+'3A_NOMINA'!BW$242)/$D$7)</f>
        <v>30.624120967948929</v>
      </c>
      <c r="BM27" s="25">
        <f>IF(BM$10="","",('3A_NOMINA'!BX$241+'3A_NOMINA'!BX$242)/$D$7)</f>
        <v>30.624120967948929</v>
      </c>
      <c r="BN27" s="25">
        <f>IF(BN$10="","",('3A_NOMINA'!BY$241+'3A_NOMINA'!BY$242)/$D$7)</f>
        <v>30.624120967948929</v>
      </c>
      <c r="BO27" s="25">
        <f>IF(BO$10="","",('3A_NOMINA'!BZ$241+'3A_NOMINA'!BZ$242)/$D$7)</f>
        <v>30.624120967948929</v>
      </c>
      <c r="BP27" s="25">
        <f>IF(BP$10="","",('3A_NOMINA'!CA$241+'3A_NOMINA'!CA$242)/$D$7)</f>
        <v>30.624120967948929</v>
      </c>
      <c r="BQ27" s="25">
        <f>IF(BQ$10="","",('3A_NOMINA'!CB$241+'3A_NOMINA'!CB$242)/$D$7)</f>
        <v>30.624120967948929</v>
      </c>
      <c r="BR27" s="25">
        <f>IF(BR$10="","",('3A_NOMINA'!CC$241+'3A_NOMINA'!CC$242)/$D$7)</f>
        <v>30.624120967948929</v>
      </c>
      <c r="BS27" s="25">
        <f>IF(BS$10="","",('3A_NOMINA'!CD$241+'3A_NOMINA'!CD$242)/$D$7)</f>
        <v>30.624120967948929</v>
      </c>
      <c r="BT27" s="25">
        <f>IF(BT$10="","",('3A_NOMINA'!CE$241+'3A_NOMINA'!CE$242)/$D$7)</f>
        <v>30.624120967948929</v>
      </c>
      <c r="BU27" s="25">
        <f>IF(BU$10="","",('3A_NOMINA'!CF$241+'3A_NOMINA'!CF$242)/$D$7)</f>
        <v>30.624120967948929</v>
      </c>
      <c r="BV27" s="25">
        <f>IF(BV$10="","",('3A_NOMINA'!CG$241+'3A_NOMINA'!CG$242)/$D$7)</f>
        <v>30.624120967948929</v>
      </c>
      <c r="BW27" s="25">
        <f>IF(BW$10="","",('3A_NOMINA'!CH$241+'3A_NOMINA'!CH$242)/$D$7)</f>
        <v>32.461568226025904</v>
      </c>
      <c r="BX27" s="25">
        <f>IF(BX$10="","",('3A_NOMINA'!CI$241+'3A_NOMINA'!CI$242)/$D$7)</f>
        <v>32.461568226025904</v>
      </c>
      <c r="BY27" s="25">
        <f>IF(BY$10="","",('3A_NOMINA'!CJ$241+'3A_NOMINA'!CJ$242)/$D$7)</f>
        <v>32.461568226025904</v>
      </c>
      <c r="BZ27" s="25">
        <f>IF(BZ$10="","",('3A_NOMINA'!CK$241+'3A_NOMINA'!CK$242)/$D$7)</f>
        <v>32.461568226025904</v>
      </c>
      <c r="CA27" s="25">
        <f>IF(CA$10="","",('3A_NOMINA'!CL$241+'3A_NOMINA'!CL$242)/$D$7)</f>
        <v>32.461568226025904</v>
      </c>
      <c r="CB27" s="25">
        <f>IF(CB$10="","",('3A_NOMINA'!CM$241+'3A_NOMINA'!CM$242)/$D$7)</f>
        <v>32.461568226025904</v>
      </c>
      <c r="CC27" s="25">
        <f>IF(CC$10="","",('3A_NOMINA'!CN$241+'3A_NOMINA'!CN$242)/$D$7)</f>
        <v>32.461568226025904</v>
      </c>
      <c r="CD27" s="25">
        <f>IF(CD$10="","",('3A_NOMINA'!CO$241+'3A_NOMINA'!CO$242)/$D$7)</f>
        <v>32.461568226025904</v>
      </c>
      <c r="CE27" s="25">
        <f>IF(CE$10="","",('3A_NOMINA'!CP$241+'3A_NOMINA'!CP$242)/$D$7)</f>
        <v>32.461568226025904</v>
      </c>
      <c r="CF27" s="25">
        <f>IF(CF$10="","",('3A_NOMINA'!CQ$241+'3A_NOMINA'!CQ$242)/$D$7)</f>
        <v>32.461568226025904</v>
      </c>
      <c r="CG27" s="25">
        <f>IF(CG$10="","",('3A_NOMINA'!CR$241+'3A_NOMINA'!CR$242)/$D$7)</f>
        <v>32.461568226025904</v>
      </c>
      <c r="CH27" s="25">
        <f>IF(CH$10="","",('3A_NOMINA'!CS$241+'3A_NOMINA'!CS$242)/$D$7)</f>
        <v>32.461568226025904</v>
      </c>
      <c r="CJ27" s="285">
        <v>1</v>
      </c>
      <c r="CK27" s="286">
        <v>1</v>
      </c>
      <c r="CM27" s="25">
        <f t="shared" ca="1" si="50"/>
        <v>187.84690889999999</v>
      </c>
      <c r="CN27" s="25">
        <f t="shared" ca="1" si="50"/>
        <v>266.40239667400022</v>
      </c>
      <c r="CO27" s="25">
        <f t="shared" ca="1" si="50"/>
        <v>324.43999847443979</v>
      </c>
      <c r="CP27" s="25">
        <f t="shared" ca="1" si="50"/>
        <v>345.05284038290705</v>
      </c>
      <c r="CQ27" s="25">
        <f t="shared" ca="1" si="50"/>
        <v>365.75601080588075</v>
      </c>
      <c r="CR27" s="25">
        <f t="shared" ca="1" si="50"/>
        <v>387.70137145423399</v>
      </c>
      <c r="CT27" s="25">
        <f ca="1">IF(CT$10="","",IF(CT$7&lt;$CJ27,0,$CK27*OFFSET(O27,0,-$CJ27)))</f>
        <v>0</v>
      </c>
      <c r="CU27" s="25">
        <f t="shared" ref="CU27:FE27" ca="1" si="52">IF(CU$10="","",IF(CU$7&lt;$CJ27,0,$CK27*OFFSET(P27,0,-$CJ27)))</f>
        <v>14.782999999999999</v>
      </c>
      <c r="CV27" s="25">
        <f t="shared" ca="1" si="52"/>
        <v>14.984</v>
      </c>
      <c r="CW27" s="25">
        <f t="shared" ca="1" si="52"/>
        <v>16.260999999999999</v>
      </c>
      <c r="CX27" s="25">
        <f t="shared" ca="1" si="52"/>
        <v>16.484999999999999</v>
      </c>
      <c r="CY27" s="25">
        <f t="shared" ca="1" si="52"/>
        <v>16.64</v>
      </c>
      <c r="CZ27" s="25">
        <f t="shared" ca="1" si="52"/>
        <v>16.388999999999999</v>
      </c>
      <c r="DA27" s="25">
        <f t="shared" ca="1" si="52"/>
        <v>16.719000000000001</v>
      </c>
      <c r="DB27" s="25">
        <f t="shared" ca="1" si="52"/>
        <v>17.084</v>
      </c>
      <c r="DC27" s="25">
        <f t="shared" ca="1" si="52"/>
        <v>20.459</v>
      </c>
      <c r="DD27" s="25">
        <f t="shared" ca="1" si="52"/>
        <v>20.593</v>
      </c>
      <c r="DE27" s="25">
        <f t="shared" ca="1" si="52"/>
        <v>17.449908899999997</v>
      </c>
      <c r="DF27" s="25">
        <f t="shared" ca="1" si="52"/>
        <v>17.449908899999997</v>
      </c>
      <c r="DG27" s="25">
        <f t="shared" ca="1" si="52"/>
        <v>20.966203434000022</v>
      </c>
      <c r="DH27" s="25">
        <f t="shared" ca="1" si="52"/>
        <v>20.966203434000022</v>
      </c>
      <c r="DI27" s="25">
        <f t="shared" ca="1" si="52"/>
        <v>20.966203434000022</v>
      </c>
      <c r="DJ27" s="25">
        <f t="shared" ca="1" si="52"/>
        <v>20.966203434000022</v>
      </c>
      <c r="DK27" s="25">
        <f t="shared" ca="1" si="52"/>
        <v>20.966203434000022</v>
      </c>
      <c r="DL27" s="25">
        <f t="shared" ca="1" si="52"/>
        <v>20.966203434000022</v>
      </c>
      <c r="DM27" s="25">
        <f t="shared" ca="1" si="52"/>
        <v>24.63105343400002</v>
      </c>
      <c r="DN27" s="25">
        <f t="shared" ca="1" si="52"/>
        <v>24.63105343400002</v>
      </c>
      <c r="DO27" s="25">
        <f t="shared" ca="1" si="52"/>
        <v>24.63105343400002</v>
      </c>
      <c r="DP27" s="25">
        <f t="shared" ca="1" si="52"/>
        <v>24.63105343400002</v>
      </c>
      <c r="DQ27" s="25">
        <f t="shared" ca="1" si="52"/>
        <v>24.63105343400002</v>
      </c>
      <c r="DR27" s="25">
        <f t="shared" ca="1" si="52"/>
        <v>24.63105343400002</v>
      </c>
      <c r="DS27" s="25">
        <f t="shared" ca="1" si="52"/>
        <v>27.255358640039983</v>
      </c>
      <c r="DT27" s="25">
        <f t="shared" ca="1" si="52"/>
        <v>27.255358640039983</v>
      </c>
      <c r="DU27" s="25">
        <f t="shared" ca="1" si="52"/>
        <v>27.255358640039983</v>
      </c>
      <c r="DV27" s="25">
        <f t="shared" ca="1" si="52"/>
        <v>27.255358640039983</v>
      </c>
      <c r="DW27" s="25">
        <f t="shared" ca="1" si="52"/>
        <v>27.255358640039983</v>
      </c>
      <c r="DX27" s="25">
        <f t="shared" ca="1" si="52"/>
        <v>27.255358640039983</v>
      </c>
      <c r="DY27" s="25">
        <f t="shared" ca="1" si="52"/>
        <v>27.255358640039983</v>
      </c>
      <c r="DZ27" s="25">
        <f t="shared" ca="1" si="52"/>
        <v>27.255358640039983</v>
      </c>
      <c r="EA27" s="25">
        <f t="shared" ca="1" si="52"/>
        <v>27.255358640039983</v>
      </c>
      <c r="EB27" s="25">
        <f t="shared" ca="1" si="52"/>
        <v>27.255358640039983</v>
      </c>
      <c r="EC27" s="25">
        <f t="shared" ca="1" si="52"/>
        <v>27.255358640039983</v>
      </c>
      <c r="ED27" s="25">
        <f t="shared" ca="1" si="52"/>
        <v>27.255358640039983</v>
      </c>
      <c r="EE27" s="25">
        <f t="shared" ca="1" si="52"/>
        <v>28.890680158442454</v>
      </c>
      <c r="EF27" s="25">
        <f t="shared" ca="1" si="52"/>
        <v>28.890680158442454</v>
      </c>
      <c r="EG27" s="25">
        <f t="shared" ca="1" si="52"/>
        <v>28.890680158442454</v>
      </c>
      <c r="EH27" s="25">
        <f t="shared" ca="1" si="52"/>
        <v>28.890680158442454</v>
      </c>
      <c r="EI27" s="25">
        <f t="shared" ca="1" si="52"/>
        <v>28.890680158442454</v>
      </c>
      <c r="EJ27" s="25">
        <f t="shared" ca="1" si="52"/>
        <v>28.890680158442454</v>
      </c>
      <c r="EK27" s="25">
        <f t="shared" ca="1" si="52"/>
        <v>28.890680158442454</v>
      </c>
      <c r="EL27" s="25">
        <f t="shared" ca="1" si="52"/>
        <v>28.890680158442454</v>
      </c>
      <c r="EM27" s="25">
        <f t="shared" ca="1" si="52"/>
        <v>28.890680158442454</v>
      </c>
      <c r="EN27" s="25">
        <f t="shared" ca="1" si="52"/>
        <v>28.890680158442454</v>
      </c>
      <c r="EO27" s="25">
        <f t="shared" ca="1" si="52"/>
        <v>28.890680158442454</v>
      </c>
      <c r="EP27" s="25">
        <f t="shared" ca="1" si="52"/>
        <v>28.890680158442454</v>
      </c>
      <c r="EQ27" s="25">
        <f t="shared" ca="1" si="52"/>
        <v>30.624120967948929</v>
      </c>
      <c r="ER27" s="25">
        <f t="shared" ca="1" si="52"/>
        <v>30.624120967948929</v>
      </c>
      <c r="ES27" s="25">
        <f t="shared" ca="1" si="52"/>
        <v>30.624120967948929</v>
      </c>
      <c r="ET27" s="25">
        <f t="shared" ca="1" si="52"/>
        <v>30.624120967948929</v>
      </c>
      <c r="EU27" s="25">
        <f t="shared" ca="1" si="52"/>
        <v>30.624120967948929</v>
      </c>
      <c r="EV27" s="25">
        <f t="shared" ca="1" si="52"/>
        <v>30.624120967948929</v>
      </c>
      <c r="EW27" s="25">
        <f t="shared" ca="1" si="52"/>
        <v>30.624120967948929</v>
      </c>
      <c r="EX27" s="25">
        <f t="shared" ca="1" si="52"/>
        <v>30.624120967948929</v>
      </c>
      <c r="EY27" s="25">
        <f t="shared" ca="1" si="52"/>
        <v>30.624120967948929</v>
      </c>
      <c r="EZ27" s="25">
        <f t="shared" ca="1" si="52"/>
        <v>30.624120967948929</v>
      </c>
      <c r="FA27" s="25">
        <f t="shared" ca="1" si="52"/>
        <v>30.624120967948929</v>
      </c>
      <c r="FB27" s="25">
        <f t="shared" ca="1" si="52"/>
        <v>30.624120967948929</v>
      </c>
      <c r="FC27" s="25">
        <f t="shared" ca="1" si="52"/>
        <v>32.461568226025904</v>
      </c>
      <c r="FD27" s="25">
        <f t="shared" ca="1" si="52"/>
        <v>32.461568226025904</v>
      </c>
      <c r="FE27" s="25">
        <f t="shared" ca="1" si="52"/>
        <v>32.461568226025904</v>
      </c>
      <c r="FF27" s="25">
        <f t="shared" ca="1" si="51"/>
        <v>32.461568226025904</v>
      </c>
      <c r="FG27" s="25">
        <f t="shared" ca="1" si="48"/>
        <v>32.461568226025904</v>
      </c>
      <c r="FH27" s="25">
        <f t="shared" ca="1" si="48"/>
        <v>32.461568226025904</v>
      </c>
      <c r="FI27" s="25">
        <f t="shared" ca="1" si="48"/>
        <v>32.461568226025904</v>
      </c>
      <c r="FJ27" s="25">
        <f t="shared" ca="1" si="48"/>
        <v>32.461568226025904</v>
      </c>
      <c r="FK27" s="25">
        <f t="shared" ca="1" si="48"/>
        <v>32.461568226025904</v>
      </c>
      <c r="FL27" s="25">
        <f t="shared" ca="1" si="48"/>
        <v>32.461568226025904</v>
      </c>
      <c r="FM27" s="25">
        <f t="shared" ca="1" si="48"/>
        <v>32.461568226025904</v>
      </c>
    </row>
    <row r="28" spans="2:169" ht="15" customHeight="1">
      <c r="B28" s="170"/>
      <c r="C28" s="307" t="s">
        <v>74</v>
      </c>
      <c r="D28" s="312" t="b">
        <v>0</v>
      </c>
      <c r="E28" s="312" t="b">
        <v>0</v>
      </c>
      <c r="F28" s="224" t="s">
        <v>112</v>
      </c>
      <c r="G28" s="175"/>
      <c r="H28" s="25">
        <f t="shared" ca="1" si="49"/>
        <v>516.85797900000011</v>
      </c>
      <c r="I28" s="25">
        <f t="shared" ca="1" si="49"/>
        <v>290.61548056250012</v>
      </c>
      <c r="J28" s="25">
        <f t="shared" ca="1" si="49"/>
        <v>303.47125459062494</v>
      </c>
      <c r="K28" s="25">
        <f t="shared" ca="1" si="49"/>
        <v>316.96981732015638</v>
      </c>
      <c r="L28" s="25">
        <f t="shared" ca="1" si="49"/>
        <v>331.14330818616412</v>
      </c>
      <c r="M28" s="25">
        <f t="shared" ca="1" si="49"/>
        <v>346.02547359547231</v>
      </c>
      <c r="O28" s="222">
        <v>0</v>
      </c>
      <c r="P28" s="222">
        <v>21.041</v>
      </c>
      <c r="Q28" s="222">
        <v>30.15175</v>
      </c>
      <c r="R28" s="222">
        <v>55.870750000000001</v>
      </c>
      <c r="S28" s="222">
        <v>110.82125000000001</v>
      </c>
      <c r="T28" s="222">
        <v>67.533749999999998</v>
      </c>
      <c r="U28" s="222">
        <v>36.194000000000003</v>
      </c>
      <c r="V28" s="222">
        <v>24.522690000000001</v>
      </c>
      <c r="W28" s="222">
        <v>51.588099999999976</v>
      </c>
      <c r="X28" s="222">
        <v>38.54042000000004</v>
      </c>
      <c r="Y28" s="222">
        <v>30.49426900000001</v>
      </c>
      <c r="Z28" s="222">
        <v>50.1</v>
      </c>
      <c r="AA28" s="222">
        <v>0</v>
      </c>
      <c r="AB28" s="222">
        <v>21.42629004687501</v>
      </c>
      <c r="AC28" s="222">
        <v>21.426290046875003</v>
      </c>
      <c r="AD28" s="222">
        <v>43.92629004687501</v>
      </c>
      <c r="AE28" s="222">
        <v>21.42629004687501</v>
      </c>
      <c r="AF28" s="222">
        <v>21.42629004687501</v>
      </c>
      <c r="AG28" s="222">
        <v>21.42629004687501</v>
      </c>
      <c r="AH28" s="222">
        <v>21.42629004687501</v>
      </c>
      <c r="AI28" s="222">
        <v>21.426290046875003</v>
      </c>
      <c r="AJ28" s="222">
        <v>21.426290046875003</v>
      </c>
      <c r="AK28" s="222">
        <v>21.426290046875003</v>
      </c>
      <c r="AL28" s="222">
        <v>53.852580093750014</v>
      </c>
      <c r="AM28" s="222"/>
      <c r="AN28" s="222">
        <v>22.497604549218742</v>
      </c>
      <c r="AO28" s="222">
        <v>22.497604549218735</v>
      </c>
      <c r="AP28" s="222">
        <v>44.997604549218735</v>
      </c>
      <c r="AQ28" s="222">
        <v>22.497604549218742</v>
      </c>
      <c r="AR28" s="222">
        <v>22.497604549218735</v>
      </c>
      <c r="AS28" s="222">
        <v>22.497604549218735</v>
      </c>
      <c r="AT28" s="222">
        <v>22.497604549218742</v>
      </c>
      <c r="AU28" s="222">
        <v>22.497604549218735</v>
      </c>
      <c r="AV28" s="222">
        <v>22.497604549218735</v>
      </c>
      <c r="AW28" s="222">
        <v>22.497604549218742</v>
      </c>
      <c r="AX28" s="222">
        <v>55.995209098437485</v>
      </c>
      <c r="AY28" s="222"/>
      <c r="AZ28" s="222">
        <v>23.622484776679698</v>
      </c>
      <c r="BA28" s="222">
        <v>23.622484776679698</v>
      </c>
      <c r="BB28" s="222">
        <v>46.122484776679705</v>
      </c>
      <c r="BC28" s="222">
        <v>23.622484776679698</v>
      </c>
      <c r="BD28" s="222">
        <v>23.622484776679705</v>
      </c>
      <c r="BE28" s="222">
        <v>23.622484776679698</v>
      </c>
      <c r="BF28" s="222">
        <v>23.622484776679698</v>
      </c>
      <c r="BG28" s="222">
        <v>23.622484776679698</v>
      </c>
      <c r="BH28" s="222">
        <v>23.622484776679705</v>
      </c>
      <c r="BI28" s="222">
        <v>23.622484776679698</v>
      </c>
      <c r="BJ28" s="222">
        <v>58.244969553359418</v>
      </c>
      <c r="BK28" s="222"/>
      <c r="BL28" s="222">
        <v>24.803609015513679</v>
      </c>
      <c r="BM28" s="222">
        <v>24.803609015513679</v>
      </c>
      <c r="BN28" s="222">
        <v>47.303609015513672</v>
      </c>
      <c r="BO28" s="222">
        <v>24.803609015513672</v>
      </c>
      <c r="BP28" s="222">
        <v>24.803609015513672</v>
      </c>
      <c r="BQ28" s="222">
        <v>24.803609015513672</v>
      </c>
      <c r="BR28" s="222">
        <v>24.803609015513672</v>
      </c>
      <c r="BS28" s="222">
        <v>24.803609015513679</v>
      </c>
      <c r="BT28" s="222">
        <v>24.803609015513672</v>
      </c>
      <c r="BU28" s="222">
        <v>24.803609015513679</v>
      </c>
      <c r="BV28" s="222">
        <v>60.607218031027351</v>
      </c>
      <c r="BW28" s="222"/>
      <c r="BX28" s="222">
        <v>26.043789466289361</v>
      </c>
      <c r="BY28" s="222">
        <v>26.043789466289361</v>
      </c>
      <c r="BZ28" s="222">
        <v>48.543789466289368</v>
      </c>
      <c r="CA28" s="222">
        <v>26.043789466289354</v>
      </c>
      <c r="CB28" s="222">
        <v>26.043789466289361</v>
      </c>
      <c r="CC28" s="222">
        <v>26.043789466289361</v>
      </c>
      <c r="CD28" s="222">
        <v>26.043789466289361</v>
      </c>
      <c r="CE28" s="222">
        <v>26.043789466289368</v>
      </c>
      <c r="CF28" s="222">
        <v>26.043789466289361</v>
      </c>
      <c r="CG28" s="222">
        <v>26.043789466289354</v>
      </c>
      <c r="CH28" s="222">
        <v>63.087578932578722</v>
      </c>
      <c r="CJ28" s="285"/>
      <c r="CK28" s="286">
        <v>0.25</v>
      </c>
      <c r="CM28" s="25">
        <f t="shared" ca="1" si="50"/>
        <v>247.82188625000001</v>
      </c>
      <c r="CN28" s="25">
        <f t="shared" ca="1" si="50"/>
        <v>288.73919051562507</v>
      </c>
      <c r="CO28" s="25">
        <f t="shared" ca="1" si="50"/>
        <v>302.39994008828126</v>
      </c>
      <c r="CP28" s="25">
        <f t="shared" ca="1" si="50"/>
        <v>315.84493709269537</v>
      </c>
      <c r="CQ28" s="25">
        <f t="shared" ca="1" si="50"/>
        <v>329.96218394733017</v>
      </c>
      <c r="CR28" s="25">
        <f t="shared" ca="1" si="50"/>
        <v>344.7852931446966</v>
      </c>
      <c r="CT28" s="222">
        <v>0</v>
      </c>
      <c r="CU28" s="25">
        <f ca="1">IF(CU$10="","",$CK28*SUM(CT33:CT42))</f>
        <v>21.265709999999999</v>
      </c>
      <c r="CV28" s="25">
        <f t="shared" ref="CV28:FG28" ca="1" si="53">IF(CV$10="","",$CK28*SUM(CU33:CU42))</f>
        <v>13.041494999999999</v>
      </c>
      <c r="CW28" s="25">
        <f t="shared" ca="1" si="53"/>
        <v>38.388494999999999</v>
      </c>
      <c r="CX28" s="25">
        <f t="shared" ca="1" si="53"/>
        <v>18.012549999999994</v>
      </c>
      <c r="CY28" s="25">
        <f t="shared" ca="1" si="53"/>
        <v>14.304377500000003</v>
      </c>
      <c r="CZ28" s="25">
        <f t="shared" ca="1" si="53"/>
        <v>22.311106500000005</v>
      </c>
      <c r="DA28" s="25">
        <f t="shared" ca="1" si="53"/>
        <v>16.186250000000001</v>
      </c>
      <c r="DB28" s="25">
        <f t="shared" ca="1" si="53"/>
        <v>31.288861750000009</v>
      </c>
      <c r="DC28" s="25">
        <f t="shared" ca="1" si="53"/>
        <v>22.978771500000001</v>
      </c>
      <c r="DD28" s="25">
        <f t="shared" ca="1" si="53"/>
        <v>30.494269000000003</v>
      </c>
      <c r="DE28" s="25">
        <f t="shared" ca="1" si="53"/>
        <v>19.55</v>
      </c>
      <c r="DF28" s="25">
        <f t="shared" ca="1" si="53"/>
        <v>30.55</v>
      </c>
      <c r="DG28" s="25">
        <f t="shared" ca="1" si="53"/>
        <v>21.426290046875003</v>
      </c>
      <c r="DH28" s="25">
        <f t="shared" ca="1" si="53"/>
        <v>21.426290046875003</v>
      </c>
      <c r="DI28" s="25">
        <f t="shared" ca="1" si="53"/>
        <v>43.92629004687501</v>
      </c>
      <c r="DJ28" s="25">
        <f t="shared" ca="1" si="53"/>
        <v>21.426290046875003</v>
      </c>
      <c r="DK28" s="25">
        <f t="shared" ca="1" si="53"/>
        <v>21.426290046875003</v>
      </c>
      <c r="DL28" s="25">
        <f t="shared" ca="1" si="53"/>
        <v>21.426290046875003</v>
      </c>
      <c r="DM28" s="25">
        <f t="shared" ca="1" si="53"/>
        <v>21.426290046875003</v>
      </c>
      <c r="DN28" s="25">
        <f t="shared" ca="1" si="53"/>
        <v>21.426290046875003</v>
      </c>
      <c r="DO28" s="25">
        <f t="shared" ca="1" si="53"/>
        <v>21.426290046875003</v>
      </c>
      <c r="DP28" s="25">
        <f t="shared" ca="1" si="53"/>
        <v>21.426290046875003</v>
      </c>
      <c r="DQ28" s="25">
        <f t="shared" ca="1" si="53"/>
        <v>21.426290046875003</v>
      </c>
      <c r="DR28" s="25">
        <f t="shared" ca="1" si="53"/>
        <v>32.426290046875003</v>
      </c>
      <c r="DS28" s="25">
        <f t="shared" ca="1" si="53"/>
        <v>22.497604549218753</v>
      </c>
      <c r="DT28" s="25">
        <f t="shared" ca="1" si="53"/>
        <v>22.497604549218753</v>
      </c>
      <c r="DU28" s="25">
        <f t="shared" ca="1" si="53"/>
        <v>44.997604549218757</v>
      </c>
      <c r="DV28" s="25">
        <f t="shared" ca="1" si="53"/>
        <v>22.497604549218753</v>
      </c>
      <c r="DW28" s="25">
        <f t="shared" ca="1" si="53"/>
        <v>22.497604549218753</v>
      </c>
      <c r="DX28" s="25">
        <f t="shared" ca="1" si="53"/>
        <v>22.497604549218753</v>
      </c>
      <c r="DY28" s="25">
        <f t="shared" ca="1" si="53"/>
        <v>22.497604549218753</v>
      </c>
      <c r="DZ28" s="25">
        <f t="shared" ca="1" si="53"/>
        <v>22.497604549218753</v>
      </c>
      <c r="EA28" s="25">
        <f t="shared" ca="1" si="53"/>
        <v>22.497604549218753</v>
      </c>
      <c r="EB28" s="25">
        <f t="shared" ca="1" si="53"/>
        <v>22.497604549218753</v>
      </c>
      <c r="EC28" s="25">
        <f t="shared" ca="1" si="53"/>
        <v>22.497604549218753</v>
      </c>
      <c r="ED28" s="25">
        <f t="shared" ca="1" si="53"/>
        <v>33.49760454921875</v>
      </c>
      <c r="EE28" s="25">
        <f t="shared" ca="1" si="53"/>
        <v>23.622484776679691</v>
      </c>
      <c r="EF28" s="25">
        <f t="shared" ca="1" si="53"/>
        <v>23.622484776679691</v>
      </c>
      <c r="EG28" s="25">
        <f t="shared" ca="1" si="53"/>
        <v>46.122484776679691</v>
      </c>
      <c r="EH28" s="25">
        <f t="shared" ca="1" si="53"/>
        <v>23.622484776679691</v>
      </c>
      <c r="EI28" s="25">
        <f t="shared" ca="1" si="53"/>
        <v>23.622484776679691</v>
      </c>
      <c r="EJ28" s="25">
        <f t="shared" ca="1" si="53"/>
        <v>23.622484776679691</v>
      </c>
      <c r="EK28" s="25">
        <f t="shared" ca="1" si="53"/>
        <v>23.622484776679691</v>
      </c>
      <c r="EL28" s="25">
        <f t="shared" ca="1" si="53"/>
        <v>23.622484776679691</v>
      </c>
      <c r="EM28" s="25">
        <f t="shared" ca="1" si="53"/>
        <v>23.622484776679691</v>
      </c>
      <c r="EN28" s="25">
        <f t="shared" ca="1" si="53"/>
        <v>23.622484776679691</v>
      </c>
      <c r="EO28" s="25">
        <f t="shared" ca="1" si="53"/>
        <v>23.622484776679691</v>
      </c>
      <c r="EP28" s="25">
        <f t="shared" ca="1" si="53"/>
        <v>34.622484776679691</v>
      </c>
      <c r="EQ28" s="25">
        <f t="shared" ca="1" si="53"/>
        <v>24.803609015513675</v>
      </c>
      <c r="ER28" s="25">
        <f t="shared" ca="1" si="53"/>
        <v>24.803609015513675</v>
      </c>
      <c r="ES28" s="25">
        <f t="shared" ca="1" si="53"/>
        <v>47.303609015513672</v>
      </c>
      <c r="ET28" s="25">
        <f t="shared" ca="1" si="53"/>
        <v>24.803609015513675</v>
      </c>
      <c r="EU28" s="25">
        <f t="shared" ca="1" si="53"/>
        <v>24.803609015513675</v>
      </c>
      <c r="EV28" s="25">
        <f t="shared" ca="1" si="53"/>
        <v>24.803609015513675</v>
      </c>
      <c r="EW28" s="25">
        <f t="shared" ca="1" si="53"/>
        <v>24.803609015513675</v>
      </c>
      <c r="EX28" s="25">
        <f t="shared" ca="1" si="53"/>
        <v>24.803609015513675</v>
      </c>
      <c r="EY28" s="25">
        <f t="shared" ca="1" si="53"/>
        <v>24.803609015513675</v>
      </c>
      <c r="EZ28" s="25">
        <f t="shared" ca="1" si="53"/>
        <v>24.803609015513675</v>
      </c>
      <c r="FA28" s="25">
        <f t="shared" ca="1" si="53"/>
        <v>24.803609015513675</v>
      </c>
      <c r="FB28" s="25">
        <f t="shared" ca="1" si="53"/>
        <v>35.803609015513672</v>
      </c>
      <c r="FC28" s="25">
        <f t="shared" ca="1" si="53"/>
        <v>26.043789466289365</v>
      </c>
      <c r="FD28" s="25">
        <f t="shared" ca="1" si="53"/>
        <v>26.043789466289365</v>
      </c>
      <c r="FE28" s="25">
        <f t="shared" ca="1" si="53"/>
        <v>48.543789466289368</v>
      </c>
      <c r="FF28" s="25">
        <f t="shared" ca="1" si="53"/>
        <v>26.043789466289365</v>
      </c>
      <c r="FG28" s="25">
        <f t="shared" ca="1" si="53"/>
        <v>26.043789466289365</v>
      </c>
      <c r="FH28" s="25">
        <f t="shared" ref="FH28:FM28" ca="1" si="54">IF(FH$10="","",$CK28*SUM(FG33:FG42))</f>
        <v>26.043789466289365</v>
      </c>
      <c r="FI28" s="25">
        <f t="shared" ca="1" si="54"/>
        <v>26.043789466289365</v>
      </c>
      <c r="FJ28" s="25">
        <f t="shared" ca="1" si="54"/>
        <v>26.043789466289365</v>
      </c>
      <c r="FK28" s="25">
        <f t="shared" ca="1" si="54"/>
        <v>26.043789466289365</v>
      </c>
      <c r="FL28" s="25">
        <f t="shared" ca="1" si="54"/>
        <v>26.043789466289365</v>
      </c>
      <c r="FM28" s="25">
        <f t="shared" ca="1" si="54"/>
        <v>26.043789466289365</v>
      </c>
    </row>
    <row r="29" spans="2:169" ht="15" customHeight="1">
      <c r="B29" s="170"/>
      <c r="C29" s="307" t="s">
        <v>74</v>
      </c>
      <c r="D29" s="312" t="b">
        <v>0</v>
      </c>
      <c r="E29" s="312" t="b">
        <v>1</v>
      </c>
      <c r="F29" s="224" t="s">
        <v>113</v>
      </c>
      <c r="G29" s="175"/>
      <c r="H29" s="25">
        <f t="shared" ca="1" si="49"/>
        <v>59.46</v>
      </c>
      <c r="I29" s="25">
        <f t="shared" ca="1" si="49"/>
        <v>0</v>
      </c>
      <c r="J29" s="25">
        <f t="shared" ca="1" si="49"/>
        <v>0</v>
      </c>
      <c r="K29" s="25">
        <f t="shared" ca="1" si="49"/>
        <v>0</v>
      </c>
      <c r="L29" s="25">
        <f t="shared" ca="1" si="49"/>
        <v>0</v>
      </c>
      <c r="M29" s="25">
        <f t="shared" ca="1" si="49"/>
        <v>0</v>
      </c>
      <c r="O29" s="222">
        <v>2.59</v>
      </c>
      <c r="P29" s="222">
        <v>4.0250000000000004</v>
      </c>
      <c r="Q29" s="222">
        <v>12.67</v>
      </c>
      <c r="R29" s="222">
        <v>4.2750000000000004</v>
      </c>
      <c r="S29" s="222">
        <v>0</v>
      </c>
      <c r="T29" s="222">
        <v>9.58</v>
      </c>
      <c r="U29" s="222">
        <v>5.18</v>
      </c>
      <c r="V29" s="222">
        <v>3.37</v>
      </c>
      <c r="W29" s="222">
        <v>6.99</v>
      </c>
      <c r="X29" s="222">
        <v>0.78</v>
      </c>
      <c r="Y29" s="222">
        <v>5</v>
      </c>
      <c r="Z29" s="222">
        <v>5</v>
      </c>
      <c r="AA29" s="222">
        <v>0</v>
      </c>
      <c r="AB29" s="222">
        <v>0</v>
      </c>
      <c r="AC29" s="222">
        <v>0</v>
      </c>
      <c r="AD29" s="222">
        <v>0</v>
      </c>
      <c r="AE29" s="222">
        <v>0</v>
      </c>
      <c r="AF29" s="222">
        <v>0</v>
      </c>
      <c r="AG29" s="222">
        <v>0</v>
      </c>
      <c r="AH29" s="222">
        <v>0</v>
      </c>
      <c r="AI29" s="222">
        <v>0</v>
      </c>
      <c r="AJ29" s="222">
        <v>0</v>
      </c>
      <c r="AK29" s="222">
        <v>0</v>
      </c>
      <c r="AL29" s="222">
        <v>0</v>
      </c>
      <c r="AM29" s="222">
        <v>0</v>
      </c>
      <c r="AN29" s="222">
        <v>0</v>
      </c>
      <c r="AO29" s="222">
        <v>0</v>
      </c>
      <c r="AP29" s="222">
        <v>0</v>
      </c>
      <c r="AQ29" s="222">
        <v>0</v>
      </c>
      <c r="AR29" s="222">
        <v>0</v>
      </c>
      <c r="AS29" s="222">
        <v>0</v>
      </c>
      <c r="AT29" s="222">
        <v>0</v>
      </c>
      <c r="AU29" s="222">
        <v>0</v>
      </c>
      <c r="AV29" s="222">
        <v>0</v>
      </c>
      <c r="AW29" s="222">
        <v>0</v>
      </c>
      <c r="AX29" s="222">
        <v>0</v>
      </c>
      <c r="AY29" s="222">
        <v>0</v>
      </c>
      <c r="AZ29" s="222">
        <v>0</v>
      </c>
      <c r="BA29" s="222">
        <v>0</v>
      </c>
      <c r="BB29" s="222">
        <v>0</v>
      </c>
      <c r="BC29" s="222">
        <v>0</v>
      </c>
      <c r="BD29" s="222">
        <v>0</v>
      </c>
      <c r="BE29" s="222">
        <v>0</v>
      </c>
      <c r="BF29" s="222">
        <v>0</v>
      </c>
      <c r="BG29" s="222">
        <v>0</v>
      </c>
      <c r="BH29" s="222">
        <v>0</v>
      </c>
      <c r="BI29" s="222">
        <v>0</v>
      </c>
      <c r="BJ29" s="222">
        <v>0</v>
      </c>
      <c r="BK29" s="222">
        <v>0</v>
      </c>
      <c r="BL29" s="222">
        <v>0</v>
      </c>
      <c r="BM29" s="222">
        <v>0</v>
      </c>
      <c r="BN29" s="222">
        <v>0</v>
      </c>
      <c r="BO29" s="222">
        <v>0</v>
      </c>
      <c r="BP29" s="222">
        <v>0</v>
      </c>
      <c r="BQ29" s="222">
        <v>0</v>
      </c>
      <c r="BR29" s="222">
        <v>0</v>
      </c>
      <c r="BS29" s="222">
        <v>0</v>
      </c>
      <c r="BT29" s="222">
        <v>0</v>
      </c>
      <c r="BU29" s="222">
        <v>0</v>
      </c>
      <c r="BV29" s="222">
        <v>0</v>
      </c>
      <c r="BW29" s="222">
        <v>0</v>
      </c>
      <c r="BX29" s="222">
        <v>0</v>
      </c>
      <c r="BY29" s="222">
        <v>0</v>
      </c>
      <c r="BZ29" s="222">
        <v>0</v>
      </c>
      <c r="CA29" s="222">
        <v>0</v>
      </c>
      <c r="CB29" s="222">
        <v>0</v>
      </c>
      <c r="CC29" s="222">
        <v>0</v>
      </c>
      <c r="CD29" s="222">
        <v>0</v>
      </c>
      <c r="CE29" s="222">
        <v>0</v>
      </c>
      <c r="CF29" s="222">
        <v>0</v>
      </c>
      <c r="CG29" s="222">
        <v>0</v>
      </c>
      <c r="CH29" s="222">
        <v>0</v>
      </c>
      <c r="CJ29" s="285">
        <v>0</v>
      </c>
      <c r="CK29" s="286">
        <v>1</v>
      </c>
      <c r="CM29" s="25">
        <f t="shared" ca="1" si="50"/>
        <v>59.46</v>
      </c>
      <c r="CN29" s="25">
        <f t="shared" ca="1" si="50"/>
        <v>0</v>
      </c>
      <c r="CO29" s="25">
        <f t="shared" ca="1" si="50"/>
        <v>0</v>
      </c>
      <c r="CP29" s="25">
        <f t="shared" ca="1" si="50"/>
        <v>0</v>
      </c>
      <c r="CQ29" s="25">
        <f t="shared" ca="1" si="50"/>
        <v>0</v>
      </c>
      <c r="CR29" s="25">
        <f t="shared" ca="1" si="50"/>
        <v>0</v>
      </c>
      <c r="CT29" s="25">
        <f t="shared" ref="CT29:CT39" ca="1" si="55">IF(CT$10="","",IF(CT$7&lt;$CJ29,0,$CK29*OFFSET(O29,0,-$CJ29)))</f>
        <v>2.59</v>
      </c>
      <c r="CU29" s="25">
        <f t="shared" ref="CU29:DJ31" ca="1" si="56">IF(CU$10="","",IF(CU$7&lt;$CJ29,0,$CK29*OFFSET(P29,0,-$CJ29)))</f>
        <v>4.0250000000000004</v>
      </c>
      <c r="CV29" s="25">
        <f t="shared" ca="1" si="56"/>
        <v>12.67</v>
      </c>
      <c r="CW29" s="25">
        <f t="shared" ca="1" si="56"/>
        <v>4.2750000000000004</v>
      </c>
      <c r="CX29" s="25">
        <f t="shared" ca="1" si="56"/>
        <v>0</v>
      </c>
      <c r="CY29" s="25">
        <f t="shared" ca="1" si="56"/>
        <v>9.58</v>
      </c>
      <c r="CZ29" s="25">
        <f t="shared" ca="1" si="56"/>
        <v>5.18</v>
      </c>
      <c r="DA29" s="25">
        <f t="shared" ca="1" si="56"/>
        <v>3.37</v>
      </c>
      <c r="DB29" s="25">
        <f t="shared" ca="1" si="56"/>
        <v>6.99</v>
      </c>
      <c r="DC29" s="25">
        <f t="shared" ca="1" si="56"/>
        <v>0.78</v>
      </c>
      <c r="DD29" s="25">
        <f t="shared" ca="1" si="56"/>
        <v>5</v>
      </c>
      <c r="DE29" s="25">
        <f t="shared" ca="1" si="56"/>
        <v>5</v>
      </c>
      <c r="DF29" s="25">
        <f t="shared" ca="1" si="56"/>
        <v>0</v>
      </c>
      <c r="DG29" s="25">
        <f t="shared" ca="1" si="56"/>
        <v>0</v>
      </c>
      <c r="DH29" s="25">
        <f t="shared" ca="1" si="56"/>
        <v>0</v>
      </c>
      <c r="DI29" s="25">
        <f t="shared" ca="1" si="56"/>
        <v>0</v>
      </c>
      <c r="DJ29" s="25">
        <f t="shared" ca="1" si="56"/>
        <v>0</v>
      </c>
      <c r="DK29" s="25">
        <f t="shared" ref="DK29:DZ31" ca="1" si="57">IF(DK$10="","",IF(DK$7&lt;$CJ29,0,$CK29*OFFSET(AF29,0,-$CJ29)))</f>
        <v>0</v>
      </c>
      <c r="DL29" s="25">
        <f t="shared" ca="1" si="57"/>
        <v>0</v>
      </c>
      <c r="DM29" s="25">
        <f t="shared" ca="1" si="57"/>
        <v>0</v>
      </c>
      <c r="DN29" s="25">
        <f t="shared" ca="1" si="57"/>
        <v>0</v>
      </c>
      <c r="DO29" s="25">
        <f t="shared" ca="1" si="57"/>
        <v>0</v>
      </c>
      <c r="DP29" s="25">
        <f t="shared" ca="1" si="57"/>
        <v>0</v>
      </c>
      <c r="DQ29" s="25">
        <f t="shared" ca="1" si="57"/>
        <v>0</v>
      </c>
      <c r="DR29" s="25">
        <f t="shared" ca="1" si="57"/>
        <v>0</v>
      </c>
      <c r="DS29" s="25">
        <f t="shared" ca="1" si="57"/>
        <v>0</v>
      </c>
      <c r="DT29" s="25">
        <f t="shared" ca="1" si="57"/>
        <v>0</v>
      </c>
      <c r="DU29" s="25">
        <f t="shared" ca="1" si="57"/>
        <v>0</v>
      </c>
      <c r="DV29" s="25">
        <f t="shared" ca="1" si="57"/>
        <v>0</v>
      </c>
      <c r="DW29" s="25">
        <f t="shared" ca="1" si="57"/>
        <v>0</v>
      </c>
      <c r="DX29" s="25">
        <f t="shared" ca="1" si="57"/>
        <v>0</v>
      </c>
      <c r="DY29" s="25">
        <f t="shared" ca="1" si="57"/>
        <v>0</v>
      </c>
      <c r="DZ29" s="25">
        <f t="shared" ca="1" si="57"/>
        <v>0</v>
      </c>
      <c r="EA29" s="25">
        <f t="shared" ref="EA29:EP31" ca="1" si="58">IF(EA$10="","",IF(EA$7&lt;$CJ29,0,$CK29*OFFSET(AV29,0,-$CJ29)))</f>
        <v>0</v>
      </c>
      <c r="EB29" s="25">
        <f t="shared" ca="1" si="58"/>
        <v>0</v>
      </c>
      <c r="EC29" s="25">
        <f t="shared" ca="1" si="58"/>
        <v>0</v>
      </c>
      <c r="ED29" s="25">
        <f t="shared" ca="1" si="58"/>
        <v>0</v>
      </c>
      <c r="EE29" s="25">
        <f t="shared" ca="1" si="58"/>
        <v>0</v>
      </c>
      <c r="EF29" s="25">
        <f t="shared" ca="1" si="58"/>
        <v>0</v>
      </c>
      <c r="EG29" s="25">
        <f t="shared" ca="1" si="58"/>
        <v>0</v>
      </c>
      <c r="EH29" s="25">
        <f t="shared" ca="1" si="58"/>
        <v>0</v>
      </c>
      <c r="EI29" s="25">
        <f t="shared" ca="1" si="58"/>
        <v>0</v>
      </c>
      <c r="EJ29" s="25">
        <f t="shared" ca="1" si="58"/>
        <v>0</v>
      </c>
      <c r="EK29" s="25">
        <f t="shared" ca="1" si="58"/>
        <v>0</v>
      </c>
      <c r="EL29" s="25">
        <f t="shared" ca="1" si="58"/>
        <v>0</v>
      </c>
      <c r="EM29" s="25">
        <f t="shared" ca="1" si="58"/>
        <v>0</v>
      </c>
      <c r="EN29" s="25">
        <f t="shared" ca="1" si="58"/>
        <v>0</v>
      </c>
      <c r="EO29" s="25">
        <f t="shared" ca="1" si="58"/>
        <v>0</v>
      </c>
      <c r="EP29" s="25">
        <f t="shared" ca="1" si="58"/>
        <v>0</v>
      </c>
      <c r="EQ29" s="25">
        <f t="shared" ref="EQ29:FF31" ca="1" si="59">IF(EQ$10="","",IF(EQ$7&lt;$CJ29,0,$CK29*OFFSET(BL29,0,-$CJ29)))</f>
        <v>0</v>
      </c>
      <c r="ER29" s="25">
        <f t="shared" ca="1" si="59"/>
        <v>0</v>
      </c>
      <c r="ES29" s="25">
        <f t="shared" ca="1" si="59"/>
        <v>0</v>
      </c>
      <c r="ET29" s="25">
        <f t="shared" ca="1" si="59"/>
        <v>0</v>
      </c>
      <c r="EU29" s="25">
        <f t="shared" ca="1" si="59"/>
        <v>0</v>
      </c>
      <c r="EV29" s="25">
        <f t="shared" ca="1" si="59"/>
        <v>0</v>
      </c>
      <c r="EW29" s="25">
        <f t="shared" ca="1" si="59"/>
        <v>0</v>
      </c>
      <c r="EX29" s="25">
        <f t="shared" ca="1" si="59"/>
        <v>0</v>
      </c>
      <c r="EY29" s="25">
        <f t="shared" ca="1" si="59"/>
        <v>0</v>
      </c>
      <c r="EZ29" s="25">
        <f t="shared" ca="1" si="59"/>
        <v>0</v>
      </c>
      <c r="FA29" s="25">
        <f t="shared" ca="1" si="59"/>
        <v>0</v>
      </c>
      <c r="FB29" s="25">
        <f t="shared" ca="1" si="59"/>
        <v>0</v>
      </c>
      <c r="FC29" s="25">
        <f t="shared" ca="1" si="59"/>
        <v>0</v>
      </c>
      <c r="FD29" s="25">
        <f t="shared" ca="1" si="59"/>
        <v>0</v>
      </c>
      <c r="FE29" s="25">
        <f t="shared" ca="1" si="59"/>
        <v>0</v>
      </c>
      <c r="FF29" s="25">
        <f t="shared" ca="1" si="59"/>
        <v>0</v>
      </c>
      <c r="FG29" s="25">
        <f t="shared" ref="FG29:FM31" ca="1" si="60">IF(FG$10="","",IF(FG$7&lt;$CJ29,0,$CK29*OFFSET(CB29,0,-$CJ29)))</f>
        <v>0</v>
      </c>
      <c r="FH29" s="25">
        <f t="shared" ca="1" si="60"/>
        <v>0</v>
      </c>
      <c r="FI29" s="25">
        <f t="shared" ca="1" si="60"/>
        <v>0</v>
      </c>
      <c r="FJ29" s="25">
        <f t="shared" ca="1" si="60"/>
        <v>0</v>
      </c>
      <c r="FK29" s="25">
        <f t="shared" ca="1" si="60"/>
        <v>0</v>
      </c>
      <c r="FL29" s="25">
        <f t="shared" ca="1" si="60"/>
        <v>0</v>
      </c>
      <c r="FM29" s="25">
        <f t="shared" ca="1" si="60"/>
        <v>0</v>
      </c>
    </row>
    <row r="30" spans="2:169" ht="15" customHeight="1">
      <c r="B30" s="170"/>
      <c r="C30" s="307" t="s">
        <v>74</v>
      </c>
      <c r="D30" s="312" t="b">
        <v>0</v>
      </c>
      <c r="E30" s="312" t="b">
        <v>1</v>
      </c>
      <c r="F30" s="224" t="s">
        <v>114</v>
      </c>
      <c r="G30" s="175"/>
      <c r="H30" s="25">
        <f t="shared" ca="1" si="49"/>
        <v>108.3</v>
      </c>
      <c r="I30" s="25">
        <f t="shared" ca="1" si="49"/>
        <v>0</v>
      </c>
      <c r="J30" s="25">
        <f t="shared" ca="1" si="49"/>
        <v>0</v>
      </c>
      <c r="K30" s="25">
        <f t="shared" ca="1" si="49"/>
        <v>0</v>
      </c>
      <c r="L30" s="25">
        <f t="shared" ca="1" si="49"/>
        <v>0</v>
      </c>
      <c r="M30" s="25">
        <f t="shared" ca="1" si="49"/>
        <v>0</v>
      </c>
      <c r="O30" s="222">
        <v>0</v>
      </c>
      <c r="P30" s="222">
        <v>0</v>
      </c>
      <c r="Q30" s="222">
        <v>0</v>
      </c>
      <c r="R30" s="222">
        <v>49.15</v>
      </c>
      <c r="S30" s="222">
        <v>49.15</v>
      </c>
      <c r="T30" s="222">
        <v>0</v>
      </c>
      <c r="U30" s="222">
        <v>0</v>
      </c>
      <c r="V30" s="222">
        <v>0</v>
      </c>
      <c r="W30" s="222">
        <v>0</v>
      </c>
      <c r="X30" s="222">
        <v>0</v>
      </c>
      <c r="Y30" s="222">
        <v>5</v>
      </c>
      <c r="Z30" s="222">
        <v>5</v>
      </c>
      <c r="AA30" s="222">
        <v>0</v>
      </c>
      <c r="AB30" s="222">
        <v>0</v>
      </c>
      <c r="AC30" s="222">
        <v>0</v>
      </c>
      <c r="AD30" s="222">
        <v>0</v>
      </c>
      <c r="AE30" s="222">
        <v>0</v>
      </c>
      <c r="AF30" s="222">
        <v>0</v>
      </c>
      <c r="AG30" s="222">
        <v>0</v>
      </c>
      <c r="AH30" s="222">
        <v>0</v>
      </c>
      <c r="AI30" s="222">
        <v>0</v>
      </c>
      <c r="AJ30" s="222">
        <v>0</v>
      </c>
      <c r="AK30" s="222">
        <v>0</v>
      </c>
      <c r="AL30" s="222">
        <v>0</v>
      </c>
      <c r="AM30" s="222">
        <v>0</v>
      </c>
      <c r="AN30" s="222">
        <v>0</v>
      </c>
      <c r="AO30" s="222">
        <v>0</v>
      </c>
      <c r="AP30" s="222">
        <v>0</v>
      </c>
      <c r="AQ30" s="222">
        <v>0</v>
      </c>
      <c r="AR30" s="222">
        <v>0</v>
      </c>
      <c r="AS30" s="222">
        <v>0</v>
      </c>
      <c r="AT30" s="222">
        <v>0</v>
      </c>
      <c r="AU30" s="222">
        <v>0</v>
      </c>
      <c r="AV30" s="222">
        <v>0</v>
      </c>
      <c r="AW30" s="222">
        <v>0</v>
      </c>
      <c r="AX30" s="222">
        <v>0</v>
      </c>
      <c r="AY30" s="222">
        <v>0</v>
      </c>
      <c r="AZ30" s="222">
        <v>0</v>
      </c>
      <c r="BA30" s="222">
        <v>0</v>
      </c>
      <c r="BB30" s="222">
        <v>0</v>
      </c>
      <c r="BC30" s="222">
        <v>0</v>
      </c>
      <c r="BD30" s="222">
        <v>0</v>
      </c>
      <c r="BE30" s="222">
        <v>0</v>
      </c>
      <c r="BF30" s="222">
        <v>0</v>
      </c>
      <c r="BG30" s="222">
        <v>0</v>
      </c>
      <c r="BH30" s="222">
        <v>0</v>
      </c>
      <c r="BI30" s="222">
        <v>0</v>
      </c>
      <c r="BJ30" s="222">
        <v>0</v>
      </c>
      <c r="BK30" s="222">
        <v>0</v>
      </c>
      <c r="BL30" s="222">
        <v>0</v>
      </c>
      <c r="BM30" s="222">
        <v>0</v>
      </c>
      <c r="BN30" s="222">
        <v>0</v>
      </c>
      <c r="BO30" s="222">
        <v>0</v>
      </c>
      <c r="BP30" s="222">
        <v>0</v>
      </c>
      <c r="BQ30" s="222">
        <v>0</v>
      </c>
      <c r="BR30" s="222">
        <v>0</v>
      </c>
      <c r="BS30" s="222">
        <v>0</v>
      </c>
      <c r="BT30" s="222">
        <v>0</v>
      </c>
      <c r="BU30" s="222">
        <v>0</v>
      </c>
      <c r="BV30" s="222">
        <v>0</v>
      </c>
      <c r="BW30" s="222">
        <v>0</v>
      </c>
      <c r="BX30" s="222">
        <v>0</v>
      </c>
      <c r="BY30" s="222">
        <v>0</v>
      </c>
      <c r="BZ30" s="222">
        <v>0</v>
      </c>
      <c r="CA30" s="222">
        <v>0</v>
      </c>
      <c r="CB30" s="222">
        <v>0</v>
      </c>
      <c r="CC30" s="222">
        <v>0</v>
      </c>
      <c r="CD30" s="222">
        <v>0</v>
      </c>
      <c r="CE30" s="222">
        <v>0</v>
      </c>
      <c r="CF30" s="222">
        <v>0</v>
      </c>
      <c r="CG30" s="222">
        <v>0</v>
      </c>
      <c r="CH30" s="222">
        <v>0</v>
      </c>
      <c r="CJ30" s="285">
        <v>0</v>
      </c>
      <c r="CK30" s="286">
        <v>1</v>
      </c>
      <c r="CM30" s="25">
        <f t="shared" ca="1" si="50"/>
        <v>108.3</v>
      </c>
      <c r="CN30" s="25">
        <f t="shared" ca="1" si="50"/>
        <v>0</v>
      </c>
      <c r="CO30" s="25">
        <f t="shared" ca="1" si="50"/>
        <v>0</v>
      </c>
      <c r="CP30" s="25">
        <f t="shared" ca="1" si="50"/>
        <v>0</v>
      </c>
      <c r="CQ30" s="25">
        <f t="shared" ca="1" si="50"/>
        <v>0</v>
      </c>
      <c r="CR30" s="25">
        <f t="shared" ca="1" si="50"/>
        <v>0</v>
      </c>
      <c r="CT30" s="25">
        <f t="shared" ca="1" si="55"/>
        <v>0</v>
      </c>
      <c r="CU30" s="25">
        <f t="shared" ca="1" si="56"/>
        <v>0</v>
      </c>
      <c r="CV30" s="25">
        <f t="shared" ca="1" si="56"/>
        <v>0</v>
      </c>
      <c r="CW30" s="25">
        <f t="shared" ca="1" si="56"/>
        <v>49.15</v>
      </c>
      <c r="CX30" s="25">
        <f t="shared" ca="1" si="56"/>
        <v>49.15</v>
      </c>
      <c r="CY30" s="25">
        <f t="shared" ca="1" si="56"/>
        <v>0</v>
      </c>
      <c r="CZ30" s="25">
        <f t="shared" ca="1" si="56"/>
        <v>0</v>
      </c>
      <c r="DA30" s="25">
        <f t="shared" ca="1" si="56"/>
        <v>0</v>
      </c>
      <c r="DB30" s="25">
        <f t="shared" ca="1" si="56"/>
        <v>0</v>
      </c>
      <c r="DC30" s="25">
        <f t="shared" ca="1" si="56"/>
        <v>0</v>
      </c>
      <c r="DD30" s="25">
        <f t="shared" ca="1" si="56"/>
        <v>5</v>
      </c>
      <c r="DE30" s="25">
        <f t="shared" ca="1" si="56"/>
        <v>5</v>
      </c>
      <c r="DF30" s="25">
        <f t="shared" ca="1" si="56"/>
        <v>0</v>
      </c>
      <c r="DG30" s="25">
        <f t="shared" ca="1" si="56"/>
        <v>0</v>
      </c>
      <c r="DH30" s="25">
        <f t="shared" ca="1" si="56"/>
        <v>0</v>
      </c>
      <c r="DI30" s="25">
        <f t="shared" ca="1" si="56"/>
        <v>0</v>
      </c>
      <c r="DJ30" s="25">
        <f t="shared" ca="1" si="56"/>
        <v>0</v>
      </c>
      <c r="DK30" s="25">
        <f t="shared" ca="1" si="57"/>
        <v>0</v>
      </c>
      <c r="DL30" s="25">
        <f t="shared" ca="1" si="57"/>
        <v>0</v>
      </c>
      <c r="DM30" s="25">
        <f t="shared" ca="1" si="57"/>
        <v>0</v>
      </c>
      <c r="DN30" s="25">
        <f t="shared" ca="1" si="57"/>
        <v>0</v>
      </c>
      <c r="DO30" s="25">
        <f t="shared" ca="1" si="57"/>
        <v>0</v>
      </c>
      <c r="DP30" s="25">
        <f t="shared" ca="1" si="57"/>
        <v>0</v>
      </c>
      <c r="DQ30" s="25">
        <f t="shared" ca="1" si="57"/>
        <v>0</v>
      </c>
      <c r="DR30" s="25">
        <f t="shared" ca="1" si="57"/>
        <v>0</v>
      </c>
      <c r="DS30" s="25">
        <f t="shared" ca="1" si="57"/>
        <v>0</v>
      </c>
      <c r="DT30" s="25">
        <f t="shared" ca="1" si="57"/>
        <v>0</v>
      </c>
      <c r="DU30" s="25">
        <f t="shared" ca="1" si="57"/>
        <v>0</v>
      </c>
      <c r="DV30" s="25">
        <f t="shared" ca="1" si="57"/>
        <v>0</v>
      </c>
      <c r="DW30" s="25">
        <f t="shared" ca="1" si="57"/>
        <v>0</v>
      </c>
      <c r="DX30" s="25">
        <f t="shared" ca="1" si="57"/>
        <v>0</v>
      </c>
      <c r="DY30" s="25">
        <f t="shared" ca="1" si="57"/>
        <v>0</v>
      </c>
      <c r="DZ30" s="25">
        <f t="shared" ca="1" si="57"/>
        <v>0</v>
      </c>
      <c r="EA30" s="25">
        <f t="shared" ca="1" si="58"/>
        <v>0</v>
      </c>
      <c r="EB30" s="25">
        <f t="shared" ca="1" si="58"/>
        <v>0</v>
      </c>
      <c r="EC30" s="25">
        <f t="shared" ca="1" si="58"/>
        <v>0</v>
      </c>
      <c r="ED30" s="25">
        <f t="shared" ca="1" si="58"/>
        <v>0</v>
      </c>
      <c r="EE30" s="25">
        <f t="shared" ca="1" si="58"/>
        <v>0</v>
      </c>
      <c r="EF30" s="25">
        <f t="shared" ca="1" si="58"/>
        <v>0</v>
      </c>
      <c r="EG30" s="25">
        <f t="shared" ca="1" si="58"/>
        <v>0</v>
      </c>
      <c r="EH30" s="25">
        <f t="shared" ca="1" si="58"/>
        <v>0</v>
      </c>
      <c r="EI30" s="25">
        <f t="shared" ca="1" si="58"/>
        <v>0</v>
      </c>
      <c r="EJ30" s="25">
        <f t="shared" ca="1" si="58"/>
        <v>0</v>
      </c>
      <c r="EK30" s="25">
        <f t="shared" ca="1" si="58"/>
        <v>0</v>
      </c>
      <c r="EL30" s="25">
        <f t="shared" ca="1" si="58"/>
        <v>0</v>
      </c>
      <c r="EM30" s="25">
        <f t="shared" ca="1" si="58"/>
        <v>0</v>
      </c>
      <c r="EN30" s="25">
        <f t="shared" ca="1" si="58"/>
        <v>0</v>
      </c>
      <c r="EO30" s="25">
        <f t="shared" ca="1" si="58"/>
        <v>0</v>
      </c>
      <c r="EP30" s="25">
        <f t="shared" ca="1" si="58"/>
        <v>0</v>
      </c>
      <c r="EQ30" s="25">
        <f t="shared" ca="1" si="59"/>
        <v>0</v>
      </c>
      <c r="ER30" s="25">
        <f t="shared" ca="1" si="59"/>
        <v>0</v>
      </c>
      <c r="ES30" s="25">
        <f t="shared" ca="1" si="59"/>
        <v>0</v>
      </c>
      <c r="ET30" s="25">
        <f t="shared" ca="1" si="59"/>
        <v>0</v>
      </c>
      <c r="EU30" s="25">
        <f t="shared" ca="1" si="59"/>
        <v>0</v>
      </c>
      <c r="EV30" s="25">
        <f t="shared" ca="1" si="59"/>
        <v>0</v>
      </c>
      <c r="EW30" s="25">
        <f t="shared" ca="1" si="59"/>
        <v>0</v>
      </c>
      <c r="EX30" s="25">
        <f t="shared" ca="1" si="59"/>
        <v>0</v>
      </c>
      <c r="EY30" s="25">
        <f t="shared" ca="1" si="59"/>
        <v>0</v>
      </c>
      <c r="EZ30" s="25">
        <f t="shared" ca="1" si="59"/>
        <v>0</v>
      </c>
      <c r="FA30" s="25">
        <f t="shared" ca="1" si="59"/>
        <v>0</v>
      </c>
      <c r="FB30" s="25">
        <f t="shared" ca="1" si="59"/>
        <v>0</v>
      </c>
      <c r="FC30" s="25">
        <f t="shared" ca="1" si="59"/>
        <v>0</v>
      </c>
      <c r="FD30" s="25">
        <f t="shared" ca="1" si="59"/>
        <v>0</v>
      </c>
      <c r="FE30" s="25">
        <f t="shared" ca="1" si="59"/>
        <v>0</v>
      </c>
      <c r="FF30" s="25">
        <f t="shared" ca="1" si="59"/>
        <v>0</v>
      </c>
      <c r="FG30" s="25">
        <f t="shared" ca="1" si="60"/>
        <v>0</v>
      </c>
      <c r="FH30" s="25">
        <f t="shared" ca="1" si="60"/>
        <v>0</v>
      </c>
      <c r="FI30" s="25">
        <f t="shared" ca="1" si="60"/>
        <v>0</v>
      </c>
      <c r="FJ30" s="25">
        <f t="shared" ca="1" si="60"/>
        <v>0</v>
      </c>
      <c r="FK30" s="25">
        <f t="shared" ca="1" si="60"/>
        <v>0</v>
      </c>
      <c r="FL30" s="25">
        <f t="shared" ca="1" si="60"/>
        <v>0</v>
      </c>
      <c r="FM30" s="25">
        <f t="shared" ca="1" si="60"/>
        <v>0</v>
      </c>
    </row>
    <row r="31" spans="2:169" ht="15" customHeight="1">
      <c r="B31" s="170"/>
      <c r="C31" s="307" t="s">
        <v>74</v>
      </c>
      <c r="D31" s="312" t="b">
        <v>0</v>
      </c>
      <c r="E31" s="312" t="b">
        <v>0</v>
      </c>
      <c r="F31" s="176" t="str">
        <f>'3A_NOMINA'!$B$235</f>
        <v>SFS: APORTE EMPLEADOR</v>
      </c>
      <c r="G31" s="175"/>
      <c r="H31" s="25">
        <f t="shared" ca="1" si="49"/>
        <v>1457.2133782019998</v>
      </c>
      <c r="I31" s="25">
        <f t="shared" ca="1" si="49"/>
        <v>1939.7073071647221</v>
      </c>
      <c r="J31" s="25">
        <f t="shared" ca="1" si="49"/>
        <v>2318.8859130946016</v>
      </c>
      <c r="K31" s="25">
        <f t="shared" ca="1" si="49"/>
        <v>2458.0190678802846</v>
      </c>
      <c r="L31" s="25">
        <f t="shared" ca="1" si="49"/>
        <v>2605.5002119530945</v>
      </c>
      <c r="M31" s="25">
        <f t="shared" ca="1" si="49"/>
        <v>2761.8302246702842</v>
      </c>
      <c r="O31" s="160">
        <v>104.8036</v>
      </c>
      <c r="P31" s="160">
        <v>107.155</v>
      </c>
      <c r="Q31" s="160">
        <v>113.97543999999998</v>
      </c>
      <c r="R31" s="160">
        <v>120.76176000000001</v>
      </c>
      <c r="S31" s="160">
        <v>117.45488000000006</v>
      </c>
      <c r="T31" s="160">
        <v>117.99268999999994</v>
      </c>
      <c r="U31" s="160">
        <v>120.73365000000003</v>
      </c>
      <c r="V31" s="160">
        <v>123.29945999999997</v>
      </c>
      <c r="W31" s="160">
        <v>158.47372999999999</v>
      </c>
      <c r="X31" s="160">
        <v>125.12345999999997</v>
      </c>
      <c r="Y31" s="25">
        <f>IF(Y$10="","",('3A_NOMINA'!AJ$235+'3A_NOMINA'!AJ$236)/$D$7)</f>
        <v>123.71985410100001</v>
      </c>
      <c r="Z31" s="25">
        <f>IF(Z$10="","",('3A_NOMINA'!AK$235+'3A_NOMINA'!AK$236)/$D$7)</f>
        <v>123.71985410100001</v>
      </c>
      <c r="AA31" s="25">
        <f>IF(AA$10="","",('3A_NOMINA'!AL$235+'3A_NOMINA'!AL$236)/$D$7)</f>
        <v>148.65038234706017</v>
      </c>
      <c r="AB31" s="25">
        <f>IF(AB$10="","",('3A_NOMINA'!AM$235+'3A_NOMINA'!AM$236)/$D$7)</f>
        <v>148.65038234706017</v>
      </c>
      <c r="AC31" s="25">
        <f>IF(AC$10="","",('3A_NOMINA'!AN$235+'3A_NOMINA'!AN$236)/$D$7)</f>
        <v>148.65038234706017</v>
      </c>
      <c r="AD31" s="25">
        <f>IF(AD$10="","",('3A_NOMINA'!AO$235+'3A_NOMINA'!AO$236)/$D$7)</f>
        <v>148.65038234706017</v>
      </c>
      <c r="AE31" s="25">
        <f>IF(AE$10="","",('3A_NOMINA'!AP$235+'3A_NOMINA'!AP$236)/$D$7)</f>
        <v>148.65038234706017</v>
      </c>
      <c r="AF31" s="25">
        <f>IF(AF$10="","",('3A_NOMINA'!AQ$235+'3A_NOMINA'!AQ$236)/$D$7)</f>
        <v>148.65038234706017</v>
      </c>
      <c r="AG31" s="25">
        <f>IF(AG$10="","",('3A_NOMINA'!AR$235+'3A_NOMINA'!AR$236)/$D$7)</f>
        <v>174.63416884706015</v>
      </c>
      <c r="AH31" s="25">
        <f>IF(AH$10="","",('3A_NOMINA'!AS$235+'3A_NOMINA'!AS$236)/$D$7)</f>
        <v>174.63416884706015</v>
      </c>
      <c r="AI31" s="25">
        <f>IF(AI$10="","",('3A_NOMINA'!AT$235+'3A_NOMINA'!AT$236)/$D$7)</f>
        <v>174.63416884706015</v>
      </c>
      <c r="AJ31" s="25">
        <f>IF(AJ$10="","",('3A_NOMINA'!AU$235+'3A_NOMINA'!AU$236)/$D$7)</f>
        <v>174.63416884706015</v>
      </c>
      <c r="AK31" s="25">
        <f>IF(AK$10="","",('3A_NOMINA'!AV$235+'3A_NOMINA'!AV$236)/$D$7)</f>
        <v>174.63416884706015</v>
      </c>
      <c r="AL31" s="25">
        <f>IF(AL$10="","",('3A_NOMINA'!AW$235+'3A_NOMINA'!AW$236)/$D$7)</f>
        <v>174.63416884706015</v>
      </c>
      <c r="AM31" s="25">
        <f>IF(AM$10="","",('3A_NOMINA'!AX$235+'3A_NOMINA'!AX$236)/$D$7)</f>
        <v>193.24049275788349</v>
      </c>
      <c r="AN31" s="25">
        <f>IF(AN$10="","",('3A_NOMINA'!AY$235+'3A_NOMINA'!AY$236)/$D$7)</f>
        <v>193.24049275788349</v>
      </c>
      <c r="AO31" s="25">
        <f>IF(AO$10="","",('3A_NOMINA'!AZ$235+'3A_NOMINA'!AZ$236)/$D$7)</f>
        <v>193.24049275788349</v>
      </c>
      <c r="AP31" s="25">
        <f>IF(AP$10="","",('3A_NOMINA'!BA$235+'3A_NOMINA'!BA$236)/$D$7)</f>
        <v>193.24049275788349</v>
      </c>
      <c r="AQ31" s="25">
        <f>IF(AQ$10="","",('3A_NOMINA'!BB$235+'3A_NOMINA'!BB$236)/$D$7)</f>
        <v>193.24049275788349</v>
      </c>
      <c r="AR31" s="25">
        <f>IF(AR$10="","",('3A_NOMINA'!BC$235+'3A_NOMINA'!BC$236)/$D$7)</f>
        <v>193.24049275788349</v>
      </c>
      <c r="AS31" s="25">
        <f>IF(AS$10="","",('3A_NOMINA'!BD$235+'3A_NOMINA'!BD$236)/$D$7)</f>
        <v>193.24049275788349</v>
      </c>
      <c r="AT31" s="25">
        <f>IF(AT$10="","",('3A_NOMINA'!BE$235+'3A_NOMINA'!BE$236)/$D$7)</f>
        <v>193.24049275788349</v>
      </c>
      <c r="AU31" s="25">
        <f>IF(AU$10="","",('3A_NOMINA'!BF$235+'3A_NOMINA'!BF$236)/$D$7)</f>
        <v>193.24049275788349</v>
      </c>
      <c r="AV31" s="25">
        <f>IF(AV$10="","",('3A_NOMINA'!BG$235+'3A_NOMINA'!BG$236)/$D$7)</f>
        <v>193.24049275788349</v>
      </c>
      <c r="AW31" s="25">
        <f>IF(AW$10="","",('3A_NOMINA'!BH$235+'3A_NOMINA'!BH$236)/$D$7)</f>
        <v>193.24049275788349</v>
      </c>
      <c r="AX31" s="25">
        <f>IF(AX$10="","",('3A_NOMINA'!BI$235+'3A_NOMINA'!BI$236)/$D$7)</f>
        <v>193.24049275788349</v>
      </c>
      <c r="AY31" s="25">
        <f>IF(AY$10="","",('3A_NOMINA'!BJ$235+'3A_NOMINA'!BJ$236)/$D$7)</f>
        <v>204.83492232335703</v>
      </c>
      <c r="AZ31" s="25">
        <f>IF(AZ$10="","",('3A_NOMINA'!BK$235+'3A_NOMINA'!BK$236)/$D$7)</f>
        <v>204.83492232335703</v>
      </c>
      <c r="BA31" s="25">
        <f>IF(BA$10="","",('3A_NOMINA'!BL$235+'3A_NOMINA'!BL$236)/$D$7)</f>
        <v>204.83492232335703</v>
      </c>
      <c r="BB31" s="25">
        <f>IF(BB$10="","",('3A_NOMINA'!BM$235+'3A_NOMINA'!BM$236)/$D$7)</f>
        <v>204.83492232335703</v>
      </c>
      <c r="BC31" s="25">
        <f>IF(BC$10="","",('3A_NOMINA'!BN$235+'3A_NOMINA'!BN$236)/$D$7)</f>
        <v>204.83492232335703</v>
      </c>
      <c r="BD31" s="25">
        <f>IF(BD$10="","",('3A_NOMINA'!BO$235+'3A_NOMINA'!BO$236)/$D$7)</f>
        <v>204.83492232335703</v>
      </c>
      <c r="BE31" s="25">
        <f>IF(BE$10="","",('3A_NOMINA'!BP$235+'3A_NOMINA'!BP$236)/$D$7)</f>
        <v>204.83492232335703</v>
      </c>
      <c r="BF31" s="25">
        <f>IF(BF$10="","",('3A_NOMINA'!BQ$235+'3A_NOMINA'!BQ$236)/$D$7)</f>
        <v>204.83492232335703</v>
      </c>
      <c r="BG31" s="25">
        <f>IF(BG$10="","",('3A_NOMINA'!BR$235+'3A_NOMINA'!BR$236)/$D$7)</f>
        <v>204.83492232335703</v>
      </c>
      <c r="BH31" s="25">
        <f>IF(BH$10="","",('3A_NOMINA'!BS$235+'3A_NOMINA'!BS$236)/$D$7)</f>
        <v>204.83492232335703</v>
      </c>
      <c r="BI31" s="25">
        <f>IF(BI$10="","",('3A_NOMINA'!BT$235+'3A_NOMINA'!BT$236)/$D$7)</f>
        <v>204.83492232335703</v>
      </c>
      <c r="BJ31" s="25">
        <f>IF(BJ$10="","",('3A_NOMINA'!BU$235+'3A_NOMINA'!BU$236)/$D$7)</f>
        <v>204.83492232335703</v>
      </c>
      <c r="BK31" s="25">
        <f>IF(BK$10="","",('3A_NOMINA'!BV$235+'3A_NOMINA'!BV$236)/$D$7)</f>
        <v>217.12501766275793</v>
      </c>
      <c r="BL31" s="25">
        <f>IF(BL$10="","",('3A_NOMINA'!BW$235+'3A_NOMINA'!BW$236)/$D$7)</f>
        <v>217.12501766275793</v>
      </c>
      <c r="BM31" s="25">
        <f>IF(BM$10="","",('3A_NOMINA'!BX$235+'3A_NOMINA'!BX$236)/$D$7)</f>
        <v>217.12501766275793</v>
      </c>
      <c r="BN31" s="25">
        <f>IF(BN$10="","",('3A_NOMINA'!BY$235+'3A_NOMINA'!BY$236)/$D$7)</f>
        <v>217.12501766275793</v>
      </c>
      <c r="BO31" s="25">
        <f>IF(BO$10="","",('3A_NOMINA'!BZ$235+'3A_NOMINA'!BZ$236)/$D$7)</f>
        <v>217.12501766275793</v>
      </c>
      <c r="BP31" s="25">
        <f>IF(BP$10="","",('3A_NOMINA'!CA$235+'3A_NOMINA'!CA$236)/$D$7)</f>
        <v>217.12501766275793</v>
      </c>
      <c r="BQ31" s="25">
        <f>IF(BQ$10="","",('3A_NOMINA'!CB$235+'3A_NOMINA'!CB$236)/$D$7)</f>
        <v>217.12501766275793</v>
      </c>
      <c r="BR31" s="25">
        <f>IF(BR$10="","",('3A_NOMINA'!CC$235+'3A_NOMINA'!CC$236)/$D$7)</f>
        <v>217.12501766275793</v>
      </c>
      <c r="BS31" s="25">
        <f>IF(BS$10="","",('3A_NOMINA'!CD$235+'3A_NOMINA'!CD$236)/$D$7)</f>
        <v>217.12501766275793</v>
      </c>
      <c r="BT31" s="25">
        <f>IF(BT$10="","",('3A_NOMINA'!CE$235+'3A_NOMINA'!CE$236)/$D$7)</f>
        <v>217.12501766275793</v>
      </c>
      <c r="BU31" s="25">
        <f>IF(BU$10="","",('3A_NOMINA'!CF$235+'3A_NOMINA'!CF$236)/$D$7)</f>
        <v>217.12501766275793</v>
      </c>
      <c r="BV31" s="25">
        <f>IF(BV$10="","",('3A_NOMINA'!CG$235+'3A_NOMINA'!CG$236)/$D$7)</f>
        <v>217.12501766275793</v>
      </c>
      <c r="BW31" s="25">
        <f>IF(BW$10="","",('3A_NOMINA'!CH$235+'3A_NOMINA'!CH$236)/$D$7)</f>
        <v>230.15251872252367</v>
      </c>
      <c r="BX31" s="25">
        <f>IF(BX$10="","",('3A_NOMINA'!CI$235+'3A_NOMINA'!CI$236)/$D$7)</f>
        <v>230.15251872252367</v>
      </c>
      <c r="BY31" s="25">
        <f>IF(BY$10="","",('3A_NOMINA'!CJ$235+'3A_NOMINA'!CJ$236)/$D$7)</f>
        <v>230.15251872252367</v>
      </c>
      <c r="BZ31" s="25">
        <f>IF(BZ$10="","",('3A_NOMINA'!CK$235+'3A_NOMINA'!CK$236)/$D$7)</f>
        <v>230.15251872252367</v>
      </c>
      <c r="CA31" s="25">
        <f>IF(CA$10="","",('3A_NOMINA'!CL$235+'3A_NOMINA'!CL$236)/$D$7)</f>
        <v>230.15251872252367</v>
      </c>
      <c r="CB31" s="25">
        <f>IF(CB$10="","",('3A_NOMINA'!CM$235+'3A_NOMINA'!CM$236)/$D$7)</f>
        <v>230.15251872252367</v>
      </c>
      <c r="CC31" s="25">
        <f>IF(CC$10="","",('3A_NOMINA'!CN$235+'3A_NOMINA'!CN$236)/$D$7)</f>
        <v>230.15251872252367</v>
      </c>
      <c r="CD31" s="25">
        <f>IF(CD$10="","",('3A_NOMINA'!CO$235+'3A_NOMINA'!CO$236)/$D$7)</f>
        <v>230.15251872252367</v>
      </c>
      <c r="CE31" s="25">
        <f>IF(CE$10="","",('3A_NOMINA'!CP$235+'3A_NOMINA'!CP$236)/$D$7)</f>
        <v>230.15251872252367</v>
      </c>
      <c r="CF31" s="25">
        <f>IF(CF$10="","",('3A_NOMINA'!CQ$235+'3A_NOMINA'!CQ$236)/$D$7)</f>
        <v>230.15251872252367</v>
      </c>
      <c r="CG31" s="25">
        <f>IF(CG$10="","",('3A_NOMINA'!CR$235+'3A_NOMINA'!CR$236)/$D$7)</f>
        <v>230.15251872252367</v>
      </c>
      <c r="CH31" s="25">
        <f>IF(CH$10="","",('3A_NOMINA'!CS$235+'3A_NOMINA'!CS$236)/$D$7)</f>
        <v>230.15251872252367</v>
      </c>
      <c r="CJ31" s="285">
        <v>1</v>
      </c>
      <c r="CK31" s="286">
        <v>1</v>
      </c>
      <c r="CM31" s="25">
        <f t="shared" ca="1" si="50"/>
        <v>1333.4935241009998</v>
      </c>
      <c r="CN31" s="25">
        <f t="shared" ca="1" si="50"/>
        <v>1888.7929924186619</v>
      </c>
      <c r="CO31" s="25">
        <f t="shared" ca="1" si="50"/>
        <v>2300.2795891837782</v>
      </c>
      <c r="CP31" s="25">
        <f t="shared" ca="1" si="50"/>
        <v>2446.4246383148106</v>
      </c>
      <c r="CQ31" s="25">
        <f t="shared" ca="1" si="50"/>
        <v>2593.210116613694</v>
      </c>
      <c r="CR31" s="25">
        <f t="shared" ca="1" si="50"/>
        <v>2748.8027236105186</v>
      </c>
      <c r="CT31" s="25">
        <f t="shared" ca="1" si="55"/>
        <v>0</v>
      </c>
      <c r="CU31" s="25">
        <f t="shared" ca="1" si="56"/>
        <v>104.8036</v>
      </c>
      <c r="CV31" s="25">
        <f t="shared" ca="1" si="56"/>
        <v>107.155</v>
      </c>
      <c r="CW31" s="25">
        <f t="shared" ca="1" si="56"/>
        <v>113.97543999999998</v>
      </c>
      <c r="CX31" s="25">
        <f t="shared" ca="1" si="56"/>
        <v>120.76176000000001</v>
      </c>
      <c r="CY31" s="25">
        <f t="shared" ca="1" si="56"/>
        <v>117.45488000000006</v>
      </c>
      <c r="CZ31" s="25">
        <f t="shared" ca="1" si="56"/>
        <v>117.99268999999994</v>
      </c>
      <c r="DA31" s="25">
        <f t="shared" ca="1" si="56"/>
        <v>120.73365000000003</v>
      </c>
      <c r="DB31" s="25">
        <f t="shared" ca="1" si="56"/>
        <v>123.29945999999997</v>
      </c>
      <c r="DC31" s="25">
        <f t="shared" ca="1" si="56"/>
        <v>158.47372999999999</v>
      </c>
      <c r="DD31" s="25">
        <f t="shared" ca="1" si="56"/>
        <v>125.12345999999997</v>
      </c>
      <c r="DE31" s="25">
        <f t="shared" ca="1" si="56"/>
        <v>123.71985410100001</v>
      </c>
      <c r="DF31" s="25">
        <f t="shared" ca="1" si="56"/>
        <v>123.71985410100001</v>
      </c>
      <c r="DG31" s="25">
        <f t="shared" ca="1" si="56"/>
        <v>148.65038234706017</v>
      </c>
      <c r="DH31" s="25">
        <f t="shared" ca="1" si="56"/>
        <v>148.65038234706017</v>
      </c>
      <c r="DI31" s="25">
        <f t="shared" ca="1" si="56"/>
        <v>148.65038234706017</v>
      </c>
      <c r="DJ31" s="25">
        <f t="shared" ca="1" si="56"/>
        <v>148.65038234706017</v>
      </c>
      <c r="DK31" s="25">
        <f t="shared" ca="1" si="57"/>
        <v>148.65038234706017</v>
      </c>
      <c r="DL31" s="25">
        <f t="shared" ca="1" si="57"/>
        <v>148.65038234706017</v>
      </c>
      <c r="DM31" s="25">
        <f t="shared" ca="1" si="57"/>
        <v>174.63416884706015</v>
      </c>
      <c r="DN31" s="25">
        <f t="shared" ca="1" si="57"/>
        <v>174.63416884706015</v>
      </c>
      <c r="DO31" s="25">
        <f t="shared" ca="1" si="57"/>
        <v>174.63416884706015</v>
      </c>
      <c r="DP31" s="25">
        <f t="shared" ca="1" si="57"/>
        <v>174.63416884706015</v>
      </c>
      <c r="DQ31" s="25">
        <f t="shared" ca="1" si="57"/>
        <v>174.63416884706015</v>
      </c>
      <c r="DR31" s="25">
        <f t="shared" ca="1" si="57"/>
        <v>174.63416884706015</v>
      </c>
      <c r="DS31" s="25">
        <f t="shared" ca="1" si="57"/>
        <v>193.24049275788349</v>
      </c>
      <c r="DT31" s="25">
        <f t="shared" ca="1" si="57"/>
        <v>193.24049275788349</v>
      </c>
      <c r="DU31" s="25">
        <f t="shared" ca="1" si="57"/>
        <v>193.24049275788349</v>
      </c>
      <c r="DV31" s="25">
        <f t="shared" ca="1" si="57"/>
        <v>193.24049275788349</v>
      </c>
      <c r="DW31" s="25">
        <f t="shared" ca="1" si="57"/>
        <v>193.24049275788349</v>
      </c>
      <c r="DX31" s="25">
        <f t="shared" ca="1" si="57"/>
        <v>193.24049275788349</v>
      </c>
      <c r="DY31" s="25">
        <f t="shared" ca="1" si="57"/>
        <v>193.24049275788349</v>
      </c>
      <c r="DZ31" s="25">
        <f t="shared" ca="1" si="57"/>
        <v>193.24049275788349</v>
      </c>
      <c r="EA31" s="25">
        <f t="shared" ca="1" si="58"/>
        <v>193.24049275788349</v>
      </c>
      <c r="EB31" s="25">
        <f t="shared" ca="1" si="58"/>
        <v>193.24049275788349</v>
      </c>
      <c r="EC31" s="25">
        <f t="shared" ca="1" si="58"/>
        <v>193.24049275788349</v>
      </c>
      <c r="ED31" s="25">
        <f t="shared" ca="1" si="58"/>
        <v>193.24049275788349</v>
      </c>
      <c r="EE31" s="25">
        <f t="shared" ca="1" si="58"/>
        <v>204.83492232335703</v>
      </c>
      <c r="EF31" s="25">
        <f t="shared" ca="1" si="58"/>
        <v>204.83492232335703</v>
      </c>
      <c r="EG31" s="25">
        <f t="shared" ca="1" si="58"/>
        <v>204.83492232335703</v>
      </c>
      <c r="EH31" s="25">
        <f t="shared" ca="1" si="58"/>
        <v>204.83492232335703</v>
      </c>
      <c r="EI31" s="25">
        <f t="shared" ca="1" si="58"/>
        <v>204.83492232335703</v>
      </c>
      <c r="EJ31" s="25">
        <f t="shared" ca="1" si="58"/>
        <v>204.83492232335703</v>
      </c>
      <c r="EK31" s="25">
        <f t="shared" ca="1" si="58"/>
        <v>204.83492232335703</v>
      </c>
      <c r="EL31" s="25">
        <f t="shared" ca="1" si="58"/>
        <v>204.83492232335703</v>
      </c>
      <c r="EM31" s="25">
        <f t="shared" ca="1" si="58"/>
        <v>204.83492232335703</v>
      </c>
      <c r="EN31" s="25">
        <f t="shared" ca="1" si="58"/>
        <v>204.83492232335703</v>
      </c>
      <c r="EO31" s="25">
        <f t="shared" ca="1" si="58"/>
        <v>204.83492232335703</v>
      </c>
      <c r="EP31" s="25">
        <f t="shared" ca="1" si="58"/>
        <v>204.83492232335703</v>
      </c>
      <c r="EQ31" s="25">
        <f t="shared" ca="1" si="59"/>
        <v>217.12501766275793</v>
      </c>
      <c r="ER31" s="25">
        <f t="shared" ca="1" si="59"/>
        <v>217.12501766275793</v>
      </c>
      <c r="ES31" s="25">
        <f t="shared" ca="1" si="59"/>
        <v>217.12501766275793</v>
      </c>
      <c r="ET31" s="25">
        <f t="shared" ca="1" si="59"/>
        <v>217.12501766275793</v>
      </c>
      <c r="EU31" s="25">
        <f t="shared" ca="1" si="59"/>
        <v>217.12501766275793</v>
      </c>
      <c r="EV31" s="25">
        <f t="shared" ca="1" si="59"/>
        <v>217.12501766275793</v>
      </c>
      <c r="EW31" s="25">
        <f t="shared" ca="1" si="59"/>
        <v>217.12501766275793</v>
      </c>
      <c r="EX31" s="25">
        <f t="shared" ca="1" si="59"/>
        <v>217.12501766275793</v>
      </c>
      <c r="EY31" s="25">
        <f t="shared" ca="1" si="59"/>
        <v>217.12501766275793</v>
      </c>
      <c r="EZ31" s="25">
        <f t="shared" ca="1" si="59"/>
        <v>217.12501766275793</v>
      </c>
      <c r="FA31" s="25">
        <f t="shared" ca="1" si="59"/>
        <v>217.12501766275793</v>
      </c>
      <c r="FB31" s="25">
        <f t="shared" ca="1" si="59"/>
        <v>217.12501766275793</v>
      </c>
      <c r="FC31" s="25">
        <f t="shared" ca="1" si="59"/>
        <v>230.15251872252367</v>
      </c>
      <c r="FD31" s="25">
        <f t="shared" ca="1" si="59"/>
        <v>230.15251872252367</v>
      </c>
      <c r="FE31" s="25">
        <f t="shared" ca="1" si="59"/>
        <v>230.15251872252367</v>
      </c>
      <c r="FF31" s="25">
        <f t="shared" ca="1" si="59"/>
        <v>230.15251872252367</v>
      </c>
      <c r="FG31" s="25">
        <f t="shared" ca="1" si="60"/>
        <v>230.15251872252367</v>
      </c>
      <c r="FH31" s="25">
        <f t="shared" ca="1" si="60"/>
        <v>230.15251872252367</v>
      </c>
      <c r="FI31" s="25">
        <f t="shared" ca="1" si="60"/>
        <v>230.15251872252367</v>
      </c>
      <c r="FJ31" s="25">
        <f t="shared" ca="1" si="60"/>
        <v>230.15251872252367</v>
      </c>
      <c r="FK31" s="25">
        <f t="shared" ca="1" si="60"/>
        <v>230.15251872252367</v>
      </c>
      <c r="FL31" s="25">
        <f t="shared" ca="1" si="60"/>
        <v>230.15251872252367</v>
      </c>
      <c r="FM31" s="25">
        <f t="shared" ca="1" si="60"/>
        <v>230.15251872252367</v>
      </c>
    </row>
    <row r="32" spans="2:169" ht="15" customHeight="1">
      <c r="B32" s="225">
        <v>1</v>
      </c>
      <c r="C32" s="307" t="s">
        <v>74</v>
      </c>
      <c r="D32" s="312" t="b">
        <v>0</v>
      </c>
      <c r="E32" s="312" t="b">
        <v>0</v>
      </c>
      <c r="F32" s="176" t="str">
        <f>'3A_NOMINA'!B$135&amp;" (ALQUILER CASA)"</f>
        <v>OTROS INGRESOS (ALQUILER CASA)</v>
      </c>
      <c r="G32" s="175"/>
      <c r="H32" s="25">
        <f t="shared" ca="1" si="49"/>
        <v>2035.4576228719177</v>
      </c>
      <c r="I32" s="25">
        <f t="shared" ca="1" si="49"/>
        <v>2103.5129824918436</v>
      </c>
      <c r="J32" s="25">
        <f t="shared" ca="1" si="49"/>
        <v>2156.8227278681065</v>
      </c>
      <c r="K32" s="25">
        <f t="shared" ca="1" si="49"/>
        <v>2189.9676254450078</v>
      </c>
      <c r="L32" s="25">
        <f t="shared" ca="1" si="49"/>
        <v>2211.867301699458</v>
      </c>
      <c r="M32" s="25">
        <f t="shared" ca="1" si="49"/>
        <v>2233.9859747164533</v>
      </c>
      <c r="O32" s="160">
        <v>167.97426000000002</v>
      </c>
      <c r="P32" s="160">
        <v>167.98141999999999</v>
      </c>
      <c r="Q32" s="160">
        <v>169.00282000000001</v>
      </c>
      <c r="R32" s="160">
        <v>169.35714000000002</v>
      </c>
      <c r="S32" s="160">
        <v>169.35535999999999</v>
      </c>
      <c r="T32" s="160">
        <v>169.70207999999997</v>
      </c>
      <c r="U32" s="160">
        <v>170.09214</v>
      </c>
      <c r="V32" s="160">
        <v>170.11582000000007</v>
      </c>
      <c r="W32" s="160">
        <v>170.68328000000002</v>
      </c>
      <c r="X32" s="160">
        <v>170.9616399999999</v>
      </c>
      <c r="Y32" s="160">
        <v>170.11583143595877</v>
      </c>
      <c r="Z32" s="160">
        <v>170.11583143595877</v>
      </c>
      <c r="AA32" s="25">
        <f>IF(AA$10="","",'3A_NOMINA'!AL$136/$D$7)</f>
        <v>172.91516502193539</v>
      </c>
      <c r="AB32" s="25">
        <f>IF(AB$10="","",'3A_NOMINA'!AM$136/$D$7)</f>
        <v>173.34745293449024</v>
      </c>
      <c r="AC32" s="25">
        <f>IF(AC$10="","",'3A_NOMINA'!AN$136/$D$7)</f>
        <v>173.77974084704505</v>
      </c>
      <c r="AD32" s="25">
        <f>IF(AD$10="","",'3A_NOMINA'!AO$136/$D$7)</f>
        <v>174.21202875959989</v>
      </c>
      <c r="AE32" s="25">
        <f>IF(AE$10="","",'3A_NOMINA'!AP$136/$D$7)</f>
        <v>174.6443166721547</v>
      </c>
      <c r="AF32" s="25">
        <f>IF(AF$10="","",'3A_NOMINA'!AQ$136/$D$7)</f>
        <v>175.07660458470954</v>
      </c>
      <c r="AG32" s="25">
        <f>IF(AG$10="","",'3A_NOMINA'!AR$136/$D$7)</f>
        <v>175.50889249726438</v>
      </c>
      <c r="AH32" s="25">
        <f>IF(AH$10="","",'3A_NOMINA'!AS$136/$D$7)</f>
        <v>175.9411804098192</v>
      </c>
      <c r="AI32" s="25">
        <f>IF(AI$10="","",'3A_NOMINA'!AT$136/$D$7)</f>
        <v>176.37346832237404</v>
      </c>
      <c r="AJ32" s="25">
        <f>IF(AJ$10="","",'3A_NOMINA'!AU$136/$D$7)</f>
        <v>176.80575623492888</v>
      </c>
      <c r="AK32" s="25">
        <f>IF(AK$10="","",'3A_NOMINA'!AV$136/$D$7)</f>
        <v>177.23804414748372</v>
      </c>
      <c r="AL32" s="25">
        <f>IF(AL$10="","",'3A_NOMINA'!AW$136/$D$7)</f>
        <v>177.67033206003856</v>
      </c>
      <c r="AM32" s="25">
        <f>IF(AM$10="","",'3A_NOMINA'!AX$136/$D$7)</f>
        <v>178.10261997259337</v>
      </c>
      <c r="AN32" s="25">
        <f>IF(AN$10="","",'3A_NOMINA'!AY$136/$D$7)</f>
        <v>178.39945767254773</v>
      </c>
      <c r="AO32" s="25">
        <f>IF(AO$10="","",'3A_NOMINA'!AZ$136/$D$7)</f>
        <v>178.69629537250202</v>
      </c>
      <c r="AP32" s="25">
        <f>IF(AP$10="","",'3A_NOMINA'!BA$136/$D$7)</f>
        <v>178.99313307245637</v>
      </c>
      <c r="AQ32" s="25">
        <f>IF(AQ$10="","",'3A_NOMINA'!BB$136/$D$7)</f>
        <v>179.28997077241073</v>
      </c>
      <c r="AR32" s="25">
        <f>IF(AR$10="","",'3A_NOMINA'!BC$136/$D$7)</f>
        <v>179.58680847236505</v>
      </c>
      <c r="AS32" s="25">
        <f>IF(AS$10="","",'3A_NOMINA'!BD$136/$D$7)</f>
        <v>179.8836461723194</v>
      </c>
      <c r="AT32" s="25">
        <f>IF(AT$10="","",'3A_NOMINA'!BE$136/$D$7)</f>
        <v>180.18048387227373</v>
      </c>
      <c r="AU32" s="25">
        <f>IF(AU$10="","",'3A_NOMINA'!BF$136/$D$7)</f>
        <v>180.47732157222808</v>
      </c>
      <c r="AV32" s="25">
        <f>IF(AV$10="","",'3A_NOMINA'!BG$136/$D$7)</f>
        <v>180.77415927218237</v>
      </c>
      <c r="AW32" s="25">
        <f>IF(AW$10="","",'3A_NOMINA'!BH$136/$D$7)</f>
        <v>181.07099697213673</v>
      </c>
      <c r="AX32" s="25">
        <f>IF(AX$10="","",'3A_NOMINA'!BI$136/$D$7)</f>
        <v>181.36783467209105</v>
      </c>
      <c r="AY32" s="25">
        <f>IF(AY$10="","",'3A_NOMINA'!BJ$136/$D$7)</f>
        <v>181.6646723720454</v>
      </c>
      <c r="AZ32" s="25">
        <f>IF(AZ$10="","",'3A_NOMINA'!BK$136/$D$7)</f>
        <v>181.81605959902211</v>
      </c>
      <c r="BA32" s="25">
        <f>IF(BA$10="","",'3A_NOMINA'!BL$136/$D$7)</f>
        <v>181.96744682599885</v>
      </c>
      <c r="BB32" s="25">
        <f>IF(BB$10="","",'3A_NOMINA'!BM$136/$D$7)</f>
        <v>182.11883405297553</v>
      </c>
      <c r="BC32" s="25">
        <f>IF(BC$10="","",'3A_NOMINA'!BN$136/$D$7)</f>
        <v>182.27022127995224</v>
      </c>
      <c r="BD32" s="25">
        <f>IF(BD$10="","",'3A_NOMINA'!BO$136/$D$7)</f>
        <v>182.42160850692895</v>
      </c>
      <c r="BE32" s="25">
        <f>IF(BE$10="","",'3A_NOMINA'!BP$136/$D$7)</f>
        <v>182.57299573390566</v>
      </c>
      <c r="BF32" s="25">
        <f>IF(BF$10="","",'3A_NOMINA'!BQ$136/$D$7)</f>
        <v>182.72438296088239</v>
      </c>
      <c r="BG32" s="25">
        <f>IF(BG$10="","",'3A_NOMINA'!BR$136/$D$7)</f>
        <v>182.8757701878591</v>
      </c>
      <c r="BH32" s="25">
        <f>IF(BH$10="","",'3A_NOMINA'!BS$136/$D$7)</f>
        <v>183.02715741483581</v>
      </c>
      <c r="BI32" s="25">
        <f>IF(BI$10="","",'3A_NOMINA'!BT$136/$D$7)</f>
        <v>183.17854464181249</v>
      </c>
      <c r="BJ32" s="25">
        <f>IF(BJ$10="","",'3A_NOMINA'!BU$136/$D$7)</f>
        <v>183.32993186878923</v>
      </c>
      <c r="BK32" s="25">
        <f>IF(BK$10="","",'3A_NOMINA'!BV$136/$D$7)</f>
        <v>183.48131909576594</v>
      </c>
      <c r="BL32" s="25">
        <f>IF(BL$10="","",'3A_NOMINA'!BW$136/$D$7)</f>
        <v>183.6342201950124</v>
      </c>
      <c r="BM32" s="25">
        <f>IF(BM$10="","",'3A_NOMINA'!BX$136/$D$7)</f>
        <v>183.78712129425887</v>
      </c>
      <c r="BN32" s="25">
        <f>IF(BN$10="","",'3A_NOMINA'!BY$136/$D$7)</f>
        <v>183.94002239350536</v>
      </c>
      <c r="BO32" s="25">
        <f>IF(BO$10="","",'3A_NOMINA'!BZ$136/$D$7)</f>
        <v>184.09292349275182</v>
      </c>
      <c r="BP32" s="25">
        <f>IF(BP$10="","",'3A_NOMINA'!CA$136/$D$7)</f>
        <v>184.24582459199829</v>
      </c>
      <c r="BQ32" s="25">
        <f>IF(BQ$10="","",'3A_NOMINA'!CB$136/$D$7)</f>
        <v>184.39872569124472</v>
      </c>
      <c r="BR32" s="25">
        <f>IF(BR$10="","",'3A_NOMINA'!CC$136/$D$7)</f>
        <v>184.55162679049118</v>
      </c>
      <c r="BS32" s="25">
        <f>IF(BS$10="","",'3A_NOMINA'!CD$136/$D$7)</f>
        <v>184.70452788973765</v>
      </c>
      <c r="BT32" s="25">
        <f>IF(BT$10="","",'3A_NOMINA'!CE$136/$D$7)</f>
        <v>184.85742898898414</v>
      </c>
      <c r="BU32" s="25">
        <f>IF(BU$10="","",'3A_NOMINA'!CF$136/$D$7)</f>
        <v>185.0103300882306</v>
      </c>
      <c r="BV32" s="25">
        <f>IF(BV$10="","",'3A_NOMINA'!CG$136/$D$7)</f>
        <v>185.16323118747707</v>
      </c>
      <c r="BW32" s="25">
        <f>IF(BW$10="","",'3A_NOMINA'!CH$136/$D$7)</f>
        <v>185.31613228672353</v>
      </c>
      <c r="BX32" s="25">
        <f>IF(BX$10="","",'3A_NOMINA'!CI$136/$D$7)</f>
        <v>185.47056239696249</v>
      </c>
      <c r="BY32" s="25">
        <f>IF(BY$10="","",'3A_NOMINA'!CJ$136/$D$7)</f>
        <v>185.62499250720143</v>
      </c>
      <c r="BZ32" s="25">
        <f>IF(BZ$10="","",'3A_NOMINA'!CK$136/$D$7)</f>
        <v>185.77942261744036</v>
      </c>
      <c r="CA32" s="25">
        <f>IF(CA$10="","",'3A_NOMINA'!CL$136/$D$7)</f>
        <v>185.93385272767932</v>
      </c>
      <c r="CB32" s="25">
        <f>IF(CB$10="","",'3A_NOMINA'!CM$136/$D$7)</f>
        <v>186.08828283791826</v>
      </c>
      <c r="CC32" s="25">
        <f>IF(CC$10="","",'3A_NOMINA'!CN$136/$D$7)</f>
        <v>186.24271294815722</v>
      </c>
      <c r="CD32" s="25">
        <f>IF(CD$10="","",'3A_NOMINA'!CO$136/$D$7)</f>
        <v>186.39714305839618</v>
      </c>
      <c r="CE32" s="25">
        <f>IF(CE$10="","",'3A_NOMINA'!CP$136/$D$7)</f>
        <v>186.55157316863512</v>
      </c>
      <c r="CF32" s="25">
        <f>IF(CF$10="","",'3A_NOMINA'!CQ$136/$D$7)</f>
        <v>186.70600327887408</v>
      </c>
      <c r="CG32" s="25">
        <f>IF(CG$10="","",'3A_NOMINA'!CR$136/$D$7)</f>
        <v>186.86043338911301</v>
      </c>
      <c r="CH32" s="25">
        <f>IF(CH$10="","",'3A_NOMINA'!CS$136/$D$7)</f>
        <v>187.01486349935195</v>
      </c>
      <c r="CJ32" s="285">
        <v>0</v>
      </c>
      <c r="CK32" s="286">
        <v>1</v>
      </c>
      <c r="CM32" s="25">
        <f t="shared" ca="1" si="50"/>
        <v>2035.4576228719177</v>
      </c>
      <c r="CN32" s="25">
        <f t="shared" ca="1" si="50"/>
        <v>2103.5129824918436</v>
      </c>
      <c r="CO32" s="25">
        <f t="shared" ca="1" si="50"/>
        <v>2156.8227278681065</v>
      </c>
      <c r="CP32" s="25">
        <f t="shared" ca="1" si="50"/>
        <v>2189.9676254450078</v>
      </c>
      <c r="CQ32" s="25">
        <f t="shared" ca="1" si="50"/>
        <v>2211.867301699458</v>
      </c>
      <c r="CR32" s="25">
        <f t="shared" ca="1" si="50"/>
        <v>2233.9859747164533</v>
      </c>
      <c r="CT32" s="25">
        <f t="shared" ca="1" si="55"/>
        <v>167.97426000000002</v>
      </c>
      <c r="CU32" s="25">
        <f t="shared" ref="CU32:DD39" ca="1" si="61">IF(CU$10="","",IF(CU$7&lt;$CJ32,0,$CK32*OFFSET(P32,0,-$CJ32)))</f>
        <v>167.98141999999999</v>
      </c>
      <c r="CV32" s="25">
        <f t="shared" ca="1" si="61"/>
        <v>169.00282000000001</v>
      </c>
      <c r="CW32" s="25">
        <f t="shared" ca="1" si="61"/>
        <v>169.35714000000002</v>
      </c>
      <c r="CX32" s="25">
        <f t="shared" ca="1" si="61"/>
        <v>169.35535999999999</v>
      </c>
      <c r="CY32" s="25">
        <f t="shared" ca="1" si="61"/>
        <v>169.70207999999997</v>
      </c>
      <c r="CZ32" s="25">
        <f t="shared" ca="1" si="61"/>
        <v>170.09214</v>
      </c>
      <c r="DA32" s="25">
        <f t="shared" ca="1" si="61"/>
        <v>170.11582000000007</v>
      </c>
      <c r="DB32" s="25">
        <f t="shared" ca="1" si="61"/>
        <v>170.68328000000002</v>
      </c>
      <c r="DC32" s="25">
        <f t="shared" ca="1" si="61"/>
        <v>170.9616399999999</v>
      </c>
      <c r="DD32" s="25">
        <f t="shared" ca="1" si="61"/>
        <v>170.11583143595877</v>
      </c>
      <c r="DE32" s="25">
        <f t="shared" ref="DE32:DN39" ca="1" si="62">IF(DE$10="","",IF(DE$7&lt;$CJ32,0,$CK32*OFFSET(Z32,0,-$CJ32)))</f>
        <v>170.11583143595877</v>
      </c>
      <c r="DF32" s="25">
        <f t="shared" ca="1" si="62"/>
        <v>172.91516502193539</v>
      </c>
      <c r="DG32" s="25">
        <f t="shared" ca="1" si="62"/>
        <v>173.34745293449024</v>
      </c>
      <c r="DH32" s="25">
        <f t="shared" ca="1" si="62"/>
        <v>173.77974084704505</v>
      </c>
      <c r="DI32" s="25">
        <f t="shared" ca="1" si="62"/>
        <v>174.21202875959989</v>
      </c>
      <c r="DJ32" s="25">
        <f t="shared" ca="1" si="62"/>
        <v>174.6443166721547</v>
      </c>
      <c r="DK32" s="25">
        <f t="shared" ca="1" si="62"/>
        <v>175.07660458470954</v>
      </c>
      <c r="DL32" s="25">
        <f t="shared" ca="1" si="62"/>
        <v>175.50889249726438</v>
      </c>
      <c r="DM32" s="25">
        <f t="shared" ca="1" si="62"/>
        <v>175.9411804098192</v>
      </c>
      <c r="DN32" s="25">
        <f t="shared" ca="1" si="62"/>
        <v>176.37346832237404</v>
      </c>
      <c r="DO32" s="25">
        <f t="shared" ref="DO32:DX39" ca="1" si="63">IF(DO$10="","",IF(DO$7&lt;$CJ32,0,$CK32*OFFSET(AJ32,0,-$CJ32)))</f>
        <v>176.80575623492888</v>
      </c>
      <c r="DP32" s="25">
        <f t="shared" ca="1" si="63"/>
        <v>177.23804414748372</v>
      </c>
      <c r="DQ32" s="25">
        <f t="shared" ca="1" si="63"/>
        <v>177.67033206003856</v>
      </c>
      <c r="DR32" s="25">
        <f t="shared" ca="1" si="63"/>
        <v>178.10261997259337</v>
      </c>
      <c r="DS32" s="25">
        <f t="shared" ca="1" si="63"/>
        <v>178.39945767254773</v>
      </c>
      <c r="DT32" s="25">
        <f t="shared" ca="1" si="63"/>
        <v>178.69629537250202</v>
      </c>
      <c r="DU32" s="25">
        <f t="shared" ca="1" si="63"/>
        <v>178.99313307245637</v>
      </c>
      <c r="DV32" s="25">
        <f t="shared" ca="1" si="63"/>
        <v>179.28997077241073</v>
      </c>
      <c r="DW32" s="25">
        <f t="shared" ca="1" si="63"/>
        <v>179.58680847236505</v>
      </c>
      <c r="DX32" s="25">
        <f t="shared" ca="1" si="63"/>
        <v>179.8836461723194</v>
      </c>
      <c r="DY32" s="25">
        <f t="shared" ref="DY32:EH39" ca="1" si="64">IF(DY$10="","",IF(DY$7&lt;$CJ32,0,$CK32*OFFSET(AT32,0,-$CJ32)))</f>
        <v>180.18048387227373</v>
      </c>
      <c r="DZ32" s="25">
        <f t="shared" ca="1" si="64"/>
        <v>180.47732157222808</v>
      </c>
      <c r="EA32" s="25">
        <f t="shared" ca="1" si="64"/>
        <v>180.77415927218237</v>
      </c>
      <c r="EB32" s="25">
        <f t="shared" ca="1" si="64"/>
        <v>181.07099697213673</v>
      </c>
      <c r="EC32" s="25">
        <f t="shared" ca="1" si="64"/>
        <v>181.36783467209105</v>
      </c>
      <c r="ED32" s="25">
        <f t="shared" ca="1" si="64"/>
        <v>181.6646723720454</v>
      </c>
      <c r="EE32" s="25">
        <f t="shared" ca="1" si="64"/>
        <v>181.81605959902211</v>
      </c>
      <c r="EF32" s="25">
        <f t="shared" ca="1" si="64"/>
        <v>181.96744682599885</v>
      </c>
      <c r="EG32" s="25">
        <f t="shared" ca="1" si="64"/>
        <v>182.11883405297553</v>
      </c>
      <c r="EH32" s="25">
        <f t="shared" ca="1" si="64"/>
        <v>182.27022127995224</v>
      </c>
      <c r="EI32" s="25">
        <f t="shared" ref="EI32:ER39" ca="1" si="65">IF(EI$10="","",IF(EI$7&lt;$CJ32,0,$CK32*OFFSET(BD32,0,-$CJ32)))</f>
        <v>182.42160850692895</v>
      </c>
      <c r="EJ32" s="25">
        <f t="shared" ca="1" si="65"/>
        <v>182.57299573390566</v>
      </c>
      <c r="EK32" s="25">
        <f t="shared" ca="1" si="65"/>
        <v>182.72438296088239</v>
      </c>
      <c r="EL32" s="25">
        <f t="shared" ca="1" si="65"/>
        <v>182.8757701878591</v>
      </c>
      <c r="EM32" s="25">
        <f t="shared" ca="1" si="65"/>
        <v>183.02715741483581</v>
      </c>
      <c r="EN32" s="25">
        <f t="shared" ca="1" si="65"/>
        <v>183.17854464181249</v>
      </c>
      <c r="EO32" s="25">
        <f t="shared" ca="1" si="65"/>
        <v>183.32993186878923</v>
      </c>
      <c r="EP32" s="25">
        <f t="shared" ca="1" si="65"/>
        <v>183.48131909576594</v>
      </c>
      <c r="EQ32" s="25">
        <f t="shared" ca="1" si="65"/>
        <v>183.6342201950124</v>
      </c>
      <c r="ER32" s="25">
        <f t="shared" ca="1" si="65"/>
        <v>183.78712129425887</v>
      </c>
      <c r="ES32" s="25">
        <f t="shared" ref="ES32:FB39" ca="1" si="66">IF(ES$10="","",IF(ES$7&lt;$CJ32,0,$CK32*OFFSET(BN32,0,-$CJ32)))</f>
        <v>183.94002239350536</v>
      </c>
      <c r="ET32" s="25">
        <f t="shared" ca="1" si="66"/>
        <v>184.09292349275182</v>
      </c>
      <c r="EU32" s="25">
        <f t="shared" ca="1" si="66"/>
        <v>184.24582459199829</v>
      </c>
      <c r="EV32" s="25">
        <f t="shared" ca="1" si="66"/>
        <v>184.39872569124472</v>
      </c>
      <c r="EW32" s="25">
        <f t="shared" ca="1" si="66"/>
        <v>184.55162679049118</v>
      </c>
      <c r="EX32" s="25">
        <f t="shared" ca="1" si="66"/>
        <v>184.70452788973765</v>
      </c>
      <c r="EY32" s="25">
        <f t="shared" ca="1" si="66"/>
        <v>184.85742898898414</v>
      </c>
      <c r="EZ32" s="25">
        <f t="shared" ca="1" si="66"/>
        <v>185.0103300882306</v>
      </c>
      <c r="FA32" s="25">
        <f t="shared" ca="1" si="66"/>
        <v>185.16323118747707</v>
      </c>
      <c r="FB32" s="25">
        <f t="shared" ca="1" si="66"/>
        <v>185.31613228672353</v>
      </c>
      <c r="FC32" s="25">
        <f t="shared" ref="FC32:FL39" ca="1" si="67">IF(FC$10="","",IF(FC$7&lt;$CJ32,0,$CK32*OFFSET(BX32,0,-$CJ32)))</f>
        <v>185.47056239696249</v>
      </c>
      <c r="FD32" s="25">
        <f t="shared" ca="1" si="67"/>
        <v>185.62499250720143</v>
      </c>
      <c r="FE32" s="25">
        <f t="shared" ca="1" si="67"/>
        <v>185.77942261744036</v>
      </c>
      <c r="FF32" s="25">
        <f t="shared" ca="1" si="67"/>
        <v>185.93385272767932</v>
      </c>
      <c r="FG32" s="25">
        <f t="shared" ca="1" si="67"/>
        <v>186.08828283791826</v>
      </c>
      <c r="FH32" s="25">
        <f t="shared" ca="1" si="67"/>
        <v>186.24271294815722</v>
      </c>
      <c r="FI32" s="25">
        <f t="shared" ca="1" si="67"/>
        <v>186.39714305839618</v>
      </c>
      <c r="FJ32" s="25">
        <f t="shared" ca="1" si="67"/>
        <v>186.55157316863512</v>
      </c>
      <c r="FK32" s="25">
        <f t="shared" ca="1" si="67"/>
        <v>186.70600327887408</v>
      </c>
      <c r="FL32" s="25">
        <f t="shared" ca="1" si="67"/>
        <v>186.86043338911301</v>
      </c>
      <c r="FM32" s="25">
        <f t="shared" ref="FM32:FM39" ca="1" si="68">IF(FM$10="","",IF(FM$7&lt;$CJ32,0,$CK32*OFFSET(CH32,0,-$CJ32)))</f>
        <v>187.01486349935195</v>
      </c>
    </row>
    <row r="33" spans="2:169" ht="15" customHeight="1">
      <c r="B33" s="225">
        <v>2</v>
      </c>
      <c r="C33" s="307" t="s">
        <v>74</v>
      </c>
      <c r="D33" s="312" t="b">
        <v>0</v>
      </c>
      <c r="E33" s="312" t="b">
        <v>1</v>
      </c>
      <c r="F33" s="224" t="str">
        <f>INDEX('11_CATALOGO_CUENTAS'!$H$3:$H$85,$B33,1)</f>
        <v>GASTOS MISCELANEOS</v>
      </c>
      <c r="G33" s="175"/>
      <c r="H33" s="25">
        <f t="shared" ca="1" si="49"/>
        <v>343.54075</v>
      </c>
      <c r="I33" s="25">
        <f t="shared" ca="1" si="49"/>
        <v>360.71778750000004</v>
      </c>
      <c r="J33" s="25">
        <f t="shared" ca="1" si="49"/>
        <v>378.75367687499994</v>
      </c>
      <c r="K33" s="25">
        <f t="shared" ca="1" si="49"/>
        <v>397.69136071874999</v>
      </c>
      <c r="L33" s="25">
        <f t="shared" ca="1" si="49"/>
        <v>417.57592875468737</v>
      </c>
      <c r="M33" s="25">
        <f t="shared" ca="1" si="49"/>
        <v>438.45472519242179</v>
      </c>
      <c r="O33" s="222">
        <v>27.76699</v>
      </c>
      <c r="P33" s="222">
        <v>22.765990000000002</v>
      </c>
      <c r="Q33" s="222">
        <v>26.465989999999998</v>
      </c>
      <c r="R33" s="222">
        <v>25.748209999999993</v>
      </c>
      <c r="S33" s="222">
        <v>26.748210000000007</v>
      </c>
      <c r="T33" s="222">
        <v>42.989590000000014</v>
      </c>
      <c r="U33" s="222">
        <v>25.748209999999993</v>
      </c>
      <c r="V33" s="222">
        <v>27.54820999999999</v>
      </c>
      <c r="W33" s="222">
        <v>27.748209999999993</v>
      </c>
      <c r="X33" s="222">
        <v>34.011140000000012</v>
      </c>
      <c r="Y33" s="222">
        <v>28</v>
      </c>
      <c r="Z33" s="222">
        <v>28</v>
      </c>
      <c r="AA33" s="222">
        <v>30.059815625000002</v>
      </c>
      <c r="AB33" s="222">
        <v>30.059815625000002</v>
      </c>
      <c r="AC33" s="222">
        <v>30.059815625000002</v>
      </c>
      <c r="AD33" s="222">
        <v>30.059815625000002</v>
      </c>
      <c r="AE33" s="222">
        <v>30.059815625000002</v>
      </c>
      <c r="AF33" s="222">
        <v>30.059815625000002</v>
      </c>
      <c r="AG33" s="222">
        <v>30.059815625000002</v>
      </c>
      <c r="AH33" s="222">
        <v>30.059815625000002</v>
      </c>
      <c r="AI33" s="222">
        <v>30.059815625000002</v>
      </c>
      <c r="AJ33" s="222">
        <v>30.059815625000002</v>
      </c>
      <c r="AK33" s="222">
        <v>30.059815625000002</v>
      </c>
      <c r="AL33" s="222">
        <v>30.059815625000002</v>
      </c>
      <c r="AM33" s="222">
        <v>31.562806406250004</v>
      </c>
      <c r="AN33" s="222">
        <v>31.562806406250004</v>
      </c>
      <c r="AO33" s="222">
        <v>31.562806406250004</v>
      </c>
      <c r="AP33" s="222">
        <v>31.562806406250004</v>
      </c>
      <c r="AQ33" s="222">
        <v>31.562806406250004</v>
      </c>
      <c r="AR33" s="222">
        <v>31.562806406250004</v>
      </c>
      <c r="AS33" s="222">
        <v>31.562806406250004</v>
      </c>
      <c r="AT33" s="222">
        <v>31.562806406250004</v>
      </c>
      <c r="AU33" s="222">
        <v>31.562806406250004</v>
      </c>
      <c r="AV33" s="222">
        <v>31.562806406250004</v>
      </c>
      <c r="AW33" s="222">
        <v>31.562806406250004</v>
      </c>
      <c r="AX33" s="222">
        <v>31.562806406250004</v>
      </c>
      <c r="AY33" s="222">
        <v>33.140946726562497</v>
      </c>
      <c r="AZ33" s="222">
        <v>33.140946726562497</v>
      </c>
      <c r="BA33" s="222">
        <v>33.140946726562497</v>
      </c>
      <c r="BB33" s="222">
        <v>33.140946726562497</v>
      </c>
      <c r="BC33" s="222">
        <v>33.140946726562497</v>
      </c>
      <c r="BD33" s="222">
        <v>33.140946726562497</v>
      </c>
      <c r="BE33" s="222">
        <v>33.140946726562497</v>
      </c>
      <c r="BF33" s="222">
        <v>33.140946726562497</v>
      </c>
      <c r="BG33" s="222">
        <v>33.140946726562497</v>
      </c>
      <c r="BH33" s="222">
        <v>33.140946726562497</v>
      </c>
      <c r="BI33" s="222">
        <v>33.140946726562497</v>
      </c>
      <c r="BJ33" s="222">
        <v>33.140946726562497</v>
      </c>
      <c r="BK33" s="222">
        <v>34.797994062890623</v>
      </c>
      <c r="BL33" s="222">
        <v>34.797994062890623</v>
      </c>
      <c r="BM33" s="222">
        <v>34.797994062890623</v>
      </c>
      <c r="BN33" s="222">
        <v>34.797994062890623</v>
      </c>
      <c r="BO33" s="222">
        <v>34.797994062890623</v>
      </c>
      <c r="BP33" s="222">
        <v>34.797994062890623</v>
      </c>
      <c r="BQ33" s="222">
        <v>34.797994062890623</v>
      </c>
      <c r="BR33" s="222">
        <v>34.797994062890623</v>
      </c>
      <c r="BS33" s="222">
        <v>34.797994062890623</v>
      </c>
      <c r="BT33" s="222">
        <v>34.797994062890623</v>
      </c>
      <c r="BU33" s="222">
        <v>34.797994062890623</v>
      </c>
      <c r="BV33" s="222">
        <v>34.797994062890623</v>
      </c>
      <c r="BW33" s="222">
        <v>36.537893766035147</v>
      </c>
      <c r="BX33" s="222">
        <v>36.537893766035147</v>
      </c>
      <c r="BY33" s="222">
        <v>36.537893766035147</v>
      </c>
      <c r="BZ33" s="222">
        <v>36.537893766035147</v>
      </c>
      <c r="CA33" s="222">
        <v>36.537893766035147</v>
      </c>
      <c r="CB33" s="222">
        <v>36.537893766035147</v>
      </c>
      <c r="CC33" s="222">
        <v>36.537893766035147</v>
      </c>
      <c r="CD33" s="222">
        <v>36.537893766035147</v>
      </c>
      <c r="CE33" s="222">
        <v>36.537893766035147</v>
      </c>
      <c r="CF33" s="222">
        <v>36.537893766035147</v>
      </c>
      <c r="CG33" s="222">
        <v>36.537893766035147</v>
      </c>
      <c r="CH33" s="222">
        <v>36.537893766035147</v>
      </c>
      <c r="CJ33" s="285">
        <v>0</v>
      </c>
      <c r="CK33" s="286">
        <v>1</v>
      </c>
      <c r="CM33" s="25">
        <f t="shared" ca="1" si="50"/>
        <v>343.54075</v>
      </c>
      <c r="CN33" s="25">
        <f t="shared" ca="1" si="50"/>
        <v>360.71778750000004</v>
      </c>
      <c r="CO33" s="25">
        <f t="shared" ca="1" si="50"/>
        <v>378.75367687499994</v>
      </c>
      <c r="CP33" s="25">
        <f t="shared" ca="1" si="50"/>
        <v>397.69136071874999</v>
      </c>
      <c r="CQ33" s="25">
        <f t="shared" ca="1" si="50"/>
        <v>417.57592875468737</v>
      </c>
      <c r="CR33" s="25">
        <f t="shared" ca="1" si="50"/>
        <v>438.45472519242179</v>
      </c>
      <c r="CT33" s="25">
        <f t="shared" ca="1" si="55"/>
        <v>27.76699</v>
      </c>
      <c r="CU33" s="25">
        <f t="shared" ca="1" si="61"/>
        <v>22.765990000000002</v>
      </c>
      <c r="CV33" s="25">
        <f t="shared" ca="1" si="61"/>
        <v>26.465989999999998</v>
      </c>
      <c r="CW33" s="25">
        <f t="shared" ca="1" si="61"/>
        <v>25.748209999999993</v>
      </c>
      <c r="CX33" s="25">
        <f t="shared" ca="1" si="61"/>
        <v>26.748210000000007</v>
      </c>
      <c r="CY33" s="25">
        <f t="shared" ca="1" si="61"/>
        <v>42.989590000000014</v>
      </c>
      <c r="CZ33" s="25">
        <f t="shared" ca="1" si="61"/>
        <v>25.748209999999993</v>
      </c>
      <c r="DA33" s="25">
        <f t="shared" ca="1" si="61"/>
        <v>27.54820999999999</v>
      </c>
      <c r="DB33" s="25">
        <f t="shared" ca="1" si="61"/>
        <v>27.748209999999993</v>
      </c>
      <c r="DC33" s="25">
        <f t="shared" ca="1" si="61"/>
        <v>34.011140000000012</v>
      </c>
      <c r="DD33" s="25">
        <f t="shared" ca="1" si="61"/>
        <v>28</v>
      </c>
      <c r="DE33" s="25">
        <f t="shared" ca="1" si="62"/>
        <v>28</v>
      </c>
      <c r="DF33" s="25">
        <f t="shared" ca="1" si="62"/>
        <v>30.059815625000002</v>
      </c>
      <c r="DG33" s="25">
        <f t="shared" ca="1" si="62"/>
        <v>30.059815625000002</v>
      </c>
      <c r="DH33" s="25">
        <f t="shared" ca="1" si="62"/>
        <v>30.059815625000002</v>
      </c>
      <c r="DI33" s="25">
        <f t="shared" ca="1" si="62"/>
        <v>30.059815625000002</v>
      </c>
      <c r="DJ33" s="25">
        <f t="shared" ca="1" si="62"/>
        <v>30.059815625000002</v>
      </c>
      <c r="DK33" s="25">
        <f t="shared" ca="1" si="62"/>
        <v>30.059815625000002</v>
      </c>
      <c r="DL33" s="25">
        <f t="shared" ca="1" si="62"/>
        <v>30.059815625000002</v>
      </c>
      <c r="DM33" s="25">
        <f t="shared" ca="1" si="62"/>
        <v>30.059815625000002</v>
      </c>
      <c r="DN33" s="25">
        <f t="shared" ca="1" si="62"/>
        <v>30.059815625000002</v>
      </c>
      <c r="DO33" s="25">
        <f t="shared" ca="1" si="63"/>
        <v>30.059815625000002</v>
      </c>
      <c r="DP33" s="25">
        <f t="shared" ca="1" si="63"/>
        <v>30.059815625000002</v>
      </c>
      <c r="DQ33" s="25">
        <f t="shared" ca="1" si="63"/>
        <v>30.059815625000002</v>
      </c>
      <c r="DR33" s="25">
        <f t="shared" ca="1" si="63"/>
        <v>31.562806406250004</v>
      </c>
      <c r="DS33" s="25">
        <f t="shared" ca="1" si="63"/>
        <v>31.562806406250004</v>
      </c>
      <c r="DT33" s="25">
        <f t="shared" ca="1" si="63"/>
        <v>31.562806406250004</v>
      </c>
      <c r="DU33" s="25">
        <f t="shared" ca="1" si="63"/>
        <v>31.562806406250004</v>
      </c>
      <c r="DV33" s="25">
        <f t="shared" ca="1" si="63"/>
        <v>31.562806406250004</v>
      </c>
      <c r="DW33" s="25">
        <f t="shared" ca="1" si="63"/>
        <v>31.562806406250004</v>
      </c>
      <c r="DX33" s="25">
        <f t="shared" ca="1" si="63"/>
        <v>31.562806406250004</v>
      </c>
      <c r="DY33" s="25">
        <f t="shared" ca="1" si="64"/>
        <v>31.562806406250004</v>
      </c>
      <c r="DZ33" s="25">
        <f t="shared" ca="1" si="64"/>
        <v>31.562806406250004</v>
      </c>
      <c r="EA33" s="25">
        <f t="shared" ca="1" si="64"/>
        <v>31.562806406250004</v>
      </c>
      <c r="EB33" s="25">
        <f t="shared" ca="1" si="64"/>
        <v>31.562806406250004</v>
      </c>
      <c r="EC33" s="25">
        <f t="shared" ca="1" si="64"/>
        <v>31.562806406250004</v>
      </c>
      <c r="ED33" s="25">
        <f t="shared" ca="1" si="64"/>
        <v>33.140946726562497</v>
      </c>
      <c r="EE33" s="25">
        <f t="shared" ca="1" si="64"/>
        <v>33.140946726562497</v>
      </c>
      <c r="EF33" s="25">
        <f t="shared" ca="1" si="64"/>
        <v>33.140946726562497</v>
      </c>
      <c r="EG33" s="25">
        <f t="shared" ca="1" si="64"/>
        <v>33.140946726562497</v>
      </c>
      <c r="EH33" s="25">
        <f t="shared" ca="1" si="64"/>
        <v>33.140946726562497</v>
      </c>
      <c r="EI33" s="25">
        <f t="shared" ca="1" si="65"/>
        <v>33.140946726562497</v>
      </c>
      <c r="EJ33" s="25">
        <f t="shared" ca="1" si="65"/>
        <v>33.140946726562497</v>
      </c>
      <c r="EK33" s="25">
        <f t="shared" ca="1" si="65"/>
        <v>33.140946726562497</v>
      </c>
      <c r="EL33" s="25">
        <f t="shared" ca="1" si="65"/>
        <v>33.140946726562497</v>
      </c>
      <c r="EM33" s="25">
        <f t="shared" ca="1" si="65"/>
        <v>33.140946726562497</v>
      </c>
      <c r="EN33" s="25">
        <f t="shared" ca="1" si="65"/>
        <v>33.140946726562497</v>
      </c>
      <c r="EO33" s="25">
        <f t="shared" ca="1" si="65"/>
        <v>33.140946726562497</v>
      </c>
      <c r="EP33" s="25">
        <f t="shared" ca="1" si="65"/>
        <v>34.797994062890623</v>
      </c>
      <c r="EQ33" s="25">
        <f t="shared" ca="1" si="65"/>
        <v>34.797994062890623</v>
      </c>
      <c r="ER33" s="25">
        <f t="shared" ca="1" si="65"/>
        <v>34.797994062890623</v>
      </c>
      <c r="ES33" s="25">
        <f t="shared" ca="1" si="66"/>
        <v>34.797994062890623</v>
      </c>
      <c r="ET33" s="25">
        <f t="shared" ca="1" si="66"/>
        <v>34.797994062890623</v>
      </c>
      <c r="EU33" s="25">
        <f t="shared" ca="1" si="66"/>
        <v>34.797994062890623</v>
      </c>
      <c r="EV33" s="25">
        <f t="shared" ca="1" si="66"/>
        <v>34.797994062890623</v>
      </c>
      <c r="EW33" s="25">
        <f t="shared" ca="1" si="66"/>
        <v>34.797994062890623</v>
      </c>
      <c r="EX33" s="25">
        <f t="shared" ca="1" si="66"/>
        <v>34.797994062890623</v>
      </c>
      <c r="EY33" s="25">
        <f t="shared" ca="1" si="66"/>
        <v>34.797994062890623</v>
      </c>
      <c r="EZ33" s="25">
        <f t="shared" ca="1" si="66"/>
        <v>34.797994062890623</v>
      </c>
      <c r="FA33" s="25">
        <f t="shared" ca="1" si="66"/>
        <v>34.797994062890623</v>
      </c>
      <c r="FB33" s="25">
        <f t="shared" ca="1" si="66"/>
        <v>36.537893766035147</v>
      </c>
      <c r="FC33" s="25">
        <f t="shared" ca="1" si="67"/>
        <v>36.537893766035147</v>
      </c>
      <c r="FD33" s="25">
        <f t="shared" ca="1" si="67"/>
        <v>36.537893766035147</v>
      </c>
      <c r="FE33" s="25">
        <f t="shared" ca="1" si="67"/>
        <v>36.537893766035147</v>
      </c>
      <c r="FF33" s="25">
        <f t="shared" ca="1" si="67"/>
        <v>36.537893766035147</v>
      </c>
      <c r="FG33" s="25">
        <f t="shared" ca="1" si="67"/>
        <v>36.537893766035147</v>
      </c>
      <c r="FH33" s="25">
        <f t="shared" ca="1" si="67"/>
        <v>36.537893766035147</v>
      </c>
      <c r="FI33" s="25">
        <f t="shared" ca="1" si="67"/>
        <v>36.537893766035147</v>
      </c>
      <c r="FJ33" s="25">
        <f t="shared" ca="1" si="67"/>
        <v>36.537893766035147</v>
      </c>
      <c r="FK33" s="25">
        <f t="shared" ca="1" si="67"/>
        <v>36.537893766035147</v>
      </c>
      <c r="FL33" s="25">
        <f t="shared" ca="1" si="67"/>
        <v>36.537893766035147</v>
      </c>
      <c r="FM33" s="25">
        <f t="shared" ca="1" si="68"/>
        <v>36.537893766035147</v>
      </c>
    </row>
    <row r="34" spans="2:169" ht="15" customHeight="1">
      <c r="B34" s="225">
        <v>3</v>
      </c>
      <c r="C34" s="307" t="s">
        <v>74</v>
      </c>
      <c r="D34" s="312" t="b">
        <v>0</v>
      </c>
      <c r="E34" s="312" t="b">
        <v>0</v>
      </c>
      <c r="F34" s="224" t="str">
        <f>INDEX('11_CATALOGO_CUENTAS'!$H$3:$H$85,$B34,1)</f>
        <v>ELECTRICIDAD</v>
      </c>
      <c r="G34" s="175"/>
      <c r="H34" s="25">
        <f t="shared" ca="1" si="49"/>
        <v>0</v>
      </c>
      <c r="I34" s="25">
        <f t="shared" ca="1" si="49"/>
        <v>0</v>
      </c>
      <c r="J34" s="25">
        <f t="shared" ca="1" si="49"/>
        <v>0</v>
      </c>
      <c r="K34" s="25">
        <f t="shared" ca="1" si="49"/>
        <v>0</v>
      </c>
      <c r="L34" s="25">
        <f t="shared" ca="1" si="49"/>
        <v>0</v>
      </c>
      <c r="M34" s="25">
        <f t="shared" ca="1" si="49"/>
        <v>0</v>
      </c>
      <c r="O34" s="222">
        <v>0</v>
      </c>
      <c r="P34" s="222">
        <v>0</v>
      </c>
      <c r="Q34" s="222">
        <v>0</v>
      </c>
      <c r="R34" s="222">
        <v>0</v>
      </c>
      <c r="S34" s="222">
        <v>0</v>
      </c>
      <c r="T34" s="222">
        <v>0</v>
      </c>
      <c r="U34" s="222">
        <v>0</v>
      </c>
      <c r="V34" s="222">
        <v>0</v>
      </c>
      <c r="W34" s="222">
        <v>0</v>
      </c>
      <c r="X34" s="222">
        <v>0</v>
      </c>
      <c r="Y34" s="222">
        <v>0</v>
      </c>
      <c r="Z34" s="222">
        <v>0</v>
      </c>
      <c r="AA34" s="222">
        <v>0</v>
      </c>
      <c r="AB34" s="222">
        <v>0</v>
      </c>
      <c r="AC34" s="222">
        <v>0</v>
      </c>
      <c r="AD34" s="222">
        <v>0</v>
      </c>
      <c r="AE34" s="222">
        <v>0</v>
      </c>
      <c r="AF34" s="222">
        <v>0</v>
      </c>
      <c r="AG34" s="222">
        <v>0</v>
      </c>
      <c r="AH34" s="222">
        <v>0</v>
      </c>
      <c r="AI34" s="222">
        <v>0</v>
      </c>
      <c r="AJ34" s="222">
        <v>0</v>
      </c>
      <c r="AK34" s="222">
        <v>0</v>
      </c>
      <c r="AL34" s="222">
        <v>0</v>
      </c>
      <c r="AM34" s="222">
        <v>0</v>
      </c>
      <c r="AN34" s="222">
        <v>0</v>
      </c>
      <c r="AO34" s="222">
        <v>0</v>
      </c>
      <c r="AP34" s="222">
        <v>0</v>
      </c>
      <c r="AQ34" s="222">
        <v>0</v>
      </c>
      <c r="AR34" s="222">
        <v>0</v>
      </c>
      <c r="AS34" s="222">
        <v>0</v>
      </c>
      <c r="AT34" s="222">
        <v>0</v>
      </c>
      <c r="AU34" s="222">
        <v>0</v>
      </c>
      <c r="AV34" s="222">
        <v>0</v>
      </c>
      <c r="AW34" s="222">
        <v>0</v>
      </c>
      <c r="AX34" s="222">
        <v>0</v>
      </c>
      <c r="AY34" s="222">
        <v>0</v>
      </c>
      <c r="AZ34" s="222">
        <v>0</v>
      </c>
      <c r="BA34" s="222">
        <v>0</v>
      </c>
      <c r="BB34" s="222">
        <v>0</v>
      </c>
      <c r="BC34" s="222">
        <v>0</v>
      </c>
      <c r="BD34" s="222">
        <v>0</v>
      </c>
      <c r="BE34" s="222">
        <v>0</v>
      </c>
      <c r="BF34" s="222">
        <v>0</v>
      </c>
      <c r="BG34" s="222">
        <v>0</v>
      </c>
      <c r="BH34" s="222">
        <v>0</v>
      </c>
      <c r="BI34" s="222">
        <v>0</v>
      </c>
      <c r="BJ34" s="222">
        <v>0</v>
      </c>
      <c r="BK34" s="222">
        <v>0</v>
      </c>
      <c r="BL34" s="222">
        <v>0</v>
      </c>
      <c r="BM34" s="222">
        <v>0</v>
      </c>
      <c r="BN34" s="222">
        <v>0</v>
      </c>
      <c r="BO34" s="222">
        <v>0</v>
      </c>
      <c r="BP34" s="222">
        <v>0</v>
      </c>
      <c r="BQ34" s="222">
        <v>0</v>
      </c>
      <c r="BR34" s="222">
        <v>0</v>
      </c>
      <c r="BS34" s="222">
        <v>0</v>
      </c>
      <c r="BT34" s="222">
        <v>0</v>
      </c>
      <c r="BU34" s="222">
        <v>0</v>
      </c>
      <c r="BV34" s="222">
        <v>0</v>
      </c>
      <c r="BW34" s="222">
        <v>0</v>
      </c>
      <c r="BX34" s="222">
        <v>0</v>
      </c>
      <c r="BY34" s="222">
        <v>0</v>
      </c>
      <c r="BZ34" s="222">
        <v>0</v>
      </c>
      <c r="CA34" s="222">
        <v>0</v>
      </c>
      <c r="CB34" s="222">
        <v>0</v>
      </c>
      <c r="CC34" s="222">
        <v>0</v>
      </c>
      <c r="CD34" s="222">
        <v>0</v>
      </c>
      <c r="CE34" s="222">
        <v>0</v>
      </c>
      <c r="CF34" s="222">
        <v>0</v>
      </c>
      <c r="CG34" s="222">
        <v>0</v>
      </c>
      <c r="CH34" s="222">
        <v>0</v>
      </c>
      <c r="CJ34" s="285">
        <v>0</v>
      </c>
      <c r="CK34" s="286">
        <v>1</v>
      </c>
      <c r="CM34" s="25">
        <f t="shared" ca="1" si="50"/>
        <v>0</v>
      </c>
      <c r="CN34" s="25">
        <f t="shared" ca="1" si="50"/>
        <v>0</v>
      </c>
      <c r="CO34" s="25">
        <f t="shared" ca="1" si="50"/>
        <v>0</v>
      </c>
      <c r="CP34" s="25">
        <f t="shared" ca="1" si="50"/>
        <v>0</v>
      </c>
      <c r="CQ34" s="25">
        <f t="shared" ca="1" si="50"/>
        <v>0</v>
      </c>
      <c r="CR34" s="25">
        <f t="shared" ca="1" si="50"/>
        <v>0</v>
      </c>
      <c r="CT34" s="25">
        <f t="shared" ca="1" si="55"/>
        <v>0</v>
      </c>
      <c r="CU34" s="25">
        <f t="shared" ca="1" si="61"/>
        <v>0</v>
      </c>
      <c r="CV34" s="25">
        <f t="shared" ca="1" si="61"/>
        <v>0</v>
      </c>
      <c r="CW34" s="25">
        <f t="shared" ca="1" si="61"/>
        <v>0</v>
      </c>
      <c r="CX34" s="25">
        <f t="shared" ca="1" si="61"/>
        <v>0</v>
      </c>
      <c r="CY34" s="25">
        <f t="shared" ca="1" si="61"/>
        <v>0</v>
      </c>
      <c r="CZ34" s="25">
        <f t="shared" ca="1" si="61"/>
        <v>0</v>
      </c>
      <c r="DA34" s="25">
        <f t="shared" ca="1" si="61"/>
        <v>0</v>
      </c>
      <c r="DB34" s="25">
        <f t="shared" ca="1" si="61"/>
        <v>0</v>
      </c>
      <c r="DC34" s="25">
        <f t="shared" ca="1" si="61"/>
        <v>0</v>
      </c>
      <c r="DD34" s="25">
        <f t="shared" ca="1" si="61"/>
        <v>0</v>
      </c>
      <c r="DE34" s="25">
        <f t="shared" ca="1" si="62"/>
        <v>0</v>
      </c>
      <c r="DF34" s="25">
        <f t="shared" ca="1" si="62"/>
        <v>0</v>
      </c>
      <c r="DG34" s="25">
        <f t="shared" ca="1" si="62"/>
        <v>0</v>
      </c>
      <c r="DH34" s="25">
        <f t="shared" ca="1" si="62"/>
        <v>0</v>
      </c>
      <c r="DI34" s="25">
        <f t="shared" ca="1" si="62"/>
        <v>0</v>
      </c>
      <c r="DJ34" s="25">
        <f t="shared" ca="1" si="62"/>
        <v>0</v>
      </c>
      <c r="DK34" s="25">
        <f t="shared" ca="1" si="62"/>
        <v>0</v>
      </c>
      <c r="DL34" s="25">
        <f t="shared" ca="1" si="62"/>
        <v>0</v>
      </c>
      <c r="DM34" s="25">
        <f t="shared" ca="1" si="62"/>
        <v>0</v>
      </c>
      <c r="DN34" s="25">
        <f t="shared" ca="1" si="62"/>
        <v>0</v>
      </c>
      <c r="DO34" s="25">
        <f t="shared" ca="1" si="63"/>
        <v>0</v>
      </c>
      <c r="DP34" s="25">
        <f t="shared" ca="1" si="63"/>
        <v>0</v>
      </c>
      <c r="DQ34" s="25">
        <f t="shared" ca="1" si="63"/>
        <v>0</v>
      </c>
      <c r="DR34" s="25">
        <f t="shared" ca="1" si="63"/>
        <v>0</v>
      </c>
      <c r="DS34" s="25">
        <f t="shared" ca="1" si="63"/>
        <v>0</v>
      </c>
      <c r="DT34" s="25">
        <f t="shared" ca="1" si="63"/>
        <v>0</v>
      </c>
      <c r="DU34" s="25">
        <f t="shared" ca="1" si="63"/>
        <v>0</v>
      </c>
      <c r="DV34" s="25">
        <f t="shared" ca="1" si="63"/>
        <v>0</v>
      </c>
      <c r="DW34" s="25">
        <f t="shared" ca="1" si="63"/>
        <v>0</v>
      </c>
      <c r="DX34" s="25">
        <f t="shared" ca="1" si="63"/>
        <v>0</v>
      </c>
      <c r="DY34" s="25">
        <f t="shared" ca="1" si="64"/>
        <v>0</v>
      </c>
      <c r="DZ34" s="25">
        <f t="shared" ca="1" si="64"/>
        <v>0</v>
      </c>
      <c r="EA34" s="25">
        <f t="shared" ca="1" si="64"/>
        <v>0</v>
      </c>
      <c r="EB34" s="25">
        <f t="shared" ca="1" si="64"/>
        <v>0</v>
      </c>
      <c r="EC34" s="25">
        <f t="shared" ca="1" si="64"/>
        <v>0</v>
      </c>
      <c r="ED34" s="25">
        <f t="shared" ca="1" si="64"/>
        <v>0</v>
      </c>
      <c r="EE34" s="25">
        <f t="shared" ca="1" si="64"/>
        <v>0</v>
      </c>
      <c r="EF34" s="25">
        <f t="shared" ca="1" si="64"/>
        <v>0</v>
      </c>
      <c r="EG34" s="25">
        <f t="shared" ca="1" si="64"/>
        <v>0</v>
      </c>
      <c r="EH34" s="25">
        <f t="shared" ca="1" si="64"/>
        <v>0</v>
      </c>
      <c r="EI34" s="25">
        <f t="shared" ca="1" si="65"/>
        <v>0</v>
      </c>
      <c r="EJ34" s="25">
        <f t="shared" ca="1" si="65"/>
        <v>0</v>
      </c>
      <c r="EK34" s="25">
        <f t="shared" ca="1" si="65"/>
        <v>0</v>
      </c>
      <c r="EL34" s="25">
        <f t="shared" ca="1" si="65"/>
        <v>0</v>
      </c>
      <c r="EM34" s="25">
        <f t="shared" ca="1" si="65"/>
        <v>0</v>
      </c>
      <c r="EN34" s="25">
        <f t="shared" ca="1" si="65"/>
        <v>0</v>
      </c>
      <c r="EO34" s="25">
        <f t="shared" ca="1" si="65"/>
        <v>0</v>
      </c>
      <c r="EP34" s="25">
        <f t="shared" ca="1" si="65"/>
        <v>0</v>
      </c>
      <c r="EQ34" s="25">
        <f t="shared" ca="1" si="65"/>
        <v>0</v>
      </c>
      <c r="ER34" s="25">
        <f t="shared" ca="1" si="65"/>
        <v>0</v>
      </c>
      <c r="ES34" s="25">
        <f t="shared" ca="1" si="66"/>
        <v>0</v>
      </c>
      <c r="ET34" s="25">
        <f t="shared" ca="1" si="66"/>
        <v>0</v>
      </c>
      <c r="EU34" s="25">
        <f t="shared" ca="1" si="66"/>
        <v>0</v>
      </c>
      <c r="EV34" s="25">
        <f t="shared" ca="1" si="66"/>
        <v>0</v>
      </c>
      <c r="EW34" s="25">
        <f t="shared" ca="1" si="66"/>
        <v>0</v>
      </c>
      <c r="EX34" s="25">
        <f t="shared" ca="1" si="66"/>
        <v>0</v>
      </c>
      <c r="EY34" s="25">
        <f t="shared" ca="1" si="66"/>
        <v>0</v>
      </c>
      <c r="EZ34" s="25">
        <f t="shared" ca="1" si="66"/>
        <v>0</v>
      </c>
      <c r="FA34" s="25">
        <f t="shared" ca="1" si="66"/>
        <v>0</v>
      </c>
      <c r="FB34" s="25">
        <f t="shared" ca="1" si="66"/>
        <v>0</v>
      </c>
      <c r="FC34" s="25">
        <f t="shared" ca="1" si="67"/>
        <v>0</v>
      </c>
      <c r="FD34" s="25">
        <f t="shared" ca="1" si="67"/>
        <v>0</v>
      </c>
      <c r="FE34" s="25">
        <f t="shared" ca="1" si="67"/>
        <v>0</v>
      </c>
      <c r="FF34" s="25">
        <f t="shared" ca="1" si="67"/>
        <v>0</v>
      </c>
      <c r="FG34" s="25">
        <f t="shared" ca="1" si="67"/>
        <v>0</v>
      </c>
      <c r="FH34" s="25">
        <f t="shared" ca="1" si="67"/>
        <v>0</v>
      </c>
      <c r="FI34" s="25">
        <f t="shared" ca="1" si="67"/>
        <v>0</v>
      </c>
      <c r="FJ34" s="25">
        <f t="shared" ca="1" si="67"/>
        <v>0</v>
      </c>
      <c r="FK34" s="25">
        <f t="shared" ca="1" si="67"/>
        <v>0</v>
      </c>
      <c r="FL34" s="25">
        <f t="shared" ca="1" si="67"/>
        <v>0</v>
      </c>
      <c r="FM34" s="25">
        <f t="shared" ca="1" si="68"/>
        <v>0</v>
      </c>
    </row>
    <row r="35" spans="2:169" ht="15" customHeight="1">
      <c r="B35" s="225">
        <v>4</v>
      </c>
      <c r="C35" s="307" t="s">
        <v>74</v>
      </c>
      <c r="D35" s="312" t="b">
        <v>0</v>
      </c>
      <c r="E35" s="312" t="b">
        <v>0</v>
      </c>
      <c r="F35" s="224" t="str">
        <f>INDEX('11_CATALOGO_CUENTAS'!$H$3:$H$85,$B35,1)</f>
        <v>TELEFONO</v>
      </c>
      <c r="G35" s="175"/>
      <c r="H35" s="25">
        <f t="shared" ref="H35:M42" ca="1" si="69">IF(OR(H$9="",H$10=""),"",SUM(OFFSET($O35,0,H$4-1,1,H$5-H$4+1)))</f>
        <v>0</v>
      </c>
      <c r="I35" s="25">
        <f t="shared" ca="1" si="69"/>
        <v>0</v>
      </c>
      <c r="J35" s="25">
        <f t="shared" ca="1" si="69"/>
        <v>0</v>
      </c>
      <c r="K35" s="25">
        <f t="shared" ca="1" si="69"/>
        <v>0</v>
      </c>
      <c r="L35" s="25">
        <f t="shared" ca="1" si="69"/>
        <v>0</v>
      </c>
      <c r="M35" s="25">
        <f t="shared" ca="1" si="69"/>
        <v>0</v>
      </c>
      <c r="O35" s="222">
        <v>0</v>
      </c>
      <c r="P35" s="222">
        <v>0</v>
      </c>
      <c r="Q35" s="222">
        <v>0</v>
      </c>
      <c r="R35" s="222">
        <v>0</v>
      </c>
      <c r="S35" s="222">
        <v>0</v>
      </c>
      <c r="T35" s="222">
        <v>0</v>
      </c>
      <c r="U35" s="222">
        <v>0</v>
      </c>
      <c r="V35" s="222">
        <v>0</v>
      </c>
      <c r="W35" s="222">
        <v>0</v>
      </c>
      <c r="X35" s="222">
        <v>0</v>
      </c>
      <c r="Y35" s="222">
        <v>0</v>
      </c>
      <c r="Z35" s="222">
        <v>0</v>
      </c>
      <c r="AA35" s="222">
        <v>0</v>
      </c>
      <c r="AB35" s="222">
        <v>0</v>
      </c>
      <c r="AC35" s="222">
        <v>0</v>
      </c>
      <c r="AD35" s="222">
        <v>0</v>
      </c>
      <c r="AE35" s="222">
        <v>0</v>
      </c>
      <c r="AF35" s="222">
        <v>0</v>
      </c>
      <c r="AG35" s="222">
        <v>0</v>
      </c>
      <c r="AH35" s="222">
        <v>0</v>
      </c>
      <c r="AI35" s="222">
        <v>0</v>
      </c>
      <c r="AJ35" s="222">
        <v>0</v>
      </c>
      <c r="AK35" s="222">
        <v>0</v>
      </c>
      <c r="AL35" s="222">
        <v>0</v>
      </c>
      <c r="AM35" s="222">
        <v>0</v>
      </c>
      <c r="AN35" s="222">
        <v>0</v>
      </c>
      <c r="AO35" s="222">
        <v>0</v>
      </c>
      <c r="AP35" s="222">
        <v>0</v>
      </c>
      <c r="AQ35" s="222">
        <v>0</v>
      </c>
      <c r="AR35" s="222">
        <v>0</v>
      </c>
      <c r="AS35" s="222">
        <v>0</v>
      </c>
      <c r="AT35" s="222">
        <v>0</v>
      </c>
      <c r="AU35" s="222">
        <v>0</v>
      </c>
      <c r="AV35" s="222">
        <v>0</v>
      </c>
      <c r="AW35" s="222">
        <v>0</v>
      </c>
      <c r="AX35" s="222">
        <v>0</v>
      </c>
      <c r="AY35" s="222">
        <v>0</v>
      </c>
      <c r="AZ35" s="222">
        <v>0</v>
      </c>
      <c r="BA35" s="222">
        <v>0</v>
      </c>
      <c r="BB35" s="222">
        <v>0</v>
      </c>
      <c r="BC35" s="222">
        <v>0</v>
      </c>
      <c r="BD35" s="222">
        <v>0</v>
      </c>
      <c r="BE35" s="222">
        <v>0</v>
      </c>
      <c r="BF35" s="222">
        <v>0</v>
      </c>
      <c r="BG35" s="222">
        <v>0</v>
      </c>
      <c r="BH35" s="222">
        <v>0</v>
      </c>
      <c r="BI35" s="222">
        <v>0</v>
      </c>
      <c r="BJ35" s="222">
        <v>0</v>
      </c>
      <c r="BK35" s="222">
        <v>0</v>
      </c>
      <c r="BL35" s="222">
        <v>0</v>
      </c>
      <c r="BM35" s="222">
        <v>0</v>
      </c>
      <c r="BN35" s="222">
        <v>0</v>
      </c>
      <c r="BO35" s="222">
        <v>0</v>
      </c>
      <c r="BP35" s="222">
        <v>0</v>
      </c>
      <c r="BQ35" s="222">
        <v>0</v>
      </c>
      <c r="BR35" s="222">
        <v>0</v>
      </c>
      <c r="BS35" s="222">
        <v>0</v>
      </c>
      <c r="BT35" s="222">
        <v>0</v>
      </c>
      <c r="BU35" s="222">
        <v>0</v>
      </c>
      <c r="BV35" s="222">
        <v>0</v>
      </c>
      <c r="BW35" s="222">
        <v>0</v>
      </c>
      <c r="BX35" s="222">
        <v>0</v>
      </c>
      <c r="BY35" s="222">
        <v>0</v>
      </c>
      <c r="BZ35" s="222">
        <v>0</v>
      </c>
      <c r="CA35" s="222">
        <v>0</v>
      </c>
      <c r="CB35" s="222">
        <v>0</v>
      </c>
      <c r="CC35" s="222">
        <v>0</v>
      </c>
      <c r="CD35" s="222">
        <v>0</v>
      </c>
      <c r="CE35" s="222">
        <v>0</v>
      </c>
      <c r="CF35" s="222">
        <v>0</v>
      </c>
      <c r="CG35" s="222">
        <v>0</v>
      </c>
      <c r="CH35" s="222">
        <v>0</v>
      </c>
      <c r="CJ35" s="285">
        <v>0</v>
      </c>
      <c r="CK35" s="286">
        <v>1</v>
      </c>
      <c r="CM35" s="25">
        <f t="shared" ca="1" si="50"/>
        <v>0</v>
      </c>
      <c r="CN35" s="25">
        <f t="shared" ca="1" si="50"/>
        <v>0</v>
      </c>
      <c r="CO35" s="25">
        <f t="shared" ca="1" si="50"/>
        <v>0</v>
      </c>
      <c r="CP35" s="25">
        <f t="shared" ca="1" si="50"/>
        <v>0</v>
      </c>
      <c r="CQ35" s="25">
        <f t="shared" ca="1" si="50"/>
        <v>0</v>
      </c>
      <c r="CR35" s="25">
        <f t="shared" ca="1" si="50"/>
        <v>0</v>
      </c>
      <c r="CT35" s="25">
        <f t="shared" ca="1" si="55"/>
        <v>0</v>
      </c>
      <c r="CU35" s="25">
        <f t="shared" ca="1" si="61"/>
        <v>0</v>
      </c>
      <c r="CV35" s="25">
        <f t="shared" ca="1" si="61"/>
        <v>0</v>
      </c>
      <c r="CW35" s="25">
        <f t="shared" ca="1" si="61"/>
        <v>0</v>
      </c>
      <c r="CX35" s="25">
        <f t="shared" ca="1" si="61"/>
        <v>0</v>
      </c>
      <c r="CY35" s="25">
        <f t="shared" ca="1" si="61"/>
        <v>0</v>
      </c>
      <c r="CZ35" s="25">
        <f t="shared" ca="1" si="61"/>
        <v>0</v>
      </c>
      <c r="DA35" s="25">
        <f t="shared" ca="1" si="61"/>
        <v>0</v>
      </c>
      <c r="DB35" s="25">
        <f t="shared" ca="1" si="61"/>
        <v>0</v>
      </c>
      <c r="DC35" s="25">
        <f t="shared" ca="1" si="61"/>
        <v>0</v>
      </c>
      <c r="DD35" s="25">
        <f t="shared" ca="1" si="61"/>
        <v>0</v>
      </c>
      <c r="DE35" s="25">
        <f t="shared" ca="1" si="62"/>
        <v>0</v>
      </c>
      <c r="DF35" s="25">
        <f t="shared" ca="1" si="62"/>
        <v>0</v>
      </c>
      <c r="DG35" s="25">
        <f t="shared" ca="1" si="62"/>
        <v>0</v>
      </c>
      <c r="DH35" s="25">
        <f t="shared" ca="1" si="62"/>
        <v>0</v>
      </c>
      <c r="DI35" s="25">
        <f t="shared" ca="1" si="62"/>
        <v>0</v>
      </c>
      <c r="DJ35" s="25">
        <f t="shared" ca="1" si="62"/>
        <v>0</v>
      </c>
      <c r="DK35" s="25">
        <f t="shared" ca="1" si="62"/>
        <v>0</v>
      </c>
      <c r="DL35" s="25">
        <f t="shared" ca="1" si="62"/>
        <v>0</v>
      </c>
      <c r="DM35" s="25">
        <f t="shared" ca="1" si="62"/>
        <v>0</v>
      </c>
      <c r="DN35" s="25">
        <f t="shared" ca="1" si="62"/>
        <v>0</v>
      </c>
      <c r="DO35" s="25">
        <f t="shared" ca="1" si="63"/>
        <v>0</v>
      </c>
      <c r="DP35" s="25">
        <f t="shared" ca="1" si="63"/>
        <v>0</v>
      </c>
      <c r="DQ35" s="25">
        <f t="shared" ca="1" si="63"/>
        <v>0</v>
      </c>
      <c r="DR35" s="25">
        <f t="shared" ca="1" si="63"/>
        <v>0</v>
      </c>
      <c r="DS35" s="25">
        <f t="shared" ca="1" si="63"/>
        <v>0</v>
      </c>
      <c r="DT35" s="25">
        <f t="shared" ca="1" si="63"/>
        <v>0</v>
      </c>
      <c r="DU35" s="25">
        <f t="shared" ca="1" si="63"/>
        <v>0</v>
      </c>
      <c r="DV35" s="25">
        <f t="shared" ca="1" si="63"/>
        <v>0</v>
      </c>
      <c r="DW35" s="25">
        <f t="shared" ca="1" si="63"/>
        <v>0</v>
      </c>
      <c r="DX35" s="25">
        <f t="shared" ca="1" si="63"/>
        <v>0</v>
      </c>
      <c r="DY35" s="25">
        <f t="shared" ca="1" si="64"/>
        <v>0</v>
      </c>
      <c r="DZ35" s="25">
        <f t="shared" ca="1" si="64"/>
        <v>0</v>
      </c>
      <c r="EA35" s="25">
        <f t="shared" ca="1" si="64"/>
        <v>0</v>
      </c>
      <c r="EB35" s="25">
        <f t="shared" ca="1" si="64"/>
        <v>0</v>
      </c>
      <c r="EC35" s="25">
        <f t="shared" ca="1" si="64"/>
        <v>0</v>
      </c>
      <c r="ED35" s="25">
        <f t="shared" ca="1" si="64"/>
        <v>0</v>
      </c>
      <c r="EE35" s="25">
        <f t="shared" ca="1" si="64"/>
        <v>0</v>
      </c>
      <c r="EF35" s="25">
        <f t="shared" ca="1" si="64"/>
        <v>0</v>
      </c>
      <c r="EG35" s="25">
        <f t="shared" ca="1" si="64"/>
        <v>0</v>
      </c>
      <c r="EH35" s="25">
        <f t="shared" ca="1" si="64"/>
        <v>0</v>
      </c>
      <c r="EI35" s="25">
        <f t="shared" ca="1" si="65"/>
        <v>0</v>
      </c>
      <c r="EJ35" s="25">
        <f t="shared" ca="1" si="65"/>
        <v>0</v>
      </c>
      <c r="EK35" s="25">
        <f t="shared" ca="1" si="65"/>
        <v>0</v>
      </c>
      <c r="EL35" s="25">
        <f t="shared" ca="1" si="65"/>
        <v>0</v>
      </c>
      <c r="EM35" s="25">
        <f t="shared" ca="1" si="65"/>
        <v>0</v>
      </c>
      <c r="EN35" s="25">
        <f t="shared" ca="1" si="65"/>
        <v>0</v>
      </c>
      <c r="EO35" s="25">
        <f t="shared" ca="1" si="65"/>
        <v>0</v>
      </c>
      <c r="EP35" s="25">
        <f t="shared" ca="1" si="65"/>
        <v>0</v>
      </c>
      <c r="EQ35" s="25">
        <f t="shared" ca="1" si="65"/>
        <v>0</v>
      </c>
      <c r="ER35" s="25">
        <f t="shared" ca="1" si="65"/>
        <v>0</v>
      </c>
      <c r="ES35" s="25">
        <f t="shared" ca="1" si="66"/>
        <v>0</v>
      </c>
      <c r="ET35" s="25">
        <f t="shared" ca="1" si="66"/>
        <v>0</v>
      </c>
      <c r="EU35" s="25">
        <f t="shared" ca="1" si="66"/>
        <v>0</v>
      </c>
      <c r="EV35" s="25">
        <f t="shared" ca="1" si="66"/>
        <v>0</v>
      </c>
      <c r="EW35" s="25">
        <f t="shared" ca="1" si="66"/>
        <v>0</v>
      </c>
      <c r="EX35" s="25">
        <f t="shared" ca="1" si="66"/>
        <v>0</v>
      </c>
      <c r="EY35" s="25">
        <f t="shared" ca="1" si="66"/>
        <v>0</v>
      </c>
      <c r="EZ35" s="25">
        <f t="shared" ca="1" si="66"/>
        <v>0</v>
      </c>
      <c r="FA35" s="25">
        <f t="shared" ca="1" si="66"/>
        <v>0</v>
      </c>
      <c r="FB35" s="25">
        <f t="shared" ca="1" si="66"/>
        <v>0</v>
      </c>
      <c r="FC35" s="25">
        <f t="shared" ca="1" si="67"/>
        <v>0</v>
      </c>
      <c r="FD35" s="25">
        <f t="shared" ca="1" si="67"/>
        <v>0</v>
      </c>
      <c r="FE35" s="25">
        <f t="shared" ca="1" si="67"/>
        <v>0</v>
      </c>
      <c r="FF35" s="25">
        <f t="shared" ca="1" si="67"/>
        <v>0</v>
      </c>
      <c r="FG35" s="25">
        <f t="shared" ca="1" si="67"/>
        <v>0</v>
      </c>
      <c r="FH35" s="25">
        <f t="shared" ca="1" si="67"/>
        <v>0</v>
      </c>
      <c r="FI35" s="25">
        <f t="shared" ca="1" si="67"/>
        <v>0</v>
      </c>
      <c r="FJ35" s="25">
        <f t="shared" ca="1" si="67"/>
        <v>0</v>
      </c>
      <c r="FK35" s="25">
        <f t="shared" ca="1" si="67"/>
        <v>0</v>
      </c>
      <c r="FL35" s="25">
        <f t="shared" ca="1" si="67"/>
        <v>0</v>
      </c>
      <c r="FM35" s="25">
        <f t="shared" ca="1" si="68"/>
        <v>0</v>
      </c>
    </row>
    <row r="36" spans="2:169" ht="15" customHeight="1">
      <c r="B36" s="225">
        <v>5</v>
      </c>
      <c r="C36" s="307" t="s">
        <v>74</v>
      </c>
      <c r="D36" s="312" t="b">
        <v>0</v>
      </c>
      <c r="E36" s="312" t="b">
        <v>0</v>
      </c>
      <c r="F36" s="224" t="str">
        <f>INDEX('11_CATALOGO_CUENTAS'!$H$3:$H$85,$B36,1)</f>
        <v xml:space="preserve">GAS </v>
      </c>
      <c r="G36" s="175"/>
      <c r="H36" s="25">
        <f t="shared" ca="1" si="69"/>
        <v>0</v>
      </c>
      <c r="I36" s="25">
        <f t="shared" ca="1" si="69"/>
        <v>0</v>
      </c>
      <c r="J36" s="25">
        <f t="shared" ca="1" si="69"/>
        <v>0</v>
      </c>
      <c r="K36" s="25">
        <f t="shared" ca="1" si="69"/>
        <v>0</v>
      </c>
      <c r="L36" s="25">
        <f t="shared" ca="1" si="69"/>
        <v>0</v>
      </c>
      <c r="M36" s="25">
        <f t="shared" ca="1" si="69"/>
        <v>0</v>
      </c>
      <c r="O36" s="222">
        <v>0</v>
      </c>
      <c r="P36" s="222">
        <v>0</v>
      </c>
      <c r="Q36" s="222">
        <v>0</v>
      </c>
      <c r="R36" s="222">
        <v>0</v>
      </c>
      <c r="S36" s="222">
        <v>0</v>
      </c>
      <c r="T36" s="222">
        <v>0</v>
      </c>
      <c r="U36" s="222">
        <v>0</v>
      </c>
      <c r="V36" s="222">
        <v>0</v>
      </c>
      <c r="W36" s="222">
        <v>0</v>
      </c>
      <c r="X36" s="222">
        <v>0</v>
      </c>
      <c r="Y36" s="222">
        <v>0</v>
      </c>
      <c r="Z36" s="222">
        <v>0</v>
      </c>
      <c r="AA36" s="222">
        <v>0</v>
      </c>
      <c r="AB36" s="222">
        <v>0</v>
      </c>
      <c r="AC36" s="222">
        <v>0</v>
      </c>
      <c r="AD36" s="222">
        <v>0</v>
      </c>
      <c r="AE36" s="222">
        <v>0</v>
      </c>
      <c r="AF36" s="222">
        <v>0</v>
      </c>
      <c r="AG36" s="222">
        <v>0</v>
      </c>
      <c r="AH36" s="222">
        <v>0</v>
      </c>
      <c r="AI36" s="222">
        <v>0</v>
      </c>
      <c r="AJ36" s="222">
        <v>0</v>
      </c>
      <c r="AK36" s="222">
        <v>0</v>
      </c>
      <c r="AL36" s="222">
        <v>0</v>
      </c>
      <c r="AM36" s="222">
        <v>0</v>
      </c>
      <c r="AN36" s="222">
        <v>0</v>
      </c>
      <c r="AO36" s="222">
        <v>0</v>
      </c>
      <c r="AP36" s="222">
        <v>0</v>
      </c>
      <c r="AQ36" s="222">
        <v>0</v>
      </c>
      <c r="AR36" s="222">
        <v>0</v>
      </c>
      <c r="AS36" s="222">
        <v>0</v>
      </c>
      <c r="AT36" s="222">
        <v>0</v>
      </c>
      <c r="AU36" s="222">
        <v>0</v>
      </c>
      <c r="AV36" s="222">
        <v>0</v>
      </c>
      <c r="AW36" s="222">
        <v>0</v>
      </c>
      <c r="AX36" s="222">
        <v>0</v>
      </c>
      <c r="AY36" s="222">
        <v>0</v>
      </c>
      <c r="AZ36" s="222">
        <v>0</v>
      </c>
      <c r="BA36" s="222">
        <v>0</v>
      </c>
      <c r="BB36" s="222">
        <v>0</v>
      </c>
      <c r="BC36" s="222">
        <v>0</v>
      </c>
      <c r="BD36" s="222">
        <v>0</v>
      </c>
      <c r="BE36" s="222">
        <v>0</v>
      </c>
      <c r="BF36" s="222">
        <v>0</v>
      </c>
      <c r="BG36" s="222">
        <v>0</v>
      </c>
      <c r="BH36" s="222">
        <v>0</v>
      </c>
      <c r="BI36" s="222">
        <v>0</v>
      </c>
      <c r="BJ36" s="222">
        <v>0</v>
      </c>
      <c r="BK36" s="222">
        <v>0</v>
      </c>
      <c r="BL36" s="222">
        <v>0</v>
      </c>
      <c r="BM36" s="222">
        <v>0</v>
      </c>
      <c r="BN36" s="222">
        <v>0</v>
      </c>
      <c r="BO36" s="222">
        <v>0</v>
      </c>
      <c r="BP36" s="222">
        <v>0</v>
      </c>
      <c r="BQ36" s="222">
        <v>0</v>
      </c>
      <c r="BR36" s="222">
        <v>0</v>
      </c>
      <c r="BS36" s="222">
        <v>0</v>
      </c>
      <c r="BT36" s="222">
        <v>0</v>
      </c>
      <c r="BU36" s="222">
        <v>0</v>
      </c>
      <c r="BV36" s="222">
        <v>0</v>
      </c>
      <c r="BW36" s="222">
        <v>0</v>
      </c>
      <c r="BX36" s="222">
        <v>0</v>
      </c>
      <c r="BY36" s="222">
        <v>0</v>
      </c>
      <c r="BZ36" s="222">
        <v>0</v>
      </c>
      <c r="CA36" s="222">
        <v>0</v>
      </c>
      <c r="CB36" s="222">
        <v>0</v>
      </c>
      <c r="CC36" s="222">
        <v>0</v>
      </c>
      <c r="CD36" s="222">
        <v>0</v>
      </c>
      <c r="CE36" s="222">
        <v>0</v>
      </c>
      <c r="CF36" s="222">
        <v>0</v>
      </c>
      <c r="CG36" s="222">
        <v>0</v>
      </c>
      <c r="CH36" s="222">
        <v>0</v>
      </c>
      <c r="CJ36" s="285">
        <v>0</v>
      </c>
      <c r="CK36" s="286">
        <v>1</v>
      </c>
      <c r="CM36" s="25">
        <f t="shared" ca="1" si="50"/>
        <v>0</v>
      </c>
      <c r="CN36" s="25">
        <f t="shared" ca="1" si="50"/>
        <v>0</v>
      </c>
      <c r="CO36" s="25">
        <f t="shared" ca="1" si="50"/>
        <v>0</v>
      </c>
      <c r="CP36" s="25">
        <f t="shared" ca="1" si="50"/>
        <v>0</v>
      </c>
      <c r="CQ36" s="25">
        <f t="shared" ca="1" si="50"/>
        <v>0</v>
      </c>
      <c r="CR36" s="25">
        <f t="shared" ca="1" si="50"/>
        <v>0</v>
      </c>
      <c r="CT36" s="25">
        <f t="shared" ca="1" si="55"/>
        <v>0</v>
      </c>
      <c r="CU36" s="25">
        <f t="shared" ca="1" si="61"/>
        <v>0</v>
      </c>
      <c r="CV36" s="25">
        <f t="shared" ca="1" si="61"/>
        <v>0</v>
      </c>
      <c r="CW36" s="25">
        <f t="shared" ca="1" si="61"/>
        <v>0</v>
      </c>
      <c r="CX36" s="25">
        <f t="shared" ca="1" si="61"/>
        <v>0</v>
      </c>
      <c r="CY36" s="25">
        <f t="shared" ca="1" si="61"/>
        <v>0</v>
      </c>
      <c r="CZ36" s="25">
        <f t="shared" ca="1" si="61"/>
        <v>0</v>
      </c>
      <c r="DA36" s="25">
        <f t="shared" ca="1" si="61"/>
        <v>0</v>
      </c>
      <c r="DB36" s="25">
        <f t="shared" ca="1" si="61"/>
        <v>0</v>
      </c>
      <c r="DC36" s="25">
        <f t="shared" ca="1" si="61"/>
        <v>0</v>
      </c>
      <c r="DD36" s="25">
        <f t="shared" ca="1" si="61"/>
        <v>0</v>
      </c>
      <c r="DE36" s="25">
        <f t="shared" ca="1" si="62"/>
        <v>0</v>
      </c>
      <c r="DF36" s="25">
        <f t="shared" ca="1" si="62"/>
        <v>0</v>
      </c>
      <c r="DG36" s="25">
        <f t="shared" ca="1" si="62"/>
        <v>0</v>
      </c>
      <c r="DH36" s="25">
        <f t="shared" ca="1" si="62"/>
        <v>0</v>
      </c>
      <c r="DI36" s="25">
        <f t="shared" ca="1" si="62"/>
        <v>0</v>
      </c>
      <c r="DJ36" s="25">
        <f t="shared" ca="1" si="62"/>
        <v>0</v>
      </c>
      <c r="DK36" s="25">
        <f t="shared" ca="1" si="62"/>
        <v>0</v>
      </c>
      <c r="DL36" s="25">
        <f t="shared" ca="1" si="62"/>
        <v>0</v>
      </c>
      <c r="DM36" s="25">
        <f t="shared" ca="1" si="62"/>
        <v>0</v>
      </c>
      <c r="DN36" s="25">
        <f t="shared" ca="1" si="62"/>
        <v>0</v>
      </c>
      <c r="DO36" s="25">
        <f t="shared" ca="1" si="63"/>
        <v>0</v>
      </c>
      <c r="DP36" s="25">
        <f t="shared" ca="1" si="63"/>
        <v>0</v>
      </c>
      <c r="DQ36" s="25">
        <f t="shared" ca="1" si="63"/>
        <v>0</v>
      </c>
      <c r="DR36" s="25">
        <f t="shared" ca="1" si="63"/>
        <v>0</v>
      </c>
      <c r="DS36" s="25">
        <f t="shared" ca="1" si="63"/>
        <v>0</v>
      </c>
      <c r="DT36" s="25">
        <f t="shared" ca="1" si="63"/>
        <v>0</v>
      </c>
      <c r="DU36" s="25">
        <f t="shared" ca="1" si="63"/>
        <v>0</v>
      </c>
      <c r="DV36" s="25">
        <f t="shared" ca="1" si="63"/>
        <v>0</v>
      </c>
      <c r="DW36" s="25">
        <f t="shared" ca="1" si="63"/>
        <v>0</v>
      </c>
      <c r="DX36" s="25">
        <f t="shared" ca="1" si="63"/>
        <v>0</v>
      </c>
      <c r="DY36" s="25">
        <f t="shared" ca="1" si="64"/>
        <v>0</v>
      </c>
      <c r="DZ36" s="25">
        <f t="shared" ca="1" si="64"/>
        <v>0</v>
      </c>
      <c r="EA36" s="25">
        <f t="shared" ca="1" si="64"/>
        <v>0</v>
      </c>
      <c r="EB36" s="25">
        <f t="shared" ca="1" si="64"/>
        <v>0</v>
      </c>
      <c r="EC36" s="25">
        <f t="shared" ca="1" si="64"/>
        <v>0</v>
      </c>
      <c r="ED36" s="25">
        <f t="shared" ca="1" si="64"/>
        <v>0</v>
      </c>
      <c r="EE36" s="25">
        <f t="shared" ca="1" si="64"/>
        <v>0</v>
      </c>
      <c r="EF36" s="25">
        <f t="shared" ca="1" si="64"/>
        <v>0</v>
      </c>
      <c r="EG36" s="25">
        <f t="shared" ca="1" si="64"/>
        <v>0</v>
      </c>
      <c r="EH36" s="25">
        <f t="shared" ca="1" si="64"/>
        <v>0</v>
      </c>
      <c r="EI36" s="25">
        <f t="shared" ca="1" si="65"/>
        <v>0</v>
      </c>
      <c r="EJ36" s="25">
        <f t="shared" ca="1" si="65"/>
        <v>0</v>
      </c>
      <c r="EK36" s="25">
        <f t="shared" ca="1" si="65"/>
        <v>0</v>
      </c>
      <c r="EL36" s="25">
        <f t="shared" ca="1" si="65"/>
        <v>0</v>
      </c>
      <c r="EM36" s="25">
        <f t="shared" ca="1" si="65"/>
        <v>0</v>
      </c>
      <c r="EN36" s="25">
        <f t="shared" ca="1" si="65"/>
        <v>0</v>
      </c>
      <c r="EO36" s="25">
        <f t="shared" ca="1" si="65"/>
        <v>0</v>
      </c>
      <c r="EP36" s="25">
        <f t="shared" ca="1" si="65"/>
        <v>0</v>
      </c>
      <c r="EQ36" s="25">
        <f t="shared" ca="1" si="65"/>
        <v>0</v>
      </c>
      <c r="ER36" s="25">
        <f t="shared" ca="1" si="65"/>
        <v>0</v>
      </c>
      <c r="ES36" s="25">
        <f t="shared" ca="1" si="66"/>
        <v>0</v>
      </c>
      <c r="ET36" s="25">
        <f t="shared" ca="1" si="66"/>
        <v>0</v>
      </c>
      <c r="EU36" s="25">
        <f t="shared" ca="1" si="66"/>
        <v>0</v>
      </c>
      <c r="EV36" s="25">
        <f t="shared" ca="1" si="66"/>
        <v>0</v>
      </c>
      <c r="EW36" s="25">
        <f t="shared" ca="1" si="66"/>
        <v>0</v>
      </c>
      <c r="EX36" s="25">
        <f t="shared" ca="1" si="66"/>
        <v>0</v>
      </c>
      <c r="EY36" s="25">
        <f t="shared" ca="1" si="66"/>
        <v>0</v>
      </c>
      <c r="EZ36" s="25">
        <f t="shared" ca="1" si="66"/>
        <v>0</v>
      </c>
      <c r="FA36" s="25">
        <f t="shared" ca="1" si="66"/>
        <v>0</v>
      </c>
      <c r="FB36" s="25">
        <f t="shared" ca="1" si="66"/>
        <v>0</v>
      </c>
      <c r="FC36" s="25">
        <f t="shared" ca="1" si="67"/>
        <v>0</v>
      </c>
      <c r="FD36" s="25">
        <f t="shared" ca="1" si="67"/>
        <v>0</v>
      </c>
      <c r="FE36" s="25">
        <f t="shared" ca="1" si="67"/>
        <v>0</v>
      </c>
      <c r="FF36" s="25">
        <f t="shared" ca="1" si="67"/>
        <v>0</v>
      </c>
      <c r="FG36" s="25">
        <f t="shared" ca="1" si="67"/>
        <v>0</v>
      </c>
      <c r="FH36" s="25">
        <f t="shared" ca="1" si="67"/>
        <v>0</v>
      </c>
      <c r="FI36" s="25">
        <f t="shared" ca="1" si="67"/>
        <v>0</v>
      </c>
      <c r="FJ36" s="25">
        <f t="shared" ca="1" si="67"/>
        <v>0</v>
      </c>
      <c r="FK36" s="25">
        <f t="shared" ca="1" si="67"/>
        <v>0</v>
      </c>
      <c r="FL36" s="25">
        <f t="shared" ca="1" si="67"/>
        <v>0</v>
      </c>
      <c r="FM36" s="25">
        <f t="shared" ca="1" si="68"/>
        <v>0</v>
      </c>
    </row>
    <row r="37" spans="2:169" ht="15" customHeight="1">
      <c r="B37" s="225">
        <v>6</v>
      </c>
      <c r="C37" s="307" t="s">
        <v>74</v>
      </c>
      <c r="D37" s="312" t="b">
        <v>1</v>
      </c>
      <c r="E37" s="312" t="b">
        <v>0</v>
      </c>
      <c r="F37" s="224" t="str">
        <f>INDEX('11_CATALOGO_CUENTAS'!$H$3:$H$85,$B37,1)</f>
        <v>MAT. DE COCINA Y OTROS</v>
      </c>
      <c r="G37" s="175"/>
      <c r="H37" s="25">
        <f t="shared" ca="1" si="69"/>
        <v>403.94364999999999</v>
      </c>
      <c r="I37" s="25">
        <f t="shared" ca="1" si="69"/>
        <v>424.14083249999993</v>
      </c>
      <c r="J37" s="25">
        <f t="shared" ca="1" si="69"/>
        <v>445.34787412500003</v>
      </c>
      <c r="K37" s="25">
        <f t="shared" ca="1" si="69"/>
        <v>467.61526783125004</v>
      </c>
      <c r="L37" s="25">
        <f t="shared" ca="1" si="69"/>
        <v>490.99603122281252</v>
      </c>
      <c r="M37" s="25">
        <f t="shared" ca="1" si="69"/>
        <v>515.54583278395307</v>
      </c>
      <c r="O37" s="222">
        <v>26.111099999999997</v>
      </c>
      <c r="P37" s="222">
        <v>26.111099999999997</v>
      </c>
      <c r="Q37" s="222">
        <v>26.111100000000008</v>
      </c>
      <c r="R37" s="222">
        <v>26.11109999999999</v>
      </c>
      <c r="S37" s="222">
        <v>26.111100000000008</v>
      </c>
      <c r="T37" s="222">
        <v>31.333239999999989</v>
      </c>
      <c r="U37" s="222">
        <v>26.111100000000008</v>
      </c>
      <c r="V37" s="222">
        <v>91.054930000000027</v>
      </c>
      <c r="W37" s="222">
        <v>34.44444</v>
      </c>
      <c r="X37" s="222">
        <v>34.44444</v>
      </c>
      <c r="Y37" s="222">
        <v>28</v>
      </c>
      <c r="Z37" s="222">
        <v>28</v>
      </c>
      <c r="AA37" s="222">
        <v>35.345069375000001</v>
      </c>
      <c r="AB37" s="222">
        <v>35.345069375000001</v>
      </c>
      <c r="AC37" s="222">
        <v>35.345069375000001</v>
      </c>
      <c r="AD37" s="222">
        <v>35.345069375000001</v>
      </c>
      <c r="AE37" s="222">
        <v>35.345069375000001</v>
      </c>
      <c r="AF37" s="222">
        <v>35.345069375000001</v>
      </c>
      <c r="AG37" s="222">
        <v>35.345069375000001</v>
      </c>
      <c r="AH37" s="222">
        <v>35.345069375000001</v>
      </c>
      <c r="AI37" s="222">
        <v>35.345069375000001</v>
      </c>
      <c r="AJ37" s="222">
        <v>35.345069375000001</v>
      </c>
      <c r="AK37" s="222">
        <v>35.345069375000001</v>
      </c>
      <c r="AL37" s="222">
        <v>35.345069375000001</v>
      </c>
      <c r="AM37" s="222">
        <v>37.112322843749993</v>
      </c>
      <c r="AN37" s="222">
        <v>37.112322843749993</v>
      </c>
      <c r="AO37" s="222">
        <v>37.112322843749993</v>
      </c>
      <c r="AP37" s="222">
        <v>37.112322843749993</v>
      </c>
      <c r="AQ37" s="222">
        <v>37.112322843749993</v>
      </c>
      <c r="AR37" s="222">
        <v>37.112322843749993</v>
      </c>
      <c r="AS37" s="222">
        <v>37.112322843749993</v>
      </c>
      <c r="AT37" s="222">
        <v>37.112322843749993</v>
      </c>
      <c r="AU37" s="222">
        <v>37.112322843749993</v>
      </c>
      <c r="AV37" s="222">
        <v>37.112322843749993</v>
      </c>
      <c r="AW37" s="222">
        <v>37.112322843749993</v>
      </c>
      <c r="AX37" s="222">
        <v>37.112322843749993</v>
      </c>
      <c r="AY37" s="222">
        <v>38.967938985937501</v>
      </c>
      <c r="AZ37" s="222">
        <v>38.967938985937501</v>
      </c>
      <c r="BA37" s="222">
        <v>38.967938985937501</v>
      </c>
      <c r="BB37" s="222">
        <v>38.967938985937501</v>
      </c>
      <c r="BC37" s="222">
        <v>38.967938985937501</v>
      </c>
      <c r="BD37" s="222">
        <v>38.967938985937501</v>
      </c>
      <c r="BE37" s="222">
        <v>38.967938985937501</v>
      </c>
      <c r="BF37" s="222">
        <v>38.967938985937501</v>
      </c>
      <c r="BG37" s="222">
        <v>38.967938985937501</v>
      </c>
      <c r="BH37" s="222">
        <v>38.967938985937501</v>
      </c>
      <c r="BI37" s="222">
        <v>38.967938985937501</v>
      </c>
      <c r="BJ37" s="222">
        <v>38.967938985937501</v>
      </c>
      <c r="BK37" s="222">
        <v>40.916335935234379</v>
      </c>
      <c r="BL37" s="222">
        <v>40.916335935234379</v>
      </c>
      <c r="BM37" s="222">
        <v>40.916335935234379</v>
      </c>
      <c r="BN37" s="222">
        <v>40.916335935234379</v>
      </c>
      <c r="BO37" s="222">
        <v>40.916335935234379</v>
      </c>
      <c r="BP37" s="222">
        <v>40.916335935234379</v>
      </c>
      <c r="BQ37" s="222">
        <v>40.916335935234379</v>
      </c>
      <c r="BR37" s="222">
        <v>40.916335935234379</v>
      </c>
      <c r="BS37" s="222">
        <v>40.916335935234379</v>
      </c>
      <c r="BT37" s="222">
        <v>40.916335935234379</v>
      </c>
      <c r="BU37" s="222">
        <v>40.916335935234379</v>
      </c>
      <c r="BV37" s="222">
        <v>40.916335935234379</v>
      </c>
      <c r="BW37" s="222">
        <v>42.962152731996099</v>
      </c>
      <c r="BX37" s="222">
        <v>42.962152731996099</v>
      </c>
      <c r="BY37" s="222">
        <v>42.962152731996099</v>
      </c>
      <c r="BZ37" s="222">
        <v>42.962152731996099</v>
      </c>
      <c r="CA37" s="222">
        <v>42.962152731996099</v>
      </c>
      <c r="CB37" s="222">
        <v>42.962152731996099</v>
      </c>
      <c r="CC37" s="222">
        <v>42.962152731996099</v>
      </c>
      <c r="CD37" s="222">
        <v>42.962152731996099</v>
      </c>
      <c r="CE37" s="222">
        <v>42.962152731996099</v>
      </c>
      <c r="CF37" s="222">
        <v>42.962152731996099</v>
      </c>
      <c r="CG37" s="222">
        <v>42.962152731996099</v>
      </c>
      <c r="CH37" s="222">
        <v>42.962152731996099</v>
      </c>
      <c r="CJ37" s="285">
        <v>0</v>
      </c>
      <c r="CK37" s="286">
        <v>0.9</v>
      </c>
      <c r="CM37" s="25">
        <f t="shared" ca="1" si="50"/>
        <v>363.549285</v>
      </c>
      <c r="CN37" s="25">
        <f t="shared" ca="1" si="50"/>
        <v>381.72674925000001</v>
      </c>
      <c r="CO37" s="25">
        <f t="shared" ca="1" si="50"/>
        <v>400.81308671250002</v>
      </c>
      <c r="CP37" s="25">
        <f t="shared" ca="1" si="50"/>
        <v>420.85374104812513</v>
      </c>
      <c r="CQ37" s="25">
        <f t="shared" ca="1" si="50"/>
        <v>441.89642810053118</v>
      </c>
      <c r="CR37" s="25">
        <f t="shared" ca="1" si="50"/>
        <v>463.99124950555802</v>
      </c>
      <c r="CT37" s="25">
        <f t="shared" ca="1" si="55"/>
        <v>23.499989999999997</v>
      </c>
      <c r="CU37" s="25">
        <f t="shared" ca="1" si="61"/>
        <v>23.499989999999997</v>
      </c>
      <c r="CV37" s="25">
        <f t="shared" ca="1" si="61"/>
        <v>23.499990000000007</v>
      </c>
      <c r="CW37" s="25">
        <f t="shared" ca="1" si="61"/>
        <v>23.49998999999999</v>
      </c>
      <c r="CX37" s="25">
        <f t="shared" ca="1" si="61"/>
        <v>23.499990000000007</v>
      </c>
      <c r="CY37" s="25">
        <f t="shared" ca="1" si="61"/>
        <v>28.199915999999991</v>
      </c>
      <c r="CZ37" s="25">
        <f t="shared" ca="1" si="61"/>
        <v>23.499990000000007</v>
      </c>
      <c r="DA37" s="25">
        <f t="shared" ca="1" si="61"/>
        <v>81.949437000000032</v>
      </c>
      <c r="DB37" s="25">
        <f t="shared" ca="1" si="61"/>
        <v>30.999995999999999</v>
      </c>
      <c r="DC37" s="25">
        <f t="shared" ca="1" si="61"/>
        <v>30.999995999999999</v>
      </c>
      <c r="DD37" s="25">
        <f t="shared" ca="1" si="61"/>
        <v>25.2</v>
      </c>
      <c r="DE37" s="25">
        <f t="shared" ca="1" si="62"/>
        <v>25.2</v>
      </c>
      <c r="DF37" s="25">
        <f t="shared" ca="1" si="62"/>
        <v>31.810562437500003</v>
      </c>
      <c r="DG37" s="25">
        <f t="shared" ca="1" si="62"/>
        <v>31.810562437500003</v>
      </c>
      <c r="DH37" s="25">
        <f t="shared" ca="1" si="62"/>
        <v>31.810562437500003</v>
      </c>
      <c r="DI37" s="25">
        <f t="shared" ca="1" si="62"/>
        <v>31.810562437500003</v>
      </c>
      <c r="DJ37" s="25">
        <f t="shared" ca="1" si="62"/>
        <v>31.810562437500003</v>
      </c>
      <c r="DK37" s="25">
        <f t="shared" ca="1" si="62"/>
        <v>31.810562437500003</v>
      </c>
      <c r="DL37" s="25">
        <f t="shared" ca="1" si="62"/>
        <v>31.810562437500003</v>
      </c>
      <c r="DM37" s="25">
        <f t="shared" ca="1" si="62"/>
        <v>31.810562437500003</v>
      </c>
      <c r="DN37" s="25">
        <f t="shared" ca="1" si="62"/>
        <v>31.810562437500003</v>
      </c>
      <c r="DO37" s="25">
        <f t="shared" ca="1" si="63"/>
        <v>31.810562437500003</v>
      </c>
      <c r="DP37" s="25">
        <f t="shared" ca="1" si="63"/>
        <v>31.810562437500003</v>
      </c>
      <c r="DQ37" s="25">
        <f t="shared" ca="1" si="63"/>
        <v>31.810562437500003</v>
      </c>
      <c r="DR37" s="25">
        <f t="shared" ca="1" si="63"/>
        <v>33.401090559374992</v>
      </c>
      <c r="DS37" s="25">
        <f t="shared" ca="1" si="63"/>
        <v>33.401090559374992</v>
      </c>
      <c r="DT37" s="25">
        <f t="shared" ca="1" si="63"/>
        <v>33.401090559374992</v>
      </c>
      <c r="DU37" s="25">
        <f t="shared" ca="1" si="63"/>
        <v>33.401090559374992</v>
      </c>
      <c r="DV37" s="25">
        <f t="shared" ca="1" si="63"/>
        <v>33.401090559374992</v>
      </c>
      <c r="DW37" s="25">
        <f t="shared" ca="1" si="63"/>
        <v>33.401090559374992</v>
      </c>
      <c r="DX37" s="25">
        <f t="shared" ca="1" si="63"/>
        <v>33.401090559374992</v>
      </c>
      <c r="DY37" s="25">
        <f t="shared" ca="1" si="64"/>
        <v>33.401090559374992</v>
      </c>
      <c r="DZ37" s="25">
        <f t="shared" ca="1" si="64"/>
        <v>33.401090559374992</v>
      </c>
      <c r="EA37" s="25">
        <f t="shared" ca="1" si="64"/>
        <v>33.401090559374992</v>
      </c>
      <c r="EB37" s="25">
        <f t="shared" ca="1" si="64"/>
        <v>33.401090559374992</v>
      </c>
      <c r="EC37" s="25">
        <f t="shared" ca="1" si="64"/>
        <v>33.401090559374992</v>
      </c>
      <c r="ED37" s="25">
        <f t="shared" ca="1" si="64"/>
        <v>35.071145087343751</v>
      </c>
      <c r="EE37" s="25">
        <f t="shared" ca="1" si="64"/>
        <v>35.071145087343751</v>
      </c>
      <c r="EF37" s="25">
        <f t="shared" ca="1" si="64"/>
        <v>35.071145087343751</v>
      </c>
      <c r="EG37" s="25">
        <f t="shared" ca="1" si="64"/>
        <v>35.071145087343751</v>
      </c>
      <c r="EH37" s="25">
        <f t="shared" ca="1" si="64"/>
        <v>35.071145087343751</v>
      </c>
      <c r="EI37" s="25">
        <f t="shared" ca="1" si="65"/>
        <v>35.071145087343751</v>
      </c>
      <c r="EJ37" s="25">
        <f t="shared" ca="1" si="65"/>
        <v>35.071145087343751</v>
      </c>
      <c r="EK37" s="25">
        <f t="shared" ca="1" si="65"/>
        <v>35.071145087343751</v>
      </c>
      <c r="EL37" s="25">
        <f t="shared" ca="1" si="65"/>
        <v>35.071145087343751</v>
      </c>
      <c r="EM37" s="25">
        <f t="shared" ca="1" si="65"/>
        <v>35.071145087343751</v>
      </c>
      <c r="EN37" s="25">
        <f t="shared" ca="1" si="65"/>
        <v>35.071145087343751</v>
      </c>
      <c r="EO37" s="25">
        <f t="shared" ca="1" si="65"/>
        <v>35.071145087343751</v>
      </c>
      <c r="EP37" s="25">
        <f t="shared" ca="1" si="65"/>
        <v>36.824702341710939</v>
      </c>
      <c r="EQ37" s="25">
        <f t="shared" ca="1" si="65"/>
        <v>36.824702341710939</v>
      </c>
      <c r="ER37" s="25">
        <f t="shared" ca="1" si="65"/>
        <v>36.824702341710939</v>
      </c>
      <c r="ES37" s="25">
        <f t="shared" ca="1" si="66"/>
        <v>36.824702341710939</v>
      </c>
      <c r="ET37" s="25">
        <f t="shared" ca="1" si="66"/>
        <v>36.824702341710939</v>
      </c>
      <c r="EU37" s="25">
        <f t="shared" ca="1" si="66"/>
        <v>36.824702341710939</v>
      </c>
      <c r="EV37" s="25">
        <f t="shared" ca="1" si="66"/>
        <v>36.824702341710939</v>
      </c>
      <c r="EW37" s="25">
        <f t="shared" ca="1" si="66"/>
        <v>36.824702341710939</v>
      </c>
      <c r="EX37" s="25">
        <f t="shared" ca="1" si="66"/>
        <v>36.824702341710939</v>
      </c>
      <c r="EY37" s="25">
        <f t="shared" ca="1" si="66"/>
        <v>36.824702341710939</v>
      </c>
      <c r="EZ37" s="25">
        <f t="shared" ca="1" si="66"/>
        <v>36.824702341710939</v>
      </c>
      <c r="FA37" s="25">
        <f t="shared" ca="1" si="66"/>
        <v>36.824702341710939</v>
      </c>
      <c r="FB37" s="25">
        <f t="shared" ca="1" si="66"/>
        <v>38.665937458796492</v>
      </c>
      <c r="FC37" s="25">
        <f t="shared" ca="1" si="67"/>
        <v>38.665937458796492</v>
      </c>
      <c r="FD37" s="25">
        <f t="shared" ca="1" si="67"/>
        <v>38.665937458796492</v>
      </c>
      <c r="FE37" s="25">
        <f t="shared" ca="1" si="67"/>
        <v>38.665937458796492</v>
      </c>
      <c r="FF37" s="25">
        <f t="shared" ca="1" si="67"/>
        <v>38.665937458796492</v>
      </c>
      <c r="FG37" s="25">
        <f t="shared" ca="1" si="67"/>
        <v>38.665937458796492</v>
      </c>
      <c r="FH37" s="25">
        <f t="shared" ca="1" si="67"/>
        <v>38.665937458796492</v>
      </c>
      <c r="FI37" s="25">
        <f t="shared" ca="1" si="67"/>
        <v>38.665937458796492</v>
      </c>
      <c r="FJ37" s="25">
        <f t="shared" ca="1" si="67"/>
        <v>38.665937458796492</v>
      </c>
      <c r="FK37" s="25">
        <f t="shared" ca="1" si="67"/>
        <v>38.665937458796492</v>
      </c>
      <c r="FL37" s="25">
        <f t="shared" ca="1" si="67"/>
        <v>38.665937458796492</v>
      </c>
      <c r="FM37" s="25">
        <f t="shared" ca="1" si="68"/>
        <v>38.665937458796492</v>
      </c>
    </row>
    <row r="38" spans="2:169" ht="15" customHeight="1">
      <c r="B38" s="225">
        <v>7</v>
      </c>
      <c r="C38" s="307" t="s">
        <v>74</v>
      </c>
      <c r="D38" s="312" t="b">
        <v>0</v>
      </c>
      <c r="E38" s="312" t="b">
        <v>0</v>
      </c>
      <c r="F38" s="224" t="str">
        <f>INDEX('11_CATALOGO_CUENTAS'!$H$3:$H$85,$B38,1)</f>
        <v>GASOLINA VEH. ASIGNADO</v>
      </c>
      <c r="G38" s="175"/>
      <c r="H38" s="25">
        <f t="shared" ca="1" si="69"/>
        <v>172.55760000000001</v>
      </c>
      <c r="I38" s="25">
        <f t="shared" ca="1" si="69"/>
        <v>181.18548000000007</v>
      </c>
      <c r="J38" s="25">
        <f t="shared" ca="1" si="69"/>
        <v>190.24475400000014</v>
      </c>
      <c r="K38" s="25">
        <f t="shared" ca="1" si="69"/>
        <v>199.75699170000021</v>
      </c>
      <c r="L38" s="25">
        <f t="shared" ca="1" si="69"/>
        <v>209.74484128500026</v>
      </c>
      <c r="M38" s="25">
        <f t="shared" ca="1" si="69"/>
        <v>220.23208334925025</v>
      </c>
      <c r="O38" s="222">
        <v>14.063000000000001</v>
      </c>
      <c r="P38" s="222">
        <v>5.9</v>
      </c>
      <c r="Q38" s="222">
        <v>13.587999999999999</v>
      </c>
      <c r="R38" s="222">
        <v>16.05</v>
      </c>
      <c r="S38" s="222">
        <v>5.59</v>
      </c>
      <c r="T38" s="222">
        <v>15.986000000000001</v>
      </c>
      <c r="U38" s="222">
        <v>3.99</v>
      </c>
      <c r="V38" s="222">
        <v>15.657800000000003</v>
      </c>
      <c r="W38" s="222">
        <v>32.132399999999997</v>
      </c>
      <c r="X38" s="222">
        <v>23.600400000000008</v>
      </c>
      <c r="Y38" s="222">
        <v>13</v>
      </c>
      <c r="Z38" s="222">
        <v>13</v>
      </c>
      <c r="AA38" s="222">
        <v>15.098790000000001</v>
      </c>
      <c r="AB38" s="222">
        <v>15.098790000000001</v>
      </c>
      <c r="AC38" s="222">
        <v>15.098790000000001</v>
      </c>
      <c r="AD38" s="222">
        <v>15.098790000000001</v>
      </c>
      <c r="AE38" s="222">
        <v>15.098790000000001</v>
      </c>
      <c r="AF38" s="222">
        <v>15.098790000000001</v>
      </c>
      <c r="AG38" s="222">
        <v>15.098790000000001</v>
      </c>
      <c r="AH38" s="222">
        <v>15.098790000000001</v>
      </c>
      <c r="AI38" s="222">
        <v>15.098790000000001</v>
      </c>
      <c r="AJ38" s="222">
        <v>15.098790000000001</v>
      </c>
      <c r="AK38" s="222">
        <v>15.098790000000001</v>
      </c>
      <c r="AL38" s="222">
        <v>15.098790000000001</v>
      </c>
      <c r="AM38" s="222">
        <v>15.853729500000007</v>
      </c>
      <c r="AN38" s="222">
        <v>15.853729500000007</v>
      </c>
      <c r="AO38" s="222">
        <v>15.853729500000007</v>
      </c>
      <c r="AP38" s="222">
        <v>15.853729500000007</v>
      </c>
      <c r="AQ38" s="222">
        <v>15.853729500000007</v>
      </c>
      <c r="AR38" s="222">
        <v>15.853729500000007</v>
      </c>
      <c r="AS38" s="222">
        <v>15.853729500000007</v>
      </c>
      <c r="AT38" s="222">
        <v>15.853729500000007</v>
      </c>
      <c r="AU38" s="222">
        <v>15.853729500000007</v>
      </c>
      <c r="AV38" s="222">
        <v>15.853729500000007</v>
      </c>
      <c r="AW38" s="222">
        <v>15.853729500000007</v>
      </c>
      <c r="AX38" s="222">
        <v>15.853729500000007</v>
      </c>
      <c r="AY38" s="222">
        <v>16.646415975000014</v>
      </c>
      <c r="AZ38" s="222">
        <v>16.646415975000014</v>
      </c>
      <c r="BA38" s="222">
        <v>16.646415975000014</v>
      </c>
      <c r="BB38" s="222">
        <v>16.646415975000014</v>
      </c>
      <c r="BC38" s="222">
        <v>16.646415975000014</v>
      </c>
      <c r="BD38" s="222">
        <v>16.646415975000014</v>
      </c>
      <c r="BE38" s="222">
        <v>16.646415975000014</v>
      </c>
      <c r="BF38" s="222">
        <v>16.646415975000014</v>
      </c>
      <c r="BG38" s="222">
        <v>16.646415975000014</v>
      </c>
      <c r="BH38" s="222">
        <v>16.646415975000014</v>
      </c>
      <c r="BI38" s="222">
        <v>16.646415975000014</v>
      </c>
      <c r="BJ38" s="222">
        <v>16.646415975000014</v>
      </c>
      <c r="BK38" s="222">
        <v>17.478736773750018</v>
      </c>
      <c r="BL38" s="222">
        <v>17.478736773750018</v>
      </c>
      <c r="BM38" s="222">
        <v>17.478736773750018</v>
      </c>
      <c r="BN38" s="222">
        <v>17.478736773750018</v>
      </c>
      <c r="BO38" s="222">
        <v>17.478736773750018</v>
      </c>
      <c r="BP38" s="222">
        <v>17.478736773750018</v>
      </c>
      <c r="BQ38" s="222">
        <v>17.478736773750018</v>
      </c>
      <c r="BR38" s="222">
        <v>17.478736773750018</v>
      </c>
      <c r="BS38" s="222">
        <v>17.478736773750018</v>
      </c>
      <c r="BT38" s="222">
        <v>17.478736773750018</v>
      </c>
      <c r="BU38" s="222">
        <v>17.478736773750018</v>
      </c>
      <c r="BV38" s="222">
        <v>17.478736773750018</v>
      </c>
      <c r="BW38" s="222">
        <v>18.352673612437524</v>
      </c>
      <c r="BX38" s="222">
        <v>18.352673612437524</v>
      </c>
      <c r="BY38" s="222">
        <v>18.352673612437524</v>
      </c>
      <c r="BZ38" s="222">
        <v>18.352673612437524</v>
      </c>
      <c r="CA38" s="222">
        <v>18.352673612437524</v>
      </c>
      <c r="CB38" s="222">
        <v>18.352673612437524</v>
      </c>
      <c r="CC38" s="222">
        <v>18.352673612437524</v>
      </c>
      <c r="CD38" s="222">
        <v>18.352673612437524</v>
      </c>
      <c r="CE38" s="222">
        <v>18.352673612437524</v>
      </c>
      <c r="CF38" s="222">
        <v>18.352673612437524</v>
      </c>
      <c r="CG38" s="222">
        <v>18.352673612437524</v>
      </c>
      <c r="CH38" s="222">
        <v>18.352673612437524</v>
      </c>
      <c r="CJ38" s="285">
        <v>0</v>
      </c>
      <c r="CK38" s="286">
        <v>1</v>
      </c>
      <c r="CM38" s="25">
        <f t="shared" ca="1" si="50"/>
        <v>172.55760000000001</v>
      </c>
      <c r="CN38" s="25">
        <f t="shared" ca="1" si="50"/>
        <v>181.18548000000007</v>
      </c>
      <c r="CO38" s="25">
        <f t="shared" ca="1" si="50"/>
        <v>190.24475400000014</v>
      </c>
      <c r="CP38" s="25">
        <f t="shared" ca="1" si="50"/>
        <v>199.75699170000021</v>
      </c>
      <c r="CQ38" s="25">
        <f t="shared" ca="1" si="50"/>
        <v>209.74484128500026</v>
      </c>
      <c r="CR38" s="25">
        <f t="shared" ca="1" si="50"/>
        <v>220.23208334925025</v>
      </c>
      <c r="CT38" s="25">
        <f t="shared" ca="1" si="55"/>
        <v>14.063000000000001</v>
      </c>
      <c r="CU38" s="25">
        <f t="shared" ca="1" si="61"/>
        <v>5.9</v>
      </c>
      <c r="CV38" s="25">
        <f t="shared" ca="1" si="61"/>
        <v>13.587999999999999</v>
      </c>
      <c r="CW38" s="25">
        <f t="shared" ca="1" si="61"/>
        <v>16.05</v>
      </c>
      <c r="CX38" s="25">
        <f t="shared" ca="1" si="61"/>
        <v>5.59</v>
      </c>
      <c r="CY38" s="25">
        <f t="shared" ca="1" si="61"/>
        <v>15.986000000000001</v>
      </c>
      <c r="CZ38" s="25">
        <f t="shared" ca="1" si="61"/>
        <v>3.99</v>
      </c>
      <c r="DA38" s="25">
        <f t="shared" ca="1" si="61"/>
        <v>15.657800000000003</v>
      </c>
      <c r="DB38" s="25">
        <f t="shared" ca="1" si="61"/>
        <v>32.132399999999997</v>
      </c>
      <c r="DC38" s="25">
        <f t="shared" ca="1" si="61"/>
        <v>23.600400000000008</v>
      </c>
      <c r="DD38" s="25">
        <f t="shared" ca="1" si="61"/>
        <v>13</v>
      </c>
      <c r="DE38" s="25">
        <f t="shared" ca="1" si="62"/>
        <v>13</v>
      </c>
      <c r="DF38" s="25">
        <f t="shared" ca="1" si="62"/>
        <v>15.098790000000001</v>
      </c>
      <c r="DG38" s="25">
        <f t="shared" ca="1" si="62"/>
        <v>15.098790000000001</v>
      </c>
      <c r="DH38" s="25">
        <f t="shared" ca="1" si="62"/>
        <v>15.098790000000001</v>
      </c>
      <c r="DI38" s="25">
        <f t="shared" ca="1" si="62"/>
        <v>15.098790000000001</v>
      </c>
      <c r="DJ38" s="25">
        <f t="shared" ca="1" si="62"/>
        <v>15.098790000000001</v>
      </c>
      <c r="DK38" s="25">
        <f t="shared" ca="1" si="62"/>
        <v>15.098790000000001</v>
      </c>
      <c r="DL38" s="25">
        <f t="shared" ca="1" si="62"/>
        <v>15.098790000000001</v>
      </c>
      <c r="DM38" s="25">
        <f t="shared" ca="1" si="62"/>
        <v>15.098790000000001</v>
      </c>
      <c r="DN38" s="25">
        <f t="shared" ca="1" si="62"/>
        <v>15.098790000000001</v>
      </c>
      <c r="DO38" s="25">
        <f t="shared" ca="1" si="63"/>
        <v>15.098790000000001</v>
      </c>
      <c r="DP38" s="25">
        <f t="shared" ca="1" si="63"/>
        <v>15.098790000000001</v>
      </c>
      <c r="DQ38" s="25">
        <f t="shared" ca="1" si="63"/>
        <v>15.098790000000001</v>
      </c>
      <c r="DR38" s="25">
        <f t="shared" ca="1" si="63"/>
        <v>15.853729500000007</v>
      </c>
      <c r="DS38" s="25">
        <f t="shared" ca="1" si="63"/>
        <v>15.853729500000007</v>
      </c>
      <c r="DT38" s="25">
        <f t="shared" ca="1" si="63"/>
        <v>15.853729500000007</v>
      </c>
      <c r="DU38" s="25">
        <f t="shared" ca="1" si="63"/>
        <v>15.853729500000007</v>
      </c>
      <c r="DV38" s="25">
        <f t="shared" ca="1" si="63"/>
        <v>15.853729500000007</v>
      </c>
      <c r="DW38" s="25">
        <f t="shared" ca="1" si="63"/>
        <v>15.853729500000007</v>
      </c>
      <c r="DX38" s="25">
        <f t="shared" ca="1" si="63"/>
        <v>15.853729500000007</v>
      </c>
      <c r="DY38" s="25">
        <f t="shared" ca="1" si="64"/>
        <v>15.853729500000007</v>
      </c>
      <c r="DZ38" s="25">
        <f t="shared" ca="1" si="64"/>
        <v>15.853729500000007</v>
      </c>
      <c r="EA38" s="25">
        <f t="shared" ca="1" si="64"/>
        <v>15.853729500000007</v>
      </c>
      <c r="EB38" s="25">
        <f t="shared" ca="1" si="64"/>
        <v>15.853729500000007</v>
      </c>
      <c r="EC38" s="25">
        <f t="shared" ca="1" si="64"/>
        <v>15.853729500000007</v>
      </c>
      <c r="ED38" s="25">
        <f t="shared" ca="1" si="64"/>
        <v>16.646415975000014</v>
      </c>
      <c r="EE38" s="25">
        <f t="shared" ca="1" si="64"/>
        <v>16.646415975000014</v>
      </c>
      <c r="EF38" s="25">
        <f t="shared" ca="1" si="64"/>
        <v>16.646415975000014</v>
      </c>
      <c r="EG38" s="25">
        <f t="shared" ca="1" si="64"/>
        <v>16.646415975000014</v>
      </c>
      <c r="EH38" s="25">
        <f t="shared" ca="1" si="64"/>
        <v>16.646415975000014</v>
      </c>
      <c r="EI38" s="25">
        <f t="shared" ca="1" si="65"/>
        <v>16.646415975000014</v>
      </c>
      <c r="EJ38" s="25">
        <f t="shared" ca="1" si="65"/>
        <v>16.646415975000014</v>
      </c>
      <c r="EK38" s="25">
        <f t="shared" ca="1" si="65"/>
        <v>16.646415975000014</v>
      </c>
      <c r="EL38" s="25">
        <f t="shared" ca="1" si="65"/>
        <v>16.646415975000014</v>
      </c>
      <c r="EM38" s="25">
        <f t="shared" ca="1" si="65"/>
        <v>16.646415975000014</v>
      </c>
      <c r="EN38" s="25">
        <f t="shared" ca="1" si="65"/>
        <v>16.646415975000014</v>
      </c>
      <c r="EO38" s="25">
        <f t="shared" ca="1" si="65"/>
        <v>16.646415975000014</v>
      </c>
      <c r="EP38" s="25">
        <f t="shared" ca="1" si="65"/>
        <v>17.478736773750018</v>
      </c>
      <c r="EQ38" s="25">
        <f t="shared" ca="1" si="65"/>
        <v>17.478736773750018</v>
      </c>
      <c r="ER38" s="25">
        <f t="shared" ca="1" si="65"/>
        <v>17.478736773750018</v>
      </c>
      <c r="ES38" s="25">
        <f t="shared" ca="1" si="66"/>
        <v>17.478736773750018</v>
      </c>
      <c r="ET38" s="25">
        <f t="shared" ca="1" si="66"/>
        <v>17.478736773750018</v>
      </c>
      <c r="EU38" s="25">
        <f t="shared" ca="1" si="66"/>
        <v>17.478736773750018</v>
      </c>
      <c r="EV38" s="25">
        <f t="shared" ca="1" si="66"/>
        <v>17.478736773750018</v>
      </c>
      <c r="EW38" s="25">
        <f t="shared" ca="1" si="66"/>
        <v>17.478736773750018</v>
      </c>
      <c r="EX38" s="25">
        <f t="shared" ca="1" si="66"/>
        <v>17.478736773750018</v>
      </c>
      <c r="EY38" s="25">
        <f t="shared" ca="1" si="66"/>
        <v>17.478736773750018</v>
      </c>
      <c r="EZ38" s="25">
        <f t="shared" ca="1" si="66"/>
        <v>17.478736773750018</v>
      </c>
      <c r="FA38" s="25">
        <f t="shared" ca="1" si="66"/>
        <v>17.478736773750018</v>
      </c>
      <c r="FB38" s="25">
        <f t="shared" ca="1" si="66"/>
        <v>18.352673612437524</v>
      </c>
      <c r="FC38" s="25">
        <f t="shared" ca="1" si="67"/>
        <v>18.352673612437524</v>
      </c>
      <c r="FD38" s="25">
        <f t="shared" ca="1" si="67"/>
        <v>18.352673612437524</v>
      </c>
      <c r="FE38" s="25">
        <f t="shared" ca="1" si="67"/>
        <v>18.352673612437524</v>
      </c>
      <c r="FF38" s="25">
        <f t="shared" ca="1" si="67"/>
        <v>18.352673612437524</v>
      </c>
      <c r="FG38" s="25">
        <f t="shared" ca="1" si="67"/>
        <v>18.352673612437524</v>
      </c>
      <c r="FH38" s="25">
        <f t="shared" ca="1" si="67"/>
        <v>18.352673612437524</v>
      </c>
      <c r="FI38" s="25">
        <f t="shared" ca="1" si="67"/>
        <v>18.352673612437524</v>
      </c>
      <c r="FJ38" s="25">
        <f t="shared" ca="1" si="67"/>
        <v>18.352673612437524</v>
      </c>
      <c r="FK38" s="25">
        <f t="shared" ca="1" si="67"/>
        <v>18.352673612437524</v>
      </c>
      <c r="FL38" s="25">
        <f t="shared" ca="1" si="67"/>
        <v>18.352673612437524</v>
      </c>
      <c r="FM38" s="25">
        <f t="shared" ca="1" si="68"/>
        <v>18.352673612437524</v>
      </c>
    </row>
    <row r="39" spans="2:169" ht="15" customHeight="1">
      <c r="B39" s="225">
        <v>8</v>
      </c>
      <c r="C39" s="307" t="s">
        <v>74</v>
      </c>
      <c r="D39" s="312" t="b">
        <v>0</v>
      </c>
      <c r="E39" s="312" t="b">
        <v>1</v>
      </c>
      <c r="F39" s="224" t="str">
        <f>INDEX('11_CATALOGO_CUENTAS'!$H$3:$H$85,$B39,1)</f>
        <v>MANTENIMIENTO VEH. ASIGNADO</v>
      </c>
      <c r="G39" s="175"/>
      <c r="H39" s="25">
        <f t="shared" ca="1" si="69"/>
        <v>97.839910000000003</v>
      </c>
      <c r="I39" s="25">
        <f t="shared" ca="1" si="69"/>
        <v>102.7319055</v>
      </c>
      <c r="J39" s="25">
        <f t="shared" ca="1" si="69"/>
        <v>107.86850077499999</v>
      </c>
      <c r="K39" s="25">
        <f t="shared" ca="1" si="69"/>
        <v>113.26192581375</v>
      </c>
      <c r="L39" s="25">
        <f t="shared" ca="1" si="69"/>
        <v>118.92502210443753</v>
      </c>
      <c r="M39" s="25">
        <f t="shared" ca="1" si="69"/>
        <v>124.87127320965944</v>
      </c>
      <c r="O39" s="222">
        <v>19.732860000000002</v>
      </c>
      <c r="P39" s="222">
        <v>0</v>
      </c>
      <c r="Q39" s="222">
        <v>0</v>
      </c>
      <c r="R39" s="222">
        <v>6.7519999999999998</v>
      </c>
      <c r="S39" s="222">
        <v>1.3793099999999976</v>
      </c>
      <c r="T39" s="222">
        <v>2.0689200000000021</v>
      </c>
      <c r="U39" s="222">
        <v>11.5068</v>
      </c>
      <c r="V39" s="222">
        <v>0</v>
      </c>
      <c r="W39" s="222">
        <v>1.0344800000000032</v>
      </c>
      <c r="X39" s="222">
        <v>33.365540000000003</v>
      </c>
      <c r="Y39" s="222">
        <v>11</v>
      </c>
      <c r="Z39" s="222">
        <v>11</v>
      </c>
      <c r="AA39" s="222">
        <v>8.5609921250000003</v>
      </c>
      <c r="AB39" s="222">
        <v>8.5609921250000003</v>
      </c>
      <c r="AC39" s="222">
        <v>8.5609921250000003</v>
      </c>
      <c r="AD39" s="222">
        <v>8.5609921250000003</v>
      </c>
      <c r="AE39" s="222">
        <v>8.5609921250000003</v>
      </c>
      <c r="AF39" s="222">
        <v>8.5609921250000003</v>
      </c>
      <c r="AG39" s="222">
        <v>8.5609921250000003</v>
      </c>
      <c r="AH39" s="222">
        <v>8.5609921250000003</v>
      </c>
      <c r="AI39" s="222">
        <v>8.5609921250000003</v>
      </c>
      <c r="AJ39" s="222">
        <v>8.5609921250000003</v>
      </c>
      <c r="AK39" s="222">
        <v>8.5609921250000003</v>
      </c>
      <c r="AL39" s="222">
        <v>8.5609921250000003</v>
      </c>
      <c r="AM39" s="222">
        <v>8.9890417312499995</v>
      </c>
      <c r="AN39" s="222">
        <v>8.9890417312499995</v>
      </c>
      <c r="AO39" s="222">
        <v>8.9890417312499995</v>
      </c>
      <c r="AP39" s="222">
        <v>8.9890417312499995</v>
      </c>
      <c r="AQ39" s="222">
        <v>8.9890417312499995</v>
      </c>
      <c r="AR39" s="222">
        <v>8.9890417312499995</v>
      </c>
      <c r="AS39" s="222">
        <v>8.9890417312499995</v>
      </c>
      <c r="AT39" s="222">
        <v>8.9890417312499995</v>
      </c>
      <c r="AU39" s="222">
        <v>8.9890417312499995</v>
      </c>
      <c r="AV39" s="222">
        <v>8.9890417312499995</v>
      </c>
      <c r="AW39" s="222">
        <v>8.9890417312499995</v>
      </c>
      <c r="AX39" s="222">
        <v>8.9890417312499995</v>
      </c>
      <c r="AY39" s="222">
        <v>9.4384938178124997</v>
      </c>
      <c r="AZ39" s="222">
        <v>9.4384938178124997</v>
      </c>
      <c r="BA39" s="222">
        <v>9.4384938178124997</v>
      </c>
      <c r="BB39" s="222">
        <v>9.4384938178124997</v>
      </c>
      <c r="BC39" s="222">
        <v>9.4384938178124997</v>
      </c>
      <c r="BD39" s="222">
        <v>9.4384938178124997</v>
      </c>
      <c r="BE39" s="222">
        <v>9.4384938178124997</v>
      </c>
      <c r="BF39" s="222">
        <v>9.4384938178124997</v>
      </c>
      <c r="BG39" s="222">
        <v>9.4384938178124997</v>
      </c>
      <c r="BH39" s="222">
        <v>9.4384938178124997</v>
      </c>
      <c r="BI39" s="222">
        <v>9.4384938178124997</v>
      </c>
      <c r="BJ39" s="222">
        <v>9.4384938178124997</v>
      </c>
      <c r="BK39" s="222">
        <v>9.9104185087031258</v>
      </c>
      <c r="BL39" s="222">
        <v>9.9104185087031258</v>
      </c>
      <c r="BM39" s="222">
        <v>9.9104185087031258</v>
      </c>
      <c r="BN39" s="222">
        <v>9.9104185087031258</v>
      </c>
      <c r="BO39" s="222">
        <v>9.9104185087031258</v>
      </c>
      <c r="BP39" s="222">
        <v>9.9104185087031258</v>
      </c>
      <c r="BQ39" s="222">
        <v>9.9104185087031258</v>
      </c>
      <c r="BR39" s="222">
        <v>9.9104185087031258</v>
      </c>
      <c r="BS39" s="222">
        <v>9.9104185087031258</v>
      </c>
      <c r="BT39" s="222">
        <v>9.9104185087031258</v>
      </c>
      <c r="BU39" s="222">
        <v>9.9104185087031258</v>
      </c>
      <c r="BV39" s="222">
        <v>9.9104185087031258</v>
      </c>
      <c r="BW39" s="222">
        <v>10.405939434138284</v>
      </c>
      <c r="BX39" s="222">
        <v>10.405939434138284</v>
      </c>
      <c r="BY39" s="222">
        <v>10.405939434138284</v>
      </c>
      <c r="BZ39" s="222">
        <v>10.405939434138284</v>
      </c>
      <c r="CA39" s="222">
        <v>10.405939434138284</v>
      </c>
      <c r="CB39" s="222">
        <v>10.405939434138284</v>
      </c>
      <c r="CC39" s="222">
        <v>10.405939434138284</v>
      </c>
      <c r="CD39" s="222">
        <v>10.405939434138284</v>
      </c>
      <c r="CE39" s="222">
        <v>10.405939434138284</v>
      </c>
      <c r="CF39" s="222">
        <v>10.405939434138284</v>
      </c>
      <c r="CG39" s="222">
        <v>10.405939434138284</v>
      </c>
      <c r="CH39" s="222">
        <v>10.405939434138284</v>
      </c>
      <c r="CJ39" s="285">
        <v>0</v>
      </c>
      <c r="CK39" s="286">
        <v>1</v>
      </c>
      <c r="CM39" s="25">
        <f t="shared" ca="1" si="50"/>
        <v>97.839910000000003</v>
      </c>
      <c r="CN39" s="25">
        <f t="shared" ca="1" si="50"/>
        <v>102.7319055</v>
      </c>
      <c r="CO39" s="25">
        <f t="shared" ca="1" si="50"/>
        <v>107.86850077499999</v>
      </c>
      <c r="CP39" s="25">
        <f t="shared" ca="1" si="50"/>
        <v>113.26192581375</v>
      </c>
      <c r="CQ39" s="25">
        <f t="shared" ca="1" si="50"/>
        <v>118.92502210443753</v>
      </c>
      <c r="CR39" s="25">
        <f t="shared" ca="1" si="50"/>
        <v>124.87127320965944</v>
      </c>
      <c r="CT39" s="25">
        <f t="shared" ca="1" si="55"/>
        <v>19.732860000000002</v>
      </c>
      <c r="CU39" s="25">
        <f t="shared" ca="1" si="61"/>
        <v>0</v>
      </c>
      <c r="CV39" s="25">
        <f t="shared" ca="1" si="61"/>
        <v>0</v>
      </c>
      <c r="CW39" s="25">
        <f t="shared" ca="1" si="61"/>
        <v>6.7519999999999998</v>
      </c>
      <c r="CX39" s="25">
        <f t="shared" ca="1" si="61"/>
        <v>1.3793099999999976</v>
      </c>
      <c r="CY39" s="25">
        <f t="shared" ca="1" si="61"/>
        <v>2.0689200000000021</v>
      </c>
      <c r="CZ39" s="25">
        <f t="shared" ca="1" si="61"/>
        <v>11.5068</v>
      </c>
      <c r="DA39" s="25">
        <f t="shared" ca="1" si="61"/>
        <v>0</v>
      </c>
      <c r="DB39" s="25">
        <f t="shared" ca="1" si="61"/>
        <v>1.0344800000000032</v>
      </c>
      <c r="DC39" s="25">
        <f t="shared" ca="1" si="61"/>
        <v>33.365540000000003</v>
      </c>
      <c r="DD39" s="25">
        <f t="shared" ca="1" si="61"/>
        <v>11</v>
      </c>
      <c r="DE39" s="25">
        <f t="shared" ca="1" si="62"/>
        <v>11</v>
      </c>
      <c r="DF39" s="25">
        <f t="shared" ca="1" si="62"/>
        <v>8.5609921250000003</v>
      </c>
      <c r="DG39" s="25">
        <f t="shared" ca="1" si="62"/>
        <v>8.5609921250000003</v>
      </c>
      <c r="DH39" s="25">
        <f t="shared" ca="1" si="62"/>
        <v>8.5609921250000003</v>
      </c>
      <c r="DI39" s="25">
        <f t="shared" ca="1" si="62"/>
        <v>8.5609921250000003</v>
      </c>
      <c r="DJ39" s="25">
        <f t="shared" ca="1" si="62"/>
        <v>8.5609921250000003</v>
      </c>
      <c r="DK39" s="25">
        <f t="shared" ca="1" si="62"/>
        <v>8.5609921250000003</v>
      </c>
      <c r="DL39" s="25">
        <f t="shared" ca="1" si="62"/>
        <v>8.5609921250000003</v>
      </c>
      <c r="DM39" s="25">
        <f t="shared" ca="1" si="62"/>
        <v>8.5609921250000003</v>
      </c>
      <c r="DN39" s="25">
        <f t="shared" ca="1" si="62"/>
        <v>8.5609921250000003</v>
      </c>
      <c r="DO39" s="25">
        <f t="shared" ca="1" si="63"/>
        <v>8.5609921250000003</v>
      </c>
      <c r="DP39" s="25">
        <f t="shared" ca="1" si="63"/>
        <v>8.5609921250000003</v>
      </c>
      <c r="DQ39" s="25">
        <f t="shared" ca="1" si="63"/>
        <v>8.5609921250000003</v>
      </c>
      <c r="DR39" s="25">
        <f t="shared" ca="1" si="63"/>
        <v>8.9890417312499995</v>
      </c>
      <c r="DS39" s="25">
        <f t="shared" ca="1" si="63"/>
        <v>8.9890417312499995</v>
      </c>
      <c r="DT39" s="25">
        <f t="shared" ca="1" si="63"/>
        <v>8.9890417312499995</v>
      </c>
      <c r="DU39" s="25">
        <f t="shared" ca="1" si="63"/>
        <v>8.9890417312499995</v>
      </c>
      <c r="DV39" s="25">
        <f t="shared" ca="1" si="63"/>
        <v>8.9890417312499995</v>
      </c>
      <c r="DW39" s="25">
        <f t="shared" ca="1" si="63"/>
        <v>8.9890417312499995</v>
      </c>
      <c r="DX39" s="25">
        <f t="shared" ca="1" si="63"/>
        <v>8.9890417312499995</v>
      </c>
      <c r="DY39" s="25">
        <f t="shared" ca="1" si="64"/>
        <v>8.9890417312499995</v>
      </c>
      <c r="DZ39" s="25">
        <f t="shared" ca="1" si="64"/>
        <v>8.9890417312499995</v>
      </c>
      <c r="EA39" s="25">
        <f t="shared" ca="1" si="64"/>
        <v>8.9890417312499995</v>
      </c>
      <c r="EB39" s="25">
        <f t="shared" ca="1" si="64"/>
        <v>8.9890417312499995</v>
      </c>
      <c r="EC39" s="25">
        <f t="shared" ca="1" si="64"/>
        <v>8.9890417312499995</v>
      </c>
      <c r="ED39" s="25">
        <f t="shared" ca="1" si="64"/>
        <v>9.4384938178124997</v>
      </c>
      <c r="EE39" s="25">
        <f t="shared" ca="1" si="64"/>
        <v>9.4384938178124997</v>
      </c>
      <c r="EF39" s="25">
        <f t="shared" ca="1" si="64"/>
        <v>9.4384938178124997</v>
      </c>
      <c r="EG39" s="25">
        <f t="shared" ca="1" si="64"/>
        <v>9.4384938178124997</v>
      </c>
      <c r="EH39" s="25">
        <f t="shared" ca="1" si="64"/>
        <v>9.4384938178124997</v>
      </c>
      <c r="EI39" s="25">
        <f t="shared" ca="1" si="65"/>
        <v>9.4384938178124997</v>
      </c>
      <c r="EJ39" s="25">
        <f t="shared" ca="1" si="65"/>
        <v>9.4384938178124997</v>
      </c>
      <c r="EK39" s="25">
        <f t="shared" ca="1" si="65"/>
        <v>9.4384938178124997</v>
      </c>
      <c r="EL39" s="25">
        <f t="shared" ca="1" si="65"/>
        <v>9.4384938178124997</v>
      </c>
      <c r="EM39" s="25">
        <f t="shared" ca="1" si="65"/>
        <v>9.4384938178124997</v>
      </c>
      <c r="EN39" s="25">
        <f t="shared" ca="1" si="65"/>
        <v>9.4384938178124997</v>
      </c>
      <c r="EO39" s="25">
        <f t="shared" ca="1" si="65"/>
        <v>9.4384938178124997</v>
      </c>
      <c r="EP39" s="25">
        <f t="shared" ca="1" si="65"/>
        <v>9.9104185087031258</v>
      </c>
      <c r="EQ39" s="25">
        <f t="shared" ca="1" si="65"/>
        <v>9.9104185087031258</v>
      </c>
      <c r="ER39" s="25">
        <f t="shared" ca="1" si="65"/>
        <v>9.9104185087031258</v>
      </c>
      <c r="ES39" s="25">
        <f t="shared" ca="1" si="66"/>
        <v>9.9104185087031258</v>
      </c>
      <c r="ET39" s="25">
        <f t="shared" ca="1" si="66"/>
        <v>9.9104185087031258</v>
      </c>
      <c r="EU39" s="25">
        <f t="shared" ca="1" si="66"/>
        <v>9.9104185087031258</v>
      </c>
      <c r="EV39" s="25">
        <f t="shared" ca="1" si="66"/>
        <v>9.9104185087031258</v>
      </c>
      <c r="EW39" s="25">
        <f t="shared" ca="1" si="66"/>
        <v>9.9104185087031258</v>
      </c>
      <c r="EX39" s="25">
        <f t="shared" ca="1" si="66"/>
        <v>9.9104185087031258</v>
      </c>
      <c r="EY39" s="25">
        <f t="shared" ca="1" si="66"/>
        <v>9.9104185087031258</v>
      </c>
      <c r="EZ39" s="25">
        <f t="shared" ca="1" si="66"/>
        <v>9.9104185087031258</v>
      </c>
      <c r="FA39" s="25">
        <f t="shared" ca="1" si="66"/>
        <v>9.9104185087031258</v>
      </c>
      <c r="FB39" s="25">
        <f t="shared" ca="1" si="66"/>
        <v>10.405939434138284</v>
      </c>
      <c r="FC39" s="25">
        <f t="shared" ca="1" si="67"/>
        <v>10.405939434138284</v>
      </c>
      <c r="FD39" s="25">
        <f t="shared" ca="1" si="67"/>
        <v>10.405939434138284</v>
      </c>
      <c r="FE39" s="25">
        <f t="shared" ca="1" si="67"/>
        <v>10.405939434138284</v>
      </c>
      <c r="FF39" s="25">
        <f t="shared" ca="1" si="67"/>
        <v>10.405939434138284</v>
      </c>
      <c r="FG39" s="25">
        <f t="shared" ca="1" si="67"/>
        <v>10.405939434138284</v>
      </c>
      <c r="FH39" s="25">
        <f t="shared" ca="1" si="67"/>
        <v>10.405939434138284</v>
      </c>
      <c r="FI39" s="25">
        <f t="shared" ca="1" si="67"/>
        <v>10.405939434138284</v>
      </c>
      <c r="FJ39" s="25">
        <f t="shared" ca="1" si="67"/>
        <v>10.405939434138284</v>
      </c>
      <c r="FK39" s="25">
        <f t="shared" ca="1" si="67"/>
        <v>10.405939434138284</v>
      </c>
      <c r="FL39" s="25">
        <f t="shared" ca="1" si="67"/>
        <v>10.405939434138284</v>
      </c>
      <c r="FM39" s="25">
        <f t="shared" ca="1" si="68"/>
        <v>10.405939434138284</v>
      </c>
    </row>
    <row r="40" spans="2:169" ht="15" customHeight="1">
      <c r="B40" s="225">
        <v>9</v>
      </c>
      <c r="C40" s="307" t="s">
        <v>74</v>
      </c>
      <c r="D40" s="312" t="b">
        <v>0</v>
      </c>
      <c r="E40" s="312" t="b">
        <v>0</v>
      </c>
      <c r="F40" s="224" t="str">
        <f>INDEX('11_CATALOGO_CUENTAS'!$H$3:$H$85,$B40,1)</f>
        <v>COLEGIATURA</v>
      </c>
      <c r="G40" s="175"/>
      <c r="H40" s="25">
        <f t="shared" ca="1" si="69"/>
        <v>493.28478000000007</v>
      </c>
      <c r="I40" s="25">
        <f t="shared" ca="1" si="69"/>
        <v>517.94901900000025</v>
      </c>
      <c r="J40" s="25">
        <f t="shared" ca="1" si="69"/>
        <v>543.84646995000037</v>
      </c>
      <c r="K40" s="25">
        <f t="shared" ca="1" si="69"/>
        <v>571.03879344750044</v>
      </c>
      <c r="L40" s="25">
        <f t="shared" ca="1" si="69"/>
        <v>599.59073311987549</v>
      </c>
      <c r="M40" s="25">
        <f t="shared" ca="1" si="69"/>
        <v>629.57026977586929</v>
      </c>
      <c r="O40" s="222">
        <v>42.254570000000001</v>
      </c>
      <c r="P40" s="222">
        <v>42.254570000000001</v>
      </c>
      <c r="Q40" s="222">
        <v>42.254570000000008</v>
      </c>
      <c r="R40" s="222">
        <v>42.254569999999994</v>
      </c>
      <c r="S40" s="222">
        <v>42.254570000000008</v>
      </c>
      <c r="T40" s="222">
        <v>42.254570000000008</v>
      </c>
      <c r="U40" s="222">
        <v>23.499999999999972</v>
      </c>
      <c r="V40" s="222">
        <v>0</v>
      </c>
      <c r="W40" s="222">
        <v>51.974160000000033</v>
      </c>
      <c r="X40" s="222">
        <v>68.283200000000008</v>
      </c>
      <c r="Y40" s="222">
        <v>48</v>
      </c>
      <c r="Z40" s="222">
        <v>48</v>
      </c>
      <c r="AA40" s="222">
        <v>43.162418250000009</v>
      </c>
      <c r="AB40" s="222">
        <v>43.162418250000009</v>
      </c>
      <c r="AC40" s="222">
        <v>43.162418250000009</v>
      </c>
      <c r="AD40" s="222">
        <v>43.162418250000009</v>
      </c>
      <c r="AE40" s="222">
        <v>43.162418250000009</v>
      </c>
      <c r="AF40" s="222">
        <v>43.162418250000009</v>
      </c>
      <c r="AG40" s="222">
        <v>43.162418250000009</v>
      </c>
      <c r="AH40" s="222">
        <v>43.162418250000009</v>
      </c>
      <c r="AI40" s="222">
        <v>43.162418250000009</v>
      </c>
      <c r="AJ40" s="222">
        <v>43.162418250000009</v>
      </c>
      <c r="AK40" s="222">
        <v>43.162418250000009</v>
      </c>
      <c r="AL40" s="222">
        <v>43.162418250000009</v>
      </c>
      <c r="AM40" s="222">
        <v>45.320539162500019</v>
      </c>
      <c r="AN40" s="222">
        <v>45.320539162500019</v>
      </c>
      <c r="AO40" s="222">
        <v>45.320539162500019</v>
      </c>
      <c r="AP40" s="222">
        <v>45.320539162500019</v>
      </c>
      <c r="AQ40" s="222">
        <v>45.320539162500019</v>
      </c>
      <c r="AR40" s="222">
        <v>45.320539162500019</v>
      </c>
      <c r="AS40" s="222">
        <v>45.320539162500019</v>
      </c>
      <c r="AT40" s="222">
        <v>45.320539162500019</v>
      </c>
      <c r="AU40" s="222">
        <v>45.320539162500019</v>
      </c>
      <c r="AV40" s="222">
        <v>45.320539162500019</v>
      </c>
      <c r="AW40" s="222">
        <v>45.320539162500019</v>
      </c>
      <c r="AX40" s="222">
        <v>45.320539162500019</v>
      </c>
      <c r="AY40" s="222">
        <v>47.586566120625037</v>
      </c>
      <c r="AZ40" s="222">
        <v>47.586566120625037</v>
      </c>
      <c r="BA40" s="222">
        <v>47.586566120625037</v>
      </c>
      <c r="BB40" s="222">
        <v>47.586566120625037</v>
      </c>
      <c r="BC40" s="222">
        <v>47.586566120625037</v>
      </c>
      <c r="BD40" s="222">
        <v>47.586566120625037</v>
      </c>
      <c r="BE40" s="222">
        <v>47.586566120625037</v>
      </c>
      <c r="BF40" s="222">
        <v>47.586566120625037</v>
      </c>
      <c r="BG40" s="222">
        <v>47.586566120625037</v>
      </c>
      <c r="BH40" s="222">
        <v>47.586566120625037</v>
      </c>
      <c r="BI40" s="222">
        <v>47.586566120625037</v>
      </c>
      <c r="BJ40" s="222">
        <v>47.586566120625037</v>
      </c>
      <c r="BK40" s="222">
        <v>49.965894426656291</v>
      </c>
      <c r="BL40" s="222">
        <v>49.965894426656291</v>
      </c>
      <c r="BM40" s="222">
        <v>49.965894426656291</v>
      </c>
      <c r="BN40" s="222">
        <v>49.965894426656291</v>
      </c>
      <c r="BO40" s="222">
        <v>49.965894426656291</v>
      </c>
      <c r="BP40" s="222">
        <v>49.965894426656291</v>
      </c>
      <c r="BQ40" s="222">
        <v>49.965894426656291</v>
      </c>
      <c r="BR40" s="222">
        <v>49.965894426656291</v>
      </c>
      <c r="BS40" s="222">
        <v>49.965894426656291</v>
      </c>
      <c r="BT40" s="222">
        <v>49.965894426656291</v>
      </c>
      <c r="BU40" s="222">
        <v>49.965894426656291</v>
      </c>
      <c r="BV40" s="222">
        <v>49.965894426656291</v>
      </c>
      <c r="BW40" s="222">
        <v>52.46418914798911</v>
      </c>
      <c r="BX40" s="222">
        <v>52.46418914798911</v>
      </c>
      <c r="BY40" s="222">
        <v>52.46418914798911</v>
      </c>
      <c r="BZ40" s="222">
        <v>52.46418914798911</v>
      </c>
      <c r="CA40" s="222">
        <v>52.46418914798911</v>
      </c>
      <c r="CB40" s="222">
        <v>52.46418914798911</v>
      </c>
      <c r="CC40" s="222">
        <v>52.46418914798911</v>
      </c>
      <c r="CD40" s="222">
        <v>52.46418914798911</v>
      </c>
      <c r="CE40" s="222">
        <v>52.46418914798911</v>
      </c>
      <c r="CF40" s="222">
        <v>52.46418914798911</v>
      </c>
      <c r="CG40" s="222">
        <v>52.46418914798911</v>
      </c>
      <c r="CH40" s="222">
        <v>52.46418914798911</v>
      </c>
      <c r="CJ40" s="285">
        <v>3</v>
      </c>
      <c r="CK40" s="225"/>
      <c r="CM40" s="222">
        <v>90</v>
      </c>
      <c r="CN40" s="222">
        <f>CM40</f>
        <v>90</v>
      </c>
      <c r="CO40" s="222">
        <f>CN40</f>
        <v>90</v>
      </c>
      <c r="CP40" s="222">
        <f>CO40</f>
        <v>90</v>
      </c>
      <c r="CQ40" s="222">
        <f>CP40</f>
        <v>90</v>
      </c>
      <c r="CR40" s="222">
        <f>CQ40</f>
        <v>90</v>
      </c>
      <c r="CT40" s="25">
        <f t="shared" ref="CT40:DY40" ca="1" si="70">IF(CT$10="","",IF(MONTH(CT$10)=$CJ40,OFFSET($CM40,0,CT$5),0))</f>
        <v>0</v>
      </c>
      <c r="CU40" s="25">
        <f t="shared" ca="1" si="70"/>
        <v>0</v>
      </c>
      <c r="CV40" s="25">
        <f t="shared" ca="1" si="70"/>
        <v>90</v>
      </c>
      <c r="CW40" s="25">
        <f t="shared" ca="1" si="70"/>
        <v>0</v>
      </c>
      <c r="CX40" s="25">
        <f t="shared" ca="1" si="70"/>
        <v>0</v>
      </c>
      <c r="CY40" s="25">
        <f t="shared" ca="1" si="70"/>
        <v>0</v>
      </c>
      <c r="CZ40" s="25">
        <f t="shared" ca="1" si="70"/>
        <v>0</v>
      </c>
      <c r="DA40" s="25">
        <f t="shared" ca="1" si="70"/>
        <v>0</v>
      </c>
      <c r="DB40" s="25">
        <f t="shared" ca="1" si="70"/>
        <v>0</v>
      </c>
      <c r="DC40" s="25">
        <f t="shared" ca="1" si="70"/>
        <v>0</v>
      </c>
      <c r="DD40" s="25">
        <f t="shared" ca="1" si="70"/>
        <v>0</v>
      </c>
      <c r="DE40" s="25">
        <f t="shared" ca="1" si="70"/>
        <v>0</v>
      </c>
      <c r="DF40" s="25">
        <f t="shared" ca="1" si="70"/>
        <v>0</v>
      </c>
      <c r="DG40" s="25">
        <f t="shared" ca="1" si="70"/>
        <v>0</v>
      </c>
      <c r="DH40" s="25">
        <f t="shared" ca="1" si="70"/>
        <v>90</v>
      </c>
      <c r="DI40" s="25">
        <f t="shared" ca="1" si="70"/>
        <v>0</v>
      </c>
      <c r="DJ40" s="25">
        <f t="shared" ca="1" si="70"/>
        <v>0</v>
      </c>
      <c r="DK40" s="25">
        <f t="shared" ca="1" si="70"/>
        <v>0</v>
      </c>
      <c r="DL40" s="25">
        <f t="shared" ca="1" si="70"/>
        <v>0</v>
      </c>
      <c r="DM40" s="25">
        <f t="shared" ca="1" si="70"/>
        <v>0</v>
      </c>
      <c r="DN40" s="25">
        <f t="shared" ca="1" si="70"/>
        <v>0</v>
      </c>
      <c r="DO40" s="25">
        <f t="shared" ca="1" si="70"/>
        <v>0</v>
      </c>
      <c r="DP40" s="25">
        <f t="shared" ca="1" si="70"/>
        <v>0</v>
      </c>
      <c r="DQ40" s="25">
        <f t="shared" ca="1" si="70"/>
        <v>0</v>
      </c>
      <c r="DR40" s="25">
        <f t="shared" ca="1" si="70"/>
        <v>0</v>
      </c>
      <c r="DS40" s="25">
        <f t="shared" ca="1" si="70"/>
        <v>0</v>
      </c>
      <c r="DT40" s="25">
        <f t="shared" ca="1" si="70"/>
        <v>90</v>
      </c>
      <c r="DU40" s="25">
        <f t="shared" ca="1" si="70"/>
        <v>0</v>
      </c>
      <c r="DV40" s="25">
        <f t="shared" ca="1" si="70"/>
        <v>0</v>
      </c>
      <c r="DW40" s="25">
        <f t="shared" ca="1" si="70"/>
        <v>0</v>
      </c>
      <c r="DX40" s="25">
        <f t="shared" ca="1" si="70"/>
        <v>0</v>
      </c>
      <c r="DY40" s="25">
        <f t="shared" ca="1" si="70"/>
        <v>0</v>
      </c>
      <c r="DZ40" s="25">
        <f t="shared" ref="DZ40:FE40" ca="1" si="71">IF(DZ$10="","",IF(MONTH(DZ$10)=$CJ40,OFFSET($CM40,0,DZ$5),0))</f>
        <v>0</v>
      </c>
      <c r="EA40" s="25">
        <f t="shared" ca="1" si="71"/>
        <v>0</v>
      </c>
      <c r="EB40" s="25">
        <f t="shared" ca="1" si="71"/>
        <v>0</v>
      </c>
      <c r="EC40" s="25">
        <f t="shared" ca="1" si="71"/>
        <v>0</v>
      </c>
      <c r="ED40" s="25">
        <f t="shared" ca="1" si="71"/>
        <v>0</v>
      </c>
      <c r="EE40" s="25">
        <f t="shared" ca="1" si="71"/>
        <v>0</v>
      </c>
      <c r="EF40" s="25">
        <f t="shared" ca="1" si="71"/>
        <v>90</v>
      </c>
      <c r="EG40" s="25">
        <f t="shared" ca="1" si="71"/>
        <v>0</v>
      </c>
      <c r="EH40" s="25">
        <f t="shared" ca="1" si="71"/>
        <v>0</v>
      </c>
      <c r="EI40" s="25">
        <f t="shared" ca="1" si="71"/>
        <v>0</v>
      </c>
      <c r="EJ40" s="25">
        <f t="shared" ca="1" si="71"/>
        <v>0</v>
      </c>
      <c r="EK40" s="25">
        <f t="shared" ca="1" si="71"/>
        <v>0</v>
      </c>
      <c r="EL40" s="25">
        <f t="shared" ca="1" si="71"/>
        <v>0</v>
      </c>
      <c r="EM40" s="25">
        <f t="shared" ca="1" si="71"/>
        <v>0</v>
      </c>
      <c r="EN40" s="25">
        <f t="shared" ca="1" si="71"/>
        <v>0</v>
      </c>
      <c r="EO40" s="25">
        <f t="shared" ca="1" si="71"/>
        <v>0</v>
      </c>
      <c r="EP40" s="25">
        <f t="shared" ca="1" si="71"/>
        <v>0</v>
      </c>
      <c r="EQ40" s="25">
        <f t="shared" ca="1" si="71"/>
        <v>0</v>
      </c>
      <c r="ER40" s="25">
        <f t="shared" ca="1" si="71"/>
        <v>90</v>
      </c>
      <c r="ES40" s="25">
        <f t="shared" ca="1" si="71"/>
        <v>0</v>
      </c>
      <c r="ET40" s="25">
        <f t="shared" ca="1" si="71"/>
        <v>0</v>
      </c>
      <c r="EU40" s="25">
        <f t="shared" ca="1" si="71"/>
        <v>0</v>
      </c>
      <c r="EV40" s="25">
        <f t="shared" ca="1" si="71"/>
        <v>0</v>
      </c>
      <c r="EW40" s="25">
        <f t="shared" ca="1" si="71"/>
        <v>0</v>
      </c>
      <c r="EX40" s="25">
        <f t="shared" ca="1" si="71"/>
        <v>0</v>
      </c>
      <c r="EY40" s="25">
        <f t="shared" ca="1" si="71"/>
        <v>0</v>
      </c>
      <c r="EZ40" s="25">
        <f t="shared" ca="1" si="71"/>
        <v>0</v>
      </c>
      <c r="FA40" s="25">
        <f t="shared" ca="1" si="71"/>
        <v>0</v>
      </c>
      <c r="FB40" s="25">
        <f t="shared" ca="1" si="71"/>
        <v>0</v>
      </c>
      <c r="FC40" s="25">
        <f t="shared" ca="1" si="71"/>
        <v>0</v>
      </c>
      <c r="FD40" s="25">
        <f t="shared" ca="1" si="71"/>
        <v>90</v>
      </c>
      <c r="FE40" s="25">
        <f t="shared" ca="1" si="71"/>
        <v>0</v>
      </c>
      <c r="FF40" s="25">
        <f t="shared" ref="FF40:FM40" ca="1" si="72">IF(FF$10="","",IF(MONTH(FF$10)=$CJ40,OFFSET($CM40,0,FF$5),0))</f>
        <v>0</v>
      </c>
      <c r="FG40" s="25">
        <f t="shared" ca="1" si="72"/>
        <v>0</v>
      </c>
      <c r="FH40" s="25">
        <f t="shared" ca="1" si="72"/>
        <v>0</v>
      </c>
      <c r="FI40" s="25">
        <f t="shared" ca="1" si="72"/>
        <v>0</v>
      </c>
      <c r="FJ40" s="25">
        <f t="shared" ca="1" si="72"/>
        <v>0</v>
      </c>
      <c r="FK40" s="25">
        <f t="shared" ca="1" si="72"/>
        <v>0</v>
      </c>
      <c r="FL40" s="25">
        <f t="shared" ca="1" si="72"/>
        <v>0</v>
      </c>
      <c r="FM40" s="25">
        <f t="shared" ca="1" si="72"/>
        <v>0</v>
      </c>
    </row>
    <row r="41" spans="2:169" ht="15" customHeight="1">
      <c r="B41" s="225">
        <v>10</v>
      </c>
      <c r="C41" s="307" t="s">
        <v>74</v>
      </c>
      <c r="D41" s="312" t="b">
        <v>0</v>
      </c>
      <c r="E41" s="312" t="b">
        <v>0</v>
      </c>
      <c r="F41" s="224" t="str">
        <f>INDEX('11_CATALOGO_CUENTAS'!$H$3:$H$85,$B41,1)</f>
        <v>VISA DE TRABAJO</v>
      </c>
      <c r="G41" s="175"/>
      <c r="H41" s="25">
        <f t="shared" ca="1" si="69"/>
        <v>2</v>
      </c>
      <c r="I41" s="25">
        <f t="shared" ca="1" si="69"/>
        <v>2.1</v>
      </c>
      <c r="J41" s="25">
        <f t="shared" ca="1" si="69"/>
        <v>2.2050000000000001</v>
      </c>
      <c r="K41" s="25">
        <f t="shared" ca="1" si="69"/>
        <v>2.3152500000000003</v>
      </c>
      <c r="L41" s="25">
        <f t="shared" ca="1" si="69"/>
        <v>2.4310125000000005</v>
      </c>
      <c r="M41" s="25">
        <f t="shared" ca="1" si="69"/>
        <v>2.5525631250000007</v>
      </c>
      <c r="O41" s="222">
        <v>0</v>
      </c>
      <c r="P41" s="222">
        <v>0</v>
      </c>
      <c r="Q41" s="222">
        <v>0</v>
      </c>
      <c r="R41" s="222">
        <v>0</v>
      </c>
      <c r="S41" s="222">
        <v>0</v>
      </c>
      <c r="T41" s="222">
        <v>0</v>
      </c>
      <c r="U41" s="222">
        <v>0</v>
      </c>
      <c r="V41" s="222">
        <v>0</v>
      </c>
      <c r="W41" s="222">
        <v>0</v>
      </c>
      <c r="X41" s="222">
        <v>0</v>
      </c>
      <c r="Y41" s="222">
        <v>1</v>
      </c>
      <c r="Z41" s="222">
        <v>1</v>
      </c>
      <c r="AA41" s="222">
        <v>0.17500000000000002</v>
      </c>
      <c r="AB41" s="222">
        <v>0.17500000000000002</v>
      </c>
      <c r="AC41" s="222">
        <v>0.17500000000000002</v>
      </c>
      <c r="AD41" s="222">
        <v>0.17500000000000002</v>
      </c>
      <c r="AE41" s="222">
        <v>0.17500000000000002</v>
      </c>
      <c r="AF41" s="222">
        <v>0.17500000000000002</v>
      </c>
      <c r="AG41" s="222">
        <v>0.17500000000000002</v>
      </c>
      <c r="AH41" s="222">
        <v>0.17500000000000002</v>
      </c>
      <c r="AI41" s="222">
        <v>0.17500000000000002</v>
      </c>
      <c r="AJ41" s="222">
        <v>0.17500000000000002</v>
      </c>
      <c r="AK41" s="222">
        <v>0.17500000000000002</v>
      </c>
      <c r="AL41" s="222">
        <v>0.17500000000000002</v>
      </c>
      <c r="AM41" s="222">
        <v>0.18375</v>
      </c>
      <c r="AN41" s="222">
        <v>0.18375</v>
      </c>
      <c r="AO41" s="222">
        <v>0.18375</v>
      </c>
      <c r="AP41" s="222">
        <v>0.18375</v>
      </c>
      <c r="AQ41" s="222">
        <v>0.18375</v>
      </c>
      <c r="AR41" s="222">
        <v>0.18375</v>
      </c>
      <c r="AS41" s="222">
        <v>0.18375</v>
      </c>
      <c r="AT41" s="222">
        <v>0.18375</v>
      </c>
      <c r="AU41" s="222">
        <v>0.18375</v>
      </c>
      <c r="AV41" s="222">
        <v>0.18375</v>
      </c>
      <c r="AW41" s="222">
        <v>0.18375</v>
      </c>
      <c r="AX41" s="222">
        <v>0.18375</v>
      </c>
      <c r="AY41" s="222">
        <v>0.19293750000000001</v>
      </c>
      <c r="AZ41" s="222">
        <v>0.19293750000000001</v>
      </c>
      <c r="BA41" s="222">
        <v>0.19293750000000001</v>
      </c>
      <c r="BB41" s="222">
        <v>0.19293750000000001</v>
      </c>
      <c r="BC41" s="222">
        <v>0.19293750000000001</v>
      </c>
      <c r="BD41" s="222">
        <v>0.19293750000000001</v>
      </c>
      <c r="BE41" s="222">
        <v>0.19293750000000001</v>
      </c>
      <c r="BF41" s="222">
        <v>0.19293750000000001</v>
      </c>
      <c r="BG41" s="222">
        <v>0.19293750000000001</v>
      </c>
      <c r="BH41" s="222">
        <v>0.19293750000000001</v>
      </c>
      <c r="BI41" s="222">
        <v>0.19293750000000001</v>
      </c>
      <c r="BJ41" s="222">
        <v>0.19293750000000001</v>
      </c>
      <c r="BK41" s="222">
        <v>0.20258437500000004</v>
      </c>
      <c r="BL41" s="222">
        <v>0.20258437500000004</v>
      </c>
      <c r="BM41" s="222">
        <v>0.20258437500000004</v>
      </c>
      <c r="BN41" s="222">
        <v>0.20258437500000004</v>
      </c>
      <c r="BO41" s="222">
        <v>0.20258437500000004</v>
      </c>
      <c r="BP41" s="222">
        <v>0.20258437500000004</v>
      </c>
      <c r="BQ41" s="222">
        <v>0.20258437500000004</v>
      </c>
      <c r="BR41" s="222">
        <v>0.20258437500000004</v>
      </c>
      <c r="BS41" s="222">
        <v>0.20258437500000004</v>
      </c>
      <c r="BT41" s="222">
        <v>0.20258437500000004</v>
      </c>
      <c r="BU41" s="222">
        <v>0.20258437500000004</v>
      </c>
      <c r="BV41" s="222">
        <v>0.20258437500000004</v>
      </c>
      <c r="BW41" s="222">
        <v>0.21271359375000007</v>
      </c>
      <c r="BX41" s="222">
        <v>0.21271359375000007</v>
      </c>
      <c r="BY41" s="222">
        <v>0.21271359375000007</v>
      </c>
      <c r="BZ41" s="222">
        <v>0.21271359375000007</v>
      </c>
      <c r="CA41" s="222">
        <v>0.21271359375000007</v>
      </c>
      <c r="CB41" s="222">
        <v>0.21271359375000007</v>
      </c>
      <c r="CC41" s="222">
        <v>0.21271359375000007</v>
      </c>
      <c r="CD41" s="222">
        <v>0.21271359375000007</v>
      </c>
      <c r="CE41" s="222">
        <v>0.21271359375000007</v>
      </c>
      <c r="CF41" s="222">
        <v>0.21271359375000007</v>
      </c>
      <c r="CG41" s="222">
        <v>0.21271359375000007</v>
      </c>
      <c r="CH41" s="222">
        <v>0.21271359375000007</v>
      </c>
      <c r="CJ41" s="285">
        <v>0</v>
      </c>
      <c r="CK41" s="286">
        <v>1</v>
      </c>
      <c r="CM41" s="25">
        <f t="shared" ref="CM41:CR41" ca="1" si="73">IF(OR(CM$9="",CM$10=""),"",SUM(OFFSET($CT41,0,CM$4-1,1,CM$5-CM$4+1)))</f>
        <v>2</v>
      </c>
      <c r="CN41" s="25">
        <f t="shared" ca="1" si="73"/>
        <v>2.1</v>
      </c>
      <c r="CO41" s="25">
        <f t="shared" ca="1" si="73"/>
        <v>2.2050000000000001</v>
      </c>
      <c r="CP41" s="25">
        <f t="shared" ca="1" si="73"/>
        <v>2.3152500000000003</v>
      </c>
      <c r="CQ41" s="25">
        <f t="shared" ca="1" si="73"/>
        <v>2.4310125000000005</v>
      </c>
      <c r="CR41" s="25">
        <f t="shared" ca="1" si="73"/>
        <v>2.5525631250000007</v>
      </c>
      <c r="CT41" s="25">
        <f t="shared" ref="CT41:DY41" ca="1" si="74">IF(CT$10="","",IF(CT$7&lt;$CJ41,0,$CK41*OFFSET(O41,0,-$CJ41)))</f>
        <v>0</v>
      </c>
      <c r="CU41" s="25">
        <f t="shared" ca="1" si="74"/>
        <v>0</v>
      </c>
      <c r="CV41" s="25">
        <f t="shared" ca="1" si="74"/>
        <v>0</v>
      </c>
      <c r="CW41" s="25">
        <f t="shared" ca="1" si="74"/>
        <v>0</v>
      </c>
      <c r="CX41" s="25">
        <f t="shared" ca="1" si="74"/>
        <v>0</v>
      </c>
      <c r="CY41" s="25">
        <f t="shared" ca="1" si="74"/>
        <v>0</v>
      </c>
      <c r="CZ41" s="25">
        <f t="shared" ca="1" si="74"/>
        <v>0</v>
      </c>
      <c r="DA41" s="25">
        <f t="shared" ca="1" si="74"/>
        <v>0</v>
      </c>
      <c r="DB41" s="25">
        <f t="shared" ca="1" si="74"/>
        <v>0</v>
      </c>
      <c r="DC41" s="25">
        <f t="shared" ca="1" si="74"/>
        <v>0</v>
      </c>
      <c r="DD41" s="25">
        <f t="shared" ca="1" si="74"/>
        <v>1</v>
      </c>
      <c r="DE41" s="25">
        <f t="shared" ca="1" si="74"/>
        <v>1</v>
      </c>
      <c r="DF41" s="25">
        <f t="shared" ca="1" si="74"/>
        <v>0.17500000000000002</v>
      </c>
      <c r="DG41" s="25">
        <f t="shared" ca="1" si="74"/>
        <v>0.17500000000000002</v>
      </c>
      <c r="DH41" s="25">
        <f t="shared" ca="1" si="74"/>
        <v>0.17500000000000002</v>
      </c>
      <c r="DI41" s="25">
        <f t="shared" ca="1" si="74"/>
        <v>0.17500000000000002</v>
      </c>
      <c r="DJ41" s="25">
        <f t="shared" ca="1" si="74"/>
        <v>0.17500000000000002</v>
      </c>
      <c r="DK41" s="25">
        <f t="shared" ca="1" si="74"/>
        <v>0.17500000000000002</v>
      </c>
      <c r="DL41" s="25">
        <f t="shared" ca="1" si="74"/>
        <v>0.17500000000000002</v>
      </c>
      <c r="DM41" s="25">
        <f t="shared" ca="1" si="74"/>
        <v>0.17500000000000002</v>
      </c>
      <c r="DN41" s="25">
        <f t="shared" ca="1" si="74"/>
        <v>0.17500000000000002</v>
      </c>
      <c r="DO41" s="25">
        <f t="shared" ca="1" si="74"/>
        <v>0.17500000000000002</v>
      </c>
      <c r="DP41" s="25">
        <f t="shared" ca="1" si="74"/>
        <v>0.17500000000000002</v>
      </c>
      <c r="DQ41" s="25">
        <f t="shared" ca="1" si="74"/>
        <v>0.17500000000000002</v>
      </c>
      <c r="DR41" s="25">
        <f t="shared" ca="1" si="74"/>
        <v>0.18375</v>
      </c>
      <c r="DS41" s="25">
        <f t="shared" ca="1" si="74"/>
        <v>0.18375</v>
      </c>
      <c r="DT41" s="25">
        <f t="shared" ca="1" si="74"/>
        <v>0.18375</v>
      </c>
      <c r="DU41" s="25">
        <f t="shared" ca="1" si="74"/>
        <v>0.18375</v>
      </c>
      <c r="DV41" s="25">
        <f t="shared" ca="1" si="74"/>
        <v>0.18375</v>
      </c>
      <c r="DW41" s="25">
        <f t="shared" ca="1" si="74"/>
        <v>0.18375</v>
      </c>
      <c r="DX41" s="25">
        <f t="shared" ca="1" si="74"/>
        <v>0.18375</v>
      </c>
      <c r="DY41" s="25">
        <f t="shared" ca="1" si="74"/>
        <v>0.18375</v>
      </c>
      <c r="DZ41" s="25">
        <f t="shared" ref="DZ41:FE41" ca="1" si="75">IF(DZ$10="","",IF(DZ$7&lt;$CJ41,0,$CK41*OFFSET(AU41,0,-$CJ41)))</f>
        <v>0.18375</v>
      </c>
      <c r="EA41" s="25">
        <f t="shared" ca="1" si="75"/>
        <v>0.18375</v>
      </c>
      <c r="EB41" s="25">
        <f t="shared" ca="1" si="75"/>
        <v>0.18375</v>
      </c>
      <c r="EC41" s="25">
        <f t="shared" ca="1" si="75"/>
        <v>0.18375</v>
      </c>
      <c r="ED41" s="25">
        <f t="shared" ca="1" si="75"/>
        <v>0.19293750000000001</v>
      </c>
      <c r="EE41" s="25">
        <f t="shared" ca="1" si="75"/>
        <v>0.19293750000000001</v>
      </c>
      <c r="EF41" s="25">
        <f t="shared" ca="1" si="75"/>
        <v>0.19293750000000001</v>
      </c>
      <c r="EG41" s="25">
        <f t="shared" ca="1" si="75"/>
        <v>0.19293750000000001</v>
      </c>
      <c r="EH41" s="25">
        <f t="shared" ca="1" si="75"/>
        <v>0.19293750000000001</v>
      </c>
      <c r="EI41" s="25">
        <f t="shared" ca="1" si="75"/>
        <v>0.19293750000000001</v>
      </c>
      <c r="EJ41" s="25">
        <f t="shared" ca="1" si="75"/>
        <v>0.19293750000000001</v>
      </c>
      <c r="EK41" s="25">
        <f t="shared" ca="1" si="75"/>
        <v>0.19293750000000001</v>
      </c>
      <c r="EL41" s="25">
        <f t="shared" ca="1" si="75"/>
        <v>0.19293750000000001</v>
      </c>
      <c r="EM41" s="25">
        <f t="shared" ca="1" si="75"/>
        <v>0.19293750000000001</v>
      </c>
      <c r="EN41" s="25">
        <f t="shared" ca="1" si="75"/>
        <v>0.19293750000000001</v>
      </c>
      <c r="EO41" s="25">
        <f t="shared" ca="1" si="75"/>
        <v>0.19293750000000001</v>
      </c>
      <c r="EP41" s="25">
        <f t="shared" ca="1" si="75"/>
        <v>0.20258437500000004</v>
      </c>
      <c r="EQ41" s="25">
        <f t="shared" ca="1" si="75"/>
        <v>0.20258437500000004</v>
      </c>
      <c r="ER41" s="25">
        <f t="shared" ca="1" si="75"/>
        <v>0.20258437500000004</v>
      </c>
      <c r="ES41" s="25">
        <f t="shared" ca="1" si="75"/>
        <v>0.20258437500000004</v>
      </c>
      <c r="ET41" s="25">
        <f t="shared" ca="1" si="75"/>
        <v>0.20258437500000004</v>
      </c>
      <c r="EU41" s="25">
        <f t="shared" ca="1" si="75"/>
        <v>0.20258437500000004</v>
      </c>
      <c r="EV41" s="25">
        <f t="shared" ca="1" si="75"/>
        <v>0.20258437500000004</v>
      </c>
      <c r="EW41" s="25">
        <f t="shared" ca="1" si="75"/>
        <v>0.20258437500000004</v>
      </c>
      <c r="EX41" s="25">
        <f t="shared" ca="1" si="75"/>
        <v>0.20258437500000004</v>
      </c>
      <c r="EY41" s="25">
        <f t="shared" ca="1" si="75"/>
        <v>0.20258437500000004</v>
      </c>
      <c r="EZ41" s="25">
        <f t="shared" ca="1" si="75"/>
        <v>0.20258437500000004</v>
      </c>
      <c r="FA41" s="25">
        <f t="shared" ca="1" si="75"/>
        <v>0.20258437500000004</v>
      </c>
      <c r="FB41" s="25">
        <f t="shared" ca="1" si="75"/>
        <v>0.21271359375000007</v>
      </c>
      <c r="FC41" s="25">
        <f t="shared" ca="1" si="75"/>
        <v>0.21271359375000007</v>
      </c>
      <c r="FD41" s="25">
        <f t="shared" ca="1" si="75"/>
        <v>0.21271359375000007</v>
      </c>
      <c r="FE41" s="25">
        <f t="shared" ca="1" si="75"/>
        <v>0.21271359375000007</v>
      </c>
      <c r="FF41" s="25">
        <f t="shared" ref="FF41:FM41" ca="1" si="76">IF(FF$10="","",IF(FF$7&lt;$CJ41,0,$CK41*OFFSET(CA41,0,-$CJ41)))</f>
        <v>0.21271359375000007</v>
      </c>
      <c r="FG41" s="25">
        <f t="shared" ca="1" si="76"/>
        <v>0.21271359375000007</v>
      </c>
      <c r="FH41" s="25">
        <f t="shared" ca="1" si="76"/>
        <v>0.21271359375000007</v>
      </c>
      <c r="FI41" s="25">
        <f t="shared" ca="1" si="76"/>
        <v>0.21271359375000007</v>
      </c>
      <c r="FJ41" s="25">
        <f t="shared" ca="1" si="76"/>
        <v>0.21271359375000007</v>
      </c>
      <c r="FK41" s="25">
        <f t="shared" ca="1" si="76"/>
        <v>0.21271359375000007</v>
      </c>
      <c r="FL41" s="25">
        <f t="shared" ca="1" si="76"/>
        <v>0.21271359375000007</v>
      </c>
      <c r="FM41" s="25">
        <f t="shared" ca="1" si="76"/>
        <v>0.21271359375000007</v>
      </c>
    </row>
    <row r="42" spans="2:169" ht="15" customHeight="1">
      <c r="B42" s="225">
        <v>11</v>
      </c>
      <c r="C42" s="307" t="s">
        <v>74</v>
      </c>
      <c r="D42" s="312" t="b">
        <v>0</v>
      </c>
      <c r="E42" s="312" t="b">
        <v>0</v>
      </c>
      <c r="F42" s="224" t="str">
        <f>INDEX('11_CATALOGO_CUENTAS'!$H$3:$H$85,$B42,1)</f>
        <v>SEGURO VEHICULOS</v>
      </c>
      <c r="G42" s="175"/>
      <c r="H42" s="25">
        <f t="shared" ca="1" si="69"/>
        <v>122.02020000000002</v>
      </c>
      <c r="I42" s="25">
        <f t="shared" ca="1" si="69"/>
        <v>128.12120999999999</v>
      </c>
      <c r="J42" s="25">
        <f t="shared" ca="1" si="69"/>
        <v>134.52727049999999</v>
      </c>
      <c r="K42" s="25">
        <f t="shared" ca="1" si="69"/>
        <v>141.253634025</v>
      </c>
      <c r="L42" s="25">
        <f t="shared" ca="1" si="69"/>
        <v>148.31631572625002</v>
      </c>
      <c r="M42" s="25">
        <f t="shared" ca="1" si="69"/>
        <v>155.73213151256255</v>
      </c>
      <c r="O42" s="222">
        <v>10.16835</v>
      </c>
      <c r="P42" s="222">
        <v>10.16835</v>
      </c>
      <c r="Q42" s="222">
        <v>10.168349999999998</v>
      </c>
      <c r="R42" s="222">
        <v>10.168350000000002</v>
      </c>
      <c r="S42" s="222">
        <v>10.168349999999998</v>
      </c>
      <c r="T42" s="222">
        <v>10.168349999999998</v>
      </c>
      <c r="U42" s="222">
        <v>10.168349999999998</v>
      </c>
      <c r="V42" s="222">
        <v>10.168350000000006</v>
      </c>
      <c r="W42" s="222">
        <v>44.309950000000001</v>
      </c>
      <c r="X42" s="222">
        <v>-23.97325</v>
      </c>
      <c r="Y42" s="222">
        <v>10.168350000000002</v>
      </c>
      <c r="Z42" s="222">
        <v>10.168350000000002</v>
      </c>
      <c r="AA42" s="222">
        <v>10.676767500000002</v>
      </c>
      <c r="AB42" s="222">
        <v>10.676767500000002</v>
      </c>
      <c r="AC42" s="222">
        <v>10.676767500000002</v>
      </c>
      <c r="AD42" s="222">
        <v>10.676767500000002</v>
      </c>
      <c r="AE42" s="222">
        <v>10.676767500000002</v>
      </c>
      <c r="AF42" s="222">
        <v>10.676767500000002</v>
      </c>
      <c r="AG42" s="222">
        <v>10.676767500000002</v>
      </c>
      <c r="AH42" s="222">
        <v>10.676767500000002</v>
      </c>
      <c r="AI42" s="222">
        <v>10.676767500000002</v>
      </c>
      <c r="AJ42" s="222">
        <v>10.676767500000002</v>
      </c>
      <c r="AK42" s="222">
        <v>10.676767500000002</v>
      </c>
      <c r="AL42" s="222">
        <v>10.676767500000002</v>
      </c>
      <c r="AM42" s="222">
        <v>11.210605874999999</v>
      </c>
      <c r="AN42" s="222">
        <v>11.210605874999999</v>
      </c>
      <c r="AO42" s="222">
        <v>11.210605874999999</v>
      </c>
      <c r="AP42" s="222">
        <v>11.210605874999999</v>
      </c>
      <c r="AQ42" s="222">
        <v>11.210605874999999</v>
      </c>
      <c r="AR42" s="222">
        <v>11.210605874999999</v>
      </c>
      <c r="AS42" s="222">
        <v>11.210605874999999</v>
      </c>
      <c r="AT42" s="222">
        <v>11.210605874999999</v>
      </c>
      <c r="AU42" s="222">
        <v>11.210605874999999</v>
      </c>
      <c r="AV42" s="222">
        <v>11.210605874999999</v>
      </c>
      <c r="AW42" s="222">
        <v>11.210605874999999</v>
      </c>
      <c r="AX42" s="222">
        <v>11.210605874999999</v>
      </c>
      <c r="AY42" s="222">
        <v>11.771136168749999</v>
      </c>
      <c r="AZ42" s="222">
        <v>11.771136168749999</v>
      </c>
      <c r="BA42" s="222">
        <v>11.771136168749999</v>
      </c>
      <c r="BB42" s="222">
        <v>11.771136168749999</v>
      </c>
      <c r="BC42" s="222">
        <v>11.771136168749999</v>
      </c>
      <c r="BD42" s="222">
        <v>11.771136168749999</v>
      </c>
      <c r="BE42" s="222">
        <v>11.771136168749999</v>
      </c>
      <c r="BF42" s="222">
        <v>11.771136168749999</v>
      </c>
      <c r="BG42" s="222">
        <v>11.771136168749999</v>
      </c>
      <c r="BH42" s="222">
        <v>11.771136168749999</v>
      </c>
      <c r="BI42" s="222">
        <v>11.771136168749999</v>
      </c>
      <c r="BJ42" s="222">
        <v>11.771136168749999</v>
      </c>
      <c r="BK42" s="222">
        <v>12.3596929771875</v>
      </c>
      <c r="BL42" s="222">
        <v>12.3596929771875</v>
      </c>
      <c r="BM42" s="222">
        <v>12.3596929771875</v>
      </c>
      <c r="BN42" s="222">
        <v>12.3596929771875</v>
      </c>
      <c r="BO42" s="222">
        <v>12.3596929771875</v>
      </c>
      <c r="BP42" s="222">
        <v>12.3596929771875</v>
      </c>
      <c r="BQ42" s="222">
        <v>12.3596929771875</v>
      </c>
      <c r="BR42" s="222">
        <v>12.3596929771875</v>
      </c>
      <c r="BS42" s="222">
        <v>12.3596929771875</v>
      </c>
      <c r="BT42" s="222">
        <v>12.3596929771875</v>
      </c>
      <c r="BU42" s="222">
        <v>12.3596929771875</v>
      </c>
      <c r="BV42" s="222">
        <v>12.3596929771875</v>
      </c>
      <c r="BW42" s="222">
        <v>12.977677626046878</v>
      </c>
      <c r="BX42" s="222">
        <v>12.977677626046878</v>
      </c>
      <c r="BY42" s="222">
        <v>12.977677626046878</v>
      </c>
      <c r="BZ42" s="222">
        <v>12.977677626046878</v>
      </c>
      <c r="CA42" s="222">
        <v>12.977677626046878</v>
      </c>
      <c r="CB42" s="222">
        <v>12.977677626046878</v>
      </c>
      <c r="CC42" s="222">
        <v>12.977677626046878</v>
      </c>
      <c r="CD42" s="222">
        <v>12.977677626046878</v>
      </c>
      <c r="CE42" s="222">
        <v>12.977677626046878</v>
      </c>
      <c r="CF42" s="222">
        <v>12.977677626046878</v>
      </c>
      <c r="CG42" s="222">
        <v>12.977677626046878</v>
      </c>
      <c r="CH42" s="222">
        <v>12.977677626046878</v>
      </c>
      <c r="CJ42" s="285">
        <v>12</v>
      </c>
      <c r="CK42" s="286"/>
      <c r="CM42" s="222">
        <v>44</v>
      </c>
      <c r="CN42" s="222">
        <f>CM42</f>
        <v>44</v>
      </c>
      <c r="CO42" s="222">
        <f>CN42</f>
        <v>44</v>
      </c>
      <c r="CP42" s="222">
        <f>CO42</f>
        <v>44</v>
      </c>
      <c r="CQ42" s="222">
        <f>CP42</f>
        <v>44</v>
      </c>
      <c r="CR42" s="222">
        <f>CQ42</f>
        <v>44</v>
      </c>
      <c r="CT42" s="25">
        <f t="shared" ref="CT42:DY42" ca="1" si="77">IF(CT$10="","",IF(MONTH(CT$10)=$CJ42,OFFSET($CM42,0,CT$5),0))</f>
        <v>0</v>
      </c>
      <c r="CU42" s="25">
        <f t="shared" ca="1" si="77"/>
        <v>0</v>
      </c>
      <c r="CV42" s="25">
        <f t="shared" ca="1" si="77"/>
        <v>0</v>
      </c>
      <c r="CW42" s="25">
        <f t="shared" ca="1" si="77"/>
        <v>0</v>
      </c>
      <c r="CX42" s="25">
        <f t="shared" ca="1" si="77"/>
        <v>0</v>
      </c>
      <c r="CY42" s="25">
        <f t="shared" ca="1" si="77"/>
        <v>0</v>
      </c>
      <c r="CZ42" s="25">
        <f t="shared" ca="1" si="77"/>
        <v>0</v>
      </c>
      <c r="DA42" s="25">
        <f t="shared" ca="1" si="77"/>
        <v>0</v>
      </c>
      <c r="DB42" s="25">
        <f t="shared" ca="1" si="77"/>
        <v>0</v>
      </c>
      <c r="DC42" s="25">
        <f t="shared" ca="1" si="77"/>
        <v>0</v>
      </c>
      <c r="DD42" s="25">
        <f t="shared" ca="1" si="77"/>
        <v>0</v>
      </c>
      <c r="DE42" s="25">
        <f t="shared" ca="1" si="77"/>
        <v>44</v>
      </c>
      <c r="DF42" s="25">
        <f t="shared" ca="1" si="77"/>
        <v>0</v>
      </c>
      <c r="DG42" s="25">
        <f t="shared" ca="1" si="77"/>
        <v>0</v>
      </c>
      <c r="DH42" s="25">
        <f t="shared" ca="1" si="77"/>
        <v>0</v>
      </c>
      <c r="DI42" s="25">
        <f t="shared" ca="1" si="77"/>
        <v>0</v>
      </c>
      <c r="DJ42" s="25">
        <f t="shared" ca="1" si="77"/>
        <v>0</v>
      </c>
      <c r="DK42" s="25">
        <f t="shared" ca="1" si="77"/>
        <v>0</v>
      </c>
      <c r="DL42" s="25">
        <f t="shared" ca="1" si="77"/>
        <v>0</v>
      </c>
      <c r="DM42" s="25">
        <f t="shared" ca="1" si="77"/>
        <v>0</v>
      </c>
      <c r="DN42" s="25">
        <f t="shared" ca="1" si="77"/>
        <v>0</v>
      </c>
      <c r="DO42" s="25">
        <f t="shared" ca="1" si="77"/>
        <v>0</v>
      </c>
      <c r="DP42" s="25">
        <f t="shared" ca="1" si="77"/>
        <v>0</v>
      </c>
      <c r="DQ42" s="25">
        <f t="shared" ca="1" si="77"/>
        <v>44</v>
      </c>
      <c r="DR42" s="25">
        <f t="shared" ca="1" si="77"/>
        <v>0</v>
      </c>
      <c r="DS42" s="25">
        <f t="shared" ca="1" si="77"/>
        <v>0</v>
      </c>
      <c r="DT42" s="25">
        <f t="shared" ca="1" si="77"/>
        <v>0</v>
      </c>
      <c r="DU42" s="25">
        <f t="shared" ca="1" si="77"/>
        <v>0</v>
      </c>
      <c r="DV42" s="25">
        <f t="shared" ca="1" si="77"/>
        <v>0</v>
      </c>
      <c r="DW42" s="25">
        <f t="shared" ca="1" si="77"/>
        <v>0</v>
      </c>
      <c r="DX42" s="25">
        <f t="shared" ca="1" si="77"/>
        <v>0</v>
      </c>
      <c r="DY42" s="25">
        <f t="shared" ca="1" si="77"/>
        <v>0</v>
      </c>
      <c r="DZ42" s="25">
        <f t="shared" ref="DZ42:FE42" ca="1" si="78">IF(DZ$10="","",IF(MONTH(DZ$10)=$CJ42,OFFSET($CM42,0,DZ$5),0))</f>
        <v>0</v>
      </c>
      <c r="EA42" s="25">
        <f t="shared" ca="1" si="78"/>
        <v>0</v>
      </c>
      <c r="EB42" s="25">
        <f t="shared" ca="1" si="78"/>
        <v>0</v>
      </c>
      <c r="EC42" s="25">
        <f t="shared" ca="1" si="78"/>
        <v>44</v>
      </c>
      <c r="ED42" s="25">
        <f t="shared" ca="1" si="78"/>
        <v>0</v>
      </c>
      <c r="EE42" s="25">
        <f t="shared" ca="1" si="78"/>
        <v>0</v>
      </c>
      <c r="EF42" s="25">
        <f t="shared" ca="1" si="78"/>
        <v>0</v>
      </c>
      <c r="EG42" s="25">
        <f t="shared" ca="1" si="78"/>
        <v>0</v>
      </c>
      <c r="EH42" s="25">
        <f t="shared" ca="1" si="78"/>
        <v>0</v>
      </c>
      <c r="EI42" s="25">
        <f t="shared" ca="1" si="78"/>
        <v>0</v>
      </c>
      <c r="EJ42" s="25">
        <f t="shared" ca="1" si="78"/>
        <v>0</v>
      </c>
      <c r="EK42" s="25">
        <f t="shared" ca="1" si="78"/>
        <v>0</v>
      </c>
      <c r="EL42" s="25">
        <f t="shared" ca="1" si="78"/>
        <v>0</v>
      </c>
      <c r="EM42" s="25">
        <f t="shared" ca="1" si="78"/>
        <v>0</v>
      </c>
      <c r="EN42" s="25">
        <f t="shared" ca="1" si="78"/>
        <v>0</v>
      </c>
      <c r="EO42" s="25">
        <f t="shared" ca="1" si="78"/>
        <v>44</v>
      </c>
      <c r="EP42" s="25">
        <f t="shared" ca="1" si="78"/>
        <v>0</v>
      </c>
      <c r="EQ42" s="25">
        <f t="shared" ca="1" si="78"/>
        <v>0</v>
      </c>
      <c r="ER42" s="25">
        <f t="shared" ca="1" si="78"/>
        <v>0</v>
      </c>
      <c r="ES42" s="25">
        <f t="shared" ca="1" si="78"/>
        <v>0</v>
      </c>
      <c r="ET42" s="25">
        <f t="shared" ca="1" si="78"/>
        <v>0</v>
      </c>
      <c r="EU42" s="25">
        <f t="shared" ca="1" si="78"/>
        <v>0</v>
      </c>
      <c r="EV42" s="25">
        <f t="shared" ca="1" si="78"/>
        <v>0</v>
      </c>
      <c r="EW42" s="25">
        <f t="shared" ca="1" si="78"/>
        <v>0</v>
      </c>
      <c r="EX42" s="25">
        <f t="shared" ca="1" si="78"/>
        <v>0</v>
      </c>
      <c r="EY42" s="25">
        <f t="shared" ca="1" si="78"/>
        <v>0</v>
      </c>
      <c r="EZ42" s="25">
        <f t="shared" ca="1" si="78"/>
        <v>0</v>
      </c>
      <c r="FA42" s="25">
        <f t="shared" ca="1" si="78"/>
        <v>44</v>
      </c>
      <c r="FB42" s="25">
        <f t="shared" ca="1" si="78"/>
        <v>0</v>
      </c>
      <c r="FC42" s="25">
        <f t="shared" ca="1" si="78"/>
        <v>0</v>
      </c>
      <c r="FD42" s="25">
        <f t="shared" ca="1" si="78"/>
        <v>0</v>
      </c>
      <c r="FE42" s="25">
        <f t="shared" ca="1" si="78"/>
        <v>0</v>
      </c>
      <c r="FF42" s="25">
        <f t="shared" ref="FF42:FM42" ca="1" si="79">IF(FF$10="","",IF(MONTH(FF$10)=$CJ42,OFFSET($CM42,0,FF$5),0))</f>
        <v>0</v>
      </c>
      <c r="FG42" s="25">
        <f t="shared" ca="1" si="79"/>
        <v>0</v>
      </c>
      <c r="FH42" s="25">
        <f t="shared" ca="1" si="79"/>
        <v>0</v>
      </c>
      <c r="FI42" s="25">
        <f t="shared" ca="1" si="79"/>
        <v>0</v>
      </c>
      <c r="FJ42" s="25">
        <f t="shared" ca="1" si="79"/>
        <v>0</v>
      </c>
      <c r="FK42" s="25">
        <f t="shared" ca="1" si="79"/>
        <v>0</v>
      </c>
      <c r="FL42" s="25">
        <f t="shared" ca="1" si="79"/>
        <v>0</v>
      </c>
      <c r="FM42" s="25">
        <f t="shared" ca="1" si="79"/>
        <v>44</v>
      </c>
    </row>
  </sheetData>
  <dataValidations count="5">
    <dataValidation type="list" allowBlank="1" showInputMessage="1" showErrorMessage="1" sqref="D4" xr:uid="{00000000-0002-0000-0300-000000000000}">
      <formula1>"1,2,4,12"</formula1>
    </dataValidation>
    <dataValidation type="whole" allowBlank="1" showInputMessage="1" showErrorMessage="1" sqref="D3" xr:uid="{00000000-0002-0000-0300-000001000000}">
      <formula1>1</formula1>
      <formula2>100</formula2>
    </dataValidation>
    <dataValidation type="list" allowBlank="1" showInputMessage="1" showErrorMessage="1" sqref="CJ20 CJ22 CJ40 CJ42" xr:uid="{00000000-0002-0000-0300-000002000000}">
      <formula1>"1,2,3,4,5,6,7,8,9,10,11,12"</formula1>
    </dataValidation>
    <dataValidation type="list" allowBlank="1" showInputMessage="1" showErrorMessage="1" sqref="C15:C42" xr:uid="{00000000-0002-0000-0300-000003000000}">
      <formula1>$C$12:$C$13</formula1>
    </dataValidation>
    <dataValidation type="list" allowBlank="1" showInputMessage="1" showErrorMessage="1" sqref="D15:E42" xr:uid="{00000000-0002-0000-0300-000004000000}">
      <formula1>"TRUE, FALSE"</formula1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FN107"/>
  <sheetViews>
    <sheetView showGridLines="0" zoomScale="110" zoomScaleNormal="110" zoomScalePageLayoutView="110" workbookViewId="0">
      <selection activeCell="D4" sqref="D4"/>
    </sheetView>
  </sheetViews>
  <sheetFormatPr baseColWidth="10" defaultColWidth="15.6640625" defaultRowHeight="15" customHeight="1" outlineLevelCol="1"/>
  <cols>
    <col min="1" max="1" width="5.6640625" style="170" customWidth="1"/>
    <col min="2" max="2" width="5.6640625" style="166" customWidth="1"/>
    <col min="3" max="3" width="39.1640625" style="170" bestFit="1" customWidth="1"/>
    <col min="4" max="5" width="10.6640625" style="170" customWidth="1"/>
    <col min="6" max="7" width="15.6640625" style="170" customWidth="1"/>
    <col min="8" max="13" width="15.6640625" style="170" customWidth="1" collapsed="1"/>
    <col min="14" max="14" width="5.83203125" customWidth="1"/>
    <col min="15" max="86" width="15.6640625" style="170" customWidth="1" outlineLevel="1"/>
    <col min="87" max="87" width="5.6640625" style="170" customWidth="1"/>
    <col min="88" max="90" width="5.6640625" style="170" customWidth="1" outlineLevel="1" collapsed="1"/>
    <col min="91" max="91" width="15.6640625" style="170" customWidth="1"/>
    <col min="92" max="93" width="15.6640625" style="170" customWidth="1" collapsed="1"/>
    <col min="94" max="96" width="15.6640625" style="170"/>
    <col min="97" max="97" width="5.83203125" customWidth="1"/>
    <col min="98" max="169" width="15.6640625" style="170" customWidth="1" outlineLevel="1"/>
    <col min="170" max="16384" width="15.6640625" style="170"/>
  </cols>
  <sheetData>
    <row r="1" spans="2:170" s="167" customFormat="1" ht="15" customHeight="1">
      <c r="B1" s="166"/>
    </row>
    <row r="2" spans="2:170" s="167" customFormat="1" ht="15" customHeight="1">
      <c r="B2" s="327">
        <f>IF(D2="","",D2-1)</f>
        <v>41639</v>
      </c>
      <c r="C2" s="8" t="s">
        <v>345</v>
      </c>
      <c r="D2" s="235">
        <f>'12_GANANCIA_PERDIDAS'!D2</f>
        <v>41640</v>
      </c>
      <c r="O2" s="11"/>
      <c r="P2" s="168"/>
      <c r="Q2" s="168"/>
      <c r="R2" s="168"/>
      <c r="S2" s="168"/>
      <c r="T2" s="168"/>
      <c r="U2" s="11"/>
      <c r="V2" s="11"/>
      <c r="W2" s="11"/>
      <c r="X2" s="11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</row>
    <row r="3" spans="2:170" s="167" customFormat="1" ht="15" customHeight="1">
      <c r="B3" s="10"/>
      <c r="C3" s="8" t="s">
        <v>179</v>
      </c>
      <c r="D3" s="17">
        <f>'12_GANANCIA_PERDIDAS'!D3</f>
        <v>72</v>
      </c>
      <c r="H3" s="287">
        <f>IF(H$10="","",0)</f>
        <v>0</v>
      </c>
      <c r="I3" s="287">
        <f>IF(I$10="","",H$3+1)</f>
        <v>1</v>
      </c>
      <c r="J3" s="287">
        <f>IF(J$10="","",I$3+1)</f>
        <v>2</v>
      </c>
      <c r="K3" s="287">
        <f>IF(K$10="","",J$3+1)</f>
        <v>3</v>
      </c>
      <c r="L3" s="287">
        <f>IF(L$10="","",K$3+1)</f>
        <v>4</v>
      </c>
      <c r="M3" s="287">
        <f>IF(M$10="","",L$3+1)</f>
        <v>5</v>
      </c>
      <c r="O3" s="11"/>
      <c r="P3" s="168"/>
      <c r="Q3" s="168"/>
      <c r="R3" s="168"/>
      <c r="S3" s="168"/>
      <c r="T3" s="168"/>
      <c r="U3" s="11"/>
      <c r="V3" s="11"/>
      <c r="W3" s="11"/>
      <c r="X3" s="11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CM3" s="287">
        <f>IF(CM$10="","",0)</f>
        <v>0</v>
      </c>
      <c r="CN3" s="287">
        <f>IF(CN$10="","",CM$3+1)</f>
        <v>1</v>
      </c>
      <c r="CO3" s="287">
        <f>IF(CO$10="","",CN$3+1)</f>
        <v>2</v>
      </c>
      <c r="CP3" s="287">
        <f>IF(CP$10="","",CO$3+1)</f>
        <v>3</v>
      </c>
      <c r="CQ3" s="287">
        <f>IF(CQ$10="","",CP$3+1)</f>
        <v>4</v>
      </c>
      <c r="CR3" s="287">
        <f>IF(CR$10="","",CQ$3+1)</f>
        <v>5</v>
      </c>
    </row>
    <row r="4" spans="2:170" s="167" customFormat="1" ht="15" customHeight="1">
      <c r="B4" s="11"/>
      <c r="C4" s="9" t="s">
        <v>180</v>
      </c>
      <c r="D4" s="18">
        <f>'12_GANANCIA_PERDIDAS'!D4</f>
        <v>12</v>
      </c>
      <c r="H4" s="200">
        <f>IF(H$9="","",1)</f>
        <v>1</v>
      </c>
      <c r="I4" s="200">
        <f>IF(I$9="","",H$5+1)</f>
        <v>13</v>
      </c>
      <c r="J4" s="200">
        <f>IF(J$9="","",I$5+1)</f>
        <v>25</v>
      </c>
      <c r="K4" s="200">
        <f>IF(K$9="","",J$5+1)</f>
        <v>37</v>
      </c>
      <c r="L4" s="200">
        <f>IF(L$9="","",K$5+1)</f>
        <v>49</v>
      </c>
      <c r="M4" s="200">
        <f>IF(M$9="","",L$5+1)</f>
        <v>61</v>
      </c>
      <c r="O4" s="11"/>
      <c r="P4" s="168"/>
      <c r="Q4" s="168"/>
      <c r="R4" s="168"/>
      <c r="S4" s="168"/>
      <c r="T4" s="168"/>
      <c r="U4" s="11"/>
      <c r="V4" s="11"/>
      <c r="W4" s="11"/>
      <c r="X4" s="11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CM4" s="200">
        <f>IF(CM$9="","",1)</f>
        <v>1</v>
      </c>
      <c r="CN4" s="200">
        <f>IF(CN$9="","",CM$5+1)</f>
        <v>13</v>
      </c>
      <c r="CO4" s="200">
        <f>IF(CO$9="","",CN$5+1)</f>
        <v>25</v>
      </c>
      <c r="CP4" s="200">
        <f>IF(CP$9="","",CO$5+1)</f>
        <v>37</v>
      </c>
      <c r="CQ4" s="200">
        <f>IF(CQ$9="","",CP$5+1)</f>
        <v>49</v>
      </c>
      <c r="CR4" s="200">
        <f>IF(CR$9="","",CQ$5+1)</f>
        <v>61</v>
      </c>
      <c r="CT4" s="11"/>
      <c r="CU4" s="168"/>
      <c r="CV4" s="168"/>
      <c r="CW4" s="168"/>
      <c r="CX4" s="168"/>
      <c r="CY4" s="168"/>
      <c r="CZ4" s="11"/>
      <c r="DA4" s="11"/>
      <c r="DB4" s="11"/>
      <c r="DC4" s="11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</row>
    <row r="5" spans="2:170" s="167" customFormat="1" ht="15" customHeight="1">
      <c r="B5" s="11"/>
      <c r="C5" s="8" t="s">
        <v>346</v>
      </c>
      <c r="D5" s="21">
        <f>IF($D$2="","",EOMONTH($D$2,$D$3*12/$D$4-1))</f>
        <v>43830</v>
      </c>
      <c r="H5" s="200">
        <f t="shared" ref="H5:M5" si="0">IF(H$10="","",$D$4+H$4-1)</f>
        <v>12</v>
      </c>
      <c r="I5" s="200">
        <f t="shared" si="0"/>
        <v>24</v>
      </c>
      <c r="J5" s="200">
        <f t="shared" si="0"/>
        <v>36</v>
      </c>
      <c r="K5" s="200">
        <f t="shared" si="0"/>
        <v>48</v>
      </c>
      <c r="L5" s="200">
        <f t="shared" si="0"/>
        <v>60</v>
      </c>
      <c r="M5" s="200">
        <f t="shared" si="0"/>
        <v>72</v>
      </c>
      <c r="CM5" s="200">
        <f t="shared" ref="CM5:CR5" si="1">IF(CM$10="","",$D$4+CM$4-1)</f>
        <v>12</v>
      </c>
      <c r="CN5" s="200">
        <f t="shared" si="1"/>
        <v>24</v>
      </c>
      <c r="CO5" s="200">
        <f t="shared" si="1"/>
        <v>36</v>
      </c>
      <c r="CP5" s="200">
        <f t="shared" si="1"/>
        <v>48</v>
      </c>
      <c r="CQ5" s="200">
        <f t="shared" si="1"/>
        <v>60</v>
      </c>
      <c r="CR5" s="200">
        <f t="shared" si="1"/>
        <v>72</v>
      </c>
      <c r="CT5" s="196">
        <f t="array" ref="CT5">IF(CT$10="","",SUM((CT$9&gt;=$CM$9:$CR$9)*(CT$10&lt;=$CM$10:$CR$10)*($CM$3:$CR$3)))</f>
        <v>0</v>
      </c>
      <c r="CU5" s="196">
        <f t="array" ref="CU5">IF(CU$10="","",SUM((CU$9&gt;=$CM$9:$CR$9)*(CU$10&lt;=$CM$10:$CR$10)*($CM$3:$CR$3)))</f>
        <v>0</v>
      </c>
      <c r="CV5" s="196">
        <f t="array" ref="CV5">IF(CV$10="","",SUM((CV$9&gt;=$CM$9:$CR$9)*(CV$10&lt;=$CM$10:$CR$10)*($CM$3:$CR$3)))</f>
        <v>0</v>
      </c>
      <c r="CW5" s="196">
        <f t="array" ref="CW5">IF(CW$10="","",SUM((CW$9&gt;=$CM$9:$CR$9)*(CW$10&lt;=$CM$10:$CR$10)*($CM$3:$CR$3)))</f>
        <v>0</v>
      </c>
      <c r="CX5" s="196">
        <f t="array" ref="CX5">IF(CX$10="","",SUM((CX$9&gt;=$CM$9:$CR$9)*(CX$10&lt;=$CM$10:$CR$10)*($CM$3:$CR$3)))</f>
        <v>0</v>
      </c>
      <c r="CY5" s="196">
        <f t="array" ref="CY5">IF(CY$10="","",SUM((CY$9&gt;=$CM$9:$CR$9)*(CY$10&lt;=$CM$10:$CR$10)*($CM$3:$CR$3)))</f>
        <v>0</v>
      </c>
      <c r="CZ5" s="196">
        <f t="array" ref="CZ5">IF(CZ$10="","",SUM((CZ$9&gt;=$CM$9:$CR$9)*(CZ$10&lt;=$CM$10:$CR$10)*($CM$3:$CR$3)))</f>
        <v>0</v>
      </c>
      <c r="DA5" s="196">
        <f t="array" ref="DA5">IF(DA$10="","",SUM((DA$9&gt;=$CM$9:$CR$9)*(DA$10&lt;=$CM$10:$CR$10)*($CM$3:$CR$3)))</f>
        <v>0</v>
      </c>
      <c r="DB5" s="196">
        <f t="array" ref="DB5">IF(DB$10="","",SUM((DB$9&gt;=$CM$9:$CR$9)*(DB$10&lt;=$CM$10:$CR$10)*($CM$3:$CR$3)))</f>
        <v>0</v>
      </c>
      <c r="DC5" s="196">
        <f t="array" ref="DC5">IF(DC$10="","",SUM((DC$9&gt;=$CM$9:$CR$9)*(DC$10&lt;=$CM$10:$CR$10)*($CM$3:$CR$3)))</f>
        <v>0</v>
      </c>
      <c r="DD5" s="196">
        <f t="array" ref="DD5">IF(DD$10="","",SUM((DD$9&gt;=$CM$9:$CR$9)*(DD$10&lt;=$CM$10:$CR$10)*($CM$3:$CR$3)))</f>
        <v>0</v>
      </c>
      <c r="DE5" s="196">
        <f t="array" ref="DE5">IF(DE$10="","",SUM((DE$9&gt;=$CM$9:$CR$9)*(DE$10&lt;=$CM$10:$CR$10)*($CM$3:$CR$3)))</f>
        <v>0</v>
      </c>
      <c r="DF5" s="196">
        <f t="array" ref="DF5">IF(DF$10="","",SUM((DF$9&gt;=$CM$9:$CR$9)*(DF$10&lt;=$CM$10:$CR$10)*($CM$3:$CR$3)))</f>
        <v>1</v>
      </c>
      <c r="DG5" s="196">
        <f t="array" ref="DG5">IF(DG$10="","",SUM((DG$9&gt;=$CM$9:$CR$9)*(DG$10&lt;=$CM$10:$CR$10)*($CM$3:$CR$3)))</f>
        <v>1</v>
      </c>
      <c r="DH5" s="196">
        <f t="array" ref="DH5">IF(DH$10="","",SUM((DH$9&gt;=$CM$9:$CR$9)*(DH$10&lt;=$CM$10:$CR$10)*($CM$3:$CR$3)))</f>
        <v>1</v>
      </c>
      <c r="DI5" s="196">
        <f t="array" ref="DI5">IF(DI$10="","",SUM((DI$9&gt;=$CM$9:$CR$9)*(DI$10&lt;=$CM$10:$CR$10)*($CM$3:$CR$3)))</f>
        <v>1</v>
      </c>
      <c r="DJ5" s="196">
        <f t="array" ref="DJ5">IF(DJ$10="","",SUM((DJ$9&gt;=$CM$9:$CR$9)*(DJ$10&lt;=$CM$10:$CR$10)*($CM$3:$CR$3)))</f>
        <v>1</v>
      </c>
      <c r="DK5" s="196">
        <f t="array" ref="DK5">IF(DK$10="","",SUM((DK$9&gt;=$CM$9:$CR$9)*(DK$10&lt;=$CM$10:$CR$10)*($CM$3:$CR$3)))</f>
        <v>1</v>
      </c>
      <c r="DL5" s="196">
        <f t="array" ref="DL5">IF(DL$10="","",SUM((DL$9&gt;=$CM$9:$CR$9)*(DL$10&lt;=$CM$10:$CR$10)*($CM$3:$CR$3)))</f>
        <v>1</v>
      </c>
      <c r="DM5" s="196">
        <f t="array" ref="DM5">IF(DM$10="","",SUM((DM$9&gt;=$CM$9:$CR$9)*(DM$10&lt;=$CM$10:$CR$10)*($CM$3:$CR$3)))</f>
        <v>1</v>
      </c>
      <c r="DN5" s="196">
        <f t="array" ref="DN5">IF(DN$10="","",SUM((DN$9&gt;=$CM$9:$CR$9)*(DN$10&lt;=$CM$10:$CR$10)*($CM$3:$CR$3)))</f>
        <v>1</v>
      </c>
      <c r="DO5" s="196">
        <f t="array" ref="DO5">IF(DO$10="","",SUM((DO$9&gt;=$CM$9:$CR$9)*(DO$10&lt;=$CM$10:$CR$10)*($CM$3:$CR$3)))</f>
        <v>1</v>
      </c>
      <c r="DP5" s="196">
        <f t="array" ref="DP5">IF(DP$10="","",SUM((DP$9&gt;=$CM$9:$CR$9)*(DP$10&lt;=$CM$10:$CR$10)*($CM$3:$CR$3)))</f>
        <v>1</v>
      </c>
      <c r="DQ5" s="196">
        <f t="array" ref="DQ5">IF(DQ$10="","",SUM((DQ$9&gt;=$CM$9:$CR$9)*(DQ$10&lt;=$CM$10:$CR$10)*($CM$3:$CR$3)))</f>
        <v>1</v>
      </c>
      <c r="DR5" s="196">
        <f t="array" ref="DR5">IF(DR$10="","",SUM((DR$9&gt;=$CM$9:$CR$9)*(DR$10&lt;=$CM$10:$CR$10)*($CM$3:$CR$3)))</f>
        <v>2</v>
      </c>
      <c r="DS5" s="196">
        <f t="array" ref="DS5">IF(DS$10="","",SUM((DS$9&gt;=$CM$9:$CR$9)*(DS$10&lt;=$CM$10:$CR$10)*($CM$3:$CR$3)))</f>
        <v>2</v>
      </c>
      <c r="DT5" s="196">
        <f t="array" ref="DT5">IF(DT$10="","",SUM((DT$9&gt;=$CM$9:$CR$9)*(DT$10&lt;=$CM$10:$CR$10)*($CM$3:$CR$3)))</f>
        <v>2</v>
      </c>
      <c r="DU5" s="196">
        <f t="array" ref="DU5">IF(DU$10="","",SUM((DU$9&gt;=$CM$9:$CR$9)*(DU$10&lt;=$CM$10:$CR$10)*($CM$3:$CR$3)))</f>
        <v>2</v>
      </c>
      <c r="DV5" s="196">
        <f t="array" ref="DV5">IF(DV$10="","",SUM((DV$9&gt;=$CM$9:$CR$9)*(DV$10&lt;=$CM$10:$CR$10)*($CM$3:$CR$3)))</f>
        <v>2</v>
      </c>
      <c r="DW5" s="196">
        <f t="array" ref="DW5">IF(DW$10="","",SUM((DW$9&gt;=$CM$9:$CR$9)*(DW$10&lt;=$CM$10:$CR$10)*($CM$3:$CR$3)))</f>
        <v>2</v>
      </c>
      <c r="DX5" s="196">
        <f t="array" ref="DX5">IF(DX$10="","",SUM((DX$9&gt;=$CM$9:$CR$9)*(DX$10&lt;=$CM$10:$CR$10)*($CM$3:$CR$3)))</f>
        <v>2</v>
      </c>
      <c r="DY5" s="196">
        <f t="array" ref="DY5">IF(DY$10="","",SUM((DY$9&gt;=$CM$9:$CR$9)*(DY$10&lt;=$CM$10:$CR$10)*($CM$3:$CR$3)))</f>
        <v>2</v>
      </c>
      <c r="DZ5" s="196">
        <f t="array" ref="DZ5">IF(DZ$10="","",SUM((DZ$9&gt;=$CM$9:$CR$9)*(DZ$10&lt;=$CM$10:$CR$10)*($CM$3:$CR$3)))</f>
        <v>2</v>
      </c>
      <c r="EA5" s="196">
        <f t="array" ref="EA5">IF(EA$10="","",SUM((EA$9&gt;=$CM$9:$CR$9)*(EA$10&lt;=$CM$10:$CR$10)*($CM$3:$CR$3)))</f>
        <v>2</v>
      </c>
      <c r="EB5" s="196">
        <f t="array" ref="EB5">IF(EB$10="","",SUM((EB$9&gt;=$CM$9:$CR$9)*(EB$10&lt;=$CM$10:$CR$10)*($CM$3:$CR$3)))</f>
        <v>2</v>
      </c>
      <c r="EC5" s="196">
        <f t="array" ref="EC5">IF(EC$10="","",SUM((EC$9&gt;=$CM$9:$CR$9)*(EC$10&lt;=$CM$10:$CR$10)*($CM$3:$CR$3)))</f>
        <v>2</v>
      </c>
      <c r="ED5" s="196">
        <f t="array" ref="ED5">IF(ED$10="","",SUM((ED$9&gt;=$CM$9:$CR$9)*(ED$10&lt;=$CM$10:$CR$10)*($CM$3:$CR$3)))</f>
        <v>3</v>
      </c>
      <c r="EE5" s="196">
        <f t="array" ref="EE5">IF(EE$10="","",SUM((EE$9&gt;=$CM$9:$CR$9)*(EE$10&lt;=$CM$10:$CR$10)*($CM$3:$CR$3)))</f>
        <v>3</v>
      </c>
      <c r="EF5" s="196">
        <f t="array" ref="EF5">IF(EF$10="","",SUM((EF$9&gt;=$CM$9:$CR$9)*(EF$10&lt;=$CM$10:$CR$10)*($CM$3:$CR$3)))</f>
        <v>3</v>
      </c>
      <c r="EG5" s="196">
        <f t="array" ref="EG5">IF(EG$10="","",SUM((EG$9&gt;=$CM$9:$CR$9)*(EG$10&lt;=$CM$10:$CR$10)*($CM$3:$CR$3)))</f>
        <v>3</v>
      </c>
      <c r="EH5" s="196">
        <f t="array" ref="EH5">IF(EH$10="","",SUM((EH$9&gt;=$CM$9:$CR$9)*(EH$10&lt;=$CM$10:$CR$10)*($CM$3:$CR$3)))</f>
        <v>3</v>
      </c>
      <c r="EI5" s="196">
        <f t="array" ref="EI5">IF(EI$10="","",SUM((EI$9&gt;=$CM$9:$CR$9)*(EI$10&lt;=$CM$10:$CR$10)*($CM$3:$CR$3)))</f>
        <v>3</v>
      </c>
      <c r="EJ5" s="196">
        <f t="array" ref="EJ5">IF(EJ$10="","",SUM((EJ$9&gt;=$CM$9:$CR$9)*(EJ$10&lt;=$CM$10:$CR$10)*($CM$3:$CR$3)))</f>
        <v>3</v>
      </c>
      <c r="EK5" s="196">
        <f t="array" ref="EK5">IF(EK$10="","",SUM((EK$9&gt;=$CM$9:$CR$9)*(EK$10&lt;=$CM$10:$CR$10)*($CM$3:$CR$3)))</f>
        <v>3</v>
      </c>
      <c r="EL5" s="196">
        <f t="array" ref="EL5">IF(EL$10="","",SUM((EL$9&gt;=$CM$9:$CR$9)*(EL$10&lt;=$CM$10:$CR$10)*($CM$3:$CR$3)))</f>
        <v>3</v>
      </c>
      <c r="EM5" s="196">
        <f t="array" ref="EM5">IF(EM$10="","",SUM((EM$9&gt;=$CM$9:$CR$9)*(EM$10&lt;=$CM$10:$CR$10)*($CM$3:$CR$3)))</f>
        <v>3</v>
      </c>
      <c r="EN5" s="196">
        <f t="array" ref="EN5">IF(EN$10="","",SUM((EN$9&gt;=$CM$9:$CR$9)*(EN$10&lt;=$CM$10:$CR$10)*($CM$3:$CR$3)))</f>
        <v>3</v>
      </c>
      <c r="EO5" s="196">
        <f t="array" ref="EO5">IF(EO$10="","",SUM((EO$9&gt;=$CM$9:$CR$9)*(EO$10&lt;=$CM$10:$CR$10)*($CM$3:$CR$3)))</f>
        <v>3</v>
      </c>
      <c r="EP5" s="196">
        <f t="array" ref="EP5">IF(EP$10="","",SUM((EP$9&gt;=$CM$9:$CR$9)*(EP$10&lt;=$CM$10:$CR$10)*($CM$3:$CR$3)))</f>
        <v>4</v>
      </c>
      <c r="EQ5" s="196">
        <f t="array" ref="EQ5">IF(EQ$10="","",SUM((EQ$9&gt;=$CM$9:$CR$9)*(EQ$10&lt;=$CM$10:$CR$10)*($CM$3:$CR$3)))</f>
        <v>4</v>
      </c>
      <c r="ER5" s="196">
        <f t="array" ref="ER5">IF(ER$10="","",SUM((ER$9&gt;=$CM$9:$CR$9)*(ER$10&lt;=$CM$10:$CR$10)*($CM$3:$CR$3)))</f>
        <v>4</v>
      </c>
      <c r="ES5" s="196">
        <f t="array" ref="ES5">IF(ES$10="","",SUM((ES$9&gt;=$CM$9:$CR$9)*(ES$10&lt;=$CM$10:$CR$10)*($CM$3:$CR$3)))</f>
        <v>4</v>
      </c>
      <c r="ET5" s="196">
        <f t="array" ref="ET5">IF(ET$10="","",SUM((ET$9&gt;=$CM$9:$CR$9)*(ET$10&lt;=$CM$10:$CR$10)*($CM$3:$CR$3)))</f>
        <v>4</v>
      </c>
      <c r="EU5" s="196">
        <f t="array" ref="EU5">IF(EU$10="","",SUM((EU$9&gt;=$CM$9:$CR$9)*(EU$10&lt;=$CM$10:$CR$10)*($CM$3:$CR$3)))</f>
        <v>4</v>
      </c>
      <c r="EV5" s="196">
        <f t="array" ref="EV5">IF(EV$10="","",SUM((EV$9&gt;=$CM$9:$CR$9)*(EV$10&lt;=$CM$10:$CR$10)*($CM$3:$CR$3)))</f>
        <v>4</v>
      </c>
      <c r="EW5" s="196">
        <f t="array" ref="EW5">IF(EW$10="","",SUM((EW$9&gt;=$CM$9:$CR$9)*(EW$10&lt;=$CM$10:$CR$10)*($CM$3:$CR$3)))</f>
        <v>4</v>
      </c>
      <c r="EX5" s="196">
        <f t="array" ref="EX5">IF(EX$10="","",SUM((EX$9&gt;=$CM$9:$CR$9)*(EX$10&lt;=$CM$10:$CR$10)*($CM$3:$CR$3)))</f>
        <v>4</v>
      </c>
      <c r="EY5" s="196">
        <f t="array" ref="EY5">IF(EY$10="","",SUM((EY$9&gt;=$CM$9:$CR$9)*(EY$10&lt;=$CM$10:$CR$10)*($CM$3:$CR$3)))</f>
        <v>4</v>
      </c>
      <c r="EZ5" s="196">
        <f t="array" ref="EZ5">IF(EZ$10="","",SUM((EZ$9&gt;=$CM$9:$CR$9)*(EZ$10&lt;=$CM$10:$CR$10)*($CM$3:$CR$3)))</f>
        <v>4</v>
      </c>
      <c r="FA5" s="196">
        <f t="array" ref="FA5">IF(FA$10="","",SUM((FA$9&gt;=$CM$9:$CR$9)*(FA$10&lt;=$CM$10:$CR$10)*($CM$3:$CR$3)))</f>
        <v>4</v>
      </c>
      <c r="FB5" s="196">
        <f t="array" ref="FB5">IF(FB$10="","",SUM((FB$9&gt;=$CM$9:$CR$9)*(FB$10&lt;=$CM$10:$CR$10)*($CM$3:$CR$3)))</f>
        <v>5</v>
      </c>
      <c r="FC5" s="196">
        <f t="array" ref="FC5">IF(FC$10="","",SUM((FC$9&gt;=$CM$9:$CR$9)*(FC$10&lt;=$CM$10:$CR$10)*($CM$3:$CR$3)))</f>
        <v>5</v>
      </c>
      <c r="FD5" s="196">
        <f t="array" ref="FD5">IF(FD$10="","",SUM((FD$9&gt;=$CM$9:$CR$9)*(FD$10&lt;=$CM$10:$CR$10)*($CM$3:$CR$3)))</f>
        <v>5</v>
      </c>
      <c r="FE5" s="196">
        <f t="array" ref="FE5">IF(FE$10="","",SUM((FE$9&gt;=$CM$9:$CR$9)*(FE$10&lt;=$CM$10:$CR$10)*($CM$3:$CR$3)))</f>
        <v>5</v>
      </c>
      <c r="FF5" s="196">
        <f t="array" ref="FF5">IF(FF$10="","",SUM((FF$9&gt;=$CM$9:$CR$9)*(FF$10&lt;=$CM$10:$CR$10)*($CM$3:$CR$3)))</f>
        <v>5</v>
      </c>
      <c r="FG5" s="196">
        <f t="array" ref="FG5">IF(FG$10="","",SUM((FG$9&gt;=$CM$9:$CR$9)*(FG$10&lt;=$CM$10:$CR$10)*($CM$3:$CR$3)))</f>
        <v>5</v>
      </c>
      <c r="FH5" s="196">
        <f t="array" ref="FH5">IF(FH$10="","",SUM((FH$9&gt;=$CM$9:$CR$9)*(FH$10&lt;=$CM$10:$CR$10)*($CM$3:$CR$3)))</f>
        <v>5</v>
      </c>
      <c r="FI5" s="196">
        <f t="array" ref="FI5">IF(FI$10="","",SUM((FI$9&gt;=$CM$9:$CR$9)*(FI$10&lt;=$CM$10:$CR$10)*($CM$3:$CR$3)))</f>
        <v>5</v>
      </c>
      <c r="FJ5" s="196">
        <f t="array" ref="FJ5">IF(FJ$10="","",SUM((FJ$9&gt;=$CM$9:$CR$9)*(FJ$10&lt;=$CM$10:$CR$10)*($CM$3:$CR$3)))</f>
        <v>5</v>
      </c>
      <c r="FK5" s="196">
        <f t="array" ref="FK5">IF(FK$10="","",SUM((FK$9&gt;=$CM$9:$CR$9)*(FK$10&lt;=$CM$10:$CR$10)*($CM$3:$CR$3)))</f>
        <v>5</v>
      </c>
      <c r="FL5" s="196">
        <f t="array" ref="FL5">IF(FL$10="","",SUM((FL$9&gt;=$CM$9:$CR$9)*(FL$10&lt;=$CM$10:$CR$10)*($CM$3:$CR$3)))</f>
        <v>5</v>
      </c>
      <c r="FM5" s="196">
        <f t="array" ref="FM5">IF(FM$10="","",SUM((FM$9&gt;=$CM$9:$CR$9)*(FM$10&lt;=$CM$10:$CR$10)*($CM$3:$CR$3)))</f>
        <v>5</v>
      </c>
    </row>
    <row r="6" spans="2:170" s="167" customFormat="1" ht="15" customHeight="1">
      <c r="B6" s="11"/>
      <c r="C6" s="8" t="s">
        <v>398</v>
      </c>
      <c r="D6" s="309">
        <f>COUNTA(F$19:F$998)</f>
        <v>81</v>
      </c>
      <c r="G6" s="11"/>
      <c r="H6" s="11"/>
      <c r="I6" s="11"/>
      <c r="J6" s="11"/>
      <c r="K6" s="12"/>
      <c r="L6" s="14"/>
      <c r="M6" s="15"/>
      <c r="O6" s="16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CM6" s="11"/>
      <c r="CN6" s="11"/>
      <c r="CO6" s="11"/>
      <c r="CP6" s="12"/>
      <c r="CQ6" s="14"/>
      <c r="CR6" s="15"/>
      <c r="CT6" s="16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</row>
    <row r="7" spans="2:170" s="169" customFormat="1" ht="15" customHeight="1">
      <c r="B7" s="12"/>
      <c r="C7" s="313" t="s">
        <v>377</v>
      </c>
      <c r="D7" s="222">
        <v>1000</v>
      </c>
      <c r="H7" s="288" t="s">
        <v>401</v>
      </c>
      <c r="I7" s="289"/>
      <c r="J7" s="289"/>
      <c r="K7" s="289"/>
      <c r="L7" s="289"/>
      <c r="M7" s="289"/>
      <c r="O7" s="19">
        <f>IF(O$10="","",0+1)</f>
        <v>1</v>
      </c>
      <c r="P7" s="19">
        <f t="shared" ref="P7:CA7" si="2">IF(P$10="","",O$7+1)</f>
        <v>2</v>
      </c>
      <c r="Q7" s="19">
        <f t="shared" si="2"/>
        <v>3</v>
      </c>
      <c r="R7" s="19">
        <f t="shared" si="2"/>
        <v>4</v>
      </c>
      <c r="S7" s="19">
        <f t="shared" si="2"/>
        <v>5</v>
      </c>
      <c r="T7" s="19">
        <f t="shared" si="2"/>
        <v>6</v>
      </c>
      <c r="U7" s="19">
        <f t="shared" si="2"/>
        <v>7</v>
      </c>
      <c r="V7" s="19">
        <f t="shared" si="2"/>
        <v>8</v>
      </c>
      <c r="W7" s="19">
        <f t="shared" si="2"/>
        <v>9</v>
      </c>
      <c r="X7" s="19">
        <f t="shared" si="2"/>
        <v>10</v>
      </c>
      <c r="Y7" s="19">
        <f t="shared" si="2"/>
        <v>11</v>
      </c>
      <c r="Z7" s="19">
        <f t="shared" si="2"/>
        <v>12</v>
      </c>
      <c r="AA7" s="19">
        <f t="shared" si="2"/>
        <v>13</v>
      </c>
      <c r="AB7" s="19">
        <f t="shared" si="2"/>
        <v>14</v>
      </c>
      <c r="AC7" s="19">
        <f t="shared" si="2"/>
        <v>15</v>
      </c>
      <c r="AD7" s="19">
        <f t="shared" si="2"/>
        <v>16</v>
      </c>
      <c r="AE7" s="19">
        <f t="shared" si="2"/>
        <v>17</v>
      </c>
      <c r="AF7" s="19">
        <f t="shared" si="2"/>
        <v>18</v>
      </c>
      <c r="AG7" s="19">
        <f t="shared" si="2"/>
        <v>19</v>
      </c>
      <c r="AH7" s="19">
        <f t="shared" si="2"/>
        <v>20</v>
      </c>
      <c r="AI7" s="19">
        <f t="shared" si="2"/>
        <v>21</v>
      </c>
      <c r="AJ7" s="19">
        <f t="shared" si="2"/>
        <v>22</v>
      </c>
      <c r="AK7" s="19">
        <f t="shared" si="2"/>
        <v>23</v>
      </c>
      <c r="AL7" s="19">
        <f t="shared" si="2"/>
        <v>24</v>
      </c>
      <c r="AM7" s="19">
        <f t="shared" si="2"/>
        <v>25</v>
      </c>
      <c r="AN7" s="19">
        <f t="shared" si="2"/>
        <v>26</v>
      </c>
      <c r="AO7" s="19">
        <f t="shared" si="2"/>
        <v>27</v>
      </c>
      <c r="AP7" s="19">
        <f t="shared" si="2"/>
        <v>28</v>
      </c>
      <c r="AQ7" s="19">
        <f t="shared" si="2"/>
        <v>29</v>
      </c>
      <c r="AR7" s="19">
        <f t="shared" si="2"/>
        <v>30</v>
      </c>
      <c r="AS7" s="19">
        <f t="shared" si="2"/>
        <v>31</v>
      </c>
      <c r="AT7" s="19">
        <f t="shared" si="2"/>
        <v>32</v>
      </c>
      <c r="AU7" s="19">
        <f t="shared" si="2"/>
        <v>33</v>
      </c>
      <c r="AV7" s="19">
        <f t="shared" si="2"/>
        <v>34</v>
      </c>
      <c r="AW7" s="19">
        <f t="shared" si="2"/>
        <v>35</v>
      </c>
      <c r="AX7" s="19">
        <f t="shared" si="2"/>
        <v>36</v>
      </c>
      <c r="AY7" s="19">
        <f t="shared" si="2"/>
        <v>37</v>
      </c>
      <c r="AZ7" s="19">
        <f t="shared" si="2"/>
        <v>38</v>
      </c>
      <c r="BA7" s="19">
        <f t="shared" si="2"/>
        <v>39</v>
      </c>
      <c r="BB7" s="19">
        <f t="shared" si="2"/>
        <v>40</v>
      </c>
      <c r="BC7" s="19">
        <f t="shared" si="2"/>
        <v>41</v>
      </c>
      <c r="BD7" s="19">
        <f t="shared" si="2"/>
        <v>42</v>
      </c>
      <c r="BE7" s="19">
        <f t="shared" si="2"/>
        <v>43</v>
      </c>
      <c r="BF7" s="19">
        <f t="shared" si="2"/>
        <v>44</v>
      </c>
      <c r="BG7" s="19">
        <f t="shared" si="2"/>
        <v>45</v>
      </c>
      <c r="BH7" s="19">
        <f t="shared" si="2"/>
        <v>46</v>
      </c>
      <c r="BI7" s="19">
        <f t="shared" si="2"/>
        <v>47</v>
      </c>
      <c r="BJ7" s="19">
        <f t="shared" si="2"/>
        <v>48</v>
      </c>
      <c r="BK7" s="19">
        <f t="shared" si="2"/>
        <v>49</v>
      </c>
      <c r="BL7" s="19">
        <f t="shared" si="2"/>
        <v>50</v>
      </c>
      <c r="BM7" s="19">
        <f t="shared" si="2"/>
        <v>51</v>
      </c>
      <c r="BN7" s="19">
        <f t="shared" si="2"/>
        <v>52</v>
      </c>
      <c r="BO7" s="19">
        <f t="shared" si="2"/>
        <v>53</v>
      </c>
      <c r="BP7" s="19">
        <f t="shared" si="2"/>
        <v>54</v>
      </c>
      <c r="BQ7" s="19">
        <f t="shared" si="2"/>
        <v>55</v>
      </c>
      <c r="BR7" s="19">
        <f t="shared" si="2"/>
        <v>56</v>
      </c>
      <c r="BS7" s="19">
        <f t="shared" si="2"/>
        <v>57</v>
      </c>
      <c r="BT7" s="19">
        <f t="shared" si="2"/>
        <v>58</v>
      </c>
      <c r="BU7" s="19">
        <f t="shared" si="2"/>
        <v>59</v>
      </c>
      <c r="BV7" s="19">
        <f t="shared" si="2"/>
        <v>60</v>
      </c>
      <c r="BW7" s="19">
        <f t="shared" si="2"/>
        <v>61</v>
      </c>
      <c r="BX7" s="19">
        <f t="shared" si="2"/>
        <v>62</v>
      </c>
      <c r="BY7" s="19">
        <f t="shared" si="2"/>
        <v>63</v>
      </c>
      <c r="BZ7" s="19">
        <f t="shared" si="2"/>
        <v>64</v>
      </c>
      <c r="CA7" s="19">
        <f t="shared" si="2"/>
        <v>65</v>
      </c>
      <c r="CB7" s="19">
        <f t="shared" ref="CB7:CI7" si="3">IF(CB$10="","",CA$7+1)</f>
        <v>66</v>
      </c>
      <c r="CC7" s="19">
        <f t="shared" si="3"/>
        <v>67</v>
      </c>
      <c r="CD7" s="19">
        <f t="shared" si="3"/>
        <v>68</v>
      </c>
      <c r="CE7" s="19">
        <f t="shared" si="3"/>
        <v>69</v>
      </c>
      <c r="CF7" s="19">
        <f t="shared" si="3"/>
        <v>70</v>
      </c>
      <c r="CG7" s="19">
        <f t="shared" si="3"/>
        <v>71</v>
      </c>
      <c r="CH7" s="19">
        <f t="shared" si="3"/>
        <v>72</v>
      </c>
      <c r="CI7" s="308" t="str">
        <f t="shared" si="3"/>
        <v/>
      </c>
      <c r="CM7" s="288" t="s">
        <v>402</v>
      </c>
      <c r="CN7" s="289"/>
      <c r="CO7" s="289"/>
      <c r="CP7" s="289"/>
      <c r="CQ7" s="289"/>
      <c r="CR7" s="289"/>
      <c r="CT7" s="19">
        <f>IF(CT$10="","",0+1)</f>
        <v>1</v>
      </c>
      <c r="CU7" s="19">
        <f t="shared" ref="CU7:FF7" si="4">IF(CU$10="","",CT$7+1)</f>
        <v>2</v>
      </c>
      <c r="CV7" s="19">
        <f t="shared" si="4"/>
        <v>3</v>
      </c>
      <c r="CW7" s="19">
        <f t="shared" si="4"/>
        <v>4</v>
      </c>
      <c r="CX7" s="19">
        <f t="shared" si="4"/>
        <v>5</v>
      </c>
      <c r="CY7" s="19">
        <f t="shared" si="4"/>
        <v>6</v>
      </c>
      <c r="CZ7" s="19">
        <f t="shared" si="4"/>
        <v>7</v>
      </c>
      <c r="DA7" s="19">
        <f t="shared" si="4"/>
        <v>8</v>
      </c>
      <c r="DB7" s="19">
        <f t="shared" si="4"/>
        <v>9</v>
      </c>
      <c r="DC7" s="19">
        <f t="shared" si="4"/>
        <v>10</v>
      </c>
      <c r="DD7" s="19">
        <f t="shared" si="4"/>
        <v>11</v>
      </c>
      <c r="DE7" s="19">
        <f t="shared" si="4"/>
        <v>12</v>
      </c>
      <c r="DF7" s="19">
        <f t="shared" si="4"/>
        <v>13</v>
      </c>
      <c r="DG7" s="19">
        <f t="shared" si="4"/>
        <v>14</v>
      </c>
      <c r="DH7" s="19">
        <f t="shared" si="4"/>
        <v>15</v>
      </c>
      <c r="DI7" s="19">
        <f t="shared" si="4"/>
        <v>16</v>
      </c>
      <c r="DJ7" s="19">
        <f t="shared" si="4"/>
        <v>17</v>
      </c>
      <c r="DK7" s="19">
        <f t="shared" si="4"/>
        <v>18</v>
      </c>
      <c r="DL7" s="19">
        <f t="shared" si="4"/>
        <v>19</v>
      </c>
      <c r="DM7" s="19">
        <f t="shared" si="4"/>
        <v>20</v>
      </c>
      <c r="DN7" s="19">
        <f t="shared" si="4"/>
        <v>21</v>
      </c>
      <c r="DO7" s="19">
        <f t="shared" si="4"/>
        <v>22</v>
      </c>
      <c r="DP7" s="19">
        <f t="shared" si="4"/>
        <v>23</v>
      </c>
      <c r="DQ7" s="19">
        <f t="shared" si="4"/>
        <v>24</v>
      </c>
      <c r="DR7" s="19">
        <f t="shared" si="4"/>
        <v>25</v>
      </c>
      <c r="DS7" s="19">
        <f t="shared" si="4"/>
        <v>26</v>
      </c>
      <c r="DT7" s="19">
        <f t="shared" si="4"/>
        <v>27</v>
      </c>
      <c r="DU7" s="19">
        <f t="shared" si="4"/>
        <v>28</v>
      </c>
      <c r="DV7" s="19">
        <f t="shared" si="4"/>
        <v>29</v>
      </c>
      <c r="DW7" s="19">
        <f t="shared" si="4"/>
        <v>30</v>
      </c>
      <c r="DX7" s="19">
        <f t="shared" si="4"/>
        <v>31</v>
      </c>
      <c r="DY7" s="19">
        <f t="shared" si="4"/>
        <v>32</v>
      </c>
      <c r="DZ7" s="19">
        <f t="shared" si="4"/>
        <v>33</v>
      </c>
      <c r="EA7" s="19">
        <f t="shared" si="4"/>
        <v>34</v>
      </c>
      <c r="EB7" s="19">
        <f t="shared" si="4"/>
        <v>35</v>
      </c>
      <c r="EC7" s="19">
        <f t="shared" si="4"/>
        <v>36</v>
      </c>
      <c r="ED7" s="19">
        <f t="shared" si="4"/>
        <v>37</v>
      </c>
      <c r="EE7" s="19">
        <f t="shared" si="4"/>
        <v>38</v>
      </c>
      <c r="EF7" s="19">
        <f t="shared" si="4"/>
        <v>39</v>
      </c>
      <c r="EG7" s="19">
        <f t="shared" si="4"/>
        <v>40</v>
      </c>
      <c r="EH7" s="19">
        <f t="shared" si="4"/>
        <v>41</v>
      </c>
      <c r="EI7" s="19">
        <f t="shared" si="4"/>
        <v>42</v>
      </c>
      <c r="EJ7" s="19">
        <f t="shared" si="4"/>
        <v>43</v>
      </c>
      <c r="EK7" s="19">
        <f t="shared" si="4"/>
        <v>44</v>
      </c>
      <c r="EL7" s="19">
        <f t="shared" si="4"/>
        <v>45</v>
      </c>
      <c r="EM7" s="19">
        <f t="shared" si="4"/>
        <v>46</v>
      </c>
      <c r="EN7" s="19">
        <f t="shared" si="4"/>
        <v>47</v>
      </c>
      <c r="EO7" s="19">
        <f t="shared" si="4"/>
        <v>48</v>
      </c>
      <c r="EP7" s="19">
        <f t="shared" si="4"/>
        <v>49</v>
      </c>
      <c r="EQ7" s="19">
        <f t="shared" si="4"/>
        <v>50</v>
      </c>
      <c r="ER7" s="19">
        <f t="shared" si="4"/>
        <v>51</v>
      </c>
      <c r="ES7" s="19">
        <f t="shared" si="4"/>
        <v>52</v>
      </c>
      <c r="ET7" s="19">
        <f t="shared" si="4"/>
        <v>53</v>
      </c>
      <c r="EU7" s="19">
        <f t="shared" si="4"/>
        <v>54</v>
      </c>
      <c r="EV7" s="19">
        <f t="shared" si="4"/>
        <v>55</v>
      </c>
      <c r="EW7" s="19">
        <f t="shared" si="4"/>
        <v>56</v>
      </c>
      <c r="EX7" s="19">
        <f t="shared" si="4"/>
        <v>57</v>
      </c>
      <c r="EY7" s="19">
        <f t="shared" si="4"/>
        <v>58</v>
      </c>
      <c r="EZ7" s="19">
        <f t="shared" si="4"/>
        <v>59</v>
      </c>
      <c r="FA7" s="19">
        <f t="shared" si="4"/>
        <v>60</v>
      </c>
      <c r="FB7" s="19">
        <f t="shared" si="4"/>
        <v>61</v>
      </c>
      <c r="FC7" s="19">
        <f t="shared" si="4"/>
        <v>62</v>
      </c>
      <c r="FD7" s="19">
        <f t="shared" si="4"/>
        <v>63</v>
      </c>
      <c r="FE7" s="19">
        <f t="shared" si="4"/>
        <v>64</v>
      </c>
      <c r="FF7" s="19">
        <f t="shared" si="4"/>
        <v>65</v>
      </c>
      <c r="FG7" s="19">
        <f t="shared" ref="FG7:FN7" si="5">IF(FG$10="","",FF$7+1)</f>
        <v>66</v>
      </c>
      <c r="FH7" s="19">
        <f t="shared" si="5"/>
        <v>67</v>
      </c>
      <c r="FI7" s="19">
        <f t="shared" si="5"/>
        <v>68</v>
      </c>
      <c r="FJ7" s="19">
        <f t="shared" si="5"/>
        <v>69</v>
      </c>
      <c r="FK7" s="19">
        <f t="shared" si="5"/>
        <v>70</v>
      </c>
      <c r="FL7" s="19">
        <f t="shared" si="5"/>
        <v>71</v>
      </c>
      <c r="FM7" s="19">
        <f t="shared" si="5"/>
        <v>72</v>
      </c>
      <c r="FN7" s="308" t="str">
        <f t="shared" si="5"/>
        <v/>
      </c>
    </row>
    <row r="8" spans="2:170" s="167" customFormat="1" ht="15" customHeight="1">
      <c r="B8" s="166"/>
    </row>
    <row r="9" spans="2:170" s="167" customFormat="1" ht="15" customHeight="1">
      <c r="B9" s="12"/>
      <c r="C9" s="49" t="s">
        <v>417</v>
      </c>
      <c r="D9" s="310"/>
      <c r="E9" s="310"/>
      <c r="F9" s="50"/>
      <c r="G9" s="51"/>
      <c r="H9" s="22">
        <f>IF(H10="","",$B$2+1)</f>
        <v>41640</v>
      </c>
      <c r="I9" s="22">
        <f>IF(I10="","",H10+1)</f>
        <v>42005</v>
      </c>
      <c r="J9" s="22">
        <f t="shared" ref="J9:M9" si="6">IF(J10="","",I10+1)</f>
        <v>42370</v>
      </c>
      <c r="K9" s="22">
        <f t="shared" si="6"/>
        <v>42736</v>
      </c>
      <c r="L9" s="22">
        <f t="shared" si="6"/>
        <v>43101</v>
      </c>
      <c r="M9" s="22">
        <f t="shared" si="6"/>
        <v>43466</v>
      </c>
      <c r="O9" s="20">
        <f>IF(O10="","",$B$2+1)</f>
        <v>41640</v>
      </c>
      <c r="P9" s="20">
        <f>IF(P10="","",O10+1)</f>
        <v>41671</v>
      </c>
      <c r="Q9" s="20">
        <f t="shared" ref="Q9:CB9" si="7">IF(Q10="","",P10+1)</f>
        <v>41699</v>
      </c>
      <c r="R9" s="20">
        <f t="shared" si="7"/>
        <v>41730</v>
      </c>
      <c r="S9" s="20">
        <f t="shared" si="7"/>
        <v>41760</v>
      </c>
      <c r="T9" s="20">
        <f t="shared" si="7"/>
        <v>41791</v>
      </c>
      <c r="U9" s="20">
        <f t="shared" si="7"/>
        <v>41821</v>
      </c>
      <c r="V9" s="20">
        <f t="shared" si="7"/>
        <v>41852</v>
      </c>
      <c r="W9" s="20">
        <f t="shared" si="7"/>
        <v>41883</v>
      </c>
      <c r="X9" s="20">
        <f t="shared" si="7"/>
        <v>41913</v>
      </c>
      <c r="Y9" s="20">
        <f t="shared" si="7"/>
        <v>41944</v>
      </c>
      <c r="Z9" s="20">
        <f t="shared" si="7"/>
        <v>41974</v>
      </c>
      <c r="AA9" s="20">
        <f t="shared" si="7"/>
        <v>42005</v>
      </c>
      <c r="AB9" s="20">
        <f t="shared" si="7"/>
        <v>42036</v>
      </c>
      <c r="AC9" s="20">
        <f t="shared" si="7"/>
        <v>42064</v>
      </c>
      <c r="AD9" s="20">
        <f t="shared" si="7"/>
        <v>42095</v>
      </c>
      <c r="AE9" s="20">
        <f t="shared" si="7"/>
        <v>42125</v>
      </c>
      <c r="AF9" s="20">
        <f t="shared" si="7"/>
        <v>42156</v>
      </c>
      <c r="AG9" s="20">
        <f t="shared" si="7"/>
        <v>42186</v>
      </c>
      <c r="AH9" s="20">
        <f t="shared" si="7"/>
        <v>42217</v>
      </c>
      <c r="AI9" s="20">
        <f t="shared" si="7"/>
        <v>42248</v>
      </c>
      <c r="AJ9" s="20">
        <f t="shared" si="7"/>
        <v>42278</v>
      </c>
      <c r="AK9" s="20">
        <f t="shared" si="7"/>
        <v>42309</v>
      </c>
      <c r="AL9" s="20">
        <f t="shared" si="7"/>
        <v>42339</v>
      </c>
      <c r="AM9" s="20">
        <f t="shared" si="7"/>
        <v>42370</v>
      </c>
      <c r="AN9" s="20">
        <f t="shared" si="7"/>
        <v>42401</v>
      </c>
      <c r="AO9" s="20">
        <f t="shared" si="7"/>
        <v>42430</v>
      </c>
      <c r="AP9" s="20">
        <f t="shared" si="7"/>
        <v>42461</v>
      </c>
      <c r="AQ9" s="20">
        <f t="shared" si="7"/>
        <v>42491</v>
      </c>
      <c r="AR9" s="20">
        <f t="shared" si="7"/>
        <v>42522</v>
      </c>
      <c r="AS9" s="20">
        <f t="shared" si="7"/>
        <v>42552</v>
      </c>
      <c r="AT9" s="20">
        <f t="shared" si="7"/>
        <v>42583</v>
      </c>
      <c r="AU9" s="20">
        <f t="shared" si="7"/>
        <v>42614</v>
      </c>
      <c r="AV9" s="20">
        <f t="shared" si="7"/>
        <v>42644</v>
      </c>
      <c r="AW9" s="20">
        <f t="shared" si="7"/>
        <v>42675</v>
      </c>
      <c r="AX9" s="20">
        <f t="shared" si="7"/>
        <v>42705</v>
      </c>
      <c r="AY9" s="20">
        <f t="shared" si="7"/>
        <v>42736</v>
      </c>
      <c r="AZ9" s="20">
        <f t="shared" si="7"/>
        <v>42767</v>
      </c>
      <c r="BA9" s="20">
        <f t="shared" si="7"/>
        <v>42795</v>
      </c>
      <c r="BB9" s="20">
        <f t="shared" si="7"/>
        <v>42826</v>
      </c>
      <c r="BC9" s="20">
        <f t="shared" si="7"/>
        <v>42856</v>
      </c>
      <c r="BD9" s="20">
        <f t="shared" si="7"/>
        <v>42887</v>
      </c>
      <c r="BE9" s="20">
        <f t="shared" si="7"/>
        <v>42917</v>
      </c>
      <c r="BF9" s="20">
        <f t="shared" si="7"/>
        <v>42948</v>
      </c>
      <c r="BG9" s="20">
        <f t="shared" si="7"/>
        <v>42979</v>
      </c>
      <c r="BH9" s="20">
        <f t="shared" si="7"/>
        <v>43009</v>
      </c>
      <c r="BI9" s="20">
        <f t="shared" si="7"/>
        <v>43040</v>
      </c>
      <c r="BJ9" s="20">
        <f t="shared" si="7"/>
        <v>43070</v>
      </c>
      <c r="BK9" s="20">
        <f t="shared" si="7"/>
        <v>43101</v>
      </c>
      <c r="BL9" s="20">
        <f t="shared" si="7"/>
        <v>43132</v>
      </c>
      <c r="BM9" s="20">
        <f t="shared" si="7"/>
        <v>43160</v>
      </c>
      <c r="BN9" s="20">
        <f t="shared" si="7"/>
        <v>43191</v>
      </c>
      <c r="BO9" s="20">
        <f t="shared" si="7"/>
        <v>43221</v>
      </c>
      <c r="BP9" s="20">
        <f t="shared" si="7"/>
        <v>43252</v>
      </c>
      <c r="BQ9" s="20">
        <f t="shared" si="7"/>
        <v>43282</v>
      </c>
      <c r="BR9" s="20">
        <f t="shared" si="7"/>
        <v>43313</v>
      </c>
      <c r="BS9" s="20">
        <f t="shared" si="7"/>
        <v>43344</v>
      </c>
      <c r="BT9" s="20">
        <f t="shared" si="7"/>
        <v>43374</v>
      </c>
      <c r="BU9" s="20">
        <f t="shared" si="7"/>
        <v>43405</v>
      </c>
      <c r="BV9" s="20">
        <f t="shared" si="7"/>
        <v>43435</v>
      </c>
      <c r="BW9" s="20">
        <f t="shared" si="7"/>
        <v>43466</v>
      </c>
      <c r="BX9" s="20">
        <f t="shared" si="7"/>
        <v>43497</v>
      </c>
      <c r="BY9" s="20">
        <f t="shared" si="7"/>
        <v>43525</v>
      </c>
      <c r="BZ9" s="20">
        <f t="shared" si="7"/>
        <v>43556</v>
      </c>
      <c r="CA9" s="20">
        <f t="shared" si="7"/>
        <v>43586</v>
      </c>
      <c r="CB9" s="20">
        <f t="shared" si="7"/>
        <v>43617</v>
      </c>
      <c r="CC9" s="20">
        <f t="shared" ref="CC9:CH9" si="8">IF(CC10="","",CB10+1)</f>
        <v>43647</v>
      </c>
      <c r="CD9" s="20">
        <f t="shared" si="8"/>
        <v>43678</v>
      </c>
      <c r="CE9" s="20">
        <f t="shared" si="8"/>
        <v>43709</v>
      </c>
      <c r="CF9" s="20">
        <f t="shared" si="8"/>
        <v>43739</v>
      </c>
      <c r="CG9" s="20">
        <f t="shared" si="8"/>
        <v>43770</v>
      </c>
      <c r="CH9" s="20">
        <f t="shared" si="8"/>
        <v>43800</v>
      </c>
      <c r="CM9" s="22">
        <f>IF(CM10="","",$B$2+1)</f>
        <v>41640</v>
      </c>
      <c r="CN9" s="22">
        <f>IF(CN10="","",CM10+1)</f>
        <v>42005</v>
      </c>
      <c r="CO9" s="22">
        <f t="shared" ref="CO9:CR9" si="9">IF(CO10="","",CN10+1)</f>
        <v>42370</v>
      </c>
      <c r="CP9" s="22">
        <f t="shared" si="9"/>
        <v>42736</v>
      </c>
      <c r="CQ9" s="22">
        <f t="shared" si="9"/>
        <v>43101</v>
      </c>
      <c r="CR9" s="22">
        <f t="shared" si="9"/>
        <v>43466</v>
      </c>
      <c r="CT9" s="20">
        <f>IF(CT10="","",$B$2+1)</f>
        <v>41640</v>
      </c>
      <c r="CU9" s="20">
        <f>IF(CU10="","",CT10+1)</f>
        <v>41671</v>
      </c>
      <c r="CV9" s="20">
        <f t="shared" ref="CV9:FG9" si="10">IF(CV10="","",CU10+1)</f>
        <v>41699</v>
      </c>
      <c r="CW9" s="20">
        <f t="shared" si="10"/>
        <v>41730</v>
      </c>
      <c r="CX9" s="20">
        <f t="shared" si="10"/>
        <v>41760</v>
      </c>
      <c r="CY9" s="20">
        <f t="shared" si="10"/>
        <v>41791</v>
      </c>
      <c r="CZ9" s="20">
        <f t="shared" si="10"/>
        <v>41821</v>
      </c>
      <c r="DA9" s="20">
        <f t="shared" si="10"/>
        <v>41852</v>
      </c>
      <c r="DB9" s="20">
        <f t="shared" si="10"/>
        <v>41883</v>
      </c>
      <c r="DC9" s="20">
        <f t="shared" si="10"/>
        <v>41913</v>
      </c>
      <c r="DD9" s="20">
        <f t="shared" si="10"/>
        <v>41944</v>
      </c>
      <c r="DE9" s="20">
        <f t="shared" si="10"/>
        <v>41974</v>
      </c>
      <c r="DF9" s="20">
        <f t="shared" si="10"/>
        <v>42005</v>
      </c>
      <c r="DG9" s="20">
        <f t="shared" si="10"/>
        <v>42036</v>
      </c>
      <c r="DH9" s="20">
        <f t="shared" si="10"/>
        <v>42064</v>
      </c>
      <c r="DI9" s="20">
        <f t="shared" si="10"/>
        <v>42095</v>
      </c>
      <c r="DJ9" s="20">
        <f t="shared" si="10"/>
        <v>42125</v>
      </c>
      <c r="DK9" s="20">
        <f t="shared" si="10"/>
        <v>42156</v>
      </c>
      <c r="DL9" s="20">
        <f t="shared" si="10"/>
        <v>42186</v>
      </c>
      <c r="DM9" s="20">
        <f t="shared" si="10"/>
        <v>42217</v>
      </c>
      <c r="DN9" s="20">
        <f t="shared" si="10"/>
        <v>42248</v>
      </c>
      <c r="DO9" s="20">
        <f t="shared" si="10"/>
        <v>42278</v>
      </c>
      <c r="DP9" s="20">
        <f t="shared" si="10"/>
        <v>42309</v>
      </c>
      <c r="DQ9" s="20">
        <f t="shared" si="10"/>
        <v>42339</v>
      </c>
      <c r="DR9" s="20">
        <f t="shared" si="10"/>
        <v>42370</v>
      </c>
      <c r="DS9" s="20">
        <f t="shared" si="10"/>
        <v>42401</v>
      </c>
      <c r="DT9" s="20">
        <f t="shared" si="10"/>
        <v>42430</v>
      </c>
      <c r="DU9" s="20">
        <f t="shared" si="10"/>
        <v>42461</v>
      </c>
      <c r="DV9" s="20">
        <f t="shared" si="10"/>
        <v>42491</v>
      </c>
      <c r="DW9" s="20">
        <f t="shared" si="10"/>
        <v>42522</v>
      </c>
      <c r="DX9" s="20">
        <f t="shared" si="10"/>
        <v>42552</v>
      </c>
      <c r="DY9" s="20">
        <f t="shared" si="10"/>
        <v>42583</v>
      </c>
      <c r="DZ9" s="20">
        <f t="shared" si="10"/>
        <v>42614</v>
      </c>
      <c r="EA9" s="20">
        <f t="shared" si="10"/>
        <v>42644</v>
      </c>
      <c r="EB9" s="20">
        <f t="shared" si="10"/>
        <v>42675</v>
      </c>
      <c r="EC9" s="20">
        <f t="shared" si="10"/>
        <v>42705</v>
      </c>
      <c r="ED9" s="20">
        <f t="shared" si="10"/>
        <v>42736</v>
      </c>
      <c r="EE9" s="20">
        <f t="shared" si="10"/>
        <v>42767</v>
      </c>
      <c r="EF9" s="20">
        <f t="shared" si="10"/>
        <v>42795</v>
      </c>
      <c r="EG9" s="20">
        <f t="shared" si="10"/>
        <v>42826</v>
      </c>
      <c r="EH9" s="20">
        <f t="shared" si="10"/>
        <v>42856</v>
      </c>
      <c r="EI9" s="20">
        <f t="shared" si="10"/>
        <v>42887</v>
      </c>
      <c r="EJ9" s="20">
        <f t="shared" si="10"/>
        <v>42917</v>
      </c>
      <c r="EK9" s="20">
        <f t="shared" si="10"/>
        <v>42948</v>
      </c>
      <c r="EL9" s="20">
        <f t="shared" si="10"/>
        <v>42979</v>
      </c>
      <c r="EM9" s="20">
        <f t="shared" si="10"/>
        <v>43009</v>
      </c>
      <c r="EN9" s="20">
        <f t="shared" si="10"/>
        <v>43040</v>
      </c>
      <c r="EO9" s="20">
        <f t="shared" si="10"/>
        <v>43070</v>
      </c>
      <c r="EP9" s="20">
        <f t="shared" si="10"/>
        <v>43101</v>
      </c>
      <c r="EQ9" s="20">
        <f t="shared" si="10"/>
        <v>43132</v>
      </c>
      <c r="ER9" s="20">
        <f t="shared" si="10"/>
        <v>43160</v>
      </c>
      <c r="ES9" s="20">
        <f t="shared" si="10"/>
        <v>43191</v>
      </c>
      <c r="ET9" s="20">
        <f t="shared" si="10"/>
        <v>43221</v>
      </c>
      <c r="EU9" s="20">
        <f t="shared" si="10"/>
        <v>43252</v>
      </c>
      <c r="EV9" s="20">
        <f t="shared" si="10"/>
        <v>43282</v>
      </c>
      <c r="EW9" s="20">
        <f t="shared" si="10"/>
        <v>43313</v>
      </c>
      <c r="EX9" s="20">
        <f t="shared" si="10"/>
        <v>43344</v>
      </c>
      <c r="EY9" s="20">
        <f t="shared" si="10"/>
        <v>43374</v>
      </c>
      <c r="EZ9" s="20">
        <f t="shared" si="10"/>
        <v>43405</v>
      </c>
      <c r="FA9" s="20">
        <f t="shared" si="10"/>
        <v>43435</v>
      </c>
      <c r="FB9" s="20">
        <f t="shared" si="10"/>
        <v>43466</v>
      </c>
      <c r="FC9" s="20">
        <f t="shared" si="10"/>
        <v>43497</v>
      </c>
      <c r="FD9" s="20">
        <f t="shared" si="10"/>
        <v>43525</v>
      </c>
      <c r="FE9" s="20">
        <f t="shared" si="10"/>
        <v>43556</v>
      </c>
      <c r="FF9" s="20">
        <f t="shared" si="10"/>
        <v>43586</v>
      </c>
      <c r="FG9" s="20">
        <f t="shared" si="10"/>
        <v>43617</v>
      </c>
      <c r="FH9" s="20">
        <f t="shared" ref="FH9:FM9" si="11">IF(FH10="","",FG10+1)</f>
        <v>43647</v>
      </c>
      <c r="FI9" s="20">
        <f t="shared" si="11"/>
        <v>43678</v>
      </c>
      <c r="FJ9" s="20">
        <f t="shared" si="11"/>
        <v>43709</v>
      </c>
      <c r="FK9" s="20">
        <f t="shared" si="11"/>
        <v>43739</v>
      </c>
      <c r="FL9" s="20">
        <f t="shared" si="11"/>
        <v>43770</v>
      </c>
      <c r="FM9" s="20">
        <f t="shared" si="11"/>
        <v>43800</v>
      </c>
    </row>
    <row r="10" spans="2:170" s="167" customFormat="1" ht="15" customHeight="1">
      <c r="B10" s="12"/>
      <c r="C10" s="49" t="s">
        <v>419</v>
      </c>
      <c r="D10" s="310"/>
      <c r="E10" s="310"/>
      <c r="F10" s="50"/>
      <c r="G10" s="51"/>
      <c r="H10" s="22">
        <f>IF($B$2="","",IF(EOMONTH($B$2,$D$4)&gt;$D$5,"",EOMONTH($B$2,$D$4)))</f>
        <v>42004</v>
      </c>
      <c r="I10" s="22">
        <f>IF(H10="","",IF(EOMONTH(H10,$D$4)&gt;$D$5,"",EOMONTH(H10,$D$4)))</f>
        <v>42369</v>
      </c>
      <c r="J10" s="22">
        <f t="shared" ref="J10:M10" si="12">IF(I10="","",IF(EOMONTH(I10,$D$4)&gt;$D$5,"",EOMONTH(I10,$D$4)))</f>
        <v>42735</v>
      </c>
      <c r="K10" s="22">
        <f t="shared" si="12"/>
        <v>43100</v>
      </c>
      <c r="L10" s="22">
        <f t="shared" si="12"/>
        <v>43465</v>
      </c>
      <c r="M10" s="22">
        <f t="shared" si="12"/>
        <v>43830</v>
      </c>
      <c r="O10" s="20">
        <f>IF($B$2="","",IF(EOMONTH($B$2,12/$D$4)&gt;$D$5,"",EOMONTH($B$2,12/$D$4)))</f>
        <v>41670</v>
      </c>
      <c r="P10" s="20">
        <f>IF(O10="","",IF(EOMONTH(O10,12/$D$4)&gt;$D$5,"",EOMONTH(O10,12/$D$4)))</f>
        <v>41698</v>
      </c>
      <c r="Q10" s="20">
        <f t="shared" ref="Q10:CB10" si="13">IF(P10="","",IF(EOMONTH(P10,12/$D$4)&gt;$D$5,"",EOMONTH(P10,12/$D$4)))</f>
        <v>41729</v>
      </c>
      <c r="R10" s="20">
        <f t="shared" si="13"/>
        <v>41759</v>
      </c>
      <c r="S10" s="20">
        <f t="shared" si="13"/>
        <v>41790</v>
      </c>
      <c r="T10" s="20">
        <f t="shared" si="13"/>
        <v>41820</v>
      </c>
      <c r="U10" s="20">
        <f t="shared" si="13"/>
        <v>41851</v>
      </c>
      <c r="V10" s="20">
        <f t="shared" si="13"/>
        <v>41882</v>
      </c>
      <c r="W10" s="20">
        <f t="shared" si="13"/>
        <v>41912</v>
      </c>
      <c r="X10" s="20">
        <f t="shared" si="13"/>
        <v>41943</v>
      </c>
      <c r="Y10" s="20">
        <f t="shared" si="13"/>
        <v>41973</v>
      </c>
      <c r="Z10" s="20">
        <f t="shared" si="13"/>
        <v>42004</v>
      </c>
      <c r="AA10" s="20">
        <f t="shared" si="13"/>
        <v>42035</v>
      </c>
      <c r="AB10" s="20">
        <f t="shared" si="13"/>
        <v>42063</v>
      </c>
      <c r="AC10" s="20">
        <f t="shared" si="13"/>
        <v>42094</v>
      </c>
      <c r="AD10" s="20">
        <f t="shared" si="13"/>
        <v>42124</v>
      </c>
      <c r="AE10" s="20">
        <f t="shared" si="13"/>
        <v>42155</v>
      </c>
      <c r="AF10" s="20">
        <f t="shared" si="13"/>
        <v>42185</v>
      </c>
      <c r="AG10" s="20">
        <f t="shared" si="13"/>
        <v>42216</v>
      </c>
      <c r="AH10" s="20">
        <f t="shared" si="13"/>
        <v>42247</v>
      </c>
      <c r="AI10" s="20">
        <f t="shared" si="13"/>
        <v>42277</v>
      </c>
      <c r="AJ10" s="20">
        <f t="shared" si="13"/>
        <v>42308</v>
      </c>
      <c r="AK10" s="20">
        <f t="shared" si="13"/>
        <v>42338</v>
      </c>
      <c r="AL10" s="20">
        <f t="shared" si="13"/>
        <v>42369</v>
      </c>
      <c r="AM10" s="20">
        <f t="shared" si="13"/>
        <v>42400</v>
      </c>
      <c r="AN10" s="20">
        <f t="shared" si="13"/>
        <v>42429</v>
      </c>
      <c r="AO10" s="20">
        <f t="shared" si="13"/>
        <v>42460</v>
      </c>
      <c r="AP10" s="20">
        <f t="shared" si="13"/>
        <v>42490</v>
      </c>
      <c r="AQ10" s="20">
        <f t="shared" si="13"/>
        <v>42521</v>
      </c>
      <c r="AR10" s="20">
        <f t="shared" si="13"/>
        <v>42551</v>
      </c>
      <c r="AS10" s="20">
        <f t="shared" si="13"/>
        <v>42582</v>
      </c>
      <c r="AT10" s="20">
        <f t="shared" si="13"/>
        <v>42613</v>
      </c>
      <c r="AU10" s="20">
        <f t="shared" si="13"/>
        <v>42643</v>
      </c>
      <c r="AV10" s="20">
        <f t="shared" si="13"/>
        <v>42674</v>
      </c>
      <c r="AW10" s="20">
        <f t="shared" si="13"/>
        <v>42704</v>
      </c>
      <c r="AX10" s="20">
        <f t="shared" si="13"/>
        <v>42735</v>
      </c>
      <c r="AY10" s="20">
        <f t="shared" si="13"/>
        <v>42766</v>
      </c>
      <c r="AZ10" s="20">
        <f t="shared" si="13"/>
        <v>42794</v>
      </c>
      <c r="BA10" s="20">
        <f t="shared" si="13"/>
        <v>42825</v>
      </c>
      <c r="BB10" s="20">
        <f t="shared" si="13"/>
        <v>42855</v>
      </c>
      <c r="BC10" s="20">
        <f t="shared" si="13"/>
        <v>42886</v>
      </c>
      <c r="BD10" s="20">
        <f t="shared" si="13"/>
        <v>42916</v>
      </c>
      <c r="BE10" s="20">
        <f t="shared" si="13"/>
        <v>42947</v>
      </c>
      <c r="BF10" s="20">
        <f t="shared" si="13"/>
        <v>42978</v>
      </c>
      <c r="BG10" s="20">
        <f t="shared" si="13"/>
        <v>43008</v>
      </c>
      <c r="BH10" s="20">
        <f t="shared" si="13"/>
        <v>43039</v>
      </c>
      <c r="BI10" s="20">
        <f t="shared" si="13"/>
        <v>43069</v>
      </c>
      <c r="BJ10" s="20">
        <f t="shared" si="13"/>
        <v>43100</v>
      </c>
      <c r="BK10" s="20">
        <f t="shared" si="13"/>
        <v>43131</v>
      </c>
      <c r="BL10" s="20">
        <f t="shared" si="13"/>
        <v>43159</v>
      </c>
      <c r="BM10" s="20">
        <f t="shared" si="13"/>
        <v>43190</v>
      </c>
      <c r="BN10" s="20">
        <f t="shared" si="13"/>
        <v>43220</v>
      </c>
      <c r="BO10" s="20">
        <f t="shared" si="13"/>
        <v>43251</v>
      </c>
      <c r="BP10" s="20">
        <f t="shared" si="13"/>
        <v>43281</v>
      </c>
      <c r="BQ10" s="20">
        <f t="shared" si="13"/>
        <v>43312</v>
      </c>
      <c r="BR10" s="20">
        <f t="shared" si="13"/>
        <v>43343</v>
      </c>
      <c r="BS10" s="20">
        <f t="shared" si="13"/>
        <v>43373</v>
      </c>
      <c r="BT10" s="20">
        <f t="shared" si="13"/>
        <v>43404</v>
      </c>
      <c r="BU10" s="20">
        <f t="shared" si="13"/>
        <v>43434</v>
      </c>
      <c r="BV10" s="20">
        <f t="shared" si="13"/>
        <v>43465</v>
      </c>
      <c r="BW10" s="20">
        <f t="shared" si="13"/>
        <v>43496</v>
      </c>
      <c r="BX10" s="20">
        <f t="shared" si="13"/>
        <v>43524</v>
      </c>
      <c r="BY10" s="20">
        <f t="shared" si="13"/>
        <v>43555</v>
      </c>
      <c r="BZ10" s="20">
        <f t="shared" si="13"/>
        <v>43585</v>
      </c>
      <c r="CA10" s="20">
        <f t="shared" si="13"/>
        <v>43616</v>
      </c>
      <c r="CB10" s="20">
        <f t="shared" si="13"/>
        <v>43646</v>
      </c>
      <c r="CC10" s="20">
        <f t="shared" ref="CC10:CH10" si="14">IF(CB10="","",IF(EOMONTH(CB10,12/$D$4)&gt;$D$5,"",EOMONTH(CB10,12/$D$4)))</f>
        <v>43677</v>
      </c>
      <c r="CD10" s="20">
        <f t="shared" si="14"/>
        <v>43708</v>
      </c>
      <c r="CE10" s="20">
        <f t="shared" si="14"/>
        <v>43738</v>
      </c>
      <c r="CF10" s="20">
        <f t="shared" si="14"/>
        <v>43769</v>
      </c>
      <c r="CG10" s="20">
        <f t="shared" si="14"/>
        <v>43799</v>
      </c>
      <c r="CH10" s="20">
        <f t="shared" si="14"/>
        <v>43830</v>
      </c>
      <c r="CM10" s="22">
        <f>IF($B$2="","",IF(EOMONTH($B$2,$D$4)&gt;$D$5,"",EOMONTH($B$2,$D$4)))</f>
        <v>42004</v>
      </c>
      <c r="CN10" s="22">
        <f>IF(CM10="","",IF(EOMONTH(CM10,$D$4)&gt;$D$5,"",EOMONTH(CM10,$D$4)))</f>
        <v>42369</v>
      </c>
      <c r="CO10" s="22">
        <f t="shared" ref="CO10:CR10" si="15">IF(CN10="","",IF(EOMONTH(CN10,$D$4)&gt;$D$5,"",EOMONTH(CN10,$D$4)))</f>
        <v>42735</v>
      </c>
      <c r="CP10" s="22">
        <f t="shared" si="15"/>
        <v>43100</v>
      </c>
      <c r="CQ10" s="22">
        <f t="shared" si="15"/>
        <v>43465</v>
      </c>
      <c r="CR10" s="22">
        <f t="shared" si="15"/>
        <v>43830</v>
      </c>
      <c r="CT10" s="20">
        <f>IF($B$2="","",IF(EOMONTH($B$2,12/$D$4)&gt;$D$5,"",EOMONTH($B$2,12/$D$4)))</f>
        <v>41670</v>
      </c>
      <c r="CU10" s="20">
        <f>IF(CT10="","",IF(EOMONTH(CT10,12/$D$4)&gt;$D$5,"",EOMONTH(CT10,12/$D$4)))</f>
        <v>41698</v>
      </c>
      <c r="CV10" s="20">
        <f t="shared" ref="CV10:FG10" si="16">IF(CU10="","",IF(EOMONTH(CU10,12/$D$4)&gt;$D$5,"",EOMONTH(CU10,12/$D$4)))</f>
        <v>41729</v>
      </c>
      <c r="CW10" s="20">
        <f t="shared" si="16"/>
        <v>41759</v>
      </c>
      <c r="CX10" s="20">
        <f t="shared" si="16"/>
        <v>41790</v>
      </c>
      <c r="CY10" s="20">
        <f t="shared" si="16"/>
        <v>41820</v>
      </c>
      <c r="CZ10" s="20">
        <f t="shared" si="16"/>
        <v>41851</v>
      </c>
      <c r="DA10" s="20">
        <f t="shared" si="16"/>
        <v>41882</v>
      </c>
      <c r="DB10" s="20">
        <f t="shared" si="16"/>
        <v>41912</v>
      </c>
      <c r="DC10" s="20">
        <f t="shared" si="16"/>
        <v>41943</v>
      </c>
      <c r="DD10" s="20">
        <f t="shared" si="16"/>
        <v>41973</v>
      </c>
      <c r="DE10" s="20">
        <f t="shared" si="16"/>
        <v>42004</v>
      </c>
      <c r="DF10" s="20">
        <f t="shared" si="16"/>
        <v>42035</v>
      </c>
      <c r="DG10" s="20">
        <f t="shared" si="16"/>
        <v>42063</v>
      </c>
      <c r="DH10" s="20">
        <f t="shared" si="16"/>
        <v>42094</v>
      </c>
      <c r="DI10" s="20">
        <f t="shared" si="16"/>
        <v>42124</v>
      </c>
      <c r="DJ10" s="20">
        <f t="shared" si="16"/>
        <v>42155</v>
      </c>
      <c r="DK10" s="20">
        <f t="shared" si="16"/>
        <v>42185</v>
      </c>
      <c r="DL10" s="20">
        <f t="shared" si="16"/>
        <v>42216</v>
      </c>
      <c r="DM10" s="20">
        <f t="shared" si="16"/>
        <v>42247</v>
      </c>
      <c r="DN10" s="20">
        <f t="shared" si="16"/>
        <v>42277</v>
      </c>
      <c r="DO10" s="20">
        <f t="shared" si="16"/>
        <v>42308</v>
      </c>
      <c r="DP10" s="20">
        <f t="shared" si="16"/>
        <v>42338</v>
      </c>
      <c r="DQ10" s="20">
        <f t="shared" si="16"/>
        <v>42369</v>
      </c>
      <c r="DR10" s="20">
        <f t="shared" si="16"/>
        <v>42400</v>
      </c>
      <c r="DS10" s="20">
        <f t="shared" si="16"/>
        <v>42429</v>
      </c>
      <c r="DT10" s="20">
        <f t="shared" si="16"/>
        <v>42460</v>
      </c>
      <c r="DU10" s="20">
        <f t="shared" si="16"/>
        <v>42490</v>
      </c>
      <c r="DV10" s="20">
        <f t="shared" si="16"/>
        <v>42521</v>
      </c>
      <c r="DW10" s="20">
        <f t="shared" si="16"/>
        <v>42551</v>
      </c>
      <c r="DX10" s="20">
        <f t="shared" si="16"/>
        <v>42582</v>
      </c>
      <c r="DY10" s="20">
        <f t="shared" si="16"/>
        <v>42613</v>
      </c>
      <c r="DZ10" s="20">
        <f t="shared" si="16"/>
        <v>42643</v>
      </c>
      <c r="EA10" s="20">
        <f t="shared" si="16"/>
        <v>42674</v>
      </c>
      <c r="EB10" s="20">
        <f t="shared" si="16"/>
        <v>42704</v>
      </c>
      <c r="EC10" s="20">
        <f t="shared" si="16"/>
        <v>42735</v>
      </c>
      <c r="ED10" s="20">
        <f t="shared" si="16"/>
        <v>42766</v>
      </c>
      <c r="EE10" s="20">
        <f t="shared" si="16"/>
        <v>42794</v>
      </c>
      <c r="EF10" s="20">
        <f t="shared" si="16"/>
        <v>42825</v>
      </c>
      <c r="EG10" s="20">
        <f t="shared" si="16"/>
        <v>42855</v>
      </c>
      <c r="EH10" s="20">
        <f t="shared" si="16"/>
        <v>42886</v>
      </c>
      <c r="EI10" s="20">
        <f t="shared" si="16"/>
        <v>42916</v>
      </c>
      <c r="EJ10" s="20">
        <f t="shared" si="16"/>
        <v>42947</v>
      </c>
      <c r="EK10" s="20">
        <f t="shared" si="16"/>
        <v>42978</v>
      </c>
      <c r="EL10" s="20">
        <f t="shared" si="16"/>
        <v>43008</v>
      </c>
      <c r="EM10" s="20">
        <f t="shared" si="16"/>
        <v>43039</v>
      </c>
      <c r="EN10" s="20">
        <f t="shared" si="16"/>
        <v>43069</v>
      </c>
      <c r="EO10" s="20">
        <f t="shared" si="16"/>
        <v>43100</v>
      </c>
      <c r="EP10" s="20">
        <f t="shared" si="16"/>
        <v>43131</v>
      </c>
      <c r="EQ10" s="20">
        <f t="shared" si="16"/>
        <v>43159</v>
      </c>
      <c r="ER10" s="20">
        <f t="shared" si="16"/>
        <v>43190</v>
      </c>
      <c r="ES10" s="20">
        <f t="shared" si="16"/>
        <v>43220</v>
      </c>
      <c r="ET10" s="20">
        <f t="shared" si="16"/>
        <v>43251</v>
      </c>
      <c r="EU10" s="20">
        <f t="shared" si="16"/>
        <v>43281</v>
      </c>
      <c r="EV10" s="20">
        <f t="shared" si="16"/>
        <v>43312</v>
      </c>
      <c r="EW10" s="20">
        <f t="shared" si="16"/>
        <v>43343</v>
      </c>
      <c r="EX10" s="20">
        <f t="shared" si="16"/>
        <v>43373</v>
      </c>
      <c r="EY10" s="20">
        <f t="shared" si="16"/>
        <v>43404</v>
      </c>
      <c r="EZ10" s="20">
        <f t="shared" si="16"/>
        <v>43434</v>
      </c>
      <c r="FA10" s="20">
        <f t="shared" si="16"/>
        <v>43465</v>
      </c>
      <c r="FB10" s="20">
        <f t="shared" si="16"/>
        <v>43496</v>
      </c>
      <c r="FC10" s="20">
        <f t="shared" si="16"/>
        <v>43524</v>
      </c>
      <c r="FD10" s="20">
        <f t="shared" si="16"/>
        <v>43555</v>
      </c>
      <c r="FE10" s="20">
        <f t="shared" si="16"/>
        <v>43585</v>
      </c>
      <c r="FF10" s="20">
        <f t="shared" si="16"/>
        <v>43616</v>
      </c>
      <c r="FG10" s="20">
        <f t="shared" si="16"/>
        <v>43646</v>
      </c>
      <c r="FH10" s="20">
        <f t="shared" ref="FH10:FM10" si="17">IF(FG10="","",IF(EOMONTH(FG10,12/$D$4)&gt;$D$5,"",EOMONTH(FG10,12/$D$4)))</f>
        <v>43677</v>
      </c>
      <c r="FI10" s="20">
        <f t="shared" si="17"/>
        <v>43708</v>
      </c>
      <c r="FJ10" s="20">
        <f t="shared" si="17"/>
        <v>43738</v>
      </c>
      <c r="FK10" s="20">
        <f t="shared" si="17"/>
        <v>43769</v>
      </c>
      <c r="FL10" s="20">
        <f t="shared" si="17"/>
        <v>43799</v>
      </c>
      <c r="FM10" s="20">
        <f t="shared" si="17"/>
        <v>43830</v>
      </c>
    </row>
    <row r="12" spans="2:170" ht="15" customHeight="1">
      <c r="C12" s="172" t="s">
        <v>328</v>
      </c>
      <c r="D12" s="311"/>
      <c r="E12" s="311"/>
      <c r="F12" s="173"/>
      <c r="G12" s="174"/>
      <c r="H12" s="25">
        <f t="shared" ref="H12:M16" ca="1" si="18">IF(OR(H$9="",H$10=""),"",SUM(OFFSET($O12,0,H$4-1,1,H$5-H$4+1)))</f>
        <v>7250.3696139987496</v>
      </c>
      <c r="I12" s="25">
        <f t="shared" ca="1" si="18"/>
        <v>7704.6941563461678</v>
      </c>
      <c r="J12" s="25">
        <f t="shared" ca="1" si="18"/>
        <v>8165.3674295230767</v>
      </c>
      <c r="K12" s="25">
        <f t="shared" ca="1" si="18"/>
        <v>8621.0413244895535</v>
      </c>
      <c r="L12" s="25">
        <f t="shared" ca="1" si="18"/>
        <v>9087.4379476512531</v>
      </c>
      <c r="M12" s="25">
        <f t="shared" ca="1" si="18"/>
        <v>9577.9762852130898</v>
      </c>
      <c r="N12" s="328"/>
      <c r="O12" s="25">
        <f t="shared" ref="O12:X13" ca="1" si="19">IF(O$10="","",SUMIF(OFFSET($C$19,0,0,$D$6,1),$C12,OFFSET(O$19,0,0,$D$6,1)))</f>
        <v>526.53008999999997</v>
      </c>
      <c r="P12" s="25">
        <f t="shared" ca="1" si="19"/>
        <v>428.88083999999998</v>
      </c>
      <c r="Q12" s="25">
        <f t="shared" ca="1" si="19"/>
        <v>622.017156</v>
      </c>
      <c r="R12" s="25">
        <f t="shared" ca="1" si="19"/>
        <v>536.53312600000004</v>
      </c>
      <c r="S12" s="25">
        <f t="shared" ca="1" si="19"/>
        <v>592.80332599999997</v>
      </c>
      <c r="T12" s="25">
        <f t="shared" ca="1" si="19"/>
        <v>649.83143600000005</v>
      </c>
      <c r="U12" s="25">
        <f t="shared" ca="1" si="19"/>
        <v>616.57635600000003</v>
      </c>
      <c r="V12" s="25">
        <f t="shared" ca="1" si="19"/>
        <v>627.59423600000014</v>
      </c>
      <c r="W12" s="25">
        <f t="shared" ca="1" si="19"/>
        <v>625.38737599999979</v>
      </c>
      <c r="X12" s="25">
        <f t="shared" ca="1" si="19"/>
        <v>709.95980600000007</v>
      </c>
      <c r="Y12" s="25">
        <f t="shared" ref="Y12:AH13" ca="1" si="20">IF(Y$10="","",SUMIF(OFFSET($C$19,0,0,$D$6,1),$C12,OFFSET(Y$19,0,0,$D$6,1)))</f>
        <v>656.71474516611102</v>
      </c>
      <c r="Z12" s="25">
        <f t="shared" ca="1" si="20"/>
        <v>657.54112083263885</v>
      </c>
      <c r="AA12" s="25">
        <f t="shared" ca="1" si="20"/>
        <v>632.67502705972026</v>
      </c>
      <c r="AB12" s="25">
        <f t="shared" ca="1" si="20"/>
        <v>633.31309358680176</v>
      </c>
      <c r="AC12" s="25">
        <f t="shared" ca="1" si="20"/>
        <v>633.95116011388347</v>
      </c>
      <c r="AD12" s="25">
        <f t="shared" ca="1" si="20"/>
        <v>634.58922664096497</v>
      </c>
      <c r="AE12" s="25">
        <f t="shared" ca="1" si="20"/>
        <v>640.5135745397655</v>
      </c>
      <c r="AF12" s="25">
        <f t="shared" ca="1" si="20"/>
        <v>641.16228357146849</v>
      </c>
      <c r="AG12" s="25">
        <f t="shared" ca="1" si="20"/>
        <v>641.81099260317171</v>
      </c>
      <c r="AH12" s="25">
        <f t="shared" ca="1" si="20"/>
        <v>642.4597016348747</v>
      </c>
      <c r="AI12" s="25">
        <f t="shared" ref="AI12:AR13" ca="1" si="21">IF(AI$10="","",SUMIF(OFFSET($C$19,0,0,$D$6,1),$C12,OFFSET(AI$19,0,0,$D$6,1)))</f>
        <v>643.1084106665777</v>
      </c>
      <c r="AJ12" s="25">
        <f t="shared" ca="1" si="21"/>
        <v>653.03666393671153</v>
      </c>
      <c r="AK12" s="25">
        <f t="shared" ca="1" si="21"/>
        <v>653.70356197631315</v>
      </c>
      <c r="AL12" s="25">
        <f t="shared" ca="1" si="21"/>
        <v>654.370460015915</v>
      </c>
      <c r="AM12" s="25">
        <f t="shared" ca="1" si="21"/>
        <v>671.60318865477484</v>
      </c>
      <c r="AN12" s="25">
        <f t="shared" ca="1" si="21"/>
        <v>672.06112530863481</v>
      </c>
      <c r="AO12" s="25">
        <f t="shared" ca="1" si="21"/>
        <v>672.51906196249467</v>
      </c>
      <c r="AP12" s="25">
        <f t="shared" ca="1" si="21"/>
        <v>672.97699861635454</v>
      </c>
      <c r="AQ12" s="25">
        <f t="shared" ca="1" si="21"/>
        <v>679.13082610242088</v>
      </c>
      <c r="AR12" s="25">
        <f t="shared" ca="1" si="21"/>
        <v>679.59640278459847</v>
      </c>
      <c r="AS12" s="25">
        <f t="shared" ref="AS12:BB13" ca="1" si="22">IF(AS$10="","",SUMIF(OFFSET($C$19,0,0,$D$6,1),$C12,OFFSET(AS$19,0,0,$D$6,1)))</f>
        <v>680.06197946677594</v>
      </c>
      <c r="AT12" s="25">
        <f t="shared" ca="1" si="22"/>
        <v>680.52755614895352</v>
      </c>
      <c r="AU12" s="25">
        <f t="shared" ca="1" si="22"/>
        <v>680.99313283113111</v>
      </c>
      <c r="AV12" s="25">
        <f t="shared" ca="1" si="22"/>
        <v>691.48698839775579</v>
      </c>
      <c r="AW12" s="25">
        <f t="shared" ca="1" si="22"/>
        <v>691.96571921564566</v>
      </c>
      <c r="AX12" s="25">
        <f t="shared" ca="1" si="22"/>
        <v>692.44445003353542</v>
      </c>
      <c r="AY12" s="25">
        <f t="shared" ca="1" si="22"/>
        <v>710.30213433490928</v>
      </c>
      <c r="AZ12" s="25">
        <f t="shared" ca="1" si="22"/>
        <v>710.54628705203311</v>
      </c>
      <c r="BA12" s="25">
        <f t="shared" ca="1" si="22"/>
        <v>710.79043976915693</v>
      </c>
      <c r="BB12" s="25">
        <f t="shared" ca="1" si="22"/>
        <v>711.03459248628064</v>
      </c>
      <c r="BC12" s="25">
        <f t="shared" ref="BC12:BL13" ca="1" si="23">IF(BC$10="","",SUMIF(OFFSET($C$19,0,0,$D$6,1),$C12,OFFSET(BC$19,0,0,$D$6,1)))</f>
        <v>717.39993155792183</v>
      </c>
      <c r="BD12" s="25">
        <f t="shared" ca="1" si="23"/>
        <v>717.64818398067598</v>
      </c>
      <c r="BE12" s="25">
        <f t="shared" ca="1" si="23"/>
        <v>717.89643640343013</v>
      </c>
      <c r="BF12" s="25">
        <f t="shared" ca="1" si="23"/>
        <v>718.14468882618417</v>
      </c>
      <c r="BG12" s="25">
        <f t="shared" ca="1" si="23"/>
        <v>718.3929412489382</v>
      </c>
      <c r="BH12" s="25">
        <f t="shared" ca="1" si="23"/>
        <v>729.37326309272669</v>
      </c>
      <c r="BI12" s="25">
        <f t="shared" ca="1" si="23"/>
        <v>729.62856294334108</v>
      </c>
      <c r="BJ12" s="25">
        <f t="shared" ca="1" si="23"/>
        <v>729.88386279395559</v>
      </c>
      <c r="BK12" s="25">
        <f t="shared" ca="1" si="23"/>
        <v>748.63592380653859</v>
      </c>
      <c r="BL12" s="25">
        <f t="shared" ca="1" si="23"/>
        <v>748.89377665565928</v>
      </c>
      <c r="BM12" s="25">
        <f t="shared" ref="BM12:BV13" ca="1" si="24">IF(BM$10="","",SUMIF(OFFSET($C$19,0,0,$D$6,1),$C12,OFFSET(BM$19,0,0,$D$6,1)))</f>
        <v>749.15162950477975</v>
      </c>
      <c r="BN12" s="25">
        <f t="shared" ca="1" si="24"/>
        <v>749.40948235390033</v>
      </c>
      <c r="BO12" s="25">
        <f t="shared" ca="1" si="24"/>
        <v>756.20344265807921</v>
      </c>
      <c r="BP12" s="25">
        <f t="shared" ca="1" si="24"/>
        <v>756.46564153398663</v>
      </c>
      <c r="BQ12" s="25">
        <f t="shared" ca="1" si="24"/>
        <v>756.72784040989393</v>
      </c>
      <c r="BR12" s="25">
        <f t="shared" ca="1" si="24"/>
        <v>756.99003928580134</v>
      </c>
      <c r="BS12" s="25">
        <f t="shared" ca="1" si="24"/>
        <v>757.25223816170865</v>
      </c>
      <c r="BT12" s="25">
        <f t="shared" ca="1" si="24"/>
        <v>768.96631877542131</v>
      </c>
      <c r="BU12" s="25">
        <f t="shared" ca="1" si="24"/>
        <v>769.23597776030124</v>
      </c>
      <c r="BV12" s="25">
        <f t="shared" ca="1" si="24"/>
        <v>769.50563674518116</v>
      </c>
      <c r="BW12" s="25">
        <f t="shared" ref="BW12:CH13" ca="1" si="25">IF(BW$10="","",SUMIF(OFFSET($C$19,0,0,$D$6,1),$C12,OFFSET(BW$19,0,0,$D$6,1)))</f>
        <v>788.92455531681708</v>
      </c>
      <c r="BX12" s="25">
        <f t="shared" ca="1" si="25"/>
        <v>789.19691089154571</v>
      </c>
      <c r="BY12" s="25">
        <f t="shared" ca="1" si="25"/>
        <v>789.46926646627446</v>
      </c>
      <c r="BZ12" s="25">
        <f t="shared" ca="1" si="25"/>
        <v>789.74162204100321</v>
      </c>
      <c r="CA12" s="25">
        <f t="shared" ca="1" si="25"/>
        <v>797.01927576277126</v>
      </c>
      <c r="CB12" s="25">
        <f t="shared" ca="1" si="25"/>
        <v>797.29626276478598</v>
      </c>
      <c r="CC12" s="25">
        <f t="shared" ca="1" si="25"/>
        <v>797.5732497668007</v>
      </c>
      <c r="CD12" s="25">
        <f t="shared" ca="1" si="25"/>
        <v>797.85023676881542</v>
      </c>
      <c r="CE12" s="25">
        <f t="shared" ca="1" si="25"/>
        <v>798.12722377083026</v>
      </c>
      <c r="CF12" s="25">
        <f t="shared" ca="1" si="25"/>
        <v>810.64099198394615</v>
      </c>
      <c r="CG12" s="25">
        <f t="shared" ca="1" si="25"/>
        <v>810.92589388781528</v>
      </c>
      <c r="CH12" s="25">
        <f t="shared" ca="1" si="25"/>
        <v>811.2107957916844</v>
      </c>
      <c r="CM12" s="25">
        <f t="shared" ref="CM12:CR16" ca="1" si="26">IF(OR(CM$9="",CM$10=""),"",SUM(OFFSET($CT12,0,CM$4-1,1,CM$5-CM$4+1)))</f>
        <v>7203.5491689987502</v>
      </c>
      <c r="CN12" s="25">
        <f t="shared" ca="1" si="26"/>
        <v>7653.7892754461691</v>
      </c>
      <c r="CO12" s="25">
        <f t="shared" ca="1" si="26"/>
        <v>8110.9720601330755</v>
      </c>
      <c r="CP12" s="25">
        <f t="shared" ca="1" si="26"/>
        <v>8562.8064177605538</v>
      </c>
      <c r="CQ12" s="25">
        <f t="shared" ca="1" si="26"/>
        <v>9024.9795498493495</v>
      </c>
      <c r="CR12" s="25">
        <f t="shared" ca="1" si="26"/>
        <v>9510.8720472309997</v>
      </c>
      <c r="CS12" s="328"/>
      <c r="CT12" s="25">
        <f t="shared" ref="CT12:DC13" ca="1" si="27">IF(CT$10="","",SUMIF(OFFSET($C$19,0,0,$D$6,1),$C12,OFFSET(CT$19,0,0,$D$6,1)))</f>
        <v>522.98634600000003</v>
      </c>
      <c r="CU12" s="25">
        <f t="shared" ca="1" si="27"/>
        <v>425.33709599999997</v>
      </c>
      <c r="CV12" s="25">
        <f t="shared" ca="1" si="27"/>
        <v>618.47341200000005</v>
      </c>
      <c r="CW12" s="25">
        <f t="shared" ca="1" si="27"/>
        <v>532.56731600000001</v>
      </c>
      <c r="CX12" s="25">
        <f t="shared" ca="1" si="27"/>
        <v>588.83751599999994</v>
      </c>
      <c r="CY12" s="25">
        <f t="shared" ca="1" si="27"/>
        <v>645.86562600000002</v>
      </c>
      <c r="CZ12" s="25">
        <f t="shared" ca="1" si="27"/>
        <v>612.61054600000011</v>
      </c>
      <c r="DA12" s="25">
        <f t="shared" ca="1" si="27"/>
        <v>623.6284260000001</v>
      </c>
      <c r="DB12" s="25">
        <f t="shared" ca="1" si="27"/>
        <v>621.42156599999987</v>
      </c>
      <c r="DC12" s="25">
        <f t="shared" ca="1" si="27"/>
        <v>705.8283550000001</v>
      </c>
      <c r="DD12" s="25">
        <f t="shared" ref="DD12:DM13" ca="1" si="28">IF(DD$10="","",SUMIF(OFFSET($C$19,0,0,$D$6,1),$C12,OFFSET(DD$19,0,0,$D$6,1)))</f>
        <v>652.58329416611105</v>
      </c>
      <c r="DE12" s="25">
        <f t="shared" ca="1" si="28"/>
        <v>653.40966983263888</v>
      </c>
      <c r="DF12" s="25">
        <f t="shared" ca="1" si="28"/>
        <v>628.54357605972029</v>
      </c>
      <c r="DG12" s="25">
        <f t="shared" ca="1" si="28"/>
        <v>629.18164258680179</v>
      </c>
      <c r="DH12" s="25">
        <f t="shared" ca="1" si="28"/>
        <v>629.8197091138835</v>
      </c>
      <c r="DI12" s="25">
        <f t="shared" ca="1" si="28"/>
        <v>630.457775640965</v>
      </c>
      <c r="DJ12" s="25">
        <f t="shared" ca="1" si="28"/>
        <v>636.28451683976539</v>
      </c>
      <c r="DK12" s="25">
        <f t="shared" ca="1" si="28"/>
        <v>636.93322587146861</v>
      </c>
      <c r="DL12" s="25">
        <f t="shared" ca="1" si="28"/>
        <v>637.5819349031716</v>
      </c>
      <c r="DM12" s="25">
        <f t="shared" ca="1" si="28"/>
        <v>638.23064393487482</v>
      </c>
      <c r="DN12" s="25">
        <f t="shared" ref="DN12:DW13" ca="1" si="29">IF(DN$10="","",SUMIF(OFFSET($C$19,0,0,$D$6,1),$C12,OFFSET(DN$19,0,0,$D$6,1)))</f>
        <v>638.87935296657781</v>
      </c>
      <c r="DO12" s="25">
        <f t="shared" ca="1" si="29"/>
        <v>648.6254011367115</v>
      </c>
      <c r="DP12" s="25">
        <f t="shared" ca="1" si="29"/>
        <v>649.29229917631335</v>
      </c>
      <c r="DQ12" s="25">
        <f t="shared" ca="1" si="29"/>
        <v>649.95919721591497</v>
      </c>
      <c r="DR12" s="25">
        <f t="shared" ca="1" si="29"/>
        <v>667.19192585477481</v>
      </c>
      <c r="DS12" s="25">
        <f t="shared" ca="1" si="29"/>
        <v>667.64986250863478</v>
      </c>
      <c r="DT12" s="25">
        <f t="shared" ca="1" si="29"/>
        <v>668.10779916249464</v>
      </c>
      <c r="DU12" s="25">
        <f t="shared" ca="1" si="29"/>
        <v>668.5657358163545</v>
      </c>
      <c r="DV12" s="25">
        <f t="shared" ca="1" si="29"/>
        <v>674.61219593242083</v>
      </c>
      <c r="DW12" s="25">
        <f t="shared" ca="1" si="29"/>
        <v>675.07777261459842</v>
      </c>
      <c r="DX12" s="25">
        <f t="shared" ref="DX12:EG13" ca="1" si="30">IF(DX$10="","",SUMIF(OFFSET($C$19,0,0,$D$6,1),$C12,OFFSET(DX$19,0,0,$D$6,1)))</f>
        <v>675.54334929677589</v>
      </c>
      <c r="DY12" s="25">
        <f t="shared" ca="1" si="30"/>
        <v>676.00892597895347</v>
      </c>
      <c r="DZ12" s="25">
        <f t="shared" ca="1" si="30"/>
        <v>676.47450266113105</v>
      </c>
      <c r="EA12" s="25">
        <f t="shared" ca="1" si="30"/>
        <v>686.76793261775583</v>
      </c>
      <c r="EB12" s="25">
        <f t="shared" ca="1" si="30"/>
        <v>687.2466634356457</v>
      </c>
      <c r="EC12" s="25">
        <f t="shared" ca="1" si="30"/>
        <v>687.72539425353546</v>
      </c>
      <c r="ED12" s="25">
        <f t="shared" ca="1" si="30"/>
        <v>705.58307855490932</v>
      </c>
      <c r="EE12" s="25">
        <f t="shared" ca="1" si="30"/>
        <v>705.82723127203315</v>
      </c>
      <c r="EF12" s="25">
        <f t="shared" ca="1" si="30"/>
        <v>706.07138398915697</v>
      </c>
      <c r="EG12" s="25">
        <f t="shared" ca="1" si="30"/>
        <v>706.31553670628068</v>
      </c>
      <c r="EH12" s="25">
        <f t="shared" ref="EH12:EQ13" ca="1" si="31">IF(EH$10="","",SUMIF(OFFSET($C$19,0,0,$D$6,1),$C12,OFFSET(EH$19,0,0,$D$6,1)))</f>
        <v>712.56277167092185</v>
      </c>
      <c r="EI12" s="25">
        <f t="shared" ca="1" si="31"/>
        <v>712.811024093676</v>
      </c>
      <c r="EJ12" s="25">
        <f t="shared" ca="1" si="31"/>
        <v>713.05927651643015</v>
      </c>
      <c r="EK12" s="25">
        <f t="shared" ca="1" si="31"/>
        <v>713.30752893918407</v>
      </c>
      <c r="EL12" s="25">
        <f t="shared" ca="1" si="31"/>
        <v>713.55578136193822</v>
      </c>
      <c r="EM12" s="25">
        <f t="shared" ca="1" si="31"/>
        <v>724.3156350347266</v>
      </c>
      <c r="EN12" s="25">
        <f t="shared" ca="1" si="31"/>
        <v>724.57093488534099</v>
      </c>
      <c r="EO12" s="25">
        <f t="shared" ca="1" si="31"/>
        <v>724.8262347359555</v>
      </c>
      <c r="EP12" s="25">
        <f t="shared" ca="1" si="31"/>
        <v>743.57829574853849</v>
      </c>
      <c r="EQ12" s="25">
        <f t="shared" ca="1" si="31"/>
        <v>743.83614859765919</v>
      </c>
      <c r="ER12" s="25">
        <f t="shared" ref="ER12:FA13" ca="1" si="32">IF(ER$10="","",SUMIF(OFFSET($C$19,0,0,$D$6,1),$C12,OFFSET(ER$19,0,0,$D$6,1)))</f>
        <v>744.09400144677966</v>
      </c>
      <c r="ES12" s="25">
        <f t="shared" ca="1" si="32"/>
        <v>744.35185429590024</v>
      </c>
      <c r="ET12" s="25">
        <f t="shared" ca="1" si="32"/>
        <v>751.01590008237906</v>
      </c>
      <c r="EU12" s="25">
        <f t="shared" ca="1" si="32"/>
        <v>751.27809895828648</v>
      </c>
      <c r="EV12" s="25">
        <f t="shared" ca="1" si="32"/>
        <v>751.54029783419378</v>
      </c>
      <c r="EW12" s="25">
        <f t="shared" ca="1" si="32"/>
        <v>751.8024967101012</v>
      </c>
      <c r="EX12" s="25">
        <f t="shared" ca="1" si="32"/>
        <v>752.0646955860085</v>
      </c>
      <c r="EY12" s="25">
        <f t="shared" ca="1" si="32"/>
        <v>763.53626121162119</v>
      </c>
      <c r="EZ12" s="25">
        <f t="shared" ca="1" si="32"/>
        <v>763.80592019650123</v>
      </c>
      <c r="FA12" s="25">
        <f t="shared" ca="1" si="32"/>
        <v>764.07557918138104</v>
      </c>
      <c r="FB12" s="25">
        <f t="shared" ref="FB12:FM13" ca="1" si="33">IF(FB$10="","",SUMIF(OFFSET($C$19,0,0,$D$6,1),$C12,OFFSET(FB$19,0,0,$D$6,1)))</f>
        <v>783.49449775301696</v>
      </c>
      <c r="FC12" s="25">
        <f t="shared" ca="1" si="33"/>
        <v>783.76685332774571</v>
      </c>
      <c r="FD12" s="25">
        <f t="shared" ca="1" si="33"/>
        <v>784.03920890247434</v>
      </c>
      <c r="FE12" s="25">
        <f t="shared" ca="1" si="33"/>
        <v>784.31156447720309</v>
      </c>
      <c r="FF12" s="25">
        <f t="shared" ca="1" si="33"/>
        <v>791.44631222950136</v>
      </c>
      <c r="FG12" s="25">
        <f t="shared" ca="1" si="33"/>
        <v>791.72329923151597</v>
      </c>
      <c r="FH12" s="25">
        <f t="shared" ca="1" si="33"/>
        <v>792.00028623353069</v>
      </c>
      <c r="FI12" s="25">
        <f t="shared" ca="1" si="33"/>
        <v>792.27727323554541</v>
      </c>
      <c r="FJ12" s="25">
        <f t="shared" ca="1" si="33"/>
        <v>792.55426023756024</v>
      </c>
      <c r="FK12" s="25">
        <f t="shared" ca="1" si="33"/>
        <v>804.80126196376614</v>
      </c>
      <c r="FL12" s="25">
        <f t="shared" ca="1" si="33"/>
        <v>805.08616386763526</v>
      </c>
      <c r="FM12" s="25">
        <f t="shared" ca="1" si="33"/>
        <v>805.37106577150439</v>
      </c>
    </row>
    <row r="13" spans="2:170" ht="15" customHeight="1">
      <c r="C13" s="172" t="s">
        <v>27</v>
      </c>
      <c r="D13" s="311"/>
      <c r="E13" s="311"/>
      <c r="F13" s="173"/>
      <c r="G13" s="174"/>
      <c r="H13" s="25">
        <f t="shared" ca="1" si="18"/>
        <v>10282.556710948253</v>
      </c>
      <c r="I13" s="25">
        <f t="shared" ca="1" si="18"/>
        <v>11634.945810242976</v>
      </c>
      <c r="J13" s="25">
        <f t="shared" ca="1" si="18"/>
        <v>11967.353722250928</v>
      </c>
      <c r="K13" s="25">
        <f t="shared" ca="1" si="18"/>
        <v>12575.62558139571</v>
      </c>
      <c r="L13" s="25">
        <f t="shared" ca="1" si="18"/>
        <v>13206.390367281807</v>
      </c>
      <c r="M13" s="25">
        <f t="shared" ca="1" si="18"/>
        <v>13867.993293622805</v>
      </c>
      <c r="O13" s="25">
        <f t="shared" ca="1" si="19"/>
        <v>772.02657000000011</v>
      </c>
      <c r="P13" s="25">
        <f t="shared" ca="1" si="19"/>
        <v>470.28424818181838</v>
      </c>
      <c r="Q13" s="25">
        <f t="shared" ca="1" si="19"/>
        <v>705.9358381818181</v>
      </c>
      <c r="R13" s="25">
        <f t="shared" ca="1" si="19"/>
        <v>673.85348373737384</v>
      </c>
      <c r="S13" s="25">
        <f t="shared" ca="1" si="19"/>
        <v>875.65515998737385</v>
      </c>
      <c r="T13" s="25">
        <f t="shared" ca="1" si="19"/>
        <v>1024.0419699873737</v>
      </c>
      <c r="U13" s="25">
        <f t="shared" ca="1" si="19"/>
        <v>905.74383748737444</v>
      </c>
      <c r="V13" s="25">
        <f t="shared" ca="1" si="19"/>
        <v>1020.5571099873736</v>
      </c>
      <c r="W13" s="25">
        <f t="shared" ca="1" si="19"/>
        <v>847.59556248737294</v>
      </c>
      <c r="X13" s="25">
        <f t="shared" ca="1" si="19"/>
        <v>779.84066998737421</v>
      </c>
      <c r="Y13" s="25">
        <f t="shared" ca="1" si="20"/>
        <v>1096.2697961880001</v>
      </c>
      <c r="Z13" s="25">
        <f t="shared" ca="1" si="20"/>
        <v>1110.7524647349999</v>
      </c>
      <c r="AA13" s="25">
        <f t="shared" ca="1" si="20"/>
        <v>910.14665282244232</v>
      </c>
      <c r="AB13" s="25">
        <f t="shared" ca="1" si="20"/>
        <v>910.50956223003652</v>
      </c>
      <c r="AC13" s="25">
        <f t="shared" ca="1" si="20"/>
        <v>910.8724716376305</v>
      </c>
      <c r="AD13" s="25">
        <f t="shared" ca="1" si="20"/>
        <v>917.0593465742927</v>
      </c>
      <c r="AE13" s="25">
        <f t="shared" ca="1" si="20"/>
        <v>917.90687694233441</v>
      </c>
      <c r="AF13" s="25">
        <f t="shared" ca="1" si="20"/>
        <v>918.28536310669278</v>
      </c>
      <c r="AG13" s="25">
        <f t="shared" ca="1" si="20"/>
        <v>1023.663849271051</v>
      </c>
      <c r="AH13" s="25">
        <f t="shared" ca="1" si="20"/>
        <v>1024.0423354354093</v>
      </c>
      <c r="AI13" s="25">
        <f t="shared" ca="1" si="21"/>
        <v>1024.4208215997678</v>
      </c>
      <c r="AJ13" s="25">
        <f t="shared" ca="1" si="21"/>
        <v>1025.6323256258656</v>
      </c>
      <c r="AK13" s="25">
        <f t="shared" ca="1" si="21"/>
        <v>1026.0128435411061</v>
      </c>
      <c r="AL13" s="25">
        <f t="shared" ca="1" si="21"/>
        <v>1026.3933614563468</v>
      </c>
      <c r="AM13" s="25">
        <f t="shared" ca="1" si="21"/>
        <v>990.54285420385281</v>
      </c>
      <c r="AN13" s="25">
        <f t="shared" ca="1" si="21"/>
        <v>990.80414317231794</v>
      </c>
      <c r="AO13" s="25">
        <f t="shared" ca="1" si="21"/>
        <v>991.06543214078317</v>
      </c>
      <c r="AP13" s="25">
        <f t="shared" ca="1" si="21"/>
        <v>997.58649526756722</v>
      </c>
      <c r="AQ13" s="25">
        <f t="shared" ca="1" si="21"/>
        <v>998.38065960243466</v>
      </c>
      <c r="AR13" s="25">
        <f t="shared" ca="1" si="21"/>
        <v>998.65317609077545</v>
      </c>
      <c r="AS13" s="25">
        <f t="shared" ca="1" si="22"/>
        <v>998.92569257911623</v>
      </c>
      <c r="AT13" s="25">
        <f t="shared" ca="1" si="22"/>
        <v>999.19820906745701</v>
      </c>
      <c r="AU13" s="25">
        <f t="shared" ca="1" si="22"/>
        <v>999.4707255557978</v>
      </c>
      <c r="AV13" s="25">
        <f t="shared" ca="1" si="22"/>
        <v>1000.6348001312995</v>
      </c>
      <c r="AW13" s="25">
        <f t="shared" ca="1" si="22"/>
        <v>1000.9087781902749</v>
      </c>
      <c r="AX13" s="25">
        <f t="shared" ca="1" si="22"/>
        <v>1001.1827562492505</v>
      </c>
      <c r="AY13" s="25">
        <f t="shared" ca="1" si="22"/>
        <v>1041.5478942671405</v>
      </c>
      <c r="AZ13" s="25">
        <f t="shared" ca="1" si="22"/>
        <v>1041.6876230772179</v>
      </c>
      <c r="BA13" s="25">
        <f t="shared" ca="1" si="22"/>
        <v>1041.8273518872954</v>
      </c>
      <c r="BB13" s="25">
        <f t="shared" ca="1" si="22"/>
        <v>1048.6572581761952</v>
      </c>
      <c r="BC13" s="25">
        <f t="shared" ca="1" si="23"/>
        <v>1049.3741306697984</v>
      </c>
      <c r="BD13" s="25">
        <f t="shared" ca="1" si="23"/>
        <v>1049.5198904517949</v>
      </c>
      <c r="BE13" s="25">
        <f t="shared" ca="1" si="23"/>
        <v>1049.6656502337914</v>
      </c>
      <c r="BF13" s="25">
        <f t="shared" ca="1" si="23"/>
        <v>1049.8114100157879</v>
      </c>
      <c r="BG13" s="25">
        <f t="shared" ca="1" si="23"/>
        <v>1049.9571697977844</v>
      </c>
      <c r="BH13" s="25">
        <f t="shared" ca="1" si="23"/>
        <v>1051.0458618747509</v>
      </c>
      <c r="BI13" s="25">
        <f t="shared" ca="1" si="23"/>
        <v>1051.1924009396357</v>
      </c>
      <c r="BJ13" s="25">
        <f t="shared" ca="1" si="23"/>
        <v>1051.3389400045207</v>
      </c>
      <c r="BK13" s="25">
        <f t="shared" ca="1" si="23"/>
        <v>1093.7236241282576</v>
      </c>
      <c r="BL13" s="25">
        <f t="shared" ca="1" si="23"/>
        <v>1093.8716285837911</v>
      </c>
      <c r="BM13" s="25">
        <f t="shared" ca="1" si="24"/>
        <v>1094.0196330393248</v>
      </c>
      <c r="BN13" s="25">
        <f t="shared" ca="1" si="24"/>
        <v>1101.2543303705963</v>
      </c>
      <c r="BO13" s="25">
        <f t="shared" ca="1" si="24"/>
        <v>1102.0267596354072</v>
      </c>
      <c r="BP13" s="25">
        <f t="shared" ca="1" si="24"/>
        <v>1102.1811633587295</v>
      </c>
      <c r="BQ13" s="25">
        <f t="shared" ca="1" si="24"/>
        <v>1102.3355670820515</v>
      </c>
      <c r="BR13" s="25">
        <f t="shared" ca="1" si="24"/>
        <v>1102.4899708053736</v>
      </c>
      <c r="BS13" s="25">
        <f t="shared" ca="1" si="24"/>
        <v>1102.6443745286956</v>
      </c>
      <c r="BT13" s="25">
        <f t="shared" ca="1" si="24"/>
        <v>1103.7925468968037</v>
      </c>
      <c r="BU13" s="25">
        <f t="shared" ca="1" si="24"/>
        <v>1103.9477719165266</v>
      </c>
      <c r="BV13" s="25">
        <f t="shared" ca="1" si="24"/>
        <v>1104.1029969362492</v>
      </c>
      <c r="BW13" s="25">
        <f t="shared" ca="1" si="25"/>
        <v>1148.4515105878627</v>
      </c>
      <c r="BX13" s="25">
        <f t="shared" ca="1" si="25"/>
        <v>1148.6082878577827</v>
      </c>
      <c r="BY13" s="25">
        <f t="shared" ca="1" si="25"/>
        <v>1148.7650651277027</v>
      </c>
      <c r="BZ13" s="25">
        <f t="shared" ca="1" si="25"/>
        <v>1156.4476697971349</v>
      </c>
      <c r="CA13" s="25">
        <f t="shared" ca="1" si="25"/>
        <v>1157.2349087470836</v>
      </c>
      <c r="CB13" s="25">
        <f t="shared" ca="1" si="25"/>
        <v>1157.3984603434817</v>
      </c>
      <c r="CC13" s="25">
        <f t="shared" ca="1" si="25"/>
        <v>1157.5620119398798</v>
      </c>
      <c r="CD13" s="25">
        <f t="shared" ca="1" si="25"/>
        <v>1157.7255635362776</v>
      </c>
      <c r="CE13" s="25">
        <f t="shared" ca="1" si="25"/>
        <v>1157.8891151326757</v>
      </c>
      <c r="CF13" s="25">
        <f t="shared" ca="1" si="25"/>
        <v>1159.1391166194319</v>
      </c>
      <c r="CG13" s="25">
        <f t="shared" ca="1" si="25"/>
        <v>1159.3035668509751</v>
      </c>
      <c r="CH13" s="25">
        <f t="shared" ca="1" si="25"/>
        <v>1159.4680170825181</v>
      </c>
      <c r="CM13" s="25">
        <f t="shared" ca="1" si="26"/>
        <v>10362.587592948254</v>
      </c>
      <c r="CN13" s="25">
        <f t="shared" ca="1" si="26"/>
        <v>11693.276127842981</v>
      </c>
      <c r="CO13" s="25">
        <f t="shared" ca="1" si="26"/>
        <v>11998.600555730925</v>
      </c>
      <c r="CP13" s="25">
        <f t="shared" ca="1" si="26"/>
        <v>12578.434756549714</v>
      </c>
      <c r="CQ13" s="25">
        <f t="shared" ca="1" si="26"/>
        <v>13179.340001193508</v>
      </c>
      <c r="CR13" s="25">
        <f t="shared" ca="1" si="26"/>
        <v>13809.590409230095</v>
      </c>
      <c r="CT13" s="25">
        <f t="shared" ca="1" si="27"/>
        <v>745.08857899999998</v>
      </c>
      <c r="CU13" s="25">
        <f t="shared" ca="1" si="27"/>
        <v>414.23738718181835</v>
      </c>
      <c r="CV13" s="25">
        <f t="shared" ca="1" si="27"/>
        <v>1253.652844181818</v>
      </c>
      <c r="CW13" s="25">
        <f t="shared" ca="1" si="27"/>
        <v>637.61096873737392</v>
      </c>
      <c r="CX13" s="25">
        <f t="shared" ca="1" si="27"/>
        <v>841.2629849873739</v>
      </c>
      <c r="CY13" s="25">
        <f t="shared" ca="1" si="27"/>
        <v>977.90809298737361</v>
      </c>
      <c r="CZ13" s="25">
        <f t="shared" ca="1" si="27"/>
        <v>857.32541048737448</v>
      </c>
      <c r="DA13" s="25">
        <f t="shared" ca="1" si="27"/>
        <v>987.51429298737355</v>
      </c>
      <c r="DB13" s="25">
        <f t="shared" ca="1" si="27"/>
        <v>799.99691548737303</v>
      </c>
      <c r="DC13" s="25">
        <f t="shared" ca="1" si="27"/>
        <v>725.1678559873742</v>
      </c>
      <c r="DD13" s="25">
        <f t="shared" ca="1" si="28"/>
        <v>1054.869796188</v>
      </c>
      <c r="DE13" s="25">
        <f t="shared" ca="1" si="28"/>
        <v>1067.9524647349999</v>
      </c>
      <c r="DF13" s="25">
        <f t="shared" ca="1" si="28"/>
        <v>865.0075126224425</v>
      </c>
      <c r="DG13" s="25">
        <f t="shared" ca="1" si="28"/>
        <v>865.37042203003671</v>
      </c>
      <c r="DH13" s="25">
        <f t="shared" ca="1" si="28"/>
        <v>1465.7333314376308</v>
      </c>
      <c r="DI13" s="25">
        <f t="shared" ca="1" si="28"/>
        <v>871.92020637429289</v>
      </c>
      <c r="DJ13" s="25">
        <f t="shared" ca="1" si="28"/>
        <v>872.76773674233459</v>
      </c>
      <c r="DK13" s="25">
        <f t="shared" ca="1" si="28"/>
        <v>873.14622290669286</v>
      </c>
      <c r="DL13" s="25">
        <f t="shared" ca="1" si="28"/>
        <v>978.52470907105123</v>
      </c>
      <c r="DM13" s="25">
        <f t="shared" ca="1" si="28"/>
        <v>978.90319523540961</v>
      </c>
      <c r="DN13" s="25">
        <f t="shared" ca="1" si="29"/>
        <v>979.28168139976788</v>
      </c>
      <c r="DO13" s="25">
        <f t="shared" ca="1" si="29"/>
        <v>980.49318542586582</v>
      </c>
      <c r="DP13" s="25">
        <f t="shared" ca="1" si="29"/>
        <v>980.87370334110642</v>
      </c>
      <c r="DQ13" s="25">
        <f t="shared" ca="1" si="29"/>
        <v>981.25422125634702</v>
      </c>
      <c r="DR13" s="25">
        <f t="shared" ca="1" si="29"/>
        <v>943.1467569938527</v>
      </c>
      <c r="DS13" s="25">
        <f t="shared" ca="1" si="29"/>
        <v>943.40804596231783</v>
      </c>
      <c r="DT13" s="25">
        <f t="shared" ca="1" si="29"/>
        <v>1543.669334930783</v>
      </c>
      <c r="DU13" s="25">
        <f t="shared" ca="1" si="29"/>
        <v>950.19039805756711</v>
      </c>
      <c r="DV13" s="25">
        <f t="shared" ca="1" si="29"/>
        <v>950.98456239243455</v>
      </c>
      <c r="DW13" s="25">
        <f t="shared" ca="1" si="29"/>
        <v>951.25707888077534</v>
      </c>
      <c r="DX13" s="25">
        <f t="shared" ca="1" si="30"/>
        <v>951.52959536911612</v>
      </c>
      <c r="DY13" s="25">
        <f t="shared" ca="1" si="30"/>
        <v>951.80211185745691</v>
      </c>
      <c r="DZ13" s="25">
        <f t="shared" ca="1" si="30"/>
        <v>952.07462834579769</v>
      </c>
      <c r="EA13" s="25">
        <f t="shared" ca="1" si="30"/>
        <v>953.23870292129936</v>
      </c>
      <c r="EB13" s="25">
        <f t="shared" ca="1" si="30"/>
        <v>953.51268098027481</v>
      </c>
      <c r="EC13" s="25">
        <f t="shared" ca="1" si="30"/>
        <v>953.78665903925037</v>
      </c>
      <c r="ED13" s="25">
        <f t="shared" ca="1" si="30"/>
        <v>991.78199219664043</v>
      </c>
      <c r="EE13" s="25">
        <f t="shared" ca="1" si="30"/>
        <v>991.92172100671792</v>
      </c>
      <c r="EF13" s="25">
        <f t="shared" ca="1" si="30"/>
        <v>1592.0614498167952</v>
      </c>
      <c r="EG13" s="25">
        <f t="shared" ca="1" si="30"/>
        <v>998.89135610569519</v>
      </c>
      <c r="EH13" s="25">
        <f t="shared" ca="1" si="31"/>
        <v>999.6082285992984</v>
      </c>
      <c r="EI13" s="25">
        <f t="shared" ca="1" si="31"/>
        <v>999.7539883812949</v>
      </c>
      <c r="EJ13" s="25">
        <f t="shared" ca="1" si="31"/>
        <v>999.89974816329141</v>
      </c>
      <c r="EK13" s="25">
        <f t="shared" ca="1" si="31"/>
        <v>1000.0455079452879</v>
      </c>
      <c r="EL13" s="25">
        <f t="shared" ca="1" si="31"/>
        <v>1000.1912677272843</v>
      </c>
      <c r="EM13" s="25">
        <f t="shared" ca="1" si="31"/>
        <v>1001.2799598042509</v>
      </c>
      <c r="EN13" s="25">
        <f t="shared" ca="1" si="31"/>
        <v>1001.4264988691358</v>
      </c>
      <c r="EO13" s="25">
        <f t="shared" ca="1" si="31"/>
        <v>1001.5730379340207</v>
      </c>
      <c r="EP13" s="25">
        <f t="shared" ca="1" si="31"/>
        <v>1041.4694269542326</v>
      </c>
      <c r="EQ13" s="25">
        <f t="shared" ca="1" si="31"/>
        <v>1041.6174314097661</v>
      </c>
      <c r="ER13" s="25">
        <f t="shared" ca="1" si="32"/>
        <v>1641.7654358652999</v>
      </c>
      <c r="ES13" s="25">
        <f t="shared" ca="1" si="32"/>
        <v>1049.0001331965714</v>
      </c>
      <c r="ET13" s="25">
        <f t="shared" ca="1" si="32"/>
        <v>1049.7725624613822</v>
      </c>
      <c r="EU13" s="25">
        <f t="shared" ca="1" si="32"/>
        <v>1049.9269661847045</v>
      </c>
      <c r="EV13" s="25">
        <f t="shared" ca="1" si="32"/>
        <v>1050.0813699080265</v>
      </c>
      <c r="EW13" s="25">
        <f t="shared" ca="1" si="32"/>
        <v>1050.2357736313486</v>
      </c>
      <c r="EX13" s="25">
        <f t="shared" ca="1" si="32"/>
        <v>1050.3901773546706</v>
      </c>
      <c r="EY13" s="25">
        <f t="shared" ca="1" si="32"/>
        <v>1051.5383497227788</v>
      </c>
      <c r="EZ13" s="25">
        <f t="shared" ca="1" si="32"/>
        <v>1051.6935747425016</v>
      </c>
      <c r="FA13" s="25">
        <f t="shared" ca="1" si="32"/>
        <v>1051.8487997622242</v>
      </c>
      <c r="FB13" s="25">
        <f t="shared" ca="1" si="33"/>
        <v>1093.5846035551365</v>
      </c>
      <c r="FC13" s="25">
        <f t="shared" ca="1" si="33"/>
        <v>1093.7413808250565</v>
      </c>
      <c r="FD13" s="25">
        <f t="shared" ca="1" si="33"/>
        <v>1693.8981580949767</v>
      </c>
      <c r="FE13" s="25">
        <f t="shared" ca="1" si="33"/>
        <v>1101.5807627644087</v>
      </c>
      <c r="FF13" s="25">
        <f t="shared" ca="1" si="33"/>
        <v>1102.3680017143574</v>
      </c>
      <c r="FG13" s="25">
        <f t="shared" ca="1" si="33"/>
        <v>1102.5315533107555</v>
      </c>
      <c r="FH13" s="25">
        <f t="shared" ca="1" si="33"/>
        <v>1102.6951049071536</v>
      </c>
      <c r="FI13" s="25">
        <f t="shared" ca="1" si="33"/>
        <v>1102.8586565035516</v>
      </c>
      <c r="FJ13" s="25">
        <f t="shared" ca="1" si="33"/>
        <v>1103.0222080999495</v>
      </c>
      <c r="FK13" s="25">
        <f t="shared" ca="1" si="33"/>
        <v>1104.2722095867057</v>
      </c>
      <c r="FL13" s="25">
        <f t="shared" ca="1" si="33"/>
        <v>1104.4366598182489</v>
      </c>
      <c r="FM13" s="25">
        <f t="shared" ca="1" si="33"/>
        <v>1104.6011100497919</v>
      </c>
    </row>
    <row r="14" spans="2:170" ht="15" customHeight="1">
      <c r="C14" s="172" t="s">
        <v>3</v>
      </c>
      <c r="D14" s="311"/>
      <c r="E14" s="311"/>
      <c r="F14" s="173"/>
      <c r="G14" s="174"/>
      <c r="H14" s="25">
        <f t="shared" ca="1" si="18"/>
        <v>15082.953773333333</v>
      </c>
      <c r="I14" s="25">
        <f t="shared" ca="1" si="18"/>
        <v>11500.972504499996</v>
      </c>
      <c r="J14" s="25">
        <f t="shared" ca="1" si="18"/>
        <v>11934.631129724999</v>
      </c>
      <c r="K14" s="25">
        <f t="shared" ca="1" si="18"/>
        <v>12389.972686211251</v>
      </c>
      <c r="L14" s="25">
        <f t="shared" ca="1" si="18"/>
        <v>12868.081320521809</v>
      </c>
      <c r="M14" s="25">
        <f t="shared" ca="1" si="18"/>
        <v>13370.0953865479</v>
      </c>
      <c r="O14" s="25">
        <f t="shared" ref="O14:AT14" ca="1" si="34">IF(O$10="","",SUMIF(OFFSET($C$18,0,0,$D$6,1),$C14,OFFSET(O$18,0,0,$D$6,1)))</f>
        <v>740.39535000000001</v>
      </c>
      <c r="P14" s="25">
        <f t="shared" ca="1" si="34"/>
        <v>608.99888999999996</v>
      </c>
      <c r="Q14" s="25">
        <f t="shared" ca="1" si="34"/>
        <v>951.86249999999995</v>
      </c>
      <c r="R14" s="25">
        <f t="shared" ca="1" si="34"/>
        <v>815.10805333333315</v>
      </c>
      <c r="S14" s="25">
        <f t="shared" ca="1" si="34"/>
        <v>920.99303333333319</v>
      </c>
      <c r="T14" s="25">
        <f t="shared" ca="1" si="34"/>
        <v>892.63414333333378</v>
      </c>
      <c r="U14" s="25">
        <f t="shared" ca="1" si="34"/>
        <v>3138.2311300000001</v>
      </c>
      <c r="V14" s="25">
        <f t="shared" ca="1" si="34"/>
        <v>1188.0831799999994</v>
      </c>
      <c r="W14" s="25">
        <f t="shared" ca="1" si="34"/>
        <v>1062.2988600000003</v>
      </c>
      <c r="X14" s="25">
        <f t="shared" ca="1" si="34"/>
        <v>1446.8153000000002</v>
      </c>
      <c r="Y14" s="25">
        <f t="shared" ca="1" si="34"/>
        <v>1483.7666666666664</v>
      </c>
      <c r="Z14" s="25">
        <f t="shared" ca="1" si="34"/>
        <v>1833.7666666666664</v>
      </c>
      <c r="AA14" s="25">
        <f t="shared" ca="1" si="34"/>
        <v>958.41437537499996</v>
      </c>
      <c r="AB14" s="25">
        <f t="shared" ca="1" si="34"/>
        <v>958.41437537499996</v>
      </c>
      <c r="AC14" s="25">
        <f t="shared" ca="1" si="34"/>
        <v>958.41437537499996</v>
      </c>
      <c r="AD14" s="25">
        <f t="shared" ca="1" si="34"/>
        <v>958.41437537499996</v>
      </c>
      <c r="AE14" s="25">
        <f t="shared" ca="1" si="34"/>
        <v>958.41437537499996</v>
      </c>
      <c r="AF14" s="25">
        <f t="shared" ca="1" si="34"/>
        <v>958.41437537499996</v>
      </c>
      <c r="AG14" s="25">
        <f t="shared" ca="1" si="34"/>
        <v>958.41437537499996</v>
      </c>
      <c r="AH14" s="25">
        <f t="shared" ca="1" si="34"/>
        <v>958.41437537499996</v>
      </c>
      <c r="AI14" s="25">
        <f t="shared" ca="1" si="34"/>
        <v>958.41437537499996</v>
      </c>
      <c r="AJ14" s="25">
        <f t="shared" ca="1" si="34"/>
        <v>958.41437537499996</v>
      </c>
      <c r="AK14" s="25">
        <f t="shared" ca="1" si="34"/>
        <v>958.41437537499996</v>
      </c>
      <c r="AL14" s="25">
        <f t="shared" ca="1" si="34"/>
        <v>958.41437537499996</v>
      </c>
      <c r="AM14" s="25">
        <f t="shared" ca="1" si="34"/>
        <v>994.55259414374996</v>
      </c>
      <c r="AN14" s="25">
        <f t="shared" ca="1" si="34"/>
        <v>994.55259414374996</v>
      </c>
      <c r="AO14" s="25">
        <f t="shared" ca="1" si="34"/>
        <v>994.55259414374996</v>
      </c>
      <c r="AP14" s="25">
        <f t="shared" ca="1" si="34"/>
        <v>994.55259414374996</v>
      </c>
      <c r="AQ14" s="25">
        <f t="shared" ca="1" si="34"/>
        <v>994.55259414374996</v>
      </c>
      <c r="AR14" s="25">
        <f t="shared" ca="1" si="34"/>
        <v>994.55259414374996</v>
      </c>
      <c r="AS14" s="25">
        <f t="shared" ca="1" si="34"/>
        <v>994.55259414374996</v>
      </c>
      <c r="AT14" s="25">
        <f t="shared" ca="1" si="34"/>
        <v>994.55259414374996</v>
      </c>
      <c r="AU14" s="25">
        <f t="shared" ref="AU14:BZ14" ca="1" si="35">IF(AU$10="","",SUMIF(OFFSET($C$18,0,0,$D$6,1),$C14,OFFSET(AU$18,0,0,$D$6,1)))</f>
        <v>994.55259414374996</v>
      </c>
      <c r="AV14" s="25">
        <f t="shared" ca="1" si="35"/>
        <v>994.55259414374996</v>
      </c>
      <c r="AW14" s="25">
        <f t="shared" ca="1" si="35"/>
        <v>994.55259414374996</v>
      </c>
      <c r="AX14" s="25">
        <f t="shared" ca="1" si="35"/>
        <v>994.55259414374996</v>
      </c>
      <c r="AY14" s="25">
        <f t="shared" ca="1" si="35"/>
        <v>1032.4977238509373</v>
      </c>
      <c r="AZ14" s="25">
        <f t="shared" ca="1" si="35"/>
        <v>1032.4977238509373</v>
      </c>
      <c r="BA14" s="25">
        <f t="shared" ca="1" si="35"/>
        <v>1032.4977238509373</v>
      </c>
      <c r="BB14" s="25">
        <f t="shared" ca="1" si="35"/>
        <v>1032.4977238509373</v>
      </c>
      <c r="BC14" s="25">
        <f t="shared" ca="1" si="35"/>
        <v>1032.4977238509373</v>
      </c>
      <c r="BD14" s="25">
        <f t="shared" ca="1" si="35"/>
        <v>1032.4977238509373</v>
      </c>
      <c r="BE14" s="25">
        <f t="shared" ca="1" si="35"/>
        <v>1032.4977238509373</v>
      </c>
      <c r="BF14" s="25">
        <f t="shared" ca="1" si="35"/>
        <v>1032.4977238509373</v>
      </c>
      <c r="BG14" s="25">
        <f t="shared" ca="1" si="35"/>
        <v>1032.4977238509373</v>
      </c>
      <c r="BH14" s="25">
        <f t="shared" ca="1" si="35"/>
        <v>1032.4977238509373</v>
      </c>
      <c r="BI14" s="25">
        <f t="shared" ca="1" si="35"/>
        <v>1032.4977238509373</v>
      </c>
      <c r="BJ14" s="25">
        <f t="shared" ca="1" si="35"/>
        <v>1032.4977238509373</v>
      </c>
      <c r="BK14" s="25">
        <f t="shared" ca="1" si="35"/>
        <v>1072.3401100434842</v>
      </c>
      <c r="BL14" s="25">
        <f t="shared" ca="1" si="35"/>
        <v>1072.3401100434842</v>
      </c>
      <c r="BM14" s="25">
        <f t="shared" ca="1" si="35"/>
        <v>1072.3401100434842</v>
      </c>
      <c r="BN14" s="25">
        <f t="shared" ca="1" si="35"/>
        <v>1072.3401100434842</v>
      </c>
      <c r="BO14" s="25">
        <f t="shared" ca="1" si="35"/>
        <v>1072.3401100434842</v>
      </c>
      <c r="BP14" s="25">
        <f t="shared" ca="1" si="35"/>
        <v>1072.3401100434842</v>
      </c>
      <c r="BQ14" s="25">
        <f t="shared" ca="1" si="35"/>
        <v>1072.3401100434842</v>
      </c>
      <c r="BR14" s="25">
        <f t="shared" ca="1" si="35"/>
        <v>1072.3401100434842</v>
      </c>
      <c r="BS14" s="25">
        <f t="shared" ca="1" si="35"/>
        <v>1072.3401100434842</v>
      </c>
      <c r="BT14" s="25">
        <f t="shared" ca="1" si="35"/>
        <v>1072.3401100434842</v>
      </c>
      <c r="BU14" s="25">
        <f t="shared" ca="1" si="35"/>
        <v>1072.3401100434842</v>
      </c>
      <c r="BV14" s="25">
        <f t="shared" ca="1" si="35"/>
        <v>1072.3401100434842</v>
      </c>
      <c r="BW14" s="25">
        <f t="shared" ca="1" si="35"/>
        <v>1114.1746155456583</v>
      </c>
      <c r="BX14" s="25">
        <f t="shared" ca="1" si="35"/>
        <v>1114.1746155456583</v>
      </c>
      <c r="BY14" s="25">
        <f t="shared" ca="1" si="35"/>
        <v>1114.1746155456583</v>
      </c>
      <c r="BZ14" s="25">
        <f t="shared" ca="1" si="35"/>
        <v>1114.1746155456583</v>
      </c>
      <c r="CA14" s="25">
        <f t="shared" ref="CA14:CH14" ca="1" si="36">IF(CA$10="","",SUMIF(OFFSET($C$18,0,0,$D$6,1),$C14,OFFSET(CA$18,0,0,$D$6,1)))</f>
        <v>1114.1746155456583</v>
      </c>
      <c r="CB14" s="25">
        <f t="shared" ca="1" si="36"/>
        <v>1114.1746155456583</v>
      </c>
      <c r="CC14" s="25">
        <f t="shared" ca="1" si="36"/>
        <v>1114.1746155456583</v>
      </c>
      <c r="CD14" s="25">
        <f t="shared" ca="1" si="36"/>
        <v>1114.1746155456583</v>
      </c>
      <c r="CE14" s="25">
        <f t="shared" ca="1" si="36"/>
        <v>1114.1746155456583</v>
      </c>
      <c r="CF14" s="25">
        <f t="shared" ca="1" si="36"/>
        <v>1114.1746155456583</v>
      </c>
      <c r="CG14" s="25">
        <f t="shared" ca="1" si="36"/>
        <v>1114.1746155456583</v>
      </c>
      <c r="CH14" s="25">
        <f t="shared" ca="1" si="36"/>
        <v>1114.1746155456583</v>
      </c>
      <c r="CM14" s="25">
        <f t="shared" ca="1" si="26"/>
        <v>18707.191678122173</v>
      </c>
      <c r="CN14" s="25">
        <f t="shared" ca="1" si="26"/>
        <v>15890.949083557856</v>
      </c>
      <c r="CO14" s="25">
        <f t="shared" ca="1" si="26"/>
        <v>15268.75697751229</v>
      </c>
      <c r="CP14" s="25">
        <f t="shared" ca="1" si="26"/>
        <v>15860.711507729562</v>
      </c>
      <c r="CQ14" s="25">
        <f t="shared" ca="1" si="26"/>
        <v>16479.954377022303</v>
      </c>
      <c r="CR14" s="25">
        <f t="shared" ca="1" si="26"/>
        <v>17130.050302481282</v>
      </c>
      <c r="CT14" s="25">
        <f t="shared" ref="CT14:DY14" ca="1" si="37">IF(CT$10="","",SUMIF(OFFSET($C$18,0,0,$D$6,1),$C14,OFFSET(CT$18,0,0,$D$6,1)))</f>
        <v>1000.9011469999999</v>
      </c>
      <c r="CU14" s="25">
        <f t="shared" ca="1" si="37"/>
        <v>794.94734870909087</v>
      </c>
      <c r="CV14" s="25">
        <f t="shared" ca="1" si="37"/>
        <v>1318.717719469091</v>
      </c>
      <c r="CW14" s="25">
        <f t="shared" ca="1" si="37"/>
        <v>1057.4535767135351</v>
      </c>
      <c r="CX14" s="25">
        <f t="shared" ca="1" si="37"/>
        <v>1181.1639863135351</v>
      </c>
      <c r="CY14" s="25">
        <f t="shared" ca="1" si="37"/>
        <v>1196.2217279135357</v>
      </c>
      <c r="CZ14" s="25">
        <f t="shared" ca="1" si="37"/>
        <v>3532.5105967802019</v>
      </c>
      <c r="DA14" s="25">
        <f t="shared" ca="1" si="37"/>
        <v>1494.2469207802014</v>
      </c>
      <c r="DB14" s="25">
        <f t="shared" ca="1" si="37"/>
        <v>1326.2305661802025</v>
      </c>
      <c r="DC14" s="25">
        <f t="shared" ca="1" si="37"/>
        <v>1733.1945891802022</v>
      </c>
      <c r="DD14" s="25">
        <f t="shared" ca="1" si="37"/>
        <v>1810.3616615976889</v>
      </c>
      <c r="DE14" s="25">
        <f t="shared" ca="1" si="37"/>
        <v>2261.2418374848885</v>
      </c>
      <c r="DF14" s="25">
        <f t="shared" ca="1" si="37"/>
        <v>1286.3962621783082</v>
      </c>
      <c r="DG14" s="25">
        <f t="shared" ca="1" si="37"/>
        <v>1289.1983272580719</v>
      </c>
      <c r="DH14" s="25">
        <f t="shared" ca="1" si="37"/>
        <v>1415.5445549124263</v>
      </c>
      <c r="DI14" s="25">
        <f t="shared" ca="1" si="37"/>
        <v>1326.6948804765589</v>
      </c>
      <c r="DJ14" s="25">
        <f t="shared" ca="1" si="37"/>
        <v>1302.492968833064</v>
      </c>
      <c r="DK14" s="25">
        <f t="shared" ca="1" si="37"/>
        <v>1306.7374543824335</v>
      </c>
      <c r="DL14" s="25">
        <f t="shared" ca="1" si="37"/>
        <v>1310.9885641676137</v>
      </c>
      <c r="DM14" s="25">
        <f t="shared" ca="1" si="37"/>
        <v>1315.239673952794</v>
      </c>
      <c r="DN14" s="25">
        <f t="shared" ca="1" si="37"/>
        <v>1319.4841595021633</v>
      </c>
      <c r="DO14" s="25">
        <f t="shared" ca="1" si="37"/>
        <v>1325.0342732708327</v>
      </c>
      <c r="DP14" s="25">
        <f t="shared" ca="1" si="37"/>
        <v>1328.9627327799799</v>
      </c>
      <c r="DQ14" s="25">
        <f t="shared" ca="1" si="37"/>
        <v>1364.1752318436097</v>
      </c>
      <c r="DR14" s="25">
        <f t="shared" ca="1" si="37"/>
        <v>1255.4631876917203</v>
      </c>
      <c r="DS14" s="25">
        <f t="shared" ca="1" si="37"/>
        <v>1255.5450356472631</v>
      </c>
      <c r="DT14" s="25">
        <f t="shared" ca="1" si="37"/>
        <v>1378.4613204557106</v>
      </c>
      <c r="DU14" s="25">
        <f t="shared" ca="1" si="37"/>
        <v>1284.9247315583484</v>
      </c>
      <c r="DV14" s="25">
        <f t="shared" ca="1" si="37"/>
        <v>1256.6137360953483</v>
      </c>
      <c r="DW14" s="25">
        <f t="shared" ca="1" si="37"/>
        <v>1256.6969446402818</v>
      </c>
      <c r="DX14" s="25">
        <f t="shared" ca="1" si="37"/>
        <v>1256.7801531852151</v>
      </c>
      <c r="DY14" s="25">
        <f t="shared" ca="1" si="37"/>
        <v>1256.8633617301487</v>
      </c>
      <c r="DZ14" s="25">
        <f t="shared" ref="DZ14:FE14" ca="1" si="38">IF(DZ$10="","",SUMIF(OFFSET($C$18,0,0,$D$6,1),$C14,OFFSET(DZ$18,0,0,$D$6,1)))</f>
        <v>1256.9465702750822</v>
      </c>
      <c r="EA14" s="25">
        <f t="shared" ca="1" si="38"/>
        <v>1258.7769527354728</v>
      </c>
      <c r="EB14" s="25">
        <f t="shared" ca="1" si="38"/>
        <v>1258.8624997934219</v>
      </c>
      <c r="EC14" s="25">
        <f t="shared" ca="1" si="38"/>
        <v>1292.8224837042758</v>
      </c>
      <c r="ED14" s="25">
        <f t="shared" ca="1" si="38"/>
        <v>1304.8905970434546</v>
      </c>
      <c r="EE14" s="25">
        <f t="shared" ca="1" si="38"/>
        <v>1304.9342260430087</v>
      </c>
      <c r="EF14" s="25">
        <f t="shared" ca="1" si="38"/>
        <v>1428.0806362639967</v>
      </c>
      <c r="EG14" s="25">
        <f t="shared" ca="1" si="38"/>
        <v>1334.2374840421169</v>
      </c>
      <c r="EH14" s="25">
        <f t="shared" ca="1" si="38"/>
        <v>1305.9469902164276</v>
      </c>
      <c r="EI14" s="25">
        <f t="shared" ca="1" si="38"/>
        <v>1305.9913510642593</v>
      </c>
      <c r="EJ14" s="25">
        <f t="shared" ca="1" si="38"/>
        <v>1306.0357119120911</v>
      </c>
      <c r="EK14" s="25">
        <f t="shared" ca="1" si="38"/>
        <v>1306.0800727599228</v>
      </c>
      <c r="EL14" s="25">
        <f t="shared" ca="1" si="38"/>
        <v>1306.1244336077546</v>
      </c>
      <c r="EM14" s="25">
        <f t="shared" ca="1" si="38"/>
        <v>1308.0367947301472</v>
      </c>
      <c r="EN14" s="25">
        <f t="shared" ca="1" si="38"/>
        <v>1308.0824078516987</v>
      </c>
      <c r="EO14" s="25">
        <f t="shared" ca="1" si="38"/>
        <v>1342.2708021946844</v>
      </c>
      <c r="EP14" s="25">
        <f t="shared" ca="1" si="38"/>
        <v>1356.3679574781738</v>
      </c>
      <c r="EQ14" s="25">
        <f t="shared" ca="1" si="38"/>
        <v>1356.4140267309408</v>
      </c>
      <c r="ER14" s="25">
        <f t="shared" ca="1" si="38"/>
        <v>1479.8339050173563</v>
      </c>
      <c r="ES14" s="25">
        <f t="shared" ca="1" si="38"/>
        <v>1385.7221652364751</v>
      </c>
      <c r="ET14" s="25">
        <f t="shared" ca="1" si="38"/>
        <v>1357.4891146700097</v>
      </c>
      <c r="EU14" s="25">
        <f t="shared" ca="1" si="38"/>
        <v>1357.5359614167028</v>
      </c>
      <c r="EV14" s="25">
        <f t="shared" ca="1" si="38"/>
        <v>1357.5828081633958</v>
      </c>
      <c r="EW14" s="25">
        <f t="shared" ca="1" si="38"/>
        <v>1357.6296549100889</v>
      </c>
      <c r="EX14" s="25">
        <f t="shared" ca="1" si="38"/>
        <v>1357.676501656782</v>
      </c>
      <c r="EY14" s="25">
        <f t="shared" ca="1" si="38"/>
        <v>1359.7146524646896</v>
      </c>
      <c r="EZ14" s="25">
        <f t="shared" ca="1" si="38"/>
        <v>1359.7628242362423</v>
      </c>
      <c r="FA14" s="25">
        <f t="shared" ca="1" si="38"/>
        <v>1394.2248050414435</v>
      </c>
      <c r="FB14" s="25">
        <f t="shared" ca="1" si="38"/>
        <v>1410.4145566225591</v>
      </c>
      <c r="FC14" s="25">
        <f t="shared" ca="1" si="38"/>
        <v>1410.4632101118273</v>
      </c>
      <c r="FD14" s="25">
        <f t="shared" ca="1" si="38"/>
        <v>1534.1365992175527</v>
      </c>
      <c r="FE14" s="25">
        <f t="shared" ca="1" si="38"/>
        <v>1439.7765170903638</v>
      </c>
      <c r="FF14" s="25">
        <f t="shared" ref="FF14:FM14" ca="1" si="39">IF(FF$10="","",SUMIF(OFFSET($C$18,0,0,$D$6,1),$C14,OFFSET(FF$18,0,0,$D$6,1)))</f>
        <v>1411.6012416595111</v>
      </c>
      <c r="FG14" s="25">
        <f t="shared" ca="1" si="39"/>
        <v>1411.6507191280816</v>
      </c>
      <c r="FH14" s="25">
        <f t="shared" ca="1" si="39"/>
        <v>1411.7001965966522</v>
      </c>
      <c r="FI14" s="25">
        <f t="shared" ca="1" si="39"/>
        <v>1411.7496740652227</v>
      </c>
      <c r="FJ14" s="25">
        <f t="shared" ca="1" si="39"/>
        <v>1411.7991515337931</v>
      </c>
      <c r="FK14" s="25">
        <f t="shared" ca="1" si="39"/>
        <v>1413.9803459785971</v>
      </c>
      <c r="FL14" s="25">
        <f t="shared" ca="1" si="39"/>
        <v>1414.0312336130876</v>
      </c>
      <c r="FM14" s="25">
        <f t="shared" ca="1" si="39"/>
        <v>1448.746856864035</v>
      </c>
    </row>
    <row r="15" spans="2:170" ht="15" customHeight="1">
      <c r="C15" s="172" t="s">
        <v>5</v>
      </c>
      <c r="D15" s="311"/>
      <c r="E15" s="311"/>
      <c r="F15" s="173"/>
      <c r="G15" s="174"/>
      <c r="H15" s="25">
        <f t="shared" ca="1" si="18"/>
        <v>14693.166510600831</v>
      </c>
      <c r="I15" s="25">
        <f t="shared" ca="1" si="18"/>
        <v>22171.147019217577</v>
      </c>
      <c r="J15" s="25">
        <f t="shared" ca="1" si="18"/>
        <v>18618.894795672284</v>
      </c>
      <c r="K15" s="25">
        <f t="shared" ca="1" si="18"/>
        <v>19113.965084906988</v>
      </c>
      <c r="L15" s="25">
        <f t="shared" ca="1" si="18"/>
        <v>19631.5184813218</v>
      </c>
      <c r="M15" s="25">
        <f t="shared" ca="1" si="18"/>
        <v>20162.7160892787</v>
      </c>
      <c r="O15" s="25">
        <f t="shared" ref="O15:X16" ca="1" si="40">IF(O$10="","",SUMIF(OFFSET($C$19,0,0,$D$6,1),$C15,OFFSET(O$19,0,0,$D$6,1)))</f>
        <v>1242.0608933333333</v>
      </c>
      <c r="P15" s="25">
        <f t="shared" ca="1" si="40"/>
        <v>1116.9259366666665</v>
      </c>
      <c r="Q15" s="25">
        <f t="shared" ca="1" si="40"/>
        <v>1186.91246</v>
      </c>
      <c r="R15" s="25">
        <f t="shared" ca="1" si="40"/>
        <v>1124.386115555556</v>
      </c>
      <c r="S15" s="25">
        <f t="shared" ca="1" si="40"/>
        <v>1092.8861115235561</v>
      </c>
      <c r="T15" s="25">
        <f t="shared" ca="1" si="40"/>
        <v>1415.9269695875546</v>
      </c>
      <c r="U15" s="25">
        <f t="shared" ca="1" si="40"/>
        <v>1222.7407955555559</v>
      </c>
      <c r="V15" s="25">
        <f t="shared" ca="1" si="40"/>
        <v>1260.5951188888889</v>
      </c>
      <c r="W15" s="25">
        <f t="shared" ca="1" si="40"/>
        <v>1167.0352063022219</v>
      </c>
      <c r="X15" s="25">
        <f t="shared" ca="1" si="40"/>
        <v>962.40435888888851</v>
      </c>
      <c r="Y15" s="25">
        <f t="shared" ref="Y15:AH16" ca="1" si="41">IF(Y$10="","",SUMIF(OFFSET($C$19,0,0,$D$6,1),$C15,OFFSET(Y$19,0,0,$D$6,1)))</f>
        <v>1429.1475700000001</v>
      </c>
      <c r="Z15" s="25">
        <f t="shared" ca="1" si="41"/>
        <v>1472.1449742986094</v>
      </c>
      <c r="AA15" s="25">
        <f t="shared" ca="1" si="41"/>
        <v>1532.9655034606271</v>
      </c>
      <c r="AB15" s="25">
        <f t="shared" ca="1" si="41"/>
        <v>1569.2521012732136</v>
      </c>
      <c r="AC15" s="25">
        <f t="shared" ca="1" si="41"/>
        <v>1784.6107056179671</v>
      </c>
      <c r="AD15" s="25">
        <f t="shared" ca="1" si="41"/>
        <v>1856.1409101470592</v>
      </c>
      <c r="AE15" s="25">
        <f t="shared" ca="1" si="41"/>
        <v>1726.9763082731133</v>
      </c>
      <c r="AF15" s="25">
        <f t="shared" ca="1" si="41"/>
        <v>1780.3332092048083</v>
      </c>
      <c r="AG15" s="25">
        <f t="shared" ca="1" si="41"/>
        <v>1833.768607330863</v>
      </c>
      <c r="AH15" s="25">
        <f t="shared" ca="1" si="41"/>
        <v>1887.2040054569156</v>
      </c>
      <c r="AI15" s="25">
        <f t="shared" ref="AI15:AR16" ca="1" si="42">IF(AI$10="","",SUMIF(OFFSET($C$19,0,0,$D$6,1),$C15,OFFSET(AI$19,0,0,$D$6,1)))</f>
        <v>1940.5609063886122</v>
      </c>
      <c r="AJ15" s="25">
        <f t="shared" ca="1" si="42"/>
        <v>1990.2160839770918</v>
      </c>
      <c r="AK15" s="25">
        <f t="shared" ca="1" si="42"/>
        <v>2039.7897377735057</v>
      </c>
      <c r="AL15" s="25">
        <f t="shared" ca="1" si="42"/>
        <v>2229.3289403138015</v>
      </c>
      <c r="AM15" s="25">
        <f t="shared" ca="1" si="42"/>
        <v>1485.1574692430247</v>
      </c>
      <c r="AN15" s="25">
        <f t="shared" ca="1" si="42"/>
        <v>1489.2994427994236</v>
      </c>
      <c r="AO15" s="25">
        <f t="shared" ca="1" si="42"/>
        <v>1661.2742225474371</v>
      </c>
      <c r="AP15" s="25">
        <f t="shared" ca="1" si="42"/>
        <v>1680.3793496804851</v>
      </c>
      <c r="AQ15" s="25">
        <f t="shared" ca="1" si="42"/>
        <v>1502.0388990978427</v>
      </c>
      <c r="AR15" s="25">
        <f t="shared" ca="1" si="42"/>
        <v>1506.259256561546</v>
      </c>
      <c r="AS15" s="25">
        <f t="shared" ref="AS15:BB16" ca="1" si="43">IF(AS$10="","",SUMIF(OFFSET($C$19,0,0,$D$6,1),$C15,OFFSET(AS$19,0,0,$D$6,1)))</f>
        <v>1510.5188059789043</v>
      </c>
      <c r="AT15" s="25">
        <f t="shared" ca="1" si="43"/>
        <v>1514.7783553962608</v>
      </c>
      <c r="AU15" s="25">
        <f t="shared" ca="1" si="43"/>
        <v>1518.9987128599655</v>
      </c>
      <c r="AV15" s="25">
        <f t="shared" ca="1" si="43"/>
        <v>1523.2582622773239</v>
      </c>
      <c r="AW15" s="25">
        <f t="shared" ca="1" si="43"/>
        <v>1527.4786197410276</v>
      </c>
      <c r="AX15" s="25">
        <f t="shared" ca="1" si="43"/>
        <v>1699.4533994890389</v>
      </c>
      <c r="AY15" s="25">
        <f t="shared" ca="1" si="43"/>
        <v>1533.9714015904206</v>
      </c>
      <c r="AZ15" s="25">
        <f t="shared" ca="1" si="43"/>
        <v>1536.6835565929036</v>
      </c>
      <c r="BA15" s="25">
        <f t="shared" ca="1" si="43"/>
        <v>1708.9123166850864</v>
      </c>
      <c r="BB15" s="25">
        <f t="shared" ca="1" si="43"/>
        <v>1724.9149040240977</v>
      </c>
      <c r="BC15" s="25">
        <f t="shared" ref="BC15:BL16" ca="1" si="44">IF(BC$10="","",SUMIF(OFFSET($C$19,0,0,$D$6,1),$C15,OFFSET(BC$19,0,0,$D$6,1)))</f>
        <v>1545.1512814823182</v>
      </c>
      <c r="BD15" s="25">
        <f t="shared" ca="1" si="44"/>
        <v>1547.9462514552924</v>
      </c>
      <c r="BE15" s="25">
        <f t="shared" ca="1" si="44"/>
        <v>1550.7826289135132</v>
      </c>
      <c r="BF15" s="25">
        <f t="shared" ca="1" si="44"/>
        <v>1553.6190063717327</v>
      </c>
      <c r="BG15" s="25">
        <f t="shared" ca="1" si="44"/>
        <v>1556.4139763447074</v>
      </c>
      <c r="BH15" s="25">
        <f t="shared" ca="1" si="44"/>
        <v>1559.2503538029273</v>
      </c>
      <c r="BI15" s="25">
        <f t="shared" ca="1" si="44"/>
        <v>1562.0453237759039</v>
      </c>
      <c r="BJ15" s="25">
        <f t="shared" ca="1" si="44"/>
        <v>1734.2740838680834</v>
      </c>
      <c r="BK15" s="25">
        <f t="shared" ca="1" si="44"/>
        <v>1576.3374206190379</v>
      </c>
      <c r="BL15" s="25">
        <f t="shared" ca="1" si="44"/>
        <v>1579.1306696734794</v>
      </c>
      <c r="BM15" s="25">
        <f t="shared" ref="BM15:BV16" ca="1" si="45">IF(BM$10="","",SUMIF(OFFSET($C$19,0,0,$D$6,1),$C15,OFFSET(BM$19,0,0,$D$6,1)))</f>
        <v>1753.141472636582</v>
      </c>
      <c r="BN15" s="25">
        <f t="shared" ca="1" si="45"/>
        <v>1767.5359135296267</v>
      </c>
      <c r="BO15" s="25">
        <f t="shared" ca="1" si="45"/>
        <v>1587.8604100324269</v>
      </c>
      <c r="BP15" s="25">
        <f t="shared" ca="1" si="45"/>
        <v>1590.7411573857744</v>
      </c>
      <c r="BQ15" s="25">
        <f t="shared" ca="1" si="45"/>
        <v>1593.6656538885759</v>
      </c>
      <c r="BR15" s="25">
        <f t="shared" ca="1" si="45"/>
        <v>1596.5901503913744</v>
      </c>
      <c r="BS15" s="25">
        <f t="shared" ca="1" si="45"/>
        <v>1599.4708977447228</v>
      </c>
      <c r="BT15" s="25">
        <f t="shared" ca="1" si="45"/>
        <v>1602.3953942475214</v>
      </c>
      <c r="BU15" s="25">
        <f t="shared" ca="1" si="45"/>
        <v>1605.2761416008707</v>
      </c>
      <c r="BV15" s="25">
        <f t="shared" ca="1" si="45"/>
        <v>1779.3731995718081</v>
      </c>
      <c r="BW15" s="25">
        <f t="shared" ref="BW15:CH16" ca="1" si="46">IF(BW$10="","",SUMIF(OFFSET($C$19,0,0,$D$6,1),$C15,OFFSET(BW$19,0,0,$D$6,1)))</f>
        <v>1619.8599790513858</v>
      </c>
      <c r="BX15" s="25">
        <f t="shared" ca="1" si="46"/>
        <v>1622.7369046352665</v>
      </c>
      <c r="BY15" s="25">
        <f t="shared" ca="1" si="46"/>
        <v>1798.4071003448048</v>
      </c>
      <c r="BZ15" s="25">
        <f t="shared" ca="1" si="46"/>
        <v>1811.3218766743648</v>
      </c>
      <c r="CA15" s="25">
        <f t="shared" ca="1" si="46"/>
        <v>1631.7374747810472</v>
      </c>
      <c r="CB15" s="25">
        <f t="shared" ca="1" si="46"/>
        <v>1634.7068487134629</v>
      </c>
      <c r="CC15" s="25">
        <f t="shared" ca="1" si="46"/>
        <v>1637.7224468201457</v>
      </c>
      <c r="CD15" s="25">
        <f t="shared" ca="1" si="46"/>
        <v>1640.7380449268285</v>
      </c>
      <c r="CE15" s="25">
        <f t="shared" ca="1" si="46"/>
        <v>1643.7074188592433</v>
      </c>
      <c r="CF15" s="25">
        <f t="shared" ca="1" si="46"/>
        <v>1646.723016965926</v>
      </c>
      <c r="CG15" s="25">
        <f t="shared" ca="1" si="46"/>
        <v>1649.6923908983426</v>
      </c>
      <c r="CH15" s="25">
        <f t="shared" ca="1" si="46"/>
        <v>1825.3625866078798</v>
      </c>
      <c r="CM15" s="25">
        <f t="shared" ca="1" si="26"/>
        <v>11612.5753927515</v>
      </c>
      <c r="CN15" s="25">
        <f t="shared" ca="1" si="26"/>
        <v>19431.008050509248</v>
      </c>
      <c r="CO15" s="25">
        <f t="shared" ca="1" si="26"/>
        <v>15823.953047589785</v>
      </c>
      <c r="CP15" s="25">
        <f t="shared" ca="1" si="26"/>
        <v>16291.073919343668</v>
      </c>
      <c r="CQ15" s="25">
        <f t="shared" ca="1" si="26"/>
        <v>16780.376840350888</v>
      </c>
      <c r="CR15" s="25">
        <f t="shared" ca="1" si="26"/>
        <v>17285.460744685239</v>
      </c>
      <c r="CT15" s="25">
        <f t="shared" ref="CT15:DC16" ca="1" si="47">IF(CT$10="","",SUMIF(OFFSET($C$19,0,0,$D$6,1),$C15,OFFSET(CT$19,0,0,$D$6,1)))</f>
        <v>396.47781000000009</v>
      </c>
      <c r="CU15" s="25">
        <f t="shared" ca="1" si="47"/>
        <v>248.33978000000002</v>
      </c>
      <c r="CV15" s="25">
        <f t="shared" ca="1" si="47"/>
        <v>329.12012609599998</v>
      </c>
      <c r="CW15" s="25">
        <f t="shared" ca="1" si="47"/>
        <v>267.10876888888924</v>
      </c>
      <c r="CX15" s="25">
        <f t="shared" ca="1" si="47"/>
        <v>230.80558888888891</v>
      </c>
      <c r="CY15" s="25">
        <f t="shared" ca="1" si="47"/>
        <v>245.80558888888896</v>
      </c>
      <c r="CZ15" s="25">
        <f t="shared" ca="1" si="47"/>
        <v>272.80558888888891</v>
      </c>
      <c r="DA15" s="25">
        <f t="shared" ca="1" si="47"/>
        <v>275.71119888888887</v>
      </c>
      <c r="DB15" s="25">
        <f t="shared" ca="1" si="47"/>
        <v>260.71790888888893</v>
      </c>
      <c r="DC15" s="25">
        <f t="shared" ca="1" si="47"/>
        <v>262.63692888888886</v>
      </c>
      <c r="DD15" s="25">
        <f t="shared" ref="DD15:DM16" ca="1" si="48">IF(DD$10="","",SUMIF(OFFSET($C$19,0,0,$D$6,1),$C15,OFFSET(DD$19,0,0,$D$6,1)))</f>
        <v>310.24686888888886</v>
      </c>
      <c r="DE15" s="25">
        <f t="shared" ca="1" si="48"/>
        <v>8512.7992355443876</v>
      </c>
      <c r="DF15" s="25">
        <f t="shared" ca="1" si="48"/>
        <v>643.972197269655</v>
      </c>
      <c r="DG15" s="25">
        <f t="shared" ca="1" si="48"/>
        <v>675.82491325585295</v>
      </c>
      <c r="DH15" s="25">
        <f t="shared" ca="1" si="48"/>
        <v>886.74963577421761</v>
      </c>
      <c r="DI15" s="25">
        <f t="shared" ca="1" si="48"/>
        <v>953.84595847692049</v>
      </c>
      <c r="DJ15" s="25">
        <f t="shared" ca="1" si="48"/>
        <v>820.24747477658593</v>
      </c>
      <c r="DK15" s="25">
        <f t="shared" ca="1" si="48"/>
        <v>869.17049388189275</v>
      </c>
      <c r="DL15" s="25">
        <f t="shared" ca="1" si="48"/>
        <v>918.17201018155788</v>
      </c>
      <c r="DM15" s="25">
        <f t="shared" ca="1" si="48"/>
        <v>967.17352648122289</v>
      </c>
      <c r="DN15" s="25">
        <f t="shared" ref="DN15:DW16" ca="1" si="49">IF(DN$10="","",SUMIF(OFFSET($C$19,0,0,$D$6,1),$C15,OFFSET(DN$19,0,0,$D$6,1)))</f>
        <v>1016.0965455865298</v>
      </c>
      <c r="DO15" s="25">
        <f t="shared" ca="1" si="49"/>
        <v>1061.3178413486207</v>
      </c>
      <c r="DP15" s="25">
        <f t="shared" ca="1" si="49"/>
        <v>1106.4576133186451</v>
      </c>
      <c r="DQ15" s="25">
        <f t="shared" ca="1" si="49"/>
        <v>9511.9798401575463</v>
      </c>
      <c r="DR15" s="25">
        <f t="shared" ca="1" si="49"/>
        <v>570.25551357985432</v>
      </c>
      <c r="DS15" s="25">
        <f t="shared" ca="1" si="49"/>
        <v>571.35288828213277</v>
      </c>
      <c r="DT15" s="25">
        <f t="shared" ca="1" si="49"/>
        <v>740.28306917602606</v>
      </c>
      <c r="DU15" s="25">
        <f t="shared" ca="1" si="49"/>
        <v>756.34359745495385</v>
      </c>
      <c r="DV15" s="25">
        <f t="shared" ca="1" si="49"/>
        <v>574.95854801819087</v>
      </c>
      <c r="DW15" s="25">
        <f t="shared" ca="1" si="49"/>
        <v>576.13430662777512</v>
      </c>
      <c r="DX15" s="25">
        <f t="shared" ref="DX15:EG16" ca="1" si="50">IF(DX$10="","",SUMIF(OFFSET($C$19,0,0,$D$6,1),$C15,OFFSET(DX$19,0,0,$D$6,1)))</f>
        <v>577.34925719101204</v>
      </c>
      <c r="DY15" s="25">
        <f t="shared" ca="1" si="50"/>
        <v>578.56420775424897</v>
      </c>
      <c r="DZ15" s="25">
        <f t="shared" ca="1" si="50"/>
        <v>579.7399663638331</v>
      </c>
      <c r="EA15" s="25">
        <f t="shared" ca="1" si="50"/>
        <v>580.95491692707003</v>
      </c>
      <c r="EB15" s="25">
        <f t="shared" ca="1" si="50"/>
        <v>582.13067553665417</v>
      </c>
      <c r="EC15" s="25">
        <f t="shared" ca="1" si="50"/>
        <v>9135.8861006780335</v>
      </c>
      <c r="ED15" s="25">
        <f t="shared" ca="1" si="50"/>
        <v>601.5477795217879</v>
      </c>
      <c r="EE15" s="25">
        <f t="shared" ca="1" si="50"/>
        <v>602.70718910866947</v>
      </c>
      <c r="EF15" s="25">
        <f t="shared" ca="1" si="50"/>
        <v>773.38320378525111</v>
      </c>
      <c r="EG15" s="25">
        <f t="shared" ca="1" si="50"/>
        <v>787.8330457086613</v>
      </c>
      <c r="EH15" s="25">
        <f t="shared" ref="EH15:EQ16" ca="1" si="51">IF(EH$10="","",SUMIF(OFFSET($C$19,0,0,$D$6,1),$C15,OFFSET(EH$19,0,0,$D$6,1)))</f>
        <v>606.5166777512801</v>
      </c>
      <c r="EI15" s="25">
        <f t="shared" ca="1" si="51"/>
        <v>607.75890230865309</v>
      </c>
      <c r="EJ15" s="25">
        <f t="shared" ca="1" si="51"/>
        <v>609.04253435127191</v>
      </c>
      <c r="EK15" s="25">
        <f t="shared" ca="1" si="51"/>
        <v>610.32616639389073</v>
      </c>
      <c r="EL15" s="25">
        <f t="shared" ca="1" si="51"/>
        <v>611.56839095126372</v>
      </c>
      <c r="EM15" s="25">
        <f t="shared" ca="1" si="51"/>
        <v>612.85202299388254</v>
      </c>
      <c r="EN15" s="25">
        <f t="shared" ca="1" si="51"/>
        <v>614.09424755125553</v>
      </c>
      <c r="EO15" s="25">
        <f t="shared" ca="1" si="51"/>
        <v>9253.4437589177996</v>
      </c>
      <c r="EP15" s="25">
        <f t="shared" ca="1" si="51"/>
        <v>634.589562329719</v>
      </c>
      <c r="EQ15" s="25">
        <f t="shared" ca="1" si="51"/>
        <v>635.81453851440301</v>
      </c>
      <c r="ER15" s="25">
        <f t="shared" ref="ER15:FA16" ca="1" si="52">IF(ER$10="","",SUMIF(OFFSET($C$19,0,0,$D$6,1),$C15,OFFSET(ER$19,0,0,$D$6,1)))</f>
        <v>808.25706860774847</v>
      </c>
      <c r="ES15" s="25">
        <f t="shared" ca="1" si="52"/>
        <v>821.08323663103602</v>
      </c>
      <c r="ET15" s="25">
        <f t="shared" ca="1" si="52"/>
        <v>639.83946026407887</v>
      </c>
      <c r="EU15" s="25">
        <f t="shared" ca="1" si="52"/>
        <v>641.15193474766886</v>
      </c>
      <c r="EV15" s="25">
        <f t="shared" ca="1" si="52"/>
        <v>642.50815838071173</v>
      </c>
      <c r="EW15" s="25">
        <f t="shared" ca="1" si="52"/>
        <v>643.86438201375472</v>
      </c>
      <c r="EX15" s="25">
        <f t="shared" ca="1" si="52"/>
        <v>645.17685649734472</v>
      </c>
      <c r="EY15" s="25">
        <f t="shared" ca="1" si="52"/>
        <v>646.53308013038759</v>
      </c>
      <c r="EZ15" s="25">
        <f t="shared" ca="1" si="52"/>
        <v>647.84555461397758</v>
      </c>
      <c r="FA15" s="25">
        <f t="shared" ca="1" si="52"/>
        <v>9373.7130076200574</v>
      </c>
      <c r="FB15" s="25">
        <f t="shared" ref="FB15:FM16" ca="1" si="53">IF(FB$10="","",SUMIF(OFFSET($C$19,0,0,$D$6,1),$C15,OFFSET(FB$19,0,0,$D$6,1)))</f>
        <v>669.47943206108164</v>
      </c>
      <c r="FC15" s="25">
        <f t="shared" ca="1" si="53"/>
        <v>670.77370894056583</v>
      </c>
      <c r="FD15" s="25">
        <f t="shared" ca="1" si="53"/>
        <v>844.86125594570717</v>
      </c>
      <c r="FE15" s="25">
        <f t="shared" ca="1" si="53"/>
        <v>856.19338357087042</v>
      </c>
      <c r="FF15" s="25">
        <f t="shared" ca="1" si="53"/>
        <v>675.02633297315617</v>
      </c>
      <c r="FG15" s="25">
        <f t="shared" ca="1" si="53"/>
        <v>676.41305820117486</v>
      </c>
      <c r="FH15" s="25">
        <f t="shared" ca="1" si="53"/>
        <v>677.84600760346086</v>
      </c>
      <c r="FI15" s="25">
        <f t="shared" ca="1" si="53"/>
        <v>679.27895700574675</v>
      </c>
      <c r="FJ15" s="25">
        <f t="shared" ca="1" si="53"/>
        <v>680.66568223376544</v>
      </c>
      <c r="FK15" s="25">
        <f t="shared" ca="1" si="53"/>
        <v>682.09863163605132</v>
      </c>
      <c r="FL15" s="25">
        <f t="shared" ca="1" si="53"/>
        <v>683.48535686407001</v>
      </c>
      <c r="FM15" s="25">
        <f t="shared" ca="1" si="53"/>
        <v>9489.3389376495888</v>
      </c>
    </row>
    <row r="16" spans="2:170" ht="15" customHeight="1">
      <c r="C16" s="172" t="s">
        <v>139</v>
      </c>
      <c r="D16" s="311"/>
      <c r="E16" s="311"/>
      <c r="F16" s="173"/>
      <c r="G16" s="174"/>
      <c r="H16" s="25">
        <f t="shared" ca="1" si="18"/>
        <v>1113.0809999999999</v>
      </c>
      <c r="I16" s="25">
        <f t="shared" ca="1" si="18"/>
        <v>1138.7350499999998</v>
      </c>
      <c r="J16" s="25">
        <f t="shared" ca="1" si="18"/>
        <v>1165.6718025000005</v>
      </c>
      <c r="K16" s="25">
        <f t="shared" ca="1" si="18"/>
        <v>1193.9553926250005</v>
      </c>
      <c r="L16" s="25">
        <f t="shared" ca="1" si="18"/>
        <v>1223.6531622562502</v>
      </c>
      <c r="M16" s="25">
        <f t="shared" ca="1" si="18"/>
        <v>1254.835820369063</v>
      </c>
      <c r="O16" s="25">
        <f t="shared" ca="1" si="40"/>
        <v>96.357489999999999</v>
      </c>
      <c r="P16" s="25">
        <f t="shared" ca="1" si="40"/>
        <v>96.357489999999999</v>
      </c>
      <c r="Q16" s="25">
        <f t="shared" ca="1" si="40"/>
        <v>96.357490000000013</v>
      </c>
      <c r="R16" s="25">
        <f t="shared" ca="1" si="40"/>
        <v>96.357489999999984</v>
      </c>
      <c r="S16" s="25">
        <f t="shared" ca="1" si="40"/>
        <v>90.956379999999996</v>
      </c>
      <c r="T16" s="25">
        <f t="shared" ca="1" si="40"/>
        <v>90.956379999999967</v>
      </c>
      <c r="U16" s="25">
        <f t="shared" ca="1" si="40"/>
        <v>90.956379999999996</v>
      </c>
      <c r="V16" s="25">
        <f t="shared" ca="1" si="40"/>
        <v>90.956379999999996</v>
      </c>
      <c r="W16" s="25">
        <f t="shared" ca="1" si="40"/>
        <v>90.956379999999996</v>
      </c>
      <c r="X16" s="25">
        <f t="shared" ca="1" si="40"/>
        <v>90.956379999999996</v>
      </c>
      <c r="Y16" s="25">
        <f t="shared" ca="1" si="41"/>
        <v>90.956379999999996</v>
      </c>
      <c r="Z16" s="25">
        <f t="shared" ca="1" si="41"/>
        <v>90.956379999999996</v>
      </c>
      <c r="AA16" s="25">
        <f t="shared" ca="1" si="41"/>
        <v>94.8945875</v>
      </c>
      <c r="AB16" s="25">
        <f t="shared" ca="1" si="41"/>
        <v>94.8945875</v>
      </c>
      <c r="AC16" s="25">
        <f t="shared" ca="1" si="41"/>
        <v>94.8945875</v>
      </c>
      <c r="AD16" s="25">
        <f t="shared" ca="1" si="41"/>
        <v>94.8945875</v>
      </c>
      <c r="AE16" s="25">
        <f t="shared" ca="1" si="41"/>
        <v>94.8945875</v>
      </c>
      <c r="AF16" s="25">
        <f t="shared" ca="1" si="41"/>
        <v>94.8945875</v>
      </c>
      <c r="AG16" s="25">
        <f t="shared" ca="1" si="41"/>
        <v>94.8945875</v>
      </c>
      <c r="AH16" s="25">
        <f t="shared" ca="1" si="41"/>
        <v>94.8945875</v>
      </c>
      <c r="AI16" s="25">
        <f t="shared" ca="1" si="42"/>
        <v>94.8945875</v>
      </c>
      <c r="AJ16" s="25">
        <f t="shared" ca="1" si="42"/>
        <v>94.8945875</v>
      </c>
      <c r="AK16" s="25">
        <f t="shared" ca="1" si="42"/>
        <v>94.8945875</v>
      </c>
      <c r="AL16" s="25">
        <f t="shared" ca="1" si="42"/>
        <v>94.8945875</v>
      </c>
      <c r="AM16" s="25">
        <f t="shared" ca="1" si="42"/>
        <v>97.13931687500002</v>
      </c>
      <c r="AN16" s="25">
        <f t="shared" ca="1" si="42"/>
        <v>97.13931687500002</v>
      </c>
      <c r="AO16" s="25">
        <f t="shared" ca="1" si="42"/>
        <v>97.13931687500002</v>
      </c>
      <c r="AP16" s="25">
        <f t="shared" ca="1" si="42"/>
        <v>97.13931687500002</v>
      </c>
      <c r="AQ16" s="25">
        <f t="shared" ca="1" si="42"/>
        <v>97.13931687500002</v>
      </c>
      <c r="AR16" s="25">
        <f t="shared" ca="1" si="42"/>
        <v>97.13931687500002</v>
      </c>
      <c r="AS16" s="25">
        <f t="shared" ca="1" si="43"/>
        <v>97.13931687500002</v>
      </c>
      <c r="AT16" s="25">
        <f t="shared" ca="1" si="43"/>
        <v>97.13931687500002</v>
      </c>
      <c r="AU16" s="25">
        <f t="shared" ca="1" si="43"/>
        <v>97.13931687500002</v>
      </c>
      <c r="AV16" s="25">
        <f t="shared" ca="1" si="43"/>
        <v>97.13931687500002</v>
      </c>
      <c r="AW16" s="25">
        <f t="shared" ca="1" si="43"/>
        <v>97.13931687500002</v>
      </c>
      <c r="AX16" s="25">
        <f t="shared" ca="1" si="43"/>
        <v>97.13931687500002</v>
      </c>
      <c r="AY16" s="25">
        <f t="shared" ca="1" si="43"/>
        <v>99.496282718750024</v>
      </c>
      <c r="AZ16" s="25">
        <f t="shared" ca="1" si="43"/>
        <v>99.496282718750024</v>
      </c>
      <c r="BA16" s="25">
        <f t="shared" ca="1" si="43"/>
        <v>99.496282718750024</v>
      </c>
      <c r="BB16" s="25">
        <f t="shared" ca="1" si="43"/>
        <v>99.496282718750024</v>
      </c>
      <c r="BC16" s="25">
        <f t="shared" ca="1" si="44"/>
        <v>99.496282718750024</v>
      </c>
      <c r="BD16" s="25">
        <f t="shared" ca="1" si="44"/>
        <v>99.496282718750024</v>
      </c>
      <c r="BE16" s="25">
        <f t="shared" ca="1" si="44"/>
        <v>99.496282718750024</v>
      </c>
      <c r="BF16" s="25">
        <f t="shared" ca="1" si="44"/>
        <v>99.496282718750024</v>
      </c>
      <c r="BG16" s="25">
        <f t="shared" ca="1" si="44"/>
        <v>99.496282718750024</v>
      </c>
      <c r="BH16" s="25">
        <f t="shared" ca="1" si="44"/>
        <v>99.496282718750024</v>
      </c>
      <c r="BI16" s="25">
        <f t="shared" ca="1" si="44"/>
        <v>99.496282718750024</v>
      </c>
      <c r="BJ16" s="25">
        <f t="shared" ca="1" si="44"/>
        <v>99.496282718750024</v>
      </c>
      <c r="BK16" s="25">
        <f t="shared" ca="1" si="44"/>
        <v>101.97109685468752</v>
      </c>
      <c r="BL16" s="25">
        <f t="shared" ca="1" si="44"/>
        <v>101.97109685468752</v>
      </c>
      <c r="BM16" s="25">
        <f t="shared" ca="1" si="45"/>
        <v>101.97109685468752</v>
      </c>
      <c r="BN16" s="25">
        <f t="shared" ca="1" si="45"/>
        <v>101.97109685468752</v>
      </c>
      <c r="BO16" s="25">
        <f t="shared" ca="1" si="45"/>
        <v>101.97109685468752</v>
      </c>
      <c r="BP16" s="25">
        <f t="shared" ca="1" si="45"/>
        <v>101.97109685468752</v>
      </c>
      <c r="BQ16" s="25">
        <f t="shared" ca="1" si="45"/>
        <v>101.97109685468752</v>
      </c>
      <c r="BR16" s="25">
        <f t="shared" ca="1" si="45"/>
        <v>101.97109685468752</v>
      </c>
      <c r="BS16" s="25">
        <f t="shared" ca="1" si="45"/>
        <v>101.97109685468752</v>
      </c>
      <c r="BT16" s="25">
        <f t="shared" ca="1" si="45"/>
        <v>101.97109685468752</v>
      </c>
      <c r="BU16" s="25">
        <f t="shared" ca="1" si="45"/>
        <v>101.97109685468752</v>
      </c>
      <c r="BV16" s="25">
        <f t="shared" ca="1" si="45"/>
        <v>101.97109685468752</v>
      </c>
      <c r="BW16" s="25">
        <f t="shared" ca="1" si="46"/>
        <v>104.5696516974219</v>
      </c>
      <c r="BX16" s="25">
        <f t="shared" ca="1" si="46"/>
        <v>104.5696516974219</v>
      </c>
      <c r="BY16" s="25">
        <f t="shared" ca="1" si="46"/>
        <v>104.5696516974219</v>
      </c>
      <c r="BZ16" s="25">
        <f t="shared" ca="1" si="46"/>
        <v>104.5696516974219</v>
      </c>
      <c r="CA16" s="25">
        <f t="shared" ca="1" si="46"/>
        <v>104.5696516974219</v>
      </c>
      <c r="CB16" s="25">
        <f t="shared" ca="1" si="46"/>
        <v>104.5696516974219</v>
      </c>
      <c r="CC16" s="25">
        <f t="shared" ca="1" si="46"/>
        <v>104.5696516974219</v>
      </c>
      <c r="CD16" s="25">
        <f t="shared" ca="1" si="46"/>
        <v>104.5696516974219</v>
      </c>
      <c r="CE16" s="25">
        <f t="shared" ca="1" si="46"/>
        <v>104.5696516974219</v>
      </c>
      <c r="CF16" s="25">
        <f t="shared" ca="1" si="46"/>
        <v>104.5696516974219</v>
      </c>
      <c r="CG16" s="25">
        <f t="shared" ca="1" si="46"/>
        <v>104.5696516974219</v>
      </c>
      <c r="CH16" s="25">
        <f t="shared" ca="1" si="46"/>
        <v>104.5696516974219</v>
      </c>
      <c r="CM16" s="25">
        <f t="shared" ca="1" si="26"/>
        <v>925.42500000000007</v>
      </c>
      <c r="CN16" s="25">
        <f t="shared" ca="1" si="26"/>
        <v>951.07904999999994</v>
      </c>
      <c r="CO16" s="25">
        <f t="shared" ca="1" si="26"/>
        <v>978.01580250000006</v>
      </c>
      <c r="CP16" s="25">
        <f t="shared" ca="1" si="26"/>
        <v>1006.2993926250001</v>
      </c>
      <c r="CQ16" s="25">
        <f t="shared" ca="1" si="26"/>
        <v>1035.9971622562502</v>
      </c>
      <c r="CR16" s="25">
        <f t="shared" ca="1" si="26"/>
        <v>1067.1798203690626</v>
      </c>
      <c r="CT16" s="25">
        <f t="shared" ca="1" si="47"/>
        <v>196.63949000000002</v>
      </c>
      <c r="CU16" s="25">
        <f t="shared" ca="1" si="47"/>
        <v>50.711489999999998</v>
      </c>
      <c r="CV16" s="25">
        <f t="shared" ca="1" si="47"/>
        <v>115.06748999999999</v>
      </c>
      <c r="CW16" s="25">
        <f t="shared" ca="1" si="47"/>
        <v>65.940489999999983</v>
      </c>
      <c r="CX16" s="25">
        <f t="shared" ca="1" si="47"/>
        <v>42.108380000000004</v>
      </c>
      <c r="CY16" s="25">
        <f t="shared" ca="1" si="47"/>
        <v>43.565379999999976</v>
      </c>
      <c r="CZ16" s="25">
        <f t="shared" ca="1" si="47"/>
        <v>43.565380000000005</v>
      </c>
      <c r="DA16" s="25">
        <f t="shared" ca="1" si="47"/>
        <v>43.565380000000005</v>
      </c>
      <c r="DB16" s="25">
        <f t="shared" ca="1" si="47"/>
        <v>43.565380000000005</v>
      </c>
      <c r="DC16" s="25">
        <f t="shared" ca="1" si="47"/>
        <v>43.565380000000005</v>
      </c>
      <c r="DD16" s="25">
        <f t="shared" ca="1" si="48"/>
        <v>43.565380000000005</v>
      </c>
      <c r="DE16" s="25">
        <f t="shared" ca="1" si="48"/>
        <v>193.56538</v>
      </c>
      <c r="DF16" s="25">
        <f t="shared" ca="1" si="48"/>
        <v>195.17658750000001</v>
      </c>
      <c r="DG16" s="25">
        <f t="shared" ca="1" si="48"/>
        <v>49.248587500000006</v>
      </c>
      <c r="DH16" s="25">
        <f t="shared" ca="1" si="48"/>
        <v>113.60458750000001</v>
      </c>
      <c r="DI16" s="25">
        <f t="shared" ca="1" si="48"/>
        <v>64.477587499999998</v>
      </c>
      <c r="DJ16" s="25">
        <f t="shared" ca="1" si="48"/>
        <v>46.046587500000008</v>
      </c>
      <c r="DK16" s="25">
        <f t="shared" ca="1" si="48"/>
        <v>47.503587500000009</v>
      </c>
      <c r="DL16" s="25">
        <f t="shared" ca="1" si="48"/>
        <v>47.503587500000009</v>
      </c>
      <c r="DM16" s="25">
        <f t="shared" ca="1" si="48"/>
        <v>47.503587500000009</v>
      </c>
      <c r="DN16" s="25">
        <f t="shared" ca="1" si="49"/>
        <v>47.503587500000009</v>
      </c>
      <c r="DO16" s="25">
        <f t="shared" ca="1" si="49"/>
        <v>47.503587500000009</v>
      </c>
      <c r="DP16" s="25">
        <f t="shared" ca="1" si="49"/>
        <v>47.503587500000009</v>
      </c>
      <c r="DQ16" s="25">
        <f t="shared" ca="1" si="49"/>
        <v>197.50358750000001</v>
      </c>
      <c r="DR16" s="25">
        <f t="shared" ca="1" si="49"/>
        <v>197.42131687500003</v>
      </c>
      <c r="DS16" s="25">
        <f t="shared" ca="1" si="49"/>
        <v>51.493316875000012</v>
      </c>
      <c r="DT16" s="25">
        <f t="shared" ca="1" si="49"/>
        <v>115.849316875</v>
      </c>
      <c r="DU16" s="25">
        <f t="shared" ca="1" si="49"/>
        <v>66.722316875000018</v>
      </c>
      <c r="DV16" s="25">
        <f t="shared" ca="1" si="49"/>
        <v>48.291316875000014</v>
      </c>
      <c r="DW16" s="25">
        <f t="shared" ca="1" si="49"/>
        <v>49.748316875000015</v>
      </c>
      <c r="DX16" s="25">
        <f t="shared" ca="1" si="50"/>
        <v>49.748316875000015</v>
      </c>
      <c r="DY16" s="25">
        <f t="shared" ca="1" si="50"/>
        <v>49.748316875000015</v>
      </c>
      <c r="DZ16" s="25">
        <f t="shared" ca="1" si="50"/>
        <v>49.748316875000015</v>
      </c>
      <c r="EA16" s="25">
        <f t="shared" ca="1" si="50"/>
        <v>49.748316875000015</v>
      </c>
      <c r="EB16" s="25">
        <f t="shared" ca="1" si="50"/>
        <v>49.748316875000015</v>
      </c>
      <c r="EC16" s="25">
        <f t="shared" ca="1" si="50"/>
        <v>199.74831687500003</v>
      </c>
      <c r="ED16" s="25">
        <f t="shared" ca="1" si="50"/>
        <v>199.77828271875003</v>
      </c>
      <c r="EE16" s="25">
        <f t="shared" ca="1" si="50"/>
        <v>53.850282718750016</v>
      </c>
      <c r="EF16" s="25">
        <f t="shared" ca="1" si="50"/>
        <v>118.20628271875</v>
      </c>
      <c r="EG16" s="25">
        <f t="shared" ca="1" si="50"/>
        <v>69.079282718750022</v>
      </c>
      <c r="EH16" s="25">
        <f t="shared" ca="1" si="51"/>
        <v>50.648282718750018</v>
      </c>
      <c r="EI16" s="25">
        <f t="shared" ca="1" si="51"/>
        <v>52.105282718750018</v>
      </c>
      <c r="EJ16" s="25">
        <f t="shared" ca="1" si="51"/>
        <v>52.105282718750018</v>
      </c>
      <c r="EK16" s="25">
        <f t="shared" ca="1" si="51"/>
        <v>52.105282718750018</v>
      </c>
      <c r="EL16" s="25">
        <f t="shared" ca="1" si="51"/>
        <v>52.105282718750018</v>
      </c>
      <c r="EM16" s="25">
        <f t="shared" ca="1" si="51"/>
        <v>52.105282718750018</v>
      </c>
      <c r="EN16" s="25">
        <f t="shared" ca="1" si="51"/>
        <v>52.105282718750018</v>
      </c>
      <c r="EO16" s="25">
        <f t="shared" ca="1" si="51"/>
        <v>202.10528271875003</v>
      </c>
      <c r="EP16" s="25">
        <f t="shared" ca="1" si="51"/>
        <v>202.25309685468753</v>
      </c>
      <c r="EQ16" s="25">
        <f t="shared" ca="1" si="51"/>
        <v>56.325096854687516</v>
      </c>
      <c r="ER16" s="25">
        <f t="shared" ca="1" si="52"/>
        <v>120.68109685468751</v>
      </c>
      <c r="ES16" s="25">
        <f t="shared" ca="1" si="52"/>
        <v>71.554096854687515</v>
      </c>
      <c r="ET16" s="25">
        <f t="shared" ca="1" si="52"/>
        <v>53.123096854687518</v>
      </c>
      <c r="EU16" s="25">
        <f t="shared" ca="1" si="52"/>
        <v>54.580096854687518</v>
      </c>
      <c r="EV16" s="25">
        <f t="shared" ca="1" si="52"/>
        <v>54.580096854687518</v>
      </c>
      <c r="EW16" s="25">
        <f t="shared" ca="1" si="52"/>
        <v>54.580096854687518</v>
      </c>
      <c r="EX16" s="25">
        <f t="shared" ca="1" si="52"/>
        <v>54.580096854687518</v>
      </c>
      <c r="EY16" s="25">
        <f t="shared" ca="1" si="52"/>
        <v>54.580096854687518</v>
      </c>
      <c r="EZ16" s="25">
        <f t="shared" ca="1" si="52"/>
        <v>54.580096854687518</v>
      </c>
      <c r="FA16" s="25">
        <f t="shared" ca="1" si="52"/>
        <v>204.58009685468753</v>
      </c>
      <c r="FB16" s="25">
        <f t="shared" ca="1" si="53"/>
        <v>204.85165169742191</v>
      </c>
      <c r="FC16" s="25">
        <f t="shared" ca="1" si="53"/>
        <v>58.923651697421896</v>
      </c>
      <c r="FD16" s="25">
        <f t="shared" ca="1" si="53"/>
        <v>123.27965169742188</v>
      </c>
      <c r="FE16" s="25">
        <f t="shared" ca="1" si="53"/>
        <v>74.152651697421902</v>
      </c>
      <c r="FF16" s="25">
        <f t="shared" ca="1" si="53"/>
        <v>55.721651697421898</v>
      </c>
      <c r="FG16" s="25">
        <f t="shared" ca="1" si="53"/>
        <v>57.178651697421898</v>
      </c>
      <c r="FH16" s="25">
        <f t="shared" ca="1" si="53"/>
        <v>57.178651697421898</v>
      </c>
      <c r="FI16" s="25">
        <f t="shared" ca="1" si="53"/>
        <v>57.178651697421898</v>
      </c>
      <c r="FJ16" s="25">
        <f t="shared" ca="1" si="53"/>
        <v>57.178651697421898</v>
      </c>
      <c r="FK16" s="25">
        <f t="shared" ca="1" si="53"/>
        <v>57.178651697421898</v>
      </c>
      <c r="FL16" s="25">
        <f t="shared" ca="1" si="53"/>
        <v>57.178651697421898</v>
      </c>
      <c r="FM16" s="25">
        <f t="shared" ca="1" si="53"/>
        <v>207.17865169742191</v>
      </c>
    </row>
    <row r="17" spans="2:169" ht="15" customHeight="1">
      <c r="B17" s="170"/>
      <c r="CM17" s="254"/>
      <c r="CN17" s="254"/>
      <c r="CO17" s="254"/>
      <c r="CP17" s="254"/>
      <c r="CQ17" s="254"/>
      <c r="CR17" s="254"/>
    </row>
    <row r="18" spans="2:169" ht="15" customHeight="1">
      <c r="C18" s="323" t="s">
        <v>3</v>
      </c>
      <c r="D18" s="314" t="s">
        <v>289</v>
      </c>
      <c r="E18" s="314" t="s">
        <v>370</v>
      </c>
      <c r="F18" s="323" t="s">
        <v>2</v>
      </c>
      <c r="G18" s="175"/>
      <c r="H18" s="226">
        <v>0.16</v>
      </c>
      <c r="I18" s="226">
        <v>0.16</v>
      </c>
      <c r="J18" s="226">
        <v>0.16</v>
      </c>
      <c r="K18" s="226">
        <v>0.16</v>
      </c>
      <c r="L18" s="226">
        <v>0.16</v>
      </c>
      <c r="M18" s="226">
        <v>0.16</v>
      </c>
      <c r="O18" s="259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  <c r="AN18" s="260"/>
      <c r="AO18" s="260"/>
      <c r="AP18" s="260"/>
      <c r="AQ18" s="260"/>
      <c r="AR18" s="260"/>
      <c r="AS18" s="260"/>
      <c r="AT18" s="260"/>
      <c r="AU18" s="260"/>
      <c r="AV18" s="260"/>
      <c r="AW18" s="260"/>
      <c r="AX18" s="260"/>
      <c r="AY18" s="260"/>
      <c r="AZ18" s="260"/>
      <c r="BA18" s="260"/>
      <c r="BB18" s="260"/>
      <c r="BC18" s="260"/>
      <c r="BD18" s="260"/>
      <c r="BE18" s="260"/>
      <c r="BF18" s="260"/>
      <c r="BG18" s="260"/>
      <c r="BH18" s="260"/>
      <c r="BI18" s="260"/>
      <c r="BJ18" s="260"/>
      <c r="BK18" s="260"/>
      <c r="BL18" s="260"/>
      <c r="BM18" s="260"/>
      <c r="BN18" s="260"/>
      <c r="BO18" s="260"/>
      <c r="BP18" s="260"/>
      <c r="BQ18" s="260"/>
      <c r="BR18" s="260"/>
      <c r="BS18" s="260"/>
      <c r="BT18" s="260"/>
      <c r="BU18" s="260"/>
      <c r="BV18" s="260"/>
      <c r="BW18" s="260"/>
      <c r="BX18" s="260"/>
      <c r="BY18" s="260"/>
      <c r="BZ18" s="260"/>
      <c r="CA18" s="260"/>
      <c r="CB18" s="260"/>
      <c r="CC18" s="260"/>
      <c r="CD18" s="260"/>
      <c r="CE18" s="260"/>
      <c r="CF18" s="260"/>
      <c r="CG18" s="260"/>
      <c r="CH18" s="261"/>
      <c r="CJ18" s="285"/>
      <c r="CK18" s="286"/>
      <c r="CM18" s="25">
        <f t="shared" ref="CM18:CR18" ca="1" si="54">IF(OR(CM$9="",CM$10=""),"",SUM(OFFSET($CT18,0,CM$4-1,1,CM$5-CM$4+1)))</f>
        <v>4529.0956351221739</v>
      </c>
      <c r="CN18" s="25">
        <f t="shared" ca="1" si="54"/>
        <v>4907.044461157855</v>
      </c>
      <c r="CO18" s="25">
        <f t="shared" ca="1" si="54"/>
        <v>3877.0471239922881</v>
      </c>
      <c r="CP18" s="25">
        <f t="shared" ca="1" si="54"/>
        <v>4040.8061615335623</v>
      </c>
      <c r="CQ18" s="25">
        <f t="shared" ca="1" si="54"/>
        <v>4210.4437635165013</v>
      </c>
      <c r="CR18" s="25">
        <f t="shared" ca="1" si="54"/>
        <v>4388.4541583001983</v>
      </c>
      <c r="CT18" s="25">
        <f t="array" aca="1" ref="CT18" ca="1">IF(CT$10="","",SUM((CT$9&gt;=$H$9:$M$9)*(CT$10&lt;=$H$10:$M$10)*($H$18:$M$18)*(+CT$60+SUMIF(OFFSET($E$19,0,0,$D$6,1),TRUE,OFFSET(O$19,0,0,$D$6,1))+'3B_GASTOS_PERSONAL'!CT$42+SUMIF(OFFSET('3B_GASTOS_PERSONAL'!$E$15,0,0,'3B_GASTOS_PERSONAL'!$D$6,1),TRUE,OFFSET('3B_GASTOS_PERSONAL'!O$15,0,0,'3B_GASTOS_PERSONAL'!$D$6,1)))))</f>
        <v>298.56592800000004</v>
      </c>
      <c r="CU18" s="25">
        <f t="array" aca="1" ref="CU18" ca="1">IF(CU$10="","",SUM((CU$9&gt;=$H$9:$M$9)*(CU$10&lt;=$H$10:$M$10)*($H$18:$M$18)*(+CU$60+SUMIF(OFFSET($E$19,0,0,$D$6,1),TRUE,OFFSET(P$19,0,0,$D$6,1))+'3B_GASTOS_PERSONAL'!CU$42+SUMIF(OFFSET('3B_GASTOS_PERSONAL'!$E$15,0,0,'3B_GASTOS_PERSONAL'!$D$6,1),TRUE,OFFSET('3B_GASTOS_PERSONAL'!P$15,0,0,'3B_GASTOS_PERSONAL'!$D$6,1)))))</f>
        <v>223.29850370909094</v>
      </c>
      <c r="CV18" s="25">
        <f t="array" aca="1" ref="CV18" ca="1">IF(CV$10="","",SUM((CV$9&gt;=$H$9:$M$9)*(CV$10&lt;=$H$10:$M$10)*($H$18:$M$18)*(+CV$60+SUMIF(OFFSET($E$19,0,0,$D$6,1),TRUE,OFFSET(Q$19,0,0,$D$6,1))+'3B_GASTOS_PERSONAL'!CV$42+SUMIF(OFFSET('3B_GASTOS_PERSONAL'!$E$15,0,0,'3B_GASTOS_PERSONAL'!$D$6,1),TRUE,OFFSET('3B_GASTOS_PERSONAL'!Q$15,0,0,'3B_GASTOS_PERSONAL'!$D$6,1)))))</f>
        <v>408.65194946909099</v>
      </c>
      <c r="CW18" s="25">
        <f t="array" aca="1" ref="CW18" ca="1">IF(CW$10="","",SUM((CW$9&gt;=$H$9:$M$9)*(CW$10&lt;=$H$10:$M$10)*($H$18:$M$18)*(+CW$60+SUMIF(OFFSET($E$19,0,0,$D$6,1),TRUE,OFFSET(R$19,0,0,$D$6,1))+'3B_GASTOS_PERSONAL'!CW$42+SUMIF(OFFSET('3B_GASTOS_PERSONAL'!$E$15,0,0,'3B_GASTOS_PERSONAL'!$D$6,1),TRUE,OFFSET('3B_GASTOS_PERSONAL'!R$15,0,0,'3B_GASTOS_PERSONAL'!$D$6,1)))))</f>
        <v>283.46644671353528</v>
      </c>
      <c r="CX18" s="25">
        <f t="array" aca="1" ref="CX18" ca="1">IF(CX$10="","",SUM((CX$9&gt;=$H$9:$M$9)*(CX$10&lt;=$H$10:$M$10)*($H$18:$M$18)*(+CX$60+SUMIF(OFFSET($E$19,0,0,$D$6,1),TRUE,OFFSET(S$19,0,0,$D$6,1))+'3B_GASTOS_PERSONAL'!CX$42+SUMIF(OFFSET('3B_GASTOS_PERSONAL'!$E$15,0,0,'3B_GASTOS_PERSONAL'!$D$6,1),TRUE,OFFSET('3B_GASTOS_PERSONAL'!S$15,0,0,'3B_GASTOS_PERSONAL'!$D$6,1)))))</f>
        <v>313.12966531353538</v>
      </c>
      <c r="CY18" s="25">
        <f t="array" aca="1" ref="CY18" ca="1">IF(CY$10="","",SUM((CY$9&gt;=$H$9:$M$9)*(CY$10&lt;=$H$10:$M$10)*($H$18:$M$18)*(+CY$60+SUMIF(OFFSET($E$19,0,0,$D$6,1),TRUE,OFFSET(T$19,0,0,$D$6,1))+'3B_GASTOS_PERSONAL'!CY$42+SUMIF(OFFSET('3B_GASTOS_PERSONAL'!$E$15,0,0,'3B_GASTOS_PERSONAL'!$D$6,1),TRUE,OFFSET('3B_GASTOS_PERSONAL'!T$15,0,0,'3B_GASTOS_PERSONAL'!$D$6,1)))))</f>
        <v>350.14086691353543</v>
      </c>
      <c r="CZ18" s="25">
        <f t="array" aca="1" ref="CZ18" ca="1">IF(CZ$10="","",SUM((CZ$9&gt;=$H$9:$M$9)*(CZ$10&lt;=$H$10:$M$10)*($H$18:$M$18)*(+CZ$60+SUMIF(OFFSET($E$19,0,0,$D$6,1),TRUE,OFFSET(U$19,0,0,$D$6,1))+'3B_GASTOS_PERSONAL'!CZ$42+SUMIF(OFFSET('3B_GASTOS_PERSONAL'!$E$15,0,0,'3B_GASTOS_PERSONAL'!$D$6,1),TRUE,OFFSET('3B_GASTOS_PERSONAL'!U$15,0,0,'3B_GASTOS_PERSONAL'!$D$6,1)))))</f>
        <v>661.64050811353536</v>
      </c>
      <c r="DA18" s="25">
        <f t="array" aca="1" ref="DA18" ca="1">IF(DA$10="","",SUM((DA$9&gt;=$H$9:$M$9)*(DA$10&lt;=$H$10:$M$10)*($H$18:$M$18)*(+DA$60+SUMIF(OFFSET($E$19,0,0,$D$6,1),TRUE,OFFSET(V$19,0,0,$D$6,1))+'3B_GASTOS_PERSONAL'!DA$42+SUMIF(OFFSET('3B_GASTOS_PERSONAL'!$E$15,0,0,'3B_GASTOS_PERSONAL'!$D$6,1),TRUE,OFFSET('3B_GASTOS_PERSONAL'!V$15,0,0,'3B_GASTOS_PERSONAL'!$D$6,1)))))</f>
        <v>363.39599011353522</v>
      </c>
      <c r="DB18" s="25">
        <f t="array" aca="1" ref="DB18" ca="1">IF(DB$10="","",SUM((DB$9&gt;=$H$9:$M$9)*(DB$10&lt;=$H$10:$M$10)*($H$18:$M$18)*(+DB$60+SUMIF(OFFSET($E$19,0,0,$D$6,1),TRUE,OFFSET(W$19,0,0,$D$6,1))+'3B_GASTOS_PERSONAL'!DB$42+SUMIF(OFFSET('3B_GASTOS_PERSONAL'!$E$15,0,0,'3B_GASTOS_PERSONAL'!$D$6,1),TRUE,OFFSET('3B_GASTOS_PERSONAL'!W$15,0,0,'3B_GASTOS_PERSONAL'!$D$6,1)))))</f>
        <v>310.96657451353525</v>
      </c>
      <c r="DC18" s="25">
        <f t="array" aca="1" ref="DC18" ca="1">IF(DC$10="","",SUM((DC$9&gt;=$H$9:$M$9)*(DC$10&lt;=$H$10:$M$10)*($H$18:$M$18)*(+DC$60+SUMIF(OFFSET($E$19,0,0,$D$6,1),TRUE,OFFSET(X$19,0,0,$D$6,1))+'3B_GASTOS_PERSONAL'!DC$42+SUMIF(OFFSET('3B_GASTOS_PERSONAL'!$E$15,0,0,'3B_GASTOS_PERSONAL'!$D$6,1),TRUE,OFFSET('3B_GASTOS_PERSONAL'!X$15,0,0,'3B_GASTOS_PERSONAL'!$D$6,1)))))</f>
        <v>382.44903651353553</v>
      </c>
      <c r="DD18" s="25">
        <f t="array" aca="1" ref="DD18" ca="1">IF(DD$10="","",SUM((DD$9&gt;=$H$9:$M$9)*(DD$10&lt;=$H$10:$M$10)*($H$18:$M$18)*(+DD$60+SUMIF(OFFSET($E$19,0,0,$D$6,1),TRUE,OFFSET(Y$19,0,0,$D$6,1))+'3B_GASTOS_PERSONAL'!DD$42+SUMIF(OFFSET('3B_GASTOS_PERSONAL'!$E$15,0,0,'3B_GASTOS_PERSONAL'!$D$6,1),TRUE,OFFSET('3B_GASTOS_PERSONAL'!Y$15,0,0,'3B_GASTOS_PERSONAL'!$D$6,1)))))</f>
        <v>416.25499493102222</v>
      </c>
      <c r="DE18" s="25">
        <f t="array" aca="1" ref="DE18" ca="1">IF(DE$10="","",SUM((DE$9&gt;=$H$9:$M$9)*(DE$10&lt;=$H$10:$M$10)*($H$18:$M$18)*(+DE$60+SUMIF(OFFSET($E$19,0,0,$D$6,1),TRUE,OFFSET(Z$19,0,0,$D$6,1))+'3B_GASTOS_PERSONAL'!DE$42+SUMIF(OFFSET('3B_GASTOS_PERSONAL'!$E$15,0,0,'3B_GASTOS_PERSONAL'!$D$6,1),TRUE,OFFSET('3B_GASTOS_PERSONAL'!Z$15,0,0,'3B_GASTOS_PERSONAL'!$D$6,1)))))</f>
        <v>517.13517081822215</v>
      </c>
      <c r="DF18" s="25">
        <f t="array" aca="1" ref="DF18" ca="1">IF(DF$10="","",SUM((DF$9&gt;=$H$9:$M$9)*(DF$10&lt;=$H$10:$M$10)*($H$18:$M$18)*(+DF$60+SUMIF(OFFSET($E$19,0,0,$D$6,1),TRUE,OFFSET(AA$19,0,0,$D$6,1))+'3B_GASTOS_PERSONAL'!DF$42+SUMIF(OFFSET('3B_GASTOS_PERSONAL'!$E$15,0,0,'3B_GASTOS_PERSONAL'!$D$6,1),TRUE,OFFSET('3B_GASTOS_PERSONAL'!AA$15,0,0,'3B_GASTOS_PERSONAL'!$D$6,1)))))</f>
        <v>371.07087697830804</v>
      </c>
      <c r="DG18" s="25">
        <f t="array" aca="1" ref="DG18" ca="1">IF(DG$10="","",SUM((DG$9&gt;=$H$9:$M$9)*(DG$10&lt;=$H$10:$M$10)*($H$18:$M$18)*(+DG$60+SUMIF(OFFSET($E$19,0,0,$D$6,1),TRUE,OFFSET(AB$19,0,0,$D$6,1))+'3B_GASTOS_PERSONAL'!DG$42+SUMIF(OFFSET('3B_GASTOS_PERSONAL'!$E$15,0,0,'3B_GASTOS_PERSONAL'!$D$6,1),TRUE,OFFSET('3B_GASTOS_PERSONAL'!AB$15,0,0,'3B_GASTOS_PERSONAL'!$D$6,1)))))</f>
        <v>373.87294205807171</v>
      </c>
      <c r="DH18" s="25">
        <f t="array" aca="1" ref="DH18" ca="1">IF(DH$10="","",SUM((DH$9&gt;=$H$9:$M$9)*(DH$10&lt;=$H$10:$M$10)*($H$18:$M$18)*(+DH$60+SUMIF(OFFSET($E$19,0,0,$D$6,1),TRUE,OFFSET(AC$19,0,0,$D$6,1))+'3B_GASTOS_PERSONAL'!DH$42+SUMIF(OFFSET('3B_GASTOS_PERSONAL'!$E$15,0,0,'3B_GASTOS_PERSONAL'!$D$6,1),TRUE,OFFSET('3B_GASTOS_PERSONAL'!AC$15,0,0,'3B_GASTOS_PERSONAL'!$D$6,1)))))</f>
        <v>500.21916971242609</v>
      </c>
      <c r="DI18" s="25">
        <f t="array" aca="1" ref="DI18" ca="1">IF(DI$10="","",SUM((DI$9&gt;=$H$9:$M$9)*(DI$10&lt;=$H$10:$M$10)*($H$18:$M$18)*(+DI$60+SUMIF(OFFSET($E$19,0,0,$D$6,1),TRUE,OFFSET(AD$19,0,0,$D$6,1))+'3B_GASTOS_PERSONAL'!DI$42+SUMIF(OFFSET('3B_GASTOS_PERSONAL'!$E$15,0,0,'3B_GASTOS_PERSONAL'!$D$6,1),TRUE,OFFSET('3B_GASTOS_PERSONAL'!AD$15,0,0,'3B_GASTOS_PERSONAL'!$D$6,1)))))</f>
        <v>411.36949527655884</v>
      </c>
      <c r="DJ18" s="25">
        <f t="array" aca="1" ref="DJ18" ca="1">IF(DJ$10="","",SUM((DJ$9&gt;=$H$9:$M$9)*(DJ$10&lt;=$H$10:$M$10)*($H$18:$M$18)*(+DJ$60+SUMIF(OFFSET($E$19,0,0,$D$6,1),TRUE,OFFSET(AE$19,0,0,$D$6,1))+'3B_GASTOS_PERSONAL'!DJ$42+SUMIF(OFFSET('3B_GASTOS_PERSONAL'!$E$15,0,0,'3B_GASTOS_PERSONAL'!$D$6,1),TRUE,OFFSET('3B_GASTOS_PERSONAL'!AE$15,0,0,'3B_GASTOS_PERSONAL'!$D$6,1)))))</f>
        <v>387.16758363306394</v>
      </c>
      <c r="DK18" s="25">
        <f t="array" aca="1" ref="DK18" ca="1">IF(DK$10="","",SUM((DK$9&gt;=$H$9:$M$9)*(DK$10&lt;=$H$10:$M$10)*($H$18:$M$18)*(+DK$60+SUMIF(OFFSET($E$19,0,0,$D$6,1),TRUE,OFFSET(AF$19,0,0,$D$6,1))+'3B_GASTOS_PERSONAL'!DK$42+SUMIF(OFFSET('3B_GASTOS_PERSONAL'!$E$15,0,0,'3B_GASTOS_PERSONAL'!$D$6,1),TRUE,OFFSET('3B_GASTOS_PERSONAL'!AF$15,0,0,'3B_GASTOS_PERSONAL'!$D$6,1)))))</f>
        <v>391.41206918243336</v>
      </c>
      <c r="DL18" s="25">
        <f t="array" aca="1" ref="DL18" ca="1">IF(DL$10="","",SUM((DL$9&gt;=$H$9:$M$9)*(DL$10&lt;=$H$10:$M$10)*($H$18:$M$18)*(+DL$60+SUMIF(OFFSET($E$19,0,0,$D$6,1),TRUE,OFFSET(AG$19,0,0,$D$6,1))+'3B_GASTOS_PERSONAL'!DL$42+SUMIF(OFFSET('3B_GASTOS_PERSONAL'!$E$15,0,0,'3B_GASTOS_PERSONAL'!$D$6,1),TRUE,OFFSET('3B_GASTOS_PERSONAL'!AG$15,0,0,'3B_GASTOS_PERSONAL'!$D$6,1)))))</f>
        <v>395.66317896761359</v>
      </c>
      <c r="DM18" s="25">
        <f t="array" aca="1" ref="DM18" ca="1">IF(DM$10="","",SUM((DM$9&gt;=$H$9:$M$9)*(DM$10&lt;=$H$10:$M$10)*($H$18:$M$18)*(+DM$60+SUMIF(OFFSET($E$19,0,0,$D$6,1),TRUE,OFFSET(AH$19,0,0,$D$6,1))+'3B_GASTOS_PERSONAL'!DM$42+SUMIF(OFFSET('3B_GASTOS_PERSONAL'!$E$15,0,0,'3B_GASTOS_PERSONAL'!$D$6,1),TRUE,OFFSET('3B_GASTOS_PERSONAL'!AH$15,0,0,'3B_GASTOS_PERSONAL'!$D$6,1)))))</f>
        <v>399.91428875279382</v>
      </c>
      <c r="DN18" s="25">
        <f t="array" aca="1" ref="DN18" ca="1">IF(DN$10="","",SUM((DN$9&gt;=$H$9:$M$9)*(DN$10&lt;=$H$10:$M$10)*($H$18:$M$18)*(+DN$60+SUMIF(OFFSET($E$19,0,0,$D$6,1),TRUE,OFFSET(AI$19,0,0,$D$6,1))+'3B_GASTOS_PERSONAL'!DN$42+SUMIF(OFFSET('3B_GASTOS_PERSONAL'!$E$15,0,0,'3B_GASTOS_PERSONAL'!$D$6,1),TRUE,OFFSET('3B_GASTOS_PERSONAL'!AI$15,0,0,'3B_GASTOS_PERSONAL'!$D$6,1)))))</f>
        <v>404.15877430216318</v>
      </c>
      <c r="DO18" s="25">
        <f t="array" aca="1" ref="DO18" ca="1">IF(DO$10="","",SUM((DO$9&gt;=$H$9:$M$9)*(DO$10&lt;=$H$10:$M$10)*($H$18:$M$18)*(+DO$60+SUMIF(OFFSET($E$19,0,0,$D$6,1),TRUE,OFFSET(AJ$19,0,0,$D$6,1))+'3B_GASTOS_PERSONAL'!DO$42+SUMIF(OFFSET('3B_GASTOS_PERSONAL'!$E$15,0,0,'3B_GASTOS_PERSONAL'!$D$6,1),TRUE,OFFSET('3B_GASTOS_PERSONAL'!AJ$15,0,0,'3B_GASTOS_PERSONAL'!$D$6,1)))))</f>
        <v>409.7088880708327</v>
      </c>
      <c r="DP18" s="25">
        <f t="array" aca="1" ref="DP18" ca="1">IF(DP$10="","",SUM((DP$9&gt;=$H$9:$M$9)*(DP$10&lt;=$H$10:$M$10)*($H$18:$M$18)*(+DP$60+SUMIF(OFFSET($E$19,0,0,$D$6,1),TRUE,OFFSET(AK$19,0,0,$D$6,1))+'3B_GASTOS_PERSONAL'!DP$42+SUMIF(OFFSET('3B_GASTOS_PERSONAL'!$E$15,0,0,'3B_GASTOS_PERSONAL'!$D$6,1),TRUE,OFFSET('3B_GASTOS_PERSONAL'!AK$15,0,0,'3B_GASTOS_PERSONAL'!$D$6,1)))))</f>
        <v>413.63734757997986</v>
      </c>
      <c r="DQ18" s="25">
        <f t="array" aca="1" ref="DQ18" ca="1">IF(DQ$10="","",SUM((DQ$9&gt;=$H$9:$M$9)*(DQ$10&lt;=$H$10:$M$10)*($H$18:$M$18)*(+DQ$60+SUMIF(OFFSET($E$19,0,0,$D$6,1),TRUE,OFFSET(AL$19,0,0,$D$6,1))+'3B_GASTOS_PERSONAL'!DQ$42+SUMIF(OFFSET('3B_GASTOS_PERSONAL'!$E$15,0,0,'3B_GASTOS_PERSONAL'!$D$6,1),TRUE,OFFSET('3B_GASTOS_PERSONAL'!AL$15,0,0,'3B_GASTOS_PERSONAL'!$D$6,1)))))</f>
        <v>448.84984664360957</v>
      </c>
      <c r="DR18" s="25">
        <f t="array" aca="1" ref="DR18" ca="1">IF(DR$10="","",SUM((DR$9&gt;=$H$9:$M$9)*(DR$10&lt;=$H$10:$M$10)*($H$18:$M$18)*(+DR$60+SUMIF(OFFSET($E$19,0,0,$D$6,1),TRUE,OFFSET(AM$19,0,0,$D$6,1))+'3B_GASTOS_PERSONAL'!DR$42+SUMIF(OFFSET('3B_GASTOS_PERSONAL'!$E$15,0,0,'3B_GASTOS_PERSONAL'!$D$6,1),TRUE,OFFSET('3B_GASTOS_PERSONAL'!AM$15,0,0,'3B_GASTOS_PERSONAL'!$D$6,1)))))</f>
        <v>306.15403323172035</v>
      </c>
      <c r="DS18" s="25">
        <f t="array" aca="1" ref="DS18" ca="1">IF(DS$10="","",SUM((DS$9&gt;=$H$9:$M$9)*(DS$10&lt;=$H$10:$M$10)*($H$18:$M$18)*(+DS$60+SUMIF(OFFSET($E$19,0,0,$D$6,1),TRUE,OFFSET(AN$19,0,0,$D$6,1))+'3B_GASTOS_PERSONAL'!DS$42+SUMIF(OFFSET('3B_GASTOS_PERSONAL'!$E$15,0,0,'3B_GASTOS_PERSONAL'!$D$6,1),TRUE,OFFSET('3B_GASTOS_PERSONAL'!AN$15,0,0,'3B_GASTOS_PERSONAL'!$D$6,1)))))</f>
        <v>306.23588118726303</v>
      </c>
      <c r="DT18" s="25">
        <f t="array" aca="1" ref="DT18" ca="1">IF(DT$10="","",SUM((DT$9&gt;=$H$9:$M$9)*(DT$10&lt;=$H$10:$M$10)*($H$18:$M$18)*(+DT$60+SUMIF(OFFSET($E$19,0,0,$D$6,1),TRUE,OFFSET(AO$19,0,0,$D$6,1))+'3B_GASTOS_PERSONAL'!DT$42+SUMIF(OFFSET('3B_GASTOS_PERSONAL'!$E$15,0,0,'3B_GASTOS_PERSONAL'!$D$6,1),TRUE,OFFSET('3B_GASTOS_PERSONAL'!AO$15,0,0,'3B_GASTOS_PERSONAL'!$D$6,1)))))</f>
        <v>429.15216599571067</v>
      </c>
      <c r="DU18" s="25">
        <f t="array" aca="1" ref="DU18" ca="1">IF(DU$10="","",SUM((DU$9&gt;=$H$9:$M$9)*(DU$10&lt;=$H$10:$M$10)*($H$18:$M$18)*(+DU$60+SUMIF(OFFSET($E$19,0,0,$D$6,1),TRUE,OFFSET(AP$19,0,0,$D$6,1))+'3B_GASTOS_PERSONAL'!DU$42+SUMIF(OFFSET('3B_GASTOS_PERSONAL'!$E$15,0,0,'3B_GASTOS_PERSONAL'!$D$6,1),TRUE,OFFSET('3B_GASTOS_PERSONAL'!AP$15,0,0,'3B_GASTOS_PERSONAL'!$D$6,1)))))</f>
        <v>335.6155770983483</v>
      </c>
      <c r="DV18" s="25">
        <f t="array" aca="1" ref="DV18" ca="1">IF(DV$10="","",SUM((DV$9&gt;=$H$9:$M$9)*(DV$10&lt;=$H$10:$M$10)*($H$18:$M$18)*(+DV$60+SUMIF(OFFSET($E$19,0,0,$D$6,1),TRUE,OFFSET(AQ$19,0,0,$D$6,1))+'3B_GASTOS_PERSONAL'!DV$42+SUMIF(OFFSET('3B_GASTOS_PERSONAL'!$E$15,0,0,'3B_GASTOS_PERSONAL'!$D$6,1),TRUE,OFFSET('3B_GASTOS_PERSONAL'!AQ$15,0,0,'3B_GASTOS_PERSONAL'!$D$6,1)))))</f>
        <v>307.3045816353482</v>
      </c>
      <c r="DW18" s="25">
        <f t="array" aca="1" ref="DW18" ca="1">IF(DW$10="","",SUM((DW$9&gt;=$H$9:$M$9)*(DW$10&lt;=$H$10:$M$10)*($H$18:$M$18)*(+DW$60+SUMIF(OFFSET($E$19,0,0,$D$6,1),TRUE,OFFSET(AR$19,0,0,$D$6,1))+'3B_GASTOS_PERSONAL'!DW$42+SUMIF(OFFSET('3B_GASTOS_PERSONAL'!$E$15,0,0,'3B_GASTOS_PERSONAL'!$D$6,1),TRUE,OFFSET('3B_GASTOS_PERSONAL'!AR$15,0,0,'3B_GASTOS_PERSONAL'!$D$6,1)))))</f>
        <v>307.38779018028168</v>
      </c>
      <c r="DX18" s="25">
        <f t="array" aca="1" ref="DX18" ca="1">IF(DX$10="","",SUM((DX$9&gt;=$H$9:$M$9)*(DX$10&lt;=$H$10:$M$10)*($H$18:$M$18)*(+DX$60+SUMIF(OFFSET($E$19,0,0,$D$6,1),TRUE,OFFSET(AS$19,0,0,$D$6,1))+'3B_GASTOS_PERSONAL'!DX$42+SUMIF(OFFSET('3B_GASTOS_PERSONAL'!$E$15,0,0,'3B_GASTOS_PERSONAL'!$D$6,1),TRUE,OFFSET('3B_GASTOS_PERSONAL'!AS$15,0,0,'3B_GASTOS_PERSONAL'!$D$6,1)))))</f>
        <v>307.47099872521517</v>
      </c>
      <c r="DY18" s="25">
        <f t="array" aca="1" ref="DY18" ca="1">IF(DY$10="","",SUM((DY$9&gt;=$H$9:$M$9)*(DY$10&lt;=$H$10:$M$10)*($H$18:$M$18)*(+DY$60+SUMIF(OFFSET($E$19,0,0,$D$6,1),TRUE,OFFSET(AT$19,0,0,$D$6,1))+'3B_GASTOS_PERSONAL'!DY$42+SUMIF(OFFSET('3B_GASTOS_PERSONAL'!$E$15,0,0,'3B_GASTOS_PERSONAL'!$D$6,1),TRUE,OFFSET('3B_GASTOS_PERSONAL'!AT$15,0,0,'3B_GASTOS_PERSONAL'!$D$6,1)))))</f>
        <v>307.55420727014859</v>
      </c>
      <c r="DZ18" s="25">
        <f t="array" aca="1" ref="DZ18" ca="1">IF(DZ$10="","",SUM((DZ$9&gt;=$H$9:$M$9)*(DZ$10&lt;=$H$10:$M$10)*($H$18:$M$18)*(+DZ$60+SUMIF(OFFSET($E$19,0,0,$D$6,1),TRUE,OFFSET(AU$19,0,0,$D$6,1))+'3B_GASTOS_PERSONAL'!DZ$42+SUMIF(OFFSET('3B_GASTOS_PERSONAL'!$E$15,0,0,'3B_GASTOS_PERSONAL'!$D$6,1),TRUE,OFFSET('3B_GASTOS_PERSONAL'!AU$15,0,0,'3B_GASTOS_PERSONAL'!$D$6,1)))))</f>
        <v>307.63741581508208</v>
      </c>
      <c r="EA18" s="25">
        <f t="array" aca="1" ref="EA18" ca="1">IF(EA$10="","",SUM((EA$9&gt;=$H$9:$M$9)*(EA$10&lt;=$H$10:$M$10)*($H$18:$M$18)*(+EA$60+SUMIF(OFFSET($E$19,0,0,$D$6,1),TRUE,OFFSET(AV$19,0,0,$D$6,1))+'3B_GASTOS_PERSONAL'!EA$42+SUMIF(OFFSET('3B_GASTOS_PERSONAL'!$E$15,0,0,'3B_GASTOS_PERSONAL'!$D$6,1),TRUE,OFFSET('3B_GASTOS_PERSONAL'!AV$15,0,0,'3B_GASTOS_PERSONAL'!$D$6,1)))))</f>
        <v>309.46779827547283</v>
      </c>
      <c r="EB18" s="25">
        <f t="array" aca="1" ref="EB18" ca="1">IF(EB$10="","",SUM((EB$9&gt;=$H$9:$M$9)*(EB$10&lt;=$H$10:$M$10)*($H$18:$M$18)*(+EB$60+SUMIF(OFFSET($E$19,0,0,$D$6,1),TRUE,OFFSET(AW$19,0,0,$D$6,1))+'3B_GASTOS_PERSONAL'!EB$42+SUMIF(OFFSET('3B_GASTOS_PERSONAL'!$E$15,0,0,'3B_GASTOS_PERSONAL'!$D$6,1),TRUE,OFFSET('3B_GASTOS_PERSONAL'!AW$15,0,0,'3B_GASTOS_PERSONAL'!$D$6,1)))))</f>
        <v>309.55334533342182</v>
      </c>
      <c r="EC18" s="25">
        <f t="array" aca="1" ref="EC18" ca="1">IF(EC$10="","",SUM((EC$9&gt;=$H$9:$M$9)*(EC$10&lt;=$H$10:$M$10)*($H$18:$M$18)*(+EC$60+SUMIF(OFFSET($E$19,0,0,$D$6,1),TRUE,OFFSET(AX$19,0,0,$D$6,1))+'3B_GASTOS_PERSONAL'!EC$42+SUMIF(OFFSET('3B_GASTOS_PERSONAL'!$E$15,0,0,'3B_GASTOS_PERSONAL'!$D$6,1),TRUE,OFFSET('3B_GASTOS_PERSONAL'!AX$15,0,0,'3B_GASTOS_PERSONAL'!$D$6,1)))))</f>
        <v>343.51332924427584</v>
      </c>
      <c r="ED18" s="25">
        <f t="array" aca="1" ref="ED18" ca="1">IF(ED$10="","",SUM((ED$9&gt;=$H$9:$M$9)*(ED$10&lt;=$H$10:$M$10)*($H$18:$M$18)*(+ED$60+SUMIF(OFFSET($E$19,0,0,$D$6,1),TRUE,OFFSET(AY$19,0,0,$D$6,1))+'3B_GASTOS_PERSONAL'!ED$42+SUMIF(OFFSET('3B_GASTOS_PERSONAL'!$E$15,0,0,'3B_GASTOS_PERSONAL'!$D$6,1),TRUE,OFFSET('3B_GASTOS_PERSONAL'!AY$15,0,0,'3B_GASTOS_PERSONAL'!$D$6,1)))))</f>
        <v>319.8984848604548</v>
      </c>
      <c r="EE18" s="25">
        <f t="array" aca="1" ref="EE18" ca="1">IF(EE$10="","",SUM((EE$9&gt;=$H$9:$M$9)*(EE$10&lt;=$H$10:$M$10)*($H$18:$M$18)*(+EE$60+SUMIF(OFFSET($E$19,0,0,$D$6,1),TRUE,OFFSET(AZ$19,0,0,$D$6,1))+'3B_GASTOS_PERSONAL'!EE$42+SUMIF(OFFSET('3B_GASTOS_PERSONAL'!$E$15,0,0,'3B_GASTOS_PERSONAL'!$D$6,1),TRUE,OFFSET('3B_GASTOS_PERSONAL'!AZ$15,0,0,'3B_GASTOS_PERSONAL'!$D$6,1)))))</f>
        <v>319.94211386000876</v>
      </c>
      <c r="EF18" s="25">
        <f t="array" aca="1" ref="EF18" ca="1">IF(EF$10="","",SUM((EF$9&gt;=$H$9:$M$9)*(EF$10&lt;=$H$10:$M$10)*($H$18:$M$18)*(+EF$60+SUMIF(OFFSET($E$19,0,0,$D$6,1),TRUE,OFFSET(BA$19,0,0,$D$6,1))+'3B_GASTOS_PERSONAL'!EF$42+SUMIF(OFFSET('3B_GASTOS_PERSONAL'!$E$15,0,0,'3B_GASTOS_PERSONAL'!$D$6,1),TRUE,OFFSET('3B_GASTOS_PERSONAL'!BA$15,0,0,'3B_GASTOS_PERSONAL'!$D$6,1)))))</f>
        <v>443.08852408099671</v>
      </c>
      <c r="EG18" s="25">
        <f t="array" aca="1" ref="EG18" ca="1">IF(EG$10="","",SUM((EG$9&gt;=$H$9:$M$9)*(EG$10&lt;=$H$10:$M$10)*($H$18:$M$18)*(+EG$60+SUMIF(OFFSET($E$19,0,0,$D$6,1),TRUE,OFFSET(BB$19,0,0,$D$6,1))+'3B_GASTOS_PERSONAL'!EG$42+SUMIF(OFFSET('3B_GASTOS_PERSONAL'!$E$15,0,0,'3B_GASTOS_PERSONAL'!$D$6,1),TRUE,OFFSET('3B_GASTOS_PERSONAL'!BB$15,0,0,'3B_GASTOS_PERSONAL'!$D$6,1)))))</f>
        <v>349.24537185911674</v>
      </c>
      <c r="EH18" s="25">
        <f t="array" aca="1" ref="EH18" ca="1">IF(EH$10="","",SUM((EH$9&gt;=$H$9:$M$9)*(EH$10&lt;=$H$10:$M$10)*($H$18:$M$18)*(+EH$60+SUMIF(OFFSET($E$19,0,0,$D$6,1),TRUE,OFFSET(BC$19,0,0,$D$6,1))+'3B_GASTOS_PERSONAL'!EH$42+SUMIF(OFFSET('3B_GASTOS_PERSONAL'!$E$15,0,0,'3B_GASTOS_PERSONAL'!$D$6,1),TRUE,OFFSET('3B_GASTOS_PERSONAL'!BC$15,0,0,'3B_GASTOS_PERSONAL'!$D$6,1)))))</f>
        <v>320.95487803342752</v>
      </c>
      <c r="EI18" s="25">
        <f t="array" aca="1" ref="EI18" ca="1">IF(EI$10="","",SUM((EI$9&gt;=$H$9:$M$9)*(EI$10&lt;=$H$10:$M$10)*($H$18:$M$18)*(+EI$60+SUMIF(OFFSET($E$19,0,0,$D$6,1),TRUE,OFFSET(BD$19,0,0,$D$6,1))+'3B_GASTOS_PERSONAL'!EI$42+SUMIF(OFFSET('3B_GASTOS_PERSONAL'!$E$15,0,0,'3B_GASTOS_PERSONAL'!$D$6,1),TRUE,OFFSET('3B_GASTOS_PERSONAL'!BD$15,0,0,'3B_GASTOS_PERSONAL'!$D$6,1)))))</f>
        <v>320.99923888125932</v>
      </c>
      <c r="EJ18" s="25">
        <f t="array" aca="1" ref="EJ18" ca="1">IF(EJ$10="","",SUM((EJ$9&gt;=$H$9:$M$9)*(EJ$10&lt;=$H$10:$M$10)*($H$18:$M$18)*(+EJ$60+SUMIF(OFFSET($E$19,0,0,$D$6,1),TRUE,OFFSET(BE$19,0,0,$D$6,1))+'3B_GASTOS_PERSONAL'!EJ$42+SUMIF(OFFSET('3B_GASTOS_PERSONAL'!$E$15,0,0,'3B_GASTOS_PERSONAL'!$D$6,1),TRUE,OFFSET('3B_GASTOS_PERSONAL'!BE$15,0,0,'3B_GASTOS_PERSONAL'!$D$6,1)))))</f>
        <v>321.04359972909106</v>
      </c>
      <c r="EK18" s="25">
        <f t="array" aca="1" ref="EK18" ca="1">IF(EK$10="","",SUM((EK$9&gt;=$H$9:$M$9)*(EK$10&lt;=$H$10:$M$10)*($H$18:$M$18)*(+EK$60+SUMIF(OFFSET($E$19,0,0,$D$6,1),TRUE,OFFSET(BF$19,0,0,$D$6,1))+'3B_GASTOS_PERSONAL'!EK$42+SUMIF(OFFSET('3B_GASTOS_PERSONAL'!$E$15,0,0,'3B_GASTOS_PERSONAL'!$D$6,1),TRUE,OFFSET('3B_GASTOS_PERSONAL'!BF$15,0,0,'3B_GASTOS_PERSONAL'!$D$6,1)))))</f>
        <v>321.08796057692285</v>
      </c>
      <c r="EL18" s="25">
        <f t="array" aca="1" ref="EL18" ca="1">IF(EL$10="","",SUM((EL$9&gt;=$H$9:$M$9)*(EL$10&lt;=$H$10:$M$10)*($H$18:$M$18)*(+EL$60+SUMIF(OFFSET($E$19,0,0,$D$6,1),TRUE,OFFSET(BG$19,0,0,$D$6,1))+'3B_GASTOS_PERSONAL'!EL$42+SUMIF(OFFSET('3B_GASTOS_PERSONAL'!$E$15,0,0,'3B_GASTOS_PERSONAL'!$D$6,1),TRUE,OFFSET('3B_GASTOS_PERSONAL'!BG$15,0,0,'3B_GASTOS_PERSONAL'!$D$6,1)))))</f>
        <v>321.13232142475465</v>
      </c>
      <c r="EM18" s="25">
        <f t="array" aca="1" ref="EM18" ca="1">IF(EM$10="","",SUM((EM$9&gt;=$H$9:$M$9)*(EM$10&lt;=$H$10:$M$10)*($H$18:$M$18)*(+EM$60+SUMIF(OFFSET($E$19,0,0,$D$6,1),TRUE,OFFSET(BH$19,0,0,$D$6,1))+'3B_GASTOS_PERSONAL'!EM$42+SUMIF(OFFSET('3B_GASTOS_PERSONAL'!$E$15,0,0,'3B_GASTOS_PERSONAL'!$D$6,1),TRUE,OFFSET('3B_GASTOS_PERSONAL'!BH$15,0,0,'3B_GASTOS_PERSONAL'!$D$6,1)))))</f>
        <v>323.04468254714715</v>
      </c>
      <c r="EN18" s="25">
        <f t="array" aca="1" ref="EN18" ca="1">IF(EN$10="","",SUM((EN$9&gt;=$H$9:$M$9)*(EN$10&lt;=$H$10:$M$10)*($H$18:$M$18)*(+EN$60+SUMIF(OFFSET($E$19,0,0,$D$6,1),TRUE,OFFSET(BI$19,0,0,$D$6,1))+'3B_GASTOS_PERSONAL'!EN$42+SUMIF(OFFSET('3B_GASTOS_PERSONAL'!$E$15,0,0,'3B_GASTOS_PERSONAL'!$D$6,1),TRUE,OFFSET('3B_GASTOS_PERSONAL'!BI$15,0,0,'3B_GASTOS_PERSONAL'!$D$6,1)))))</f>
        <v>323.09029566869873</v>
      </c>
      <c r="EO18" s="25">
        <f t="array" aca="1" ref="EO18" ca="1">IF(EO$10="","",SUM((EO$9&gt;=$H$9:$M$9)*(EO$10&lt;=$H$10:$M$10)*($H$18:$M$18)*(+EO$60+SUMIF(OFFSET($E$19,0,0,$D$6,1),TRUE,OFFSET(BJ$19,0,0,$D$6,1))+'3B_GASTOS_PERSONAL'!EO$42+SUMIF(OFFSET('3B_GASTOS_PERSONAL'!$E$15,0,0,'3B_GASTOS_PERSONAL'!$D$6,1),TRUE,OFFSET('3B_GASTOS_PERSONAL'!BJ$15,0,0,'3B_GASTOS_PERSONAL'!$D$6,1)))))</f>
        <v>357.27869001168432</v>
      </c>
      <c r="EP18" s="25">
        <f t="array" aca="1" ref="EP18" ca="1">IF(EP$10="","",SUM((EP$9&gt;=$H$9:$M$9)*(EP$10&lt;=$H$10:$M$10)*($H$18:$M$18)*(+EP$60+SUMIF(OFFSET($E$19,0,0,$D$6,1),TRUE,OFFSET(BK$19,0,0,$D$6,1))+'3B_GASTOS_PERSONAL'!EP$42+SUMIF(OFFSET('3B_GASTOS_PERSONAL'!$E$15,0,0,'3B_GASTOS_PERSONAL'!$D$6,1),TRUE,OFFSET('3B_GASTOS_PERSONAL'!BK$15,0,0,'3B_GASTOS_PERSONAL'!$D$6,1)))))</f>
        <v>333.90873968602392</v>
      </c>
      <c r="EQ18" s="25">
        <f t="array" aca="1" ref="EQ18" ca="1">IF(EQ$10="","",SUM((EQ$9&gt;=$H$9:$M$9)*(EQ$10&lt;=$H$10:$M$10)*($H$18:$M$18)*(+EQ$60+SUMIF(OFFSET($E$19,0,0,$D$6,1),TRUE,OFFSET(BL$19,0,0,$D$6,1))+'3B_GASTOS_PERSONAL'!EQ$42+SUMIF(OFFSET('3B_GASTOS_PERSONAL'!$E$15,0,0,'3B_GASTOS_PERSONAL'!$D$6,1),TRUE,OFFSET('3B_GASTOS_PERSONAL'!BL$15,0,0,'3B_GASTOS_PERSONAL'!$D$6,1)))))</f>
        <v>333.95480893879096</v>
      </c>
      <c r="ER18" s="25">
        <f t="array" aca="1" ref="ER18" ca="1">IF(ER$10="","",SUM((ER$9&gt;=$H$9:$M$9)*(ER$10&lt;=$H$10:$M$10)*($H$18:$M$18)*(+ER$60+SUMIF(OFFSET($E$19,0,0,$D$6,1),TRUE,OFFSET(BM$19,0,0,$D$6,1))+'3B_GASTOS_PERSONAL'!ER$42+SUMIF(OFFSET('3B_GASTOS_PERSONAL'!$E$15,0,0,'3B_GASTOS_PERSONAL'!$D$6,1),TRUE,OFFSET('3B_GASTOS_PERSONAL'!BM$15,0,0,'3B_GASTOS_PERSONAL'!$D$6,1)))))</f>
        <v>457.37468722520646</v>
      </c>
      <c r="ES18" s="25">
        <f t="array" aca="1" ref="ES18" ca="1">IF(ES$10="","",SUM((ES$9&gt;=$H$9:$M$9)*(ES$10&lt;=$H$10:$M$10)*($H$18:$M$18)*(+ES$60+SUMIF(OFFSET($E$19,0,0,$D$6,1),TRUE,OFFSET(BN$19,0,0,$D$6,1))+'3B_GASTOS_PERSONAL'!ES$42+SUMIF(OFFSET('3B_GASTOS_PERSONAL'!$E$15,0,0,'3B_GASTOS_PERSONAL'!$D$6,1),TRUE,OFFSET('3B_GASTOS_PERSONAL'!BN$15,0,0,'3B_GASTOS_PERSONAL'!$D$6,1)))))</f>
        <v>363.26294744432516</v>
      </c>
      <c r="ET18" s="25">
        <f t="array" aca="1" ref="ET18" ca="1">IF(ET$10="","",SUM((ET$9&gt;=$H$9:$M$9)*(ET$10&lt;=$H$10:$M$10)*($H$18:$M$18)*(+ET$60+SUMIF(OFFSET($E$19,0,0,$D$6,1),TRUE,OFFSET(BO$19,0,0,$D$6,1))+'3B_GASTOS_PERSONAL'!ET$42+SUMIF(OFFSET('3B_GASTOS_PERSONAL'!$E$15,0,0,'3B_GASTOS_PERSONAL'!$D$6,1),TRUE,OFFSET('3B_GASTOS_PERSONAL'!BO$15,0,0,'3B_GASTOS_PERSONAL'!$D$6,1)))))</f>
        <v>335.02989687785987</v>
      </c>
      <c r="EU18" s="25">
        <f t="array" aca="1" ref="EU18" ca="1">IF(EU$10="","",SUM((EU$9&gt;=$H$9:$M$9)*(EU$10&lt;=$H$10:$M$10)*($H$18:$M$18)*(+EU$60+SUMIF(OFFSET($E$19,0,0,$D$6,1),TRUE,OFFSET(BP$19,0,0,$D$6,1))+'3B_GASTOS_PERSONAL'!EU$42+SUMIF(OFFSET('3B_GASTOS_PERSONAL'!$E$15,0,0,'3B_GASTOS_PERSONAL'!$D$6,1),TRUE,OFFSET('3B_GASTOS_PERSONAL'!BP$15,0,0,'3B_GASTOS_PERSONAL'!$D$6,1)))))</f>
        <v>335.07674362455293</v>
      </c>
      <c r="EV18" s="25">
        <f t="array" aca="1" ref="EV18" ca="1">IF(EV$10="","",SUM((EV$9&gt;=$H$9:$M$9)*(EV$10&lt;=$H$10:$M$10)*($H$18:$M$18)*(+EV$60+SUMIF(OFFSET($E$19,0,0,$D$6,1),TRUE,OFFSET(BQ$19,0,0,$D$6,1))+'3B_GASTOS_PERSONAL'!EV$42+SUMIF(OFFSET('3B_GASTOS_PERSONAL'!$E$15,0,0,'3B_GASTOS_PERSONAL'!$D$6,1),TRUE,OFFSET('3B_GASTOS_PERSONAL'!BQ$15,0,0,'3B_GASTOS_PERSONAL'!$D$6,1)))))</f>
        <v>335.12359037124594</v>
      </c>
      <c r="EW18" s="25">
        <f t="array" aca="1" ref="EW18" ca="1">IF(EW$10="","",SUM((EW$9&gt;=$H$9:$M$9)*(EW$10&lt;=$H$10:$M$10)*($H$18:$M$18)*(+EW$60+SUMIF(OFFSET($E$19,0,0,$D$6,1),TRUE,OFFSET(BR$19,0,0,$D$6,1))+'3B_GASTOS_PERSONAL'!EW$42+SUMIF(OFFSET('3B_GASTOS_PERSONAL'!$E$15,0,0,'3B_GASTOS_PERSONAL'!$D$6,1),TRUE,OFFSET('3B_GASTOS_PERSONAL'!BR$15,0,0,'3B_GASTOS_PERSONAL'!$D$6,1)))))</f>
        <v>335.170437117939</v>
      </c>
      <c r="EX18" s="25">
        <f t="array" aca="1" ref="EX18" ca="1">IF(EX$10="","",SUM((EX$9&gt;=$H$9:$M$9)*(EX$10&lt;=$H$10:$M$10)*($H$18:$M$18)*(+EX$60+SUMIF(OFFSET($E$19,0,0,$D$6,1),TRUE,OFFSET(BS$19,0,0,$D$6,1))+'3B_GASTOS_PERSONAL'!EX$42+SUMIF(OFFSET('3B_GASTOS_PERSONAL'!$E$15,0,0,'3B_GASTOS_PERSONAL'!$D$6,1),TRUE,OFFSET('3B_GASTOS_PERSONAL'!BS$15,0,0,'3B_GASTOS_PERSONAL'!$D$6,1)))))</f>
        <v>335.21728386463207</v>
      </c>
      <c r="EY18" s="25">
        <f t="array" aca="1" ref="EY18" ca="1">IF(EY$10="","",SUM((EY$9&gt;=$H$9:$M$9)*(EY$10&lt;=$H$10:$M$10)*($H$18:$M$18)*(+EY$60+SUMIF(OFFSET($E$19,0,0,$D$6,1),TRUE,OFFSET(BT$19,0,0,$D$6,1))+'3B_GASTOS_PERSONAL'!EY$42+SUMIF(OFFSET('3B_GASTOS_PERSONAL'!$E$15,0,0,'3B_GASTOS_PERSONAL'!$D$6,1),TRUE,OFFSET('3B_GASTOS_PERSONAL'!BT$15,0,0,'3B_GASTOS_PERSONAL'!$D$6,1)))))</f>
        <v>337.25543467253971</v>
      </c>
      <c r="EZ18" s="25">
        <f t="array" aca="1" ref="EZ18" ca="1">IF(EZ$10="","",SUM((EZ$9&gt;=$H$9:$M$9)*(EZ$10&lt;=$H$10:$M$10)*($H$18:$M$18)*(+EZ$60+SUMIF(OFFSET($E$19,0,0,$D$6,1),TRUE,OFFSET(BU$19,0,0,$D$6,1))+'3B_GASTOS_PERSONAL'!EZ$42+SUMIF(OFFSET('3B_GASTOS_PERSONAL'!$E$15,0,0,'3B_GASTOS_PERSONAL'!$D$6,1),TRUE,OFFSET('3B_GASTOS_PERSONAL'!BU$15,0,0,'3B_GASTOS_PERSONAL'!$D$6,1)))))</f>
        <v>337.30360644409245</v>
      </c>
      <c r="FA18" s="25">
        <f t="array" aca="1" ref="FA18" ca="1">IF(FA$10="","",SUM((FA$9&gt;=$H$9:$M$9)*(FA$10&lt;=$H$10:$M$10)*($H$18:$M$18)*(+FA$60+SUMIF(OFFSET($E$19,0,0,$D$6,1),TRUE,OFFSET(BV$19,0,0,$D$6,1))+'3B_GASTOS_PERSONAL'!FA$42+SUMIF(OFFSET('3B_GASTOS_PERSONAL'!$E$15,0,0,'3B_GASTOS_PERSONAL'!$D$6,1),TRUE,OFFSET('3B_GASTOS_PERSONAL'!BV$15,0,0,'3B_GASTOS_PERSONAL'!$D$6,1)))))</f>
        <v>371.76558724929362</v>
      </c>
      <c r="FB18" s="25">
        <f t="array" aca="1" ref="FB18" ca="1">IF(FB$10="","",SUM((FB$9&gt;=$H$9:$M$9)*(FB$10&lt;=$H$10:$M$10)*($H$18:$M$18)*(+FB$60+SUMIF(OFFSET($E$19,0,0,$D$6,1),TRUE,OFFSET(BW$19,0,0,$D$6,1))+'3B_GASTOS_PERSONAL'!FB$42+SUMIF(OFFSET('3B_GASTOS_PERSONAL'!$E$15,0,0,'3B_GASTOS_PERSONAL'!$D$6,1),TRUE,OFFSET('3B_GASTOS_PERSONAL'!BW$15,0,0,'3B_GASTOS_PERSONAL'!$D$6,1)))))</f>
        <v>348.61487794080199</v>
      </c>
      <c r="FC18" s="25">
        <f t="array" aca="1" ref="FC18" ca="1">IF(FC$10="","",SUM((FC$9&gt;=$H$9:$M$9)*(FC$10&lt;=$H$10:$M$10)*($H$18:$M$18)*(+FC$60+SUMIF(OFFSET($E$19,0,0,$D$6,1),TRUE,OFFSET(BX$19,0,0,$D$6,1))+'3B_GASTOS_PERSONAL'!FC$42+SUMIF(OFFSET('3B_GASTOS_PERSONAL'!$E$15,0,0,'3B_GASTOS_PERSONAL'!$D$6,1),TRUE,OFFSET('3B_GASTOS_PERSONAL'!BX$15,0,0,'3B_GASTOS_PERSONAL'!$D$6,1)))))</f>
        <v>348.66353143007024</v>
      </c>
      <c r="FD18" s="25">
        <f t="array" aca="1" ref="FD18" ca="1">IF(FD$10="","",SUM((FD$9&gt;=$H$9:$M$9)*(FD$10&lt;=$H$10:$M$10)*($H$18:$M$18)*(+FD$60+SUMIF(OFFSET($E$19,0,0,$D$6,1),TRUE,OFFSET(BY$19,0,0,$D$6,1))+'3B_GASTOS_PERSONAL'!FD$42+SUMIF(OFFSET('3B_GASTOS_PERSONAL'!$E$15,0,0,'3B_GASTOS_PERSONAL'!$D$6,1),TRUE,OFFSET('3B_GASTOS_PERSONAL'!BY$15,0,0,'3B_GASTOS_PERSONAL'!$D$6,1)))))</f>
        <v>472.33692053579546</v>
      </c>
      <c r="FE18" s="25">
        <f t="array" aca="1" ref="FE18" ca="1">IF(FE$10="","",SUM((FE$9&gt;=$H$9:$M$9)*(FE$10&lt;=$H$10:$M$10)*($H$18:$M$18)*(+FE$60+SUMIF(OFFSET($E$19,0,0,$D$6,1),TRUE,OFFSET(BZ$19,0,0,$D$6,1))+'3B_GASTOS_PERSONAL'!FE$42+SUMIF(OFFSET('3B_GASTOS_PERSONAL'!$E$15,0,0,'3B_GASTOS_PERSONAL'!$D$6,1),TRUE,OFFSET('3B_GASTOS_PERSONAL'!BZ$15,0,0,'3B_GASTOS_PERSONAL'!$D$6,1)))))</f>
        <v>377.9768384086068</v>
      </c>
      <c r="FF18" s="25">
        <f t="array" aca="1" ref="FF18" ca="1">IF(FF$10="","",SUM((FF$9&gt;=$H$9:$M$9)*(FF$10&lt;=$H$10:$M$10)*($H$18:$M$18)*(+FF$60+SUMIF(OFFSET($E$19,0,0,$D$6,1),TRUE,OFFSET(CA$19,0,0,$D$6,1))+'3B_GASTOS_PERSONAL'!FF$42+SUMIF(OFFSET('3B_GASTOS_PERSONAL'!$E$15,0,0,'3B_GASTOS_PERSONAL'!$D$6,1),TRUE,OFFSET('3B_GASTOS_PERSONAL'!CA$15,0,0,'3B_GASTOS_PERSONAL'!$D$6,1)))))</f>
        <v>349.80156297775403</v>
      </c>
      <c r="FG18" s="25">
        <f t="array" aca="1" ref="FG18" ca="1">IF(FG$10="","",SUM((FG$9&gt;=$H$9:$M$9)*(FG$10&lt;=$H$10:$M$10)*($H$18:$M$18)*(+FG$60+SUMIF(OFFSET($E$19,0,0,$D$6,1),TRUE,OFFSET(CB$19,0,0,$D$6,1))+'3B_GASTOS_PERSONAL'!FG$42+SUMIF(OFFSET('3B_GASTOS_PERSONAL'!$E$15,0,0,'3B_GASTOS_PERSONAL'!$D$6,1),TRUE,OFFSET('3B_GASTOS_PERSONAL'!CB$15,0,0,'3B_GASTOS_PERSONAL'!$D$6,1)))))</f>
        <v>349.85104044632453</v>
      </c>
      <c r="FH18" s="25">
        <f t="array" aca="1" ref="FH18" ca="1">IF(FH$10="","",SUM((FH$9&gt;=$H$9:$M$9)*(FH$10&lt;=$H$10:$M$10)*($H$18:$M$18)*(+FH$60+SUMIF(OFFSET($E$19,0,0,$D$6,1),TRUE,OFFSET(CC$19,0,0,$D$6,1))+'3B_GASTOS_PERSONAL'!FH$42+SUMIF(OFFSET('3B_GASTOS_PERSONAL'!$E$15,0,0,'3B_GASTOS_PERSONAL'!$D$6,1),TRUE,OFFSET('3B_GASTOS_PERSONAL'!CC$15,0,0,'3B_GASTOS_PERSONAL'!$D$6,1)))))</f>
        <v>349.90051791489503</v>
      </c>
      <c r="FI18" s="25">
        <f t="array" aca="1" ref="FI18" ca="1">IF(FI$10="","",SUM((FI$9&gt;=$H$9:$M$9)*(FI$10&lt;=$H$10:$M$10)*($H$18:$M$18)*(+FI$60+SUMIF(OFFSET($E$19,0,0,$D$6,1),TRUE,OFFSET(CD$19,0,0,$D$6,1))+'3B_GASTOS_PERSONAL'!FI$42+SUMIF(OFFSET('3B_GASTOS_PERSONAL'!$E$15,0,0,'3B_GASTOS_PERSONAL'!$D$6,1),TRUE,OFFSET('3B_GASTOS_PERSONAL'!CD$15,0,0,'3B_GASTOS_PERSONAL'!$D$6,1)))))</f>
        <v>349.94999538346559</v>
      </c>
      <c r="FJ18" s="25">
        <f t="array" aca="1" ref="FJ18" ca="1">IF(FJ$10="","",SUM((FJ$9&gt;=$H$9:$M$9)*(FJ$10&lt;=$H$10:$M$10)*($H$18:$M$18)*(+FJ$60+SUMIF(OFFSET($E$19,0,0,$D$6,1),TRUE,OFFSET(CE$19,0,0,$D$6,1))+'3B_GASTOS_PERSONAL'!FJ$42+SUMIF(OFFSET('3B_GASTOS_PERSONAL'!$E$15,0,0,'3B_GASTOS_PERSONAL'!$D$6,1),TRUE,OFFSET('3B_GASTOS_PERSONAL'!CE$15,0,0,'3B_GASTOS_PERSONAL'!$D$6,1)))))</f>
        <v>349.99947285203604</v>
      </c>
      <c r="FK18" s="25">
        <f t="array" aca="1" ref="FK18" ca="1">IF(FK$10="","",SUM((FK$9&gt;=$H$9:$M$9)*(FK$10&lt;=$H$10:$M$10)*($H$18:$M$18)*(+FK$60+SUMIF(OFFSET($E$19,0,0,$D$6,1),TRUE,OFFSET(CF$19,0,0,$D$6,1))+'3B_GASTOS_PERSONAL'!FK$42+SUMIF(OFFSET('3B_GASTOS_PERSONAL'!$E$15,0,0,'3B_GASTOS_PERSONAL'!$D$6,1),TRUE,OFFSET('3B_GASTOS_PERSONAL'!CF$15,0,0,'3B_GASTOS_PERSONAL'!$D$6,1)))))</f>
        <v>352.18066729684011</v>
      </c>
      <c r="FL18" s="25">
        <f t="array" aca="1" ref="FL18" ca="1">IF(FL$10="","",SUM((FL$9&gt;=$H$9:$M$9)*(FL$10&lt;=$H$10:$M$10)*($H$18:$M$18)*(+FL$60+SUMIF(OFFSET($E$19,0,0,$D$6,1),TRUE,OFFSET(CG$19,0,0,$D$6,1))+'3B_GASTOS_PERSONAL'!FL$42+SUMIF(OFFSET('3B_GASTOS_PERSONAL'!$E$15,0,0,'3B_GASTOS_PERSONAL'!$D$6,1),TRUE,OFFSET('3B_GASTOS_PERSONAL'!CG$15,0,0,'3B_GASTOS_PERSONAL'!$D$6,1)))))</f>
        <v>352.23155493133055</v>
      </c>
      <c r="FM18" s="25">
        <f t="array" aca="1" ref="FM18" ca="1">IF(FM$10="","",SUM((FM$9&gt;=$H$9:$M$9)*(FM$10&lt;=$H$10:$M$10)*($H$18:$M$18)*(+FM$60+SUMIF(OFFSET($E$19,0,0,$D$6,1),TRUE,OFFSET(CH$19,0,0,$D$6,1))+'3B_GASTOS_PERSONAL'!FM$42+SUMIF(OFFSET('3B_GASTOS_PERSONAL'!$E$15,0,0,'3B_GASTOS_PERSONAL'!$D$6,1),TRUE,OFFSET('3B_GASTOS_PERSONAL'!CH$15,0,0,'3B_GASTOS_PERSONAL'!$D$6,1)))))</f>
        <v>386.94717818227787</v>
      </c>
    </row>
    <row r="19" spans="2:169" ht="15" customHeight="1">
      <c r="B19" s="225">
        <v>12</v>
      </c>
      <c r="C19" s="307" t="s">
        <v>328</v>
      </c>
      <c r="D19" s="312" t="b">
        <v>0</v>
      </c>
      <c r="E19" s="312" t="b">
        <v>1</v>
      </c>
      <c r="F19" s="177" t="str">
        <f>INDEX('11_CATALOGO_CUENTAS'!$H$3:$H$85,$B19,1)</f>
        <v>CELULAR</v>
      </c>
      <c r="G19" s="175"/>
      <c r="H19" s="25">
        <f t="shared" ref="H19:M28" ca="1" si="55">IF(OR(H$9="",H$10=""),"",SUM(OFFSET($O19,0,H$4-1,1,H$5-H$4+1)))</f>
        <v>1548.8784579999999</v>
      </c>
      <c r="I19" s="25">
        <f t="shared" ca="1" si="55"/>
        <v>1626.3223808999994</v>
      </c>
      <c r="J19" s="25">
        <f t="shared" ca="1" si="55"/>
        <v>1707.638499944999</v>
      </c>
      <c r="K19" s="25">
        <f t="shared" ca="1" si="55"/>
        <v>1793.0204249422486</v>
      </c>
      <c r="L19" s="25">
        <f t="shared" ca="1" si="55"/>
        <v>1882.6714461893616</v>
      </c>
      <c r="M19" s="25">
        <f t="shared" ca="1" si="55"/>
        <v>1976.8050184988294</v>
      </c>
      <c r="O19" s="222">
        <v>75.43244</v>
      </c>
      <c r="P19" s="222">
        <v>85.297459999999987</v>
      </c>
      <c r="Q19" s="222">
        <v>92.102815999999962</v>
      </c>
      <c r="R19" s="222">
        <v>151.44168599999998</v>
      </c>
      <c r="S19" s="222">
        <v>87.430636000000064</v>
      </c>
      <c r="T19" s="222">
        <v>172.72990599999991</v>
      </c>
      <c r="U19" s="222">
        <v>141.28669600000001</v>
      </c>
      <c r="V19" s="222">
        <v>157.15721600000001</v>
      </c>
      <c r="W19" s="222">
        <v>140.88853599999985</v>
      </c>
      <c r="X19" s="222">
        <v>151.11106600000011</v>
      </c>
      <c r="Y19" s="222">
        <v>147</v>
      </c>
      <c r="Z19" s="222">
        <v>147</v>
      </c>
      <c r="AA19" s="222">
        <v>135.52686507499999</v>
      </c>
      <c r="AB19" s="222">
        <v>135.52686507499999</v>
      </c>
      <c r="AC19" s="222">
        <v>135.52686507499999</v>
      </c>
      <c r="AD19" s="222">
        <v>135.52686507499999</v>
      </c>
      <c r="AE19" s="222">
        <v>135.52686507499999</v>
      </c>
      <c r="AF19" s="222">
        <v>135.52686507499999</v>
      </c>
      <c r="AG19" s="222">
        <v>135.52686507499999</v>
      </c>
      <c r="AH19" s="222">
        <v>135.52686507499999</v>
      </c>
      <c r="AI19" s="222">
        <v>135.52686507499999</v>
      </c>
      <c r="AJ19" s="222">
        <v>135.52686507499999</v>
      </c>
      <c r="AK19" s="222">
        <v>135.52686507499999</v>
      </c>
      <c r="AL19" s="222">
        <v>135.52686507499999</v>
      </c>
      <c r="AM19" s="222">
        <v>142.30320832874995</v>
      </c>
      <c r="AN19" s="222">
        <v>142.30320832874995</v>
      </c>
      <c r="AO19" s="222">
        <v>142.30320832874995</v>
      </c>
      <c r="AP19" s="222">
        <v>142.30320832874995</v>
      </c>
      <c r="AQ19" s="222">
        <v>142.30320832874995</v>
      </c>
      <c r="AR19" s="222">
        <v>142.30320832874995</v>
      </c>
      <c r="AS19" s="222">
        <v>142.30320832874995</v>
      </c>
      <c r="AT19" s="222">
        <v>142.30320832874995</v>
      </c>
      <c r="AU19" s="222">
        <v>142.30320832874995</v>
      </c>
      <c r="AV19" s="222">
        <v>142.30320832874995</v>
      </c>
      <c r="AW19" s="222">
        <v>142.30320832874995</v>
      </c>
      <c r="AX19" s="222">
        <v>142.30320832874995</v>
      </c>
      <c r="AY19" s="222">
        <v>149.41836874518742</v>
      </c>
      <c r="AZ19" s="222">
        <v>149.41836874518742</v>
      </c>
      <c r="BA19" s="222">
        <v>149.41836874518742</v>
      </c>
      <c r="BB19" s="222">
        <v>149.41836874518742</v>
      </c>
      <c r="BC19" s="222">
        <v>149.41836874518742</v>
      </c>
      <c r="BD19" s="222">
        <v>149.41836874518742</v>
      </c>
      <c r="BE19" s="222">
        <v>149.41836874518742</v>
      </c>
      <c r="BF19" s="222">
        <v>149.41836874518742</v>
      </c>
      <c r="BG19" s="222">
        <v>149.41836874518742</v>
      </c>
      <c r="BH19" s="222">
        <v>149.41836874518742</v>
      </c>
      <c r="BI19" s="222">
        <v>149.41836874518742</v>
      </c>
      <c r="BJ19" s="222">
        <v>149.41836874518742</v>
      </c>
      <c r="BK19" s="222">
        <v>156.88928718244676</v>
      </c>
      <c r="BL19" s="222">
        <v>156.88928718244676</v>
      </c>
      <c r="BM19" s="222">
        <v>156.88928718244676</v>
      </c>
      <c r="BN19" s="222">
        <v>156.88928718244676</v>
      </c>
      <c r="BO19" s="222">
        <v>156.88928718244676</v>
      </c>
      <c r="BP19" s="222">
        <v>156.88928718244676</v>
      </c>
      <c r="BQ19" s="222">
        <v>156.88928718244676</v>
      </c>
      <c r="BR19" s="222">
        <v>156.88928718244676</v>
      </c>
      <c r="BS19" s="222">
        <v>156.88928718244676</v>
      </c>
      <c r="BT19" s="222">
        <v>156.88928718244676</v>
      </c>
      <c r="BU19" s="222">
        <v>156.88928718244676</v>
      </c>
      <c r="BV19" s="222">
        <v>156.88928718244676</v>
      </c>
      <c r="BW19" s="222">
        <v>164.73375154156915</v>
      </c>
      <c r="BX19" s="222">
        <v>164.73375154156915</v>
      </c>
      <c r="BY19" s="222">
        <v>164.73375154156915</v>
      </c>
      <c r="BZ19" s="222">
        <v>164.73375154156915</v>
      </c>
      <c r="CA19" s="222">
        <v>164.73375154156915</v>
      </c>
      <c r="CB19" s="222">
        <v>164.73375154156915</v>
      </c>
      <c r="CC19" s="222">
        <v>164.73375154156915</v>
      </c>
      <c r="CD19" s="222">
        <v>164.73375154156915</v>
      </c>
      <c r="CE19" s="222">
        <v>164.73375154156915</v>
      </c>
      <c r="CF19" s="222">
        <v>164.73375154156915</v>
      </c>
      <c r="CG19" s="222">
        <v>164.73375154156915</v>
      </c>
      <c r="CH19" s="222">
        <v>164.73375154156915</v>
      </c>
      <c r="CJ19" s="285">
        <v>0</v>
      </c>
      <c r="CK19" s="286">
        <v>1</v>
      </c>
      <c r="CM19" s="25">
        <f t="shared" ref="CM19:CR28" ca="1" si="56">IF(OR(CM$9="",CM$10=""),"",SUM(OFFSET($CT19,0,CM$4-1,1,CM$5-CM$4+1)))</f>
        <v>1548.8784579999999</v>
      </c>
      <c r="CN19" s="25">
        <f t="shared" ca="1" si="56"/>
        <v>1626.3223808999994</v>
      </c>
      <c r="CO19" s="25">
        <f t="shared" ca="1" si="56"/>
        <v>1707.638499944999</v>
      </c>
      <c r="CP19" s="25">
        <f t="shared" ca="1" si="56"/>
        <v>1793.0204249422486</v>
      </c>
      <c r="CQ19" s="25">
        <f t="shared" ca="1" si="56"/>
        <v>1882.6714461893616</v>
      </c>
      <c r="CR19" s="25">
        <f t="shared" ca="1" si="56"/>
        <v>1976.8050184988294</v>
      </c>
      <c r="CT19" s="25">
        <f t="shared" ref="CT19:CT59" ca="1" si="57">IF(CT$10="","",IF(CT$7&lt;$CJ19,0,$CK19*OFFSET(O19,0,-$CJ19)))</f>
        <v>75.43244</v>
      </c>
      <c r="CU19" s="25">
        <f t="shared" ref="CU19:CU59" ca="1" si="58">IF(CU$10="","",IF(CU$7&lt;$CJ19,0,$CK19*OFFSET(P19,0,-$CJ19)))</f>
        <v>85.297459999999987</v>
      </c>
      <c r="CV19" s="25">
        <f t="shared" ref="CV19:CV59" ca="1" si="59">IF(CV$10="","",IF(CV$7&lt;$CJ19,0,$CK19*OFFSET(Q19,0,-$CJ19)))</f>
        <v>92.102815999999962</v>
      </c>
      <c r="CW19" s="25">
        <f t="shared" ref="CW19:CW59" ca="1" si="60">IF(CW$10="","",IF(CW$7&lt;$CJ19,0,$CK19*OFFSET(R19,0,-$CJ19)))</f>
        <v>151.44168599999998</v>
      </c>
      <c r="CX19" s="25">
        <f t="shared" ref="CX19:CX59" ca="1" si="61">IF(CX$10="","",IF(CX$7&lt;$CJ19,0,$CK19*OFFSET(S19,0,-$CJ19)))</f>
        <v>87.430636000000064</v>
      </c>
      <c r="CY19" s="25">
        <f t="shared" ref="CY19:CY59" ca="1" si="62">IF(CY$10="","",IF(CY$7&lt;$CJ19,0,$CK19*OFFSET(T19,0,-$CJ19)))</f>
        <v>172.72990599999991</v>
      </c>
      <c r="CZ19" s="25">
        <f t="shared" ref="CZ19:CZ59" ca="1" si="63">IF(CZ$10="","",IF(CZ$7&lt;$CJ19,0,$CK19*OFFSET(U19,0,-$CJ19)))</f>
        <v>141.28669600000001</v>
      </c>
      <c r="DA19" s="25">
        <f t="shared" ref="DA19:DA59" ca="1" si="64">IF(DA$10="","",IF(DA$7&lt;$CJ19,0,$CK19*OFFSET(V19,0,-$CJ19)))</f>
        <v>157.15721600000001</v>
      </c>
      <c r="DB19" s="25">
        <f t="shared" ref="DB19:DB59" ca="1" si="65">IF(DB$10="","",IF(DB$7&lt;$CJ19,0,$CK19*OFFSET(W19,0,-$CJ19)))</f>
        <v>140.88853599999985</v>
      </c>
      <c r="DC19" s="25">
        <f t="shared" ref="DC19:DC59" ca="1" si="66">IF(DC$10="","",IF(DC$7&lt;$CJ19,0,$CK19*OFFSET(X19,0,-$CJ19)))</f>
        <v>151.11106600000011</v>
      </c>
      <c r="DD19" s="25">
        <f t="shared" ref="DD19:DD59" ca="1" si="67">IF(DD$10="","",IF(DD$7&lt;$CJ19,0,$CK19*OFFSET(Y19,0,-$CJ19)))</f>
        <v>147</v>
      </c>
      <c r="DE19" s="25">
        <f t="shared" ref="DE19:DE59" ca="1" si="68">IF(DE$10="","",IF(DE$7&lt;$CJ19,0,$CK19*OFFSET(Z19,0,-$CJ19)))</f>
        <v>147</v>
      </c>
      <c r="DF19" s="25">
        <f t="shared" ref="DF19:DF59" ca="1" si="69">IF(DF$10="","",IF(DF$7&lt;$CJ19,0,$CK19*OFFSET(AA19,0,-$CJ19)))</f>
        <v>135.52686507499999</v>
      </c>
      <c r="DG19" s="25">
        <f t="shared" ref="DG19:DG59" ca="1" si="70">IF(DG$10="","",IF(DG$7&lt;$CJ19,0,$CK19*OFFSET(AB19,0,-$CJ19)))</f>
        <v>135.52686507499999</v>
      </c>
      <c r="DH19" s="25">
        <f t="shared" ref="DH19:DH59" ca="1" si="71">IF(DH$10="","",IF(DH$7&lt;$CJ19,0,$CK19*OFFSET(AC19,0,-$CJ19)))</f>
        <v>135.52686507499999</v>
      </c>
      <c r="DI19" s="25">
        <f t="shared" ref="DI19:DI59" ca="1" si="72">IF(DI$10="","",IF(DI$7&lt;$CJ19,0,$CK19*OFFSET(AD19,0,-$CJ19)))</f>
        <v>135.52686507499999</v>
      </c>
      <c r="DJ19" s="25">
        <f t="shared" ref="DJ19:DJ59" ca="1" si="73">IF(DJ$10="","",IF(DJ$7&lt;$CJ19,0,$CK19*OFFSET(AE19,0,-$CJ19)))</f>
        <v>135.52686507499999</v>
      </c>
      <c r="DK19" s="25">
        <f t="shared" ref="DK19:DK59" ca="1" si="74">IF(DK$10="","",IF(DK$7&lt;$CJ19,0,$CK19*OFFSET(AF19,0,-$CJ19)))</f>
        <v>135.52686507499999</v>
      </c>
      <c r="DL19" s="25">
        <f t="shared" ref="DL19:DL59" ca="1" si="75">IF(DL$10="","",IF(DL$7&lt;$CJ19,0,$CK19*OFFSET(AG19,0,-$CJ19)))</f>
        <v>135.52686507499999</v>
      </c>
      <c r="DM19" s="25">
        <f t="shared" ref="DM19:DM59" ca="1" si="76">IF(DM$10="","",IF(DM$7&lt;$CJ19,0,$CK19*OFFSET(AH19,0,-$CJ19)))</f>
        <v>135.52686507499999</v>
      </c>
      <c r="DN19" s="25">
        <f t="shared" ref="DN19:DN59" ca="1" si="77">IF(DN$10="","",IF(DN$7&lt;$CJ19,0,$CK19*OFFSET(AI19,0,-$CJ19)))</f>
        <v>135.52686507499999</v>
      </c>
      <c r="DO19" s="25">
        <f t="shared" ref="DO19:DO59" ca="1" si="78">IF(DO$10="","",IF(DO$7&lt;$CJ19,0,$CK19*OFFSET(AJ19,0,-$CJ19)))</f>
        <v>135.52686507499999</v>
      </c>
      <c r="DP19" s="25">
        <f t="shared" ref="DP19:DP59" ca="1" si="79">IF(DP$10="","",IF(DP$7&lt;$CJ19,0,$CK19*OFFSET(AK19,0,-$CJ19)))</f>
        <v>135.52686507499999</v>
      </c>
      <c r="DQ19" s="25">
        <f t="shared" ref="DQ19:DQ59" ca="1" si="80">IF(DQ$10="","",IF(DQ$7&lt;$CJ19,0,$CK19*OFFSET(AL19,0,-$CJ19)))</f>
        <v>135.52686507499999</v>
      </c>
      <c r="DR19" s="25">
        <f t="shared" ref="DR19:DR59" ca="1" si="81">IF(DR$10="","",IF(DR$7&lt;$CJ19,0,$CK19*OFFSET(AM19,0,-$CJ19)))</f>
        <v>142.30320832874995</v>
      </c>
      <c r="DS19" s="25">
        <f t="shared" ref="DS19:DS59" ca="1" si="82">IF(DS$10="","",IF(DS$7&lt;$CJ19,0,$CK19*OFFSET(AN19,0,-$CJ19)))</f>
        <v>142.30320832874995</v>
      </c>
      <c r="DT19" s="25">
        <f t="shared" ref="DT19:DT59" ca="1" si="83">IF(DT$10="","",IF(DT$7&lt;$CJ19,0,$CK19*OFFSET(AO19,0,-$CJ19)))</f>
        <v>142.30320832874995</v>
      </c>
      <c r="DU19" s="25">
        <f t="shared" ref="DU19:DU59" ca="1" si="84">IF(DU$10="","",IF(DU$7&lt;$CJ19,0,$CK19*OFFSET(AP19,0,-$CJ19)))</f>
        <v>142.30320832874995</v>
      </c>
      <c r="DV19" s="25">
        <f t="shared" ref="DV19:DV59" ca="1" si="85">IF(DV$10="","",IF(DV$7&lt;$CJ19,0,$CK19*OFFSET(AQ19,0,-$CJ19)))</f>
        <v>142.30320832874995</v>
      </c>
      <c r="DW19" s="25">
        <f t="shared" ref="DW19:DW59" ca="1" si="86">IF(DW$10="","",IF(DW$7&lt;$CJ19,0,$CK19*OFFSET(AR19,0,-$CJ19)))</f>
        <v>142.30320832874995</v>
      </c>
      <c r="DX19" s="25">
        <f t="shared" ref="DX19:DX59" ca="1" si="87">IF(DX$10="","",IF(DX$7&lt;$CJ19,0,$CK19*OFFSET(AS19,0,-$CJ19)))</f>
        <v>142.30320832874995</v>
      </c>
      <c r="DY19" s="25">
        <f t="shared" ref="DY19:DY59" ca="1" si="88">IF(DY$10="","",IF(DY$7&lt;$CJ19,0,$CK19*OFFSET(AT19,0,-$CJ19)))</f>
        <v>142.30320832874995</v>
      </c>
      <c r="DZ19" s="25">
        <f t="shared" ref="DZ19:DZ59" ca="1" si="89">IF(DZ$10="","",IF(DZ$7&lt;$CJ19,0,$CK19*OFFSET(AU19,0,-$CJ19)))</f>
        <v>142.30320832874995</v>
      </c>
      <c r="EA19" s="25">
        <f t="shared" ref="EA19:EA59" ca="1" si="90">IF(EA$10="","",IF(EA$7&lt;$CJ19,0,$CK19*OFFSET(AV19,0,-$CJ19)))</f>
        <v>142.30320832874995</v>
      </c>
      <c r="EB19" s="25">
        <f t="shared" ref="EB19:EB59" ca="1" si="91">IF(EB$10="","",IF(EB$7&lt;$CJ19,0,$CK19*OFFSET(AW19,0,-$CJ19)))</f>
        <v>142.30320832874995</v>
      </c>
      <c r="EC19" s="25">
        <f t="shared" ref="EC19:EC59" ca="1" si="92">IF(EC$10="","",IF(EC$7&lt;$CJ19,0,$CK19*OFFSET(AX19,0,-$CJ19)))</f>
        <v>142.30320832874995</v>
      </c>
      <c r="ED19" s="25">
        <f t="shared" ref="ED19:ED59" ca="1" si="93">IF(ED$10="","",IF(ED$7&lt;$CJ19,0,$CK19*OFFSET(AY19,0,-$CJ19)))</f>
        <v>149.41836874518742</v>
      </c>
      <c r="EE19" s="25">
        <f t="shared" ref="EE19:EE59" ca="1" si="94">IF(EE$10="","",IF(EE$7&lt;$CJ19,0,$CK19*OFFSET(AZ19,0,-$CJ19)))</f>
        <v>149.41836874518742</v>
      </c>
      <c r="EF19" s="25">
        <f t="shared" ref="EF19:EF59" ca="1" si="95">IF(EF$10="","",IF(EF$7&lt;$CJ19,0,$CK19*OFFSET(BA19,0,-$CJ19)))</f>
        <v>149.41836874518742</v>
      </c>
      <c r="EG19" s="25">
        <f t="shared" ref="EG19:EG59" ca="1" si="96">IF(EG$10="","",IF(EG$7&lt;$CJ19,0,$CK19*OFFSET(BB19,0,-$CJ19)))</f>
        <v>149.41836874518742</v>
      </c>
      <c r="EH19" s="25">
        <f t="shared" ref="EH19:EH59" ca="1" si="97">IF(EH$10="","",IF(EH$7&lt;$CJ19,0,$CK19*OFFSET(BC19,0,-$CJ19)))</f>
        <v>149.41836874518742</v>
      </c>
      <c r="EI19" s="25">
        <f t="shared" ref="EI19:EI59" ca="1" si="98">IF(EI$10="","",IF(EI$7&lt;$CJ19,0,$CK19*OFFSET(BD19,0,-$CJ19)))</f>
        <v>149.41836874518742</v>
      </c>
      <c r="EJ19" s="25">
        <f t="shared" ref="EJ19:EJ59" ca="1" si="99">IF(EJ$10="","",IF(EJ$7&lt;$CJ19,0,$CK19*OFFSET(BE19,0,-$CJ19)))</f>
        <v>149.41836874518742</v>
      </c>
      <c r="EK19" s="25">
        <f t="shared" ref="EK19:EK59" ca="1" si="100">IF(EK$10="","",IF(EK$7&lt;$CJ19,0,$CK19*OFFSET(BF19,0,-$CJ19)))</f>
        <v>149.41836874518742</v>
      </c>
      <c r="EL19" s="25">
        <f t="shared" ref="EL19:EL59" ca="1" si="101">IF(EL$10="","",IF(EL$7&lt;$CJ19,0,$CK19*OFFSET(BG19,0,-$CJ19)))</f>
        <v>149.41836874518742</v>
      </c>
      <c r="EM19" s="25">
        <f t="shared" ref="EM19:EM59" ca="1" si="102">IF(EM$10="","",IF(EM$7&lt;$CJ19,0,$CK19*OFFSET(BH19,0,-$CJ19)))</f>
        <v>149.41836874518742</v>
      </c>
      <c r="EN19" s="25">
        <f t="shared" ref="EN19:EN59" ca="1" si="103">IF(EN$10="","",IF(EN$7&lt;$CJ19,0,$CK19*OFFSET(BI19,0,-$CJ19)))</f>
        <v>149.41836874518742</v>
      </c>
      <c r="EO19" s="25">
        <f t="shared" ref="EO19:EO59" ca="1" si="104">IF(EO$10="","",IF(EO$7&lt;$CJ19,0,$CK19*OFFSET(BJ19,0,-$CJ19)))</f>
        <v>149.41836874518742</v>
      </c>
      <c r="EP19" s="25">
        <f t="shared" ref="EP19:EP59" ca="1" si="105">IF(EP$10="","",IF(EP$7&lt;$CJ19,0,$CK19*OFFSET(BK19,0,-$CJ19)))</f>
        <v>156.88928718244676</v>
      </c>
      <c r="EQ19" s="25">
        <f t="shared" ref="EQ19:EQ59" ca="1" si="106">IF(EQ$10="","",IF(EQ$7&lt;$CJ19,0,$CK19*OFFSET(BL19,0,-$CJ19)))</f>
        <v>156.88928718244676</v>
      </c>
      <c r="ER19" s="25">
        <f t="shared" ref="ER19:ER59" ca="1" si="107">IF(ER$10="","",IF(ER$7&lt;$CJ19,0,$CK19*OFFSET(BM19,0,-$CJ19)))</f>
        <v>156.88928718244676</v>
      </c>
      <c r="ES19" s="25">
        <f t="shared" ref="ES19:ES59" ca="1" si="108">IF(ES$10="","",IF(ES$7&lt;$CJ19,0,$CK19*OFFSET(BN19,0,-$CJ19)))</f>
        <v>156.88928718244676</v>
      </c>
      <c r="ET19" s="25">
        <f t="shared" ref="ET19:ET59" ca="1" si="109">IF(ET$10="","",IF(ET$7&lt;$CJ19,0,$CK19*OFFSET(BO19,0,-$CJ19)))</f>
        <v>156.88928718244676</v>
      </c>
      <c r="EU19" s="25">
        <f t="shared" ref="EU19:EU59" ca="1" si="110">IF(EU$10="","",IF(EU$7&lt;$CJ19,0,$CK19*OFFSET(BP19,0,-$CJ19)))</f>
        <v>156.88928718244676</v>
      </c>
      <c r="EV19" s="25">
        <f t="shared" ref="EV19:EV59" ca="1" si="111">IF(EV$10="","",IF(EV$7&lt;$CJ19,0,$CK19*OFFSET(BQ19,0,-$CJ19)))</f>
        <v>156.88928718244676</v>
      </c>
      <c r="EW19" s="25">
        <f t="shared" ref="EW19:EW59" ca="1" si="112">IF(EW$10="","",IF(EW$7&lt;$CJ19,0,$CK19*OFFSET(BR19,0,-$CJ19)))</f>
        <v>156.88928718244676</v>
      </c>
      <c r="EX19" s="25">
        <f t="shared" ref="EX19:EX59" ca="1" si="113">IF(EX$10="","",IF(EX$7&lt;$CJ19,0,$CK19*OFFSET(BS19,0,-$CJ19)))</f>
        <v>156.88928718244676</v>
      </c>
      <c r="EY19" s="25">
        <f t="shared" ref="EY19:EY59" ca="1" si="114">IF(EY$10="","",IF(EY$7&lt;$CJ19,0,$CK19*OFFSET(BT19,0,-$CJ19)))</f>
        <v>156.88928718244676</v>
      </c>
      <c r="EZ19" s="25">
        <f t="shared" ref="EZ19:EZ59" ca="1" si="115">IF(EZ$10="","",IF(EZ$7&lt;$CJ19,0,$CK19*OFFSET(BU19,0,-$CJ19)))</f>
        <v>156.88928718244676</v>
      </c>
      <c r="FA19" s="25">
        <f t="shared" ref="FA19:FA59" ca="1" si="116">IF(FA$10="","",IF(FA$7&lt;$CJ19,0,$CK19*OFFSET(BV19,0,-$CJ19)))</f>
        <v>156.88928718244676</v>
      </c>
      <c r="FB19" s="25">
        <f t="shared" ref="FB19:FB59" ca="1" si="117">IF(FB$10="","",IF(FB$7&lt;$CJ19,0,$CK19*OFFSET(BW19,0,-$CJ19)))</f>
        <v>164.73375154156915</v>
      </c>
      <c r="FC19" s="25">
        <f t="shared" ref="FC19:FC59" ca="1" si="118">IF(FC$10="","",IF(FC$7&lt;$CJ19,0,$CK19*OFFSET(BX19,0,-$CJ19)))</f>
        <v>164.73375154156915</v>
      </c>
      <c r="FD19" s="25">
        <f t="shared" ref="FD19:FD59" ca="1" si="119">IF(FD$10="","",IF(FD$7&lt;$CJ19,0,$CK19*OFFSET(BY19,0,-$CJ19)))</f>
        <v>164.73375154156915</v>
      </c>
      <c r="FE19" s="25">
        <f t="shared" ref="FE19:FE59" ca="1" si="120">IF(FE$10="","",IF(FE$7&lt;$CJ19,0,$CK19*OFFSET(BZ19,0,-$CJ19)))</f>
        <v>164.73375154156915</v>
      </c>
      <c r="FF19" s="25">
        <f t="shared" ref="FF19:FF59" ca="1" si="121">IF(FF$10="","",IF(FF$7&lt;$CJ19,0,$CK19*OFFSET(CA19,0,-$CJ19)))</f>
        <v>164.73375154156915</v>
      </c>
      <c r="FG19" s="25">
        <f t="shared" ref="FG19:FG59" ca="1" si="122">IF(FG$10="","",IF(FG$7&lt;$CJ19,0,$CK19*OFFSET(CB19,0,-$CJ19)))</f>
        <v>164.73375154156915</v>
      </c>
      <c r="FH19" s="25">
        <f t="shared" ref="FH19:FH59" ca="1" si="123">IF(FH$10="","",IF(FH$7&lt;$CJ19,0,$CK19*OFFSET(CC19,0,-$CJ19)))</f>
        <v>164.73375154156915</v>
      </c>
      <c r="FI19" s="25">
        <f t="shared" ref="FI19:FI59" ca="1" si="124">IF(FI$10="","",IF(FI$7&lt;$CJ19,0,$CK19*OFFSET(CD19,0,-$CJ19)))</f>
        <v>164.73375154156915</v>
      </c>
      <c r="FJ19" s="25">
        <f t="shared" ref="FJ19:FJ59" ca="1" si="125">IF(FJ$10="","",IF(FJ$7&lt;$CJ19,0,$CK19*OFFSET(CE19,0,-$CJ19)))</f>
        <v>164.73375154156915</v>
      </c>
      <c r="FK19" s="25">
        <f t="shared" ref="FK19:FK59" ca="1" si="126">IF(FK$10="","",IF(FK$7&lt;$CJ19,0,$CK19*OFFSET(CF19,0,-$CJ19)))</f>
        <v>164.73375154156915</v>
      </c>
      <c r="FL19" s="25">
        <f t="shared" ref="FL19:FL59" ca="1" si="127">IF(FL$10="","",IF(FL$7&lt;$CJ19,0,$CK19*OFFSET(CG19,0,-$CJ19)))</f>
        <v>164.73375154156915</v>
      </c>
      <c r="FM19" s="25">
        <f t="shared" ref="FM19:FM59" ca="1" si="128">IF(FM$10="","",IF(FM$7&lt;$CJ19,0,$CK19*OFFSET(CH19,0,-$CJ19)))</f>
        <v>164.73375154156915</v>
      </c>
    </row>
    <row r="20" spans="2:169" ht="15" customHeight="1">
      <c r="B20" s="225">
        <v>13</v>
      </c>
      <c r="C20" s="307" t="s">
        <v>328</v>
      </c>
      <c r="D20" s="312" t="b">
        <v>0</v>
      </c>
      <c r="E20" s="312" t="b">
        <v>1</v>
      </c>
      <c r="F20" s="177" t="str">
        <f>INDEX('11_CATALOGO_CUENTAS'!$H$3:$H$85,$B20,1)</f>
        <v>TELEFONO OFIC. PRINCIPAL</v>
      </c>
      <c r="G20" s="175"/>
      <c r="H20" s="25">
        <f t="shared" ca="1" si="55"/>
        <v>536.13088999999991</v>
      </c>
      <c r="I20" s="25">
        <f t="shared" ca="1" si="55"/>
        <v>562.93743449999999</v>
      </c>
      <c r="J20" s="25">
        <f t="shared" ca="1" si="55"/>
        <v>591.08430622499986</v>
      </c>
      <c r="K20" s="25">
        <f t="shared" ca="1" si="55"/>
        <v>620.63852153624987</v>
      </c>
      <c r="L20" s="25">
        <f t="shared" ca="1" si="55"/>
        <v>651.67044761306238</v>
      </c>
      <c r="M20" s="25">
        <f t="shared" ca="1" si="55"/>
        <v>684.25396999371549</v>
      </c>
      <c r="O20" s="222">
        <v>62.394010000000002</v>
      </c>
      <c r="P20" s="222">
        <v>27.090790000000002</v>
      </c>
      <c r="Q20" s="222">
        <v>45.808999999999983</v>
      </c>
      <c r="R20" s="222">
        <v>6.2753600000000151</v>
      </c>
      <c r="S20" s="222">
        <v>80.916709999999995</v>
      </c>
      <c r="T20" s="222">
        <v>45.376910000000031</v>
      </c>
      <c r="U20" s="222">
        <v>42.34395999999996</v>
      </c>
      <c r="V20" s="222">
        <v>42.510630000000006</v>
      </c>
      <c r="W20" s="222">
        <v>36.293450000000014</v>
      </c>
      <c r="X20" s="222">
        <v>47.120070000000005</v>
      </c>
      <c r="Y20" s="222">
        <v>50</v>
      </c>
      <c r="Z20" s="222">
        <v>50</v>
      </c>
      <c r="AA20" s="222">
        <v>46.911452874999988</v>
      </c>
      <c r="AB20" s="222">
        <v>46.911452874999988</v>
      </c>
      <c r="AC20" s="222">
        <v>46.911452874999988</v>
      </c>
      <c r="AD20" s="222">
        <v>46.911452874999988</v>
      </c>
      <c r="AE20" s="222">
        <v>46.911452874999988</v>
      </c>
      <c r="AF20" s="222">
        <v>46.911452874999988</v>
      </c>
      <c r="AG20" s="222">
        <v>46.911452874999988</v>
      </c>
      <c r="AH20" s="222">
        <v>46.911452874999988</v>
      </c>
      <c r="AI20" s="222">
        <v>46.911452874999988</v>
      </c>
      <c r="AJ20" s="222">
        <v>46.911452874999988</v>
      </c>
      <c r="AK20" s="222">
        <v>46.911452874999988</v>
      </c>
      <c r="AL20" s="222">
        <v>46.911452874999988</v>
      </c>
      <c r="AM20" s="222">
        <v>49.257025518749998</v>
      </c>
      <c r="AN20" s="222">
        <v>49.257025518749998</v>
      </c>
      <c r="AO20" s="222">
        <v>49.257025518749998</v>
      </c>
      <c r="AP20" s="222">
        <v>49.257025518749998</v>
      </c>
      <c r="AQ20" s="222">
        <v>49.257025518749998</v>
      </c>
      <c r="AR20" s="222">
        <v>49.257025518749998</v>
      </c>
      <c r="AS20" s="222">
        <v>49.257025518749998</v>
      </c>
      <c r="AT20" s="222">
        <v>49.257025518749998</v>
      </c>
      <c r="AU20" s="222">
        <v>49.257025518749998</v>
      </c>
      <c r="AV20" s="222">
        <v>49.257025518749998</v>
      </c>
      <c r="AW20" s="222">
        <v>49.257025518749998</v>
      </c>
      <c r="AX20" s="222">
        <v>49.257025518749998</v>
      </c>
      <c r="AY20" s="222">
        <v>51.719876794687487</v>
      </c>
      <c r="AZ20" s="222">
        <v>51.719876794687487</v>
      </c>
      <c r="BA20" s="222">
        <v>51.719876794687487</v>
      </c>
      <c r="BB20" s="222">
        <v>51.719876794687487</v>
      </c>
      <c r="BC20" s="222">
        <v>51.719876794687487</v>
      </c>
      <c r="BD20" s="222">
        <v>51.719876794687487</v>
      </c>
      <c r="BE20" s="222">
        <v>51.719876794687487</v>
      </c>
      <c r="BF20" s="222">
        <v>51.719876794687487</v>
      </c>
      <c r="BG20" s="222">
        <v>51.719876794687487</v>
      </c>
      <c r="BH20" s="222">
        <v>51.719876794687487</v>
      </c>
      <c r="BI20" s="222">
        <v>51.719876794687487</v>
      </c>
      <c r="BJ20" s="222">
        <v>51.719876794687487</v>
      </c>
      <c r="BK20" s="222">
        <v>54.305870634421865</v>
      </c>
      <c r="BL20" s="222">
        <v>54.305870634421865</v>
      </c>
      <c r="BM20" s="222">
        <v>54.305870634421865</v>
      </c>
      <c r="BN20" s="222">
        <v>54.305870634421865</v>
      </c>
      <c r="BO20" s="222">
        <v>54.305870634421865</v>
      </c>
      <c r="BP20" s="222">
        <v>54.305870634421865</v>
      </c>
      <c r="BQ20" s="222">
        <v>54.305870634421865</v>
      </c>
      <c r="BR20" s="222">
        <v>54.305870634421865</v>
      </c>
      <c r="BS20" s="222">
        <v>54.305870634421865</v>
      </c>
      <c r="BT20" s="222">
        <v>54.305870634421865</v>
      </c>
      <c r="BU20" s="222">
        <v>54.305870634421865</v>
      </c>
      <c r="BV20" s="222">
        <v>54.305870634421865</v>
      </c>
      <c r="BW20" s="222">
        <v>57.02116416614296</v>
      </c>
      <c r="BX20" s="222">
        <v>57.02116416614296</v>
      </c>
      <c r="BY20" s="222">
        <v>57.02116416614296</v>
      </c>
      <c r="BZ20" s="222">
        <v>57.02116416614296</v>
      </c>
      <c r="CA20" s="222">
        <v>57.02116416614296</v>
      </c>
      <c r="CB20" s="222">
        <v>57.02116416614296</v>
      </c>
      <c r="CC20" s="222">
        <v>57.02116416614296</v>
      </c>
      <c r="CD20" s="222">
        <v>57.02116416614296</v>
      </c>
      <c r="CE20" s="222">
        <v>57.02116416614296</v>
      </c>
      <c r="CF20" s="222">
        <v>57.02116416614296</v>
      </c>
      <c r="CG20" s="222">
        <v>57.02116416614296</v>
      </c>
      <c r="CH20" s="222">
        <v>57.02116416614296</v>
      </c>
      <c r="CJ20" s="285">
        <v>0</v>
      </c>
      <c r="CK20" s="286">
        <v>1</v>
      </c>
      <c r="CM20" s="25">
        <f t="shared" ca="1" si="56"/>
        <v>536.13088999999991</v>
      </c>
      <c r="CN20" s="25">
        <f t="shared" ca="1" si="56"/>
        <v>562.93743449999999</v>
      </c>
      <c r="CO20" s="25">
        <f t="shared" ca="1" si="56"/>
        <v>591.08430622499986</v>
      </c>
      <c r="CP20" s="25">
        <f t="shared" ca="1" si="56"/>
        <v>620.63852153624987</v>
      </c>
      <c r="CQ20" s="25">
        <f t="shared" ca="1" si="56"/>
        <v>651.67044761306238</v>
      </c>
      <c r="CR20" s="25">
        <f t="shared" ca="1" si="56"/>
        <v>684.25396999371549</v>
      </c>
      <c r="CT20" s="25">
        <f t="shared" ca="1" si="57"/>
        <v>62.394010000000002</v>
      </c>
      <c r="CU20" s="25">
        <f t="shared" ca="1" si="58"/>
        <v>27.090790000000002</v>
      </c>
      <c r="CV20" s="25">
        <f t="shared" ca="1" si="59"/>
        <v>45.808999999999983</v>
      </c>
      <c r="CW20" s="25">
        <f t="shared" ca="1" si="60"/>
        <v>6.2753600000000151</v>
      </c>
      <c r="CX20" s="25">
        <f t="shared" ca="1" si="61"/>
        <v>80.916709999999995</v>
      </c>
      <c r="CY20" s="25">
        <f t="shared" ca="1" si="62"/>
        <v>45.376910000000031</v>
      </c>
      <c r="CZ20" s="25">
        <f t="shared" ca="1" si="63"/>
        <v>42.34395999999996</v>
      </c>
      <c r="DA20" s="25">
        <f t="shared" ca="1" si="64"/>
        <v>42.510630000000006</v>
      </c>
      <c r="DB20" s="25">
        <f t="shared" ca="1" si="65"/>
        <v>36.293450000000014</v>
      </c>
      <c r="DC20" s="25">
        <f t="shared" ca="1" si="66"/>
        <v>47.120070000000005</v>
      </c>
      <c r="DD20" s="25">
        <f t="shared" ca="1" si="67"/>
        <v>50</v>
      </c>
      <c r="DE20" s="25">
        <f t="shared" ca="1" si="68"/>
        <v>50</v>
      </c>
      <c r="DF20" s="25">
        <f t="shared" ca="1" si="69"/>
        <v>46.911452874999988</v>
      </c>
      <c r="DG20" s="25">
        <f t="shared" ca="1" si="70"/>
        <v>46.911452874999988</v>
      </c>
      <c r="DH20" s="25">
        <f t="shared" ca="1" si="71"/>
        <v>46.911452874999988</v>
      </c>
      <c r="DI20" s="25">
        <f t="shared" ca="1" si="72"/>
        <v>46.911452874999988</v>
      </c>
      <c r="DJ20" s="25">
        <f t="shared" ca="1" si="73"/>
        <v>46.911452874999988</v>
      </c>
      <c r="DK20" s="25">
        <f t="shared" ca="1" si="74"/>
        <v>46.911452874999988</v>
      </c>
      <c r="DL20" s="25">
        <f t="shared" ca="1" si="75"/>
        <v>46.911452874999988</v>
      </c>
      <c r="DM20" s="25">
        <f t="shared" ca="1" si="76"/>
        <v>46.911452874999988</v>
      </c>
      <c r="DN20" s="25">
        <f t="shared" ca="1" si="77"/>
        <v>46.911452874999988</v>
      </c>
      <c r="DO20" s="25">
        <f t="shared" ca="1" si="78"/>
        <v>46.911452874999988</v>
      </c>
      <c r="DP20" s="25">
        <f t="shared" ca="1" si="79"/>
        <v>46.911452874999988</v>
      </c>
      <c r="DQ20" s="25">
        <f t="shared" ca="1" si="80"/>
        <v>46.911452874999988</v>
      </c>
      <c r="DR20" s="25">
        <f t="shared" ca="1" si="81"/>
        <v>49.257025518749998</v>
      </c>
      <c r="DS20" s="25">
        <f t="shared" ca="1" si="82"/>
        <v>49.257025518749998</v>
      </c>
      <c r="DT20" s="25">
        <f t="shared" ca="1" si="83"/>
        <v>49.257025518749998</v>
      </c>
      <c r="DU20" s="25">
        <f t="shared" ca="1" si="84"/>
        <v>49.257025518749998</v>
      </c>
      <c r="DV20" s="25">
        <f t="shared" ca="1" si="85"/>
        <v>49.257025518749998</v>
      </c>
      <c r="DW20" s="25">
        <f t="shared" ca="1" si="86"/>
        <v>49.257025518749998</v>
      </c>
      <c r="DX20" s="25">
        <f t="shared" ca="1" si="87"/>
        <v>49.257025518749998</v>
      </c>
      <c r="DY20" s="25">
        <f t="shared" ca="1" si="88"/>
        <v>49.257025518749998</v>
      </c>
      <c r="DZ20" s="25">
        <f t="shared" ca="1" si="89"/>
        <v>49.257025518749998</v>
      </c>
      <c r="EA20" s="25">
        <f t="shared" ca="1" si="90"/>
        <v>49.257025518749998</v>
      </c>
      <c r="EB20" s="25">
        <f t="shared" ca="1" si="91"/>
        <v>49.257025518749998</v>
      </c>
      <c r="EC20" s="25">
        <f t="shared" ca="1" si="92"/>
        <v>49.257025518749998</v>
      </c>
      <c r="ED20" s="25">
        <f t="shared" ca="1" si="93"/>
        <v>51.719876794687487</v>
      </c>
      <c r="EE20" s="25">
        <f t="shared" ca="1" si="94"/>
        <v>51.719876794687487</v>
      </c>
      <c r="EF20" s="25">
        <f t="shared" ca="1" si="95"/>
        <v>51.719876794687487</v>
      </c>
      <c r="EG20" s="25">
        <f t="shared" ca="1" si="96"/>
        <v>51.719876794687487</v>
      </c>
      <c r="EH20" s="25">
        <f t="shared" ca="1" si="97"/>
        <v>51.719876794687487</v>
      </c>
      <c r="EI20" s="25">
        <f t="shared" ca="1" si="98"/>
        <v>51.719876794687487</v>
      </c>
      <c r="EJ20" s="25">
        <f t="shared" ca="1" si="99"/>
        <v>51.719876794687487</v>
      </c>
      <c r="EK20" s="25">
        <f t="shared" ca="1" si="100"/>
        <v>51.719876794687487</v>
      </c>
      <c r="EL20" s="25">
        <f t="shared" ca="1" si="101"/>
        <v>51.719876794687487</v>
      </c>
      <c r="EM20" s="25">
        <f t="shared" ca="1" si="102"/>
        <v>51.719876794687487</v>
      </c>
      <c r="EN20" s="25">
        <f t="shared" ca="1" si="103"/>
        <v>51.719876794687487</v>
      </c>
      <c r="EO20" s="25">
        <f t="shared" ca="1" si="104"/>
        <v>51.719876794687487</v>
      </c>
      <c r="EP20" s="25">
        <f t="shared" ca="1" si="105"/>
        <v>54.305870634421865</v>
      </c>
      <c r="EQ20" s="25">
        <f t="shared" ca="1" si="106"/>
        <v>54.305870634421865</v>
      </c>
      <c r="ER20" s="25">
        <f t="shared" ca="1" si="107"/>
        <v>54.305870634421865</v>
      </c>
      <c r="ES20" s="25">
        <f t="shared" ca="1" si="108"/>
        <v>54.305870634421865</v>
      </c>
      <c r="ET20" s="25">
        <f t="shared" ca="1" si="109"/>
        <v>54.305870634421865</v>
      </c>
      <c r="EU20" s="25">
        <f t="shared" ca="1" si="110"/>
        <v>54.305870634421865</v>
      </c>
      <c r="EV20" s="25">
        <f t="shared" ca="1" si="111"/>
        <v>54.305870634421865</v>
      </c>
      <c r="EW20" s="25">
        <f t="shared" ca="1" si="112"/>
        <v>54.305870634421865</v>
      </c>
      <c r="EX20" s="25">
        <f t="shared" ca="1" si="113"/>
        <v>54.305870634421865</v>
      </c>
      <c r="EY20" s="25">
        <f t="shared" ca="1" si="114"/>
        <v>54.305870634421865</v>
      </c>
      <c r="EZ20" s="25">
        <f t="shared" ca="1" si="115"/>
        <v>54.305870634421865</v>
      </c>
      <c r="FA20" s="25">
        <f t="shared" ca="1" si="116"/>
        <v>54.305870634421865</v>
      </c>
      <c r="FB20" s="25">
        <f t="shared" ca="1" si="117"/>
        <v>57.02116416614296</v>
      </c>
      <c r="FC20" s="25">
        <f t="shared" ca="1" si="118"/>
        <v>57.02116416614296</v>
      </c>
      <c r="FD20" s="25">
        <f t="shared" ca="1" si="119"/>
        <v>57.02116416614296</v>
      </c>
      <c r="FE20" s="25">
        <f t="shared" ca="1" si="120"/>
        <v>57.02116416614296</v>
      </c>
      <c r="FF20" s="25">
        <f t="shared" ca="1" si="121"/>
        <v>57.02116416614296</v>
      </c>
      <c r="FG20" s="25">
        <f t="shared" ca="1" si="122"/>
        <v>57.02116416614296</v>
      </c>
      <c r="FH20" s="25">
        <f t="shared" ca="1" si="123"/>
        <v>57.02116416614296</v>
      </c>
      <c r="FI20" s="25">
        <f t="shared" ca="1" si="124"/>
        <v>57.02116416614296</v>
      </c>
      <c r="FJ20" s="25">
        <f t="shared" ca="1" si="125"/>
        <v>57.02116416614296</v>
      </c>
      <c r="FK20" s="25">
        <f t="shared" ca="1" si="126"/>
        <v>57.02116416614296</v>
      </c>
      <c r="FL20" s="25">
        <f t="shared" ca="1" si="127"/>
        <v>57.02116416614296</v>
      </c>
      <c r="FM20" s="25">
        <f t="shared" ca="1" si="128"/>
        <v>57.02116416614296</v>
      </c>
    </row>
    <row r="21" spans="2:169" ht="15" customHeight="1">
      <c r="B21" s="225">
        <v>14</v>
      </c>
      <c r="C21" s="307" t="s">
        <v>328</v>
      </c>
      <c r="D21" s="312" t="b">
        <v>0</v>
      </c>
      <c r="E21" s="312" t="b">
        <v>1</v>
      </c>
      <c r="F21" s="177" t="str">
        <f>INDEX('11_CATALOGO_CUENTAS'!$H$3:$H$85,$B21,1)</f>
        <v>TELEFONO AV. VENEZUELA</v>
      </c>
      <c r="G21" s="175"/>
      <c r="H21" s="25">
        <f t="shared" ca="1" si="55"/>
        <v>0</v>
      </c>
      <c r="I21" s="25">
        <f t="shared" ca="1" si="55"/>
        <v>0</v>
      </c>
      <c r="J21" s="25">
        <f t="shared" ca="1" si="55"/>
        <v>0</v>
      </c>
      <c r="K21" s="25">
        <f t="shared" ca="1" si="55"/>
        <v>0</v>
      </c>
      <c r="L21" s="25">
        <f t="shared" ca="1" si="55"/>
        <v>0</v>
      </c>
      <c r="M21" s="25">
        <f t="shared" ca="1" si="55"/>
        <v>0</v>
      </c>
      <c r="O21" s="222">
        <v>0</v>
      </c>
      <c r="P21" s="222">
        <v>0</v>
      </c>
      <c r="Q21" s="222">
        <v>0</v>
      </c>
      <c r="R21" s="222">
        <v>0</v>
      </c>
      <c r="S21" s="222">
        <v>0</v>
      </c>
      <c r="T21" s="222">
        <v>0</v>
      </c>
      <c r="U21" s="222">
        <v>0</v>
      </c>
      <c r="V21" s="222">
        <v>0</v>
      </c>
      <c r="W21" s="222">
        <v>0</v>
      </c>
      <c r="X21" s="222">
        <v>0</v>
      </c>
      <c r="Y21" s="222">
        <v>0</v>
      </c>
      <c r="Z21" s="222">
        <v>0</v>
      </c>
      <c r="AA21" s="222">
        <v>0</v>
      </c>
      <c r="AB21" s="222">
        <v>0</v>
      </c>
      <c r="AC21" s="222">
        <v>0</v>
      </c>
      <c r="AD21" s="222">
        <v>0</v>
      </c>
      <c r="AE21" s="222">
        <v>0</v>
      </c>
      <c r="AF21" s="222">
        <v>0</v>
      </c>
      <c r="AG21" s="222">
        <v>0</v>
      </c>
      <c r="AH21" s="222">
        <v>0</v>
      </c>
      <c r="AI21" s="222">
        <v>0</v>
      </c>
      <c r="AJ21" s="222">
        <v>0</v>
      </c>
      <c r="AK21" s="222">
        <v>0</v>
      </c>
      <c r="AL21" s="222">
        <v>0</v>
      </c>
      <c r="AM21" s="222">
        <v>0</v>
      </c>
      <c r="AN21" s="222">
        <v>0</v>
      </c>
      <c r="AO21" s="222">
        <v>0</v>
      </c>
      <c r="AP21" s="222">
        <v>0</v>
      </c>
      <c r="AQ21" s="222">
        <v>0</v>
      </c>
      <c r="AR21" s="222">
        <v>0</v>
      </c>
      <c r="AS21" s="222">
        <v>0</v>
      </c>
      <c r="AT21" s="222">
        <v>0</v>
      </c>
      <c r="AU21" s="222">
        <v>0</v>
      </c>
      <c r="AV21" s="222">
        <v>0</v>
      </c>
      <c r="AW21" s="222">
        <v>0</v>
      </c>
      <c r="AX21" s="222">
        <v>0</v>
      </c>
      <c r="AY21" s="222">
        <v>0</v>
      </c>
      <c r="AZ21" s="222">
        <v>0</v>
      </c>
      <c r="BA21" s="222">
        <v>0</v>
      </c>
      <c r="BB21" s="222">
        <v>0</v>
      </c>
      <c r="BC21" s="222">
        <v>0</v>
      </c>
      <c r="BD21" s="222">
        <v>0</v>
      </c>
      <c r="BE21" s="222">
        <v>0</v>
      </c>
      <c r="BF21" s="222">
        <v>0</v>
      </c>
      <c r="BG21" s="222">
        <v>0</v>
      </c>
      <c r="BH21" s="222">
        <v>0</v>
      </c>
      <c r="BI21" s="222">
        <v>0</v>
      </c>
      <c r="BJ21" s="222">
        <v>0</v>
      </c>
      <c r="BK21" s="222">
        <v>0</v>
      </c>
      <c r="BL21" s="222">
        <v>0</v>
      </c>
      <c r="BM21" s="222">
        <v>0</v>
      </c>
      <c r="BN21" s="222">
        <v>0</v>
      </c>
      <c r="BO21" s="222">
        <v>0</v>
      </c>
      <c r="BP21" s="222">
        <v>0</v>
      </c>
      <c r="BQ21" s="222">
        <v>0</v>
      </c>
      <c r="BR21" s="222">
        <v>0</v>
      </c>
      <c r="BS21" s="222">
        <v>0</v>
      </c>
      <c r="BT21" s="222">
        <v>0</v>
      </c>
      <c r="BU21" s="222">
        <v>0</v>
      </c>
      <c r="BV21" s="222">
        <v>0</v>
      </c>
      <c r="BW21" s="222">
        <v>0</v>
      </c>
      <c r="BX21" s="222">
        <v>0</v>
      </c>
      <c r="BY21" s="222">
        <v>0</v>
      </c>
      <c r="BZ21" s="222">
        <v>0</v>
      </c>
      <c r="CA21" s="222">
        <v>0</v>
      </c>
      <c r="CB21" s="222">
        <v>0</v>
      </c>
      <c r="CC21" s="222">
        <v>0</v>
      </c>
      <c r="CD21" s="222">
        <v>0</v>
      </c>
      <c r="CE21" s="222">
        <v>0</v>
      </c>
      <c r="CF21" s="222">
        <v>0</v>
      </c>
      <c r="CG21" s="222">
        <v>0</v>
      </c>
      <c r="CH21" s="222">
        <v>0</v>
      </c>
      <c r="CJ21" s="285">
        <v>0</v>
      </c>
      <c r="CK21" s="286">
        <v>1</v>
      </c>
      <c r="CM21" s="25">
        <f t="shared" ca="1" si="56"/>
        <v>0</v>
      </c>
      <c r="CN21" s="25">
        <f t="shared" ca="1" si="56"/>
        <v>0</v>
      </c>
      <c r="CO21" s="25">
        <f t="shared" ca="1" si="56"/>
        <v>0</v>
      </c>
      <c r="CP21" s="25">
        <f t="shared" ca="1" si="56"/>
        <v>0</v>
      </c>
      <c r="CQ21" s="25">
        <f t="shared" ca="1" si="56"/>
        <v>0</v>
      </c>
      <c r="CR21" s="25">
        <f t="shared" ca="1" si="56"/>
        <v>0</v>
      </c>
      <c r="CT21" s="25">
        <f t="shared" ca="1" si="57"/>
        <v>0</v>
      </c>
      <c r="CU21" s="25">
        <f t="shared" ca="1" si="58"/>
        <v>0</v>
      </c>
      <c r="CV21" s="25">
        <f t="shared" ca="1" si="59"/>
        <v>0</v>
      </c>
      <c r="CW21" s="25">
        <f t="shared" ca="1" si="60"/>
        <v>0</v>
      </c>
      <c r="CX21" s="25">
        <f t="shared" ca="1" si="61"/>
        <v>0</v>
      </c>
      <c r="CY21" s="25">
        <f t="shared" ca="1" si="62"/>
        <v>0</v>
      </c>
      <c r="CZ21" s="25">
        <f t="shared" ca="1" si="63"/>
        <v>0</v>
      </c>
      <c r="DA21" s="25">
        <f t="shared" ca="1" si="64"/>
        <v>0</v>
      </c>
      <c r="DB21" s="25">
        <f t="shared" ca="1" si="65"/>
        <v>0</v>
      </c>
      <c r="DC21" s="25">
        <f t="shared" ca="1" si="66"/>
        <v>0</v>
      </c>
      <c r="DD21" s="25">
        <f t="shared" ca="1" si="67"/>
        <v>0</v>
      </c>
      <c r="DE21" s="25">
        <f t="shared" ca="1" si="68"/>
        <v>0</v>
      </c>
      <c r="DF21" s="25">
        <f t="shared" ca="1" si="69"/>
        <v>0</v>
      </c>
      <c r="DG21" s="25">
        <f t="shared" ca="1" si="70"/>
        <v>0</v>
      </c>
      <c r="DH21" s="25">
        <f t="shared" ca="1" si="71"/>
        <v>0</v>
      </c>
      <c r="DI21" s="25">
        <f t="shared" ca="1" si="72"/>
        <v>0</v>
      </c>
      <c r="DJ21" s="25">
        <f t="shared" ca="1" si="73"/>
        <v>0</v>
      </c>
      <c r="DK21" s="25">
        <f t="shared" ca="1" si="74"/>
        <v>0</v>
      </c>
      <c r="DL21" s="25">
        <f t="shared" ca="1" si="75"/>
        <v>0</v>
      </c>
      <c r="DM21" s="25">
        <f t="shared" ca="1" si="76"/>
        <v>0</v>
      </c>
      <c r="DN21" s="25">
        <f t="shared" ca="1" si="77"/>
        <v>0</v>
      </c>
      <c r="DO21" s="25">
        <f t="shared" ca="1" si="78"/>
        <v>0</v>
      </c>
      <c r="DP21" s="25">
        <f t="shared" ca="1" si="79"/>
        <v>0</v>
      </c>
      <c r="DQ21" s="25">
        <f t="shared" ca="1" si="80"/>
        <v>0</v>
      </c>
      <c r="DR21" s="25">
        <f t="shared" ca="1" si="81"/>
        <v>0</v>
      </c>
      <c r="DS21" s="25">
        <f t="shared" ca="1" si="82"/>
        <v>0</v>
      </c>
      <c r="DT21" s="25">
        <f t="shared" ca="1" si="83"/>
        <v>0</v>
      </c>
      <c r="DU21" s="25">
        <f t="shared" ca="1" si="84"/>
        <v>0</v>
      </c>
      <c r="DV21" s="25">
        <f t="shared" ca="1" si="85"/>
        <v>0</v>
      </c>
      <c r="DW21" s="25">
        <f t="shared" ca="1" si="86"/>
        <v>0</v>
      </c>
      <c r="DX21" s="25">
        <f t="shared" ca="1" si="87"/>
        <v>0</v>
      </c>
      <c r="DY21" s="25">
        <f t="shared" ca="1" si="88"/>
        <v>0</v>
      </c>
      <c r="DZ21" s="25">
        <f t="shared" ca="1" si="89"/>
        <v>0</v>
      </c>
      <c r="EA21" s="25">
        <f t="shared" ca="1" si="90"/>
        <v>0</v>
      </c>
      <c r="EB21" s="25">
        <f t="shared" ca="1" si="91"/>
        <v>0</v>
      </c>
      <c r="EC21" s="25">
        <f t="shared" ca="1" si="92"/>
        <v>0</v>
      </c>
      <c r="ED21" s="25">
        <f t="shared" ca="1" si="93"/>
        <v>0</v>
      </c>
      <c r="EE21" s="25">
        <f t="shared" ca="1" si="94"/>
        <v>0</v>
      </c>
      <c r="EF21" s="25">
        <f t="shared" ca="1" si="95"/>
        <v>0</v>
      </c>
      <c r="EG21" s="25">
        <f t="shared" ca="1" si="96"/>
        <v>0</v>
      </c>
      <c r="EH21" s="25">
        <f t="shared" ca="1" si="97"/>
        <v>0</v>
      </c>
      <c r="EI21" s="25">
        <f t="shared" ca="1" si="98"/>
        <v>0</v>
      </c>
      <c r="EJ21" s="25">
        <f t="shared" ca="1" si="99"/>
        <v>0</v>
      </c>
      <c r="EK21" s="25">
        <f t="shared" ca="1" si="100"/>
        <v>0</v>
      </c>
      <c r="EL21" s="25">
        <f t="shared" ca="1" si="101"/>
        <v>0</v>
      </c>
      <c r="EM21" s="25">
        <f t="shared" ca="1" si="102"/>
        <v>0</v>
      </c>
      <c r="EN21" s="25">
        <f t="shared" ca="1" si="103"/>
        <v>0</v>
      </c>
      <c r="EO21" s="25">
        <f t="shared" ca="1" si="104"/>
        <v>0</v>
      </c>
      <c r="EP21" s="25">
        <f t="shared" ca="1" si="105"/>
        <v>0</v>
      </c>
      <c r="EQ21" s="25">
        <f t="shared" ca="1" si="106"/>
        <v>0</v>
      </c>
      <c r="ER21" s="25">
        <f t="shared" ca="1" si="107"/>
        <v>0</v>
      </c>
      <c r="ES21" s="25">
        <f t="shared" ca="1" si="108"/>
        <v>0</v>
      </c>
      <c r="ET21" s="25">
        <f t="shared" ca="1" si="109"/>
        <v>0</v>
      </c>
      <c r="EU21" s="25">
        <f t="shared" ca="1" si="110"/>
        <v>0</v>
      </c>
      <c r="EV21" s="25">
        <f t="shared" ca="1" si="111"/>
        <v>0</v>
      </c>
      <c r="EW21" s="25">
        <f t="shared" ca="1" si="112"/>
        <v>0</v>
      </c>
      <c r="EX21" s="25">
        <f t="shared" ca="1" si="113"/>
        <v>0</v>
      </c>
      <c r="EY21" s="25">
        <f t="shared" ca="1" si="114"/>
        <v>0</v>
      </c>
      <c r="EZ21" s="25">
        <f t="shared" ca="1" si="115"/>
        <v>0</v>
      </c>
      <c r="FA21" s="25">
        <f t="shared" ca="1" si="116"/>
        <v>0</v>
      </c>
      <c r="FB21" s="25">
        <f t="shared" ca="1" si="117"/>
        <v>0</v>
      </c>
      <c r="FC21" s="25">
        <f t="shared" ca="1" si="118"/>
        <v>0</v>
      </c>
      <c r="FD21" s="25">
        <f t="shared" ca="1" si="119"/>
        <v>0</v>
      </c>
      <c r="FE21" s="25">
        <f t="shared" ca="1" si="120"/>
        <v>0</v>
      </c>
      <c r="FF21" s="25">
        <f t="shared" ca="1" si="121"/>
        <v>0</v>
      </c>
      <c r="FG21" s="25">
        <f t="shared" ca="1" si="122"/>
        <v>0</v>
      </c>
      <c r="FH21" s="25">
        <f t="shared" ca="1" si="123"/>
        <v>0</v>
      </c>
      <c r="FI21" s="25">
        <f t="shared" ca="1" si="124"/>
        <v>0</v>
      </c>
      <c r="FJ21" s="25">
        <f t="shared" ca="1" si="125"/>
        <v>0</v>
      </c>
      <c r="FK21" s="25">
        <f t="shared" ca="1" si="126"/>
        <v>0</v>
      </c>
      <c r="FL21" s="25">
        <f t="shared" ca="1" si="127"/>
        <v>0</v>
      </c>
      <c r="FM21" s="25">
        <f t="shared" ca="1" si="128"/>
        <v>0</v>
      </c>
    </row>
    <row r="22" spans="2:169" ht="15" customHeight="1">
      <c r="B22" s="225">
        <v>15</v>
      </c>
      <c r="C22" s="307" t="s">
        <v>328</v>
      </c>
      <c r="D22" s="312" t="b">
        <v>0</v>
      </c>
      <c r="E22" s="312" t="b">
        <v>1</v>
      </c>
      <c r="F22" s="177" t="str">
        <f>INDEX('11_CATALOGO_CUENTAS'!$H$3:$H$85,$B22,1)</f>
        <v>TELEFONO CHARLES DE GAULLE</v>
      </c>
      <c r="G22" s="175"/>
      <c r="H22" s="25">
        <f t="shared" ca="1" si="55"/>
        <v>131.76459</v>
      </c>
      <c r="I22" s="25">
        <f t="shared" ca="1" si="55"/>
        <v>138.35281950000004</v>
      </c>
      <c r="J22" s="25">
        <f t="shared" ca="1" si="55"/>
        <v>145.27046047500005</v>
      </c>
      <c r="K22" s="25">
        <f t="shared" ca="1" si="55"/>
        <v>152.53398349875008</v>
      </c>
      <c r="L22" s="25">
        <f t="shared" ca="1" si="55"/>
        <v>160.16068267368757</v>
      </c>
      <c r="M22" s="25">
        <f t="shared" ca="1" si="55"/>
        <v>168.16871680737199</v>
      </c>
      <c r="O22" s="222">
        <v>3.9871999999999996</v>
      </c>
      <c r="P22" s="222">
        <v>4.0406000000000004</v>
      </c>
      <c r="Q22" s="222">
        <v>7.5992100000000002</v>
      </c>
      <c r="R22" s="222">
        <v>7.4069400000000005</v>
      </c>
      <c r="S22" s="222">
        <v>15.573819999999996</v>
      </c>
      <c r="T22" s="222">
        <v>13.208020000000005</v>
      </c>
      <c r="U22" s="222">
        <v>12.987199999999998</v>
      </c>
      <c r="V22" s="222">
        <v>12.987200000000005</v>
      </c>
      <c r="W22" s="222">
        <v>12.987199999999998</v>
      </c>
      <c r="X22" s="222">
        <v>12.987199999999998</v>
      </c>
      <c r="Y22" s="222">
        <v>14</v>
      </c>
      <c r="Z22" s="222">
        <v>14</v>
      </c>
      <c r="AA22" s="222">
        <v>11.529401625</v>
      </c>
      <c r="AB22" s="222">
        <v>11.529401625</v>
      </c>
      <c r="AC22" s="222">
        <v>11.529401625</v>
      </c>
      <c r="AD22" s="222">
        <v>11.529401625</v>
      </c>
      <c r="AE22" s="222">
        <v>11.529401625</v>
      </c>
      <c r="AF22" s="222">
        <v>11.529401625</v>
      </c>
      <c r="AG22" s="222">
        <v>11.529401625</v>
      </c>
      <c r="AH22" s="222">
        <v>11.529401625</v>
      </c>
      <c r="AI22" s="222">
        <v>11.529401625</v>
      </c>
      <c r="AJ22" s="222">
        <v>11.529401625</v>
      </c>
      <c r="AK22" s="222">
        <v>11.529401625</v>
      </c>
      <c r="AL22" s="222">
        <v>11.529401625</v>
      </c>
      <c r="AM22" s="222">
        <v>12.105871706250005</v>
      </c>
      <c r="AN22" s="222">
        <v>12.105871706250005</v>
      </c>
      <c r="AO22" s="222">
        <v>12.105871706250005</v>
      </c>
      <c r="AP22" s="222">
        <v>12.105871706250005</v>
      </c>
      <c r="AQ22" s="222">
        <v>12.105871706250005</v>
      </c>
      <c r="AR22" s="222">
        <v>12.105871706250005</v>
      </c>
      <c r="AS22" s="222">
        <v>12.105871706250005</v>
      </c>
      <c r="AT22" s="222">
        <v>12.105871706250005</v>
      </c>
      <c r="AU22" s="222">
        <v>12.105871706250005</v>
      </c>
      <c r="AV22" s="222">
        <v>12.105871706250005</v>
      </c>
      <c r="AW22" s="222">
        <v>12.105871706250005</v>
      </c>
      <c r="AX22" s="222">
        <v>12.105871706250005</v>
      </c>
      <c r="AY22" s="222">
        <v>12.711165291562503</v>
      </c>
      <c r="AZ22" s="222">
        <v>12.711165291562503</v>
      </c>
      <c r="BA22" s="222">
        <v>12.711165291562503</v>
      </c>
      <c r="BB22" s="222">
        <v>12.711165291562503</v>
      </c>
      <c r="BC22" s="222">
        <v>12.711165291562503</v>
      </c>
      <c r="BD22" s="222">
        <v>12.711165291562503</v>
      </c>
      <c r="BE22" s="222">
        <v>12.711165291562503</v>
      </c>
      <c r="BF22" s="222">
        <v>12.711165291562503</v>
      </c>
      <c r="BG22" s="222">
        <v>12.711165291562503</v>
      </c>
      <c r="BH22" s="222">
        <v>12.711165291562503</v>
      </c>
      <c r="BI22" s="222">
        <v>12.711165291562503</v>
      </c>
      <c r="BJ22" s="222">
        <v>12.711165291562503</v>
      </c>
      <c r="BK22" s="222">
        <v>13.346723556140631</v>
      </c>
      <c r="BL22" s="222">
        <v>13.346723556140631</v>
      </c>
      <c r="BM22" s="222">
        <v>13.346723556140631</v>
      </c>
      <c r="BN22" s="222">
        <v>13.346723556140631</v>
      </c>
      <c r="BO22" s="222">
        <v>13.346723556140631</v>
      </c>
      <c r="BP22" s="222">
        <v>13.346723556140631</v>
      </c>
      <c r="BQ22" s="222">
        <v>13.346723556140631</v>
      </c>
      <c r="BR22" s="222">
        <v>13.346723556140631</v>
      </c>
      <c r="BS22" s="222">
        <v>13.346723556140631</v>
      </c>
      <c r="BT22" s="222">
        <v>13.346723556140631</v>
      </c>
      <c r="BU22" s="222">
        <v>13.346723556140631</v>
      </c>
      <c r="BV22" s="222">
        <v>13.346723556140631</v>
      </c>
      <c r="BW22" s="222">
        <v>14.014059733947663</v>
      </c>
      <c r="BX22" s="222">
        <v>14.014059733947663</v>
      </c>
      <c r="BY22" s="222">
        <v>14.014059733947663</v>
      </c>
      <c r="BZ22" s="222">
        <v>14.014059733947663</v>
      </c>
      <c r="CA22" s="222">
        <v>14.014059733947663</v>
      </c>
      <c r="CB22" s="222">
        <v>14.014059733947663</v>
      </c>
      <c r="CC22" s="222">
        <v>14.014059733947663</v>
      </c>
      <c r="CD22" s="222">
        <v>14.014059733947663</v>
      </c>
      <c r="CE22" s="222">
        <v>14.014059733947663</v>
      </c>
      <c r="CF22" s="222">
        <v>14.014059733947663</v>
      </c>
      <c r="CG22" s="222">
        <v>14.014059733947663</v>
      </c>
      <c r="CH22" s="222">
        <v>14.014059733947663</v>
      </c>
      <c r="CJ22" s="285">
        <v>0</v>
      </c>
      <c r="CK22" s="286">
        <v>1</v>
      </c>
      <c r="CM22" s="25">
        <f t="shared" ca="1" si="56"/>
        <v>131.76459</v>
      </c>
      <c r="CN22" s="25">
        <f t="shared" ca="1" si="56"/>
        <v>138.35281950000004</v>
      </c>
      <c r="CO22" s="25">
        <f t="shared" ca="1" si="56"/>
        <v>145.27046047500005</v>
      </c>
      <c r="CP22" s="25">
        <f t="shared" ca="1" si="56"/>
        <v>152.53398349875008</v>
      </c>
      <c r="CQ22" s="25">
        <f t="shared" ca="1" si="56"/>
        <v>160.16068267368757</v>
      </c>
      <c r="CR22" s="25">
        <f t="shared" ca="1" si="56"/>
        <v>168.16871680737199</v>
      </c>
      <c r="CT22" s="25">
        <f t="shared" ca="1" si="57"/>
        <v>3.9871999999999996</v>
      </c>
      <c r="CU22" s="25">
        <f t="shared" ca="1" si="58"/>
        <v>4.0406000000000004</v>
      </c>
      <c r="CV22" s="25">
        <f t="shared" ca="1" si="59"/>
        <v>7.5992100000000002</v>
      </c>
      <c r="CW22" s="25">
        <f t="shared" ca="1" si="60"/>
        <v>7.4069400000000005</v>
      </c>
      <c r="CX22" s="25">
        <f t="shared" ca="1" si="61"/>
        <v>15.573819999999996</v>
      </c>
      <c r="CY22" s="25">
        <f t="shared" ca="1" si="62"/>
        <v>13.208020000000005</v>
      </c>
      <c r="CZ22" s="25">
        <f t="shared" ca="1" si="63"/>
        <v>12.987199999999998</v>
      </c>
      <c r="DA22" s="25">
        <f t="shared" ca="1" si="64"/>
        <v>12.987200000000005</v>
      </c>
      <c r="DB22" s="25">
        <f t="shared" ca="1" si="65"/>
        <v>12.987199999999998</v>
      </c>
      <c r="DC22" s="25">
        <f t="shared" ca="1" si="66"/>
        <v>12.987199999999998</v>
      </c>
      <c r="DD22" s="25">
        <f t="shared" ca="1" si="67"/>
        <v>14</v>
      </c>
      <c r="DE22" s="25">
        <f t="shared" ca="1" si="68"/>
        <v>14</v>
      </c>
      <c r="DF22" s="25">
        <f t="shared" ca="1" si="69"/>
        <v>11.529401625</v>
      </c>
      <c r="DG22" s="25">
        <f t="shared" ca="1" si="70"/>
        <v>11.529401625</v>
      </c>
      <c r="DH22" s="25">
        <f t="shared" ca="1" si="71"/>
        <v>11.529401625</v>
      </c>
      <c r="DI22" s="25">
        <f t="shared" ca="1" si="72"/>
        <v>11.529401625</v>
      </c>
      <c r="DJ22" s="25">
        <f t="shared" ca="1" si="73"/>
        <v>11.529401625</v>
      </c>
      <c r="DK22" s="25">
        <f t="shared" ca="1" si="74"/>
        <v>11.529401625</v>
      </c>
      <c r="DL22" s="25">
        <f t="shared" ca="1" si="75"/>
        <v>11.529401625</v>
      </c>
      <c r="DM22" s="25">
        <f t="shared" ca="1" si="76"/>
        <v>11.529401625</v>
      </c>
      <c r="DN22" s="25">
        <f t="shared" ca="1" si="77"/>
        <v>11.529401625</v>
      </c>
      <c r="DO22" s="25">
        <f t="shared" ca="1" si="78"/>
        <v>11.529401625</v>
      </c>
      <c r="DP22" s="25">
        <f t="shared" ca="1" si="79"/>
        <v>11.529401625</v>
      </c>
      <c r="DQ22" s="25">
        <f t="shared" ca="1" si="80"/>
        <v>11.529401625</v>
      </c>
      <c r="DR22" s="25">
        <f t="shared" ca="1" si="81"/>
        <v>12.105871706250005</v>
      </c>
      <c r="DS22" s="25">
        <f t="shared" ca="1" si="82"/>
        <v>12.105871706250005</v>
      </c>
      <c r="DT22" s="25">
        <f t="shared" ca="1" si="83"/>
        <v>12.105871706250005</v>
      </c>
      <c r="DU22" s="25">
        <f t="shared" ca="1" si="84"/>
        <v>12.105871706250005</v>
      </c>
      <c r="DV22" s="25">
        <f t="shared" ca="1" si="85"/>
        <v>12.105871706250005</v>
      </c>
      <c r="DW22" s="25">
        <f t="shared" ca="1" si="86"/>
        <v>12.105871706250005</v>
      </c>
      <c r="DX22" s="25">
        <f t="shared" ca="1" si="87"/>
        <v>12.105871706250005</v>
      </c>
      <c r="DY22" s="25">
        <f t="shared" ca="1" si="88"/>
        <v>12.105871706250005</v>
      </c>
      <c r="DZ22" s="25">
        <f t="shared" ca="1" si="89"/>
        <v>12.105871706250005</v>
      </c>
      <c r="EA22" s="25">
        <f t="shared" ca="1" si="90"/>
        <v>12.105871706250005</v>
      </c>
      <c r="EB22" s="25">
        <f t="shared" ca="1" si="91"/>
        <v>12.105871706250005</v>
      </c>
      <c r="EC22" s="25">
        <f t="shared" ca="1" si="92"/>
        <v>12.105871706250005</v>
      </c>
      <c r="ED22" s="25">
        <f t="shared" ca="1" si="93"/>
        <v>12.711165291562503</v>
      </c>
      <c r="EE22" s="25">
        <f t="shared" ca="1" si="94"/>
        <v>12.711165291562503</v>
      </c>
      <c r="EF22" s="25">
        <f t="shared" ca="1" si="95"/>
        <v>12.711165291562503</v>
      </c>
      <c r="EG22" s="25">
        <f t="shared" ca="1" si="96"/>
        <v>12.711165291562503</v>
      </c>
      <c r="EH22" s="25">
        <f t="shared" ca="1" si="97"/>
        <v>12.711165291562503</v>
      </c>
      <c r="EI22" s="25">
        <f t="shared" ca="1" si="98"/>
        <v>12.711165291562503</v>
      </c>
      <c r="EJ22" s="25">
        <f t="shared" ca="1" si="99"/>
        <v>12.711165291562503</v>
      </c>
      <c r="EK22" s="25">
        <f t="shared" ca="1" si="100"/>
        <v>12.711165291562503</v>
      </c>
      <c r="EL22" s="25">
        <f t="shared" ca="1" si="101"/>
        <v>12.711165291562503</v>
      </c>
      <c r="EM22" s="25">
        <f t="shared" ca="1" si="102"/>
        <v>12.711165291562503</v>
      </c>
      <c r="EN22" s="25">
        <f t="shared" ca="1" si="103"/>
        <v>12.711165291562503</v>
      </c>
      <c r="EO22" s="25">
        <f t="shared" ca="1" si="104"/>
        <v>12.711165291562503</v>
      </c>
      <c r="EP22" s="25">
        <f t="shared" ca="1" si="105"/>
        <v>13.346723556140631</v>
      </c>
      <c r="EQ22" s="25">
        <f t="shared" ca="1" si="106"/>
        <v>13.346723556140631</v>
      </c>
      <c r="ER22" s="25">
        <f t="shared" ca="1" si="107"/>
        <v>13.346723556140631</v>
      </c>
      <c r="ES22" s="25">
        <f t="shared" ca="1" si="108"/>
        <v>13.346723556140631</v>
      </c>
      <c r="ET22" s="25">
        <f t="shared" ca="1" si="109"/>
        <v>13.346723556140631</v>
      </c>
      <c r="EU22" s="25">
        <f t="shared" ca="1" si="110"/>
        <v>13.346723556140631</v>
      </c>
      <c r="EV22" s="25">
        <f t="shared" ca="1" si="111"/>
        <v>13.346723556140631</v>
      </c>
      <c r="EW22" s="25">
        <f t="shared" ca="1" si="112"/>
        <v>13.346723556140631</v>
      </c>
      <c r="EX22" s="25">
        <f t="shared" ca="1" si="113"/>
        <v>13.346723556140631</v>
      </c>
      <c r="EY22" s="25">
        <f t="shared" ca="1" si="114"/>
        <v>13.346723556140631</v>
      </c>
      <c r="EZ22" s="25">
        <f t="shared" ca="1" si="115"/>
        <v>13.346723556140631</v>
      </c>
      <c r="FA22" s="25">
        <f t="shared" ca="1" si="116"/>
        <v>13.346723556140631</v>
      </c>
      <c r="FB22" s="25">
        <f t="shared" ca="1" si="117"/>
        <v>14.014059733947663</v>
      </c>
      <c r="FC22" s="25">
        <f t="shared" ca="1" si="118"/>
        <v>14.014059733947663</v>
      </c>
      <c r="FD22" s="25">
        <f t="shared" ca="1" si="119"/>
        <v>14.014059733947663</v>
      </c>
      <c r="FE22" s="25">
        <f t="shared" ca="1" si="120"/>
        <v>14.014059733947663</v>
      </c>
      <c r="FF22" s="25">
        <f t="shared" ca="1" si="121"/>
        <v>14.014059733947663</v>
      </c>
      <c r="FG22" s="25">
        <f t="shared" ca="1" si="122"/>
        <v>14.014059733947663</v>
      </c>
      <c r="FH22" s="25">
        <f t="shared" ca="1" si="123"/>
        <v>14.014059733947663</v>
      </c>
      <c r="FI22" s="25">
        <f t="shared" ca="1" si="124"/>
        <v>14.014059733947663</v>
      </c>
      <c r="FJ22" s="25">
        <f t="shared" ca="1" si="125"/>
        <v>14.014059733947663</v>
      </c>
      <c r="FK22" s="25">
        <f t="shared" ca="1" si="126"/>
        <v>14.014059733947663</v>
      </c>
      <c r="FL22" s="25">
        <f t="shared" ca="1" si="127"/>
        <v>14.014059733947663</v>
      </c>
      <c r="FM22" s="25">
        <f t="shared" ca="1" si="128"/>
        <v>14.014059733947663</v>
      </c>
    </row>
    <row r="23" spans="2:169" ht="15" customHeight="1">
      <c r="B23" s="225">
        <v>16</v>
      </c>
      <c r="C23" s="307" t="s">
        <v>328</v>
      </c>
      <c r="D23" s="312" t="b">
        <v>0</v>
      </c>
      <c r="E23" s="312" t="b">
        <v>1</v>
      </c>
      <c r="F23" s="177" t="str">
        <f>INDEX('11_CATALOGO_CUENTAS'!$H$3:$H$85,$B23,1)</f>
        <v>TELEFONO BOCA CHICA</v>
      </c>
      <c r="G23" s="175"/>
      <c r="H23" s="25">
        <f t="shared" ca="1" si="55"/>
        <v>63.447510000000001</v>
      </c>
      <c r="I23" s="25">
        <f t="shared" ca="1" si="55"/>
        <v>66.619885499999995</v>
      </c>
      <c r="J23" s="25">
        <f t="shared" ca="1" si="55"/>
        <v>69.95087977499999</v>
      </c>
      <c r="K23" s="25">
        <f t="shared" ca="1" si="55"/>
        <v>73.448423763749986</v>
      </c>
      <c r="L23" s="25">
        <f t="shared" ca="1" si="55"/>
        <v>77.120844951937457</v>
      </c>
      <c r="M23" s="25">
        <f t="shared" ca="1" si="55"/>
        <v>80.976887199534332</v>
      </c>
      <c r="O23" s="222">
        <v>4.6480800000000002</v>
      </c>
      <c r="P23" s="222">
        <v>4.2696699999999996</v>
      </c>
      <c r="Q23" s="222">
        <v>4.9942500000000001</v>
      </c>
      <c r="R23" s="222">
        <v>2.5692400000000015</v>
      </c>
      <c r="S23" s="222">
        <v>6.9413599999999969</v>
      </c>
      <c r="T23" s="222">
        <v>4.5356800000000002</v>
      </c>
      <c r="U23" s="222">
        <v>4.4703500000000025</v>
      </c>
      <c r="V23" s="222">
        <v>5.145100000000002</v>
      </c>
      <c r="W23" s="222">
        <v>4.878199999999997</v>
      </c>
      <c r="X23" s="222">
        <v>4.9955800000000021</v>
      </c>
      <c r="Y23" s="222">
        <v>8</v>
      </c>
      <c r="Z23" s="222">
        <v>8</v>
      </c>
      <c r="AA23" s="222">
        <v>5.5516571250000011</v>
      </c>
      <c r="AB23" s="222">
        <v>5.5516571250000011</v>
      </c>
      <c r="AC23" s="222">
        <v>5.5516571250000011</v>
      </c>
      <c r="AD23" s="222">
        <v>5.5516571250000011</v>
      </c>
      <c r="AE23" s="222">
        <v>5.5516571250000011</v>
      </c>
      <c r="AF23" s="222">
        <v>5.5516571250000011</v>
      </c>
      <c r="AG23" s="222">
        <v>5.5516571250000011</v>
      </c>
      <c r="AH23" s="222">
        <v>5.5516571250000011</v>
      </c>
      <c r="AI23" s="222">
        <v>5.5516571250000011</v>
      </c>
      <c r="AJ23" s="222">
        <v>5.5516571250000011</v>
      </c>
      <c r="AK23" s="222">
        <v>5.5516571250000011</v>
      </c>
      <c r="AL23" s="222">
        <v>5.5516571250000011</v>
      </c>
      <c r="AM23" s="222">
        <v>5.8292399812500006</v>
      </c>
      <c r="AN23" s="222">
        <v>5.8292399812500006</v>
      </c>
      <c r="AO23" s="222">
        <v>5.8292399812500006</v>
      </c>
      <c r="AP23" s="222">
        <v>5.8292399812500006</v>
      </c>
      <c r="AQ23" s="222">
        <v>5.8292399812500006</v>
      </c>
      <c r="AR23" s="222">
        <v>5.8292399812500006</v>
      </c>
      <c r="AS23" s="222">
        <v>5.8292399812500006</v>
      </c>
      <c r="AT23" s="222">
        <v>5.8292399812500006</v>
      </c>
      <c r="AU23" s="222">
        <v>5.8292399812500006</v>
      </c>
      <c r="AV23" s="222">
        <v>5.8292399812500006</v>
      </c>
      <c r="AW23" s="222">
        <v>5.8292399812500006</v>
      </c>
      <c r="AX23" s="222">
        <v>5.8292399812500006</v>
      </c>
      <c r="AY23" s="222">
        <v>6.1207019803124991</v>
      </c>
      <c r="AZ23" s="222">
        <v>6.1207019803124991</v>
      </c>
      <c r="BA23" s="222">
        <v>6.1207019803124991</v>
      </c>
      <c r="BB23" s="222">
        <v>6.1207019803124991</v>
      </c>
      <c r="BC23" s="222">
        <v>6.1207019803124991</v>
      </c>
      <c r="BD23" s="222">
        <v>6.1207019803124991</v>
      </c>
      <c r="BE23" s="222">
        <v>6.1207019803124991</v>
      </c>
      <c r="BF23" s="222">
        <v>6.1207019803124991</v>
      </c>
      <c r="BG23" s="222">
        <v>6.1207019803124991</v>
      </c>
      <c r="BH23" s="222">
        <v>6.1207019803124991</v>
      </c>
      <c r="BI23" s="222">
        <v>6.1207019803124991</v>
      </c>
      <c r="BJ23" s="222">
        <v>6.1207019803124991</v>
      </c>
      <c r="BK23" s="222">
        <v>6.4267370793281238</v>
      </c>
      <c r="BL23" s="222">
        <v>6.4267370793281238</v>
      </c>
      <c r="BM23" s="222">
        <v>6.4267370793281238</v>
      </c>
      <c r="BN23" s="222">
        <v>6.4267370793281238</v>
      </c>
      <c r="BO23" s="222">
        <v>6.4267370793281238</v>
      </c>
      <c r="BP23" s="222">
        <v>6.4267370793281238</v>
      </c>
      <c r="BQ23" s="222">
        <v>6.4267370793281238</v>
      </c>
      <c r="BR23" s="222">
        <v>6.4267370793281238</v>
      </c>
      <c r="BS23" s="222">
        <v>6.4267370793281238</v>
      </c>
      <c r="BT23" s="222">
        <v>6.4267370793281238</v>
      </c>
      <c r="BU23" s="222">
        <v>6.4267370793281238</v>
      </c>
      <c r="BV23" s="222">
        <v>6.4267370793281238</v>
      </c>
      <c r="BW23" s="222">
        <v>6.7480739332945276</v>
      </c>
      <c r="BX23" s="222">
        <v>6.7480739332945276</v>
      </c>
      <c r="BY23" s="222">
        <v>6.7480739332945276</v>
      </c>
      <c r="BZ23" s="222">
        <v>6.7480739332945276</v>
      </c>
      <c r="CA23" s="222">
        <v>6.7480739332945276</v>
      </c>
      <c r="CB23" s="222">
        <v>6.7480739332945276</v>
      </c>
      <c r="CC23" s="222">
        <v>6.7480739332945276</v>
      </c>
      <c r="CD23" s="222">
        <v>6.7480739332945276</v>
      </c>
      <c r="CE23" s="222">
        <v>6.7480739332945276</v>
      </c>
      <c r="CF23" s="222">
        <v>6.7480739332945276</v>
      </c>
      <c r="CG23" s="222">
        <v>6.7480739332945276</v>
      </c>
      <c r="CH23" s="222">
        <v>6.7480739332945276</v>
      </c>
      <c r="CJ23" s="285">
        <v>0</v>
      </c>
      <c r="CK23" s="286">
        <v>1</v>
      </c>
      <c r="CM23" s="25">
        <f t="shared" ca="1" si="56"/>
        <v>63.447510000000001</v>
      </c>
      <c r="CN23" s="25">
        <f t="shared" ca="1" si="56"/>
        <v>66.619885499999995</v>
      </c>
      <c r="CO23" s="25">
        <f t="shared" ca="1" si="56"/>
        <v>69.95087977499999</v>
      </c>
      <c r="CP23" s="25">
        <f t="shared" ca="1" si="56"/>
        <v>73.448423763749986</v>
      </c>
      <c r="CQ23" s="25">
        <f t="shared" ca="1" si="56"/>
        <v>77.120844951937457</v>
      </c>
      <c r="CR23" s="25">
        <f t="shared" ca="1" si="56"/>
        <v>80.976887199534332</v>
      </c>
      <c r="CT23" s="25">
        <f t="shared" ca="1" si="57"/>
        <v>4.6480800000000002</v>
      </c>
      <c r="CU23" s="25">
        <f t="shared" ca="1" si="58"/>
        <v>4.2696699999999996</v>
      </c>
      <c r="CV23" s="25">
        <f t="shared" ca="1" si="59"/>
        <v>4.9942500000000001</v>
      </c>
      <c r="CW23" s="25">
        <f t="shared" ca="1" si="60"/>
        <v>2.5692400000000015</v>
      </c>
      <c r="CX23" s="25">
        <f t="shared" ca="1" si="61"/>
        <v>6.9413599999999969</v>
      </c>
      <c r="CY23" s="25">
        <f t="shared" ca="1" si="62"/>
        <v>4.5356800000000002</v>
      </c>
      <c r="CZ23" s="25">
        <f t="shared" ca="1" si="63"/>
        <v>4.4703500000000025</v>
      </c>
      <c r="DA23" s="25">
        <f t="shared" ca="1" si="64"/>
        <v>5.145100000000002</v>
      </c>
      <c r="DB23" s="25">
        <f t="shared" ca="1" si="65"/>
        <v>4.878199999999997</v>
      </c>
      <c r="DC23" s="25">
        <f t="shared" ca="1" si="66"/>
        <v>4.9955800000000021</v>
      </c>
      <c r="DD23" s="25">
        <f t="shared" ca="1" si="67"/>
        <v>8</v>
      </c>
      <c r="DE23" s="25">
        <f t="shared" ca="1" si="68"/>
        <v>8</v>
      </c>
      <c r="DF23" s="25">
        <f t="shared" ca="1" si="69"/>
        <v>5.5516571250000011</v>
      </c>
      <c r="DG23" s="25">
        <f t="shared" ca="1" si="70"/>
        <v>5.5516571250000011</v>
      </c>
      <c r="DH23" s="25">
        <f t="shared" ca="1" si="71"/>
        <v>5.5516571250000011</v>
      </c>
      <c r="DI23" s="25">
        <f t="shared" ca="1" si="72"/>
        <v>5.5516571250000011</v>
      </c>
      <c r="DJ23" s="25">
        <f t="shared" ca="1" si="73"/>
        <v>5.5516571250000011</v>
      </c>
      <c r="DK23" s="25">
        <f t="shared" ca="1" si="74"/>
        <v>5.5516571250000011</v>
      </c>
      <c r="DL23" s="25">
        <f t="shared" ca="1" si="75"/>
        <v>5.5516571250000011</v>
      </c>
      <c r="DM23" s="25">
        <f t="shared" ca="1" si="76"/>
        <v>5.5516571250000011</v>
      </c>
      <c r="DN23" s="25">
        <f t="shared" ca="1" si="77"/>
        <v>5.5516571250000011</v>
      </c>
      <c r="DO23" s="25">
        <f t="shared" ca="1" si="78"/>
        <v>5.5516571250000011</v>
      </c>
      <c r="DP23" s="25">
        <f t="shared" ca="1" si="79"/>
        <v>5.5516571250000011</v>
      </c>
      <c r="DQ23" s="25">
        <f t="shared" ca="1" si="80"/>
        <v>5.5516571250000011</v>
      </c>
      <c r="DR23" s="25">
        <f t="shared" ca="1" si="81"/>
        <v>5.8292399812500006</v>
      </c>
      <c r="DS23" s="25">
        <f t="shared" ca="1" si="82"/>
        <v>5.8292399812500006</v>
      </c>
      <c r="DT23" s="25">
        <f t="shared" ca="1" si="83"/>
        <v>5.8292399812500006</v>
      </c>
      <c r="DU23" s="25">
        <f t="shared" ca="1" si="84"/>
        <v>5.8292399812500006</v>
      </c>
      <c r="DV23" s="25">
        <f t="shared" ca="1" si="85"/>
        <v>5.8292399812500006</v>
      </c>
      <c r="DW23" s="25">
        <f t="shared" ca="1" si="86"/>
        <v>5.8292399812500006</v>
      </c>
      <c r="DX23" s="25">
        <f t="shared" ca="1" si="87"/>
        <v>5.8292399812500006</v>
      </c>
      <c r="DY23" s="25">
        <f t="shared" ca="1" si="88"/>
        <v>5.8292399812500006</v>
      </c>
      <c r="DZ23" s="25">
        <f t="shared" ca="1" si="89"/>
        <v>5.8292399812500006</v>
      </c>
      <c r="EA23" s="25">
        <f t="shared" ca="1" si="90"/>
        <v>5.8292399812500006</v>
      </c>
      <c r="EB23" s="25">
        <f t="shared" ca="1" si="91"/>
        <v>5.8292399812500006</v>
      </c>
      <c r="EC23" s="25">
        <f t="shared" ca="1" si="92"/>
        <v>5.8292399812500006</v>
      </c>
      <c r="ED23" s="25">
        <f t="shared" ca="1" si="93"/>
        <v>6.1207019803124991</v>
      </c>
      <c r="EE23" s="25">
        <f t="shared" ca="1" si="94"/>
        <v>6.1207019803124991</v>
      </c>
      <c r="EF23" s="25">
        <f t="shared" ca="1" si="95"/>
        <v>6.1207019803124991</v>
      </c>
      <c r="EG23" s="25">
        <f t="shared" ca="1" si="96"/>
        <v>6.1207019803124991</v>
      </c>
      <c r="EH23" s="25">
        <f t="shared" ca="1" si="97"/>
        <v>6.1207019803124991</v>
      </c>
      <c r="EI23" s="25">
        <f t="shared" ca="1" si="98"/>
        <v>6.1207019803124991</v>
      </c>
      <c r="EJ23" s="25">
        <f t="shared" ca="1" si="99"/>
        <v>6.1207019803124991</v>
      </c>
      <c r="EK23" s="25">
        <f t="shared" ca="1" si="100"/>
        <v>6.1207019803124991</v>
      </c>
      <c r="EL23" s="25">
        <f t="shared" ca="1" si="101"/>
        <v>6.1207019803124991</v>
      </c>
      <c r="EM23" s="25">
        <f t="shared" ca="1" si="102"/>
        <v>6.1207019803124991</v>
      </c>
      <c r="EN23" s="25">
        <f t="shared" ca="1" si="103"/>
        <v>6.1207019803124991</v>
      </c>
      <c r="EO23" s="25">
        <f t="shared" ca="1" si="104"/>
        <v>6.1207019803124991</v>
      </c>
      <c r="EP23" s="25">
        <f t="shared" ca="1" si="105"/>
        <v>6.4267370793281238</v>
      </c>
      <c r="EQ23" s="25">
        <f t="shared" ca="1" si="106"/>
        <v>6.4267370793281238</v>
      </c>
      <c r="ER23" s="25">
        <f t="shared" ca="1" si="107"/>
        <v>6.4267370793281238</v>
      </c>
      <c r="ES23" s="25">
        <f t="shared" ca="1" si="108"/>
        <v>6.4267370793281238</v>
      </c>
      <c r="ET23" s="25">
        <f t="shared" ca="1" si="109"/>
        <v>6.4267370793281238</v>
      </c>
      <c r="EU23" s="25">
        <f t="shared" ca="1" si="110"/>
        <v>6.4267370793281238</v>
      </c>
      <c r="EV23" s="25">
        <f t="shared" ca="1" si="111"/>
        <v>6.4267370793281238</v>
      </c>
      <c r="EW23" s="25">
        <f t="shared" ca="1" si="112"/>
        <v>6.4267370793281238</v>
      </c>
      <c r="EX23" s="25">
        <f t="shared" ca="1" si="113"/>
        <v>6.4267370793281238</v>
      </c>
      <c r="EY23" s="25">
        <f t="shared" ca="1" si="114"/>
        <v>6.4267370793281238</v>
      </c>
      <c r="EZ23" s="25">
        <f t="shared" ca="1" si="115"/>
        <v>6.4267370793281238</v>
      </c>
      <c r="FA23" s="25">
        <f t="shared" ca="1" si="116"/>
        <v>6.4267370793281238</v>
      </c>
      <c r="FB23" s="25">
        <f t="shared" ca="1" si="117"/>
        <v>6.7480739332945276</v>
      </c>
      <c r="FC23" s="25">
        <f t="shared" ca="1" si="118"/>
        <v>6.7480739332945276</v>
      </c>
      <c r="FD23" s="25">
        <f t="shared" ca="1" si="119"/>
        <v>6.7480739332945276</v>
      </c>
      <c r="FE23" s="25">
        <f t="shared" ca="1" si="120"/>
        <v>6.7480739332945276</v>
      </c>
      <c r="FF23" s="25">
        <f t="shared" ca="1" si="121"/>
        <v>6.7480739332945276</v>
      </c>
      <c r="FG23" s="25">
        <f t="shared" ca="1" si="122"/>
        <v>6.7480739332945276</v>
      </c>
      <c r="FH23" s="25">
        <f t="shared" ca="1" si="123"/>
        <v>6.7480739332945276</v>
      </c>
      <c r="FI23" s="25">
        <f t="shared" ca="1" si="124"/>
        <v>6.7480739332945276</v>
      </c>
      <c r="FJ23" s="25">
        <f t="shared" ca="1" si="125"/>
        <v>6.7480739332945276</v>
      </c>
      <c r="FK23" s="25">
        <f t="shared" ca="1" si="126"/>
        <v>6.7480739332945276</v>
      </c>
      <c r="FL23" s="25">
        <f t="shared" ca="1" si="127"/>
        <v>6.7480739332945276</v>
      </c>
      <c r="FM23" s="25">
        <f t="shared" ca="1" si="128"/>
        <v>6.7480739332945276</v>
      </c>
    </row>
    <row r="24" spans="2:169" ht="15" customHeight="1">
      <c r="B24" s="225">
        <v>17</v>
      </c>
      <c r="C24" s="307" t="s">
        <v>328</v>
      </c>
      <c r="D24" s="312" t="b">
        <v>0</v>
      </c>
      <c r="E24" s="312" t="b">
        <v>1</v>
      </c>
      <c r="F24" s="177" t="str">
        <f>INDEX('11_CATALOGO_CUENTAS'!$H$3:$H$85,$B24,1)</f>
        <v>TELEFONO VILLA MELLA</v>
      </c>
      <c r="G24" s="175"/>
      <c r="H24" s="25">
        <f t="shared" ca="1" si="55"/>
        <v>56.520400000000002</v>
      </c>
      <c r="I24" s="25">
        <f t="shared" ca="1" si="55"/>
        <v>59.346420000000002</v>
      </c>
      <c r="J24" s="25">
        <f t="shared" ca="1" si="55"/>
        <v>62.313741000000022</v>
      </c>
      <c r="K24" s="25">
        <f t="shared" ca="1" si="55"/>
        <v>65.429428050000041</v>
      </c>
      <c r="L24" s="25">
        <f t="shared" ca="1" si="55"/>
        <v>68.700899452500053</v>
      </c>
      <c r="M24" s="25">
        <f t="shared" ca="1" si="55"/>
        <v>72.135944425125061</v>
      </c>
      <c r="O24" s="222">
        <v>3.9871999999999996</v>
      </c>
      <c r="P24" s="222">
        <v>4.0406000000000004</v>
      </c>
      <c r="Q24" s="222">
        <v>3.9871999999999996</v>
      </c>
      <c r="R24" s="222">
        <v>1.5680000000000001</v>
      </c>
      <c r="S24" s="222">
        <v>6.4064000000000014</v>
      </c>
      <c r="T24" s="222">
        <v>3.987199999999997</v>
      </c>
      <c r="U24" s="222">
        <v>3.9872000000000005</v>
      </c>
      <c r="V24" s="222">
        <v>3.9872000000000005</v>
      </c>
      <c r="W24" s="222">
        <v>3.987199999999997</v>
      </c>
      <c r="X24" s="222">
        <v>4.5822000000000047</v>
      </c>
      <c r="Y24" s="222">
        <v>8</v>
      </c>
      <c r="Z24" s="222">
        <v>8</v>
      </c>
      <c r="AA24" s="222">
        <v>4.9455350000000005</v>
      </c>
      <c r="AB24" s="222">
        <v>4.9455350000000005</v>
      </c>
      <c r="AC24" s="222">
        <v>4.9455350000000005</v>
      </c>
      <c r="AD24" s="222">
        <v>4.9455350000000005</v>
      </c>
      <c r="AE24" s="222">
        <v>4.9455350000000005</v>
      </c>
      <c r="AF24" s="222">
        <v>4.9455350000000005</v>
      </c>
      <c r="AG24" s="222">
        <v>4.9455350000000005</v>
      </c>
      <c r="AH24" s="222">
        <v>4.9455350000000005</v>
      </c>
      <c r="AI24" s="222">
        <v>4.9455350000000005</v>
      </c>
      <c r="AJ24" s="222">
        <v>4.9455350000000005</v>
      </c>
      <c r="AK24" s="222">
        <v>4.9455350000000005</v>
      </c>
      <c r="AL24" s="222">
        <v>4.9455350000000005</v>
      </c>
      <c r="AM24" s="222">
        <v>5.1928117500000006</v>
      </c>
      <c r="AN24" s="222">
        <v>5.1928117500000006</v>
      </c>
      <c r="AO24" s="222">
        <v>5.1928117500000006</v>
      </c>
      <c r="AP24" s="222">
        <v>5.1928117500000006</v>
      </c>
      <c r="AQ24" s="222">
        <v>5.1928117500000006</v>
      </c>
      <c r="AR24" s="222">
        <v>5.1928117500000006</v>
      </c>
      <c r="AS24" s="222">
        <v>5.1928117500000006</v>
      </c>
      <c r="AT24" s="222">
        <v>5.1928117500000006</v>
      </c>
      <c r="AU24" s="222">
        <v>5.1928117500000006</v>
      </c>
      <c r="AV24" s="222">
        <v>5.1928117500000006</v>
      </c>
      <c r="AW24" s="222">
        <v>5.1928117500000006</v>
      </c>
      <c r="AX24" s="222">
        <v>5.1928117500000006</v>
      </c>
      <c r="AY24" s="222">
        <v>5.4524523375000022</v>
      </c>
      <c r="AZ24" s="222">
        <v>5.4524523375000022</v>
      </c>
      <c r="BA24" s="222">
        <v>5.4524523375000022</v>
      </c>
      <c r="BB24" s="222">
        <v>5.4524523375000022</v>
      </c>
      <c r="BC24" s="222">
        <v>5.4524523375000022</v>
      </c>
      <c r="BD24" s="222">
        <v>5.4524523375000022</v>
      </c>
      <c r="BE24" s="222">
        <v>5.4524523375000022</v>
      </c>
      <c r="BF24" s="222">
        <v>5.4524523375000022</v>
      </c>
      <c r="BG24" s="222">
        <v>5.4524523375000022</v>
      </c>
      <c r="BH24" s="222">
        <v>5.4524523375000022</v>
      </c>
      <c r="BI24" s="222">
        <v>5.4524523375000022</v>
      </c>
      <c r="BJ24" s="222">
        <v>5.4524523375000022</v>
      </c>
      <c r="BK24" s="222">
        <v>5.7250749543750041</v>
      </c>
      <c r="BL24" s="222">
        <v>5.7250749543750041</v>
      </c>
      <c r="BM24" s="222">
        <v>5.7250749543750041</v>
      </c>
      <c r="BN24" s="222">
        <v>5.7250749543750041</v>
      </c>
      <c r="BO24" s="222">
        <v>5.7250749543750041</v>
      </c>
      <c r="BP24" s="222">
        <v>5.7250749543750041</v>
      </c>
      <c r="BQ24" s="222">
        <v>5.7250749543750041</v>
      </c>
      <c r="BR24" s="222">
        <v>5.7250749543750041</v>
      </c>
      <c r="BS24" s="222">
        <v>5.7250749543750041</v>
      </c>
      <c r="BT24" s="222">
        <v>5.7250749543750041</v>
      </c>
      <c r="BU24" s="222">
        <v>5.7250749543750041</v>
      </c>
      <c r="BV24" s="222">
        <v>5.7250749543750041</v>
      </c>
      <c r="BW24" s="222">
        <v>6.0113287020937554</v>
      </c>
      <c r="BX24" s="222">
        <v>6.0113287020937554</v>
      </c>
      <c r="BY24" s="222">
        <v>6.0113287020937554</v>
      </c>
      <c r="BZ24" s="222">
        <v>6.0113287020937554</v>
      </c>
      <c r="CA24" s="222">
        <v>6.0113287020937554</v>
      </c>
      <c r="CB24" s="222">
        <v>6.0113287020937554</v>
      </c>
      <c r="CC24" s="222">
        <v>6.0113287020937554</v>
      </c>
      <c r="CD24" s="222">
        <v>6.0113287020937554</v>
      </c>
      <c r="CE24" s="222">
        <v>6.0113287020937554</v>
      </c>
      <c r="CF24" s="222">
        <v>6.0113287020937554</v>
      </c>
      <c r="CG24" s="222">
        <v>6.0113287020937554</v>
      </c>
      <c r="CH24" s="222">
        <v>6.0113287020937554</v>
      </c>
      <c r="CJ24" s="285">
        <v>0</v>
      </c>
      <c r="CK24" s="286">
        <v>1</v>
      </c>
      <c r="CM24" s="25">
        <f t="shared" ca="1" si="56"/>
        <v>56.520400000000002</v>
      </c>
      <c r="CN24" s="25">
        <f t="shared" ca="1" si="56"/>
        <v>59.346420000000002</v>
      </c>
      <c r="CO24" s="25">
        <f t="shared" ca="1" si="56"/>
        <v>62.313741000000022</v>
      </c>
      <c r="CP24" s="25">
        <f t="shared" ca="1" si="56"/>
        <v>65.429428050000041</v>
      </c>
      <c r="CQ24" s="25">
        <f t="shared" ca="1" si="56"/>
        <v>68.700899452500053</v>
      </c>
      <c r="CR24" s="25">
        <f t="shared" ca="1" si="56"/>
        <v>72.135944425125061</v>
      </c>
      <c r="CT24" s="25">
        <f t="shared" ca="1" si="57"/>
        <v>3.9871999999999996</v>
      </c>
      <c r="CU24" s="25">
        <f t="shared" ca="1" si="58"/>
        <v>4.0406000000000004</v>
      </c>
      <c r="CV24" s="25">
        <f t="shared" ca="1" si="59"/>
        <v>3.9871999999999996</v>
      </c>
      <c r="CW24" s="25">
        <f t="shared" ca="1" si="60"/>
        <v>1.5680000000000001</v>
      </c>
      <c r="CX24" s="25">
        <f t="shared" ca="1" si="61"/>
        <v>6.4064000000000014</v>
      </c>
      <c r="CY24" s="25">
        <f t="shared" ca="1" si="62"/>
        <v>3.987199999999997</v>
      </c>
      <c r="CZ24" s="25">
        <f t="shared" ca="1" si="63"/>
        <v>3.9872000000000005</v>
      </c>
      <c r="DA24" s="25">
        <f t="shared" ca="1" si="64"/>
        <v>3.9872000000000005</v>
      </c>
      <c r="DB24" s="25">
        <f t="shared" ca="1" si="65"/>
        <v>3.987199999999997</v>
      </c>
      <c r="DC24" s="25">
        <f t="shared" ca="1" si="66"/>
        <v>4.5822000000000047</v>
      </c>
      <c r="DD24" s="25">
        <f t="shared" ca="1" si="67"/>
        <v>8</v>
      </c>
      <c r="DE24" s="25">
        <f t="shared" ca="1" si="68"/>
        <v>8</v>
      </c>
      <c r="DF24" s="25">
        <f t="shared" ca="1" si="69"/>
        <v>4.9455350000000005</v>
      </c>
      <c r="DG24" s="25">
        <f t="shared" ca="1" si="70"/>
        <v>4.9455350000000005</v>
      </c>
      <c r="DH24" s="25">
        <f t="shared" ca="1" si="71"/>
        <v>4.9455350000000005</v>
      </c>
      <c r="DI24" s="25">
        <f t="shared" ca="1" si="72"/>
        <v>4.9455350000000005</v>
      </c>
      <c r="DJ24" s="25">
        <f t="shared" ca="1" si="73"/>
        <v>4.9455350000000005</v>
      </c>
      <c r="DK24" s="25">
        <f t="shared" ca="1" si="74"/>
        <v>4.9455350000000005</v>
      </c>
      <c r="DL24" s="25">
        <f t="shared" ca="1" si="75"/>
        <v>4.9455350000000005</v>
      </c>
      <c r="DM24" s="25">
        <f t="shared" ca="1" si="76"/>
        <v>4.9455350000000005</v>
      </c>
      <c r="DN24" s="25">
        <f t="shared" ca="1" si="77"/>
        <v>4.9455350000000005</v>
      </c>
      <c r="DO24" s="25">
        <f t="shared" ca="1" si="78"/>
        <v>4.9455350000000005</v>
      </c>
      <c r="DP24" s="25">
        <f t="shared" ca="1" si="79"/>
        <v>4.9455350000000005</v>
      </c>
      <c r="DQ24" s="25">
        <f t="shared" ca="1" si="80"/>
        <v>4.9455350000000005</v>
      </c>
      <c r="DR24" s="25">
        <f t="shared" ca="1" si="81"/>
        <v>5.1928117500000006</v>
      </c>
      <c r="DS24" s="25">
        <f t="shared" ca="1" si="82"/>
        <v>5.1928117500000006</v>
      </c>
      <c r="DT24" s="25">
        <f t="shared" ca="1" si="83"/>
        <v>5.1928117500000006</v>
      </c>
      <c r="DU24" s="25">
        <f t="shared" ca="1" si="84"/>
        <v>5.1928117500000006</v>
      </c>
      <c r="DV24" s="25">
        <f t="shared" ca="1" si="85"/>
        <v>5.1928117500000006</v>
      </c>
      <c r="DW24" s="25">
        <f t="shared" ca="1" si="86"/>
        <v>5.1928117500000006</v>
      </c>
      <c r="DX24" s="25">
        <f t="shared" ca="1" si="87"/>
        <v>5.1928117500000006</v>
      </c>
      <c r="DY24" s="25">
        <f t="shared" ca="1" si="88"/>
        <v>5.1928117500000006</v>
      </c>
      <c r="DZ24" s="25">
        <f t="shared" ca="1" si="89"/>
        <v>5.1928117500000006</v>
      </c>
      <c r="EA24" s="25">
        <f t="shared" ca="1" si="90"/>
        <v>5.1928117500000006</v>
      </c>
      <c r="EB24" s="25">
        <f t="shared" ca="1" si="91"/>
        <v>5.1928117500000006</v>
      </c>
      <c r="EC24" s="25">
        <f t="shared" ca="1" si="92"/>
        <v>5.1928117500000006</v>
      </c>
      <c r="ED24" s="25">
        <f t="shared" ca="1" si="93"/>
        <v>5.4524523375000022</v>
      </c>
      <c r="EE24" s="25">
        <f t="shared" ca="1" si="94"/>
        <v>5.4524523375000022</v>
      </c>
      <c r="EF24" s="25">
        <f t="shared" ca="1" si="95"/>
        <v>5.4524523375000022</v>
      </c>
      <c r="EG24" s="25">
        <f t="shared" ca="1" si="96"/>
        <v>5.4524523375000022</v>
      </c>
      <c r="EH24" s="25">
        <f t="shared" ca="1" si="97"/>
        <v>5.4524523375000022</v>
      </c>
      <c r="EI24" s="25">
        <f t="shared" ca="1" si="98"/>
        <v>5.4524523375000022</v>
      </c>
      <c r="EJ24" s="25">
        <f t="shared" ca="1" si="99"/>
        <v>5.4524523375000022</v>
      </c>
      <c r="EK24" s="25">
        <f t="shared" ca="1" si="100"/>
        <v>5.4524523375000022</v>
      </c>
      <c r="EL24" s="25">
        <f t="shared" ca="1" si="101"/>
        <v>5.4524523375000022</v>
      </c>
      <c r="EM24" s="25">
        <f t="shared" ca="1" si="102"/>
        <v>5.4524523375000022</v>
      </c>
      <c r="EN24" s="25">
        <f t="shared" ca="1" si="103"/>
        <v>5.4524523375000022</v>
      </c>
      <c r="EO24" s="25">
        <f t="shared" ca="1" si="104"/>
        <v>5.4524523375000022</v>
      </c>
      <c r="EP24" s="25">
        <f t="shared" ca="1" si="105"/>
        <v>5.7250749543750041</v>
      </c>
      <c r="EQ24" s="25">
        <f t="shared" ca="1" si="106"/>
        <v>5.7250749543750041</v>
      </c>
      <c r="ER24" s="25">
        <f t="shared" ca="1" si="107"/>
        <v>5.7250749543750041</v>
      </c>
      <c r="ES24" s="25">
        <f t="shared" ca="1" si="108"/>
        <v>5.7250749543750041</v>
      </c>
      <c r="ET24" s="25">
        <f t="shared" ca="1" si="109"/>
        <v>5.7250749543750041</v>
      </c>
      <c r="EU24" s="25">
        <f t="shared" ca="1" si="110"/>
        <v>5.7250749543750041</v>
      </c>
      <c r="EV24" s="25">
        <f t="shared" ca="1" si="111"/>
        <v>5.7250749543750041</v>
      </c>
      <c r="EW24" s="25">
        <f t="shared" ca="1" si="112"/>
        <v>5.7250749543750041</v>
      </c>
      <c r="EX24" s="25">
        <f t="shared" ca="1" si="113"/>
        <v>5.7250749543750041</v>
      </c>
      <c r="EY24" s="25">
        <f t="shared" ca="1" si="114"/>
        <v>5.7250749543750041</v>
      </c>
      <c r="EZ24" s="25">
        <f t="shared" ca="1" si="115"/>
        <v>5.7250749543750041</v>
      </c>
      <c r="FA24" s="25">
        <f t="shared" ca="1" si="116"/>
        <v>5.7250749543750041</v>
      </c>
      <c r="FB24" s="25">
        <f t="shared" ca="1" si="117"/>
        <v>6.0113287020937554</v>
      </c>
      <c r="FC24" s="25">
        <f t="shared" ca="1" si="118"/>
        <v>6.0113287020937554</v>
      </c>
      <c r="FD24" s="25">
        <f t="shared" ca="1" si="119"/>
        <v>6.0113287020937554</v>
      </c>
      <c r="FE24" s="25">
        <f t="shared" ca="1" si="120"/>
        <v>6.0113287020937554</v>
      </c>
      <c r="FF24" s="25">
        <f t="shared" ca="1" si="121"/>
        <v>6.0113287020937554</v>
      </c>
      <c r="FG24" s="25">
        <f t="shared" ca="1" si="122"/>
        <v>6.0113287020937554</v>
      </c>
      <c r="FH24" s="25">
        <f t="shared" ca="1" si="123"/>
        <v>6.0113287020937554</v>
      </c>
      <c r="FI24" s="25">
        <f t="shared" ca="1" si="124"/>
        <v>6.0113287020937554</v>
      </c>
      <c r="FJ24" s="25">
        <f t="shared" ca="1" si="125"/>
        <v>6.0113287020937554</v>
      </c>
      <c r="FK24" s="25">
        <f t="shared" ca="1" si="126"/>
        <v>6.0113287020937554</v>
      </c>
      <c r="FL24" s="25">
        <f t="shared" ca="1" si="127"/>
        <v>6.0113287020937554</v>
      </c>
      <c r="FM24" s="25">
        <f t="shared" ca="1" si="128"/>
        <v>6.0113287020937554</v>
      </c>
    </row>
    <row r="25" spans="2:169" ht="15" customHeight="1">
      <c r="B25" s="225">
        <v>18</v>
      </c>
      <c r="C25" s="307" t="s">
        <v>328</v>
      </c>
      <c r="D25" s="312" t="b">
        <v>0</v>
      </c>
      <c r="E25" s="312" t="b">
        <v>1</v>
      </c>
      <c r="F25" s="177" t="str">
        <f>INDEX('11_CATALOGO_CUENTAS'!$H$3:$H$85,$B25,1)</f>
        <v>TELEFONO GUERRA</v>
      </c>
      <c r="G25" s="175"/>
      <c r="H25" s="25">
        <f t="shared" ca="1" si="55"/>
        <v>0</v>
      </c>
      <c r="I25" s="25">
        <f t="shared" ca="1" si="55"/>
        <v>0</v>
      </c>
      <c r="J25" s="25">
        <f t="shared" ca="1" si="55"/>
        <v>0</v>
      </c>
      <c r="K25" s="25">
        <f t="shared" ca="1" si="55"/>
        <v>0</v>
      </c>
      <c r="L25" s="25">
        <f t="shared" ca="1" si="55"/>
        <v>0</v>
      </c>
      <c r="M25" s="25">
        <f t="shared" ca="1" si="55"/>
        <v>0</v>
      </c>
      <c r="O25" s="222"/>
      <c r="P25" s="222"/>
      <c r="Q25" s="222"/>
      <c r="R25" s="222"/>
      <c r="S25" s="222"/>
      <c r="T25" s="222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2"/>
      <c r="AI25" s="222"/>
      <c r="AJ25" s="222"/>
      <c r="AK25" s="222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2"/>
      <c r="BB25" s="222"/>
      <c r="BC25" s="222"/>
      <c r="BD25" s="222"/>
      <c r="BE25" s="222"/>
      <c r="BF25" s="222"/>
      <c r="BG25" s="222"/>
      <c r="BH25" s="222"/>
      <c r="BI25" s="222"/>
      <c r="BJ25" s="222"/>
      <c r="BK25" s="222"/>
      <c r="BL25" s="222"/>
      <c r="BM25" s="222"/>
      <c r="BN25" s="222"/>
      <c r="BO25" s="222"/>
      <c r="BP25" s="222"/>
      <c r="BQ25" s="222"/>
      <c r="BR25" s="222"/>
      <c r="BS25" s="222"/>
      <c r="BT25" s="222"/>
      <c r="BU25" s="222"/>
      <c r="BV25" s="222"/>
      <c r="BW25" s="222"/>
      <c r="BX25" s="222"/>
      <c r="BY25" s="222"/>
      <c r="BZ25" s="222"/>
      <c r="CA25" s="222"/>
      <c r="CB25" s="222"/>
      <c r="CC25" s="222"/>
      <c r="CD25" s="222"/>
      <c r="CE25" s="222"/>
      <c r="CF25" s="222"/>
      <c r="CG25" s="222"/>
      <c r="CH25" s="222"/>
      <c r="CJ25" s="285">
        <v>0</v>
      </c>
      <c r="CK25" s="286">
        <v>1</v>
      </c>
      <c r="CM25" s="25">
        <f t="shared" ca="1" si="56"/>
        <v>0</v>
      </c>
      <c r="CN25" s="25">
        <f t="shared" ca="1" si="56"/>
        <v>0</v>
      </c>
      <c r="CO25" s="25">
        <f t="shared" ca="1" si="56"/>
        <v>0</v>
      </c>
      <c r="CP25" s="25">
        <f t="shared" ca="1" si="56"/>
        <v>0</v>
      </c>
      <c r="CQ25" s="25">
        <f t="shared" ca="1" si="56"/>
        <v>0</v>
      </c>
      <c r="CR25" s="25">
        <f t="shared" ca="1" si="56"/>
        <v>0</v>
      </c>
      <c r="CT25" s="25">
        <f t="shared" ca="1" si="57"/>
        <v>0</v>
      </c>
      <c r="CU25" s="25">
        <f t="shared" ca="1" si="58"/>
        <v>0</v>
      </c>
      <c r="CV25" s="25">
        <f t="shared" ca="1" si="59"/>
        <v>0</v>
      </c>
      <c r="CW25" s="25">
        <f t="shared" ca="1" si="60"/>
        <v>0</v>
      </c>
      <c r="CX25" s="25">
        <f t="shared" ca="1" si="61"/>
        <v>0</v>
      </c>
      <c r="CY25" s="25">
        <f t="shared" ca="1" si="62"/>
        <v>0</v>
      </c>
      <c r="CZ25" s="25">
        <f t="shared" ca="1" si="63"/>
        <v>0</v>
      </c>
      <c r="DA25" s="25">
        <f t="shared" ca="1" si="64"/>
        <v>0</v>
      </c>
      <c r="DB25" s="25">
        <f t="shared" ca="1" si="65"/>
        <v>0</v>
      </c>
      <c r="DC25" s="25">
        <f t="shared" ca="1" si="66"/>
        <v>0</v>
      </c>
      <c r="DD25" s="25">
        <f t="shared" ca="1" si="67"/>
        <v>0</v>
      </c>
      <c r="DE25" s="25">
        <f t="shared" ca="1" si="68"/>
        <v>0</v>
      </c>
      <c r="DF25" s="25">
        <f t="shared" ca="1" si="69"/>
        <v>0</v>
      </c>
      <c r="DG25" s="25">
        <f t="shared" ca="1" si="70"/>
        <v>0</v>
      </c>
      <c r="DH25" s="25">
        <f t="shared" ca="1" si="71"/>
        <v>0</v>
      </c>
      <c r="DI25" s="25">
        <f t="shared" ca="1" si="72"/>
        <v>0</v>
      </c>
      <c r="DJ25" s="25">
        <f t="shared" ca="1" si="73"/>
        <v>0</v>
      </c>
      <c r="DK25" s="25">
        <f t="shared" ca="1" si="74"/>
        <v>0</v>
      </c>
      <c r="DL25" s="25">
        <f t="shared" ca="1" si="75"/>
        <v>0</v>
      </c>
      <c r="DM25" s="25">
        <f t="shared" ca="1" si="76"/>
        <v>0</v>
      </c>
      <c r="DN25" s="25">
        <f t="shared" ca="1" si="77"/>
        <v>0</v>
      </c>
      <c r="DO25" s="25">
        <f t="shared" ca="1" si="78"/>
        <v>0</v>
      </c>
      <c r="DP25" s="25">
        <f t="shared" ca="1" si="79"/>
        <v>0</v>
      </c>
      <c r="DQ25" s="25">
        <f t="shared" ca="1" si="80"/>
        <v>0</v>
      </c>
      <c r="DR25" s="25">
        <f t="shared" ca="1" si="81"/>
        <v>0</v>
      </c>
      <c r="DS25" s="25">
        <f t="shared" ca="1" si="82"/>
        <v>0</v>
      </c>
      <c r="DT25" s="25">
        <f t="shared" ca="1" si="83"/>
        <v>0</v>
      </c>
      <c r="DU25" s="25">
        <f t="shared" ca="1" si="84"/>
        <v>0</v>
      </c>
      <c r="DV25" s="25">
        <f t="shared" ca="1" si="85"/>
        <v>0</v>
      </c>
      <c r="DW25" s="25">
        <f t="shared" ca="1" si="86"/>
        <v>0</v>
      </c>
      <c r="DX25" s="25">
        <f t="shared" ca="1" si="87"/>
        <v>0</v>
      </c>
      <c r="DY25" s="25">
        <f t="shared" ca="1" si="88"/>
        <v>0</v>
      </c>
      <c r="DZ25" s="25">
        <f t="shared" ca="1" si="89"/>
        <v>0</v>
      </c>
      <c r="EA25" s="25">
        <f t="shared" ca="1" si="90"/>
        <v>0</v>
      </c>
      <c r="EB25" s="25">
        <f t="shared" ca="1" si="91"/>
        <v>0</v>
      </c>
      <c r="EC25" s="25">
        <f t="shared" ca="1" si="92"/>
        <v>0</v>
      </c>
      <c r="ED25" s="25">
        <f t="shared" ca="1" si="93"/>
        <v>0</v>
      </c>
      <c r="EE25" s="25">
        <f t="shared" ca="1" si="94"/>
        <v>0</v>
      </c>
      <c r="EF25" s="25">
        <f t="shared" ca="1" si="95"/>
        <v>0</v>
      </c>
      <c r="EG25" s="25">
        <f t="shared" ca="1" si="96"/>
        <v>0</v>
      </c>
      <c r="EH25" s="25">
        <f t="shared" ca="1" si="97"/>
        <v>0</v>
      </c>
      <c r="EI25" s="25">
        <f t="shared" ca="1" si="98"/>
        <v>0</v>
      </c>
      <c r="EJ25" s="25">
        <f t="shared" ca="1" si="99"/>
        <v>0</v>
      </c>
      <c r="EK25" s="25">
        <f t="shared" ca="1" si="100"/>
        <v>0</v>
      </c>
      <c r="EL25" s="25">
        <f t="shared" ca="1" si="101"/>
        <v>0</v>
      </c>
      <c r="EM25" s="25">
        <f t="shared" ca="1" si="102"/>
        <v>0</v>
      </c>
      <c r="EN25" s="25">
        <f t="shared" ca="1" si="103"/>
        <v>0</v>
      </c>
      <c r="EO25" s="25">
        <f t="shared" ca="1" si="104"/>
        <v>0</v>
      </c>
      <c r="EP25" s="25">
        <f t="shared" ca="1" si="105"/>
        <v>0</v>
      </c>
      <c r="EQ25" s="25">
        <f t="shared" ca="1" si="106"/>
        <v>0</v>
      </c>
      <c r="ER25" s="25">
        <f t="shared" ca="1" si="107"/>
        <v>0</v>
      </c>
      <c r="ES25" s="25">
        <f t="shared" ca="1" si="108"/>
        <v>0</v>
      </c>
      <c r="ET25" s="25">
        <f t="shared" ca="1" si="109"/>
        <v>0</v>
      </c>
      <c r="EU25" s="25">
        <f t="shared" ca="1" si="110"/>
        <v>0</v>
      </c>
      <c r="EV25" s="25">
        <f t="shared" ca="1" si="111"/>
        <v>0</v>
      </c>
      <c r="EW25" s="25">
        <f t="shared" ca="1" si="112"/>
        <v>0</v>
      </c>
      <c r="EX25" s="25">
        <f t="shared" ca="1" si="113"/>
        <v>0</v>
      </c>
      <c r="EY25" s="25">
        <f t="shared" ca="1" si="114"/>
        <v>0</v>
      </c>
      <c r="EZ25" s="25">
        <f t="shared" ca="1" si="115"/>
        <v>0</v>
      </c>
      <c r="FA25" s="25">
        <f t="shared" ca="1" si="116"/>
        <v>0</v>
      </c>
      <c r="FB25" s="25">
        <f t="shared" ca="1" si="117"/>
        <v>0</v>
      </c>
      <c r="FC25" s="25">
        <f t="shared" ca="1" si="118"/>
        <v>0</v>
      </c>
      <c r="FD25" s="25">
        <f t="shared" ca="1" si="119"/>
        <v>0</v>
      </c>
      <c r="FE25" s="25">
        <f t="shared" ca="1" si="120"/>
        <v>0</v>
      </c>
      <c r="FF25" s="25">
        <f t="shared" ca="1" si="121"/>
        <v>0</v>
      </c>
      <c r="FG25" s="25">
        <f t="shared" ca="1" si="122"/>
        <v>0</v>
      </c>
      <c r="FH25" s="25">
        <f t="shared" ca="1" si="123"/>
        <v>0</v>
      </c>
      <c r="FI25" s="25">
        <f t="shared" ca="1" si="124"/>
        <v>0</v>
      </c>
      <c r="FJ25" s="25">
        <f t="shared" ca="1" si="125"/>
        <v>0</v>
      </c>
      <c r="FK25" s="25">
        <f t="shared" ca="1" si="126"/>
        <v>0</v>
      </c>
      <c r="FL25" s="25">
        <f t="shared" ca="1" si="127"/>
        <v>0</v>
      </c>
      <c r="FM25" s="25">
        <f t="shared" ca="1" si="128"/>
        <v>0</v>
      </c>
    </row>
    <row r="26" spans="2:169" ht="15" customHeight="1">
      <c r="B26" s="225">
        <v>19</v>
      </c>
      <c r="C26" s="307" t="s">
        <v>328</v>
      </c>
      <c r="D26" s="312" t="b">
        <v>0</v>
      </c>
      <c r="E26" s="312" t="b">
        <v>1</v>
      </c>
      <c r="F26" s="177" t="str">
        <f>INDEX('11_CATALOGO_CUENTAS'!$H$3:$H$85,$B26,1)</f>
        <v>TELEFONO LA VICTORIA</v>
      </c>
      <c r="G26" s="175"/>
      <c r="H26" s="25">
        <f t="shared" ca="1" si="55"/>
        <v>0</v>
      </c>
      <c r="I26" s="25">
        <f t="shared" ca="1" si="55"/>
        <v>0</v>
      </c>
      <c r="J26" s="25">
        <f t="shared" ca="1" si="55"/>
        <v>0</v>
      </c>
      <c r="K26" s="25">
        <f t="shared" ca="1" si="55"/>
        <v>0</v>
      </c>
      <c r="L26" s="25">
        <f t="shared" ca="1" si="55"/>
        <v>0</v>
      </c>
      <c r="M26" s="25">
        <f t="shared" ca="1" si="55"/>
        <v>0</v>
      </c>
      <c r="O26" s="222"/>
      <c r="P26" s="222"/>
      <c r="Q26" s="222"/>
      <c r="R26" s="222"/>
      <c r="S26" s="222"/>
      <c r="T26" s="222"/>
      <c r="U26" s="222"/>
      <c r="V26" s="222"/>
      <c r="W26" s="222"/>
      <c r="X26" s="222"/>
      <c r="Y26" s="222"/>
      <c r="Z26" s="222"/>
      <c r="AA26" s="222"/>
      <c r="AB26" s="222"/>
      <c r="AC26" s="222"/>
      <c r="AD26" s="222"/>
      <c r="AE26" s="222"/>
      <c r="AF26" s="222"/>
      <c r="AG26" s="222"/>
      <c r="AH26" s="222"/>
      <c r="AI26" s="222"/>
      <c r="AJ26" s="222"/>
      <c r="AK26" s="222"/>
      <c r="AL26" s="222"/>
      <c r="AM26" s="222"/>
      <c r="AN26" s="222"/>
      <c r="AO26" s="222"/>
      <c r="AP26" s="222"/>
      <c r="AQ26" s="222"/>
      <c r="AR26" s="222"/>
      <c r="AS26" s="222"/>
      <c r="AT26" s="222"/>
      <c r="AU26" s="222"/>
      <c r="AV26" s="222"/>
      <c r="AW26" s="222"/>
      <c r="AX26" s="222"/>
      <c r="AY26" s="222"/>
      <c r="AZ26" s="222"/>
      <c r="BA26" s="222"/>
      <c r="BB26" s="222"/>
      <c r="BC26" s="222"/>
      <c r="BD26" s="222"/>
      <c r="BE26" s="222"/>
      <c r="BF26" s="222"/>
      <c r="BG26" s="222"/>
      <c r="BH26" s="222"/>
      <c r="BI26" s="222"/>
      <c r="BJ26" s="222"/>
      <c r="BK26" s="222"/>
      <c r="BL26" s="222"/>
      <c r="BM26" s="222"/>
      <c r="BN26" s="222"/>
      <c r="BO26" s="222"/>
      <c r="BP26" s="222"/>
      <c r="BQ26" s="222"/>
      <c r="BR26" s="222"/>
      <c r="BS26" s="222"/>
      <c r="BT26" s="222"/>
      <c r="BU26" s="222"/>
      <c r="BV26" s="222"/>
      <c r="BW26" s="222"/>
      <c r="BX26" s="222"/>
      <c r="BY26" s="222"/>
      <c r="BZ26" s="222"/>
      <c r="CA26" s="222"/>
      <c r="CB26" s="222"/>
      <c r="CC26" s="222"/>
      <c r="CD26" s="222"/>
      <c r="CE26" s="222"/>
      <c r="CF26" s="222"/>
      <c r="CG26" s="222"/>
      <c r="CH26" s="222"/>
      <c r="CJ26" s="285">
        <v>0</v>
      </c>
      <c r="CK26" s="286">
        <v>1</v>
      </c>
      <c r="CM26" s="25">
        <f t="shared" ca="1" si="56"/>
        <v>0</v>
      </c>
      <c r="CN26" s="25">
        <f t="shared" ca="1" si="56"/>
        <v>0</v>
      </c>
      <c r="CO26" s="25">
        <f t="shared" ca="1" si="56"/>
        <v>0</v>
      </c>
      <c r="CP26" s="25">
        <f t="shared" ca="1" si="56"/>
        <v>0</v>
      </c>
      <c r="CQ26" s="25">
        <f t="shared" ca="1" si="56"/>
        <v>0</v>
      </c>
      <c r="CR26" s="25">
        <f t="shared" ca="1" si="56"/>
        <v>0</v>
      </c>
      <c r="CT26" s="25">
        <f t="shared" ca="1" si="57"/>
        <v>0</v>
      </c>
      <c r="CU26" s="25">
        <f t="shared" ca="1" si="58"/>
        <v>0</v>
      </c>
      <c r="CV26" s="25">
        <f t="shared" ca="1" si="59"/>
        <v>0</v>
      </c>
      <c r="CW26" s="25">
        <f t="shared" ca="1" si="60"/>
        <v>0</v>
      </c>
      <c r="CX26" s="25">
        <f t="shared" ca="1" si="61"/>
        <v>0</v>
      </c>
      <c r="CY26" s="25">
        <f t="shared" ca="1" si="62"/>
        <v>0</v>
      </c>
      <c r="CZ26" s="25">
        <f t="shared" ca="1" si="63"/>
        <v>0</v>
      </c>
      <c r="DA26" s="25">
        <f t="shared" ca="1" si="64"/>
        <v>0</v>
      </c>
      <c r="DB26" s="25">
        <f t="shared" ca="1" si="65"/>
        <v>0</v>
      </c>
      <c r="DC26" s="25">
        <f t="shared" ca="1" si="66"/>
        <v>0</v>
      </c>
      <c r="DD26" s="25">
        <f t="shared" ca="1" si="67"/>
        <v>0</v>
      </c>
      <c r="DE26" s="25">
        <f t="shared" ca="1" si="68"/>
        <v>0</v>
      </c>
      <c r="DF26" s="25">
        <f t="shared" ca="1" si="69"/>
        <v>0</v>
      </c>
      <c r="DG26" s="25">
        <f t="shared" ca="1" si="70"/>
        <v>0</v>
      </c>
      <c r="DH26" s="25">
        <f t="shared" ca="1" si="71"/>
        <v>0</v>
      </c>
      <c r="DI26" s="25">
        <f t="shared" ca="1" si="72"/>
        <v>0</v>
      </c>
      <c r="DJ26" s="25">
        <f t="shared" ca="1" si="73"/>
        <v>0</v>
      </c>
      <c r="DK26" s="25">
        <f t="shared" ca="1" si="74"/>
        <v>0</v>
      </c>
      <c r="DL26" s="25">
        <f t="shared" ca="1" si="75"/>
        <v>0</v>
      </c>
      <c r="DM26" s="25">
        <f t="shared" ca="1" si="76"/>
        <v>0</v>
      </c>
      <c r="DN26" s="25">
        <f t="shared" ca="1" si="77"/>
        <v>0</v>
      </c>
      <c r="DO26" s="25">
        <f t="shared" ca="1" si="78"/>
        <v>0</v>
      </c>
      <c r="DP26" s="25">
        <f t="shared" ca="1" si="79"/>
        <v>0</v>
      </c>
      <c r="DQ26" s="25">
        <f t="shared" ca="1" si="80"/>
        <v>0</v>
      </c>
      <c r="DR26" s="25">
        <f t="shared" ca="1" si="81"/>
        <v>0</v>
      </c>
      <c r="DS26" s="25">
        <f t="shared" ca="1" si="82"/>
        <v>0</v>
      </c>
      <c r="DT26" s="25">
        <f t="shared" ca="1" si="83"/>
        <v>0</v>
      </c>
      <c r="DU26" s="25">
        <f t="shared" ca="1" si="84"/>
        <v>0</v>
      </c>
      <c r="DV26" s="25">
        <f t="shared" ca="1" si="85"/>
        <v>0</v>
      </c>
      <c r="DW26" s="25">
        <f t="shared" ca="1" si="86"/>
        <v>0</v>
      </c>
      <c r="DX26" s="25">
        <f t="shared" ca="1" si="87"/>
        <v>0</v>
      </c>
      <c r="DY26" s="25">
        <f t="shared" ca="1" si="88"/>
        <v>0</v>
      </c>
      <c r="DZ26" s="25">
        <f t="shared" ca="1" si="89"/>
        <v>0</v>
      </c>
      <c r="EA26" s="25">
        <f t="shared" ca="1" si="90"/>
        <v>0</v>
      </c>
      <c r="EB26" s="25">
        <f t="shared" ca="1" si="91"/>
        <v>0</v>
      </c>
      <c r="EC26" s="25">
        <f t="shared" ca="1" si="92"/>
        <v>0</v>
      </c>
      <c r="ED26" s="25">
        <f t="shared" ca="1" si="93"/>
        <v>0</v>
      </c>
      <c r="EE26" s="25">
        <f t="shared" ca="1" si="94"/>
        <v>0</v>
      </c>
      <c r="EF26" s="25">
        <f t="shared" ca="1" si="95"/>
        <v>0</v>
      </c>
      <c r="EG26" s="25">
        <f t="shared" ca="1" si="96"/>
        <v>0</v>
      </c>
      <c r="EH26" s="25">
        <f t="shared" ca="1" si="97"/>
        <v>0</v>
      </c>
      <c r="EI26" s="25">
        <f t="shared" ca="1" si="98"/>
        <v>0</v>
      </c>
      <c r="EJ26" s="25">
        <f t="shared" ca="1" si="99"/>
        <v>0</v>
      </c>
      <c r="EK26" s="25">
        <f t="shared" ca="1" si="100"/>
        <v>0</v>
      </c>
      <c r="EL26" s="25">
        <f t="shared" ca="1" si="101"/>
        <v>0</v>
      </c>
      <c r="EM26" s="25">
        <f t="shared" ca="1" si="102"/>
        <v>0</v>
      </c>
      <c r="EN26" s="25">
        <f t="shared" ca="1" si="103"/>
        <v>0</v>
      </c>
      <c r="EO26" s="25">
        <f t="shared" ca="1" si="104"/>
        <v>0</v>
      </c>
      <c r="EP26" s="25">
        <f t="shared" ca="1" si="105"/>
        <v>0</v>
      </c>
      <c r="EQ26" s="25">
        <f t="shared" ca="1" si="106"/>
        <v>0</v>
      </c>
      <c r="ER26" s="25">
        <f t="shared" ca="1" si="107"/>
        <v>0</v>
      </c>
      <c r="ES26" s="25">
        <f t="shared" ca="1" si="108"/>
        <v>0</v>
      </c>
      <c r="ET26" s="25">
        <f t="shared" ca="1" si="109"/>
        <v>0</v>
      </c>
      <c r="EU26" s="25">
        <f t="shared" ca="1" si="110"/>
        <v>0</v>
      </c>
      <c r="EV26" s="25">
        <f t="shared" ca="1" si="111"/>
        <v>0</v>
      </c>
      <c r="EW26" s="25">
        <f t="shared" ca="1" si="112"/>
        <v>0</v>
      </c>
      <c r="EX26" s="25">
        <f t="shared" ca="1" si="113"/>
        <v>0</v>
      </c>
      <c r="EY26" s="25">
        <f t="shared" ca="1" si="114"/>
        <v>0</v>
      </c>
      <c r="EZ26" s="25">
        <f t="shared" ca="1" si="115"/>
        <v>0</v>
      </c>
      <c r="FA26" s="25">
        <f t="shared" ca="1" si="116"/>
        <v>0</v>
      </c>
      <c r="FB26" s="25">
        <f t="shared" ca="1" si="117"/>
        <v>0</v>
      </c>
      <c r="FC26" s="25">
        <f t="shared" ca="1" si="118"/>
        <v>0</v>
      </c>
      <c r="FD26" s="25">
        <f t="shared" ca="1" si="119"/>
        <v>0</v>
      </c>
      <c r="FE26" s="25">
        <f t="shared" ca="1" si="120"/>
        <v>0</v>
      </c>
      <c r="FF26" s="25">
        <f t="shared" ca="1" si="121"/>
        <v>0</v>
      </c>
      <c r="FG26" s="25">
        <f t="shared" ca="1" si="122"/>
        <v>0</v>
      </c>
      <c r="FH26" s="25">
        <f t="shared" ca="1" si="123"/>
        <v>0</v>
      </c>
      <c r="FI26" s="25">
        <f t="shared" ca="1" si="124"/>
        <v>0</v>
      </c>
      <c r="FJ26" s="25">
        <f t="shared" ca="1" si="125"/>
        <v>0</v>
      </c>
      <c r="FK26" s="25">
        <f t="shared" ca="1" si="126"/>
        <v>0</v>
      </c>
      <c r="FL26" s="25">
        <f t="shared" ca="1" si="127"/>
        <v>0</v>
      </c>
      <c r="FM26" s="25">
        <f t="shared" ca="1" si="128"/>
        <v>0</v>
      </c>
    </row>
    <row r="27" spans="2:169" ht="15" customHeight="1">
      <c r="B27" s="225">
        <v>20</v>
      </c>
      <c r="C27" s="307" t="s">
        <v>328</v>
      </c>
      <c r="D27" s="312" t="b">
        <v>0</v>
      </c>
      <c r="E27" s="312" t="b">
        <v>1</v>
      </c>
      <c r="F27" s="177" t="str">
        <f>INDEX('11_CATALOGO_CUENTAS'!$H$3:$H$85,$B27,1)</f>
        <v>TELEFONO CARRET.  MELLA</v>
      </c>
      <c r="G27" s="175"/>
      <c r="H27" s="25">
        <f t="shared" ca="1" si="55"/>
        <v>0</v>
      </c>
      <c r="I27" s="25">
        <f t="shared" ca="1" si="55"/>
        <v>0</v>
      </c>
      <c r="J27" s="25">
        <f t="shared" ca="1" si="55"/>
        <v>0</v>
      </c>
      <c r="K27" s="25">
        <f t="shared" ca="1" si="55"/>
        <v>0</v>
      </c>
      <c r="L27" s="25">
        <f t="shared" ca="1" si="55"/>
        <v>0</v>
      </c>
      <c r="M27" s="25">
        <f t="shared" ca="1" si="55"/>
        <v>0</v>
      </c>
      <c r="O27" s="222">
        <v>0</v>
      </c>
      <c r="P27" s="222">
        <v>0</v>
      </c>
      <c r="Q27" s="222">
        <v>0</v>
      </c>
      <c r="R27" s="222">
        <v>0</v>
      </c>
      <c r="S27" s="222">
        <v>0</v>
      </c>
      <c r="T27" s="222">
        <v>0</v>
      </c>
      <c r="U27" s="222">
        <v>0</v>
      </c>
      <c r="V27" s="222">
        <v>0</v>
      </c>
      <c r="W27" s="222">
        <v>0</v>
      </c>
      <c r="X27" s="222">
        <v>0</v>
      </c>
      <c r="Y27" s="222">
        <v>0</v>
      </c>
      <c r="Z27" s="222">
        <v>0</v>
      </c>
      <c r="AA27" s="222">
        <v>0</v>
      </c>
      <c r="AB27" s="222">
        <v>0</v>
      </c>
      <c r="AC27" s="222">
        <v>0</v>
      </c>
      <c r="AD27" s="222">
        <v>0</v>
      </c>
      <c r="AE27" s="222">
        <v>0</v>
      </c>
      <c r="AF27" s="222">
        <v>0</v>
      </c>
      <c r="AG27" s="222">
        <v>0</v>
      </c>
      <c r="AH27" s="222">
        <v>0</v>
      </c>
      <c r="AI27" s="222">
        <v>0</v>
      </c>
      <c r="AJ27" s="222">
        <v>0</v>
      </c>
      <c r="AK27" s="222">
        <v>0</v>
      </c>
      <c r="AL27" s="222">
        <v>0</v>
      </c>
      <c r="AM27" s="222">
        <v>0</v>
      </c>
      <c r="AN27" s="222">
        <v>0</v>
      </c>
      <c r="AO27" s="222">
        <v>0</v>
      </c>
      <c r="AP27" s="222">
        <v>0</v>
      </c>
      <c r="AQ27" s="222">
        <v>0</v>
      </c>
      <c r="AR27" s="222">
        <v>0</v>
      </c>
      <c r="AS27" s="222">
        <v>0</v>
      </c>
      <c r="AT27" s="222">
        <v>0</v>
      </c>
      <c r="AU27" s="222">
        <v>0</v>
      </c>
      <c r="AV27" s="222">
        <v>0</v>
      </c>
      <c r="AW27" s="222">
        <v>0</v>
      </c>
      <c r="AX27" s="222">
        <v>0</v>
      </c>
      <c r="AY27" s="222">
        <v>0</v>
      </c>
      <c r="AZ27" s="222">
        <v>0</v>
      </c>
      <c r="BA27" s="222">
        <v>0</v>
      </c>
      <c r="BB27" s="222">
        <v>0</v>
      </c>
      <c r="BC27" s="222">
        <v>0</v>
      </c>
      <c r="BD27" s="222">
        <v>0</v>
      </c>
      <c r="BE27" s="222">
        <v>0</v>
      </c>
      <c r="BF27" s="222">
        <v>0</v>
      </c>
      <c r="BG27" s="222">
        <v>0</v>
      </c>
      <c r="BH27" s="222">
        <v>0</v>
      </c>
      <c r="BI27" s="222">
        <v>0</v>
      </c>
      <c r="BJ27" s="222">
        <v>0</v>
      </c>
      <c r="BK27" s="222">
        <v>0</v>
      </c>
      <c r="BL27" s="222">
        <v>0</v>
      </c>
      <c r="BM27" s="222">
        <v>0</v>
      </c>
      <c r="BN27" s="222">
        <v>0</v>
      </c>
      <c r="BO27" s="222">
        <v>0</v>
      </c>
      <c r="BP27" s="222">
        <v>0</v>
      </c>
      <c r="BQ27" s="222">
        <v>0</v>
      </c>
      <c r="BR27" s="222">
        <v>0</v>
      </c>
      <c r="BS27" s="222">
        <v>0</v>
      </c>
      <c r="BT27" s="222">
        <v>0</v>
      </c>
      <c r="BU27" s="222">
        <v>0</v>
      </c>
      <c r="BV27" s="222">
        <v>0</v>
      </c>
      <c r="BW27" s="222">
        <v>0</v>
      </c>
      <c r="BX27" s="222">
        <v>0</v>
      </c>
      <c r="BY27" s="222">
        <v>0</v>
      </c>
      <c r="BZ27" s="222">
        <v>0</v>
      </c>
      <c r="CA27" s="222">
        <v>0</v>
      </c>
      <c r="CB27" s="222">
        <v>0</v>
      </c>
      <c r="CC27" s="222">
        <v>0</v>
      </c>
      <c r="CD27" s="222">
        <v>0</v>
      </c>
      <c r="CE27" s="222">
        <v>0</v>
      </c>
      <c r="CF27" s="222">
        <v>0</v>
      </c>
      <c r="CG27" s="222">
        <v>0</v>
      </c>
      <c r="CH27" s="222">
        <v>0</v>
      </c>
      <c r="CJ27" s="285">
        <v>0</v>
      </c>
      <c r="CK27" s="286">
        <v>1</v>
      </c>
      <c r="CM27" s="25">
        <f t="shared" ca="1" si="56"/>
        <v>0</v>
      </c>
      <c r="CN27" s="25">
        <f t="shared" ca="1" si="56"/>
        <v>0</v>
      </c>
      <c r="CO27" s="25">
        <f t="shared" ca="1" si="56"/>
        <v>0</v>
      </c>
      <c r="CP27" s="25">
        <f t="shared" ca="1" si="56"/>
        <v>0</v>
      </c>
      <c r="CQ27" s="25">
        <f t="shared" ca="1" si="56"/>
        <v>0</v>
      </c>
      <c r="CR27" s="25">
        <f t="shared" ca="1" si="56"/>
        <v>0</v>
      </c>
      <c r="CT27" s="25">
        <f t="shared" ca="1" si="57"/>
        <v>0</v>
      </c>
      <c r="CU27" s="25">
        <f t="shared" ca="1" si="58"/>
        <v>0</v>
      </c>
      <c r="CV27" s="25">
        <f t="shared" ca="1" si="59"/>
        <v>0</v>
      </c>
      <c r="CW27" s="25">
        <f t="shared" ca="1" si="60"/>
        <v>0</v>
      </c>
      <c r="CX27" s="25">
        <f t="shared" ca="1" si="61"/>
        <v>0</v>
      </c>
      <c r="CY27" s="25">
        <f t="shared" ca="1" si="62"/>
        <v>0</v>
      </c>
      <c r="CZ27" s="25">
        <f t="shared" ca="1" si="63"/>
        <v>0</v>
      </c>
      <c r="DA27" s="25">
        <f t="shared" ca="1" si="64"/>
        <v>0</v>
      </c>
      <c r="DB27" s="25">
        <f t="shared" ca="1" si="65"/>
        <v>0</v>
      </c>
      <c r="DC27" s="25">
        <f t="shared" ca="1" si="66"/>
        <v>0</v>
      </c>
      <c r="DD27" s="25">
        <f t="shared" ca="1" si="67"/>
        <v>0</v>
      </c>
      <c r="DE27" s="25">
        <f t="shared" ca="1" si="68"/>
        <v>0</v>
      </c>
      <c r="DF27" s="25">
        <f t="shared" ca="1" si="69"/>
        <v>0</v>
      </c>
      <c r="DG27" s="25">
        <f t="shared" ca="1" si="70"/>
        <v>0</v>
      </c>
      <c r="DH27" s="25">
        <f t="shared" ca="1" si="71"/>
        <v>0</v>
      </c>
      <c r="DI27" s="25">
        <f t="shared" ca="1" si="72"/>
        <v>0</v>
      </c>
      <c r="DJ27" s="25">
        <f t="shared" ca="1" si="73"/>
        <v>0</v>
      </c>
      <c r="DK27" s="25">
        <f t="shared" ca="1" si="74"/>
        <v>0</v>
      </c>
      <c r="DL27" s="25">
        <f t="shared" ca="1" si="75"/>
        <v>0</v>
      </c>
      <c r="DM27" s="25">
        <f t="shared" ca="1" si="76"/>
        <v>0</v>
      </c>
      <c r="DN27" s="25">
        <f t="shared" ca="1" si="77"/>
        <v>0</v>
      </c>
      <c r="DO27" s="25">
        <f t="shared" ca="1" si="78"/>
        <v>0</v>
      </c>
      <c r="DP27" s="25">
        <f t="shared" ca="1" si="79"/>
        <v>0</v>
      </c>
      <c r="DQ27" s="25">
        <f t="shared" ca="1" si="80"/>
        <v>0</v>
      </c>
      <c r="DR27" s="25">
        <f t="shared" ca="1" si="81"/>
        <v>0</v>
      </c>
      <c r="DS27" s="25">
        <f t="shared" ca="1" si="82"/>
        <v>0</v>
      </c>
      <c r="DT27" s="25">
        <f t="shared" ca="1" si="83"/>
        <v>0</v>
      </c>
      <c r="DU27" s="25">
        <f t="shared" ca="1" si="84"/>
        <v>0</v>
      </c>
      <c r="DV27" s="25">
        <f t="shared" ca="1" si="85"/>
        <v>0</v>
      </c>
      <c r="DW27" s="25">
        <f t="shared" ca="1" si="86"/>
        <v>0</v>
      </c>
      <c r="DX27" s="25">
        <f t="shared" ca="1" si="87"/>
        <v>0</v>
      </c>
      <c r="DY27" s="25">
        <f t="shared" ca="1" si="88"/>
        <v>0</v>
      </c>
      <c r="DZ27" s="25">
        <f t="shared" ca="1" si="89"/>
        <v>0</v>
      </c>
      <c r="EA27" s="25">
        <f t="shared" ca="1" si="90"/>
        <v>0</v>
      </c>
      <c r="EB27" s="25">
        <f t="shared" ca="1" si="91"/>
        <v>0</v>
      </c>
      <c r="EC27" s="25">
        <f t="shared" ca="1" si="92"/>
        <v>0</v>
      </c>
      <c r="ED27" s="25">
        <f t="shared" ca="1" si="93"/>
        <v>0</v>
      </c>
      <c r="EE27" s="25">
        <f t="shared" ca="1" si="94"/>
        <v>0</v>
      </c>
      <c r="EF27" s="25">
        <f t="shared" ca="1" si="95"/>
        <v>0</v>
      </c>
      <c r="EG27" s="25">
        <f t="shared" ca="1" si="96"/>
        <v>0</v>
      </c>
      <c r="EH27" s="25">
        <f t="shared" ca="1" si="97"/>
        <v>0</v>
      </c>
      <c r="EI27" s="25">
        <f t="shared" ca="1" si="98"/>
        <v>0</v>
      </c>
      <c r="EJ27" s="25">
        <f t="shared" ca="1" si="99"/>
        <v>0</v>
      </c>
      <c r="EK27" s="25">
        <f t="shared" ca="1" si="100"/>
        <v>0</v>
      </c>
      <c r="EL27" s="25">
        <f t="shared" ca="1" si="101"/>
        <v>0</v>
      </c>
      <c r="EM27" s="25">
        <f t="shared" ca="1" si="102"/>
        <v>0</v>
      </c>
      <c r="EN27" s="25">
        <f t="shared" ca="1" si="103"/>
        <v>0</v>
      </c>
      <c r="EO27" s="25">
        <f t="shared" ca="1" si="104"/>
        <v>0</v>
      </c>
      <c r="EP27" s="25">
        <f t="shared" ca="1" si="105"/>
        <v>0</v>
      </c>
      <c r="EQ27" s="25">
        <f t="shared" ca="1" si="106"/>
        <v>0</v>
      </c>
      <c r="ER27" s="25">
        <f t="shared" ca="1" si="107"/>
        <v>0</v>
      </c>
      <c r="ES27" s="25">
        <f t="shared" ca="1" si="108"/>
        <v>0</v>
      </c>
      <c r="ET27" s="25">
        <f t="shared" ca="1" si="109"/>
        <v>0</v>
      </c>
      <c r="EU27" s="25">
        <f t="shared" ca="1" si="110"/>
        <v>0</v>
      </c>
      <c r="EV27" s="25">
        <f t="shared" ca="1" si="111"/>
        <v>0</v>
      </c>
      <c r="EW27" s="25">
        <f t="shared" ca="1" si="112"/>
        <v>0</v>
      </c>
      <c r="EX27" s="25">
        <f t="shared" ca="1" si="113"/>
        <v>0</v>
      </c>
      <c r="EY27" s="25">
        <f t="shared" ca="1" si="114"/>
        <v>0</v>
      </c>
      <c r="EZ27" s="25">
        <f t="shared" ca="1" si="115"/>
        <v>0</v>
      </c>
      <c r="FA27" s="25">
        <f t="shared" ca="1" si="116"/>
        <v>0</v>
      </c>
      <c r="FB27" s="25">
        <f t="shared" ca="1" si="117"/>
        <v>0</v>
      </c>
      <c r="FC27" s="25">
        <f t="shared" ca="1" si="118"/>
        <v>0</v>
      </c>
      <c r="FD27" s="25">
        <f t="shared" ca="1" si="119"/>
        <v>0</v>
      </c>
      <c r="FE27" s="25">
        <f t="shared" ca="1" si="120"/>
        <v>0</v>
      </c>
      <c r="FF27" s="25">
        <f t="shared" ca="1" si="121"/>
        <v>0</v>
      </c>
      <c r="FG27" s="25">
        <f t="shared" ca="1" si="122"/>
        <v>0</v>
      </c>
      <c r="FH27" s="25">
        <f t="shared" ca="1" si="123"/>
        <v>0</v>
      </c>
      <c r="FI27" s="25">
        <f t="shared" ca="1" si="124"/>
        <v>0</v>
      </c>
      <c r="FJ27" s="25">
        <f t="shared" ca="1" si="125"/>
        <v>0</v>
      </c>
      <c r="FK27" s="25">
        <f t="shared" ca="1" si="126"/>
        <v>0</v>
      </c>
      <c r="FL27" s="25">
        <f t="shared" ca="1" si="127"/>
        <v>0</v>
      </c>
      <c r="FM27" s="25">
        <f t="shared" ca="1" si="128"/>
        <v>0</v>
      </c>
    </row>
    <row r="28" spans="2:169" ht="15" customHeight="1">
      <c r="B28" s="225">
        <v>21</v>
      </c>
      <c r="C28" s="307" t="s">
        <v>328</v>
      </c>
      <c r="D28" s="312" t="b">
        <v>0</v>
      </c>
      <c r="E28" s="312" t="b">
        <v>1</v>
      </c>
      <c r="F28" s="177" t="str">
        <f>INDEX('11_CATALOGO_CUENTAS'!$H$3:$H$85,$B28,1)</f>
        <v>TELEFONO OFIC. CAASD</v>
      </c>
      <c r="G28" s="175"/>
      <c r="H28" s="25">
        <f t="shared" ca="1" si="55"/>
        <v>89.539670000000001</v>
      </c>
      <c r="I28" s="25">
        <f t="shared" ca="1" si="55"/>
        <v>94.016653500000004</v>
      </c>
      <c r="J28" s="25">
        <f t="shared" ca="1" si="55"/>
        <v>98.717486174999991</v>
      </c>
      <c r="K28" s="25">
        <f t="shared" ca="1" si="55"/>
        <v>103.65336048374996</v>
      </c>
      <c r="L28" s="25">
        <f t="shared" ca="1" si="55"/>
        <v>108.83602850793744</v>
      </c>
      <c r="M28" s="25">
        <f t="shared" ca="1" si="55"/>
        <v>114.27782993333433</v>
      </c>
      <c r="O28" s="222">
        <v>6.3813999999999993</v>
      </c>
      <c r="P28" s="222">
        <v>6.5398700000000005</v>
      </c>
      <c r="Q28" s="222">
        <v>7.9554399999999985</v>
      </c>
      <c r="R28" s="222">
        <v>2.235600000000002</v>
      </c>
      <c r="S28" s="222">
        <v>12.897999999999996</v>
      </c>
      <c r="T28" s="222">
        <v>7.64968</v>
      </c>
      <c r="U28" s="222">
        <v>7.59368</v>
      </c>
      <c r="V28" s="222">
        <v>7.4044000000000016</v>
      </c>
      <c r="W28" s="222">
        <v>7.4772000000000043</v>
      </c>
      <c r="X28" s="222">
        <v>7.4043999999999945</v>
      </c>
      <c r="Y28" s="222">
        <v>8</v>
      </c>
      <c r="Z28" s="222">
        <v>8</v>
      </c>
      <c r="AA28" s="222">
        <v>7.8347211250000006</v>
      </c>
      <c r="AB28" s="222">
        <v>7.8347211250000006</v>
      </c>
      <c r="AC28" s="222">
        <v>7.8347211250000006</v>
      </c>
      <c r="AD28" s="222">
        <v>7.8347211250000006</v>
      </c>
      <c r="AE28" s="222">
        <v>7.8347211250000006</v>
      </c>
      <c r="AF28" s="222">
        <v>7.8347211250000006</v>
      </c>
      <c r="AG28" s="222">
        <v>7.8347211250000006</v>
      </c>
      <c r="AH28" s="222">
        <v>7.8347211250000006</v>
      </c>
      <c r="AI28" s="222">
        <v>7.8347211250000006</v>
      </c>
      <c r="AJ28" s="222">
        <v>7.8347211250000006</v>
      </c>
      <c r="AK28" s="222">
        <v>7.8347211250000006</v>
      </c>
      <c r="AL28" s="222">
        <v>7.8347211250000006</v>
      </c>
      <c r="AM28" s="222">
        <v>8.2264571812499998</v>
      </c>
      <c r="AN28" s="222">
        <v>8.2264571812499998</v>
      </c>
      <c r="AO28" s="222">
        <v>8.2264571812499998</v>
      </c>
      <c r="AP28" s="222">
        <v>8.2264571812499998</v>
      </c>
      <c r="AQ28" s="222">
        <v>8.2264571812499998</v>
      </c>
      <c r="AR28" s="222">
        <v>8.2264571812499998</v>
      </c>
      <c r="AS28" s="222">
        <v>8.2264571812499998</v>
      </c>
      <c r="AT28" s="222">
        <v>8.2264571812499998</v>
      </c>
      <c r="AU28" s="222">
        <v>8.2264571812499998</v>
      </c>
      <c r="AV28" s="222">
        <v>8.2264571812499998</v>
      </c>
      <c r="AW28" s="222">
        <v>8.2264571812499998</v>
      </c>
      <c r="AX28" s="222">
        <v>8.2264571812499998</v>
      </c>
      <c r="AY28" s="222">
        <v>8.6377800403124994</v>
      </c>
      <c r="AZ28" s="222">
        <v>8.6377800403124994</v>
      </c>
      <c r="BA28" s="222">
        <v>8.6377800403124994</v>
      </c>
      <c r="BB28" s="222">
        <v>8.6377800403124994</v>
      </c>
      <c r="BC28" s="222">
        <v>8.6377800403124994</v>
      </c>
      <c r="BD28" s="222">
        <v>8.6377800403124994</v>
      </c>
      <c r="BE28" s="222">
        <v>8.6377800403124994</v>
      </c>
      <c r="BF28" s="222">
        <v>8.6377800403124994</v>
      </c>
      <c r="BG28" s="222">
        <v>8.6377800403124994</v>
      </c>
      <c r="BH28" s="222">
        <v>8.6377800403124994</v>
      </c>
      <c r="BI28" s="222">
        <v>8.6377800403124994</v>
      </c>
      <c r="BJ28" s="222">
        <v>8.6377800403124994</v>
      </c>
      <c r="BK28" s="222">
        <v>9.0696690423281225</v>
      </c>
      <c r="BL28" s="222">
        <v>9.0696690423281225</v>
      </c>
      <c r="BM28" s="222">
        <v>9.0696690423281225</v>
      </c>
      <c r="BN28" s="222">
        <v>9.0696690423281225</v>
      </c>
      <c r="BO28" s="222">
        <v>9.0696690423281225</v>
      </c>
      <c r="BP28" s="222">
        <v>9.0696690423281225</v>
      </c>
      <c r="BQ28" s="222">
        <v>9.0696690423281225</v>
      </c>
      <c r="BR28" s="222">
        <v>9.0696690423281225</v>
      </c>
      <c r="BS28" s="222">
        <v>9.0696690423281225</v>
      </c>
      <c r="BT28" s="222">
        <v>9.0696690423281225</v>
      </c>
      <c r="BU28" s="222">
        <v>9.0696690423281225</v>
      </c>
      <c r="BV28" s="222">
        <v>9.0696690423281225</v>
      </c>
      <c r="BW28" s="222">
        <v>9.5231524944445258</v>
      </c>
      <c r="BX28" s="222">
        <v>9.5231524944445258</v>
      </c>
      <c r="BY28" s="222">
        <v>9.5231524944445258</v>
      </c>
      <c r="BZ28" s="222">
        <v>9.5231524944445258</v>
      </c>
      <c r="CA28" s="222">
        <v>9.5231524944445258</v>
      </c>
      <c r="CB28" s="222">
        <v>9.5231524944445258</v>
      </c>
      <c r="CC28" s="222">
        <v>9.5231524944445258</v>
      </c>
      <c r="CD28" s="222">
        <v>9.5231524944445258</v>
      </c>
      <c r="CE28" s="222">
        <v>9.5231524944445258</v>
      </c>
      <c r="CF28" s="222">
        <v>9.5231524944445258</v>
      </c>
      <c r="CG28" s="222">
        <v>9.5231524944445258</v>
      </c>
      <c r="CH28" s="222">
        <v>9.5231524944445258</v>
      </c>
      <c r="CJ28" s="285">
        <v>0</v>
      </c>
      <c r="CK28" s="286">
        <v>1</v>
      </c>
      <c r="CM28" s="25">
        <f t="shared" ca="1" si="56"/>
        <v>89.539670000000001</v>
      </c>
      <c r="CN28" s="25">
        <f t="shared" ca="1" si="56"/>
        <v>94.016653500000004</v>
      </c>
      <c r="CO28" s="25">
        <f t="shared" ca="1" si="56"/>
        <v>98.717486174999991</v>
      </c>
      <c r="CP28" s="25">
        <f t="shared" ca="1" si="56"/>
        <v>103.65336048374996</v>
      </c>
      <c r="CQ28" s="25">
        <f t="shared" ca="1" si="56"/>
        <v>108.83602850793744</v>
      </c>
      <c r="CR28" s="25">
        <f t="shared" ca="1" si="56"/>
        <v>114.27782993333433</v>
      </c>
      <c r="CT28" s="25">
        <f t="shared" ca="1" si="57"/>
        <v>6.3813999999999993</v>
      </c>
      <c r="CU28" s="25">
        <f t="shared" ca="1" si="58"/>
        <v>6.5398700000000005</v>
      </c>
      <c r="CV28" s="25">
        <f t="shared" ca="1" si="59"/>
        <v>7.9554399999999985</v>
      </c>
      <c r="CW28" s="25">
        <f t="shared" ca="1" si="60"/>
        <v>2.235600000000002</v>
      </c>
      <c r="CX28" s="25">
        <f t="shared" ca="1" si="61"/>
        <v>12.897999999999996</v>
      </c>
      <c r="CY28" s="25">
        <f t="shared" ca="1" si="62"/>
        <v>7.64968</v>
      </c>
      <c r="CZ28" s="25">
        <f t="shared" ca="1" si="63"/>
        <v>7.59368</v>
      </c>
      <c r="DA28" s="25">
        <f t="shared" ca="1" si="64"/>
        <v>7.4044000000000016</v>
      </c>
      <c r="DB28" s="25">
        <f t="shared" ca="1" si="65"/>
        <v>7.4772000000000043</v>
      </c>
      <c r="DC28" s="25">
        <f t="shared" ca="1" si="66"/>
        <v>7.4043999999999945</v>
      </c>
      <c r="DD28" s="25">
        <f t="shared" ca="1" si="67"/>
        <v>8</v>
      </c>
      <c r="DE28" s="25">
        <f t="shared" ca="1" si="68"/>
        <v>8</v>
      </c>
      <c r="DF28" s="25">
        <f t="shared" ca="1" si="69"/>
        <v>7.8347211250000006</v>
      </c>
      <c r="DG28" s="25">
        <f t="shared" ca="1" si="70"/>
        <v>7.8347211250000006</v>
      </c>
      <c r="DH28" s="25">
        <f t="shared" ca="1" si="71"/>
        <v>7.8347211250000006</v>
      </c>
      <c r="DI28" s="25">
        <f t="shared" ca="1" si="72"/>
        <v>7.8347211250000006</v>
      </c>
      <c r="DJ28" s="25">
        <f t="shared" ca="1" si="73"/>
        <v>7.8347211250000006</v>
      </c>
      <c r="DK28" s="25">
        <f t="shared" ca="1" si="74"/>
        <v>7.8347211250000006</v>
      </c>
      <c r="DL28" s="25">
        <f t="shared" ca="1" si="75"/>
        <v>7.8347211250000006</v>
      </c>
      <c r="DM28" s="25">
        <f t="shared" ca="1" si="76"/>
        <v>7.8347211250000006</v>
      </c>
      <c r="DN28" s="25">
        <f t="shared" ca="1" si="77"/>
        <v>7.8347211250000006</v>
      </c>
      <c r="DO28" s="25">
        <f t="shared" ca="1" si="78"/>
        <v>7.8347211250000006</v>
      </c>
      <c r="DP28" s="25">
        <f t="shared" ca="1" si="79"/>
        <v>7.8347211250000006</v>
      </c>
      <c r="DQ28" s="25">
        <f t="shared" ca="1" si="80"/>
        <v>7.8347211250000006</v>
      </c>
      <c r="DR28" s="25">
        <f t="shared" ca="1" si="81"/>
        <v>8.2264571812499998</v>
      </c>
      <c r="DS28" s="25">
        <f t="shared" ca="1" si="82"/>
        <v>8.2264571812499998</v>
      </c>
      <c r="DT28" s="25">
        <f t="shared" ca="1" si="83"/>
        <v>8.2264571812499998</v>
      </c>
      <c r="DU28" s="25">
        <f t="shared" ca="1" si="84"/>
        <v>8.2264571812499998</v>
      </c>
      <c r="DV28" s="25">
        <f t="shared" ca="1" si="85"/>
        <v>8.2264571812499998</v>
      </c>
      <c r="DW28" s="25">
        <f t="shared" ca="1" si="86"/>
        <v>8.2264571812499998</v>
      </c>
      <c r="DX28" s="25">
        <f t="shared" ca="1" si="87"/>
        <v>8.2264571812499998</v>
      </c>
      <c r="DY28" s="25">
        <f t="shared" ca="1" si="88"/>
        <v>8.2264571812499998</v>
      </c>
      <c r="DZ28" s="25">
        <f t="shared" ca="1" si="89"/>
        <v>8.2264571812499998</v>
      </c>
      <c r="EA28" s="25">
        <f t="shared" ca="1" si="90"/>
        <v>8.2264571812499998</v>
      </c>
      <c r="EB28" s="25">
        <f t="shared" ca="1" si="91"/>
        <v>8.2264571812499998</v>
      </c>
      <c r="EC28" s="25">
        <f t="shared" ca="1" si="92"/>
        <v>8.2264571812499998</v>
      </c>
      <c r="ED28" s="25">
        <f t="shared" ca="1" si="93"/>
        <v>8.6377800403124994</v>
      </c>
      <c r="EE28" s="25">
        <f t="shared" ca="1" si="94"/>
        <v>8.6377800403124994</v>
      </c>
      <c r="EF28" s="25">
        <f t="shared" ca="1" si="95"/>
        <v>8.6377800403124994</v>
      </c>
      <c r="EG28" s="25">
        <f t="shared" ca="1" si="96"/>
        <v>8.6377800403124994</v>
      </c>
      <c r="EH28" s="25">
        <f t="shared" ca="1" si="97"/>
        <v>8.6377800403124994</v>
      </c>
      <c r="EI28" s="25">
        <f t="shared" ca="1" si="98"/>
        <v>8.6377800403124994</v>
      </c>
      <c r="EJ28" s="25">
        <f t="shared" ca="1" si="99"/>
        <v>8.6377800403124994</v>
      </c>
      <c r="EK28" s="25">
        <f t="shared" ca="1" si="100"/>
        <v>8.6377800403124994</v>
      </c>
      <c r="EL28" s="25">
        <f t="shared" ca="1" si="101"/>
        <v>8.6377800403124994</v>
      </c>
      <c r="EM28" s="25">
        <f t="shared" ca="1" si="102"/>
        <v>8.6377800403124994</v>
      </c>
      <c r="EN28" s="25">
        <f t="shared" ca="1" si="103"/>
        <v>8.6377800403124994</v>
      </c>
      <c r="EO28" s="25">
        <f t="shared" ca="1" si="104"/>
        <v>8.6377800403124994</v>
      </c>
      <c r="EP28" s="25">
        <f t="shared" ca="1" si="105"/>
        <v>9.0696690423281225</v>
      </c>
      <c r="EQ28" s="25">
        <f t="shared" ca="1" si="106"/>
        <v>9.0696690423281225</v>
      </c>
      <c r="ER28" s="25">
        <f t="shared" ca="1" si="107"/>
        <v>9.0696690423281225</v>
      </c>
      <c r="ES28" s="25">
        <f t="shared" ca="1" si="108"/>
        <v>9.0696690423281225</v>
      </c>
      <c r="ET28" s="25">
        <f t="shared" ca="1" si="109"/>
        <v>9.0696690423281225</v>
      </c>
      <c r="EU28" s="25">
        <f t="shared" ca="1" si="110"/>
        <v>9.0696690423281225</v>
      </c>
      <c r="EV28" s="25">
        <f t="shared" ca="1" si="111"/>
        <v>9.0696690423281225</v>
      </c>
      <c r="EW28" s="25">
        <f t="shared" ca="1" si="112"/>
        <v>9.0696690423281225</v>
      </c>
      <c r="EX28" s="25">
        <f t="shared" ca="1" si="113"/>
        <v>9.0696690423281225</v>
      </c>
      <c r="EY28" s="25">
        <f t="shared" ca="1" si="114"/>
        <v>9.0696690423281225</v>
      </c>
      <c r="EZ28" s="25">
        <f t="shared" ca="1" si="115"/>
        <v>9.0696690423281225</v>
      </c>
      <c r="FA28" s="25">
        <f t="shared" ca="1" si="116"/>
        <v>9.0696690423281225</v>
      </c>
      <c r="FB28" s="25">
        <f t="shared" ca="1" si="117"/>
        <v>9.5231524944445258</v>
      </c>
      <c r="FC28" s="25">
        <f t="shared" ca="1" si="118"/>
        <v>9.5231524944445258</v>
      </c>
      <c r="FD28" s="25">
        <f t="shared" ca="1" si="119"/>
        <v>9.5231524944445258</v>
      </c>
      <c r="FE28" s="25">
        <f t="shared" ca="1" si="120"/>
        <v>9.5231524944445258</v>
      </c>
      <c r="FF28" s="25">
        <f t="shared" ca="1" si="121"/>
        <v>9.5231524944445258</v>
      </c>
      <c r="FG28" s="25">
        <f t="shared" ca="1" si="122"/>
        <v>9.5231524944445258</v>
      </c>
      <c r="FH28" s="25">
        <f t="shared" ca="1" si="123"/>
        <v>9.5231524944445258</v>
      </c>
      <c r="FI28" s="25">
        <f t="shared" ca="1" si="124"/>
        <v>9.5231524944445258</v>
      </c>
      <c r="FJ28" s="25">
        <f t="shared" ca="1" si="125"/>
        <v>9.5231524944445258</v>
      </c>
      <c r="FK28" s="25">
        <f t="shared" ca="1" si="126"/>
        <v>9.5231524944445258</v>
      </c>
      <c r="FL28" s="25">
        <f t="shared" ca="1" si="127"/>
        <v>9.5231524944445258</v>
      </c>
      <c r="FM28" s="25">
        <f t="shared" ca="1" si="128"/>
        <v>9.5231524944445258</v>
      </c>
    </row>
    <row r="29" spans="2:169" ht="15" customHeight="1">
      <c r="B29" s="225">
        <v>22</v>
      </c>
      <c r="C29" s="307" t="s">
        <v>328</v>
      </c>
      <c r="D29" s="312" t="b">
        <v>0</v>
      </c>
      <c r="E29" s="312" t="b">
        <v>1</v>
      </c>
      <c r="F29" s="177" t="str">
        <f>INDEX('11_CATALOGO_CUENTAS'!$H$3:$H$85,$B29,1)</f>
        <v>TELEFONO OFIC. MEGACENTRO</v>
      </c>
      <c r="G29" s="175"/>
      <c r="H29" s="25">
        <f t="shared" ref="H29:M38" ca="1" si="129">IF(OR(H$9="",H$10=""),"",SUM(OFFSET($O29,0,H$4-1,1,H$5-H$4+1)))</f>
        <v>55.925399999999996</v>
      </c>
      <c r="I29" s="25">
        <f t="shared" ca="1" si="129"/>
        <v>58.72167000000001</v>
      </c>
      <c r="J29" s="25">
        <f t="shared" ca="1" si="129"/>
        <v>61.657753500000005</v>
      </c>
      <c r="K29" s="25">
        <f t="shared" ca="1" si="129"/>
        <v>64.740641174999993</v>
      </c>
      <c r="L29" s="25">
        <f t="shared" ca="1" si="129"/>
        <v>67.977673233749996</v>
      </c>
      <c r="M29" s="25">
        <f t="shared" ca="1" si="129"/>
        <v>71.376556895437517</v>
      </c>
      <c r="O29" s="222">
        <v>3.9871999999999996</v>
      </c>
      <c r="P29" s="222">
        <v>4.0406000000000004</v>
      </c>
      <c r="Q29" s="222">
        <v>3.9871999999999996</v>
      </c>
      <c r="R29" s="222">
        <v>1.5680000000000001</v>
      </c>
      <c r="S29" s="222">
        <v>6.4064000000000014</v>
      </c>
      <c r="T29" s="222">
        <v>3.987199999999997</v>
      </c>
      <c r="U29" s="222">
        <v>3.9872000000000005</v>
      </c>
      <c r="V29" s="222">
        <v>3.9872000000000005</v>
      </c>
      <c r="W29" s="222">
        <v>3.987199999999997</v>
      </c>
      <c r="X29" s="222">
        <v>3.9872000000000045</v>
      </c>
      <c r="Y29" s="222">
        <v>8</v>
      </c>
      <c r="Z29" s="222">
        <v>8</v>
      </c>
      <c r="AA29" s="222">
        <v>4.8934724999999997</v>
      </c>
      <c r="AB29" s="222">
        <v>4.8934724999999997</v>
      </c>
      <c r="AC29" s="222">
        <v>4.8934724999999997</v>
      </c>
      <c r="AD29" s="222">
        <v>4.8934724999999997</v>
      </c>
      <c r="AE29" s="222">
        <v>4.8934724999999997</v>
      </c>
      <c r="AF29" s="222">
        <v>4.8934724999999997</v>
      </c>
      <c r="AG29" s="222">
        <v>4.8934724999999997</v>
      </c>
      <c r="AH29" s="222">
        <v>4.8934724999999997</v>
      </c>
      <c r="AI29" s="222">
        <v>4.8934724999999997</v>
      </c>
      <c r="AJ29" s="222">
        <v>4.8934724999999997</v>
      </c>
      <c r="AK29" s="222">
        <v>4.8934724999999997</v>
      </c>
      <c r="AL29" s="222">
        <v>4.8934724999999997</v>
      </c>
      <c r="AM29" s="222">
        <v>5.1381461250000013</v>
      </c>
      <c r="AN29" s="222">
        <v>5.1381461250000013</v>
      </c>
      <c r="AO29" s="222">
        <v>5.1381461250000013</v>
      </c>
      <c r="AP29" s="222">
        <v>5.1381461250000013</v>
      </c>
      <c r="AQ29" s="222">
        <v>5.1381461250000013</v>
      </c>
      <c r="AR29" s="222">
        <v>5.1381461250000013</v>
      </c>
      <c r="AS29" s="222">
        <v>5.1381461250000013</v>
      </c>
      <c r="AT29" s="222">
        <v>5.1381461250000013</v>
      </c>
      <c r="AU29" s="222">
        <v>5.1381461250000013</v>
      </c>
      <c r="AV29" s="222">
        <v>5.1381461250000013</v>
      </c>
      <c r="AW29" s="222">
        <v>5.1381461250000013</v>
      </c>
      <c r="AX29" s="222">
        <v>5.1381461250000013</v>
      </c>
      <c r="AY29" s="222">
        <v>5.3950534312500009</v>
      </c>
      <c r="AZ29" s="222">
        <v>5.3950534312500009</v>
      </c>
      <c r="BA29" s="222">
        <v>5.3950534312500009</v>
      </c>
      <c r="BB29" s="222">
        <v>5.3950534312500009</v>
      </c>
      <c r="BC29" s="222">
        <v>5.3950534312500009</v>
      </c>
      <c r="BD29" s="222">
        <v>5.3950534312500009</v>
      </c>
      <c r="BE29" s="222">
        <v>5.3950534312500009</v>
      </c>
      <c r="BF29" s="222">
        <v>5.3950534312500009</v>
      </c>
      <c r="BG29" s="222">
        <v>5.3950534312500009</v>
      </c>
      <c r="BH29" s="222">
        <v>5.3950534312500009</v>
      </c>
      <c r="BI29" s="222">
        <v>5.3950534312500009</v>
      </c>
      <c r="BJ29" s="222">
        <v>5.3950534312500009</v>
      </c>
      <c r="BK29" s="222">
        <v>5.6648061028124994</v>
      </c>
      <c r="BL29" s="222">
        <v>5.6648061028124994</v>
      </c>
      <c r="BM29" s="222">
        <v>5.6648061028124994</v>
      </c>
      <c r="BN29" s="222">
        <v>5.6648061028124994</v>
      </c>
      <c r="BO29" s="222">
        <v>5.6648061028124994</v>
      </c>
      <c r="BP29" s="222">
        <v>5.6648061028124994</v>
      </c>
      <c r="BQ29" s="222">
        <v>5.6648061028124994</v>
      </c>
      <c r="BR29" s="222">
        <v>5.6648061028124994</v>
      </c>
      <c r="BS29" s="222">
        <v>5.6648061028124994</v>
      </c>
      <c r="BT29" s="222">
        <v>5.6648061028124994</v>
      </c>
      <c r="BU29" s="222">
        <v>5.6648061028124994</v>
      </c>
      <c r="BV29" s="222">
        <v>5.6648061028124994</v>
      </c>
      <c r="BW29" s="222">
        <v>5.9480464079531252</v>
      </c>
      <c r="BX29" s="222">
        <v>5.9480464079531252</v>
      </c>
      <c r="BY29" s="222">
        <v>5.9480464079531252</v>
      </c>
      <c r="BZ29" s="222">
        <v>5.9480464079531252</v>
      </c>
      <c r="CA29" s="222">
        <v>5.9480464079531252</v>
      </c>
      <c r="CB29" s="222">
        <v>5.9480464079531252</v>
      </c>
      <c r="CC29" s="222">
        <v>5.9480464079531252</v>
      </c>
      <c r="CD29" s="222">
        <v>5.9480464079531252</v>
      </c>
      <c r="CE29" s="222">
        <v>5.9480464079531252</v>
      </c>
      <c r="CF29" s="222">
        <v>5.9480464079531252</v>
      </c>
      <c r="CG29" s="222">
        <v>5.9480464079531252</v>
      </c>
      <c r="CH29" s="222">
        <v>5.9480464079531252</v>
      </c>
      <c r="CJ29" s="285">
        <v>0</v>
      </c>
      <c r="CK29" s="286">
        <v>1</v>
      </c>
      <c r="CM29" s="25">
        <f t="shared" ref="CM29:CR38" ca="1" si="130">IF(OR(CM$9="",CM$10=""),"",SUM(OFFSET($CT29,0,CM$4-1,1,CM$5-CM$4+1)))</f>
        <v>55.925399999999996</v>
      </c>
      <c r="CN29" s="25">
        <f t="shared" ca="1" si="130"/>
        <v>58.72167000000001</v>
      </c>
      <c r="CO29" s="25">
        <f t="shared" ca="1" si="130"/>
        <v>61.657753500000005</v>
      </c>
      <c r="CP29" s="25">
        <f t="shared" ca="1" si="130"/>
        <v>64.740641174999993</v>
      </c>
      <c r="CQ29" s="25">
        <f t="shared" ca="1" si="130"/>
        <v>67.977673233749996</v>
      </c>
      <c r="CR29" s="25">
        <f t="shared" ca="1" si="130"/>
        <v>71.376556895437517</v>
      </c>
      <c r="CT29" s="25">
        <f t="shared" ca="1" si="57"/>
        <v>3.9871999999999996</v>
      </c>
      <c r="CU29" s="25">
        <f t="shared" ca="1" si="58"/>
        <v>4.0406000000000004</v>
      </c>
      <c r="CV29" s="25">
        <f t="shared" ca="1" si="59"/>
        <v>3.9871999999999996</v>
      </c>
      <c r="CW29" s="25">
        <f t="shared" ca="1" si="60"/>
        <v>1.5680000000000001</v>
      </c>
      <c r="CX29" s="25">
        <f t="shared" ca="1" si="61"/>
        <v>6.4064000000000014</v>
      </c>
      <c r="CY29" s="25">
        <f t="shared" ca="1" si="62"/>
        <v>3.987199999999997</v>
      </c>
      <c r="CZ29" s="25">
        <f t="shared" ca="1" si="63"/>
        <v>3.9872000000000005</v>
      </c>
      <c r="DA29" s="25">
        <f t="shared" ca="1" si="64"/>
        <v>3.9872000000000005</v>
      </c>
      <c r="DB29" s="25">
        <f t="shared" ca="1" si="65"/>
        <v>3.987199999999997</v>
      </c>
      <c r="DC29" s="25">
        <f t="shared" ca="1" si="66"/>
        <v>3.9872000000000045</v>
      </c>
      <c r="DD29" s="25">
        <f t="shared" ca="1" si="67"/>
        <v>8</v>
      </c>
      <c r="DE29" s="25">
        <f t="shared" ca="1" si="68"/>
        <v>8</v>
      </c>
      <c r="DF29" s="25">
        <f t="shared" ca="1" si="69"/>
        <v>4.8934724999999997</v>
      </c>
      <c r="DG29" s="25">
        <f t="shared" ca="1" si="70"/>
        <v>4.8934724999999997</v>
      </c>
      <c r="DH29" s="25">
        <f t="shared" ca="1" si="71"/>
        <v>4.8934724999999997</v>
      </c>
      <c r="DI29" s="25">
        <f t="shared" ca="1" si="72"/>
        <v>4.8934724999999997</v>
      </c>
      <c r="DJ29" s="25">
        <f t="shared" ca="1" si="73"/>
        <v>4.8934724999999997</v>
      </c>
      <c r="DK29" s="25">
        <f t="shared" ca="1" si="74"/>
        <v>4.8934724999999997</v>
      </c>
      <c r="DL29" s="25">
        <f t="shared" ca="1" si="75"/>
        <v>4.8934724999999997</v>
      </c>
      <c r="DM29" s="25">
        <f t="shared" ca="1" si="76"/>
        <v>4.8934724999999997</v>
      </c>
      <c r="DN29" s="25">
        <f t="shared" ca="1" si="77"/>
        <v>4.8934724999999997</v>
      </c>
      <c r="DO29" s="25">
        <f t="shared" ca="1" si="78"/>
        <v>4.8934724999999997</v>
      </c>
      <c r="DP29" s="25">
        <f t="shared" ca="1" si="79"/>
        <v>4.8934724999999997</v>
      </c>
      <c r="DQ29" s="25">
        <f t="shared" ca="1" si="80"/>
        <v>4.8934724999999997</v>
      </c>
      <c r="DR29" s="25">
        <f t="shared" ca="1" si="81"/>
        <v>5.1381461250000013</v>
      </c>
      <c r="DS29" s="25">
        <f t="shared" ca="1" si="82"/>
        <v>5.1381461250000013</v>
      </c>
      <c r="DT29" s="25">
        <f t="shared" ca="1" si="83"/>
        <v>5.1381461250000013</v>
      </c>
      <c r="DU29" s="25">
        <f t="shared" ca="1" si="84"/>
        <v>5.1381461250000013</v>
      </c>
      <c r="DV29" s="25">
        <f t="shared" ca="1" si="85"/>
        <v>5.1381461250000013</v>
      </c>
      <c r="DW29" s="25">
        <f t="shared" ca="1" si="86"/>
        <v>5.1381461250000013</v>
      </c>
      <c r="DX29" s="25">
        <f t="shared" ca="1" si="87"/>
        <v>5.1381461250000013</v>
      </c>
      <c r="DY29" s="25">
        <f t="shared" ca="1" si="88"/>
        <v>5.1381461250000013</v>
      </c>
      <c r="DZ29" s="25">
        <f t="shared" ca="1" si="89"/>
        <v>5.1381461250000013</v>
      </c>
      <c r="EA29" s="25">
        <f t="shared" ca="1" si="90"/>
        <v>5.1381461250000013</v>
      </c>
      <c r="EB29" s="25">
        <f t="shared" ca="1" si="91"/>
        <v>5.1381461250000013</v>
      </c>
      <c r="EC29" s="25">
        <f t="shared" ca="1" si="92"/>
        <v>5.1381461250000013</v>
      </c>
      <c r="ED29" s="25">
        <f t="shared" ca="1" si="93"/>
        <v>5.3950534312500009</v>
      </c>
      <c r="EE29" s="25">
        <f t="shared" ca="1" si="94"/>
        <v>5.3950534312500009</v>
      </c>
      <c r="EF29" s="25">
        <f t="shared" ca="1" si="95"/>
        <v>5.3950534312500009</v>
      </c>
      <c r="EG29" s="25">
        <f t="shared" ca="1" si="96"/>
        <v>5.3950534312500009</v>
      </c>
      <c r="EH29" s="25">
        <f t="shared" ca="1" si="97"/>
        <v>5.3950534312500009</v>
      </c>
      <c r="EI29" s="25">
        <f t="shared" ca="1" si="98"/>
        <v>5.3950534312500009</v>
      </c>
      <c r="EJ29" s="25">
        <f t="shared" ca="1" si="99"/>
        <v>5.3950534312500009</v>
      </c>
      <c r="EK29" s="25">
        <f t="shared" ca="1" si="100"/>
        <v>5.3950534312500009</v>
      </c>
      <c r="EL29" s="25">
        <f t="shared" ca="1" si="101"/>
        <v>5.3950534312500009</v>
      </c>
      <c r="EM29" s="25">
        <f t="shared" ca="1" si="102"/>
        <v>5.3950534312500009</v>
      </c>
      <c r="EN29" s="25">
        <f t="shared" ca="1" si="103"/>
        <v>5.3950534312500009</v>
      </c>
      <c r="EO29" s="25">
        <f t="shared" ca="1" si="104"/>
        <v>5.3950534312500009</v>
      </c>
      <c r="EP29" s="25">
        <f t="shared" ca="1" si="105"/>
        <v>5.6648061028124994</v>
      </c>
      <c r="EQ29" s="25">
        <f t="shared" ca="1" si="106"/>
        <v>5.6648061028124994</v>
      </c>
      <c r="ER29" s="25">
        <f t="shared" ca="1" si="107"/>
        <v>5.6648061028124994</v>
      </c>
      <c r="ES29" s="25">
        <f t="shared" ca="1" si="108"/>
        <v>5.6648061028124994</v>
      </c>
      <c r="ET29" s="25">
        <f t="shared" ca="1" si="109"/>
        <v>5.6648061028124994</v>
      </c>
      <c r="EU29" s="25">
        <f t="shared" ca="1" si="110"/>
        <v>5.6648061028124994</v>
      </c>
      <c r="EV29" s="25">
        <f t="shared" ca="1" si="111"/>
        <v>5.6648061028124994</v>
      </c>
      <c r="EW29" s="25">
        <f t="shared" ca="1" si="112"/>
        <v>5.6648061028124994</v>
      </c>
      <c r="EX29" s="25">
        <f t="shared" ca="1" si="113"/>
        <v>5.6648061028124994</v>
      </c>
      <c r="EY29" s="25">
        <f t="shared" ca="1" si="114"/>
        <v>5.6648061028124994</v>
      </c>
      <c r="EZ29" s="25">
        <f t="shared" ca="1" si="115"/>
        <v>5.6648061028124994</v>
      </c>
      <c r="FA29" s="25">
        <f t="shared" ca="1" si="116"/>
        <v>5.6648061028124994</v>
      </c>
      <c r="FB29" s="25">
        <f t="shared" ca="1" si="117"/>
        <v>5.9480464079531252</v>
      </c>
      <c r="FC29" s="25">
        <f t="shared" ca="1" si="118"/>
        <v>5.9480464079531252</v>
      </c>
      <c r="FD29" s="25">
        <f t="shared" ca="1" si="119"/>
        <v>5.9480464079531252</v>
      </c>
      <c r="FE29" s="25">
        <f t="shared" ca="1" si="120"/>
        <v>5.9480464079531252</v>
      </c>
      <c r="FF29" s="25">
        <f t="shared" ca="1" si="121"/>
        <v>5.9480464079531252</v>
      </c>
      <c r="FG29" s="25">
        <f t="shared" ca="1" si="122"/>
        <v>5.9480464079531252</v>
      </c>
      <c r="FH29" s="25">
        <f t="shared" ca="1" si="123"/>
        <v>5.9480464079531252</v>
      </c>
      <c r="FI29" s="25">
        <f t="shared" ca="1" si="124"/>
        <v>5.9480464079531252</v>
      </c>
      <c r="FJ29" s="25">
        <f t="shared" ca="1" si="125"/>
        <v>5.9480464079531252</v>
      </c>
      <c r="FK29" s="25">
        <f t="shared" ca="1" si="126"/>
        <v>5.9480464079531252</v>
      </c>
      <c r="FL29" s="25">
        <f t="shared" ca="1" si="127"/>
        <v>5.9480464079531252</v>
      </c>
      <c r="FM29" s="25">
        <f t="shared" ca="1" si="128"/>
        <v>5.9480464079531252</v>
      </c>
    </row>
    <row r="30" spans="2:169" ht="15" customHeight="1">
      <c r="B30" s="225">
        <v>23</v>
      </c>
      <c r="C30" s="307" t="s">
        <v>328</v>
      </c>
      <c r="D30" s="312" t="b">
        <v>0</v>
      </c>
      <c r="E30" s="312" t="b">
        <v>1</v>
      </c>
      <c r="F30" s="177" t="str">
        <f>INDEX('11_CATALOGO_CUENTAS'!$H$3:$H$85,$B30,1)</f>
        <v>FAX</v>
      </c>
      <c r="G30" s="175"/>
      <c r="H30" s="25">
        <f t="shared" ca="1" si="129"/>
        <v>0</v>
      </c>
      <c r="I30" s="25">
        <f t="shared" ca="1" si="129"/>
        <v>0</v>
      </c>
      <c r="J30" s="25">
        <f t="shared" ca="1" si="129"/>
        <v>0</v>
      </c>
      <c r="K30" s="25">
        <f t="shared" ca="1" si="129"/>
        <v>0</v>
      </c>
      <c r="L30" s="25">
        <f t="shared" ca="1" si="129"/>
        <v>0</v>
      </c>
      <c r="M30" s="25">
        <f t="shared" ca="1" si="129"/>
        <v>0</v>
      </c>
      <c r="O30" s="222"/>
      <c r="P30" s="222"/>
      <c r="Q30" s="222"/>
      <c r="R30" s="222"/>
      <c r="S30" s="222"/>
      <c r="T30" s="222"/>
      <c r="U30" s="222"/>
      <c r="V30" s="222"/>
      <c r="W30" s="222"/>
      <c r="X30" s="222"/>
      <c r="Y30" s="222"/>
      <c r="Z30" s="222"/>
      <c r="AA30" s="222"/>
      <c r="AB30" s="222"/>
      <c r="AC30" s="222"/>
      <c r="AD30" s="222"/>
      <c r="AE30" s="222"/>
      <c r="AF30" s="222"/>
      <c r="AG30" s="222"/>
      <c r="AH30" s="222"/>
      <c r="AI30" s="222"/>
      <c r="AJ30" s="222"/>
      <c r="AK30" s="222"/>
      <c r="AL30" s="222"/>
      <c r="AM30" s="222"/>
      <c r="AN30" s="222"/>
      <c r="AO30" s="222"/>
      <c r="AP30" s="222"/>
      <c r="AQ30" s="222"/>
      <c r="AR30" s="222"/>
      <c r="AS30" s="222"/>
      <c r="AT30" s="222"/>
      <c r="AU30" s="222"/>
      <c r="AV30" s="222"/>
      <c r="AW30" s="222"/>
      <c r="AX30" s="222"/>
      <c r="AY30" s="222"/>
      <c r="AZ30" s="222"/>
      <c r="BA30" s="222"/>
      <c r="BB30" s="222"/>
      <c r="BC30" s="222"/>
      <c r="BD30" s="222"/>
      <c r="BE30" s="222"/>
      <c r="BF30" s="222"/>
      <c r="BG30" s="222"/>
      <c r="BH30" s="222"/>
      <c r="BI30" s="222"/>
      <c r="BJ30" s="222"/>
      <c r="BK30" s="222"/>
      <c r="BL30" s="222"/>
      <c r="BM30" s="222"/>
      <c r="BN30" s="222"/>
      <c r="BO30" s="222"/>
      <c r="BP30" s="222"/>
      <c r="BQ30" s="222"/>
      <c r="BR30" s="222"/>
      <c r="BS30" s="222"/>
      <c r="BT30" s="222"/>
      <c r="BU30" s="222"/>
      <c r="BV30" s="222"/>
      <c r="BW30" s="222"/>
      <c r="BX30" s="222"/>
      <c r="BY30" s="222"/>
      <c r="BZ30" s="222"/>
      <c r="CA30" s="222"/>
      <c r="CB30" s="222"/>
      <c r="CC30" s="222"/>
      <c r="CD30" s="222"/>
      <c r="CE30" s="222"/>
      <c r="CF30" s="222"/>
      <c r="CG30" s="222"/>
      <c r="CH30" s="222"/>
      <c r="CJ30" s="285">
        <v>0</v>
      </c>
      <c r="CK30" s="286">
        <v>1</v>
      </c>
      <c r="CM30" s="25">
        <f t="shared" ca="1" si="130"/>
        <v>0</v>
      </c>
      <c r="CN30" s="25">
        <f t="shared" ca="1" si="130"/>
        <v>0</v>
      </c>
      <c r="CO30" s="25">
        <f t="shared" ca="1" si="130"/>
        <v>0</v>
      </c>
      <c r="CP30" s="25">
        <f t="shared" ca="1" si="130"/>
        <v>0</v>
      </c>
      <c r="CQ30" s="25">
        <f t="shared" ca="1" si="130"/>
        <v>0</v>
      </c>
      <c r="CR30" s="25">
        <f t="shared" ca="1" si="130"/>
        <v>0</v>
      </c>
      <c r="CT30" s="25">
        <f t="shared" ca="1" si="57"/>
        <v>0</v>
      </c>
      <c r="CU30" s="25">
        <f t="shared" ca="1" si="58"/>
        <v>0</v>
      </c>
      <c r="CV30" s="25">
        <f t="shared" ca="1" si="59"/>
        <v>0</v>
      </c>
      <c r="CW30" s="25">
        <f t="shared" ca="1" si="60"/>
        <v>0</v>
      </c>
      <c r="CX30" s="25">
        <f t="shared" ca="1" si="61"/>
        <v>0</v>
      </c>
      <c r="CY30" s="25">
        <f t="shared" ca="1" si="62"/>
        <v>0</v>
      </c>
      <c r="CZ30" s="25">
        <f t="shared" ca="1" si="63"/>
        <v>0</v>
      </c>
      <c r="DA30" s="25">
        <f t="shared" ca="1" si="64"/>
        <v>0</v>
      </c>
      <c r="DB30" s="25">
        <f t="shared" ca="1" si="65"/>
        <v>0</v>
      </c>
      <c r="DC30" s="25">
        <f t="shared" ca="1" si="66"/>
        <v>0</v>
      </c>
      <c r="DD30" s="25">
        <f t="shared" ca="1" si="67"/>
        <v>0</v>
      </c>
      <c r="DE30" s="25">
        <f t="shared" ca="1" si="68"/>
        <v>0</v>
      </c>
      <c r="DF30" s="25">
        <f t="shared" ca="1" si="69"/>
        <v>0</v>
      </c>
      <c r="DG30" s="25">
        <f t="shared" ca="1" si="70"/>
        <v>0</v>
      </c>
      <c r="DH30" s="25">
        <f t="shared" ca="1" si="71"/>
        <v>0</v>
      </c>
      <c r="DI30" s="25">
        <f t="shared" ca="1" si="72"/>
        <v>0</v>
      </c>
      <c r="DJ30" s="25">
        <f t="shared" ca="1" si="73"/>
        <v>0</v>
      </c>
      <c r="DK30" s="25">
        <f t="shared" ca="1" si="74"/>
        <v>0</v>
      </c>
      <c r="DL30" s="25">
        <f t="shared" ca="1" si="75"/>
        <v>0</v>
      </c>
      <c r="DM30" s="25">
        <f t="shared" ca="1" si="76"/>
        <v>0</v>
      </c>
      <c r="DN30" s="25">
        <f t="shared" ca="1" si="77"/>
        <v>0</v>
      </c>
      <c r="DO30" s="25">
        <f t="shared" ca="1" si="78"/>
        <v>0</v>
      </c>
      <c r="DP30" s="25">
        <f t="shared" ca="1" si="79"/>
        <v>0</v>
      </c>
      <c r="DQ30" s="25">
        <f t="shared" ca="1" si="80"/>
        <v>0</v>
      </c>
      <c r="DR30" s="25">
        <f t="shared" ca="1" si="81"/>
        <v>0</v>
      </c>
      <c r="DS30" s="25">
        <f t="shared" ca="1" si="82"/>
        <v>0</v>
      </c>
      <c r="DT30" s="25">
        <f t="shared" ca="1" si="83"/>
        <v>0</v>
      </c>
      <c r="DU30" s="25">
        <f t="shared" ca="1" si="84"/>
        <v>0</v>
      </c>
      <c r="DV30" s="25">
        <f t="shared" ca="1" si="85"/>
        <v>0</v>
      </c>
      <c r="DW30" s="25">
        <f t="shared" ca="1" si="86"/>
        <v>0</v>
      </c>
      <c r="DX30" s="25">
        <f t="shared" ca="1" si="87"/>
        <v>0</v>
      </c>
      <c r="DY30" s="25">
        <f t="shared" ca="1" si="88"/>
        <v>0</v>
      </c>
      <c r="DZ30" s="25">
        <f t="shared" ca="1" si="89"/>
        <v>0</v>
      </c>
      <c r="EA30" s="25">
        <f t="shared" ca="1" si="90"/>
        <v>0</v>
      </c>
      <c r="EB30" s="25">
        <f t="shared" ca="1" si="91"/>
        <v>0</v>
      </c>
      <c r="EC30" s="25">
        <f t="shared" ca="1" si="92"/>
        <v>0</v>
      </c>
      <c r="ED30" s="25">
        <f t="shared" ca="1" si="93"/>
        <v>0</v>
      </c>
      <c r="EE30" s="25">
        <f t="shared" ca="1" si="94"/>
        <v>0</v>
      </c>
      <c r="EF30" s="25">
        <f t="shared" ca="1" si="95"/>
        <v>0</v>
      </c>
      <c r="EG30" s="25">
        <f t="shared" ca="1" si="96"/>
        <v>0</v>
      </c>
      <c r="EH30" s="25">
        <f t="shared" ca="1" si="97"/>
        <v>0</v>
      </c>
      <c r="EI30" s="25">
        <f t="shared" ca="1" si="98"/>
        <v>0</v>
      </c>
      <c r="EJ30" s="25">
        <f t="shared" ca="1" si="99"/>
        <v>0</v>
      </c>
      <c r="EK30" s="25">
        <f t="shared" ca="1" si="100"/>
        <v>0</v>
      </c>
      <c r="EL30" s="25">
        <f t="shared" ca="1" si="101"/>
        <v>0</v>
      </c>
      <c r="EM30" s="25">
        <f t="shared" ca="1" si="102"/>
        <v>0</v>
      </c>
      <c r="EN30" s="25">
        <f t="shared" ca="1" si="103"/>
        <v>0</v>
      </c>
      <c r="EO30" s="25">
        <f t="shared" ca="1" si="104"/>
        <v>0</v>
      </c>
      <c r="EP30" s="25">
        <f t="shared" ca="1" si="105"/>
        <v>0</v>
      </c>
      <c r="EQ30" s="25">
        <f t="shared" ca="1" si="106"/>
        <v>0</v>
      </c>
      <c r="ER30" s="25">
        <f t="shared" ca="1" si="107"/>
        <v>0</v>
      </c>
      <c r="ES30" s="25">
        <f t="shared" ca="1" si="108"/>
        <v>0</v>
      </c>
      <c r="ET30" s="25">
        <f t="shared" ca="1" si="109"/>
        <v>0</v>
      </c>
      <c r="EU30" s="25">
        <f t="shared" ca="1" si="110"/>
        <v>0</v>
      </c>
      <c r="EV30" s="25">
        <f t="shared" ca="1" si="111"/>
        <v>0</v>
      </c>
      <c r="EW30" s="25">
        <f t="shared" ca="1" si="112"/>
        <v>0</v>
      </c>
      <c r="EX30" s="25">
        <f t="shared" ca="1" si="113"/>
        <v>0</v>
      </c>
      <c r="EY30" s="25">
        <f t="shared" ca="1" si="114"/>
        <v>0</v>
      </c>
      <c r="EZ30" s="25">
        <f t="shared" ca="1" si="115"/>
        <v>0</v>
      </c>
      <c r="FA30" s="25">
        <f t="shared" ca="1" si="116"/>
        <v>0</v>
      </c>
      <c r="FB30" s="25">
        <f t="shared" ca="1" si="117"/>
        <v>0</v>
      </c>
      <c r="FC30" s="25">
        <f t="shared" ca="1" si="118"/>
        <v>0</v>
      </c>
      <c r="FD30" s="25">
        <f t="shared" ca="1" si="119"/>
        <v>0</v>
      </c>
      <c r="FE30" s="25">
        <f t="shared" ca="1" si="120"/>
        <v>0</v>
      </c>
      <c r="FF30" s="25">
        <f t="shared" ca="1" si="121"/>
        <v>0</v>
      </c>
      <c r="FG30" s="25">
        <f t="shared" ca="1" si="122"/>
        <v>0</v>
      </c>
      <c r="FH30" s="25">
        <f t="shared" ca="1" si="123"/>
        <v>0</v>
      </c>
      <c r="FI30" s="25">
        <f t="shared" ca="1" si="124"/>
        <v>0</v>
      </c>
      <c r="FJ30" s="25">
        <f t="shared" ca="1" si="125"/>
        <v>0</v>
      </c>
      <c r="FK30" s="25">
        <f t="shared" ca="1" si="126"/>
        <v>0</v>
      </c>
      <c r="FL30" s="25">
        <f t="shared" ca="1" si="127"/>
        <v>0</v>
      </c>
      <c r="FM30" s="25">
        <f t="shared" ca="1" si="128"/>
        <v>0</v>
      </c>
    </row>
    <row r="31" spans="2:169" ht="15" customHeight="1">
      <c r="B31" s="225">
        <v>24</v>
      </c>
      <c r="C31" s="307" t="s">
        <v>328</v>
      </c>
      <c r="D31" s="312" t="b">
        <v>0</v>
      </c>
      <c r="E31" s="312" t="b">
        <v>1</v>
      </c>
      <c r="F31" s="177" t="str">
        <f>INDEX('11_CATALOGO_CUENTAS'!$H$3:$H$85,$B31,1)</f>
        <v>INTERNET</v>
      </c>
      <c r="G31" s="175"/>
      <c r="H31" s="25">
        <f t="shared" ca="1" si="129"/>
        <v>0</v>
      </c>
      <c r="I31" s="25">
        <f t="shared" ca="1" si="129"/>
        <v>0</v>
      </c>
      <c r="J31" s="25">
        <f t="shared" ca="1" si="129"/>
        <v>0</v>
      </c>
      <c r="K31" s="25">
        <f t="shared" ca="1" si="129"/>
        <v>0</v>
      </c>
      <c r="L31" s="25">
        <f t="shared" ca="1" si="129"/>
        <v>0</v>
      </c>
      <c r="M31" s="25">
        <f t="shared" ca="1" si="129"/>
        <v>0</v>
      </c>
      <c r="O31" s="222"/>
      <c r="P31" s="222"/>
      <c r="Q31" s="222"/>
      <c r="R31" s="222"/>
      <c r="S31" s="222"/>
      <c r="T31" s="222"/>
      <c r="U31" s="222"/>
      <c r="V31" s="222"/>
      <c r="W31" s="222"/>
      <c r="X31" s="222"/>
      <c r="Y31" s="222"/>
      <c r="Z31" s="222"/>
      <c r="AA31" s="222"/>
      <c r="AB31" s="222"/>
      <c r="AC31" s="222"/>
      <c r="AD31" s="222"/>
      <c r="AE31" s="222"/>
      <c r="AF31" s="222"/>
      <c r="AG31" s="222"/>
      <c r="AH31" s="222"/>
      <c r="AI31" s="222"/>
      <c r="AJ31" s="222"/>
      <c r="AK31" s="222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222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J31" s="285">
        <v>0</v>
      </c>
      <c r="CK31" s="286">
        <v>1</v>
      </c>
      <c r="CM31" s="25">
        <f t="shared" ca="1" si="130"/>
        <v>0</v>
      </c>
      <c r="CN31" s="25">
        <f t="shared" ca="1" si="130"/>
        <v>0</v>
      </c>
      <c r="CO31" s="25">
        <f t="shared" ca="1" si="130"/>
        <v>0</v>
      </c>
      <c r="CP31" s="25">
        <f t="shared" ca="1" si="130"/>
        <v>0</v>
      </c>
      <c r="CQ31" s="25">
        <f t="shared" ca="1" si="130"/>
        <v>0</v>
      </c>
      <c r="CR31" s="25">
        <f t="shared" ca="1" si="130"/>
        <v>0</v>
      </c>
      <c r="CT31" s="25">
        <f t="shared" ca="1" si="57"/>
        <v>0</v>
      </c>
      <c r="CU31" s="25">
        <f t="shared" ca="1" si="58"/>
        <v>0</v>
      </c>
      <c r="CV31" s="25">
        <f t="shared" ca="1" si="59"/>
        <v>0</v>
      </c>
      <c r="CW31" s="25">
        <f t="shared" ca="1" si="60"/>
        <v>0</v>
      </c>
      <c r="CX31" s="25">
        <f t="shared" ca="1" si="61"/>
        <v>0</v>
      </c>
      <c r="CY31" s="25">
        <f t="shared" ca="1" si="62"/>
        <v>0</v>
      </c>
      <c r="CZ31" s="25">
        <f t="shared" ca="1" si="63"/>
        <v>0</v>
      </c>
      <c r="DA31" s="25">
        <f t="shared" ca="1" si="64"/>
        <v>0</v>
      </c>
      <c r="DB31" s="25">
        <f t="shared" ca="1" si="65"/>
        <v>0</v>
      </c>
      <c r="DC31" s="25">
        <f t="shared" ca="1" si="66"/>
        <v>0</v>
      </c>
      <c r="DD31" s="25">
        <f t="shared" ca="1" si="67"/>
        <v>0</v>
      </c>
      <c r="DE31" s="25">
        <f t="shared" ca="1" si="68"/>
        <v>0</v>
      </c>
      <c r="DF31" s="25">
        <f t="shared" ca="1" si="69"/>
        <v>0</v>
      </c>
      <c r="DG31" s="25">
        <f t="shared" ca="1" si="70"/>
        <v>0</v>
      </c>
      <c r="DH31" s="25">
        <f t="shared" ca="1" si="71"/>
        <v>0</v>
      </c>
      <c r="DI31" s="25">
        <f t="shared" ca="1" si="72"/>
        <v>0</v>
      </c>
      <c r="DJ31" s="25">
        <f t="shared" ca="1" si="73"/>
        <v>0</v>
      </c>
      <c r="DK31" s="25">
        <f t="shared" ca="1" si="74"/>
        <v>0</v>
      </c>
      <c r="DL31" s="25">
        <f t="shared" ca="1" si="75"/>
        <v>0</v>
      </c>
      <c r="DM31" s="25">
        <f t="shared" ca="1" si="76"/>
        <v>0</v>
      </c>
      <c r="DN31" s="25">
        <f t="shared" ca="1" si="77"/>
        <v>0</v>
      </c>
      <c r="DO31" s="25">
        <f t="shared" ca="1" si="78"/>
        <v>0</v>
      </c>
      <c r="DP31" s="25">
        <f t="shared" ca="1" si="79"/>
        <v>0</v>
      </c>
      <c r="DQ31" s="25">
        <f t="shared" ca="1" si="80"/>
        <v>0</v>
      </c>
      <c r="DR31" s="25">
        <f t="shared" ca="1" si="81"/>
        <v>0</v>
      </c>
      <c r="DS31" s="25">
        <f t="shared" ca="1" si="82"/>
        <v>0</v>
      </c>
      <c r="DT31" s="25">
        <f t="shared" ca="1" si="83"/>
        <v>0</v>
      </c>
      <c r="DU31" s="25">
        <f t="shared" ca="1" si="84"/>
        <v>0</v>
      </c>
      <c r="DV31" s="25">
        <f t="shared" ca="1" si="85"/>
        <v>0</v>
      </c>
      <c r="DW31" s="25">
        <f t="shared" ca="1" si="86"/>
        <v>0</v>
      </c>
      <c r="DX31" s="25">
        <f t="shared" ca="1" si="87"/>
        <v>0</v>
      </c>
      <c r="DY31" s="25">
        <f t="shared" ca="1" si="88"/>
        <v>0</v>
      </c>
      <c r="DZ31" s="25">
        <f t="shared" ca="1" si="89"/>
        <v>0</v>
      </c>
      <c r="EA31" s="25">
        <f t="shared" ca="1" si="90"/>
        <v>0</v>
      </c>
      <c r="EB31" s="25">
        <f t="shared" ca="1" si="91"/>
        <v>0</v>
      </c>
      <c r="EC31" s="25">
        <f t="shared" ca="1" si="92"/>
        <v>0</v>
      </c>
      <c r="ED31" s="25">
        <f t="shared" ca="1" si="93"/>
        <v>0</v>
      </c>
      <c r="EE31" s="25">
        <f t="shared" ca="1" si="94"/>
        <v>0</v>
      </c>
      <c r="EF31" s="25">
        <f t="shared" ca="1" si="95"/>
        <v>0</v>
      </c>
      <c r="EG31" s="25">
        <f t="shared" ca="1" si="96"/>
        <v>0</v>
      </c>
      <c r="EH31" s="25">
        <f t="shared" ca="1" si="97"/>
        <v>0</v>
      </c>
      <c r="EI31" s="25">
        <f t="shared" ca="1" si="98"/>
        <v>0</v>
      </c>
      <c r="EJ31" s="25">
        <f t="shared" ca="1" si="99"/>
        <v>0</v>
      </c>
      <c r="EK31" s="25">
        <f t="shared" ca="1" si="100"/>
        <v>0</v>
      </c>
      <c r="EL31" s="25">
        <f t="shared" ca="1" si="101"/>
        <v>0</v>
      </c>
      <c r="EM31" s="25">
        <f t="shared" ca="1" si="102"/>
        <v>0</v>
      </c>
      <c r="EN31" s="25">
        <f t="shared" ca="1" si="103"/>
        <v>0</v>
      </c>
      <c r="EO31" s="25">
        <f t="shared" ca="1" si="104"/>
        <v>0</v>
      </c>
      <c r="EP31" s="25">
        <f t="shared" ca="1" si="105"/>
        <v>0</v>
      </c>
      <c r="EQ31" s="25">
        <f t="shared" ca="1" si="106"/>
        <v>0</v>
      </c>
      <c r="ER31" s="25">
        <f t="shared" ca="1" si="107"/>
        <v>0</v>
      </c>
      <c r="ES31" s="25">
        <f t="shared" ca="1" si="108"/>
        <v>0</v>
      </c>
      <c r="ET31" s="25">
        <f t="shared" ca="1" si="109"/>
        <v>0</v>
      </c>
      <c r="EU31" s="25">
        <f t="shared" ca="1" si="110"/>
        <v>0</v>
      </c>
      <c r="EV31" s="25">
        <f t="shared" ca="1" si="111"/>
        <v>0</v>
      </c>
      <c r="EW31" s="25">
        <f t="shared" ca="1" si="112"/>
        <v>0</v>
      </c>
      <c r="EX31" s="25">
        <f t="shared" ca="1" si="113"/>
        <v>0</v>
      </c>
      <c r="EY31" s="25">
        <f t="shared" ca="1" si="114"/>
        <v>0</v>
      </c>
      <c r="EZ31" s="25">
        <f t="shared" ca="1" si="115"/>
        <v>0</v>
      </c>
      <c r="FA31" s="25">
        <f t="shared" ca="1" si="116"/>
        <v>0</v>
      </c>
      <c r="FB31" s="25">
        <f t="shared" ca="1" si="117"/>
        <v>0</v>
      </c>
      <c r="FC31" s="25">
        <f t="shared" ca="1" si="118"/>
        <v>0</v>
      </c>
      <c r="FD31" s="25">
        <f t="shared" ca="1" si="119"/>
        <v>0</v>
      </c>
      <c r="FE31" s="25">
        <f t="shared" ca="1" si="120"/>
        <v>0</v>
      </c>
      <c r="FF31" s="25">
        <f t="shared" ca="1" si="121"/>
        <v>0</v>
      </c>
      <c r="FG31" s="25">
        <f t="shared" ca="1" si="122"/>
        <v>0</v>
      </c>
      <c r="FH31" s="25">
        <f t="shared" ca="1" si="123"/>
        <v>0</v>
      </c>
      <c r="FI31" s="25">
        <f t="shared" ca="1" si="124"/>
        <v>0</v>
      </c>
      <c r="FJ31" s="25">
        <f t="shared" ca="1" si="125"/>
        <v>0</v>
      </c>
      <c r="FK31" s="25">
        <f t="shared" ca="1" si="126"/>
        <v>0</v>
      </c>
      <c r="FL31" s="25">
        <f t="shared" ca="1" si="127"/>
        <v>0</v>
      </c>
      <c r="FM31" s="25">
        <f t="shared" ca="1" si="128"/>
        <v>0</v>
      </c>
    </row>
    <row r="32" spans="2:169" ht="15" customHeight="1">
      <c r="B32" s="225">
        <v>25</v>
      </c>
      <c r="C32" s="307" t="s">
        <v>328</v>
      </c>
      <c r="D32" s="312" t="b">
        <v>0</v>
      </c>
      <c r="E32" s="312" t="b">
        <v>1</v>
      </c>
      <c r="F32" s="177" t="str">
        <f>INDEX('11_CATALOGO_CUENTAS'!$H$3:$H$85,$B32,1)</f>
        <v>TELECABLE</v>
      </c>
      <c r="G32" s="175"/>
      <c r="H32" s="25">
        <f t="shared" ca="1" si="129"/>
        <v>0</v>
      </c>
      <c r="I32" s="25">
        <f t="shared" ca="1" si="129"/>
        <v>0</v>
      </c>
      <c r="J32" s="25">
        <f t="shared" ca="1" si="129"/>
        <v>0</v>
      </c>
      <c r="K32" s="25">
        <f t="shared" ca="1" si="129"/>
        <v>0</v>
      </c>
      <c r="L32" s="25">
        <f t="shared" ca="1" si="129"/>
        <v>0</v>
      </c>
      <c r="M32" s="25">
        <f t="shared" ca="1" si="129"/>
        <v>0</v>
      </c>
      <c r="O32" s="222">
        <v>0</v>
      </c>
      <c r="P32" s="222">
        <v>0</v>
      </c>
      <c r="Q32" s="222">
        <v>0</v>
      </c>
      <c r="R32" s="222">
        <v>0</v>
      </c>
      <c r="S32" s="222">
        <v>0</v>
      </c>
      <c r="T32" s="222">
        <v>0</v>
      </c>
      <c r="U32" s="222">
        <v>0</v>
      </c>
      <c r="V32" s="222">
        <v>0</v>
      </c>
      <c r="W32" s="222">
        <v>0</v>
      </c>
      <c r="X32" s="222">
        <v>0</v>
      </c>
      <c r="Y32" s="222"/>
      <c r="Z32" s="222"/>
      <c r="AA32" s="222"/>
      <c r="AB32" s="222"/>
      <c r="AC32" s="222"/>
      <c r="AD32" s="222"/>
      <c r="AE32" s="222"/>
      <c r="AF32" s="222"/>
      <c r="AG32" s="222"/>
      <c r="AH32" s="222"/>
      <c r="AI32" s="222"/>
      <c r="AJ32" s="222"/>
      <c r="AK32" s="222"/>
      <c r="AL32" s="222"/>
      <c r="AM32" s="222"/>
      <c r="AN32" s="222"/>
      <c r="AO32" s="222"/>
      <c r="AP32" s="222"/>
      <c r="AQ32" s="222"/>
      <c r="AR32" s="222"/>
      <c r="AS32" s="222"/>
      <c r="AT32" s="222"/>
      <c r="AU32" s="222"/>
      <c r="AV32" s="222"/>
      <c r="AW32" s="222"/>
      <c r="AX32" s="222"/>
      <c r="AY32" s="222"/>
      <c r="AZ32" s="222"/>
      <c r="BA32" s="222"/>
      <c r="BB32" s="222"/>
      <c r="BC32" s="222"/>
      <c r="BD32" s="222"/>
      <c r="BE32" s="222"/>
      <c r="BF32" s="222"/>
      <c r="BG32" s="222"/>
      <c r="BH32" s="222"/>
      <c r="BI32" s="222"/>
      <c r="BJ32" s="222"/>
      <c r="BK32" s="222"/>
      <c r="BL32" s="222"/>
      <c r="BM32" s="222"/>
      <c r="BN32" s="222"/>
      <c r="BO32" s="222"/>
      <c r="BP32" s="222"/>
      <c r="BQ32" s="222"/>
      <c r="BR32" s="222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J32" s="285">
        <v>0</v>
      </c>
      <c r="CK32" s="286">
        <v>1</v>
      </c>
      <c r="CM32" s="25">
        <f t="shared" ca="1" si="130"/>
        <v>0</v>
      </c>
      <c r="CN32" s="25">
        <f t="shared" ca="1" si="130"/>
        <v>0</v>
      </c>
      <c r="CO32" s="25">
        <f t="shared" ca="1" si="130"/>
        <v>0</v>
      </c>
      <c r="CP32" s="25">
        <f t="shared" ca="1" si="130"/>
        <v>0</v>
      </c>
      <c r="CQ32" s="25">
        <f t="shared" ca="1" si="130"/>
        <v>0</v>
      </c>
      <c r="CR32" s="25">
        <f t="shared" ca="1" si="130"/>
        <v>0</v>
      </c>
      <c r="CT32" s="25">
        <f t="shared" ca="1" si="57"/>
        <v>0</v>
      </c>
      <c r="CU32" s="25">
        <f t="shared" ca="1" si="58"/>
        <v>0</v>
      </c>
      <c r="CV32" s="25">
        <f t="shared" ca="1" si="59"/>
        <v>0</v>
      </c>
      <c r="CW32" s="25">
        <f t="shared" ca="1" si="60"/>
        <v>0</v>
      </c>
      <c r="CX32" s="25">
        <f t="shared" ca="1" si="61"/>
        <v>0</v>
      </c>
      <c r="CY32" s="25">
        <f t="shared" ca="1" si="62"/>
        <v>0</v>
      </c>
      <c r="CZ32" s="25">
        <f t="shared" ca="1" si="63"/>
        <v>0</v>
      </c>
      <c r="DA32" s="25">
        <f t="shared" ca="1" si="64"/>
        <v>0</v>
      </c>
      <c r="DB32" s="25">
        <f t="shared" ca="1" si="65"/>
        <v>0</v>
      </c>
      <c r="DC32" s="25">
        <f t="shared" ca="1" si="66"/>
        <v>0</v>
      </c>
      <c r="DD32" s="25">
        <f t="shared" ca="1" si="67"/>
        <v>0</v>
      </c>
      <c r="DE32" s="25">
        <f t="shared" ca="1" si="68"/>
        <v>0</v>
      </c>
      <c r="DF32" s="25">
        <f t="shared" ca="1" si="69"/>
        <v>0</v>
      </c>
      <c r="DG32" s="25">
        <f t="shared" ca="1" si="70"/>
        <v>0</v>
      </c>
      <c r="DH32" s="25">
        <f t="shared" ca="1" si="71"/>
        <v>0</v>
      </c>
      <c r="DI32" s="25">
        <f t="shared" ca="1" si="72"/>
        <v>0</v>
      </c>
      <c r="DJ32" s="25">
        <f t="shared" ca="1" si="73"/>
        <v>0</v>
      </c>
      <c r="DK32" s="25">
        <f t="shared" ca="1" si="74"/>
        <v>0</v>
      </c>
      <c r="DL32" s="25">
        <f t="shared" ca="1" si="75"/>
        <v>0</v>
      </c>
      <c r="DM32" s="25">
        <f t="shared" ca="1" si="76"/>
        <v>0</v>
      </c>
      <c r="DN32" s="25">
        <f t="shared" ca="1" si="77"/>
        <v>0</v>
      </c>
      <c r="DO32" s="25">
        <f t="shared" ca="1" si="78"/>
        <v>0</v>
      </c>
      <c r="DP32" s="25">
        <f t="shared" ca="1" si="79"/>
        <v>0</v>
      </c>
      <c r="DQ32" s="25">
        <f t="shared" ca="1" si="80"/>
        <v>0</v>
      </c>
      <c r="DR32" s="25">
        <f t="shared" ca="1" si="81"/>
        <v>0</v>
      </c>
      <c r="DS32" s="25">
        <f t="shared" ca="1" si="82"/>
        <v>0</v>
      </c>
      <c r="DT32" s="25">
        <f t="shared" ca="1" si="83"/>
        <v>0</v>
      </c>
      <c r="DU32" s="25">
        <f t="shared" ca="1" si="84"/>
        <v>0</v>
      </c>
      <c r="DV32" s="25">
        <f t="shared" ca="1" si="85"/>
        <v>0</v>
      </c>
      <c r="DW32" s="25">
        <f t="shared" ca="1" si="86"/>
        <v>0</v>
      </c>
      <c r="DX32" s="25">
        <f t="shared" ca="1" si="87"/>
        <v>0</v>
      </c>
      <c r="DY32" s="25">
        <f t="shared" ca="1" si="88"/>
        <v>0</v>
      </c>
      <c r="DZ32" s="25">
        <f t="shared" ca="1" si="89"/>
        <v>0</v>
      </c>
      <c r="EA32" s="25">
        <f t="shared" ca="1" si="90"/>
        <v>0</v>
      </c>
      <c r="EB32" s="25">
        <f t="shared" ca="1" si="91"/>
        <v>0</v>
      </c>
      <c r="EC32" s="25">
        <f t="shared" ca="1" si="92"/>
        <v>0</v>
      </c>
      <c r="ED32" s="25">
        <f t="shared" ca="1" si="93"/>
        <v>0</v>
      </c>
      <c r="EE32" s="25">
        <f t="shared" ca="1" si="94"/>
        <v>0</v>
      </c>
      <c r="EF32" s="25">
        <f t="shared" ca="1" si="95"/>
        <v>0</v>
      </c>
      <c r="EG32" s="25">
        <f t="shared" ca="1" si="96"/>
        <v>0</v>
      </c>
      <c r="EH32" s="25">
        <f t="shared" ca="1" si="97"/>
        <v>0</v>
      </c>
      <c r="EI32" s="25">
        <f t="shared" ca="1" si="98"/>
        <v>0</v>
      </c>
      <c r="EJ32" s="25">
        <f t="shared" ca="1" si="99"/>
        <v>0</v>
      </c>
      <c r="EK32" s="25">
        <f t="shared" ca="1" si="100"/>
        <v>0</v>
      </c>
      <c r="EL32" s="25">
        <f t="shared" ca="1" si="101"/>
        <v>0</v>
      </c>
      <c r="EM32" s="25">
        <f t="shared" ca="1" si="102"/>
        <v>0</v>
      </c>
      <c r="EN32" s="25">
        <f t="shared" ca="1" si="103"/>
        <v>0</v>
      </c>
      <c r="EO32" s="25">
        <f t="shared" ca="1" si="104"/>
        <v>0</v>
      </c>
      <c r="EP32" s="25">
        <f t="shared" ca="1" si="105"/>
        <v>0</v>
      </c>
      <c r="EQ32" s="25">
        <f t="shared" ca="1" si="106"/>
        <v>0</v>
      </c>
      <c r="ER32" s="25">
        <f t="shared" ca="1" si="107"/>
        <v>0</v>
      </c>
      <c r="ES32" s="25">
        <f t="shared" ca="1" si="108"/>
        <v>0</v>
      </c>
      <c r="ET32" s="25">
        <f t="shared" ca="1" si="109"/>
        <v>0</v>
      </c>
      <c r="EU32" s="25">
        <f t="shared" ca="1" si="110"/>
        <v>0</v>
      </c>
      <c r="EV32" s="25">
        <f t="shared" ca="1" si="111"/>
        <v>0</v>
      </c>
      <c r="EW32" s="25">
        <f t="shared" ca="1" si="112"/>
        <v>0</v>
      </c>
      <c r="EX32" s="25">
        <f t="shared" ca="1" si="113"/>
        <v>0</v>
      </c>
      <c r="EY32" s="25">
        <f t="shared" ca="1" si="114"/>
        <v>0</v>
      </c>
      <c r="EZ32" s="25">
        <f t="shared" ca="1" si="115"/>
        <v>0</v>
      </c>
      <c r="FA32" s="25">
        <f t="shared" ca="1" si="116"/>
        <v>0</v>
      </c>
      <c r="FB32" s="25">
        <f t="shared" ca="1" si="117"/>
        <v>0</v>
      </c>
      <c r="FC32" s="25">
        <f t="shared" ca="1" si="118"/>
        <v>0</v>
      </c>
      <c r="FD32" s="25">
        <f t="shared" ca="1" si="119"/>
        <v>0</v>
      </c>
      <c r="FE32" s="25">
        <f t="shared" ca="1" si="120"/>
        <v>0</v>
      </c>
      <c r="FF32" s="25">
        <f t="shared" ca="1" si="121"/>
        <v>0</v>
      </c>
      <c r="FG32" s="25">
        <f t="shared" ca="1" si="122"/>
        <v>0</v>
      </c>
      <c r="FH32" s="25">
        <f t="shared" ca="1" si="123"/>
        <v>0</v>
      </c>
      <c r="FI32" s="25">
        <f t="shared" ca="1" si="124"/>
        <v>0</v>
      </c>
      <c r="FJ32" s="25">
        <f t="shared" ca="1" si="125"/>
        <v>0</v>
      </c>
      <c r="FK32" s="25">
        <f t="shared" ca="1" si="126"/>
        <v>0</v>
      </c>
      <c r="FL32" s="25">
        <f t="shared" ca="1" si="127"/>
        <v>0</v>
      </c>
      <c r="FM32" s="25">
        <f t="shared" ca="1" si="128"/>
        <v>0</v>
      </c>
    </row>
    <row r="33" spans="2:169" ht="15" customHeight="1">
      <c r="B33" s="225">
        <v>26</v>
      </c>
      <c r="C33" s="307" t="s">
        <v>328</v>
      </c>
      <c r="D33" s="312" t="b">
        <v>0</v>
      </c>
      <c r="E33" s="312" t="b">
        <v>1</v>
      </c>
      <c r="F33" s="177" t="str">
        <f>INDEX('11_CATALOGO_CUENTAS'!$H$3:$H$85,$B33,1)</f>
        <v>ALQUILER OFICINA PRINCIPAL</v>
      </c>
      <c r="G33" s="175"/>
      <c r="H33" s="25">
        <f t="shared" ca="1" si="129"/>
        <v>2641.6497659412498</v>
      </c>
      <c r="I33" s="25">
        <f t="shared" ca="1" si="129"/>
        <v>2872.3688468316072</v>
      </c>
      <c r="J33" s="25">
        <f t="shared" ca="1" si="129"/>
        <v>3089.5522472239109</v>
      </c>
      <c r="K33" s="25">
        <f t="shared" ca="1" si="129"/>
        <v>3291.0410664578139</v>
      </c>
      <c r="L33" s="25">
        <f t="shared" ca="1" si="129"/>
        <v>3490.1818686138549</v>
      </c>
      <c r="M33" s="25">
        <f t="shared" ca="1" si="129"/>
        <v>3698.3747605257722</v>
      </c>
      <c r="O33" s="222">
        <v>215.648</v>
      </c>
      <c r="P33" s="222">
        <v>216.82</v>
      </c>
      <c r="Q33" s="222">
        <v>216.82</v>
      </c>
      <c r="R33" s="222">
        <v>217.40600000000001</v>
      </c>
      <c r="S33" s="222">
        <v>217.40600000000001</v>
      </c>
      <c r="T33" s="222">
        <v>217.99199999999999</v>
      </c>
      <c r="U33" s="222">
        <v>217.99199999999999</v>
      </c>
      <c r="V33" s="222">
        <v>217.99199999999999</v>
      </c>
      <c r="W33" s="222">
        <v>219.75</v>
      </c>
      <c r="X33" s="222">
        <v>222.88</v>
      </c>
      <c r="Y33" s="222">
        <v>230.09816569611104</v>
      </c>
      <c r="Z33" s="222">
        <v>230.8456002451388</v>
      </c>
      <c r="AA33" s="222">
        <v>231.42271424575165</v>
      </c>
      <c r="AB33" s="222">
        <v>231.99982824636447</v>
      </c>
      <c r="AC33" s="222">
        <v>232.57694224697732</v>
      </c>
      <c r="AD33" s="222">
        <v>233.15405624759015</v>
      </c>
      <c r="AE33" s="222">
        <v>238.04138461992176</v>
      </c>
      <c r="AF33" s="222">
        <v>238.62914112515614</v>
      </c>
      <c r="AG33" s="222">
        <v>239.21689763039049</v>
      </c>
      <c r="AH33" s="222">
        <v>239.80465413562487</v>
      </c>
      <c r="AI33" s="222">
        <v>240.39241064085923</v>
      </c>
      <c r="AJ33" s="222">
        <v>248.43766038452412</v>
      </c>
      <c r="AK33" s="222">
        <v>249.0436058976571</v>
      </c>
      <c r="AL33" s="222">
        <v>249.64955141079008</v>
      </c>
      <c r="AM33" s="222">
        <v>250.06563399647476</v>
      </c>
      <c r="AN33" s="222">
        <v>250.48171658215944</v>
      </c>
      <c r="AO33" s="222">
        <v>250.89779916784408</v>
      </c>
      <c r="AP33" s="222">
        <v>251.31388175352876</v>
      </c>
      <c r="AQ33" s="222">
        <v>256.35218147141995</v>
      </c>
      <c r="AR33" s="222">
        <v>256.77590408542233</v>
      </c>
      <c r="AS33" s="222">
        <v>257.1996266994247</v>
      </c>
      <c r="AT33" s="222">
        <v>257.62334931342707</v>
      </c>
      <c r="AU33" s="222">
        <v>258.04707192742944</v>
      </c>
      <c r="AV33" s="222">
        <v>266.4948173258789</v>
      </c>
      <c r="AW33" s="222">
        <v>266.9316940755935</v>
      </c>
      <c r="AX33" s="222">
        <v>267.36857082530804</v>
      </c>
      <c r="AY33" s="222">
        <v>267.59137796766248</v>
      </c>
      <c r="AZ33" s="222">
        <v>267.81418511001692</v>
      </c>
      <c r="BA33" s="222">
        <v>268.03699225237136</v>
      </c>
      <c r="BB33" s="222">
        <v>268.2597993947258</v>
      </c>
      <c r="BC33" s="222">
        <v>273.42275182159767</v>
      </c>
      <c r="BD33" s="222">
        <v>273.64965866958238</v>
      </c>
      <c r="BE33" s="222">
        <v>273.87656551756714</v>
      </c>
      <c r="BF33" s="222">
        <v>274.10347236555185</v>
      </c>
      <c r="BG33" s="222">
        <v>274.33037921353662</v>
      </c>
      <c r="BH33" s="222">
        <v>283.08467377255562</v>
      </c>
      <c r="BI33" s="222">
        <v>283.31862804840068</v>
      </c>
      <c r="BJ33" s="222">
        <v>283.5525823242458</v>
      </c>
      <c r="BK33" s="222">
        <v>283.78887614284935</v>
      </c>
      <c r="BL33" s="222">
        <v>284.02516996145289</v>
      </c>
      <c r="BM33" s="222">
        <v>284.26146378005637</v>
      </c>
      <c r="BN33" s="222">
        <v>284.49775759865992</v>
      </c>
      <c r="BO33" s="222">
        <v>289.97101369532174</v>
      </c>
      <c r="BP33" s="222">
        <v>290.21165354071201</v>
      </c>
      <c r="BQ33" s="222">
        <v>290.45229338610233</v>
      </c>
      <c r="BR33" s="222">
        <v>290.69293323149265</v>
      </c>
      <c r="BS33" s="222">
        <v>290.93357307688291</v>
      </c>
      <c r="BT33" s="222">
        <v>300.20094477907861</v>
      </c>
      <c r="BU33" s="222">
        <v>300.4490447334415</v>
      </c>
      <c r="BV33" s="222">
        <v>300.69714468780438</v>
      </c>
      <c r="BW33" s="222">
        <v>300.69714468780438</v>
      </c>
      <c r="BX33" s="222">
        <v>300.94772564171086</v>
      </c>
      <c r="BY33" s="222">
        <v>301.1983065956174</v>
      </c>
      <c r="BZ33" s="222">
        <v>301.44888754952393</v>
      </c>
      <c r="CA33" s="222">
        <v>307.27570695576975</v>
      </c>
      <c r="CB33" s="222">
        <v>307.53091933696226</v>
      </c>
      <c r="CC33" s="222">
        <v>307.78613171815476</v>
      </c>
      <c r="CD33" s="222">
        <v>308.04134409934727</v>
      </c>
      <c r="CE33" s="222">
        <v>308.29655648053983</v>
      </c>
      <c r="CF33" s="222">
        <v>318.12088520373351</v>
      </c>
      <c r="CG33" s="222">
        <v>318.38401248678048</v>
      </c>
      <c r="CH33" s="222">
        <v>318.64713976982739</v>
      </c>
      <c r="CJ33" s="285">
        <v>0</v>
      </c>
      <c r="CK33" s="286">
        <v>1</v>
      </c>
      <c r="CM33" s="25">
        <f t="shared" ca="1" si="130"/>
        <v>2641.6497659412498</v>
      </c>
      <c r="CN33" s="25">
        <f t="shared" ca="1" si="130"/>
        <v>2872.3688468316072</v>
      </c>
      <c r="CO33" s="25">
        <f t="shared" ca="1" si="130"/>
        <v>3089.5522472239109</v>
      </c>
      <c r="CP33" s="25">
        <f t="shared" ca="1" si="130"/>
        <v>3291.0410664578139</v>
      </c>
      <c r="CQ33" s="25">
        <f t="shared" ca="1" si="130"/>
        <v>3490.1818686138549</v>
      </c>
      <c r="CR33" s="25">
        <f t="shared" ca="1" si="130"/>
        <v>3698.3747605257722</v>
      </c>
      <c r="CT33" s="25">
        <f t="shared" ca="1" si="57"/>
        <v>215.648</v>
      </c>
      <c r="CU33" s="25">
        <f t="shared" ca="1" si="58"/>
        <v>216.82</v>
      </c>
      <c r="CV33" s="25">
        <f t="shared" ca="1" si="59"/>
        <v>216.82</v>
      </c>
      <c r="CW33" s="25">
        <f t="shared" ca="1" si="60"/>
        <v>217.40600000000001</v>
      </c>
      <c r="CX33" s="25">
        <f t="shared" ca="1" si="61"/>
        <v>217.40600000000001</v>
      </c>
      <c r="CY33" s="25">
        <f t="shared" ca="1" si="62"/>
        <v>217.99199999999999</v>
      </c>
      <c r="CZ33" s="25">
        <f t="shared" ca="1" si="63"/>
        <v>217.99199999999999</v>
      </c>
      <c r="DA33" s="25">
        <f t="shared" ca="1" si="64"/>
        <v>217.99199999999999</v>
      </c>
      <c r="DB33" s="25">
        <f t="shared" ca="1" si="65"/>
        <v>219.75</v>
      </c>
      <c r="DC33" s="25">
        <f t="shared" ca="1" si="66"/>
        <v>222.88</v>
      </c>
      <c r="DD33" s="25">
        <f t="shared" ca="1" si="67"/>
        <v>230.09816569611104</v>
      </c>
      <c r="DE33" s="25">
        <f t="shared" ca="1" si="68"/>
        <v>230.8456002451388</v>
      </c>
      <c r="DF33" s="25">
        <f t="shared" ca="1" si="69"/>
        <v>231.42271424575165</v>
      </c>
      <c r="DG33" s="25">
        <f t="shared" ca="1" si="70"/>
        <v>231.99982824636447</v>
      </c>
      <c r="DH33" s="25">
        <f t="shared" ca="1" si="71"/>
        <v>232.57694224697732</v>
      </c>
      <c r="DI33" s="25">
        <f t="shared" ca="1" si="72"/>
        <v>233.15405624759015</v>
      </c>
      <c r="DJ33" s="25">
        <f t="shared" ca="1" si="73"/>
        <v>238.04138461992176</v>
      </c>
      <c r="DK33" s="25">
        <f t="shared" ca="1" si="74"/>
        <v>238.62914112515614</v>
      </c>
      <c r="DL33" s="25">
        <f t="shared" ca="1" si="75"/>
        <v>239.21689763039049</v>
      </c>
      <c r="DM33" s="25">
        <f t="shared" ca="1" si="76"/>
        <v>239.80465413562487</v>
      </c>
      <c r="DN33" s="25">
        <f t="shared" ca="1" si="77"/>
        <v>240.39241064085923</v>
      </c>
      <c r="DO33" s="25">
        <f t="shared" ca="1" si="78"/>
        <v>248.43766038452412</v>
      </c>
      <c r="DP33" s="25">
        <f t="shared" ca="1" si="79"/>
        <v>249.0436058976571</v>
      </c>
      <c r="DQ33" s="25">
        <f t="shared" ca="1" si="80"/>
        <v>249.64955141079008</v>
      </c>
      <c r="DR33" s="25">
        <f t="shared" ca="1" si="81"/>
        <v>250.06563399647476</v>
      </c>
      <c r="DS33" s="25">
        <f t="shared" ca="1" si="82"/>
        <v>250.48171658215944</v>
      </c>
      <c r="DT33" s="25">
        <f t="shared" ca="1" si="83"/>
        <v>250.89779916784408</v>
      </c>
      <c r="DU33" s="25">
        <f t="shared" ca="1" si="84"/>
        <v>251.31388175352876</v>
      </c>
      <c r="DV33" s="25">
        <f t="shared" ca="1" si="85"/>
        <v>256.35218147141995</v>
      </c>
      <c r="DW33" s="25">
        <f t="shared" ca="1" si="86"/>
        <v>256.77590408542233</v>
      </c>
      <c r="DX33" s="25">
        <f t="shared" ca="1" si="87"/>
        <v>257.1996266994247</v>
      </c>
      <c r="DY33" s="25">
        <f t="shared" ca="1" si="88"/>
        <v>257.62334931342707</v>
      </c>
      <c r="DZ33" s="25">
        <f t="shared" ca="1" si="89"/>
        <v>258.04707192742944</v>
      </c>
      <c r="EA33" s="25">
        <f t="shared" ca="1" si="90"/>
        <v>266.4948173258789</v>
      </c>
      <c r="EB33" s="25">
        <f t="shared" ca="1" si="91"/>
        <v>266.9316940755935</v>
      </c>
      <c r="EC33" s="25">
        <f t="shared" ca="1" si="92"/>
        <v>267.36857082530804</v>
      </c>
      <c r="ED33" s="25">
        <f t="shared" ca="1" si="93"/>
        <v>267.59137796766248</v>
      </c>
      <c r="EE33" s="25">
        <f t="shared" ca="1" si="94"/>
        <v>267.81418511001692</v>
      </c>
      <c r="EF33" s="25">
        <f t="shared" ca="1" si="95"/>
        <v>268.03699225237136</v>
      </c>
      <c r="EG33" s="25">
        <f t="shared" ca="1" si="96"/>
        <v>268.2597993947258</v>
      </c>
      <c r="EH33" s="25">
        <f t="shared" ca="1" si="97"/>
        <v>273.42275182159767</v>
      </c>
      <c r="EI33" s="25">
        <f t="shared" ca="1" si="98"/>
        <v>273.64965866958238</v>
      </c>
      <c r="EJ33" s="25">
        <f t="shared" ca="1" si="99"/>
        <v>273.87656551756714</v>
      </c>
      <c r="EK33" s="25">
        <f t="shared" ca="1" si="100"/>
        <v>274.10347236555185</v>
      </c>
      <c r="EL33" s="25">
        <f t="shared" ca="1" si="101"/>
        <v>274.33037921353662</v>
      </c>
      <c r="EM33" s="25">
        <f t="shared" ca="1" si="102"/>
        <v>283.08467377255562</v>
      </c>
      <c r="EN33" s="25">
        <f t="shared" ca="1" si="103"/>
        <v>283.31862804840068</v>
      </c>
      <c r="EO33" s="25">
        <f t="shared" ca="1" si="104"/>
        <v>283.5525823242458</v>
      </c>
      <c r="EP33" s="25">
        <f t="shared" ca="1" si="105"/>
        <v>283.78887614284935</v>
      </c>
      <c r="EQ33" s="25">
        <f t="shared" ca="1" si="106"/>
        <v>284.02516996145289</v>
      </c>
      <c r="ER33" s="25">
        <f t="shared" ca="1" si="107"/>
        <v>284.26146378005637</v>
      </c>
      <c r="ES33" s="25">
        <f t="shared" ca="1" si="108"/>
        <v>284.49775759865992</v>
      </c>
      <c r="ET33" s="25">
        <f t="shared" ca="1" si="109"/>
        <v>289.97101369532174</v>
      </c>
      <c r="EU33" s="25">
        <f t="shared" ca="1" si="110"/>
        <v>290.21165354071201</v>
      </c>
      <c r="EV33" s="25">
        <f t="shared" ca="1" si="111"/>
        <v>290.45229338610233</v>
      </c>
      <c r="EW33" s="25">
        <f t="shared" ca="1" si="112"/>
        <v>290.69293323149265</v>
      </c>
      <c r="EX33" s="25">
        <f t="shared" ca="1" si="113"/>
        <v>290.93357307688291</v>
      </c>
      <c r="EY33" s="25">
        <f t="shared" ca="1" si="114"/>
        <v>300.20094477907861</v>
      </c>
      <c r="EZ33" s="25">
        <f t="shared" ca="1" si="115"/>
        <v>300.4490447334415</v>
      </c>
      <c r="FA33" s="25">
        <f t="shared" ca="1" si="116"/>
        <v>300.69714468780438</v>
      </c>
      <c r="FB33" s="25">
        <f t="shared" ca="1" si="117"/>
        <v>300.69714468780438</v>
      </c>
      <c r="FC33" s="25">
        <f t="shared" ca="1" si="118"/>
        <v>300.94772564171086</v>
      </c>
      <c r="FD33" s="25">
        <f t="shared" ca="1" si="119"/>
        <v>301.1983065956174</v>
      </c>
      <c r="FE33" s="25">
        <f t="shared" ca="1" si="120"/>
        <v>301.44888754952393</v>
      </c>
      <c r="FF33" s="25">
        <f t="shared" ca="1" si="121"/>
        <v>307.27570695576975</v>
      </c>
      <c r="FG33" s="25">
        <f t="shared" ca="1" si="122"/>
        <v>307.53091933696226</v>
      </c>
      <c r="FH33" s="25">
        <f t="shared" ca="1" si="123"/>
        <v>307.78613171815476</v>
      </c>
      <c r="FI33" s="25">
        <f t="shared" ca="1" si="124"/>
        <v>308.04134409934727</v>
      </c>
      <c r="FJ33" s="25">
        <f t="shared" ca="1" si="125"/>
        <v>308.29655648053983</v>
      </c>
      <c r="FK33" s="25">
        <f t="shared" ca="1" si="126"/>
        <v>318.12088520373351</v>
      </c>
      <c r="FL33" s="25">
        <f t="shared" ca="1" si="127"/>
        <v>318.38401248678048</v>
      </c>
      <c r="FM33" s="25">
        <f t="shared" ca="1" si="128"/>
        <v>318.64713976982739</v>
      </c>
    </row>
    <row r="34" spans="2:169" ht="15" customHeight="1">
      <c r="B34" s="225">
        <v>27</v>
      </c>
      <c r="C34" s="307" t="s">
        <v>328</v>
      </c>
      <c r="D34" s="312" t="b">
        <v>0</v>
      </c>
      <c r="E34" s="312" t="b">
        <v>1</v>
      </c>
      <c r="F34" s="177" t="str">
        <f>INDEX('11_CATALOGO_CUENTAS'!$H$3:$H$85,$B34,1)</f>
        <v>ALQUILER VENEZUELA</v>
      </c>
      <c r="G34" s="175"/>
      <c r="H34" s="25">
        <f t="shared" ca="1" si="129"/>
        <v>0</v>
      </c>
      <c r="I34" s="25">
        <f t="shared" ca="1" si="129"/>
        <v>0</v>
      </c>
      <c r="J34" s="25">
        <f t="shared" ca="1" si="129"/>
        <v>0</v>
      </c>
      <c r="K34" s="25">
        <f t="shared" ca="1" si="129"/>
        <v>0</v>
      </c>
      <c r="L34" s="25">
        <f t="shared" ca="1" si="129"/>
        <v>0</v>
      </c>
      <c r="M34" s="25">
        <f t="shared" ca="1" si="129"/>
        <v>0</v>
      </c>
      <c r="O34" s="222">
        <v>0</v>
      </c>
      <c r="P34" s="222">
        <v>0</v>
      </c>
      <c r="Q34" s="222">
        <v>0</v>
      </c>
      <c r="R34" s="222">
        <v>0</v>
      </c>
      <c r="S34" s="222">
        <v>0</v>
      </c>
      <c r="T34" s="222">
        <v>0</v>
      </c>
      <c r="U34" s="222">
        <v>0</v>
      </c>
      <c r="V34" s="222">
        <v>0</v>
      </c>
      <c r="W34" s="222">
        <v>0</v>
      </c>
      <c r="X34" s="222">
        <v>0</v>
      </c>
      <c r="Y34" s="222">
        <v>0</v>
      </c>
      <c r="Z34" s="222">
        <v>0</v>
      </c>
      <c r="AA34" s="222">
        <v>0</v>
      </c>
      <c r="AB34" s="222">
        <v>0</v>
      </c>
      <c r="AC34" s="222">
        <v>0</v>
      </c>
      <c r="AD34" s="222">
        <v>0</v>
      </c>
      <c r="AE34" s="222">
        <v>0</v>
      </c>
      <c r="AF34" s="222">
        <v>0</v>
      </c>
      <c r="AG34" s="222">
        <v>0</v>
      </c>
      <c r="AH34" s="222">
        <v>0</v>
      </c>
      <c r="AI34" s="222">
        <v>0</v>
      </c>
      <c r="AJ34" s="222">
        <v>0</v>
      </c>
      <c r="AK34" s="222">
        <v>0</v>
      </c>
      <c r="AL34" s="222">
        <v>0</v>
      </c>
      <c r="AM34" s="222">
        <v>0</v>
      </c>
      <c r="AN34" s="222">
        <v>0</v>
      </c>
      <c r="AO34" s="222">
        <v>0</v>
      </c>
      <c r="AP34" s="222">
        <v>0</v>
      </c>
      <c r="AQ34" s="222">
        <v>0</v>
      </c>
      <c r="AR34" s="222">
        <v>0</v>
      </c>
      <c r="AS34" s="222">
        <v>0</v>
      </c>
      <c r="AT34" s="222">
        <v>0</v>
      </c>
      <c r="AU34" s="222">
        <v>0</v>
      </c>
      <c r="AV34" s="222">
        <v>0</v>
      </c>
      <c r="AW34" s="222">
        <v>0</v>
      </c>
      <c r="AX34" s="222">
        <v>0</v>
      </c>
      <c r="AY34" s="222">
        <v>0</v>
      </c>
      <c r="AZ34" s="222">
        <v>0</v>
      </c>
      <c r="BA34" s="222">
        <v>0</v>
      </c>
      <c r="BB34" s="222">
        <v>0</v>
      </c>
      <c r="BC34" s="222">
        <v>0</v>
      </c>
      <c r="BD34" s="222">
        <v>0</v>
      </c>
      <c r="BE34" s="222">
        <v>0</v>
      </c>
      <c r="BF34" s="222">
        <v>0</v>
      </c>
      <c r="BG34" s="222">
        <v>0</v>
      </c>
      <c r="BH34" s="222">
        <v>0</v>
      </c>
      <c r="BI34" s="222">
        <v>0</v>
      </c>
      <c r="BJ34" s="222">
        <v>0</v>
      </c>
      <c r="BK34" s="222">
        <v>0</v>
      </c>
      <c r="BL34" s="222">
        <v>0</v>
      </c>
      <c r="BM34" s="222">
        <v>0</v>
      </c>
      <c r="BN34" s="222">
        <v>0</v>
      </c>
      <c r="BO34" s="222">
        <v>0</v>
      </c>
      <c r="BP34" s="222">
        <v>0</v>
      </c>
      <c r="BQ34" s="222">
        <v>0</v>
      </c>
      <c r="BR34" s="222">
        <v>0</v>
      </c>
      <c r="BS34" s="222">
        <v>0</v>
      </c>
      <c r="BT34" s="222">
        <v>0</v>
      </c>
      <c r="BU34" s="222">
        <v>0</v>
      </c>
      <c r="BV34" s="222">
        <v>0</v>
      </c>
      <c r="BW34" s="222">
        <v>0</v>
      </c>
      <c r="BX34" s="222">
        <v>0</v>
      </c>
      <c r="BY34" s="222">
        <v>0</v>
      </c>
      <c r="BZ34" s="222">
        <v>0</v>
      </c>
      <c r="CA34" s="222">
        <v>0</v>
      </c>
      <c r="CB34" s="222">
        <v>0</v>
      </c>
      <c r="CC34" s="222">
        <v>0</v>
      </c>
      <c r="CD34" s="222">
        <v>0</v>
      </c>
      <c r="CE34" s="222">
        <v>0</v>
      </c>
      <c r="CF34" s="222">
        <v>0</v>
      </c>
      <c r="CG34" s="222">
        <v>0</v>
      </c>
      <c r="CH34" s="222">
        <v>0</v>
      </c>
      <c r="CJ34" s="285">
        <v>0</v>
      </c>
      <c r="CK34" s="286">
        <v>1</v>
      </c>
      <c r="CM34" s="25">
        <f t="shared" ca="1" si="130"/>
        <v>0</v>
      </c>
      <c r="CN34" s="25">
        <f t="shared" ca="1" si="130"/>
        <v>0</v>
      </c>
      <c r="CO34" s="25">
        <f t="shared" ca="1" si="130"/>
        <v>0</v>
      </c>
      <c r="CP34" s="25">
        <f t="shared" ca="1" si="130"/>
        <v>0</v>
      </c>
      <c r="CQ34" s="25">
        <f t="shared" ca="1" si="130"/>
        <v>0</v>
      </c>
      <c r="CR34" s="25">
        <f t="shared" ca="1" si="130"/>
        <v>0</v>
      </c>
      <c r="CT34" s="25">
        <f t="shared" ca="1" si="57"/>
        <v>0</v>
      </c>
      <c r="CU34" s="25">
        <f t="shared" ca="1" si="58"/>
        <v>0</v>
      </c>
      <c r="CV34" s="25">
        <f t="shared" ca="1" si="59"/>
        <v>0</v>
      </c>
      <c r="CW34" s="25">
        <f t="shared" ca="1" si="60"/>
        <v>0</v>
      </c>
      <c r="CX34" s="25">
        <f t="shared" ca="1" si="61"/>
        <v>0</v>
      </c>
      <c r="CY34" s="25">
        <f t="shared" ca="1" si="62"/>
        <v>0</v>
      </c>
      <c r="CZ34" s="25">
        <f t="shared" ca="1" si="63"/>
        <v>0</v>
      </c>
      <c r="DA34" s="25">
        <f t="shared" ca="1" si="64"/>
        <v>0</v>
      </c>
      <c r="DB34" s="25">
        <f t="shared" ca="1" si="65"/>
        <v>0</v>
      </c>
      <c r="DC34" s="25">
        <f t="shared" ca="1" si="66"/>
        <v>0</v>
      </c>
      <c r="DD34" s="25">
        <f t="shared" ca="1" si="67"/>
        <v>0</v>
      </c>
      <c r="DE34" s="25">
        <f t="shared" ca="1" si="68"/>
        <v>0</v>
      </c>
      <c r="DF34" s="25">
        <f t="shared" ca="1" si="69"/>
        <v>0</v>
      </c>
      <c r="DG34" s="25">
        <f t="shared" ca="1" si="70"/>
        <v>0</v>
      </c>
      <c r="DH34" s="25">
        <f t="shared" ca="1" si="71"/>
        <v>0</v>
      </c>
      <c r="DI34" s="25">
        <f t="shared" ca="1" si="72"/>
        <v>0</v>
      </c>
      <c r="DJ34" s="25">
        <f t="shared" ca="1" si="73"/>
        <v>0</v>
      </c>
      <c r="DK34" s="25">
        <f t="shared" ca="1" si="74"/>
        <v>0</v>
      </c>
      <c r="DL34" s="25">
        <f t="shared" ca="1" si="75"/>
        <v>0</v>
      </c>
      <c r="DM34" s="25">
        <f t="shared" ca="1" si="76"/>
        <v>0</v>
      </c>
      <c r="DN34" s="25">
        <f t="shared" ca="1" si="77"/>
        <v>0</v>
      </c>
      <c r="DO34" s="25">
        <f t="shared" ca="1" si="78"/>
        <v>0</v>
      </c>
      <c r="DP34" s="25">
        <f t="shared" ca="1" si="79"/>
        <v>0</v>
      </c>
      <c r="DQ34" s="25">
        <f t="shared" ca="1" si="80"/>
        <v>0</v>
      </c>
      <c r="DR34" s="25">
        <f t="shared" ca="1" si="81"/>
        <v>0</v>
      </c>
      <c r="DS34" s="25">
        <f t="shared" ca="1" si="82"/>
        <v>0</v>
      </c>
      <c r="DT34" s="25">
        <f t="shared" ca="1" si="83"/>
        <v>0</v>
      </c>
      <c r="DU34" s="25">
        <f t="shared" ca="1" si="84"/>
        <v>0</v>
      </c>
      <c r="DV34" s="25">
        <f t="shared" ca="1" si="85"/>
        <v>0</v>
      </c>
      <c r="DW34" s="25">
        <f t="shared" ca="1" si="86"/>
        <v>0</v>
      </c>
      <c r="DX34" s="25">
        <f t="shared" ca="1" si="87"/>
        <v>0</v>
      </c>
      <c r="DY34" s="25">
        <f t="shared" ca="1" si="88"/>
        <v>0</v>
      </c>
      <c r="DZ34" s="25">
        <f t="shared" ca="1" si="89"/>
        <v>0</v>
      </c>
      <c r="EA34" s="25">
        <f t="shared" ca="1" si="90"/>
        <v>0</v>
      </c>
      <c r="EB34" s="25">
        <f t="shared" ca="1" si="91"/>
        <v>0</v>
      </c>
      <c r="EC34" s="25">
        <f t="shared" ca="1" si="92"/>
        <v>0</v>
      </c>
      <c r="ED34" s="25">
        <f t="shared" ca="1" si="93"/>
        <v>0</v>
      </c>
      <c r="EE34" s="25">
        <f t="shared" ca="1" si="94"/>
        <v>0</v>
      </c>
      <c r="EF34" s="25">
        <f t="shared" ca="1" si="95"/>
        <v>0</v>
      </c>
      <c r="EG34" s="25">
        <f t="shared" ca="1" si="96"/>
        <v>0</v>
      </c>
      <c r="EH34" s="25">
        <f t="shared" ca="1" si="97"/>
        <v>0</v>
      </c>
      <c r="EI34" s="25">
        <f t="shared" ca="1" si="98"/>
        <v>0</v>
      </c>
      <c r="EJ34" s="25">
        <f t="shared" ca="1" si="99"/>
        <v>0</v>
      </c>
      <c r="EK34" s="25">
        <f t="shared" ca="1" si="100"/>
        <v>0</v>
      </c>
      <c r="EL34" s="25">
        <f t="shared" ca="1" si="101"/>
        <v>0</v>
      </c>
      <c r="EM34" s="25">
        <f t="shared" ca="1" si="102"/>
        <v>0</v>
      </c>
      <c r="EN34" s="25">
        <f t="shared" ca="1" si="103"/>
        <v>0</v>
      </c>
      <c r="EO34" s="25">
        <f t="shared" ca="1" si="104"/>
        <v>0</v>
      </c>
      <c r="EP34" s="25">
        <f t="shared" ca="1" si="105"/>
        <v>0</v>
      </c>
      <c r="EQ34" s="25">
        <f t="shared" ca="1" si="106"/>
        <v>0</v>
      </c>
      <c r="ER34" s="25">
        <f t="shared" ca="1" si="107"/>
        <v>0</v>
      </c>
      <c r="ES34" s="25">
        <f t="shared" ca="1" si="108"/>
        <v>0</v>
      </c>
      <c r="ET34" s="25">
        <f t="shared" ca="1" si="109"/>
        <v>0</v>
      </c>
      <c r="EU34" s="25">
        <f t="shared" ca="1" si="110"/>
        <v>0</v>
      </c>
      <c r="EV34" s="25">
        <f t="shared" ca="1" si="111"/>
        <v>0</v>
      </c>
      <c r="EW34" s="25">
        <f t="shared" ca="1" si="112"/>
        <v>0</v>
      </c>
      <c r="EX34" s="25">
        <f t="shared" ca="1" si="113"/>
        <v>0</v>
      </c>
      <c r="EY34" s="25">
        <f t="shared" ca="1" si="114"/>
        <v>0</v>
      </c>
      <c r="EZ34" s="25">
        <f t="shared" ca="1" si="115"/>
        <v>0</v>
      </c>
      <c r="FA34" s="25">
        <f t="shared" ca="1" si="116"/>
        <v>0</v>
      </c>
      <c r="FB34" s="25">
        <f t="shared" ca="1" si="117"/>
        <v>0</v>
      </c>
      <c r="FC34" s="25">
        <f t="shared" ca="1" si="118"/>
        <v>0</v>
      </c>
      <c r="FD34" s="25">
        <f t="shared" ca="1" si="119"/>
        <v>0</v>
      </c>
      <c r="FE34" s="25">
        <f t="shared" ca="1" si="120"/>
        <v>0</v>
      </c>
      <c r="FF34" s="25">
        <f t="shared" ca="1" si="121"/>
        <v>0</v>
      </c>
      <c r="FG34" s="25">
        <f t="shared" ca="1" si="122"/>
        <v>0</v>
      </c>
      <c r="FH34" s="25">
        <f t="shared" ca="1" si="123"/>
        <v>0</v>
      </c>
      <c r="FI34" s="25">
        <f t="shared" ca="1" si="124"/>
        <v>0</v>
      </c>
      <c r="FJ34" s="25">
        <f t="shared" ca="1" si="125"/>
        <v>0</v>
      </c>
      <c r="FK34" s="25">
        <f t="shared" ca="1" si="126"/>
        <v>0</v>
      </c>
      <c r="FL34" s="25">
        <f t="shared" ca="1" si="127"/>
        <v>0</v>
      </c>
      <c r="FM34" s="25">
        <f t="shared" ca="1" si="128"/>
        <v>0</v>
      </c>
    </row>
    <row r="35" spans="2:169" ht="15" customHeight="1">
      <c r="B35" s="225">
        <v>28</v>
      </c>
      <c r="C35" s="307" t="s">
        <v>328</v>
      </c>
      <c r="D35" s="312" t="b">
        <v>1</v>
      </c>
      <c r="E35" s="312" t="b">
        <v>1</v>
      </c>
      <c r="F35" s="177" t="str">
        <f>INDEX('11_CATALOGO_CUENTAS'!$H$3:$H$85,$B35,1)</f>
        <v>ALQUILER CHARLES DE GAULLE</v>
      </c>
      <c r="G35" s="175"/>
      <c r="H35" s="25">
        <f t="shared" ca="1" si="129"/>
        <v>149.99996999999999</v>
      </c>
      <c r="I35" s="25">
        <f t="shared" ca="1" si="129"/>
        <v>159.99995999999999</v>
      </c>
      <c r="J35" s="25">
        <f t="shared" ca="1" si="129"/>
        <v>159.99995999999999</v>
      </c>
      <c r="K35" s="25">
        <f t="shared" ca="1" si="129"/>
        <v>159.99995999999999</v>
      </c>
      <c r="L35" s="25">
        <f t="shared" ca="1" si="129"/>
        <v>159.99995999999999</v>
      </c>
      <c r="M35" s="25">
        <f t="shared" ca="1" si="129"/>
        <v>159.99995999999999</v>
      </c>
      <c r="O35" s="222">
        <v>10</v>
      </c>
      <c r="P35" s="222">
        <v>10</v>
      </c>
      <c r="Q35" s="222">
        <v>10</v>
      </c>
      <c r="R35" s="222">
        <v>13.333330000000002</v>
      </c>
      <c r="S35" s="222">
        <v>13.333330000000002</v>
      </c>
      <c r="T35" s="222">
        <v>13.333330000000002</v>
      </c>
      <c r="U35" s="222">
        <v>13.333330000000002</v>
      </c>
      <c r="V35" s="222">
        <v>13.333329999999988</v>
      </c>
      <c r="W35" s="222">
        <v>13.333330000000002</v>
      </c>
      <c r="X35" s="222">
        <v>13.333330000000002</v>
      </c>
      <c r="Y35" s="222">
        <v>13.333330000000002</v>
      </c>
      <c r="Z35" s="222">
        <v>13.333330000000002</v>
      </c>
      <c r="AA35" s="222">
        <v>13.333330000000002</v>
      </c>
      <c r="AB35" s="222">
        <v>13.333330000000002</v>
      </c>
      <c r="AC35" s="222">
        <v>13.333330000000002</v>
      </c>
      <c r="AD35" s="222">
        <v>13.333330000000002</v>
      </c>
      <c r="AE35" s="222">
        <v>13.333330000000002</v>
      </c>
      <c r="AF35" s="222">
        <v>13.333330000000002</v>
      </c>
      <c r="AG35" s="222">
        <v>13.333330000000002</v>
      </c>
      <c r="AH35" s="222">
        <v>13.333330000000002</v>
      </c>
      <c r="AI35" s="222">
        <v>13.333330000000002</v>
      </c>
      <c r="AJ35" s="222">
        <v>13.333330000000002</v>
      </c>
      <c r="AK35" s="222">
        <v>13.333330000000002</v>
      </c>
      <c r="AL35" s="222">
        <v>13.333330000000002</v>
      </c>
      <c r="AM35" s="222">
        <v>13.333330000000002</v>
      </c>
      <c r="AN35" s="222">
        <v>13.333330000000002</v>
      </c>
      <c r="AO35" s="222">
        <v>13.333330000000002</v>
      </c>
      <c r="AP35" s="222">
        <v>13.333330000000002</v>
      </c>
      <c r="AQ35" s="222">
        <v>13.333330000000002</v>
      </c>
      <c r="AR35" s="222">
        <v>13.333330000000002</v>
      </c>
      <c r="AS35" s="222">
        <v>13.333330000000002</v>
      </c>
      <c r="AT35" s="222">
        <v>13.333330000000002</v>
      </c>
      <c r="AU35" s="222">
        <v>13.333330000000002</v>
      </c>
      <c r="AV35" s="222">
        <v>13.333330000000002</v>
      </c>
      <c r="AW35" s="222">
        <v>13.333330000000002</v>
      </c>
      <c r="AX35" s="222">
        <v>13.333330000000002</v>
      </c>
      <c r="AY35" s="222">
        <v>13.333330000000002</v>
      </c>
      <c r="AZ35" s="222">
        <v>13.333330000000002</v>
      </c>
      <c r="BA35" s="222">
        <v>13.333330000000002</v>
      </c>
      <c r="BB35" s="222">
        <v>13.333330000000002</v>
      </c>
      <c r="BC35" s="222">
        <v>13.333330000000002</v>
      </c>
      <c r="BD35" s="222">
        <v>13.333330000000002</v>
      </c>
      <c r="BE35" s="222">
        <v>13.333330000000002</v>
      </c>
      <c r="BF35" s="222">
        <v>13.333330000000002</v>
      </c>
      <c r="BG35" s="222">
        <v>13.333330000000002</v>
      </c>
      <c r="BH35" s="222">
        <v>13.333330000000002</v>
      </c>
      <c r="BI35" s="222">
        <v>13.333330000000002</v>
      </c>
      <c r="BJ35" s="222">
        <v>13.333330000000002</v>
      </c>
      <c r="BK35" s="222">
        <v>13.333330000000002</v>
      </c>
      <c r="BL35" s="222">
        <v>13.333330000000002</v>
      </c>
      <c r="BM35" s="222">
        <v>13.333330000000002</v>
      </c>
      <c r="BN35" s="222">
        <v>13.333330000000002</v>
      </c>
      <c r="BO35" s="222">
        <v>13.333330000000002</v>
      </c>
      <c r="BP35" s="222">
        <v>13.333330000000002</v>
      </c>
      <c r="BQ35" s="222">
        <v>13.333330000000002</v>
      </c>
      <c r="BR35" s="222">
        <v>13.333330000000002</v>
      </c>
      <c r="BS35" s="222">
        <v>13.333330000000002</v>
      </c>
      <c r="BT35" s="222">
        <v>13.333330000000002</v>
      </c>
      <c r="BU35" s="222">
        <v>13.333330000000002</v>
      </c>
      <c r="BV35" s="222">
        <v>13.333330000000002</v>
      </c>
      <c r="BW35" s="222">
        <v>13.333330000000002</v>
      </c>
      <c r="BX35" s="222">
        <v>13.333330000000002</v>
      </c>
      <c r="BY35" s="222">
        <v>13.333330000000002</v>
      </c>
      <c r="BZ35" s="222">
        <v>13.333330000000002</v>
      </c>
      <c r="CA35" s="222">
        <v>13.333330000000002</v>
      </c>
      <c r="CB35" s="222">
        <v>13.333330000000002</v>
      </c>
      <c r="CC35" s="222">
        <v>13.333330000000002</v>
      </c>
      <c r="CD35" s="222">
        <v>13.333330000000002</v>
      </c>
      <c r="CE35" s="222">
        <v>13.333330000000002</v>
      </c>
      <c r="CF35" s="222">
        <v>13.333330000000002</v>
      </c>
      <c r="CG35" s="222">
        <v>13.333330000000002</v>
      </c>
      <c r="CH35" s="222">
        <v>13.333330000000002</v>
      </c>
      <c r="CJ35" s="285">
        <v>0</v>
      </c>
      <c r="CK35" s="286">
        <v>0.9</v>
      </c>
      <c r="CM35" s="25">
        <f t="shared" ca="1" si="130"/>
        <v>134.99997300000001</v>
      </c>
      <c r="CN35" s="25">
        <f t="shared" ca="1" si="130"/>
        <v>143.99996400000006</v>
      </c>
      <c r="CO35" s="25">
        <f t="shared" ca="1" si="130"/>
        <v>143.99996400000006</v>
      </c>
      <c r="CP35" s="25">
        <f t="shared" ca="1" si="130"/>
        <v>143.99996400000006</v>
      </c>
      <c r="CQ35" s="25">
        <f t="shared" ca="1" si="130"/>
        <v>143.99996400000006</v>
      </c>
      <c r="CR35" s="25">
        <f t="shared" ca="1" si="130"/>
        <v>143.99996400000006</v>
      </c>
      <c r="CT35" s="25">
        <f t="shared" ca="1" si="57"/>
        <v>9</v>
      </c>
      <c r="CU35" s="25">
        <f t="shared" ca="1" si="58"/>
        <v>9</v>
      </c>
      <c r="CV35" s="25">
        <f t="shared" ca="1" si="59"/>
        <v>9</v>
      </c>
      <c r="CW35" s="25">
        <f t="shared" ca="1" si="60"/>
        <v>11.999997000000002</v>
      </c>
      <c r="CX35" s="25">
        <f t="shared" ca="1" si="61"/>
        <v>11.999997000000002</v>
      </c>
      <c r="CY35" s="25">
        <f t="shared" ca="1" si="62"/>
        <v>11.999997000000002</v>
      </c>
      <c r="CZ35" s="25">
        <f t="shared" ca="1" si="63"/>
        <v>11.999997000000002</v>
      </c>
      <c r="DA35" s="25">
        <f t="shared" ca="1" si="64"/>
        <v>11.99999699999999</v>
      </c>
      <c r="DB35" s="25">
        <f t="shared" ca="1" si="65"/>
        <v>11.999997000000002</v>
      </c>
      <c r="DC35" s="25">
        <f t="shared" ca="1" si="66"/>
        <v>11.999997000000002</v>
      </c>
      <c r="DD35" s="25">
        <f t="shared" ca="1" si="67"/>
        <v>11.999997000000002</v>
      </c>
      <c r="DE35" s="25">
        <f t="shared" ca="1" si="68"/>
        <v>11.999997000000002</v>
      </c>
      <c r="DF35" s="25">
        <f t="shared" ca="1" si="69"/>
        <v>11.999997000000002</v>
      </c>
      <c r="DG35" s="25">
        <f t="shared" ca="1" si="70"/>
        <v>11.999997000000002</v>
      </c>
      <c r="DH35" s="25">
        <f t="shared" ca="1" si="71"/>
        <v>11.999997000000002</v>
      </c>
      <c r="DI35" s="25">
        <f t="shared" ca="1" si="72"/>
        <v>11.999997000000002</v>
      </c>
      <c r="DJ35" s="25">
        <f t="shared" ca="1" si="73"/>
        <v>11.999997000000002</v>
      </c>
      <c r="DK35" s="25">
        <f t="shared" ca="1" si="74"/>
        <v>11.999997000000002</v>
      </c>
      <c r="DL35" s="25">
        <f t="shared" ca="1" si="75"/>
        <v>11.999997000000002</v>
      </c>
      <c r="DM35" s="25">
        <f t="shared" ca="1" si="76"/>
        <v>11.999997000000002</v>
      </c>
      <c r="DN35" s="25">
        <f t="shared" ca="1" si="77"/>
        <v>11.999997000000002</v>
      </c>
      <c r="DO35" s="25">
        <f t="shared" ca="1" si="78"/>
        <v>11.999997000000002</v>
      </c>
      <c r="DP35" s="25">
        <f t="shared" ca="1" si="79"/>
        <v>11.999997000000002</v>
      </c>
      <c r="DQ35" s="25">
        <f t="shared" ca="1" si="80"/>
        <v>11.999997000000002</v>
      </c>
      <c r="DR35" s="25">
        <f t="shared" ca="1" si="81"/>
        <v>11.999997000000002</v>
      </c>
      <c r="DS35" s="25">
        <f t="shared" ca="1" si="82"/>
        <v>11.999997000000002</v>
      </c>
      <c r="DT35" s="25">
        <f t="shared" ca="1" si="83"/>
        <v>11.999997000000002</v>
      </c>
      <c r="DU35" s="25">
        <f t="shared" ca="1" si="84"/>
        <v>11.999997000000002</v>
      </c>
      <c r="DV35" s="25">
        <f t="shared" ca="1" si="85"/>
        <v>11.999997000000002</v>
      </c>
      <c r="DW35" s="25">
        <f t="shared" ca="1" si="86"/>
        <v>11.999997000000002</v>
      </c>
      <c r="DX35" s="25">
        <f t="shared" ca="1" si="87"/>
        <v>11.999997000000002</v>
      </c>
      <c r="DY35" s="25">
        <f t="shared" ca="1" si="88"/>
        <v>11.999997000000002</v>
      </c>
      <c r="DZ35" s="25">
        <f t="shared" ca="1" si="89"/>
        <v>11.999997000000002</v>
      </c>
      <c r="EA35" s="25">
        <f t="shared" ca="1" si="90"/>
        <v>11.999997000000002</v>
      </c>
      <c r="EB35" s="25">
        <f t="shared" ca="1" si="91"/>
        <v>11.999997000000002</v>
      </c>
      <c r="EC35" s="25">
        <f t="shared" ca="1" si="92"/>
        <v>11.999997000000002</v>
      </c>
      <c r="ED35" s="25">
        <f t="shared" ca="1" si="93"/>
        <v>11.999997000000002</v>
      </c>
      <c r="EE35" s="25">
        <f t="shared" ca="1" si="94"/>
        <v>11.999997000000002</v>
      </c>
      <c r="EF35" s="25">
        <f t="shared" ca="1" si="95"/>
        <v>11.999997000000002</v>
      </c>
      <c r="EG35" s="25">
        <f t="shared" ca="1" si="96"/>
        <v>11.999997000000002</v>
      </c>
      <c r="EH35" s="25">
        <f t="shared" ca="1" si="97"/>
        <v>11.999997000000002</v>
      </c>
      <c r="EI35" s="25">
        <f t="shared" ca="1" si="98"/>
        <v>11.999997000000002</v>
      </c>
      <c r="EJ35" s="25">
        <f t="shared" ca="1" si="99"/>
        <v>11.999997000000002</v>
      </c>
      <c r="EK35" s="25">
        <f t="shared" ca="1" si="100"/>
        <v>11.999997000000002</v>
      </c>
      <c r="EL35" s="25">
        <f t="shared" ca="1" si="101"/>
        <v>11.999997000000002</v>
      </c>
      <c r="EM35" s="25">
        <f t="shared" ca="1" si="102"/>
        <v>11.999997000000002</v>
      </c>
      <c r="EN35" s="25">
        <f t="shared" ca="1" si="103"/>
        <v>11.999997000000002</v>
      </c>
      <c r="EO35" s="25">
        <f t="shared" ca="1" si="104"/>
        <v>11.999997000000002</v>
      </c>
      <c r="EP35" s="25">
        <f t="shared" ca="1" si="105"/>
        <v>11.999997000000002</v>
      </c>
      <c r="EQ35" s="25">
        <f t="shared" ca="1" si="106"/>
        <v>11.999997000000002</v>
      </c>
      <c r="ER35" s="25">
        <f t="shared" ca="1" si="107"/>
        <v>11.999997000000002</v>
      </c>
      <c r="ES35" s="25">
        <f t="shared" ca="1" si="108"/>
        <v>11.999997000000002</v>
      </c>
      <c r="ET35" s="25">
        <f t="shared" ca="1" si="109"/>
        <v>11.999997000000002</v>
      </c>
      <c r="EU35" s="25">
        <f t="shared" ca="1" si="110"/>
        <v>11.999997000000002</v>
      </c>
      <c r="EV35" s="25">
        <f t="shared" ca="1" si="111"/>
        <v>11.999997000000002</v>
      </c>
      <c r="EW35" s="25">
        <f t="shared" ca="1" si="112"/>
        <v>11.999997000000002</v>
      </c>
      <c r="EX35" s="25">
        <f t="shared" ca="1" si="113"/>
        <v>11.999997000000002</v>
      </c>
      <c r="EY35" s="25">
        <f t="shared" ca="1" si="114"/>
        <v>11.999997000000002</v>
      </c>
      <c r="EZ35" s="25">
        <f t="shared" ca="1" si="115"/>
        <v>11.999997000000002</v>
      </c>
      <c r="FA35" s="25">
        <f t="shared" ca="1" si="116"/>
        <v>11.999997000000002</v>
      </c>
      <c r="FB35" s="25">
        <f t="shared" ca="1" si="117"/>
        <v>11.999997000000002</v>
      </c>
      <c r="FC35" s="25">
        <f t="shared" ca="1" si="118"/>
        <v>11.999997000000002</v>
      </c>
      <c r="FD35" s="25">
        <f t="shared" ca="1" si="119"/>
        <v>11.999997000000002</v>
      </c>
      <c r="FE35" s="25">
        <f t="shared" ca="1" si="120"/>
        <v>11.999997000000002</v>
      </c>
      <c r="FF35" s="25">
        <f t="shared" ca="1" si="121"/>
        <v>11.999997000000002</v>
      </c>
      <c r="FG35" s="25">
        <f t="shared" ca="1" si="122"/>
        <v>11.999997000000002</v>
      </c>
      <c r="FH35" s="25">
        <f t="shared" ca="1" si="123"/>
        <v>11.999997000000002</v>
      </c>
      <c r="FI35" s="25">
        <f t="shared" ca="1" si="124"/>
        <v>11.999997000000002</v>
      </c>
      <c r="FJ35" s="25">
        <f t="shared" ca="1" si="125"/>
        <v>11.999997000000002</v>
      </c>
      <c r="FK35" s="25">
        <f t="shared" ca="1" si="126"/>
        <v>11.999997000000002</v>
      </c>
      <c r="FL35" s="25">
        <f t="shared" ca="1" si="127"/>
        <v>11.999997000000002</v>
      </c>
      <c r="FM35" s="25">
        <f t="shared" ca="1" si="128"/>
        <v>11.999997000000002</v>
      </c>
    </row>
    <row r="36" spans="2:169" ht="15" customHeight="1">
      <c r="B36" s="225">
        <v>29</v>
      </c>
      <c r="C36" s="307" t="s">
        <v>328</v>
      </c>
      <c r="D36" s="312" t="b">
        <v>1</v>
      </c>
      <c r="E36" s="312" t="b">
        <v>1</v>
      </c>
      <c r="F36" s="177" t="str">
        <f>INDEX('11_CATALOGO_CUENTAS'!$H$3:$H$85,$B36,1)</f>
        <v>ALQUILER BOCA CHICA</v>
      </c>
      <c r="G36" s="175"/>
      <c r="H36" s="25">
        <f t="shared" ca="1" si="129"/>
        <v>203.73843000000005</v>
      </c>
      <c r="I36" s="25">
        <f t="shared" ca="1" si="129"/>
        <v>224.1122730000001</v>
      </c>
      <c r="J36" s="25">
        <f t="shared" ca="1" si="129"/>
        <v>246.52350030000008</v>
      </c>
      <c r="K36" s="25">
        <f t="shared" ca="1" si="129"/>
        <v>271.17585033000012</v>
      </c>
      <c r="L36" s="25">
        <f t="shared" ca="1" si="129"/>
        <v>298.29343536300019</v>
      </c>
      <c r="M36" s="25">
        <f t="shared" ca="1" si="129"/>
        <v>328.12277889930027</v>
      </c>
      <c r="O36" s="222">
        <v>16.5641</v>
      </c>
      <c r="P36" s="222">
        <v>16.5641</v>
      </c>
      <c r="Q36" s="222">
        <v>16.564100000000007</v>
      </c>
      <c r="R36" s="222">
        <v>16.564099999999993</v>
      </c>
      <c r="S36" s="222">
        <v>16.564100000000007</v>
      </c>
      <c r="T36" s="222">
        <v>16.564100000000007</v>
      </c>
      <c r="U36" s="222">
        <v>16.564099999999993</v>
      </c>
      <c r="V36" s="222">
        <v>16.564099999999993</v>
      </c>
      <c r="W36" s="222">
        <v>16.564100000000007</v>
      </c>
      <c r="X36" s="222">
        <v>18.220510000000008</v>
      </c>
      <c r="Y36" s="222">
        <v>18.220510000000008</v>
      </c>
      <c r="Z36" s="222">
        <v>18.220510000000008</v>
      </c>
      <c r="AA36" s="222">
        <v>18.220510000000008</v>
      </c>
      <c r="AB36" s="222">
        <v>18.220510000000008</v>
      </c>
      <c r="AC36" s="222">
        <v>18.220510000000008</v>
      </c>
      <c r="AD36" s="222">
        <v>18.220510000000008</v>
      </c>
      <c r="AE36" s="222">
        <v>18.220510000000008</v>
      </c>
      <c r="AF36" s="222">
        <v>18.220510000000008</v>
      </c>
      <c r="AG36" s="222">
        <v>18.220510000000008</v>
      </c>
      <c r="AH36" s="222">
        <v>18.220510000000008</v>
      </c>
      <c r="AI36" s="222">
        <v>18.220510000000008</v>
      </c>
      <c r="AJ36" s="222">
        <v>20.04256100000001</v>
      </c>
      <c r="AK36" s="222">
        <v>20.04256100000001</v>
      </c>
      <c r="AL36" s="222">
        <v>20.04256100000001</v>
      </c>
      <c r="AM36" s="222">
        <v>20.04256100000001</v>
      </c>
      <c r="AN36" s="222">
        <v>20.04256100000001</v>
      </c>
      <c r="AO36" s="222">
        <v>20.04256100000001</v>
      </c>
      <c r="AP36" s="222">
        <v>20.04256100000001</v>
      </c>
      <c r="AQ36" s="222">
        <v>20.04256100000001</v>
      </c>
      <c r="AR36" s="222">
        <v>20.04256100000001</v>
      </c>
      <c r="AS36" s="222">
        <v>20.04256100000001</v>
      </c>
      <c r="AT36" s="222">
        <v>20.04256100000001</v>
      </c>
      <c r="AU36" s="222">
        <v>20.04256100000001</v>
      </c>
      <c r="AV36" s="222">
        <v>22.046817100000013</v>
      </c>
      <c r="AW36" s="222">
        <v>22.046817100000013</v>
      </c>
      <c r="AX36" s="222">
        <v>22.046817100000013</v>
      </c>
      <c r="AY36" s="222">
        <v>22.046817100000013</v>
      </c>
      <c r="AZ36" s="222">
        <v>22.046817100000013</v>
      </c>
      <c r="BA36" s="222">
        <v>22.046817100000013</v>
      </c>
      <c r="BB36" s="222">
        <v>22.046817100000013</v>
      </c>
      <c r="BC36" s="222">
        <v>22.046817100000013</v>
      </c>
      <c r="BD36" s="222">
        <v>22.046817100000013</v>
      </c>
      <c r="BE36" s="222">
        <v>22.046817100000013</v>
      </c>
      <c r="BF36" s="222">
        <v>22.046817100000013</v>
      </c>
      <c r="BG36" s="222">
        <v>22.046817100000013</v>
      </c>
      <c r="BH36" s="222">
        <v>24.251498810000015</v>
      </c>
      <c r="BI36" s="222">
        <v>24.251498810000015</v>
      </c>
      <c r="BJ36" s="222">
        <v>24.251498810000015</v>
      </c>
      <c r="BK36" s="222">
        <v>24.251498810000015</v>
      </c>
      <c r="BL36" s="222">
        <v>24.251498810000015</v>
      </c>
      <c r="BM36" s="222">
        <v>24.251498810000015</v>
      </c>
      <c r="BN36" s="222">
        <v>24.251498810000015</v>
      </c>
      <c r="BO36" s="222">
        <v>24.251498810000015</v>
      </c>
      <c r="BP36" s="222">
        <v>24.251498810000015</v>
      </c>
      <c r="BQ36" s="222">
        <v>24.251498810000015</v>
      </c>
      <c r="BR36" s="222">
        <v>24.251498810000015</v>
      </c>
      <c r="BS36" s="222">
        <v>24.251498810000015</v>
      </c>
      <c r="BT36" s="222">
        <v>26.676648691000018</v>
      </c>
      <c r="BU36" s="222">
        <v>26.676648691000018</v>
      </c>
      <c r="BV36" s="222">
        <v>26.676648691000018</v>
      </c>
      <c r="BW36" s="222">
        <v>26.676648691000018</v>
      </c>
      <c r="BX36" s="222">
        <v>26.676648691000018</v>
      </c>
      <c r="BY36" s="222">
        <v>26.676648691000018</v>
      </c>
      <c r="BZ36" s="222">
        <v>26.676648691000018</v>
      </c>
      <c r="CA36" s="222">
        <v>26.676648691000018</v>
      </c>
      <c r="CB36" s="222">
        <v>26.676648691000018</v>
      </c>
      <c r="CC36" s="222">
        <v>26.676648691000018</v>
      </c>
      <c r="CD36" s="222">
        <v>26.676648691000018</v>
      </c>
      <c r="CE36" s="222">
        <v>26.676648691000018</v>
      </c>
      <c r="CF36" s="222">
        <v>29.344313560100023</v>
      </c>
      <c r="CG36" s="222">
        <v>29.344313560100023</v>
      </c>
      <c r="CH36" s="222">
        <v>29.344313560100023</v>
      </c>
      <c r="CJ36" s="285">
        <v>0</v>
      </c>
      <c r="CK36" s="286">
        <v>0.9</v>
      </c>
      <c r="CM36" s="25">
        <f t="shared" ca="1" si="130"/>
        <v>183.364587</v>
      </c>
      <c r="CN36" s="25">
        <f t="shared" ca="1" si="130"/>
        <v>201.70104570000009</v>
      </c>
      <c r="CO36" s="25">
        <f t="shared" ca="1" si="130"/>
        <v>221.87115027000013</v>
      </c>
      <c r="CP36" s="25">
        <f t="shared" ca="1" si="130"/>
        <v>244.05826529700013</v>
      </c>
      <c r="CQ36" s="25">
        <f t="shared" ca="1" si="130"/>
        <v>268.46409182670016</v>
      </c>
      <c r="CR36" s="25">
        <f t="shared" ca="1" si="130"/>
        <v>295.31050100937023</v>
      </c>
      <c r="CT36" s="25">
        <f t="shared" ca="1" si="57"/>
        <v>14.907690000000001</v>
      </c>
      <c r="CU36" s="25">
        <f t="shared" ca="1" si="58"/>
        <v>14.907690000000001</v>
      </c>
      <c r="CV36" s="25">
        <f t="shared" ca="1" si="59"/>
        <v>14.907690000000006</v>
      </c>
      <c r="CW36" s="25">
        <f t="shared" ca="1" si="60"/>
        <v>14.907689999999993</v>
      </c>
      <c r="CX36" s="25">
        <f t="shared" ca="1" si="61"/>
        <v>14.907690000000006</v>
      </c>
      <c r="CY36" s="25">
        <f t="shared" ca="1" si="62"/>
        <v>14.907690000000006</v>
      </c>
      <c r="CZ36" s="25">
        <f t="shared" ca="1" si="63"/>
        <v>14.907689999999993</v>
      </c>
      <c r="DA36" s="25">
        <f t="shared" ca="1" si="64"/>
        <v>14.907689999999993</v>
      </c>
      <c r="DB36" s="25">
        <f t="shared" ca="1" si="65"/>
        <v>14.907690000000006</v>
      </c>
      <c r="DC36" s="25">
        <f t="shared" ca="1" si="66"/>
        <v>16.398459000000006</v>
      </c>
      <c r="DD36" s="25">
        <f t="shared" ca="1" si="67"/>
        <v>16.398459000000006</v>
      </c>
      <c r="DE36" s="25">
        <f t="shared" ca="1" si="68"/>
        <v>16.398459000000006</v>
      </c>
      <c r="DF36" s="25">
        <f t="shared" ca="1" si="69"/>
        <v>16.398459000000006</v>
      </c>
      <c r="DG36" s="25">
        <f t="shared" ca="1" si="70"/>
        <v>16.398459000000006</v>
      </c>
      <c r="DH36" s="25">
        <f t="shared" ca="1" si="71"/>
        <v>16.398459000000006</v>
      </c>
      <c r="DI36" s="25">
        <f t="shared" ca="1" si="72"/>
        <v>16.398459000000006</v>
      </c>
      <c r="DJ36" s="25">
        <f t="shared" ca="1" si="73"/>
        <v>16.398459000000006</v>
      </c>
      <c r="DK36" s="25">
        <f t="shared" ca="1" si="74"/>
        <v>16.398459000000006</v>
      </c>
      <c r="DL36" s="25">
        <f t="shared" ca="1" si="75"/>
        <v>16.398459000000006</v>
      </c>
      <c r="DM36" s="25">
        <f t="shared" ca="1" si="76"/>
        <v>16.398459000000006</v>
      </c>
      <c r="DN36" s="25">
        <f t="shared" ca="1" si="77"/>
        <v>16.398459000000006</v>
      </c>
      <c r="DO36" s="25">
        <f t="shared" ca="1" si="78"/>
        <v>18.038304900000011</v>
      </c>
      <c r="DP36" s="25">
        <f t="shared" ca="1" si="79"/>
        <v>18.038304900000011</v>
      </c>
      <c r="DQ36" s="25">
        <f t="shared" ca="1" si="80"/>
        <v>18.038304900000011</v>
      </c>
      <c r="DR36" s="25">
        <f t="shared" ca="1" si="81"/>
        <v>18.038304900000011</v>
      </c>
      <c r="DS36" s="25">
        <f t="shared" ca="1" si="82"/>
        <v>18.038304900000011</v>
      </c>
      <c r="DT36" s="25">
        <f t="shared" ca="1" si="83"/>
        <v>18.038304900000011</v>
      </c>
      <c r="DU36" s="25">
        <f t="shared" ca="1" si="84"/>
        <v>18.038304900000011</v>
      </c>
      <c r="DV36" s="25">
        <f t="shared" ca="1" si="85"/>
        <v>18.038304900000011</v>
      </c>
      <c r="DW36" s="25">
        <f t="shared" ca="1" si="86"/>
        <v>18.038304900000011</v>
      </c>
      <c r="DX36" s="25">
        <f t="shared" ca="1" si="87"/>
        <v>18.038304900000011</v>
      </c>
      <c r="DY36" s="25">
        <f t="shared" ca="1" si="88"/>
        <v>18.038304900000011</v>
      </c>
      <c r="DZ36" s="25">
        <f t="shared" ca="1" si="89"/>
        <v>18.038304900000011</v>
      </c>
      <c r="EA36" s="25">
        <f t="shared" ca="1" si="90"/>
        <v>19.842135390000013</v>
      </c>
      <c r="EB36" s="25">
        <f t="shared" ca="1" si="91"/>
        <v>19.842135390000013</v>
      </c>
      <c r="EC36" s="25">
        <f t="shared" ca="1" si="92"/>
        <v>19.842135390000013</v>
      </c>
      <c r="ED36" s="25">
        <f t="shared" ca="1" si="93"/>
        <v>19.842135390000013</v>
      </c>
      <c r="EE36" s="25">
        <f t="shared" ca="1" si="94"/>
        <v>19.842135390000013</v>
      </c>
      <c r="EF36" s="25">
        <f t="shared" ca="1" si="95"/>
        <v>19.842135390000013</v>
      </c>
      <c r="EG36" s="25">
        <f t="shared" ca="1" si="96"/>
        <v>19.842135390000013</v>
      </c>
      <c r="EH36" s="25">
        <f t="shared" ca="1" si="97"/>
        <v>19.842135390000013</v>
      </c>
      <c r="EI36" s="25">
        <f t="shared" ca="1" si="98"/>
        <v>19.842135390000013</v>
      </c>
      <c r="EJ36" s="25">
        <f t="shared" ca="1" si="99"/>
        <v>19.842135390000013</v>
      </c>
      <c r="EK36" s="25">
        <f t="shared" ca="1" si="100"/>
        <v>19.842135390000013</v>
      </c>
      <c r="EL36" s="25">
        <f t="shared" ca="1" si="101"/>
        <v>19.842135390000013</v>
      </c>
      <c r="EM36" s="25">
        <f t="shared" ca="1" si="102"/>
        <v>21.826348929000016</v>
      </c>
      <c r="EN36" s="25">
        <f t="shared" ca="1" si="103"/>
        <v>21.826348929000016</v>
      </c>
      <c r="EO36" s="25">
        <f t="shared" ca="1" si="104"/>
        <v>21.826348929000016</v>
      </c>
      <c r="EP36" s="25">
        <f t="shared" ca="1" si="105"/>
        <v>21.826348929000016</v>
      </c>
      <c r="EQ36" s="25">
        <f t="shared" ca="1" si="106"/>
        <v>21.826348929000016</v>
      </c>
      <c r="ER36" s="25">
        <f t="shared" ca="1" si="107"/>
        <v>21.826348929000016</v>
      </c>
      <c r="ES36" s="25">
        <f t="shared" ca="1" si="108"/>
        <v>21.826348929000016</v>
      </c>
      <c r="ET36" s="25">
        <f t="shared" ca="1" si="109"/>
        <v>21.826348929000016</v>
      </c>
      <c r="EU36" s="25">
        <f t="shared" ca="1" si="110"/>
        <v>21.826348929000016</v>
      </c>
      <c r="EV36" s="25">
        <f t="shared" ca="1" si="111"/>
        <v>21.826348929000016</v>
      </c>
      <c r="EW36" s="25">
        <f t="shared" ca="1" si="112"/>
        <v>21.826348929000016</v>
      </c>
      <c r="EX36" s="25">
        <f t="shared" ca="1" si="113"/>
        <v>21.826348929000016</v>
      </c>
      <c r="EY36" s="25">
        <f t="shared" ca="1" si="114"/>
        <v>24.008983821900017</v>
      </c>
      <c r="EZ36" s="25">
        <f t="shared" ca="1" si="115"/>
        <v>24.008983821900017</v>
      </c>
      <c r="FA36" s="25">
        <f t="shared" ca="1" si="116"/>
        <v>24.008983821900017</v>
      </c>
      <c r="FB36" s="25">
        <f t="shared" ca="1" si="117"/>
        <v>24.008983821900017</v>
      </c>
      <c r="FC36" s="25">
        <f t="shared" ca="1" si="118"/>
        <v>24.008983821900017</v>
      </c>
      <c r="FD36" s="25">
        <f t="shared" ca="1" si="119"/>
        <v>24.008983821900017</v>
      </c>
      <c r="FE36" s="25">
        <f t="shared" ca="1" si="120"/>
        <v>24.008983821900017</v>
      </c>
      <c r="FF36" s="25">
        <f t="shared" ca="1" si="121"/>
        <v>24.008983821900017</v>
      </c>
      <c r="FG36" s="25">
        <f t="shared" ca="1" si="122"/>
        <v>24.008983821900017</v>
      </c>
      <c r="FH36" s="25">
        <f t="shared" ca="1" si="123"/>
        <v>24.008983821900017</v>
      </c>
      <c r="FI36" s="25">
        <f t="shared" ca="1" si="124"/>
        <v>24.008983821900017</v>
      </c>
      <c r="FJ36" s="25">
        <f t="shared" ca="1" si="125"/>
        <v>24.008983821900017</v>
      </c>
      <c r="FK36" s="25">
        <f t="shared" ca="1" si="126"/>
        <v>26.409882204090021</v>
      </c>
      <c r="FL36" s="25">
        <f t="shared" ca="1" si="127"/>
        <v>26.409882204090021</v>
      </c>
      <c r="FM36" s="25">
        <f t="shared" ca="1" si="128"/>
        <v>26.409882204090021</v>
      </c>
    </row>
    <row r="37" spans="2:169" ht="15" customHeight="1">
      <c r="B37" s="225">
        <v>30</v>
      </c>
      <c r="C37" s="307" t="s">
        <v>328</v>
      </c>
      <c r="D37" s="312" t="b">
        <v>0</v>
      </c>
      <c r="E37" s="312" t="b">
        <v>1</v>
      </c>
      <c r="F37" s="177" t="str">
        <f>INDEX('11_CATALOGO_CUENTAS'!$H$3:$H$85,$B37,1)</f>
        <v>ALQUILER VILLA MELLA</v>
      </c>
      <c r="G37" s="175"/>
      <c r="H37" s="25">
        <f t="shared" ca="1" si="129"/>
        <v>0</v>
      </c>
      <c r="I37" s="25">
        <f t="shared" ca="1" si="129"/>
        <v>0</v>
      </c>
      <c r="J37" s="25">
        <f t="shared" ca="1" si="129"/>
        <v>0</v>
      </c>
      <c r="K37" s="25">
        <f t="shared" ca="1" si="129"/>
        <v>0</v>
      </c>
      <c r="L37" s="25">
        <f t="shared" ca="1" si="129"/>
        <v>0</v>
      </c>
      <c r="M37" s="25">
        <f t="shared" ca="1" si="129"/>
        <v>0</v>
      </c>
      <c r="O37" s="222">
        <v>0</v>
      </c>
      <c r="P37" s="222">
        <v>0</v>
      </c>
      <c r="Q37" s="222">
        <v>0</v>
      </c>
      <c r="R37" s="222">
        <v>0</v>
      </c>
      <c r="S37" s="222">
        <v>0</v>
      </c>
      <c r="T37" s="222">
        <v>0</v>
      </c>
      <c r="U37" s="222">
        <v>0</v>
      </c>
      <c r="V37" s="222">
        <v>0</v>
      </c>
      <c r="W37" s="222">
        <v>0</v>
      </c>
      <c r="X37" s="222">
        <v>0</v>
      </c>
      <c r="Y37" s="222">
        <v>0</v>
      </c>
      <c r="Z37" s="222">
        <v>0</v>
      </c>
      <c r="AA37" s="222">
        <v>0</v>
      </c>
      <c r="AB37" s="222">
        <v>0</v>
      </c>
      <c r="AC37" s="222">
        <v>0</v>
      </c>
      <c r="AD37" s="222">
        <v>0</v>
      </c>
      <c r="AE37" s="222">
        <v>0</v>
      </c>
      <c r="AF37" s="222">
        <v>0</v>
      </c>
      <c r="AG37" s="222">
        <v>0</v>
      </c>
      <c r="AH37" s="222">
        <v>0</v>
      </c>
      <c r="AI37" s="222">
        <v>0</v>
      </c>
      <c r="AJ37" s="222">
        <v>0</v>
      </c>
      <c r="AK37" s="222">
        <v>0</v>
      </c>
      <c r="AL37" s="222">
        <v>0</v>
      </c>
      <c r="AM37" s="222">
        <v>0</v>
      </c>
      <c r="AN37" s="222">
        <v>0</v>
      </c>
      <c r="AO37" s="222">
        <v>0</v>
      </c>
      <c r="AP37" s="222">
        <v>0</v>
      </c>
      <c r="AQ37" s="222">
        <v>0</v>
      </c>
      <c r="AR37" s="222">
        <v>0</v>
      </c>
      <c r="AS37" s="222">
        <v>0</v>
      </c>
      <c r="AT37" s="222">
        <v>0</v>
      </c>
      <c r="AU37" s="222">
        <v>0</v>
      </c>
      <c r="AV37" s="222">
        <v>0</v>
      </c>
      <c r="AW37" s="222">
        <v>0</v>
      </c>
      <c r="AX37" s="222">
        <v>0</v>
      </c>
      <c r="AY37" s="222">
        <v>0</v>
      </c>
      <c r="AZ37" s="222">
        <v>0</v>
      </c>
      <c r="BA37" s="222">
        <v>0</v>
      </c>
      <c r="BB37" s="222">
        <v>0</v>
      </c>
      <c r="BC37" s="222">
        <v>0</v>
      </c>
      <c r="BD37" s="222">
        <v>0</v>
      </c>
      <c r="BE37" s="222">
        <v>0</v>
      </c>
      <c r="BF37" s="222">
        <v>0</v>
      </c>
      <c r="BG37" s="222">
        <v>0</v>
      </c>
      <c r="BH37" s="222">
        <v>0</v>
      </c>
      <c r="BI37" s="222">
        <v>0</v>
      </c>
      <c r="BJ37" s="222">
        <v>0</v>
      </c>
      <c r="BK37" s="222">
        <v>0</v>
      </c>
      <c r="BL37" s="222">
        <v>0</v>
      </c>
      <c r="BM37" s="222">
        <v>0</v>
      </c>
      <c r="BN37" s="222">
        <v>0</v>
      </c>
      <c r="BO37" s="222">
        <v>0</v>
      </c>
      <c r="BP37" s="222">
        <v>0</v>
      </c>
      <c r="BQ37" s="222">
        <v>0</v>
      </c>
      <c r="BR37" s="222">
        <v>0</v>
      </c>
      <c r="BS37" s="222">
        <v>0</v>
      </c>
      <c r="BT37" s="222">
        <v>0</v>
      </c>
      <c r="BU37" s="222">
        <v>0</v>
      </c>
      <c r="BV37" s="222">
        <v>0</v>
      </c>
      <c r="BW37" s="222">
        <v>0</v>
      </c>
      <c r="BX37" s="222">
        <v>0</v>
      </c>
      <c r="BY37" s="222">
        <v>0</v>
      </c>
      <c r="BZ37" s="222">
        <v>0</v>
      </c>
      <c r="CA37" s="222">
        <v>0</v>
      </c>
      <c r="CB37" s="222">
        <v>0</v>
      </c>
      <c r="CC37" s="222">
        <v>0</v>
      </c>
      <c r="CD37" s="222">
        <v>0</v>
      </c>
      <c r="CE37" s="222">
        <v>0</v>
      </c>
      <c r="CF37" s="222">
        <v>0</v>
      </c>
      <c r="CG37" s="222">
        <v>0</v>
      </c>
      <c r="CH37" s="222">
        <v>0</v>
      </c>
      <c r="CJ37" s="285">
        <v>0</v>
      </c>
      <c r="CK37" s="286">
        <v>1</v>
      </c>
      <c r="CM37" s="25">
        <f t="shared" ca="1" si="130"/>
        <v>0</v>
      </c>
      <c r="CN37" s="25">
        <f t="shared" ca="1" si="130"/>
        <v>0</v>
      </c>
      <c r="CO37" s="25">
        <f t="shared" ca="1" si="130"/>
        <v>0</v>
      </c>
      <c r="CP37" s="25">
        <f t="shared" ca="1" si="130"/>
        <v>0</v>
      </c>
      <c r="CQ37" s="25">
        <f t="shared" ca="1" si="130"/>
        <v>0</v>
      </c>
      <c r="CR37" s="25">
        <f t="shared" ca="1" si="130"/>
        <v>0</v>
      </c>
      <c r="CT37" s="25">
        <f t="shared" ca="1" si="57"/>
        <v>0</v>
      </c>
      <c r="CU37" s="25">
        <f t="shared" ca="1" si="58"/>
        <v>0</v>
      </c>
      <c r="CV37" s="25">
        <f t="shared" ca="1" si="59"/>
        <v>0</v>
      </c>
      <c r="CW37" s="25">
        <f t="shared" ca="1" si="60"/>
        <v>0</v>
      </c>
      <c r="CX37" s="25">
        <f t="shared" ca="1" si="61"/>
        <v>0</v>
      </c>
      <c r="CY37" s="25">
        <f t="shared" ca="1" si="62"/>
        <v>0</v>
      </c>
      <c r="CZ37" s="25">
        <f t="shared" ca="1" si="63"/>
        <v>0</v>
      </c>
      <c r="DA37" s="25">
        <f t="shared" ca="1" si="64"/>
        <v>0</v>
      </c>
      <c r="DB37" s="25">
        <f t="shared" ca="1" si="65"/>
        <v>0</v>
      </c>
      <c r="DC37" s="25">
        <f t="shared" ca="1" si="66"/>
        <v>0</v>
      </c>
      <c r="DD37" s="25">
        <f t="shared" ca="1" si="67"/>
        <v>0</v>
      </c>
      <c r="DE37" s="25">
        <f t="shared" ca="1" si="68"/>
        <v>0</v>
      </c>
      <c r="DF37" s="25">
        <f t="shared" ca="1" si="69"/>
        <v>0</v>
      </c>
      <c r="DG37" s="25">
        <f t="shared" ca="1" si="70"/>
        <v>0</v>
      </c>
      <c r="DH37" s="25">
        <f t="shared" ca="1" si="71"/>
        <v>0</v>
      </c>
      <c r="DI37" s="25">
        <f t="shared" ca="1" si="72"/>
        <v>0</v>
      </c>
      <c r="DJ37" s="25">
        <f t="shared" ca="1" si="73"/>
        <v>0</v>
      </c>
      <c r="DK37" s="25">
        <f t="shared" ca="1" si="74"/>
        <v>0</v>
      </c>
      <c r="DL37" s="25">
        <f t="shared" ca="1" si="75"/>
        <v>0</v>
      </c>
      <c r="DM37" s="25">
        <f t="shared" ca="1" si="76"/>
        <v>0</v>
      </c>
      <c r="DN37" s="25">
        <f t="shared" ca="1" si="77"/>
        <v>0</v>
      </c>
      <c r="DO37" s="25">
        <f t="shared" ca="1" si="78"/>
        <v>0</v>
      </c>
      <c r="DP37" s="25">
        <f t="shared" ca="1" si="79"/>
        <v>0</v>
      </c>
      <c r="DQ37" s="25">
        <f t="shared" ca="1" si="80"/>
        <v>0</v>
      </c>
      <c r="DR37" s="25">
        <f t="shared" ca="1" si="81"/>
        <v>0</v>
      </c>
      <c r="DS37" s="25">
        <f t="shared" ca="1" si="82"/>
        <v>0</v>
      </c>
      <c r="DT37" s="25">
        <f t="shared" ca="1" si="83"/>
        <v>0</v>
      </c>
      <c r="DU37" s="25">
        <f t="shared" ca="1" si="84"/>
        <v>0</v>
      </c>
      <c r="DV37" s="25">
        <f t="shared" ca="1" si="85"/>
        <v>0</v>
      </c>
      <c r="DW37" s="25">
        <f t="shared" ca="1" si="86"/>
        <v>0</v>
      </c>
      <c r="DX37" s="25">
        <f t="shared" ca="1" si="87"/>
        <v>0</v>
      </c>
      <c r="DY37" s="25">
        <f t="shared" ca="1" si="88"/>
        <v>0</v>
      </c>
      <c r="DZ37" s="25">
        <f t="shared" ca="1" si="89"/>
        <v>0</v>
      </c>
      <c r="EA37" s="25">
        <f t="shared" ca="1" si="90"/>
        <v>0</v>
      </c>
      <c r="EB37" s="25">
        <f t="shared" ca="1" si="91"/>
        <v>0</v>
      </c>
      <c r="EC37" s="25">
        <f t="shared" ca="1" si="92"/>
        <v>0</v>
      </c>
      <c r="ED37" s="25">
        <f t="shared" ca="1" si="93"/>
        <v>0</v>
      </c>
      <c r="EE37" s="25">
        <f t="shared" ca="1" si="94"/>
        <v>0</v>
      </c>
      <c r="EF37" s="25">
        <f t="shared" ca="1" si="95"/>
        <v>0</v>
      </c>
      <c r="EG37" s="25">
        <f t="shared" ca="1" si="96"/>
        <v>0</v>
      </c>
      <c r="EH37" s="25">
        <f t="shared" ca="1" si="97"/>
        <v>0</v>
      </c>
      <c r="EI37" s="25">
        <f t="shared" ca="1" si="98"/>
        <v>0</v>
      </c>
      <c r="EJ37" s="25">
        <f t="shared" ca="1" si="99"/>
        <v>0</v>
      </c>
      <c r="EK37" s="25">
        <f t="shared" ca="1" si="100"/>
        <v>0</v>
      </c>
      <c r="EL37" s="25">
        <f t="shared" ca="1" si="101"/>
        <v>0</v>
      </c>
      <c r="EM37" s="25">
        <f t="shared" ca="1" si="102"/>
        <v>0</v>
      </c>
      <c r="EN37" s="25">
        <f t="shared" ca="1" si="103"/>
        <v>0</v>
      </c>
      <c r="EO37" s="25">
        <f t="shared" ca="1" si="104"/>
        <v>0</v>
      </c>
      <c r="EP37" s="25">
        <f t="shared" ca="1" si="105"/>
        <v>0</v>
      </c>
      <c r="EQ37" s="25">
        <f t="shared" ca="1" si="106"/>
        <v>0</v>
      </c>
      <c r="ER37" s="25">
        <f t="shared" ca="1" si="107"/>
        <v>0</v>
      </c>
      <c r="ES37" s="25">
        <f t="shared" ca="1" si="108"/>
        <v>0</v>
      </c>
      <c r="ET37" s="25">
        <f t="shared" ca="1" si="109"/>
        <v>0</v>
      </c>
      <c r="EU37" s="25">
        <f t="shared" ca="1" si="110"/>
        <v>0</v>
      </c>
      <c r="EV37" s="25">
        <f t="shared" ca="1" si="111"/>
        <v>0</v>
      </c>
      <c r="EW37" s="25">
        <f t="shared" ca="1" si="112"/>
        <v>0</v>
      </c>
      <c r="EX37" s="25">
        <f t="shared" ca="1" si="113"/>
        <v>0</v>
      </c>
      <c r="EY37" s="25">
        <f t="shared" ca="1" si="114"/>
        <v>0</v>
      </c>
      <c r="EZ37" s="25">
        <f t="shared" ca="1" si="115"/>
        <v>0</v>
      </c>
      <c r="FA37" s="25">
        <f t="shared" ca="1" si="116"/>
        <v>0</v>
      </c>
      <c r="FB37" s="25">
        <f t="shared" ca="1" si="117"/>
        <v>0</v>
      </c>
      <c r="FC37" s="25">
        <f t="shared" ca="1" si="118"/>
        <v>0</v>
      </c>
      <c r="FD37" s="25">
        <f t="shared" ca="1" si="119"/>
        <v>0</v>
      </c>
      <c r="FE37" s="25">
        <f t="shared" ca="1" si="120"/>
        <v>0</v>
      </c>
      <c r="FF37" s="25">
        <f t="shared" ca="1" si="121"/>
        <v>0</v>
      </c>
      <c r="FG37" s="25">
        <f t="shared" ca="1" si="122"/>
        <v>0</v>
      </c>
      <c r="FH37" s="25">
        <f t="shared" ca="1" si="123"/>
        <v>0</v>
      </c>
      <c r="FI37" s="25">
        <f t="shared" ca="1" si="124"/>
        <v>0</v>
      </c>
      <c r="FJ37" s="25">
        <f t="shared" ca="1" si="125"/>
        <v>0</v>
      </c>
      <c r="FK37" s="25">
        <f t="shared" ca="1" si="126"/>
        <v>0</v>
      </c>
      <c r="FL37" s="25">
        <f t="shared" ca="1" si="127"/>
        <v>0</v>
      </c>
      <c r="FM37" s="25">
        <f t="shared" ca="1" si="128"/>
        <v>0</v>
      </c>
    </row>
    <row r="38" spans="2:169" ht="15" customHeight="1">
      <c r="B38" s="225">
        <v>31</v>
      </c>
      <c r="C38" s="307" t="s">
        <v>328</v>
      </c>
      <c r="D38" s="312" t="b">
        <v>0</v>
      </c>
      <c r="E38" s="312" t="b">
        <v>1</v>
      </c>
      <c r="F38" s="177" t="str">
        <f>INDEX('11_CATALOGO_CUENTAS'!$H$3:$H$85,$B38,1)</f>
        <v>ALQUILER GUERRA</v>
      </c>
      <c r="G38" s="175"/>
      <c r="H38" s="25">
        <f t="shared" ca="1" si="129"/>
        <v>0</v>
      </c>
      <c r="I38" s="25">
        <f t="shared" ca="1" si="129"/>
        <v>0</v>
      </c>
      <c r="J38" s="25">
        <f t="shared" ca="1" si="129"/>
        <v>0</v>
      </c>
      <c r="K38" s="25">
        <f t="shared" ca="1" si="129"/>
        <v>0</v>
      </c>
      <c r="L38" s="25">
        <f t="shared" ca="1" si="129"/>
        <v>0</v>
      </c>
      <c r="M38" s="25">
        <f t="shared" ca="1" si="129"/>
        <v>0</v>
      </c>
      <c r="O38" s="222">
        <v>0</v>
      </c>
      <c r="P38" s="222">
        <v>0</v>
      </c>
      <c r="Q38" s="222">
        <v>0</v>
      </c>
      <c r="R38" s="222">
        <v>0</v>
      </c>
      <c r="S38" s="222">
        <v>0</v>
      </c>
      <c r="T38" s="222">
        <v>0</v>
      </c>
      <c r="U38" s="222">
        <v>0</v>
      </c>
      <c r="V38" s="222">
        <v>0</v>
      </c>
      <c r="W38" s="222">
        <v>0</v>
      </c>
      <c r="X38" s="222">
        <v>0</v>
      </c>
      <c r="Y38" s="222">
        <v>0</v>
      </c>
      <c r="Z38" s="222">
        <v>0</v>
      </c>
      <c r="AA38" s="222">
        <v>0</v>
      </c>
      <c r="AB38" s="222">
        <v>0</v>
      </c>
      <c r="AC38" s="222">
        <v>0</v>
      </c>
      <c r="AD38" s="222">
        <v>0</v>
      </c>
      <c r="AE38" s="222">
        <v>0</v>
      </c>
      <c r="AF38" s="222">
        <v>0</v>
      </c>
      <c r="AG38" s="222">
        <v>0</v>
      </c>
      <c r="AH38" s="222">
        <v>0</v>
      </c>
      <c r="AI38" s="222">
        <v>0</v>
      </c>
      <c r="AJ38" s="222">
        <v>0</v>
      </c>
      <c r="AK38" s="222">
        <v>0</v>
      </c>
      <c r="AL38" s="222">
        <v>0</v>
      </c>
      <c r="AM38" s="222">
        <v>0</v>
      </c>
      <c r="AN38" s="222">
        <v>0</v>
      </c>
      <c r="AO38" s="222">
        <v>0</v>
      </c>
      <c r="AP38" s="222">
        <v>0</v>
      </c>
      <c r="AQ38" s="222">
        <v>0</v>
      </c>
      <c r="AR38" s="222">
        <v>0</v>
      </c>
      <c r="AS38" s="222">
        <v>0</v>
      </c>
      <c r="AT38" s="222">
        <v>0</v>
      </c>
      <c r="AU38" s="222">
        <v>0</v>
      </c>
      <c r="AV38" s="222">
        <v>0</v>
      </c>
      <c r="AW38" s="222">
        <v>0</v>
      </c>
      <c r="AX38" s="222">
        <v>0</v>
      </c>
      <c r="AY38" s="222">
        <v>0</v>
      </c>
      <c r="AZ38" s="222">
        <v>0</v>
      </c>
      <c r="BA38" s="222">
        <v>0</v>
      </c>
      <c r="BB38" s="222">
        <v>0</v>
      </c>
      <c r="BC38" s="222">
        <v>0</v>
      </c>
      <c r="BD38" s="222">
        <v>0</v>
      </c>
      <c r="BE38" s="222">
        <v>0</v>
      </c>
      <c r="BF38" s="222">
        <v>0</v>
      </c>
      <c r="BG38" s="222">
        <v>0</v>
      </c>
      <c r="BH38" s="222">
        <v>0</v>
      </c>
      <c r="BI38" s="222">
        <v>0</v>
      </c>
      <c r="BJ38" s="222">
        <v>0</v>
      </c>
      <c r="BK38" s="222">
        <v>0</v>
      </c>
      <c r="BL38" s="222">
        <v>0</v>
      </c>
      <c r="BM38" s="222">
        <v>0</v>
      </c>
      <c r="BN38" s="222">
        <v>0</v>
      </c>
      <c r="BO38" s="222">
        <v>0</v>
      </c>
      <c r="BP38" s="222">
        <v>0</v>
      </c>
      <c r="BQ38" s="222">
        <v>0</v>
      </c>
      <c r="BR38" s="222">
        <v>0</v>
      </c>
      <c r="BS38" s="222">
        <v>0</v>
      </c>
      <c r="BT38" s="222">
        <v>0</v>
      </c>
      <c r="BU38" s="222">
        <v>0</v>
      </c>
      <c r="BV38" s="222">
        <v>0</v>
      </c>
      <c r="BW38" s="222">
        <v>0</v>
      </c>
      <c r="BX38" s="222">
        <v>0</v>
      </c>
      <c r="BY38" s="222">
        <v>0</v>
      </c>
      <c r="BZ38" s="222">
        <v>0</v>
      </c>
      <c r="CA38" s="222">
        <v>0</v>
      </c>
      <c r="CB38" s="222">
        <v>0</v>
      </c>
      <c r="CC38" s="222">
        <v>0</v>
      </c>
      <c r="CD38" s="222">
        <v>0</v>
      </c>
      <c r="CE38" s="222">
        <v>0</v>
      </c>
      <c r="CF38" s="222">
        <v>0</v>
      </c>
      <c r="CG38" s="222">
        <v>0</v>
      </c>
      <c r="CH38" s="222">
        <v>0</v>
      </c>
      <c r="CJ38" s="285">
        <v>0</v>
      </c>
      <c r="CK38" s="286">
        <v>1</v>
      </c>
      <c r="CM38" s="25">
        <f t="shared" ca="1" si="130"/>
        <v>0</v>
      </c>
      <c r="CN38" s="25">
        <f t="shared" ca="1" si="130"/>
        <v>0</v>
      </c>
      <c r="CO38" s="25">
        <f t="shared" ca="1" si="130"/>
        <v>0</v>
      </c>
      <c r="CP38" s="25">
        <f t="shared" ca="1" si="130"/>
        <v>0</v>
      </c>
      <c r="CQ38" s="25">
        <f t="shared" ca="1" si="130"/>
        <v>0</v>
      </c>
      <c r="CR38" s="25">
        <f t="shared" ca="1" si="130"/>
        <v>0</v>
      </c>
      <c r="CT38" s="25">
        <f t="shared" ca="1" si="57"/>
        <v>0</v>
      </c>
      <c r="CU38" s="25">
        <f t="shared" ca="1" si="58"/>
        <v>0</v>
      </c>
      <c r="CV38" s="25">
        <f t="shared" ca="1" si="59"/>
        <v>0</v>
      </c>
      <c r="CW38" s="25">
        <f t="shared" ca="1" si="60"/>
        <v>0</v>
      </c>
      <c r="CX38" s="25">
        <f t="shared" ca="1" si="61"/>
        <v>0</v>
      </c>
      <c r="CY38" s="25">
        <f t="shared" ca="1" si="62"/>
        <v>0</v>
      </c>
      <c r="CZ38" s="25">
        <f t="shared" ca="1" si="63"/>
        <v>0</v>
      </c>
      <c r="DA38" s="25">
        <f t="shared" ca="1" si="64"/>
        <v>0</v>
      </c>
      <c r="DB38" s="25">
        <f t="shared" ca="1" si="65"/>
        <v>0</v>
      </c>
      <c r="DC38" s="25">
        <f t="shared" ca="1" si="66"/>
        <v>0</v>
      </c>
      <c r="DD38" s="25">
        <f t="shared" ca="1" si="67"/>
        <v>0</v>
      </c>
      <c r="DE38" s="25">
        <f t="shared" ca="1" si="68"/>
        <v>0</v>
      </c>
      <c r="DF38" s="25">
        <f t="shared" ca="1" si="69"/>
        <v>0</v>
      </c>
      <c r="DG38" s="25">
        <f t="shared" ca="1" si="70"/>
        <v>0</v>
      </c>
      <c r="DH38" s="25">
        <f t="shared" ca="1" si="71"/>
        <v>0</v>
      </c>
      <c r="DI38" s="25">
        <f t="shared" ca="1" si="72"/>
        <v>0</v>
      </c>
      <c r="DJ38" s="25">
        <f t="shared" ca="1" si="73"/>
        <v>0</v>
      </c>
      <c r="DK38" s="25">
        <f t="shared" ca="1" si="74"/>
        <v>0</v>
      </c>
      <c r="DL38" s="25">
        <f t="shared" ca="1" si="75"/>
        <v>0</v>
      </c>
      <c r="DM38" s="25">
        <f t="shared" ca="1" si="76"/>
        <v>0</v>
      </c>
      <c r="DN38" s="25">
        <f t="shared" ca="1" si="77"/>
        <v>0</v>
      </c>
      <c r="DO38" s="25">
        <f t="shared" ca="1" si="78"/>
        <v>0</v>
      </c>
      <c r="DP38" s="25">
        <f t="shared" ca="1" si="79"/>
        <v>0</v>
      </c>
      <c r="DQ38" s="25">
        <f t="shared" ca="1" si="80"/>
        <v>0</v>
      </c>
      <c r="DR38" s="25">
        <f t="shared" ca="1" si="81"/>
        <v>0</v>
      </c>
      <c r="DS38" s="25">
        <f t="shared" ca="1" si="82"/>
        <v>0</v>
      </c>
      <c r="DT38" s="25">
        <f t="shared" ca="1" si="83"/>
        <v>0</v>
      </c>
      <c r="DU38" s="25">
        <f t="shared" ca="1" si="84"/>
        <v>0</v>
      </c>
      <c r="DV38" s="25">
        <f t="shared" ca="1" si="85"/>
        <v>0</v>
      </c>
      <c r="DW38" s="25">
        <f t="shared" ca="1" si="86"/>
        <v>0</v>
      </c>
      <c r="DX38" s="25">
        <f t="shared" ca="1" si="87"/>
        <v>0</v>
      </c>
      <c r="DY38" s="25">
        <f t="shared" ca="1" si="88"/>
        <v>0</v>
      </c>
      <c r="DZ38" s="25">
        <f t="shared" ca="1" si="89"/>
        <v>0</v>
      </c>
      <c r="EA38" s="25">
        <f t="shared" ca="1" si="90"/>
        <v>0</v>
      </c>
      <c r="EB38" s="25">
        <f t="shared" ca="1" si="91"/>
        <v>0</v>
      </c>
      <c r="EC38" s="25">
        <f t="shared" ca="1" si="92"/>
        <v>0</v>
      </c>
      <c r="ED38" s="25">
        <f t="shared" ca="1" si="93"/>
        <v>0</v>
      </c>
      <c r="EE38" s="25">
        <f t="shared" ca="1" si="94"/>
        <v>0</v>
      </c>
      <c r="EF38" s="25">
        <f t="shared" ca="1" si="95"/>
        <v>0</v>
      </c>
      <c r="EG38" s="25">
        <f t="shared" ca="1" si="96"/>
        <v>0</v>
      </c>
      <c r="EH38" s="25">
        <f t="shared" ca="1" si="97"/>
        <v>0</v>
      </c>
      <c r="EI38" s="25">
        <f t="shared" ca="1" si="98"/>
        <v>0</v>
      </c>
      <c r="EJ38" s="25">
        <f t="shared" ca="1" si="99"/>
        <v>0</v>
      </c>
      <c r="EK38" s="25">
        <f t="shared" ca="1" si="100"/>
        <v>0</v>
      </c>
      <c r="EL38" s="25">
        <f t="shared" ca="1" si="101"/>
        <v>0</v>
      </c>
      <c r="EM38" s="25">
        <f t="shared" ca="1" si="102"/>
        <v>0</v>
      </c>
      <c r="EN38" s="25">
        <f t="shared" ca="1" si="103"/>
        <v>0</v>
      </c>
      <c r="EO38" s="25">
        <f t="shared" ca="1" si="104"/>
        <v>0</v>
      </c>
      <c r="EP38" s="25">
        <f t="shared" ca="1" si="105"/>
        <v>0</v>
      </c>
      <c r="EQ38" s="25">
        <f t="shared" ca="1" si="106"/>
        <v>0</v>
      </c>
      <c r="ER38" s="25">
        <f t="shared" ca="1" si="107"/>
        <v>0</v>
      </c>
      <c r="ES38" s="25">
        <f t="shared" ca="1" si="108"/>
        <v>0</v>
      </c>
      <c r="ET38" s="25">
        <f t="shared" ca="1" si="109"/>
        <v>0</v>
      </c>
      <c r="EU38" s="25">
        <f t="shared" ca="1" si="110"/>
        <v>0</v>
      </c>
      <c r="EV38" s="25">
        <f t="shared" ca="1" si="111"/>
        <v>0</v>
      </c>
      <c r="EW38" s="25">
        <f t="shared" ca="1" si="112"/>
        <v>0</v>
      </c>
      <c r="EX38" s="25">
        <f t="shared" ca="1" si="113"/>
        <v>0</v>
      </c>
      <c r="EY38" s="25">
        <f t="shared" ca="1" si="114"/>
        <v>0</v>
      </c>
      <c r="EZ38" s="25">
        <f t="shared" ca="1" si="115"/>
        <v>0</v>
      </c>
      <c r="FA38" s="25">
        <f t="shared" ca="1" si="116"/>
        <v>0</v>
      </c>
      <c r="FB38" s="25">
        <f t="shared" ca="1" si="117"/>
        <v>0</v>
      </c>
      <c r="FC38" s="25">
        <f t="shared" ca="1" si="118"/>
        <v>0</v>
      </c>
      <c r="FD38" s="25">
        <f t="shared" ca="1" si="119"/>
        <v>0</v>
      </c>
      <c r="FE38" s="25">
        <f t="shared" ca="1" si="120"/>
        <v>0</v>
      </c>
      <c r="FF38" s="25">
        <f t="shared" ca="1" si="121"/>
        <v>0</v>
      </c>
      <c r="FG38" s="25">
        <f t="shared" ca="1" si="122"/>
        <v>0</v>
      </c>
      <c r="FH38" s="25">
        <f t="shared" ca="1" si="123"/>
        <v>0</v>
      </c>
      <c r="FI38" s="25">
        <f t="shared" ca="1" si="124"/>
        <v>0</v>
      </c>
      <c r="FJ38" s="25">
        <f t="shared" ca="1" si="125"/>
        <v>0</v>
      </c>
      <c r="FK38" s="25">
        <f t="shared" ca="1" si="126"/>
        <v>0</v>
      </c>
      <c r="FL38" s="25">
        <f t="shared" ca="1" si="127"/>
        <v>0</v>
      </c>
      <c r="FM38" s="25">
        <f t="shared" ca="1" si="128"/>
        <v>0</v>
      </c>
    </row>
    <row r="39" spans="2:169" ht="15" customHeight="1">
      <c r="B39" s="225">
        <v>32</v>
      </c>
      <c r="C39" s="307" t="s">
        <v>328</v>
      </c>
      <c r="D39" s="312" t="b">
        <v>0</v>
      </c>
      <c r="E39" s="312" t="b">
        <v>1</v>
      </c>
      <c r="F39" s="177" t="str">
        <f>INDEX('11_CATALOGO_CUENTAS'!$H$3:$H$85,$B39,1)</f>
        <v>ALQUILER LA VICTORIA</v>
      </c>
      <c r="G39" s="175"/>
      <c r="H39" s="25">
        <f t="shared" ref="H39:M48" ca="1" si="131">IF(OR(H$9="",H$10=""),"",SUM(OFFSET($O39,0,H$4-1,1,H$5-H$4+1)))</f>
        <v>0</v>
      </c>
      <c r="I39" s="25">
        <f t="shared" ca="1" si="131"/>
        <v>0</v>
      </c>
      <c r="J39" s="25">
        <f t="shared" ca="1" si="131"/>
        <v>0</v>
      </c>
      <c r="K39" s="25">
        <f t="shared" ca="1" si="131"/>
        <v>0</v>
      </c>
      <c r="L39" s="25">
        <f t="shared" ca="1" si="131"/>
        <v>0</v>
      </c>
      <c r="M39" s="25">
        <f t="shared" ca="1" si="131"/>
        <v>0</v>
      </c>
      <c r="O39" s="222">
        <v>0</v>
      </c>
      <c r="P39" s="222">
        <v>0</v>
      </c>
      <c r="Q39" s="222">
        <v>0</v>
      </c>
      <c r="R39" s="222">
        <v>0</v>
      </c>
      <c r="S39" s="222">
        <v>0</v>
      </c>
      <c r="T39" s="222">
        <v>0</v>
      </c>
      <c r="U39" s="222">
        <v>0</v>
      </c>
      <c r="V39" s="222">
        <v>0</v>
      </c>
      <c r="W39" s="222">
        <v>0</v>
      </c>
      <c r="X39" s="222">
        <v>0</v>
      </c>
      <c r="Y39" s="222">
        <v>0</v>
      </c>
      <c r="Z39" s="222">
        <v>0</v>
      </c>
      <c r="AA39" s="222">
        <v>0</v>
      </c>
      <c r="AB39" s="222">
        <v>0</v>
      </c>
      <c r="AC39" s="222">
        <v>0</v>
      </c>
      <c r="AD39" s="222">
        <v>0</v>
      </c>
      <c r="AE39" s="222">
        <v>0</v>
      </c>
      <c r="AF39" s="222">
        <v>0</v>
      </c>
      <c r="AG39" s="222">
        <v>0</v>
      </c>
      <c r="AH39" s="222">
        <v>0</v>
      </c>
      <c r="AI39" s="222">
        <v>0</v>
      </c>
      <c r="AJ39" s="222">
        <v>0</v>
      </c>
      <c r="AK39" s="222">
        <v>0</v>
      </c>
      <c r="AL39" s="222">
        <v>0</v>
      </c>
      <c r="AM39" s="222">
        <v>0</v>
      </c>
      <c r="AN39" s="222">
        <v>0</v>
      </c>
      <c r="AO39" s="222">
        <v>0</v>
      </c>
      <c r="AP39" s="222">
        <v>0</v>
      </c>
      <c r="AQ39" s="222">
        <v>0</v>
      </c>
      <c r="AR39" s="222">
        <v>0</v>
      </c>
      <c r="AS39" s="222">
        <v>0</v>
      </c>
      <c r="AT39" s="222">
        <v>0</v>
      </c>
      <c r="AU39" s="222">
        <v>0</v>
      </c>
      <c r="AV39" s="222">
        <v>0</v>
      </c>
      <c r="AW39" s="222">
        <v>0</v>
      </c>
      <c r="AX39" s="222">
        <v>0</v>
      </c>
      <c r="AY39" s="222">
        <v>0</v>
      </c>
      <c r="AZ39" s="222">
        <v>0</v>
      </c>
      <c r="BA39" s="222">
        <v>0</v>
      </c>
      <c r="BB39" s="222">
        <v>0</v>
      </c>
      <c r="BC39" s="222">
        <v>0</v>
      </c>
      <c r="BD39" s="222">
        <v>0</v>
      </c>
      <c r="BE39" s="222">
        <v>0</v>
      </c>
      <c r="BF39" s="222">
        <v>0</v>
      </c>
      <c r="BG39" s="222">
        <v>0</v>
      </c>
      <c r="BH39" s="222">
        <v>0</v>
      </c>
      <c r="BI39" s="222">
        <v>0</v>
      </c>
      <c r="BJ39" s="222">
        <v>0</v>
      </c>
      <c r="BK39" s="222">
        <v>0</v>
      </c>
      <c r="BL39" s="222">
        <v>0</v>
      </c>
      <c r="BM39" s="222">
        <v>0</v>
      </c>
      <c r="BN39" s="222">
        <v>0</v>
      </c>
      <c r="BO39" s="222">
        <v>0</v>
      </c>
      <c r="BP39" s="222">
        <v>0</v>
      </c>
      <c r="BQ39" s="222">
        <v>0</v>
      </c>
      <c r="BR39" s="222">
        <v>0</v>
      </c>
      <c r="BS39" s="222">
        <v>0</v>
      </c>
      <c r="BT39" s="222">
        <v>0</v>
      </c>
      <c r="BU39" s="222">
        <v>0</v>
      </c>
      <c r="BV39" s="222">
        <v>0</v>
      </c>
      <c r="BW39" s="222">
        <v>0</v>
      </c>
      <c r="BX39" s="222">
        <v>0</v>
      </c>
      <c r="BY39" s="222">
        <v>0</v>
      </c>
      <c r="BZ39" s="222">
        <v>0</v>
      </c>
      <c r="CA39" s="222">
        <v>0</v>
      </c>
      <c r="CB39" s="222">
        <v>0</v>
      </c>
      <c r="CC39" s="222">
        <v>0</v>
      </c>
      <c r="CD39" s="222">
        <v>0</v>
      </c>
      <c r="CE39" s="222">
        <v>0</v>
      </c>
      <c r="CF39" s="222">
        <v>0</v>
      </c>
      <c r="CG39" s="222">
        <v>0</v>
      </c>
      <c r="CH39" s="222">
        <v>0</v>
      </c>
      <c r="CJ39" s="285">
        <v>0</v>
      </c>
      <c r="CK39" s="286">
        <v>1</v>
      </c>
      <c r="CM39" s="25">
        <f t="shared" ref="CM39:CR48" ca="1" si="132">IF(OR(CM$9="",CM$10=""),"",SUM(OFFSET($CT39,0,CM$4-1,1,CM$5-CM$4+1)))</f>
        <v>0</v>
      </c>
      <c r="CN39" s="25">
        <f t="shared" ca="1" si="132"/>
        <v>0</v>
      </c>
      <c r="CO39" s="25">
        <f t="shared" ca="1" si="132"/>
        <v>0</v>
      </c>
      <c r="CP39" s="25">
        <f t="shared" ca="1" si="132"/>
        <v>0</v>
      </c>
      <c r="CQ39" s="25">
        <f t="shared" ca="1" si="132"/>
        <v>0</v>
      </c>
      <c r="CR39" s="25">
        <f t="shared" ca="1" si="132"/>
        <v>0</v>
      </c>
      <c r="CT39" s="25">
        <f t="shared" ca="1" si="57"/>
        <v>0</v>
      </c>
      <c r="CU39" s="25">
        <f t="shared" ca="1" si="58"/>
        <v>0</v>
      </c>
      <c r="CV39" s="25">
        <f t="shared" ca="1" si="59"/>
        <v>0</v>
      </c>
      <c r="CW39" s="25">
        <f t="shared" ca="1" si="60"/>
        <v>0</v>
      </c>
      <c r="CX39" s="25">
        <f t="shared" ca="1" si="61"/>
        <v>0</v>
      </c>
      <c r="CY39" s="25">
        <f t="shared" ca="1" si="62"/>
        <v>0</v>
      </c>
      <c r="CZ39" s="25">
        <f t="shared" ca="1" si="63"/>
        <v>0</v>
      </c>
      <c r="DA39" s="25">
        <f t="shared" ca="1" si="64"/>
        <v>0</v>
      </c>
      <c r="DB39" s="25">
        <f t="shared" ca="1" si="65"/>
        <v>0</v>
      </c>
      <c r="DC39" s="25">
        <f t="shared" ca="1" si="66"/>
        <v>0</v>
      </c>
      <c r="DD39" s="25">
        <f t="shared" ca="1" si="67"/>
        <v>0</v>
      </c>
      <c r="DE39" s="25">
        <f t="shared" ca="1" si="68"/>
        <v>0</v>
      </c>
      <c r="DF39" s="25">
        <f t="shared" ca="1" si="69"/>
        <v>0</v>
      </c>
      <c r="DG39" s="25">
        <f t="shared" ca="1" si="70"/>
        <v>0</v>
      </c>
      <c r="DH39" s="25">
        <f t="shared" ca="1" si="71"/>
        <v>0</v>
      </c>
      <c r="DI39" s="25">
        <f t="shared" ca="1" si="72"/>
        <v>0</v>
      </c>
      <c r="DJ39" s="25">
        <f t="shared" ca="1" si="73"/>
        <v>0</v>
      </c>
      <c r="DK39" s="25">
        <f t="shared" ca="1" si="74"/>
        <v>0</v>
      </c>
      <c r="DL39" s="25">
        <f t="shared" ca="1" si="75"/>
        <v>0</v>
      </c>
      <c r="DM39" s="25">
        <f t="shared" ca="1" si="76"/>
        <v>0</v>
      </c>
      <c r="DN39" s="25">
        <f t="shared" ca="1" si="77"/>
        <v>0</v>
      </c>
      <c r="DO39" s="25">
        <f t="shared" ca="1" si="78"/>
        <v>0</v>
      </c>
      <c r="DP39" s="25">
        <f t="shared" ca="1" si="79"/>
        <v>0</v>
      </c>
      <c r="DQ39" s="25">
        <f t="shared" ca="1" si="80"/>
        <v>0</v>
      </c>
      <c r="DR39" s="25">
        <f t="shared" ca="1" si="81"/>
        <v>0</v>
      </c>
      <c r="DS39" s="25">
        <f t="shared" ca="1" si="82"/>
        <v>0</v>
      </c>
      <c r="DT39" s="25">
        <f t="shared" ca="1" si="83"/>
        <v>0</v>
      </c>
      <c r="DU39" s="25">
        <f t="shared" ca="1" si="84"/>
        <v>0</v>
      </c>
      <c r="DV39" s="25">
        <f t="shared" ca="1" si="85"/>
        <v>0</v>
      </c>
      <c r="DW39" s="25">
        <f t="shared" ca="1" si="86"/>
        <v>0</v>
      </c>
      <c r="DX39" s="25">
        <f t="shared" ca="1" si="87"/>
        <v>0</v>
      </c>
      <c r="DY39" s="25">
        <f t="shared" ca="1" si="88"/>
        <v>0</v>
      </c>
      <c r="DZ39" s="25">
        <f t="shared" ca="1" si="89"/>
        <v>0</v>
      </c>
      <c r="EA39" s="25">
        <f t="shared" ca="1" si="90"/>
        <v>0</v>
      </c>
      <c r="EB39" s="25">
        <f t="shared" ca="1" si="91"/>
        <v>0</v>
      </c>
      <c r="EC39" s="25">
        <f t="shared" ca="1" si="92"/>
        <v>0</v>
      </c>
      <c r="ED39" s="25">
        <f t="shared" ca="1" si="93"/>
        <v>0</v>
      </c>
      <c r="EE39" s="25">
        <f t="shared" ca="1" si="94"/>
        <v>0</v>
      </c>
      <c r="EF39" s="25">
        <f t="shared" ca="1" si="95"/>
        <v>0</v>
      </c>
      <c r="EG39" s="25">
        <f t="shared" ca="1" si="96"/>
        <v>0</v>
      </c>
      <c r="EH39" s="25">
        <f t="shared" ca="1" si="97"/>
        <v>0</v>
      </c>
      <c r="EI39" s="25">
        <f t="shared" ca="1" si="98"/>
        <v>0</v>
      </c>
      <c r="EJ39" s="25">
        <f t="shared" ca="1" si="99"/>
        <v>0</v>
      </c>
      <c r="EK39" s="25">
        <f t="shared" ca="1" si="100"/>
        <v>0</v>
      </c>
      <c r="EL39" s="25">
        <f t="shared" ca="1" si="101"/>
        <v>0</v>
      </c>
      <c r="EM39" s="25">
        <f t="shared" ca="1" si="102"/>
        <v>0</v>
      </c>
      <c r="EN39" s="25">
        <f t="shared" ca="1" si="103"/>
        <v>0</v>
      </c>
      <c r="EO39" s="25">
        <f t="shared" ca="1" si="104"/>
        <v>0</v>
      </c>
      <c r="EP39" s="25">
        <f t="shared" ca="1" si="105"/>
        <v>0</v>
      </c>
      <c r="EQ39" s="25">
        <f t="shared" ca="1" si="106"/>
        <v>0</v>
      </c>
      <c r="ER39" s="25">
        <f t="shared" ca="1" si="107"/>
        <v>0</v>
      </c>
      <c r="ES39" s="25">
        <f t="shared" ca="1" si="108"/>
        <v>0</v>
      </c>
      <c r="ET39" s="25">
        <f t="shared" ca="1" si="109"/>
        <v>0</v>
      </c>
      <c r="EU39" s="25">
        <f t="shared" ca="1" si="110"/>
        <v>0</v>
      </c>
      <c r="EV39" s="25">
        <f t="shared" ca="1" si="111"/>
        <v>0</v>
      </c>
      <c r="EW39" s="25">
        <f t="shared" ca="1" si="112"/>
        <v>0</v>
      </c>
      <c r="EX39" s="25">
        <f t="shared" ca="1" si="113"/>
        <v>0</v>
      </c>
      <c r="EY39" s="25">
        <f t="shared" ca="1" si="114"/>
        <v>0</v>
      </c>
      <c r="EZ39" s="25">
        <f t="shared" ca="1" si="115"/>
        <v>0</v>
      </c>
      <c r="FA39" s="25">
        <f t="shared" ca="1" si="116"/>
        <v>0</v>
      </c>
      <c r="FB39" s="25">
        <f t="shared" ca="1" si="117"/>
        <v>0</v>
      </c>
      <c r="FC39" s="25">
        <f t="shared" ca="1" si="118"/>
        <v>0</v>
      </c>
      <c r="FD39" s="25">
        <f t="shared" ca="1" si="119"/>
        <v>0</v>
      </c>
      <c r="FE39" s="25">
        <f t="shared" ca="1" si="120"/>
        <v>0</v>
      </c>
      <c r="FF39" s="25">
        <f t="shared" ca="1" si="121"/>
        <v>0</v>
      </c>
      <c r="FG39" s="25">
        <f t="shared" ca="1" si="122"/>
        <v>0</v>
      </c>
      <c r="FH39" s="25">
        <f t="shared" ca="1" si="123"/>
        <v>0</v>
      </c>
      <c r="FI39" s="25">
        <f t="shared" ca="1" si="124"/>
        <v>0</v>
      </c>
      <c r="FJ39" s="25">
        <f t="shared" ca="1" si="125"/>
        <v>0</v>
      </c>
      <c r="FK39" s="25">
        <f t="shared" ca="1" si="126"/>
        <v>0</v>
      </c>
      <c r="FL39" s="25">
        <f t="shared" ca="1" si="127"/>
        <v>0</v>
      </c>
      <c r="FM39" s="25">
        <f t="shared" ca="1" si="128"/>
        <v>0</v>
      </c>
    </row>
    <row r="40" spans="2:169" ht="15" customHeight="1">
      <c r="B40" s="225">
        <v>33</v>
      </c>
      <c r="C40" s="307" t="s">
        <v>328</v>
      </c>
      <c r="D40" s="312" t="b">
        <v>1</v>
      </c>
      <c r="E40" s="312" t="b">
        <v>0</v>
      </c>
      <c r="F40" s="177" t="str">
        <f>INDEX('11_CATALOGO_CUENTAS'!$H$3:$H$85,$B40,1)</f>
        <v>ALQUILER CARRETERA MELLA</v>
      </c>
      <c r="G40" s="175"/>
      <c r="H40" s="25">
        <f t="shared" ca="1" si="131"/>
        <v>114.46605000000007</v>
      </c>
      <c r="I40" s="25">
        <f t="shared" ca="1" si="131"/>
        <v>124.9365760000002</v>
      </c>
      <c r="J40" s="25">
        <f t="shared" ca="1" si="131"/>
        <v>137.43023360000021</v>
      </c>
      <c r="K40" s="25">
        <f t="shared" ca="1" si="131"/>
        <v>151.17325696000026</v>
      </c>
      <c r="L40" s="25">
        <f t="shared" ca="1" si="131"/>
        <v>166.29058265600025</v>
      </c>
      <c r="M40" s="25">
        <f t="shared" ca="1" si="131"/>
        <v>182.91964092160032</v>
      </c>
      <c r="O40" s="222">
        <v>8.8733400000000007</v>
      </c>
      <c r="P40" s="222">
        <v>8.8733400000000007</v>
      </c>
      <c r="Q40" s="222">
        <v>8.8733400000000007</v>
      </c>
      <c r="R40" s="222">
        <v>9.7606700000000011</v>
      </c>
      <c r="S40" s="222">
        <v>9.7606699999999975</v>
      </c>
      <c r="T40" s="222">
        <v>9.7606699999999975</v>
      </c>
      <c r="U40" s="222">
        <v>9.7606699999999975</v>
      </c>
      <c r="V40" s="222">
        <v>9.7606699999999975</v>
      </c>
      <c r="W40" s="222">
        <v>9.7606699999999975</v>
      </c>
      <c r="X40" s="222">
        <v>9.7606700000000135</v>
      </c>
      <c r="Y40" s="222">
        <v>9.7606700000000135</v>
      </c>
      <c r="Z40" s="222">
        <v>9.7606700000000135</v>
      </c>
      <c r="AA40" s="222">
        <v>9.7606700000000135</v>
      </c>
      <c r="AB40" s="222">
        <v>9.7606700000000135</v>
      </c>
      <c r="AC40" s="222">
        <v>9.7606700000000135</v>
      </c>
      <c r="AD40" s="222">
        <v>9.7606700000000135</v>
      </c>
      <c r="AE40" s="222">
        <v>10.736737000000016</v>
      </c>
      <c r="AF40" s="222">
        <v>10.736737000000016</v>
      </c>
      <c r="AG40" s="222">
        <v>10.736737000000016</v>
      </c>
      <c r="AH40" s="222">
        <v>10.736737000000016</v>
      </c>
      <c r="AI40" s="222">
        <v>10.736737000000016</v>
      </c>
      <c r="AJ40" s="222">
        <v>10.736737000000016</v>
      </c>
      <c r="AK40" s="222">
        <v>10.736737000000016</v>
      </c>
      <c r="AL40" s="222">
        <v>10.736737000000016</v>
      </c>
      <c r="AM40" s="222">
        <v>10.736737000000016</v>
      </c>
      <c r="AN40" s="222">
        <v>10.736737000000016</v>
      </c>
      <c r="AO40" s="222">
        <v>10.736737000000016</v>
      </c>
      <c r="AP40" s="222">
        <v>10.736737000000016</v>
      </c>
      <c r="AQ40" s="222">
        <v>11.810410700000018</v>
      </c>
      <c r="AR40" s="222">
        <v>11.810410700000018</v>
      </c>
      <c r="AS40" s="222">
        <v>11.810410700000018</v>
      </c>
      <c r="AT40" s="222">
        <v>11.810410700000018</v>
      </c>
      <c r="AU40" s="222">
        <v>11.810410700000018</v>
      </c>
      <c r="AV40" s="222">
        <v>11.810410700000018</v>
      </c>
      <c r="AW40" s="222">
        <v>11.810410700000018</v>
      </c>
      <c r="AX40" s="222">
        <v>11.810410700000018</v>
      </c>
      <c r="AY40" s="222">
        <v>11.810410700000018</v>
      </c>
      <c r="AZ40" s="222">
        <v>11.810410700000018</v>
      </c>
      <c r="BA40" s="222">
        <v>11.810410700000018</v>
      </c>
      <c r="BB40" s="222">
        <v>11.810410700000018</v>
      </c>
      <c r="BC40" s="222">
        <v>12.991451770000021</v>
      </c>
      <c r="BD40" s="222">
        <v>12.991451770000021</v>
      </c>
      <c r="BE40" s="222">
        <v>12.991451770000021</v>
      </c>
      <c r="BF40" s="222">
        <v>12.991451770000021</v>
      </c>
      <c r="BG40" s="222">
        <v>12.991451770000021</v>
      </c>
      <c r="BH40" s="222">
        <v>12.991451770000021</v>
      </c>
      <c r="BI40" s="222">
        <v>12.991451770000021</v>
      </c>
      <c r="BJ40" s="222">
        <v>12.991451770000021</v>
      </c>
      <c r="BK40" s="222">
        <v>12.991451770000021</v>
      </c>
      <c r="BL40" s="222">
        <v>12.991451770000021</v>
      </c>
      <c r="BM40" s="222">
        <v>12.991451770000021</v>
      </c>
      <c r="BN40" s="222">
        <v>12.991451770000021</v>
      </c>
      <c r="BO40" s="222">
        <v>14.290596947000024</v>
      </c>
      <c r="BP40" s="222">
        <v>14.290596947000024</v>
      </c>
      <c r="BQ40" s="222">
        <v>14.290596947000024</v>
      </c>
      <c r="BR40" s="222">
        <v>14.290596947000024</v>
      </c>
      <c r="BS40" s="222">
        <v>14.290596947000024</v>
      </c>
      <c r="BT40" s="222">
        <v>14.290596947000024</v>
      </c>
      <c r="BU40" s="222">
        <v>14.290596947000024</v>
      </c>
      <c r="BV40" s="222">
        <v>14.290596947000024</v>
      </c>
      <c r="BW40" s="222">
        <v>14.290596947000024</v>
      </c>
      <c r="BX40" s="222">
        <v>14.290596947000024</v>
      </c>
      <c r="BY40" s="222">
        <v>14.290596947000024</v>
      </c>
      <c r="BZ40" s="222">
        <v>14.290596947000024</v>
      </c>
      <c r="CA40" s="222">
        <v>15.719656641700027</v>
      </c>
      <c r="CB40" s="222">
        <v>15.719656641700027</v>
      </c>
      <c r="CC40" s="222">
        <v>15.719656641700027</v>
      </c>
      <c r="CD40" s="222">
        <v>15.719656641700027</v>
      </c>
      <c r="CE40" s="222">
        <v>15.719656641700027</v>
      </c>
      <c r="CF40" s="222">
        <v>15.719656641700027</v>
      </c>
      <c r="CG40" s="222">
        <v>15.719656641700027</v>
      </c>
      <c r="CH40" s="222">
        <v>15.719656641700027</v>
      </c>
      <c r="CJ40" s="285">
        <v>0</v>
      </c>
      <c r="CK40" s="286">
        <v>0.9</v>
      </c>
      <c r="CM40" s="25">
        <f t="shared" ca="1" si="132"/>
        <v>103.01944500000005</v>
      </c>
      <c r="CN40" s="25">
        <f t="shared" ca="1" si="132"/>
        <v>112.4429184000002</v>
      </c>
      <c r="CO40" s="25">
        <f t="shared" ca="1" si="132"/>
        <v>123.68721024000017</v>
      </c>
      <c r="CP40" s="25">
        <f t="shared" ca="1" si="132"/>
        <v>136.05593126400018</v>
      </c>
      <c r="CQ40" s="25">
        <f t="shared" ca="1" si="132"/>
        <v>149.66152439040027</v>
      </c>
      <c r="CR40" s="25">
        <f t="shared" ca="1" si="132"/>
        <v>164.62767682944028</v>
      </c>
      <c r="CT40" s="25">
        <f t="shared" ca="1" si="57"/>
        <v>7.9860060000000006</v>
      </c>
      <c r="CU40" s="25">
        <f t="shared" ca="1" si="58"/>
        <v>7.9860060000000006</v>
      </c>
      <c r="CV40" s="25">
        <f t="shared" ca="1" si="59"/>
        <v>7.9860060000000006</v>
      </c>
      <c r="CW40" s="25">
        <f t="shared" ca="1" si="60"/>
        <v>8.7846030000000006</v>
      </c>
      <c r="CX40" s="25">
        <f t="shared" ca="1" si="61"/>
        <v>8.7846029999999988</v>
      </c>
      <c r="CY40" s="25">
        <f t="shared" ca="1" si="62"/>
        <v>8.7846029999999988</v>
      </c>
      <c r="CZ40" s="25">
        <f t="shared" ca="1" si="63"/>
        <v>8.7846029999999988</v>
      </c>
      <c r="DA40" s="25">
        <f t="shared" ca="1" si="64"/>
        <v>8.7846029999999988</v>
      </c>
      <c r="DB40" s="25">
        <f t="shared" ca="1" si="65"/>
        <v>8.7846029999999988</v>
      </c>
      <c r="DC40" s="25">
        <f t="shared" ca="1" si="66"/>
        <v>8.784603000000013</v>
      </c>
      <c r="DD40" s="25">
        <f t="shared" ca="1" si="67"/>
        <v>8.784603000000013</v>
      </c>
      <c r="DE40" s="25">
        <f t="shared" ca="1" si="68"/>
        <v>8.784603000000013</v>
      </c>
      <c r="DF40" s="25">
        <f t="shared" ca="1" si="69"/>
        <v>8.784603000000013</v>
      </c>
      <c r="DG40" s="25">
        <f t="shared" ca="1" si="70"/>
        <v>8.784603000000013</v>
      </c>
      <c r="DH40" s="25">
        <f t="shared" ca="1" si="71"/>
        <v>8.784603000000013</v>
      </c>
      <c r="DI40" s="25">
        <f t="shared" ca="1" si="72"/>
        <v>8.784603000000013</v>
      </c>
      <c r="DJ40" s="25">
        <f t="shared" ca="1" si="73"/>
        <v>9.6630633000000152</v>
      </c>
      <c r="DK40" s="25">
        <f t="shared" ca="1" si="74"/>
        <v>9.6630633000000152</v>
      </c>
      <c r="DL40" s="25">
        <f t="shared" ca="1" si="75"/>
        <v>9.6630633000000152</v>
      </c>
      <c r="DM40" s="25">
        <f t="shared" ca="1" si="76"/>
        <v>9.6630633000000152</v>
      </c>
      <c r="DN40" s="25">
        <f t="shared" ca="1" si="77"/>
        <v>9.6630633000000152</v>
      </c>
      <c r="DO40" s="25">
        <f t="shared" ca="1" si="78"/>
        <v>9.6630633000000152</v>
      </c>
      <c r="DP40" s="25">
        <f t="shared" ca="1" si="79"/>
        <v>9.6630633000000152</v>
      </c>
      <c r="DQ40" s="25">
        <f t="shared" ca="1" si="80"/>
        <v>9.6630633000000152</v>
      </c>
      <c r="DR40" s="25">
        <f t="shared" ca="1" si="81"/>
        <v>9.6630633000000152</v>
      </c>
      <c r="DS40" s="25">
        <f t="shared" ca="1" si="82"/>
        <v>9.6630633000000152</v>
      </c>
      <c r="DT40" s="25">
        <f t="shared" ca="1" si="83"/>
        <v>9.6630633000000152</v>
      </c>
      <c r="DU40" s="25">
        <f t="shared" ca="1" si="84"/>
        <v>9.6630633000000152</v>
      </c>
      <c r="DV40" s="25">
        <f t="shared" ca="1" si="85"/>
        <v>10.629369630000017</v>
      </c>
      <c r="DW40" s="25">
        <f t="shared" ca="1" si="86"/>
        <v>10.629369630000017</v>
      </c>
      <c r="DX40" s="25">
        <f t="shared" ca="1" si="87"/>
        <v>10.629369630000017</v>
      </c>
      <c r="DY40" s="25">
        <f t="shared" ca="1" si="88"/>
        <v>10.629369630000017</v>
      </c>
      <c r="DZ40" s="25">
        <f t="shared" ca="1" si="89"/>
        <v>10.629369630000017</v>
      </c>
      <c r="EA40" s="25">
        <f t="shared" ca="1" si="90"/>
        <v>10.629369630000017</v>
      </c>
      <c r="EB40" s="25">
        <f t="shared" ca="1" si="91"/>
        <v>10.629369630000017</v>
      </c>
      <c r="EC40" s="25">
        <f t="shared" ca="1" si="92"/>
        <v>10.629369630000017</v>
      </c>
      <c r="ED40" s="25">
        <f t="shared" ca="1" si="93"/>
        <v>10.629369630000017</v>
      </c>
      <c r="EE40" s="25">
        <f t="shared" ca="1" si="94"/>
        <v>10.629369630000017</v>
      </c>
      <c r="EF40" s="25">
        <f t="shared" ca="1" si="95"/>
        <v>10.629369630000017</v>
      </c>
      <c r="EG40" s="25">
        <f t="shared" ca="1" si="96"/>
        <v>10.629369630000017</v>
      </c>
      <c r="EH40" s="25">
        <f t="shared" ca="1" si="97"/>
        <v>11.692306593000019</v>
      </c>
      <c r="EI40" s="25">
        <f t="shared" ca="1" si="98"/>
        <v>11.692306593000019</v>
      </c>
      <c r="EJ40" s="25">
        <f t="shared" ca="1" si="99"/>
        <v>11.692306593000019</v>
      </c>
      <c r="EK40" s="25">
        <f t="shared" ca="1" si="100"/>
        <v>11.692306593000019</v>
      </c>
      <c r="EL40" s="25">
        <f t="shared" ca="1" si="101"/>
        <v>11.692306593000019</v>
      </c>
      <c r="EM40" s="25">
        <f t="shared" ca="1" si="102"/>
        <v>11.692306593000019</v>
      </c>
      <c r="EN40" s="25">
        <f t="shared" ca="1" si="103"/>
        <v>11.692306593000019</v>
      </c>
      <c r="EO40" s="25">
        <f t="shared" ca="1" si="104"/>
        <v>11.692306593000019</v>
      </c>
      <c r="EP40" s="25">
        <f t="shared" ca="1" si="105"/>
        <v>11.692306593000019</v>
      </c>
      <c r="EQ40" s="25">
        <f t="shared" ca="1" si="106"/>
        <v>11.692306593000019</v>
      </c>
      <c r="ER40" s="25">
        <f t="shared" ca="1" si="107"/>
        <v>11.692306593000019</v>
      </c>
      <c r="ES40" s="25">
        <f t="shared" ca="1" si="108"/>
        <v>11.692306593000019</v>
      </c>
      <c r="ET40" s="25">
        <f t="shared" ca="1" si="109"/>
        <v>12.861537252300021</v>
      </c>
      <c r="EU40" s="25">
        <f t="shared" ca="1" si="110"/>
        <v>12.861537252300021</v>
      </c>
      <c r="EV40" s="25">
        <f t="shared" ca="1" si="111"/>
        <v>12.861537252300021</v>
      </c>
      <c r="EW40" s="25">
        <f t="shared" ca="1" si="112"/>
        <v>12.861537252300021</v>
      </c>
      <c r="EX40" s="25">
        <f t="shared" ca="1" si="113"/>
        <v>12.861537252300021</v>
      </c>
      <c r="EY40" s="25">
        <f t="shared" ca="1" si="114"/>
        <v>12.861537252300021</v>
      </c>
      <c r="EZ40" s="25">
        <f t="shared" ca="1" si="115"/>
        <v>12.861537252300021</v>
      </c>
      <c r="FA40" s="25">
        <f t="shared" ca="1" si="116"/>
        <v>12.861537252300021</v>
      </c>
      <c r="FB40" s="25">
        <f t="shared" ca="1" si="117"/>
        <v>12.861537252300021</v>
      </c>
      <c r="FC40" s="25">
        <f t="shared" ca="1" si="118"/>
        <v>12.861537252300021</v>
      </c>
      <c r="FD40" s="25">
        <f t="shared" ca="1" si="119"/>
        <v>12.861537252300021</v>
      </c>
      <c r="FE40" s="25">
        <f t="shared" ca="1" si="120"/>
        <v>12.861537252300021</v>
      </c>
      <c r="FF40" s="25">
        <f t="shared" ca="1" si="121"/>
        <v>14.147690977530024</v>
      </c>
      <c r="FG40" s="25">
        <f t="shared" ca="1" si="122"/>
        <v>14.147690977530024</v>
      </c>
      <c r="FH40" s="25">
        <f t="shared" ca="1" si="123"/>
        <v>14.147690977530024</v>
      </c>
      <c r="FI40" s="25">
        <f t="shared" ca="1" si="124"/>
        <v>14.147690977530024</v>
      </c>
      <c r="FJ40" s="25">
        <f t="shared" ca="1" si="125"/>
        <v>14.147690977530024</v>
      </c>
      <c r="FK40" s="25">
        <f t="shared" ca="1" si="126"/>
        <v>14.147690977530024</v>
      </c>
      <c r="FL40" s="25">
        <f t="shared" ca="1" si="127"/>
        <v>14.147690977530024</v>
      </c>
      <c r="FM40" s="25">
        <f t="shared" ca="1" si="128"/>
        <v>14.147690977530024</v>
      </c>
    </row>
    <row r="41" spans="2:169" ht="15" customHeight="1">
      <c r="B41" s="225">
        <v>34</v>
      </c>
      <c r="C41" s="307" t="s">
        <v>328</v>
      </c>
      <c r="D41" s="312" t="b">
        <v>0</v>
      </c>
      <c r="E41" s="312" t="b">
        <v>1</v>
      </c>
      <c r="F41" s="177" t="str">
        <f>INDEX('11_CATALOGO_CUENTAS'!$H$3:$H$85,$B41,1)</f>
        <v>ALQUILER MEGACENTRO</v>
      </c>
      <c r="G41" s="175"/>
      <c r="H41" s="25">
        <f t="shared" ca="1" si="131"/>
        <v>306.27723005749999</v>
      </c>
      <c r="I41" s="25">
        <f t="shared" ca="1" si="131"/>
        <v>297.32642411456231</v>
      </c>
      <c r="J41" s="25">
        <f t="shared" ca="1" si="131"/>
        <v>304.61390817916617</v>
      </c>
      <c r="K41" s="25">
        <f t="shared" ca="1" si="131"/>
        <v>309.04123151073992</v>
      </c>
      <c r="L41" s="25">
        <f t="shared" ca="1" si="131"/>
        <v>312.13164382584728</v>
      </c>
      <c r="M41" s="25">
        <f t="shared" ca="1" si="131"/>
        <v>314.99166481423924</v>
      </c>
      <c r="O41" s="222">
        <v>19.686540000000001</v>
      </c>
      <c r="P41" s="222">
        <v>19.73903</v>
      </c>
      <c r="Q41" s="222">
        <v>19.896360000000001</v>
      </c>
      <c r="R41" s="222">
        <v>19.896519999999995</v>
      </c>
      <c r="S41" s="222">
        <v>19.896520000000002</v>
      </c>
      <c r="T41" s="222">
        <v>20.027770000000004</v>
      </c>
      <c r="U41" s="222">
        <v>20.043509999999994</v>
      </c>
      <c r="V41" s="222">
        <v>20.08026000000001</v>
      </c>
      <c r="W41" s="222">
        <v>20.080259999999981</v>
      </c>
      <c r="X41" s="222">
        <v>78.247380000000007</v>
      </c>
      <c r="Y41" s="222">
        <v>24.302069469999992</v>
      </c>
      <c r="Z41" s="222">
        <v>24.381010587499993</v>
      </c>
      <c r="AA41" s="222">
        <v>24.44196311396874</v>
      </c>
      <c r="AB41" s="222">
        <v>24.502915640437489</v>
      </c>
      <c r="AC41" s="222">
        <v>24.563868166906239</v>
      </c>
      <c r="AD41" s="222">
        <v>24.624820693374989</v>
      </c>
      <c r="AE41" s="222">
        <v>24.685773219843739</v>
      </c>
      <c r="AF41" s="222">
        <v>24.746725746312485</v>
      </c>
      <c r="AG41" s="222">
        <v>24.807678272781235</v>
      </c>
      <c r="AH41" s="222">
        <v>24.868630799249985</v>
      </c>
      <c r="AI41" s="222">
        <v>24.929583325718735</v>
      </c>
      <c r="AJ41" s="222">
        <v>24.990535852187485</v>
      </c>
      <c r="AK41" s="222">
        <v>25.051488378656234</v>
      </c>
      <c r="AL41" s="222">
        <v>25.112440905124981</v>
      </c>
      <c r="AM41" s="222">
        <v>25.154294973300193</v>
      </c>
      <c r="AN41" s="222">
        <v>25.196149041475401</v>
      </c>
      <c r="AO41" s="222">
        <v>25.238003109650613</v>
      </c>
      <c r="AP41" s="222">
        <v>25.279857177825821</v>
      </c>
      <c r="AQ41" s="222">
        <v>25.321711246001033</v>
      </c>
      <c r="AR41" s="222">
        <v>25.363565314176242</v>
      </c>
      <c r="AS41" s="222">
        <v>25.405419382351454</v>
      </c>
      <c r="AT41" s="222">
        <v>25.447273450526662</v>
      </c>
      <c r="AU41" s="222">
        <v>25.489127518701874</v>
      </c>
      <c r="AV41" s="222">
        <v>25.530981586877083</v>
      </c>
      <c r="AW41" s="222">
        <v>25.572835655052295</v>
      </c>
      <c r="AX41" s="222">
        <v>25.614689723227503</v>
      </c>
      <c r="AY41" s="222">
        <v>25.636035297996862</v>
      </c>
      <c r="AZ41" s="222">
        <v>25.657380872766218</v>
      </c>
      <c r="BA41" s="222">
        <v>25.678726447535574</v>
      </c>
      <c r="BB41" s="222">
        <v>25.700072022304933</v>
      </c>
      <c r="BC41" s="222">
        <v>25.721417597074289</v>
      </c>
      <c r="BD41" s="222">
        <v>25.742763171843649</v>
      </c>
      <c r="BE41" s="222">
        <v>25.764108746613005</v>
      </c>
      <c r="BF41" s="222">
        <v>25.78545432138236</v>
      </c>
      <c r="BG41" s="222">
        <v>25.80679989615172</v>
      </c>
      <c r="BH41" s="222">
        <v>25.828145470921076</v>
      </c>
      <c r="BI41" s="222">
        <v>25.849491045690435</v>
      </c>
      <c r="BJ41" s="222">
        <v>25.870836620459791</v>
      </c>
      <c r="BK41" s="222">
        <v>25.892395650976841</v>
      </c>
      <c r="BL41" s="222">
        <v>25.913954681493887</v>
      </c>
      <c r="BM41" s="222">
        <v>25.935513712010938</v>
      </c>
      <c r="BN41" s="222">
        <v>25.957072742527988</v>
      </c>
      <c r="BO41" s="222">
        <v>25.978631773045034</v>
      </c>
      <c r="BP41" s="222">
        <v>26.000190803562084</v>
      </c>
      <c r="BQ41" s="222">
        <v>26.021749834079134</v>
      </c>
      <c r="BR41" s="222">
        <v>26.043308864596185</v>
      </c>
      <c r="BS41" s="222">
        <v>26.064867895113231</v>
      </c>
      <c r="BT41" s="222">
        <v>26.086426925630281</v>
      </c>
      <c r="BU41" s="222">
        <v>26.107985956147331</v>
      </c>
      <c r="BV41" s="222">
        <v>26.129544986664378</v>
      </c>
      <c r="BW41" s="222">
        <v>26.129544986664378</v>
      </c>
      <c r="BX41" s="222">
        <v>26.151319607486602</v>
      </c>
      <c r="BY41" s="222">
        <v>26.173094228308823</v>
      </c>
      <c r="BZ41" s="222">
        <v>26.194868849131044</v>
      </c>
      <c r="CA41" s="222">
        <v>26.216643469953269</v>
      </c>
      <c r="CB41" s="222">
        <v>26.23841809077549</v>
      </c>
      <c r="CC41" s="222">
        <v>26.260192711597711</v>
      </c>
      <c r="CD41" s="222">
        <v>26.281967332419931</v>
      </c>
      <c r="CE41" s="222">
        <v>26.303741953242156</v>
      </c>
      <c r="CF41" s="222">
        <v>26.325516574064377</v>
      </c>
      <c r="CG41" s="222">
        <v>26.347291194886598</v>
      </c>
      <c r="CH41" s="222">
        <v>26.369065815708822</v>
      </c>
      <c r="CJ41" s="285">
        <v>0</v>
      </c>
      <c r="CK41" s="286">
        <v>1</v>
      </c>
      <c r="CM41" s="25">
        <f t="shared" ca="1" si="132"/>
        <v>306.27723005749999</v>
      </c>
      <c r="CN41" s="25">
        <f t="shared" ca="1" si="132"/>
        <v>297.32642411456231</v>
      </c>
      <c r="CO41" s="25">
        <f t="shared" ca="1" si="132"/>
        <v>304.61390817916617</v>
      </c>
      <c r="CP41" s="25">
        <f t="shared" ca="1" si="132"/>
        <v>309.04123151073992</v>
      </c>
      <c r="CQ41" s="25">
        <f t="shared" ca="1" si="132"/>
        <v>312.13164382584728</v>
      </c>
      <c r="CR41" s="25">
        <f t="shared" ca="1" si="132"/>
        <v>314.99166481423924</v>
      </c>
      <c r="CT41" s="25">
        <f t="shared" ca="1" si="57"/>
        <v>19.686540000000001</v>
      </c>
      <c r="CU41" s="25">
        <f t="shared" ca="1" si="58"/>
        <v>19.73903</v>
      </c>
      <c r="CV41" s="25">
        <f t="shared" ca="1" si="59"/>
        <v>19.896360000000001</v>
      </c>
      <c r="CW41" s="25">
        <f t="shared" ca="1" si="60"/>
        <v>19.896519999999995</v>
      </c>
      <c r="CX41" s="25">
        <f t="shared" ca="1" si="61"/>
        <v>19.896520000000002</v>
      </c>
      <c r="CY41" s="25">
        <f t="shared" ca="1" si="62"/>
        <v>20.027770000000004</v>
      </c>
      <c r="CZ41" s="25">
        <f t="shared" ca="1" si="63"/>
        <v>20.043509999999994</v>
      </c>
      <c r="DA41" s="25">
        <f t="shared" ca="1" si="64"/>
        <v>20.08026000000001</v>
      </c>
      <c r="DB41" s="25">
        <f t="shared" ca="1" si="65"/>
        <v>20.080259999999981</v>
      </c>
      <c r="DC41" s="25">
        <f t="shared" ca="1" si="66"/>
        <v>78.247380000000007</v>
      </c>
      <c r="DD41" s="25">
        <f t="shared" ca="1" si="67"/>
        <v>24.302069469999992</v>
      </c>
      <c r="DE41" s="25">
        <f t="shared" ca="1" si="68"/>
        <v>24.381010587499993</v>
      </c>
      <c r="DF41" s="25">
        <f t="shared" ca="1" si="69"/>
        <v>24.44196311396874</v>
      </c>
      <c r="DG41" s="25">
        <f t="shared" ca="1" si="70"/>
        <v>24.502915640437489</v>
      </c>
      <c r="DH41" s="25">
        <f t="shared" ca="1" si="71"/>
        <v>24.563868166906239</v>
      </c>
      <c r="DI41" s="25">
        <f t="shared" ca="1" si="72"/>
        <v>24.624820693374989</v>
      </c>
      <c r="DJ41" s="25">
        <f t="shared" ca="1" si="73"/>
        <v>24.685773219843739</v>
      </c>
      <c r="DK41" s="25">
        <f t="shared" ca="1" si="74"/>
        <v>24.746725746312485</v>
      </c>
      <c r="DL41" s="25">
        <f t="shared" ca="1" si="75"/>
        <v>24.807678272781235</v>
      </c>
      <c r="DM41" s="25">
        <f t="shared" ca="1" si="76"/>
        <v>24.868630799249985</v>
      </c>
      <c r="DN41" s="25">
        <f t="shared" ca="1" si="77"/>
        <v>24.929583325718735</v>
      </c>
      <c r="DO41" s="25">
        <f t="shared" ca="1" si="78"/>
        <v>24.990535852187485</v>
      </c>
      <c r="DP41" s="25">
        <f t="shared" ca="1" si="79"/>
        <v>25.051488378656234</v>
      </c>
      <c r="DQ41" s="25">
        <f t="shared" ca="1" si="80"/>
        <v>25.112440905124981</v>
      </c>
      <c r="DR41" s="25">
        <f t="shared" ca="1" si="81"/>
        <v>25.154294973300193</v>
      </c>
      <c r="DS41" s="25">
        <f t="shared" ca="1" si="82"/>
        <v>25.196149041475401</v>
      </c>
      <c r="DT41" s="25">
        <f t="shared" ca="1" si="83"/>
        <v>25.238003109650613</v>
      </c>
      <c r="DU41" s="25">
        <f t="shared" ca="1" si="84"/>
        <v>25.279857177825821</v>
      </c>
      <c r="DV41" s="25">
        <f t="shared" ca="1" si="85"/>
        <v>25.321711246001033</v>
      </c>
      <c r="DW41" s="25">
        <f t="shared" ca="1" si="86"/>
        <v>25.363565314176242</v>
      </c>
      <c r="DX41" s="25">
        <f t="shared" ca="1" si="87"/>
        <v>25.405419382351454</v>
      </c>
      <c r="DY41" s="25">
        <f t="shared" ca="1" si="88"/>
        <v>25.447273450526662</v>
      </c>
      <c r="DZ41" s="25">
        <f t="shared" ca="1" si="89"/>
        <v>25.489127518701874</v>
      </c>
      <c r="EA41" s="25">
        <f t="shared" ca="1" si="90"/>
        <v>25.530981586877083</v>
      </c>
      <c r="EB41" s="25">
        <f t="shared" ca="1" si="91"/>
        <v>25.572835655052295</v>
      </c>
      <c r="EC41" s="25">
        <f t="shared" ca="1" si="92"/>
        <v>25.614689723227503</v>
      </c>
      <c r="ED41" s="25">
        <f t="shared" ca="1" si="93"/>
        <v>25.636035297996862</v>
      </c>
      <c r="EE41" s="25">
        <f t="shared" ca="1" si="94"/>
        <v>25.657380872766218</v>
      </c>
      <c r="EF41" s="25">
        <f t="shared" ca="1" si="95"/>
        <v>25.678726447535574</v>
      </c>
      <c r="EG41" s="25">
        <f t="shared" ca="1" si="96"/>
        <v>25.700072022304933</v>
      </c>
      <c r="EH41" s="25">
        <f t="shared" ca="1" si="97"/>
        <v>25.721417597074289</v>
      </c>
      <c r="EI41" s="25">
        <f t="shared" ca="1" si="98"/>
        <v>25.742763171843649</v>
      </c>
      <c r="EJ41" s="25">
        <f t="shared" ca="1" si="99"/>
        <v>25.764108746613005</v>
      </c>
      <c r="EK41" s="25">
        <f t="shared" ca="1" si="100"/>
        <v>25.78545432138236</v>
      </c>
      <c r="EL41" s="25">
        <f t="shared" ca="1" si="101"/>
        <v>25.80679989615172</v>
      </c>
      <c r="EM41" s="25">
        <f t="shared" ca="1" si="102"/>
        <v>25.828145470921076</v>
      </c>
      <c r="EN41" s="25">
        <f t="shared" ca="1" si="103"/>
        <v>25.849491045690435</v>
      </c>
      <c r="EO41" s="25">
        <f t="shared" ca="1" si="104"/>
        <v>25.870836620459791</v>
      </c>
      <c r="EP41" s="25">
        <f t="shared" ca="1" si="105"/>
        <v>25.892395650976841</v>
      </c>
      <c r="EQ41" s="25">
        <f t="shared" ca="1" si="106"/>
        <v>25.913954681493887</v>
      </c>
      <c r="ER41" s="25">
        <f t="shared" ca="1" si="107"/>
        <v>25.935513712010938</v>
      </c>
      <c r="ES41" s="25">
        <f t="shared" ca="1" si="108"/>
        <v>25.957072742527988</v>
      </c>
      <c r="ET41" s="25">
        <f t="shared" ca="1" si="109"/>
        <v>25.978631773045034</v>
      </c>
      <c r="EU41" s="25">
        <f t="shared" ca="1" si="110"/>
        <v>26.000190803562084</v>
      </c>
      <c r="EV41" s="25">
        <f t="shared" ca="1" si="111"/>
        <v>26.021749834079134</v>
      </c>
      <c r="EW41" s="25">
        <f t="shared" ca="1" si="112"/>
        <v>26.043308864596185</v>
      </c>
      <c r="EX41" s="25">
        <f t="shared" ca="1" si="113"/>
        <v>26.064867895113231</v>
      </c>
      <c r="EY41" s="25">
        <f t="shared" ca="1" si="114"/>
        <v>26.086426925630281</v>
      </c>
      <c r="EZ41" s="25">
        <f t="shared" ca="1" si="115"/>
        <v>26.107985956147331</v>
      </c>
      <c r="FA41" s="25">
        <f t="shared" ca="1" si="116"/>
        <v>26.129544986664378</v>
      </c>
      <c r="FB41" s="25">
        <f t="shared" ca="1" si="117"/>
        <v>26.129544986664378</v>
      </c>
      <c r="FC41" s="25">
        <f t="shared" ca="1" si="118"/>
        <v>26.151319607486602</v>
      </c>
      <c r="FD41" s="25">
        <f t="shared" ca="1" si="119"/>
        <v>26.173094228308823</v>
      </c>
      <c r="FE41" s="25">
        <f t="shared" ca="1" si="120"/>
        <v>26.194868849131044</v>
      </c>
      <c r="FF41" s="25">
        <f t="shared" ca="1" si="121"/>
        <v>26.216643469953269</v>
      </c>
      <c r="FG41" s="25">
        <f t="shared" ca="1" si="122"/>
        <v>26.23841809077549</v>
      </c>
      <c r="FH41" s="25">
        <f t="shared" ca="1" si="123"/>
        <v>26.260192711597711</v>
      </c>
      <c r="FI41" s="25">
        <f t="shared" ca="1" si="124"/>
        <v>26.281967332419931</v>
      </c>
      <c r="FJ41" s="25">
        <f t="shared" ca="1" si="125"/>
        <v>26.303741953242156</v>
      </c>
      <c r="FK41" s="25">
        <f t="shared" ca="1" si="126"/>
        <v>26.325516574064377</v>
      </c>
      <c r="FL41" s="25">
        <f t="shared" ca="1" si="127"/>
        <v>26.347291194886598</v>
      </c>
      <c r="FM41" s="25">
        <f t="shared" ca="1" si="128"/>
        <v>26.369065815708822</v>
      </c>
    </row>
    <row r="42" spans="2:169" ht="15" customHeight="1">
      <c r="B42" s="225">
        <v>35</v>
      </c>
      <c r="C42" s="307" t="s">
        <v>328</v>
      </c>
      <c r="D42" s="312" t="b">
        <v>0</v>
      </c>
      <c r="E42" s="312" t="b">
        <v>0</v>
      </c>
      <c r="F42" s="177" t="str">
        <f>INDEX('11_CATALOGO_CUENTAS'!$H$3:$H$85,$B42,1)</f>
        <v>ELECTRICIDAD OFICINA PRINCIPAL</v>
      </c>
      <c r="G42" s="175"/>
      <c r="H42" s="25">
        <f t="shared" ca="1" si="131"/>
        <v>1178.16327</v>
      </c>
      <c r="I42" s="25">
        <f t="shared" ca="1" si="131"/>
        <v>1237.0714334999996</v>
      </c>
      <c r="J42" s="25">
        <f t="shared" ca="1" si="131"/>
        <v>1298.9250051749996</v>
      </c>
      <c r="K42" s="25">
        <f t="shared" ca="1" si="131"/>
        <v>1363.8712554337499</v>
      </c>
      <c r="L42" s="25">
        <f t="shared" ca="1" si="131"/>
        <v>1432.0648182054376</v>
      </c>
      <c r="M42" s="25">
        <f t="shared" ca="1" si="131"/>
        <v>1503.6680591157099</v>
      </c>
      <c r="O42" s="222">
        <v>90.762860000000003</v>
      </c>
      <c r="P42" s="222">
        <v>0</v>
      </c>
      <c r="Q42" s="222">
        <v>173.99932000000001</v>
      </c>
      <c r="R42" s="222">
        <v>76.597600000000028</v>
      </c>
      <c r="S42" s="222">
        <v>86.274399999999972</v>
      </c>
      <c r="T42" s="222">
        <v>103.35193</v>
      </c>
      <c r="U42" s="222">
        <v>106.80949</v>
      </c>
      <c r="V42" s="222">
        <v>101.58229000000004</v>
      </c>
      <c r="W42" s="222">
        <v>116.68308999999996</v>
      </c>
      <c r="X42" s="222">
        <v>116.10229000000004</v>
      </c>
      <c r="Y42" s="222">
        <v>103</v>
      </c>
      <c r="Z42" s="222">
        <v>103</v>
      </c>
      <c r="AA42" s="222">
        <v>103.089286125</v>
      </c>
      <c r="AB42" s="222">
        <v>103.089286125</v>
      </c>
      <c r="AC42" s="222">
        <v>103.089286125</v>
      </c>
      <c r="AD42" s="222">
        <v>103.089286125</v>
      </c>
      <c r="AE42" s="222">
        <v>103.089286125</v>
      </c>
      <c r="AF42" s="222">
        <v>103.089286125</v>
      </c>
      <c r="AG42" s="222">
        <v>103.089286125</v>
      </c>
      <c r="AH42" s="222">
        <v>103.089286125</v>
      </c>
      <c r="AI42" s="222">
        <v>103.089286125</v>
      </c>
      <c r="AJ42" s="222">
        <v>103.089286125</v>
      </c>
      <c r="AK42" s="222">
        <v>103.089286125</v>
      </c>
      <c r="AL42" s="222">
        <v>103.089286125</v>
      </c>
      <c r="AM42" s="222">
        <v>108.24375043124996</v>
      </c>
      <c r="AN42" s="222">
        <v>108.24375043124996</v>
      </c>
      <c r="AO42" s="222">
        <v>108.24375043124996</v>
      </c>
      <c r="AP42" s="222">
        <v>108.24375043124996</v>
      </c>
      <c r="AQ42" s="222">
        <v>108.24375043124996</v>
      </c>
      <c r="AR42" s="222">
        <v>108.24375043124996</v>
      </c>
      <c r="AS42" s="222">
        <v>108.24375043124996</v>
      </c>
      <c r="AT42" s="222">
        <v>108.24375043124996</v>
      </c>
      <c r="AU42" s="222">
        <v>108.24375043124996</v>
      </c>
      <c r="AV42" s="222">
        <v>108.24375043124996</v>
      </c>
      <c r="AW42" s="222">
        <v>108.24375043124996</v>
      </c>
      <c r="AX42" s="222">
        <v>108.24375043124996</v>
      </c>
      <c r="AY42" s="222">
        <v>113.65593795281247</v>
      </c>
      <c r="AZ42" s="222">
        <v>113.65593795281247</v>
      </c>
      <c r="BA42" s="222">
        <v>113.65593795281247</v>
      </c>
      <c r="BB42" s="222">
        <v>113.65593795281247</v>
      </c>
      <c r="BC42" s="222">
        <v>113.65593795281247</v>
      </c>
      <c r="BD42" s="222">
        <v>113.65593795281247</v>
      </c>
      <c r="BE42" s="222">
        <v>113.65593795281247</v>
      </c>
      <c r="BF42" s="222">
        <v>113.65593795281247</v>
      </c>
      <c r="BG42" s="222">
        <v>113.65593795281247</v>
      </c>
      <c r="BH42" s="222">
        <v>113.65593795281247</v>
      </c>
      <c r="BI42" s="222">
        <v>113.65593795281247</v>
      </c>
      <c r="BJ42" s="222">
        <v>113.65593795281247</v>
      </c>
      <c r="BK42" s="222">
        <v>119.33873485045312</v>
      </c>
      <c r="BL42" s="222">
        <v>119.33873485045312</v>
      </c>
      <c r="BM42" s="222">
        <v>119.33873485045312</v>
      </c>
      <c r="BN42" s="222">
        <v>119.33873485045312</v>
      </c>
      <c r="BO42" s="222">
        <v>119.33873485045312</v>
      </c>
      <c r="BP42" s="222">
        <v>119.33873485045312</v>
      </c>
      <c r="BQ42" s="222">
        <v>119.33873485045312</v>
      </c>
      <c r="BR42" s="222">
        <v>119.33873485045312</v>
      </c>
      <c r="BS42" s="222">
        <v>119.33873485045312</v>
      </c>
      <c r="BT42" s="222">
        <v>119.33873485045312</v>
      </c>
      <c r="BU42" s="222">
        <v>119.33873485045312</v>
      </c>
      <c r="BV42" s="222">
        <v>119.33873485045312</v>
      </c>
      <c r="BW42" s="222">
        <v>125.3056715929758</v>
      </c>
      <c r="BX42" s="222">
        <v>125.3056715929758</v>
      </c>
      <c r="BY42" s="222">
        <v>125.3056715929758</v>
      </c>
      <c r="BZ42" s="222">
        <v>125.3056715929758</v>
      </c>
      <c r="CA42" s="222">
        <v>125.3056715929758</v>
      </c>
      <c r="CB42" s="222">
        <v>125.3056715929758</v>
      </c>
      <c r="CC42" s="222">
        <v>125.3056715929758</v>
      </c>
      <c r="CD42" s="222">
        <v>125.3056715929758</v>
      </c>
      <c r="CE42" s="222">
        <v>125.3056715929758</v>
      </c>
      <c r="CF42" s="222">
        <v>125.3056715929758</v>
      </c>
      <c r="CG42" s="222">
        <v>125.3056715929758</v>
      </c>
      <c r="CH42" s="222">
        <v>125.3056715929758</v>
      </c>
      <c r="CJ42" s="285">
        <v>0</v>
      </c>
      <c r="CK42" s="286">
        <v>1</v>
      </c>
      <c r="CM42" s="25">
        <f t="shared" ca="1" si="132"/>
        <v>1178.16327</v>
      </c>
      <c r="CN42" s="25">
        <f t="shared" ca="1" si="132"/>
        <v>1237.0714334999996</v>
      </c>
      <c r="CO42" s="25">
        <f t="shared" ca="1" si="132"/>
        <v>1298.9250051749996</v>
      </c>
      <c r="CP42" s="25">
        <f t="shared" ca="1" si="132"/>
        <v>1363.8712554337499</v>
      </c>
      <c r="CQ42" s="25">
        <f t="shared" ca="1" si="132"/>
        <v>1432.0648182054376</v>
      </c>
      <c r="CR42" s="25">
        <f t="shared" ca="1" si="132"/>
        <v>1503.6680591157099</v>
      </c>
      <c r="CT42" s="25">
        <f t="shared" ca="1" si="57"/>
        <v>90.762860000000003</v>
      </c>
      <c r="CU42" s="25">
        <f t="shared" ca="1" si="58"/>
        <v>0</v>
      </c>
      <c r="CV42" s="25">
        <f t="shared" ca="1" si="59"/>
        <v>173.99932000000001</v>
      </c>
      <c r="CW42" s="25">
        <f t="shared" ca="1" si="60"/>
        <v>76.597600000000028</v>
      </c>
      <c r="CX42" s="25">
        <f t="shared" ca="1" si="61"/>
        <v>86.274399999999972</v>
      </c>
      <c r="CY42" s="25">
        <f t="shared" ca="1" si="62"/>
        <v>103.35193</v>
      </c>
      <c r="CZ42" s="25">
        <f t="shared" ca="1" si="63"/>
        <v>106.80949</v>
      </c>
      <c r="DA42" s="25">
        <f t="shared" ca="1" si="64"/>
        <v>101.58229000000004</v>
      </c>
      <c r="DB42" s="25">
        <f t="shared" ca="1" si="65"/>
        <v>116.68308999999996</v>
      </c>
      <c r="DC42" s="25">
        <f t="shared" ca="1" si="66"/>
        <v>116.10229000000004</v>
      </c>
      <c r="DD42" s="25">
        <f t="shared" ca="1" si="67"/>
        <v>103</v>
      </c>
      <c r="DE42" s="25">
        <f t="shared" ca="1" si="68"/>
        <v>103</v>
      </c>
      <c r="DF42" s="25">
        <f t="shared" ca="1" si="69"/>
        <v>103.089286125</v>
      </c>
      <c r="DG42" s="25">
        <f t="shared" ca="1" si="70"/>
        <v>103.089286125</v>
      </c>
      <c r="DH42" s="25">
        <f t="shared" ca="1" si="71"/>
        <v>103.089286125</v>
      </c>
      <c r="DI42" s="25">
        <f t="shared" ca="1" si="72"/>
        <v>103.089286125</v>
      </c>
      <c r="DJ42" s="25">
        <f t="shared" ca="1" si="73"/>
        <v>103.089286125</v>
      </c>
      <c r="DK42" s="25">
        <f t="shared" ca="1" si="74"/>
        <v>103.089286125</v>
      </c>
      <c r="DL42" s="25">
        <f t="shared" ca="1" si="75"/>
        <v>103.089286125</v>
      </c>
      <c r="DM42" s="25">
        <f t="shared" ca="1" si="76"/>
        <v>103.089286125</v>
      </c>
      <c r="DN42" s="25">
        <f t="shared" ca="1" si="77"/>
        <v>103.089286125</v>
      </c>
      <c r="DO42" s="25">
        <f t="shared" ca="1" si="78"/>
        <v>103.089286125</v>
      </c>
      <c r="DP42" s="25">
        <f t="shared" ca="1" si="79"/>
        <v>103.089286125</v>
      </c>
      <c r="DQ42" s="25">
        <f t="shared" ca="1" si="80"/>
        <v>103.089286125</v>
      </c>
      <c r="DR42" s="25">
        <f t="shared" ca="1" si="81"/>
        <v>108.24375043124996</v>
      </c>
      <c r="DS42" s="25">
        <f t="shared" ca="1" si="82"/>
        <v>108.24375043124996</v>
      </c>
      <c r="DT42" s="25">
        <f t="shared" ca="1" si="83"/>
        <v>108.24375043124996</v>
      </c>
      <c r="DU42" s="25">
        <f t="shared" ca="1" si="84"/>
        <v>108.24375043124996</v>
      </c>
      <c r="DV42" s="25">
        <f t="shared" ca="1" si="85"/>
        <v>108.24375043124996</v>
      </c>
      <c r="DW42" s="25">
        <f t="shared" ca="1" si="86"/>
        <v>108.24375043124996</v>
      </c>
      <c r="DX42" s="25">
        <f t="shared" ca="1" si="87"/>
        <v>108.24375043124996</v>
      </c>
      <c r="DY42" s="25">
        <f t="shared" ca="1" si="88"/>
        <v>108.24375043124996</v>
      </c>
      <c r="DZ42" s="25">
        <f t="shared" ca="1" si="89"/>
        <v>108.24375043124996</v>
      </c>
      <c r="EA42" s="25">
        <f t="shared" ca="1" si="90"/>
        <v>108.24375043124996</v>
      </c>
      <c r="EB42" s="25">
        <f t="shared" ca="1" si="91"/>
        <v>108.24375043124996</v>
      </c>
      <c r="EC42" s="25">
        <f t="shared" ca="1" si="92"/>
        <v>108.24375043124996</v>
      </c>
      <c r="ED42" s="25">
        <f t="shared" ca="1" si="93"/>
        <v>113.65593795281247</v>
      </c>
      <c r="EE42" s="25">
        <f t="shared" ca="1" si="94"/>
        <v>113.65593795281247</v>
      </c>
      <c r="EF42" s="25">
        <f t="shared" ca="1" si="95"/>
        <v>113.65593795281247</v>
      </c>
      <c r="EG42" s="25">
        <f t="shared" ca="1" si="96"/>
        <v>113.65593795281247</v>
      </c>
      <c r="EH42" s="25">
        <f t="shared" ca="1" si="97"/>
        <v>113.65593795281247</v>
      </c>
      <c r="EI42" s="25">
        <f t="shared" ca="1" si="98"/>
        <v>113.65593795281247</v>
      </c>
      <c r="EJ42" s="25">
        <f t="shared" ca="1" si="99"/>
        <v>113.65593795281247</v>
      </c>
      <c r="EK42" s="25">
        <f t="shared" ca="1" si="100"/>
        <v>113.65593795281247</v>
      </c>
      <c r="EL42" s="25">
        <f t="shared" ca="1" si="101"/>
        <v>113.65593795281247</v>
      </c>
      <c r="EM42" s="25">
        <f t="shared" ca="1" si="102"/>
        <v>113.65593795281247</v>
      </c>
      <c r="EN42" s="25">
        <f t="shared" ca="1" si="103"/>
        <v>113.65593795281247</v>
      </c>
      <c r="EO42" s="25">
        <f t="shared" ca="1" si="104"/>
        <v>113.65593795281247</v>
      </c>
      <c r="EP42" s="25">
        <f t="shared" ca="1" si="105"/>
        <v>119.33873485045312</v>
      </c>
      <c r="EQ42" s="25">
        <f t="shared" ca="1" si="106"/>
        <v>119.33873485045312</v>
      </c>
      <c r="ER42" s="25">
        <f t="shared" ca="1" si="107"/>
        <v>119.33873485045312</v>
      </c>
      <c r="ES42" s="25">
        <f t="shared" ca="1" si="108"/>
        <v>119.33873485045312</v>
      </c>
      <c r="ET42" s="25">
        <f t="shared" ca="1" si="109"/>
        <v>119.33873485045312</v>
      </c>
      <c r="EU42" s="25">
        <f t="shared" ca="1" si="110"/>
        <v>119.33873485045312</v>
      </c>
      <c r="EV42" s="25">
        <f t="shared" ca="1" si="111"/>
        <v>119.33873485045312</v>
      </c>
      <c r="EW42" s="25">
        <f t="shared" ca="1" si="112"/>
        <v>119.33873485045312</v>
      </c>
      <c r="EX42" s="25">
        <f t="shared" ca="1" si="113"/>
        <v>119.33873485045312</v>
      </c>
      <c r="EY42" s="25">
        <f t="shared" ca="1" si="114"/>
        <v>119.33873485045312</v>
      </c>
      <c r="EZ42" s="25">
        <f t="shared" ca="1" si="115"/>
        <v>119.33873485045312</v>
      </c>
      <c r="FA42" s="25">
        <f t="shared" ca="1" si="116"/>
        <v>119.33873485045312</v>
      </c>
      <c r="FB42" s="25">
        <f t="shared" ca="1" si="117"/>
        <v>125.3056715929758</v>
      </c>
      <c r="FC42" s="25">
        <f t="shared" ca="1" si="118"/>
        <v>125.3056715929758</v>
      </c>
      <c r="FD42" s="25">
        <f t="shared" ca="1" si="119"/>
        <v>125.3056715929758</v>
      </c>
      <c r="FE42" s="25">
        <f t="shared" ca="1" si="120"/>
        <v>125.3056715929758</v>
      </c>
      <c r="FF42" s="25">
        <f t="shared" ca="1" si="121"/>
        <v>125.3056715929758</v>
      </c>
      <c r="FG42" s="25">
        <f t="shared" ca="1" si="122"/>
        <v>125.3056715929758</v>
      </c>
      <c r="FH42" s="25">
        <f t="shared" ca="1" si="123"/>
        <v>125.3056715929758</v>
      </c>
      <c r="FI42" s="25">
        <f t="shared" ca="1" si="124"/>
        <v>125.3056715929758</v>
      </c>
      <c r="FJ42" s="25">
        <f t="shared" ca="1" si="125"/>
        <v>125.3056715929758</v>
      </c>
      <c r="FK42" s="25">
        <f t="shared" ca="1" si="126"/>
        <v>125.3056715929758</v>
      </c>
      <c r="FL42" s="25">
        <f t="shared" ca="1" si="127"/>
        <v>125.3056715929758</v>
      </c>
      <c r="FM42" s="25">
        <f t="shared" ca="1" si="128"/>
        <v>125.3056715929758</v>
      </c>
    </row>
    <row r="43" spans="2:169" ht="15" customHeight="1">
      <c r="B43" s="225">
        <v>36</v>
      </c>
      <c r="C43" s="307" t="s">
        <v>328</v>
      </c>
      <c r="D43" s="312" t="b">
        <v>0</v>
      </c>
      <c r="E43" s="312" t="b">
        <v>0</v>
      </c>
      <c r="F43" s="177" t="str">
        <f>INDEX('11_CATALOGO_CUENTAS'!$H$3:$H$85,$B43,1)</f>
        <v>ENERGIA ELEC. VENEZUELA</v>
      </c>
      <c r="G43" s="175"/>
      <c r="H43" s="25">
        <f t="shared" ca="1" si="131"/>
        <v>0</v>
      </c>
      <c r="I43" s="25">
        <f t="shared" ca="1" si="131"/>
        <v>0</v>
      </c>
      <c r="J43" s="25">
        <f t="shared" ca="1" si="131"/>
        <v>0</v>
      </c>
      <c r="K43" s="25">
        <f t="shared" ca="1" si="131"/>
        <v>0</v>
      </c>
      <c r="L43" s="25">
        <f t="shared" ca="1" si="131"/>
        <v>0</v>
      </c>
      <c r="M43" s="25">
        <f t="shared" ca="1" si="131"/>
        <v>0</v>
      </c>
      <c r="O43" s="222">
        <v>0</v>
      </c>
      <c r="P43" s="222">
        <v>0</v>
      </c>
      <c r="Q43" s="222">
        <v>0</v>
      </c>
      <c r="R43" s="222">
        <v>0</v>
      </c>
      <c r="S43" s="222">
        <v>0</v>
      </c>
      <c r="T43" s="222">
        <v>0</v>
      </c>
      <c r="U43" s="222">
        <v>0</v>
      </c>
      <c r="V43" s="222">
        <v>0</v>
      </c>
      <c r="W43" s="222">
        <v>0</v>
      </c>
      <c r="X43" s="222">
        <v>0</v>
      </c>
      <c r="Y43" s="222">
        <v>0</v>
      </c>
      <c r="Z43" s="222">
        <v>0</v>
      </c>
      <c r="AA43" s="222">
        <v>0</v>
      </c>
      <c r="AB43" s="222">
        <v>0</v>
      </c>
      <c r="AC43" s="222">
        <v>0</v>
      </c>
      <c r="AD43" s="222">
        <v>0</v>
      </c>
      <c r="AE43" s="222">
        <v>0</v>
      </c>
      <c r="AF43" s="222">
        <v>0</v>
      </c>
      <c r="AG43" s="222">
        <v>0</v>
      </c>
      <c r="AH43" s="222">
        <v>0</v>
      </c>
      <c r="AI43" s="222">
        <v>0</v>
      </c>
      <c r="AJ43" s="222">
        <v>0</v>
      </c>
      <c r="AK43" s="222">
        <v>0</v>
      </c>
      <c r="AL43" s="222">
        <v>0</v>
      </c>
      <c r="AM43" s="222">
        <v>0</v>
      </c>
      <c r="AN43" s="222">
        <v>0</v>
      </c>
      <c r="AO43" s="222">
        <v>0</v>
      </c>
      <c r="AP43" s="222">
        <v>0</v>
      </c>
      <c r="AQ43" s="222">
        <v>0</v>
      </c>
      <c r="AR43" s="222">
        <v>0</v>
      </c>
      <c r="AS43" s="222">
        <v>0</v>
      </c>
      <c r="AT43" s="222">
        <v>0</v>
      </c>
      <c r="AU43" s="222">
        <v>0</v>
      </c>
      <c r="AV43" s="222">
        <v>0</v>
      </c>
      <c r="AW43" s="222">
        <v>0</v>
      </c>
      <c r="AX43" s="222">
        <v>0</v>
      </c>
      <c r="AY43" s="222">
        <v>0</v>
      </c>
      <c r="AZ43" s="222">
        <v>0</v>
      </c>
      <c r="BA43" s="222">
        <v>0</v>
      </c>
      <c r="BB43" s="222">
        <v>0</v>
      </c>
      <c r="BC43" s="222">
        <v>0</v>
      </c>
      <c r="BD43" s="222">
        <v>0</v>
      </c>
      <c r="BE43" s="222">
        <v>0</v>
      </c>
      <c r="BF43" s="222">
        <v>0</v>
      </c>
      <c r="BG43" s="222">
        <v>0</v>
      </c>
      <c r="BH43" s="222">
        <v>0</v>
      </c>
      <c r="BI43" s="222">
        <v>0</v>
      </c>
      <c r="BJ43" s="222">
        <v>0</v>
      </c>
      <c r="BK43" s="222">
        <v>0</v>
      </c>
      <c r="BL43" s="222">
        <v>0</v>
      </c>
      <c r="BM43" s="222">
        <v>0</v>
      </c>
      <c r="BN43" s="222">
        <v>0</v>
      </c>
      <c r="BO43" s="222">
        <v>0</v>
      </c>
      <c r="BP43" s="222">
        <v>0</v>
      </c>
      <c r="BQ43" s="222">
        <v>0</v>
      </c>
      <c r="BR43" s="222">
        <v>0</v>
      </c>
      <c r="BS43" s="222">
        <v>0</v>
      </c>
      <c r="BT43" s="222">
        <v>0</v>
      </c>
      <c r="BU43" s="222">
        <v>0</v>
      </c>
      <c r="BV43" s="222">
        <v>0</v>
      </c>
      <c r="BW43" s="222">
        <v>0</v>
      </c>
      <c r="BX43" s="222">
        <v>0</v>
      </c>
      <c r="BY43" s="222">
        <v>0</v>
      </c>
      <c r="BZ43" s="222">
        <v>0</v>
      </c>
      <c r="CA43" s="222">
        <v>0</v>
      </c>
      <c r="CB43" s="222">
        <v>0</v>
      </c>
      <c r="CC43" s="222">
        <v>0</v>
      </c>
      <c r="CD43" s="222">
        <v>0</v>
      </c>
      <c r="CE43" s="222">
        <v>0</v>
      </c>
      <c r="CF43" s="222">
        <v>0</v>
      </c>
      <c r="CG43" s="222">
        <v>0</v>
      </c>
      <c r="CH43" s="222">
        <v>0</v>
      </c>
      <c r="CJ43" s="285">
        <v>0</v>
      </c>
      <c r="CK43" s="286">
        <v>1</v>
      </c>
      <c r="CM43" s="25">
        <f t="shared" ca="1" si="132"/>
        <v>0</v>
      </c>
      <c r="CN43" s="25">
        <f t="shared" ca="1" si="132"/>
        <v>0</v>
      </c>
      <c r="CO43" s="25">
        <f t="shared" ca="1" si="132"/>
        <v>0</v>
      </c>
      <c r="CP43" s="25">
        <f t="shared" ca="1" si="132"/>
        <v>0</v>
      </c>
      <c r="CQ43" s="25">
        <f t="shared" ca="1" si="132"/>
        <v>0</v>
      </c>
      <c r="CR43" s="25">
        <f t="shared" ca="1" si="132"/>
        <v>0</v>
      </c>
      <c r="CT43" s="25">
        <f t="shared" ca="1" si="57"/>
        <v>0</v>
      </c>
      <c r="CU43" s="25">
        <f t="shared" ca="1" si="58"/>
        <v>0</v>
      </c>
      <c r="CV43" s="25">
        <f t="shared" ca="1" si="59"/>
        <v>0</v>
      </c>
      <c r="CW43" s="25">
        <f t="shared" ca="1" si="60"/>
        <v>0</v>
      </c>
      <c r="CX43" s="25">
        <f t="shared" ca="1" si="61"/>
        <v>0</v>
      </c>
      <c r="CY43" s="25">
        <f t="shared" ca="1" si="62"/>
        <v>0</v>
      </c>
      <c r="CZ43" s="25">
        <f t="shared" ca="1" si="63"/>
        <v>0</v>
      </c>
      <c r="DA43" s="25">
        <f t="shared" ca="1" si="64"/>
        <v>0</v>
      </c>
      <c r="DB43" s="25">
        <f t="shared" ca="1" si="65"/>
        <v>0</v>
      </c>
      <c r="DC43" s="25">
        <f t="shared" ca="1" si="66"/>
        <v>0</v>
      </c>
      <c r="DD43" s="25">
        <f t="shared" ca="1" si="67"/>
        <v>0</v>
      </c>
      <c r="DE43" s="25">
        <f t="shared" ca="1" si="68"/>
        <v>0</v>
      </c>
      <c r="DF43" s="25">
        <f t="shared" ca="1" si="69"/>
        <v>0</v>
      </c>
      <c r="DG43" s="25">
        <f t="shared" ca="1" si="70"/>
        <v>0</v>
      </c>
      <c r="DH43" s="25">
        <f t="shared" ca="1" si="71"/>
        <v>0</v>
      </c>
      <c r="DI43" s="25">
        <f t="shared" ca="1" si="72"/>
        <v>0</v>
      </c>
      <c r="DJ43" s="25">
        <f t="shared" ca="1" si="73"/>
        <v>0</v>
      </c>
      <c r="DK43" s="25">
        <f t="shared" ca="1" si="74"/>
        <v>0</v>
      </c>
      <c r="DL43" s="25">
        <f t="shared" ca="1" si="75"/>
        <v>0</v>
      </c>
      <c r="DM43" s="25">
        <f t="shared" ca="1" si="76"/>
        <v>0</v>
      </c>
      <c r="DN43" s="25">
        <f t="shared" ca="1" si="77"/>
        <v>0</v>
      </c>
      <c r="DO43" s="25">
        <f t="shared" ca="1" si="78"/>
        <v>0</v>
      </c>
      <c r="DP43" s="25">
        <f t="shared" ca="1" si="79"/>
        <v>0</v>
      </c>
      <c r="DQ43" s="25">
        <f t="shared" ca="1" si="80"/>
        <v>0</v>
      </c>
      <c r="DR43" s="25">
        <f t="shared" ca="1" si="81"/>
        <v>0</v>
      </c>
      <c r="DS43" s="25">
        <f t="shared" ca="1" si="82"/>
        <v>0</v>
      </c>
      <c r="DT43" s="25">
        <f t="shared" ca="1" si="83"/>
        <v>0</v>
      </c>
      <c r="DU43" s="25">
        <f t="shared" ca="1" si="84"/>
        <v>0</v>
      </c>
      <c r="DV43" s="25">
        <f t="shared" ca="1" si="85"/>
        <v>0</v>
      </c>
      <c r="DW43" s="25">
        <f t="shared" ca="1" si="86"/>
        <v>0</v>
      </c>
      <c r="DX43" s="25">
        <f t="shared" ca="1" si="87"/>
        <v>0</v>
      </c>
      <c r="DY43" s="25">
        <f t="shared" ca="1" si="88"/>
        <v>0</v>
      </c>
      <c r="DZ43" s="25">
        <f t="shared" ca="1" si="89"/>
        <v>0</v>
      </c>
      <c r="EA43" s="25">
        <f t="shared" ca="1" si="90"/>
        <v>0</v>
      </c>
      <c r="EB43" s="25">
        <f t="shared" ca="1" si="91"/>
        <v>0</v>
      </c>
      <c r="EC43" s="25">
        <f t="shared" ca="1" si="92"/>
        <v>0</v>
      </c>
      <c r="ED43" s="25">
        <f t="shared" ca="1" si="93"/>
        <v>0</v>
      </c>
      <c r="EE43" s="25">
        <f t="shared" ca="1" si="94"/>
        <v>0</v>
      </c>
      <c r="EF43" s="25">
        <f t="shared" ca="1" si="95"/>
        <v>0</v>
      </c>
      <c r="EG43" s="25">
        <f t="shared" ca="1" si="96"/>
        <v>0</v>
      </c>
      <c r="EH43" s="25">
        <f t="shared" ca="1" si="97"/>
        <v>0</v>
      </c>
      <c r="EI43" s="25">
        <f t="shared" ca="1" si="98"/>
        <v>0</v>
      </c>
      <c r="EJ43" s="25">
        <f t="shared" ca="1" si="99"/>
        <v>0</v>
      </c>
      <c r="EK43" s="25">
        <f t="shared" ca="1" si="100"/>
        <v>0</v>
      </c>
      <c r="EL43" s="25">
        <f t="shared" ca="1" si="101"/>
        <v>0</v>
      </c>
      <c r="EM43" s="25">
        <f t="shared" ca="1" si="102"/>
        <v>0</v>
      </c>
      <c r="EN43" s="25">
        <f t="shared" ca="1" si="103"/>
        <v>0</v>
      </c>
      <c r="EO43" s="25">
        <f t="shared" ca="1" si="104"/>
        <v>0</v>
      </c>
      <c r="EP43" s="25">
        <f t="shared" ca="1" si="105"/>
        <v>0</v>
      </c>
      <c r="EQ43" s="25">
        <f t="shared" ca="1" si="106"/>
        <v>0</v>
      </c>
      <c r="ER43" s="25">
        <f t="shared" ca="1" si="107"/>
        <v>0</v>
      </c>
      <c r="ES43" s="25">
        <f t="shared" ca="1" si="108"/>
        <v>0</v>
      </c>
      <c r="ET43" s="25">
        <f t="shared" ca="1" si="109"/>
        <v>0</v>
      </c>
      <c r="EU43" s="25">
        <f t="shared" ca="1" si="110"/>
        <v>0</v>
      </c>
      <c r="EV43" s="25">
        <f t="shared" ca="1" si="111"/>
        <v>0</v>
      </c>
      <c r="EW43" s="25">
        <f t="shared" ca="1" si="112"/>
        <v>0</v>
      </c>
      <c r="EX43" s="25">
        <f t="shared" ca="1" si="113"/>
        <v>0</v>
      </c>
      <c r="EY43" s="25">
        <f t="shared" ca="1" si="114"/>
        <v>0</v>
      </c>
      <c r="EZ43" s="25">
        <f t="shared" ca="1" si="115"/>
        <v>0</v>
      </c>
      <c r="FA43" s="25">
        <f t="shared" ca="1" si="116"/>
        <v>0</v>
      </c>
      <c r="FB43" s="25">
        <f t="shared" ca="1" si="117"/>
        <v>0</v>
      </c>
      <c r="FC43" s="25">
        <f t="shared" ca="1" si="118"/>
        <v>0</v>
      </c>
      <c r="FD43" s="25">
        <f t="shared" ca="1" si="119"/>
        <v>0</v>
      </c>
      <c r="FE43" s="25">
        <f t="shared" ca="1" si="120"/>
        <v>0</v>
      </c>
      <c r="FF43" s="25">
        <f t="shared" ca="1" si="121"/>
        <v>0</v>
      </c>
      <c r="FG43" s="25">
        <f t="shared" ca="1" si="122"/>
        <v>0</v>
      </c>
      <c r="FH43" s="25">
        <f t="shared" ca="1" si="123"/>
        <v>0</v>
      </c>
      <c r="FI43" s="25">
        <f t="shared" ca="1" si="124"/>
        <v>0</v>
      </c>
      <c r="FJ43" s="25">
        <f t="shared" ca="1" si="125"/>
        <v>0</v>
      </c>
      <c r="FK43" s="25">
        <f t="shared" ca="1" si="126"/>
        <v>0</v>
      </c>
      <c r="FL43" s="25">
        <f t="shared" ca="1" si="127"/>
        <v>0</v>
      </c>
      <c r="FM43" s="25">
        <f t="shared" ca="1" si="128"/>
        <v>0</v>
      </c>
    </row>
    <row r="44" spans="2:169" ht="15" customHeight="1">
      <c r="B44" s="225">
        <v>37</v>
      </c>
      <c r="C44" s="307" t="s">
        <v>328</v>
      </c>
      <c r="D44" s="312" t="b">
        <v>0</v>
      </c>
      <c r="E44" s="312" t="b">
        <v>0</v>
      </c>
      <c r="F44" s="177" t="str">
        <f>INDEX('11_CATALOGO_CUENTAS'!$H$3:$H$85,$B44,1)</f>
        <v>ENERGIA ELEC. CHARLES DE GAULLE</v>
      </c>
      <c r="G44" s="175"/>
      <c r="H44" s="25">
        <f t="shared" ca="1" si="131"/>
        <v>87.496690000000001</v>
      </c>
      <c r="I44" s="25">
        <f t="shared" ca="1" si="131"/>
        <v>91.871524500000021</v>
      </c>
      <c r="J44" s="25">
        <f t="shared" ca="1" si="131"/>
        <v>96.465100725000028</v>
      </c>
      <c r="K44" s="25">
        <f t="shared" ca="1" si="131"/>
        <v>101.28835576125</v>
      </c>
      <c r="L44" s="25">
        <f t="shared" ca="1" si="131"/>
        <v>106.35277354931252</v>
      </c>
      <c r="M44" s="25">
        <f t="shared" ca="1" si="131"/>
        <v>111.67041222677817</v>
      </c>
      <c r="O44" s="222">
        <v>0</v>
      </c>
      <c r="P44" s="222">
        <v>13.91625</v>
      </c>
      <c r="Q44" s="222">
        <v>3.6841500000000016</v>
      </c>
      <c r="R44" s="222">
        <v>3.7678299999999982</v>
      </c>
      <c r="S44" s="222">
        <v>4.9702099999999989</v>
      </c>
      <c r="T44" s="222">
        <v>8.8273699999999984</v>
      </c>
      <c r="U44" s="222">
        <v>6.6574000000000018</v>
      </c>
      <c r="V44" s="222">
        <v>8.7618700000000018</v>
      </c>
      <c r="W44" s="222">
        <v>10.070369999999995</v>
      </c>
      <c r="X44" s="222">
        <v>10.841240000000004</v>
      </c>
      <c r="Y44" s="222">
        <v>8</v>
      </c>
      <c r="Z44" s="222">
        <v>8</v>
      </c>
      <c r="AA44" s="222">
        <v>7.6559603750000003</v>
      </c>
      <c r="AB44" s="222">
        <v>7.6559603750000003</v>
      </c>
      <c r="AC44" s="222">
        <v>7.6559603750000003</v>
      </c>
      <c r="AD44" s="222">
        <v>7.6559603750000003</v>
      </c>
      <c r="AE44" s="222">
        <v>7.6559603750000003</v>
      </c>
      <c r="AF44" s="222">
        <v>7.6559603750000003</v>
      </c>
      <c r="AG44" s="222">
        <v>7.6559603750000003</v>
      </c>
      <c r="AH44" s="222">
        <v>7.6559603750000003</v>
      </c>
      <c r="AI44" s="222">
        <v>7.6559603750000003</v>
      </c>
      <c r="AJ44" s="222">
        <v>7.6559603750000003</v>
      </c>
      <c r="AK44" s="222">
        <v>7.6559603750000003</v>
      </c>
      <c r="AL44" s="222">
        <v>7.6559603750000003</v>
      </c>
      <c r="AM44" s="222">
        <v>8.0387583937500029</v>
      </c>
      <c r="AN44" s="222">
        <v>8.0387583937500029</v>
      </c>
      <c r="AO44" s="222">
        <v>8.0387583937500029</v>
      </c>
      <c r="AP44" s="222">
        <v>8.0387583937500029</v>
      </c>
      <c r="AQ44" s="222">
        <v>8.0387583937500029</v>
      </c>
      <c r="AR44" s="222">
        <v>8.0387583937500029</v>
      </c>
      <c r="AS44" s="222">
        <v>8.0387583937500029</v>
      </c>
      <c r="AT44" s="222">
        <v>8.0387583937500029</v>
      </c>
      <c r="AU44" s="222">
        <v>8.0387583937500029</v>
      </c>
      <c r="AV44" s="222">
        <v>8.0387583937500029</v>
      </c>
      <c r="AW44" s="222">
        <v>8.0387583937500029</v>
      </c>
      <c r="AX44" s="222">
        <v>8.0387583937500029</v>
      </c>
      <c r="AY44" s="222">
        <v>8.4406963134375026</v>
      </c>
      <c r="AZ44" s="222">
        <v>8.4406963134375026</v>
      </c>
      <c r="BA44" s="222">
        <v>8.4406963134375026</v>
      </c>
      <c r="BB44" s="222">
        <v>8.4406963134375026</v>
      </c>
      <c r="BC44" s="222">
        <v>8.4406963134375026</v>
      </c>
      <c r="BD44" s="222">
        <v>8.4406963134375026</v>
      </c>
      <c r="BE44" s="222">
        <v>8.4406963134375026</v>
      </c>
      <c r="BF44" s="222">
        <v>8.4406963134375026</v>
      </c>
      <c r="BG44" s="222">
        <v>8.4406963134375026</v>
      </c>
      <c r="BH44" s="222">
        <v>8.4406963134375026</v>
      </c>
      <c r="BI44" s="222">
        <v>8.4406963134375026</v>
      </c>
      <c r="BJ44" s="222">
        <v>8.4406963134375026</v>
      </c>
      <c r="BK44" s="222">
        <v>8.8627311291093758</v>
      </c>
      <c r="BL44" s="222">
        <v>8.8627311291093758</v>
      </c>
      <c r="BM44" s="222">
        <v>8.8627311291093758</v>
      </c>
      <c r="BN44" s="222">
        <v>8.8627311291093758</v>
      </c>
      <c r="BO44" s="222">
        <v>8.8627311291093758</v>
      </c>
      <c r="BP44" s="222">
        <v>8.8627311291093758</v>
      </c>
      <c r="BQ44" s="222">
        <v>8.8627311291093758</v>
      </c>
      <c r="BR44" s="222">
        <v>8.8627311291093758</v>
      </c>
      <c r="BS44" s="222">
        <v>8.8627311291093758</v>
      </c>
      <c r="BT44" s="222">
        <v>8.8627311291093758</v>
      </c>
      <c r="BU44" s="222">
        <v>8.8627311291093758</v>
      </c>
      <c r="BV44" s="222">
        <v>8.8627311291093758</v>
      </c>
      <c r="BW44" s="222">
        <v>9.305867685564845</v>
      </c>
      <c r="BX44" s="222">
        <v>9.305867685564845</v>
      </c>
      <c r="BY44" s="222">
        <v>9.305867685564845</v>
      </c>
      <c r="BZ44" s="222">
        <v>9.305867685564845</v>
      </c>
      <c r="CA44" s="222">
        <v>9.305867685564845</v>
      </c>
      <c r="CB44" s="222">
        <v>9.305867685564845</v>
      </c>
      <c r="CC44" s="222">
        <v>9.305867685564845</v>
      </c>
      <c r="CD44" s="222">
        <v>9.305867685564845</v>
      </c>
      <c r="CE44" s="222">
        <v>9.305867685564845</v>
      </c>
      <c r="CF44" s="222">
        <v>9.305867685564845</v>
      </c>
      <c r="CG44" s="222">
        <v>9.305867685564845</v>
      </c>
      <c r="CH44" s="222">
        <v>9.305867685564845</v>
      </c>
      <c r="CJ44" s="285">
        <v>0</v>
      </c>
      <c r="CK44" s="286">
        <v>1</v>
      </c>
      <c r="CM44" s="25">
        <f t="shared" ca="1" si="132"/>
        <v>87.496690000000001</v>
      </c>
      <c r="CN44" s="25">
        <f t="shared" ca="1" si="132"/>
        <v>91.871524500000021</v>
      </c>
      <c r="CO44" s="25">
        <f t="shared" ca="1" si="132"/>
        <v>96.465100725000028</v>
      </c>
      <c r="CP44" s="25">
        <f t="shared" ca="1" si="132"/>
        <v>101.28835576125</v>
      </c>
      <c r="CQ44" s="25">
        <f t="shared" ca="1" si="132"/>
        <v>106.35277354931252</v>
      </c>
      <c r="CR44" s="25">
        <f t="shared" ca="1" si="132"/>
        <v>111.67041222677817</v>
      </c>
      <c r="CT44" s="25">
        <f t="shared" ca="1" si="57"/>
        <v>0</v>
      </c>
      <c r="CU44" s="25">
        <f t="shared" ca="1" si="58"/>
        <v>13.91625</v>
      </c>
      <c r="CV44" s="25">
        <f t="shared" ca="1" si="59"/>
        <v>3.6841500000000016</v>
      </c>
      <c r="CW44" s="25">
        <f t="shared" ca="1" si="60"/>
        <v>3.7678299999999982</v>
      </c>
      <c r="CX44" s="25">
        <f t="shared" ca="1" si="61"/>
        <v>4.9702099999999989</v>
      </c>
      <c r="CY44" s="25">
        <f t="shared" ca="1" si="62"/>
        <v>8.8273699999999984</v>
      </c>
      <c r="CZ44" s="25">
        <f t="shared" ca="1" si="63"/>
        <v>6.6574000000000018</v>
      </c>
      <c r="DA44" s="25">
        <f t="shared" ca="1" si="64"/>
        <v>8.7618700000000018</v>
      </c>
      <c r="DB44" s="25">
        <f t="shared" ca="1" si="65"/>
        <v>10.070369999999995</v>
      </c>
      <c r="DC44" s="25">
        <f t="shared" ca="1" si="66"/>
        <v>10.841240000000004</v>
      </c>
      <c r="DD44" s="25">
        <f t="shared" ca="1" si="67"/>
        <v>8</v>
      </c>
      <c r="DE44" s="25">
        <f t="shared" ca="1" si="68"/>
        <v>8</v>
      </c>
      <c r="DF44" s="25">
        <f t="shared" ca="1" si="69"/>
        <v>7.6559603750000003</v>
      </c>
      <c r="DG44" s="25">
        <f t="shared" ca="1" si="70"/>
        <v>7.6559603750000003</v>
      </c>
      <c r="DH44" s="25">
        <f t="shared" ca="1" si="71"/>
        <v>7.6559603750000003</v>
      </c>
      <c r="DI44" s="25">
        <f t="shared" ca="1" si="72"/>
        <v>7.6559603750000003</v>
      </c>
      <c r="DJ44" s="25">
        <f t="shared" ca="1" si="73"/>
        <v>7.6559603750000003</v>
      </c>
      <c r="DK44" s="25">
        <f t="shared" ca="1" si="74"/>
        <v>7.6559603750000003</v>
      </c>
      <c r="DL44" s="25">
        <f t="shared" ca="1" si="75"/>
        <v>7.6559603750000003</v>
      </c>
      <c r="DM44" s="25">
        <f t="shared" ca="1" si="76"/>
        <v>7.6559603750000003</v>
      </c>
      <c r="DN44" s="25">
        <f t="shared" ca="1" si="77"/>
        <v>7.6559603750000003</v>
      </c>
      <c r="DO44" s="25">
        <f t="shared" ca="1" si="78"/>
        <v>7.6559603750000003</v>
      </c>
      <c r="DP44" s="25">
        <f t="shared" ca="1" si="79"/>
        <v>7.6559603750000003</v>
      </c>
      <c r="DQ44" s="25">
        <f t="shared" ca="1" si="80"/>
        <v>7.6559603750000003</v>
      </c>
      <c r="DR44" s="25">
        <f t="shared" ca="1" si="81"/>
        <v>8.0387583937500029</v>
      </c>
      <c r="DS44" s="25">
        <f t="shared" ca="1" si="82"/>
        <v>8.0387583937500029</v>
      </c>
      <c r="DT44" s="25">
        <f t="shared" ca="1" si="83"/>
        <v>8.0387583937500029</v>
      </c>
      <c r="DU44" s="25">
        <f t="shared" ca="1" si="84"/>
        <v>8.0387583937500029</v>
      </c>
      <c r="DV44" s="25">
        <f t="shared" ca="1" si="85"/>
        <v>8.0387583937500029</v>
      </c>
      <c r="DW44" s="25">
        <f t="shared" ca="1" si="86"/>
        <v>8.0387583937500029</v>
      </c>
      <c r="DX44" s="25">
        <f t="shared" ca="1" si="87"/>
        <v>8.0387583937500029</v>
      </c>
      <c r="DY44" s="25">
        <f t="shared" ca="1" si="88"/>
        <v>8.0387583937500029</v>
      </c>
      <c r="DZ44" s="25">
        <f t="shared" ca="1" si="89"/>
        <v>8.0387583937500029</v>
      </c>
      <c r="EA44" s="25">
        <f t="shared" ca="1" si="90"/>
        <v>8.0387583937500029</v>
      </c>
      <c r="EB44" s="25">
        <f t="shared" ca="1" si="91"/>
        <v>8.0387583937500029</v>
      </c>
      <c r="EC44" s="25">
        <f t="shared" ca="1" si="92"/>
        <v>8.0387583937500029</v>
      </c>
      <c r="ED44" s="25">
        <f t="shared" ca="1" si="93"/>
        <v>8.4406963134375026</v>
      </c>
      <c r="EE44" s="25">
        <f t="shared" ca="1" si="94"/>
        <v>8.4406963134375026</v>
      </c>
      <c r="EF44" s="25">
        <f t="shared" ca="1" si="95"/>
        <v>8.4406963134375026</v>
      </c>
      <c r="EG44" s="25">
        <f t="shared" ca="1" si="96"/>
        <v>8.4406963134375026</v>
      </c>
      <c r="EH44" s="25">
        <f t="shared" ca="1" si="97"/>
        <v>8.4406963134375026</v>
      </c>
      <c r="EI44" s="25">
        <f t="shared" ca="1" si="98"/>
        <v>8.4406963134375026</v>
      </c>
      <c r="EJ44" s="25">
        <f t="shared" ca="1" si="99"/>
        <v>8.4406963134375026</v>
      </c>
      <c r="EK44" s="25">
        <f t="shared" ca="1" si="100"/>
        <v>8.4406963134375026</v>
      </c>
      <c r="EL44" s="25">
        <f t="shared" ca="1" si="101"/>
        <v>8.4406963134375026</v>
      </c>
      <c r="EM44" s="25">
        <f t="shared" ca="1" si="102"/>
        <v>8.4406963134375026</v>
      </c>
      <c r="EN44" s="25">
        <f t="shared" ca="1" si="103"/>
        <v>8.4406963134375026</v>
      </c>
      <c r="EO44" s="25">
        <f t="shared" ca="1" si="104"/>
        <v>8.4406963134375026</v>
      </c>
      <c r="EP44" s="25">
        <f t="shared" ca="1" si="105"/>
        <v>8.8627311291093758</v>
      </c>
      <c r="EQ44" s="25">
        <f t="shared" ca="1" si="106"/>
        <v>8.8627311291093758</v>
      </c>
      <c r="ER44" s="25">
        <f t="shared" ca="1" si="107"/>
        <v>8.8627311291093758</v>
      </c>
      <c r="ES44" s="25">
        <f t="shared" ca="1" si="108"/>
        <v>8.8627311291093758</v>
      </c>
      <c r="ET44" s="25">
        <f t="shared" ca="1" si="109"/>
        <v>8.8627311291093758</v>
      </c>
      <c r="EU44" s="25">
        <f t="shared" ca="1" si="110"/>
        <v>8.8627311291093758</v>
      </c>
      <c r="EV44" s="25">
        <f t="shared" ca="1" si="111"/>
        <v>8.8627311291093758</v>
      </c>
      <c r="EW44" s="25">
        <f t="shared" ca="1" si="112"/>
        <v>8.8627311291093758</v>
      </c>
      <c r="EX44" s="25">
        <f t="shared" ca="1" si="113"/>
        <v>8.8627311291093758</v>
      </c>
      <c r="EY44" s="25">
        <f t="shared" ca="1" si="114"/>
        <v>8.8627311291093758</v>
      </c>
      <c r="EZ44" s="25">
        <f t="shared" ca="1" si="115"/>
        <v>8.8627311291093758</v>
      </c>
      <c r="FA44" s="25">
        <f t="shared" ca="1" si="116"/>
        <v>8.8627311291093758</v>
      </c>
      <c r="FB44" s="25">
        <f t="shared" ca="1" si="117"/>
        <v>9.305867685564845</v>
      </c>
      <c r="FC44" s="25">
        <f t="shared" ca="1" si="118"/>
        <v>9.305867685564845</v>
      </c>
      <c r="FD44" s="25">
        <f t="shared" ca="1" si="119"/>
        <v>9.305867685564845</v>
      </c>
      <c r="FE44" s="25">
        <f t="shared" ca="1" si="120"/>
        <v>9.305867685564845</v>
      </c>
      <c r="FF44" s="25">
        <f t="shared" ca="1" si="121"/>
        <v>9.305867685564845</v>
      </c>
      <c r="FG44" s="25">
        <f t="shared" ca="1" si="122"/>
        <v>9.305867685564845</v>
      </c>
      <c r="FH44" s="25">
        <f t="shared" ca="1" si="123"/>
        <v>9.305867685564845</v>
      </c>
      <c r="FI44" s="25">
        <f t="shared" ca="1" si="124"/>
        <v>9.305867685564845</v>
      </c>
      <c r="FJ44" s="25">
        <f t="shared" ca="1" si="125"/>
        <v>9.305867685564845</v>
      </c>
      <c r="FK44" s="25">
        <f t="shared" ca="1" si="126"/>
        <v>9.305867685564845</v>
      </c>
      <c r="FL44" s="25">
        <f t="shared" ca="1" si="127"/>
        <v>9.305867685564845</v>
      </c>
      <c r="FM44" s="25">
        <f t="shared" ca="1" si="128"/>
        <v>9.305867685564845</v>
      </c>
    </row>
    <row r="45" spans="2:169" ht="15" customHeight="1">
      <c r="B45" s="225">
        <v>38</v>
      </c>
      <c r="C45" s="307" t="s">
        <v>328</v>
      </c>
      <c r="D45" s="312" t="b">
        <v>0</v>
      </c>
      <c r="E45" s="312" t="b">
        <v>0</v>
      </c>
      <c r="F45" s="177" t="str">
        <f>INDEX('11_CATALOGO_CUENTAS'!$H$3:$H$85,$B45,1)</f>
        <v>ENERGIA ELEC. BOCA CHICA</v>
      </c>
      <c r="G45" s="175"/>
      <c r="H45" s="25">
        <f t="shared" ca="1" si="131"/>
        <v>86.222579999999994</v>
      </c>
      <c r="I45" s="25">
        <f t="shared" ca="1" si="131"/>
        <v>90.53370900000003</v>
      </c>
      <c r="J45" s="25">
        <f t="shared" ca="1" si="131"/>
        <v>95.060394450000032</v>
      </c>
      <c r="K45" s="25">
        <f t="shared" ca="1" si="131"/>
        <v>99.81341417250006</v>
      </c>
      <c r="L45" s="25">
        <f t="shared" ca="1" si="131"/>
        <v>104.80408488112504</v>
      </c>
      <c r="M45" s="25">
        <f t="shared" ca="1" si="131"/>
        <v>110.04428912518127</v>
      </c>
      <c r="O45" s="222">
        <v>4.0502500000000001</v>
      </c>
      <c r="P45" s="222">
        <v>7.6272900000000012</v>
      </c>
      <c r="Q45" s="222">
        <v>5.7447700000000008</v>
      </c>
      <c r="R45" s="222">
        <v>6.1422499999999998</v>
      </c>
      <c r="S45" s="222">
        <v>8.0247700000000002</v>
      </c>
      <c r="T45" s="222">
        <v>8.4996699999999983</v>
      </c>
      <c r="U45" s="222">
        <v>8.7595700000000001</v>
      </c>
      <c r="V45" s="222">
        <v>6.3407699999999965</v>
      </c>
      <c r="W45" s="222">
        <v>8.6465700000000076</v>
      </c>
      <c r="X45" s="222">
        <v>8.3866699999999987</v>
      </c>
      <c r="Y45" s="222">
        <v>7</v>
      </c>
      <c r="Z45" s="222">
        <v>7</v>
      </c>
      <c r="AA45" s="222">
        <v>7.5444757500000001</v>
      </c>
      <c r="AB45" s="222">
        <v>7.5444757500000001</v>
      </c>
      <c r="AC45" s="222">
        <v>7.5444757500000001</v>
      </c>
      <c r="AD45" s="222">
        <v>7.5444757500000001</v>
      </c>
      <c r="AE45" s="222">
        <v>7.5444757500000001</v>
      </c>
      <c r="AF45" s="222">
        <v>7.5444757500000001</v>
      </c>
      <c r="AG45" s="222">
        <v>7.5444757500000001</v>
      </c>
      <c r="AH45" s="222">
        <v>7.5444757500000001</v>
      </c>
      <c r="AI45" s="222">
        <v>7.5444757500000001</v>
      </c>
      <c r="AJ45" s="222">
        <v>7.5444757500000001</v>
      </c>
      <c r="AK45" s="222">
        <v>7.5444757500000001</v>
      </c>
      <c r="AL45" s="222">
        <v>7.5444757500000001</v>
      </c>
      <c r="AM45" s="222">
        <v>7.921699537500003</v>
      </c>
      <c r="AN45" s="222">
        <v>7.921699537500003</v>
      </c>
      <c r="AO45" s="222">
        <v>7.921699537500003</v>
      </c>
      <c r="AP45" s="222">
        <v>7.921699537500003</v>
      </c>
      <c r="AQ45" s="222">
        <v>7.921699537500003</v>
      </c>
      <c r="AR45" s="222">
        <v>7.921699537500003</v>
      </c>
      <c r="AS45" s="222">
        <v>7.921699537500003</v>
      </c>
      <c r="AT45" s="222">
        <v>7.921699537500003</v>
      </c>
      <c r="AU45" s="222">
        <v>7.921699537500003</v>
      </c>
      <c r="AV45" s="222">
        <v>7.921699537500003</v>
      </c>
      <c r="AW45" s="222">
        <v>7.921699537500003</v>
      </c>
      <c r="AX45" s="222">
        <v>7.921699537500003</v>
      </c>
      <c r="AY45" s="222">
        <v>8.3177845143750027</v>
      </c>
      <c r="AZ45" s="222">
        <v>8.3177845143750027</v>
      </c>
      <c r="BA45" s="222">
        <v>8.3177845143750027</v>
      </c>
      <c r="BB45" s="222">
        <v>8.3177845143750027</v>
      </c>
      <c r="BC45" s="222">
        <v>8.3177845143750027</v>
      </c>
      <c r="BD45" s="222">
        <v>8.3177845143750027</v>
      </c>
      <c r="BE45" s="222">
        <v>8.3177845143750027</v>
      </c>
      <c r="BF45" s="222">
        <v>8.3177845143750027</v>
      </c>
      <c r="BG45" s="222">
        <v>8.3177845143750027</v>
      </c>
      <c r="BH45" s="222">
        <v>8.3177845143750027</v>
      </c>
      <c r="BI45" s="222">
        <v>8.3177845143750027</v>
      </c>
      <c r="BJ45" s="222">
        <v>8.3177845143750027</v>
      </c>
      <c r="BK45" s="222">
        <v>8.7336737400937547</v>
      </c>
      <c r="BL45" s="222">
        <v>8.7336737400937547</v>
      </c>
      <c r="BM45" s="222">
        <v>8.7336737400937547</v>
      </c>
      <c r="BN45" s="222">
        <v>8.7336737400937547</v>
      </c>
      <c r="BO45" s="222">
        <v>8.7336737400937547</v>
      </c>
      <c r="BP45" s="222">
        <v>8.7336737400937547</v>
      </c>
      <c r="BQ45" s="222">
        <v>8.7336737400937547</v>
      </c>
      <c r="BR45" s="222">
        <v>8.7336737400937547</v>
      </c>
      <c r="BS45" s="222">
        <v>8.7336737400937547</v>
      </c>
      <c r="BT45" s="222">
        <v>8.7336737400937547</v>
      </c>
      <c r="BU45" s="222">
        <v>8.7336737400937547</v>
      </c>
      <c r="BV45" s="222">
        <v>8.7336737400937547</v>
      </c>
      <c r="BW45" s="222">
        <v>9.1703574270984411</v>
      </c>
      <c r="BX45" s="222">
        <v>9.1703574270984411</v>
      </c>
      <c r="BY45" s="222">
        <v>9.1703574270984411</v>
      </c>
      <c r="BZ45" s="222">
        <v>9.1703574270984411</v>
      </c>
      <c r="CA45" s="222">
        <v>9.1703574270984411</v>
      </c>
      <c r="CB45" s="222">
        <v>9.1703574270984411</v>
      </c>
      <c r="CC45" s="222">
        <v>9.1703574270984411</v>
      </c>
      <c r="CD45" s="222">
        <v>9.1703574270984411</v>
      </c>
      <c r="CE45" s="222">
        <v>9.1703574270984411</v>
      </c>
      <c r="CF45" s="222">
        <v>9.1703574270984411</v>
      </c>
      <c r="CG45" s="222">
        <v>9.1703574270984411</v>
      </c>
      <c r="CH45" s="222">
        <v>9.1703574270984411</v>
      </c>
      <c r="CJ45" s="285">
        <v>0</v>
      </c>
      <c r="CK45" s="286">
        <v>1</v>
      </c>
      <c r="CM45" s="25">
        <f t="shared" ca="1" si="132"/>
        <v>86.222579999999994</v>
      </c>
      <c r="CN45" s="25">
        <f t="shared" ca="1" si="132"/>
        <v>90.53370900000003</v>
      </c>
      <c r="CO45" s="25">
        <f t="shared" ca="1" si="132"/>
        <v>95.060394450000032</v>
      </c>
      <c r="CP45" s="25">
        <f t="shared" ca="1" si="132"/>
        <v>99.81341417250006</v>
      </c>
      <c r="CQ45" s="25">
        <f t="shared" ca="1" si="132"/>
        <v>104.80408488112504</v>
      </c>
      <c r="CR45" s="25">
        <f t="shared" ca="1" si="132"/>
        <v>110.04428912518127</v>
      </c>
      <c r="CT45" s="25">
        <f t="shared" ca="1" si="57"/>
        <v>4.0502500000000001</v>
      </c>
      <c r="CU45" s="25">
        <f t="shared" ca="1" si="58"/>
        <v>7.6272900000000012</v>
      </c>
      <c r="CV45" s="25">
        <f t="shared" ca="1" si="59"/>
        <v>5.7447700000000008</v>
      </c>
      <c r="CW45" s="25">
        <f t="shared" ca="1" si="60"/>
        <v>6.1422499999999998</v>
      </c>
      <c r="CX45" s="25">
        <f t="shared" ca="1" si="61"/>
        <v>8.0247700000000002</v>
      </c>
      <c r="CY45" s="25">
        <f t="shared" ca="1" si="62"/>
        <v>8.4996699999999983</v>
      </c>
      <c r="CZ45" s="25">
        <f t="shared" ca="1" si="63"/>
        <v>8.7595700000000001</v>
      </c>
      <c r="DA45" s="25">
        <f t="shared" ca="1" si="64"/>
        <v>6.3407699999999965</v>
      </c>
      <c r="DB45" s="25">
        <f t="shared" ca="1" si="65"/>
        <v>8.6465700000000076</v>
      </c>
      <c r="DC45" s="25">
        <f t="shared" ca="1" si="66"/>
        <v>8.3866699999999987</v>
      </c>
      <c r="DD45" s="25">
        <f t="shared" ca="1" si="67"/>
        <v>7</v>
      </c>
      <c r="DE45" s="25">
        <f t="shared" ca="1" si="68"/>
        <v>7</v>
      </c>
      <c r="DF45" s="25">
        <f t="shared" ca="1" si="69"/>
        <v>7.5444757500000001</v>
      </c>
      <c r="DG45" s="25">
        <f t="shared" ca="1" si="70"/>
        <v>7.5444757500000001</v>
      </c>
      <c r="DH45" s="25">
        <f t="shared" ca="1" si="71"/>
        <v>7.5444757500000001</v>
      </c>
      <c r="DI45" s="25">
        <f t="shared" ca="1" si="72"/>
        <v>7.5444757500000001</v>
      </c>
      <c r="DJ45" s="25">
        <f t="shared" ca="1" si="73"/>
        <v>7.5444757500000001</v>
      </c>
      <c r="DK45" s="25">
        <f t="shared" ca="1" si="74"/>
        <v>7.5444757500000001</v>
      </c>
      <c r="DL45" s="25">
        <f t="shared" ca="1" si="75"/>
        <v>7.5444757500000001</v>
      </c>
      <c r="DM45" s="25">
        <f t="shared" ca="1" si="76"/>
        <v>7.5444757500000001</v>
      </c>
      <c r="DN45" s="25">
        <f t="shared" ca="1" si="77"/>
        <v>7.5444757500000001</v>
      </c>
      <c r="DO45" s="25">
        <f t="shared" ca="1" si="78"/>
        <v>7.5444757500000001</v>
      </c>
      <c r="DP45" s="25">
        <f t="shared" ca="1" si="79"/>
        <v>7.5444757500000001</v>
      </c>
      <c r="DQ45" s="25">
        <f t="shared" ca="1" si="80"/>
        <v>7.5444757500000001</v>
      </c>
      <c r="DR45" s="25">
        <f t="shared" ca="1" si="81"/>
        <v>7.921699537500003</v>
      </c>
      <c r="DS45" s="25">
        <f t="shared" ca="1" si="82"/>
        <v>7.921699537500003</v>
      </c>
      <c r="DT45" s="25">
        <f t="shared" ca="1" si="83"/>
        <v>7.921699537500003</v>
      </c>
      <c r="DU45" s="25">
        <f t="shared" ca="1" si="84"/>
        <v>7.921699537500003</v>
      </c>
      <c r="DV45" s="25">
        <f t="shared" ca="1" si="85"/>
        <v>7.921699537500003</v>
      </c>
      <c r="DW45" s="25">
        <f t="shared" ca="1" si="86"/>
        <v>7.921699537500003</v>
      </c>
      <c r="DX45" s="25">
        <f t="shared" ca="1" si="87"/>
        <v>7.921699537500003</v>
      </c>
      <c r="DY45" s="25">
        <f t="shared" ca="1" si="88"/>
        <v>7.921699537500003</v>
      </c>
      <c r="DZ45" s="25">
        <f t="shared" ca="1" si="89"/>
        <v>7.921699537500003</v>
      </c>
      <c r="EA45" s="25">
        <f t="shared" ca="1" si="90"/>
        <v>7.921699537500003</v>
      </c>
      <c r="EB45" s="25">
        <f t="shared" ca="1" si="91"/>
        <v>7.921699537500003</v>
      </c>
      <c r="EC45" s="25">
        <f t="shared" ca="1" si="92"/>
        <v>7.921699537500003</v>
      </c>
      <c r="ED45" s="25">
        <f t="shared" ca="1" si="93"/>
        <v>8.3177845143750027</v>
      </c>
      <c r="EE45" s="25">
        <f t="shared" ca="1" si="94"/>
        <v>8.3177845143750027</v>
      </c>
      <c r="EF45" s="25">
        <f t="shared" ca="1" si="95"/>
        <v>8.3177845143750027</v>
      </c>
      <c r="EG45" s="25">
        <f t="shared" ca="1" si="96"/>
        <v>8.3177845143750027</v>
      </c>
      <c r="EH45" s="25">
        <f t="shared" ca="1" si="97"/>
        <v>8.3177845143750027</v>
      </c>
      <c r="EI45" s="25">
        <f t="shared" ca="1" si="98"/>
        <v>8.3177845143750027</v>
      </c>
      <c r="EJ45" s="25">
        <f t="shared" ca="1" si="99"/>
        <v>8.3177845143750027</v>
      </c>
      <c r="EK45" s="25">
        <f t="shared" ca="1" si="100"/>
        <v>8.3177845143750027</v>
      </c>
      <c r="EL45" s="25">
        <f t="shared" ca="1" si="101"/>
        <v>8.3177845143750027</v>
      </c>
      <c r="EM45" s="25">
        <f t="shared" ca="1" si="102"/>
        <v>8.3177845143750027</v>
      </c>
      <c r="EN45" s="25">
        <f t="shared" ca="1" si="103"/>
        <v>8.3177845143750027</v>
      </c>
      <c r="EO45" s="25">
        <f t="shared" ca="1" si="104"/>
        <v>8.3177845143750027</v>
      </c>
      <c r="EP45" s="25">
        <f t="shared" ca="1" si="105"/>
        <v>8.7336737400937547</v>
      </c>
      <c r="EQ45" s="25">
        <f t="shared" ca="1" si="106"/>
        <v>8.7336737400937547</v>
      </c>
      <c r="ER45" s="25">
        <f t="shared" ca="1" si="107"/>
        <v>8.7336737400937547</v>
      </c>
      <c r="ES45" s="25">
        <f t="shared" ca="1" si="108"/>
        <v>8.7336737400937547</v>
      </c>
      <c r="ET45" s="25">
        <f t="shared" ca="1" si="109"/>
        <v>8.7336737400937547</v>
      </c>
      <c r="EU45" s="25">
        <f t="shared" ca="1" si="110"/>
        <v>8.7336737400937547</v>
      </c>
      <c r="EV45" s="25">
        <f t="shared" ca="1" si="111"/>
        <v>8.7336737400937547</v>
      </c>
      <c r="EW45" s="25">
        <f t="shared" ca="1" si="112"/>
        <v>8.7336737400937547</v>
      </c>
      <c r="EX45" s="25">
        <f t="shared" ca="1" si="113"/>
        <v>8.7336737400937547</v>
      </c>
      <c r="EY45" s="25">
        <f t="shared" ca="1" si="114"/>
        <v>8.7336737400937547</v>
      </c>
      <c r="EZ45" s="25">
        <f t="shared" ca="1" si="115"/>
        <v>8.7336737400937547</v>
      </c>
      <c r="FA45" s="25">
        <f t="shared" ca="1" si="116"/>
        <v>8.7336737400937547</v>
      </c>
      <c r="FB45" s="25">
        <f t="shared" ca="1" si="117"/>
        <v>9.1703574270984411</v>
      </c>
      <c r="FC45" s="25">
        <f t="shared" ca="1" si="118"/>
        <v>9.1703574270984411</v>
      </c>
      <c r="FD45" s="25">
        <f t="shared" ca="1" si="119"/>
        <v>9.1703574270984411</v>
      </c>
      <c r="FE45" s="25">
        <f t="shared" ca="1" si="120"/>
        <v>9.1703574270984411</v>
      </c>
      <c r="FF45" s="25">
        <f t="shared" ca="1" si="121"/>
        <v>9.1703574270984411</v>
      </c>
      <c r="FG45" s="25">
        <f t="shared" ca="1" si="122"/>
        <v>9.1703574270984411</v>
      </c>
      <c r="FH45" s="25">
        <f t="shared" ca="1" si="123"/>
        <v>9.1703574270984411</v>
      </c>
      <c r="FI45" s="25">
        <f t="shared" ca="1" si="124"/>
        <v>9.1703574270984411</v>
      </c>
      <c r="FJ45" s="25">
        <f t="shared" ca="1" si="125"/>
        <v>9.1703574270984411</v>
      </c>
      <c r="FK45" s="25">
        <f t="shared" ca="1" si="126"/>
        <v>9.1703574270984411</v>
      </c>
      <c r="FL45" s="25">
        <f t="shared" ca="1" si="127"/>
        <v>9.1703574270984411</v>
      </c>
      <c r="FM45" s="25">
        <f t="shared" ca="1" si="128"/>
        <v>9.1703574270984411</v>
      </c>
    </row>
    <row r="46" spans="2:169" ht="15" customHeight="1">
      <c r="B46" s="225">
        <v>39</v>
      </c>
      <c r="C46" s="307" t="s">
        <v>328</v>
      </c>
      <c r="D46" s="312" t="b">
        <v>0</v>
      </c>
      <c r="E46" s="312" t="b">
        <v>0</v>
      </c>
      <c r="F46" s="177" t="str">
        <f>INDEX('11_CATALOGO_CUENTAS'!$H$3:$H$85,$B46,1)</f>
        <v>ENERGIA ELEC. VILLA MELLA</v>
      </c>
      <c r="G46" s="175"/>
      <c r="H46" s="25">
        <f t="shared" ca="1" si="131"/>
        <v>0</v>
      </c>
      <c r="I46" s="25">
        <f t="shared" ca="1" si="131"/>
        <v>0</v>
      </c>
      <c r="J46" s="25">
        <f t="shared" ca="1" si="131"/>
        <v>0</v>
      </c>
      <c r="K46" s="25">
        <f t="shared" ca="1" si="131"/>
        <v>0</v>
      </c>
      <c r="L46" s="25">
        <f t="shared" ca="1" si="131"/>
        <v>0</v>
      </c>
      <c r="M46" s="25">
        <f t="shared" ca="1" si="131"/>
        <v>0</v>
      </c>
      <c r="O46" s="222">
        <v>0</v>
      </c>
      <c r="P46" s="222">
        <v>0</v>
      </c>
      <c r="Q46" s="222">
        <v>0</v>
      </c>
      <c r="R46" s="222">
        <v>0</v>
      </c>
      <c r="S46" s="222">
        <v>0</v>
      </c>
      <c r="T46" s="222">
        <v>0</v>
      </c>
      <c r="U46" s="222">
        <v>0</v>
      </c>
      <c r="V46" s="222">
        <v>0</v>
      </c>
      <c r="W46" s="222">
        <v>0</v>
      </c>
      <c r="X46" s="222">
        <v>0</v>
      </c>
      <c r="Y46" s="222">
        <v>0</v>
      </c>
      <c r="Z46" s="222">
        <v>0</v>
      </c>
      <c r="AA46" s="222">
        <v>0</v>
      </c>
      <c r="AB46" s="222">
        <v>0</v>
      </c>
      <c r="AC46" s="222">
        <v>0</v>
      </c>
      <c r="AD46" s="222">
        <v>0</v>
      </c>
      <c r="AE46" s="222">
        <v>0</v>
      </c>
      <c r="AF46" s="222">
        <v>0</v>
      </c>
      <c r="AG46" s="222">
        <v>0</v>
      </c>
      <c r="AH46" s="222">
        <v>0</v>
      </c>
      <c r="AI46" s="222">
        <v>0</v>
      </c>
      <c r="AJ46" s="222">
        <v>0</v>
      </c>
      <c r="AK46" s="222">
        <v>0</v>
      </c>
      <c r="AL46" s="222">
        <v>0</v>
      </c>
      <c r="AM46" s="222">
        <v>0</v>
      </c>
      <c r="AN46" s="222">
        <v>0</v>
      </c>
      <c r="AO46" s="222">
        <v>0</v>
      </c>
      <c r="AP46" s="222">
        <v>0</v>
      </c>
      <c r="AQ46" s="222">
        <v>0</v>
      </c>
      <c r="AR46" s="222">
        <v>0</v>
      </c>
      <c r="AS46" s="222">
        <v>0</v>
      </c>
      <c r="AT46" s="222">
        <v>0</v>
      </c>
      <c r="AU46" s="222">
        <v>0</v>
      </c>
      <c r="AV46" s="222">
        <v>0</v>
      </c>
      <c r="AW46" s="222">
        <v>0</v>
      </c>
      <c r="AX46" s="222">
        <v>0</v>
      </c>
      <c r="AY46" s="222">
        <v>0</v>
      </c>
      <c r="AZ46" s="222">
        <v>0</v>
      </c>
      <c r="BA46" s="222">
        <v>0</v>
      </c>
      <c r="BB46" s="222">
        <v>0</v>
      </c>
      <c r="BC46" s="222">
        <v>0</v>
      </c>
      <c r="BD46" s="222">
        <v>0</v>
      </c>
      <c r="BE46" s="222">
        <v>0</v>
      </c>
      <c r="BF46" s="222">
        <v>0</v>
      </c>
      <c r="BG46" s="222">
        <v>0</v>
      </c>
      <c r="BH46" s="222">
        <v>0</v>
      </c>
      <c r="BI46" s="222">
        <v>0</v>
      </c>
      <c r="BJ46" s="222">
        <v>0</v>
      </c>
      <c r="BK46" s="222">
        <v>0</v>
      </c>
      <c r="BL46" s="222">
        <v>0</v>
      </c>
      <c r="BM46" s="222">
        <v>0</v>
      </c>
      <c r="BN46" s="222">
        <v>0</v>
      </c>
      <c r="BO46" s="222">
        <v>0</v>
      </c>
      <c r="BP46" s="222">
        <v>0</v>
      </c>
      <c r="BQ46" s="222">
        <v>0</v>
      </c>
      <c r="BR46" s="222">
        <v>0</v>
      </c>
      <c r="BS46" s="222">
        <v>0</v>
      </c>
      <c r="BT46" s="222">
        <v>0</v>
      </c>
      <c r="BU46" s="222">
        <v>0</v>
      </c>
      <c r="BV46" s="222">
        <v>0</v>
      </c>
      <c r="BW46" s="222">
        <v>0</v>
      </c>
      <c r="BX46" s="222">
        <v>0</v>
      </c>
      <c r="BY46" s="222">
        <v>0</v>
      </c>
      <c r="BZ46" s="222">
        <v>0</v>
      </c>
      <c r="CA46" s="222">
        <v>0</v>
      </c>
      <c r="CB46" s="222">
        <v>0</v>
      </c>
      <c r="CC46" s="222">
        <v>0</v>
      </c>
      <c r="CD46" s="222">
        <v>0</v>
      </c>
      <c r="CE46" s="222">
        <v>0</v>
      </c>
      <c r="CF46" s="222">
        <v>0</v>
      </c>
      <c r="CG46" s="222">
        <v>0</v>
      </c>
      <c r="CH46" s="222">
        <v>0</v>
      </c>
      <c r="CJ46" s="285">
        <v>0</v>
      </c>
      <c r="CK46" s="286">
        <v>1</v>
      </c>
      <c r="CM46" s="25">
        <f t="shared" ca="1" si="132"/>
        <v>0</v>
      </c>
      <c r="CN46" s="25">
        <f t="shared" ca="1" si="132"/>
        <v>0</v>
      </c>
      <c r="CO46" s="25">
        <f t="shared" ca="1" si="132"/>
        <v>0</v>
      </c>
      <c r="CP46" s="25">
        <f t="shared" ca="1" si="132"/>
        <v>0</v>
      </c>
      <c r="CQ46" s="25">
        <f t="shared" ca="1" si="132"/>
        <v>0</v>
      </c>
      <c r="CR46" s="25">
        <f t="shared" ca="1" si="132"/>
        <v>0</v>
      </c>
      <c r="CT46" s="25">
        <f t="shared" ca="1" si="57"/>
        <v>0</v>
      </c>
      <c r="CU46" s="25">
        <f t="shared" ca="1" si="58"/>
        <v>0</v>
      </c>
      <c r="CV46" s="25">
        <f t="shared" ca="1" si="59"/>
        <v>0</v>
      </c>
      <c r="CW46" s="25">
        <f t="shared" ca="1" si="60"/>
        <v>0</v>
      </c>
      <c r="CX46" s="25">
        <f t="shared" ca="1" si="61"/>
        <v>0</v>
      </c>
      <c r="CY46" s="25">
        <f t="shared" ca="1" si="62"/>
        <v>0</v>
      </c>
      <c r="CZ46" s="25">
        <f t="shared" ca="1" si="63"/>
        <v>0</v>
      </c>
      <c r="DA46" s="25">
        <f t="shared" ca="1" si="64"/>
        <v>0</v>
      </c>
      <c r="DB46" s="25">
        <f t="shared" ca="1" si="65"/>
        <v>0</v>
      </c>
      <c r="DC46" s="25">
        <f t="shared" ca="1" si="66"/>
        <v>0</v>
      </c>
      <c r="DD46" s="25">
        <f t="shared" ca="1" si="67"/>
        <v>0</v>
      </c>
      <c r="DE46" s="25">
        <f t="shared" ca="1" si="68"/>
        <v>0</v>
      </c>
      <c r="DF46" s="25">
        <f t="shared" ca="1" si="69"/>
        <v>0</v>
      </c>
      <c r="DG46" s="25">
        <f t="shared" ca="1" si="70"/>
        <v>0</v>
      </c>
      <c r="DH46" s="25">
        <f t="shared" ca="1" si="71"/>
        <v>0</v>
      </c>
      <c r="DI46" s="25">
        <f t="shared" ca="1" si="72"/>
        <v>0</v>
      </c>
      <c r="DJ46" s="25">
        <f t="shared" ca="1" si="73"/>
        <v>0</v>
      </c>
      <c r="DK46" s="25">
        <f t="shared" ca="1" si="74"/>
        <v>0</v>
      </c>
      <c r="DL46" s="25">
        <f t="shared" ca="1" si="75"/>
        <v>0</v>
      </c>
      <c r="DM46" s="25">
        <f t="shared" ca="1" si="76"/>
        <v>0</v>
      </c>
      <c r="DN46" s="25">
        <f t="shared" ca="1" si="77"/>
        <v>0</v>
      </c>
      <c r="DO46" s="25">
        <f t="shared" ca="1" si="78"/>
        <v>0</v>
      </c>
      <c r="DP46" s="25">
        <f t="shared" ca="1" si="79"/>
        <v>0</v>
      </c>
      <c r="DQ46" s="25">
        <f t="shared" ca="1" si="80"/>
        <v>0</v>
      </c>
      <c r="DR46" s="25">
        <f t="shared" ca="1" si="81"/>
        <v>0</v>
      </c>
      <c r="DS46" s="25">
        <f t="shared" ca="1" si="82"/>
        <v>0</v>
      </c>
      <c r="DT46" s="25">
        <f t="shared" ca="1" si="83"/>
        <v>0</v>
      </c>
      <c r="DU46" s="25">
        <f t="shared" ca="1" si="84"/>
        <v>0</v>
      </c>
      <c r="DV46" s="25">
        <f t="shared" ca="1" si="85"/>
        <v>0</v>
      </c>
      <c r="DW46" s="25">
        <f t="shared" ca="1" si="86"/>
        <v>0</v>
      </c>
      <c r="DX46" s="25">
        <f t="shared" ca="1" si="87"/>
        <v>0</v>
      </c>
      <c r="DY46" s="25">
        <f t="shared" ca="1" si="88"/>
        <v>0</v>
      </c>
      <c r="DZ46" s="25">
        <f t="shared" ca="1" si="89"/>
        <v>0</v>
      </c>
      <c r="EA46" s="25">
        <f t="shared" ca="1" si="90"/>
        <v>0</v>
      </c>
      <c r="EB46" s="25">
        <f t="shared" ca="1" si="91"/>
        <v>0</v>
      </c>
      <c r="EC46" s="25">
        <f t="shared" ca="1" si="92"/>
        <v>0</v>
      </c>
      <c r="ED46" s="25">
        <f t="shared" ca="1" si="93"/>
        <v>0</v>
      </c>
      <c r="EE46" s="25">
        <f t="shared" ca="1" si="94"/>
        <v>0</v>
      </c>
      <c r="EF46" s="25">
        <f t="shared" ca="1" si="95"/>
        <v>0</v>
      </c>
      <c r="EG46" s="25">
        <f t="shared" ca="1" si="96"/>
        <v>0</v>
      </c>
      <c r="EH46" s="25">
        <f t="shared" ca="1" si="97"/>
        <v>0</v>
      </c>
      <c r="EI46" s="25">
        <f t="shared" ca="1" si="98"/>
        <v>0</v>
      </c>
      <c r="EJ46" s="25">
        <f t="shared" ca="1" si="99"/>
        <v>0</v>
      </c>
      <c r="EK46" s="25">
        <f t="shared" ca="1" si="100"/>
        <v>0</v>
      </c>
      <c r="EL46" s="25">
        <f t="shared" ca="1" si="101"/>
        <v>0</v>
      </c>
      <c r="EM46" s="25">
        <f t="shared" ca="1" si="102"/>
        <v>0</v>
      </c>
      <c r="EN46" s="25">
        <f t="shared" ca="1" si="103"/>
        <v>0</v>
      </c>
      <c r="EO46" s="25">
        <f t="shared" ca="1" si="104"/>
        <v>0</v>
      </c>
      <c r="EP46" s="25">
        <f t="shared" ca="1" si="105"/>
        <v>0</v>
      </c>
      <c r="EQ46" s="25">
        <f t="shared" ca="1" si="106"/>
        <v>0</v>
      </c>
      <c r="ER46" s="25">
        <f t="shared" ca="1" si="107"/>
        <v>0</v>
      </c>
      <c r="ES46" s="25">
        <f t="shared" ca="1" si="108"/>
        <v>0</v>
      </c>
      <c r="ET46" s="25">
        <f t="shared" ca="1" si="109"/>
        <v>0</v>
      </c>
      <c r="EU46" s="25">
        <f t="shared" ca="1" si="110"/>
        <v>0</v>
      </c>
      <c r="EV46" s="25">
        <f t="shared" ca="1" si="111"/>
        <v>0</v>
      </c>
      <c r="EW46" s="25">
        <f t="shared" ca="1" si="112"/>
        <v>0</v>
      </c>
      <c r="EX46" s="25">
        <f t="shared" ca="1" si="113"/>
        <v>0</v>
      </c>
      <c r="EY46" s="25">
        <f t="shared" ca="1" si="114"/>
        <v>0</v>
      </c>
      <c r="EZ46" s="25">
        <f t="shared" ca="1" si="115"/>
        <v>0</v>
      </c>
      <c r="FA46" s="25">
        <f t="shared" ca="1" si="116"/>
        <v>0</v>
      </c>
      <c r="FB46" s="25">
        <f t="shared" ca="1" si="117"/>
        <v>0</v>
      </c>
      <c r="FC46" s="25">
        <f t="shared" ca="1" si="118"/>
        <v>0</v>
      </c>
      <c r="FD46" s="25">
        <f t="shared" ca="1" si="119"/>
        <v>0</v>
      </c>
      <c r="FE46" s="25">
        <f t="shared" ca="1" si="120"/>
        <v>0</v>
      </c>
      <c r="FF46" s="25">
        <f t="shared" ca="1" si="121"/>
        <v>0</v>
      </c>
      <c r="FG46" s="25">
        <f t="shared" ca="1" si="122"/>
        <v>0</v>
      </c>
      <c r="FH46" s="25">
        <f t="shared" ca="1" si="123"/>
        <v>0</v>
      </c>
      <c r="FI46" s="25">
        <f t="shared" ca="1" si="124"/>
        <v>0</v>
      </c>
      <c r="FJ46" s="25">
        <f t="shared" ca="1" si="125"/>
        <v>0</v>
      </c>
      <c r="FK46" s="25">
        <f t="shared" ca="1" si="126"/>
        <v>0</v>
      </c>
      <c r="FL46" s="25">
        <f t="shared" ca="1" si="127"/>
        <v>0</v>
      </c>
      <c r="FM46" s="25">
        <f t="shared" ca="1" si="128"/>
        <v>0</v>
      </c>
    </row>
    <row r="47" spans="2:169" ht="15" customHeight="1">
      <c r="B47" s="225">
        <v>40</v>
      </c>
      <c r="C47" s="307" t="s">
        <v>328</v>
      </c>
      <c r="D47" s="312" t="b">
        <v>0</v>
      </c>
      <c r="E47" s="312" t="b">
        <v>0</v>
      </c>
      <c r="F47" s="177" t="str">
        <f>INDEX('11_CATALOGO_CUENTAS'!$H$3:$H$85,$B47,1)</f>
        <v>ENERGIA ELEC. GUERRA</v>
      </c>
      <c r="G47" s="175"/>
      <c r="H47" s="25">
        <f t="shared" ca="1" si="131"/>
        <v>0</v>
      </c>
      <c r="I47" s="25">
        <f t="shared" ca="1" si="131"/>
        <v>0</v>
      </c>
      <c r="J47" s="25">
        <f t="shared" ca="1" si="131"/>
        <v>0</v>
      </c>
      <c r="K47" s="25">
        <f t="shared" ca="1" si="131"/>
        <v>0</v>
      </c>
      <c r="L47" s="25">
        <f t="shared" ca="1" si="131"/>
        <v>0</v>
      </c>
      <c r="M47" s="25">
        <f t="shared" ca="1" si="131"/>
        <v>0</v>
      </c>
      <c r="O47" s="222">
        <v>0</v>
      </c>
      <c r="P47" s="222">
        <v>0</v>
      </c>
      <c r="Q47" s="222">
        <v>0</v>
      </c>
      <c r="R47" s="222">
        <v>0</v>
      </c>
      <c r="S47" s="222">
        <v>0</v>
      </c>
      <c r="T47" s="222">
        <v>0</v>
      </c>
      <c r="U47" s="222">
        <v>0</v>
      </c>
      <c r="V47" s="222">
        <v>0</v>
      </c>
      <c r="W47" s="222">
        <v>0</v>
      </c>
      <c r="X47" s="222">
        <v>0</v>
      </c>
      <c r="Y47" s="222">
        <v>0</v>
      </c>
      <c r="Z47" s="222">
        <v>0</v>
      </c>
      <c r="AA47" s="222">
        <v>0</v>
      </c>
      <c r="AB47" s="222">
        <v>0</v>
      </c>
      <c r="AC47" s="222">
        <v>0</v>
      </c>
      <c r="AD47" s="222">
        <v>0</v>
      </c>
      <c r="AE47" s="222">
        <v>0</v>
      </c>
      <c r="AF47" s="222">
        <v>0</v>
      </c>
      <c r="AG47" s="222">
        <v>0</v>
      </c>
      <c r="AH47" s="222">
        <v>0</v>
      </c>
      <c r="AI47" s="222">
        <v>0</v>
      </c>
      <c r="AJ47" s="222">
        <v>0</v>
      </c>
      <c r="AK47" s="222">
        <v>0</v>
      </c>
      <c r="AL47" s="222">
        <v>0</v>
      </c>
      <c r="AM47" s="222">
        <v>0</v>
      </c>
      <c r="AN47" s="222">
        <v>0</v>
      </c>
      <c r="AO47" s="222">
        <v>0</v>
      </c>
      <c r="AP47" s="222">
        <v>0</v>
      </c>
      <c r="AQ47" s="222">
        <v>0</v>
      </c>
      <c r="AR47" s="222">
        <v>0</v>
      </c>
      <c r="AS47" s="222">
        <v>0</v>
      </c>
      <c r="AT47" s="222">
        <v>0</v>
      </c>
      <c r="AU47" s="222">
        <v>0</v>
      </c>
      <c r="AV47" s="222">
        <v>0</v>
      </c>
      <c r="AW47" s="222">
        <v>0</v>
      </c>
      <c r="AX47" s="222">
        <v>0</v>
      </c>
      <c r="AY47" s="222">
        <v>0</v>
      </c>
      <c r="AZ47" s="222">
        <v>0</v>
      </c>
      <c r="BA47" s="222">
        <v>0</v>
      </c>
      <c r="BB47" s="222">
        <v>0</v>
      </c>
      <c r="BC47" s="222">
        <v>0</v>
      </c>
      <c r="BD47" s="222">
        <v>0</v>
      </c>
      <c r="BE47" s="222">
        <v>0</v>
      </c>
      <c r="BF47" s="222">
        <v>0</v>
      </c>
      <c r="BG47" s="222">
        <v>0</v>
      </c>
      <c r="BH47" s="222">
        <v>0</v>
      </c>
      <c r="BI47" s="222">
        <v>0</v>
      </c>
      <c r="BJ47" s="222">
        <v>0</v>
      </c>
      <c r="BK47" s="222">
        <v>0</v>
      </c>
      <c r="BL47" s="222">
        <v>0</v>
      </c>
      <c r="BM47" s="222">
        <v>0</v>
      </c>
      <c r="BN47" s="222">
        <v>0</v>
      </c>
      <c r="BO47" s="222">
        <v>0</v>
      </c>
      <c r="BP47" s="222">
        <v>0</v>
      </c>
      <c r="BQ47" s="222">
        <v>0</v>
      </c>
      <c r="BR47" s="222">
        <v>0</v>
      </c>
      <c r="BS47" s="222">
        <v>0</v>
      </c>
      <c r="BT47" s="222">
        <v>0</v>
      </c>
      <c r="BU47" s="222">
        <v>0</v>
      </c>
      <c r="BV47" s="222">
        <v>0</v>
      </c>
      <c r="BW47" s="222">
        <v>0</v>
      </c>
      <c r="BX47" s="222">
        <v>0</v>
      </c>
      <c r="BY47" s="222">
        <v>0</v>
      </c>
      <c r="BZ47" s="222">
        <v>0</v>
      </c>
      <c r="CA47" s="222">
        <v>0</v>
      </c>
      <c r="CB47" s="222">
        <v>0</v>
      </c>
      <c r="CC47" s="222">
        <v>0</v>
      </c>
      <c r="CD47" s="222">
        <v>0</v>
      </c>
      <c r="CE47" s="222">
        <v>0</v>
      </c>
      <c r="CF47" s="222">
        <v>0</v>
      </c>
      <c r="CG47" s="222">
        <v>0</v>
      </c>
      <c r="CH47" s="222">
        <v>0</v>
      </c>
      <c r="CJ47" s="285">
        <v>0</v>
      </c>
      <c r="CK47" s="286">
        <v>1</v>
      </c>
      <c r="CM47" s="25">
        <f t="shared" ca="1" si="132"/>
        <v>0</v>
      </c>
      <c r="CN47" s="25">
        <f t="shared" ca="1" si="132"/>
        <v>0</v>
      </c>
      <c r="CO47" s="25">
        <f t="shared" ca="1" si="132"/>
        <v>0</v>
      </c>
      <c r="CP47" s="25">
        <f t="shared" ca="1" si="132"/>
        <v>0</v>
      </c>
      <c r="CQ47" s="25">
        <f t="shared" ca="1" si="132"/>
        <v>0</v>
      </c>
      <c r="CR47" s="25">
        <f t="shared" ca="1" si="132"/>
        <v>0</v>
      </c>
      <c r="CT47" s="25">
        <f t="shared" ca="1" si="57"/>
        <v>0</v>
      </c>
      <c r="CU47" s="25">
        <f t="shared" ca="1" si="58"/>
        <v>0</v>
      </c>
      <c r="CV47" s="25">
        <f t="shared" ca="1" si="59"/>
        <v>0</v>
      </c>
      <c r="CW47" s="25">
        <f t="shared" ca="1" si="60"/>
        <v>0</v>
      </c>
      <c r="CX47" s="25">
        <f t="shared" ca="1" si="61"/>
        <v>0</v>
      </c>
      <c r="CY47" s="25">
        <f t="shared" ca="1" si="62"/>
        <v>0</v>
      </c>
      <c r="CZ47" s="25">
        <f t="shared" ca="1" si="63"/>
        <v>0</v>
      </c>
      <c r="DA47" s="25">
        <f t="shared" ca="1" si="64"/>
        <v>0</v>
      </c>
      <c r="DB47" s="25">
        <f t="shared" ca="1" si="65"/>
        <v>0</v>
      </c>
      <c r="DC47" s="25">
        <f t="shared" ca="1" si="66"/>
        <v>0</v>
      </c>
      <c r="DD47" s="25">
        <f t="shared" ca="1" si="67"/>
        <v>0</v>
      </c>
      <c r="DE47" s="25">
        <f t="shared" ca="1" si="68"/>
        <v>0</v>
      </c>
      <c r="DF47" s="25">
        <f t="shared" ca="1" si="69"/>
        <v>0</v>
      </c>
      <c r="DG47" s="25">
        <f t="shared" ca="1" si="70"/>
        <v>0</v>
      </c>
      <c r="DH47" s="25">
        <f t="shared" ca="1" si="71"/>
        <v>0</v>
      </c>
      <c r="DI47" s="25">
        <f t="shared" ca="1" si="72"/>
        <v>0</v>
      </c>
      <c r="DJ47" s="25">
        <f t="shared" ca="1" si="73"/>
        <v>0</v>
      </c>
      <c r="DK47" s="25">
        <f t="shared" ca="1" si="74"/>
        <v>0</v>
      </c>
      <c r="DL47" s="25">
        <f t="shared" ca="1" si="75"/>
        <v>0</v>
      </c>
      <c r="DM47" s="25">
        <f t="shared" ca="1" si="76"/>
        <v>0</v>
      </c>
      <c r="DN47" s="25">
        <f t="shared" ca="1" si="77"/>
        <v>0</v>
      </c>
      <c r="DO47" s="25">
        <f t="shared" ca="1" si="78"/>
        <v>0</v>
      </c>
      <c r="DP47" s="25">
        <f t="shared" ca="1" si="79"/>
        <v>0</v>
      </c>
      <c r="DQ47" s="25">
        <f t="shared" ca="1" si="80"/>
        <v>0</v>
      </c>
      <c r="DR47" s="25">
        <f t="shared" ca="1" si="81"/>
        <v>0</v>
      </c>
      <c r="DS47" s="25">
        <f t="shared" ca="1" si="82"/>
        <v>0</v>
      </c>
      <c r="DT47" s="25">
        <f t="shared" ca="1" si="83"/>
        <v>0</v>
      </c>
      <c r="DU47" s="25">
        <f t="shared" ca="1" si="84"/>
        <v>0</v>
      </c>
      <c r="DV47" s="25">
        <f t="shared" ca="1" si="85"/>
        <v>0</v>
      </c>
      <c r="DW47" s="25">
        <f t="shared" ca="1" si="86"/>
        <v>0</v>
      </c>
      <c r="DX47" s="25">
        <f t="shared" ca="1" si="87"/>
        <v>0</v>
      </c>
      <c r="DY47" s="25">
        <f t="shared" ca="1" si="88"/>
        <v>0</v>
      </c>
      <c r="DZ47" s="25">
        <f t="shared" ca="1" si="89"/>
        <v>0</v>
      </c>
      <c r="EA47" s="25">
        <f t="shared" ca="1" si="90"/>
        <v>0</v>
      </c>
      <c r="EB47" s="25">
        <f t="shared" ca="1" si="91"/>
        <v>0</v>
      </c>
      <c r="EC47" s="25">
        <f t="shared" ca="1" si="92"/>
        <v>0</v>
      </c>
      <c r="ED47" s="25">
        <f t="shared" ca="1" si="93"/>
        <v>0</v>
      </c>
      <c r="EE47" s="25">
        <f t="shared" ca="1" si="94"/>
        <v>0</v>
      </c>
      <c r="EF47" s="25">
        <f t="shared" ca="1" si="95"/>
        <v>0</v>
      </c>
      <c r="EG47" s="25">
        <f t="shared" ca="1" si="96"/>
        <v>0</v>
      </c>
      <c r="EH47" s="25">
        <f t="shared" ca="1" si="97"/>
        <v>0</v>
      </c>
      <c r="EI47" s="25">
        <f t="shared" ca="1" si="98"/>
        <v>0</v>
      </c>
      <c r="EJ47" s="25">
        <f t="shared" ca="1" si="99"/>
        <v>0</v>
      </c>
      <c r="EK47" s="25">
        <f t="shared" ca="1" si="100"/>
        <v>0</v>
      </c>
      <c r="EL47" s="25">
        <f t="shared" ca="1" si="101"/>
        <v>0</v>
      </c>
      <c r="EM47" s="25">
        <f t="shared" ca="1" si="102"/>
        <v>0</v>
      </c>
      <c r="EN47" s="25">
        <f t="shared" ca="1" si="103"/>
        <v>0</v>
      </c>
      <c r="EO47" s="25">
        <f t="shared" ca="1" si="104"/>
        <v>0</v>
      </c>
      <c r="EP47" s="25">
        <f t="shared" ca="1" si="105"/>
        <v>0</v>
      </c>
      <c r="EQ47" s="25">
        <f t="shared" ca="1" si="106"/>
        <v>0</v>
      </c>
      <c r="ER47" s="25">
        <f t="shared" ca="1" si="107"/>
        <v>0</v>
      </c>
      <c r="ES47" s="25">
        <f t="shared" ca="1" si="108"/>
        <v>0</v>
      </c>
      <c r="ET47" s="25">
        <f t="shared" ca="1" si="109"/>
        <v>0</v>
      </c>
      <c r="EU47" s="25">
        <f t="shared" ca="1" si="110"/>
        <v>0</v>
      </c>
      <c r="EV47" s="25">
        <f t="shared" ca="1" si="111"/>
        <v>0</v>
      </c>
      <c r="EW47" s="25">
        <f t="shared" ca="1" si="112"/>
        <v>0</v>
      </c>
      <c r="EX47" s="25">
        <f t="shared" ca="1" si="113"/>
        <v>0</v>
      </c>
      <c r="EY47" s="25">
        <f t="shared" ca="1" si="114"/>
        <v>0</v>
      </c>
      <c r="EZ47" s="25">
        <f t="shared" ca="1" si="115"/>
        <v>0</v>
      </c>
      <c r="FA47" s="25">
        <f t="shared" ca="1" si="116"/>
        <v>0</v>
      </c>
      <c r="FB47" s="25">
        <f t="shared" ca="1" si="117"/>
        <v>0</v>
      </c>
      <c r="FC47" s="25">
        <f t="shared" ca="1" si="118"/>
        <v>0</v>
      </c>
      <c r="FD47" s="25">
        <f t="shared" ca="1" si="119"/>
        <v>0</v>
      </c>
      <c r="FE47" s="25">
        <f t="shared" ca="1" si="120"/>
        <v>0</v>
      </c>
      <c r="FF47" s="25">
        <f t="shared" ca="1" si="121"/>
        <v>0</v>
      </c>
      <c r="FG47" s="25">
        <f t="shared" ca="1" si="122"/>
        <v>0</v>
      </c>
      <c r="FH47" s="25">
        <f t="shared" ca="1" si="123"/>
        <v>0</v>
      </c>
      <c r="FI47" s="25">
        <f t="shared" ca="1" si="124"/>
        <v>0</v>
      </c>
      <c r="FJ47" s="25">
        <f t="shared" ca="1" si="125"/>
        <v>0</v>
      </c>
      <c r="FK47" s="25">
        <f t="shared" ca="1" si="126"/>
        <v>0</v>
      </c>
      <c r="FL47" s="25">
        <f t="shared" ca="1" si="127"/>
        <v>0</v>
      </c>
      <c r="FM47" s="25">
        <f t="shared" ca="1" si="128"/>
        <v>0</v>
      </c>
    </row>
    <row r="48" spans="2:169" ht="15" customHeight="1">
      <c r="B48" s="225">
        <v>41</v>
      </c>
      <c r="C48" s="307" t="s">
        <v>328</v>
      </c>
      <c r="D48" s="312" t="b">
        <v>0</v>
      </c>
      <c r="E48" s="312" t="b">
        <v>0</v>
      </c>
      <c r="F48" s="177" t="str">
        <f>INDEX('11_CATALOGO_CUENTAS'!$H$3:$H$85,$B48,1)</f>
        <v>ENERGIA ELEC. LA VICTORIA</v>
      </c>
      <c r="G48" s="175"/>
      <c r="H48" s="25">
        <f t="shared" ca="1" si="131"/>
        <v>0</v>
      </c>
      <c r="I48" s="25">
        <f t="shared" ca="1" si="131"/>
        <v>0</v>
      </c>
      <c r="J48" s="25">
        <f t="shared" ca="1" si="131"/>
        <v>0</v>
      </c>
      <c r="K48" s="25">
        <f t="shared" ca="1" si="131"/>
        <v>0</v>
      </c>
      <c r="L48" s="25">
        <f t="shared" ca="1" si="131"/>
        <v>0</v>
      </c>
      <c r="M48" s="25">
        <f t="shared" ca="1" si="131"/>
        <v>0</v>
      </c>
      <c r="O48" s="222">
        <v>0</v>
      </c>
      <c r="P48" s="222">
        <v>0</v>
      </c>
      <c r="Q48" s="222">
        <v>0</v>
      </c>
      <c r="R48" s="222">
        <v>0</v>
      </c>
      <c r="S48" s="222">
        <v>0</v>
      </c>
      <c r="T48" s="222">
        <v>0</v>
      </c>
      <c r="U48" s="222">
        <v>0</v>
      </c>
      <c r="V48" s="222">
        <v>0</v>
      </c>
      <c r="W48" s="222">
        <v>0</v>
      </c>
      <c r="X48" s="222">
        <v>0</v>
      </c>
      <c r="Y48" s="222">
        <v>0</v>
      </c>
      <c r="Z48" s="222">
        <v>0</v>
      </c>
      <c r="AA48" s="222">
        <v>0</v>
      </c>
      <c r="AB48" s="222">
        <v>0</v>
      </c>
      <c r="AC48" s="222">
        <v>0</v>
      </c>
      <c r="AD48" s="222">
        <v>0</v>
      </c>
      <c r="AE48" s="222">
        <v>0</v>
      </c>
      <c r="AF48" s="222">
        <v>0</v>
      </c>
      <c r="AG48" s="222">
        <v>0</v>
      </c>
      <c r="AH48" s="222">
        <v>0</v>
      </c>
      <c r="AI48" s="222">
        <v>0</v>
      </c>
      <c r="AJ48" s="222">
        <v>0</v>
      </c>
      <c r="AK48" s="222">
        <v>0</v>
      </c>
      <c r="AL48" s="222">
        <v>0</v>
      </c>
      <c r="AM48" s="222">
        <v>0</v>
      </c>
      <c r="AN48" s="222">
        <v>0</v>
      </c>
      <c r="AO48" s="222">
        <v>0</v>
      </c>
      <c r="AP48" s="222">
        <v>0</v>
      </c>
      <c r="AQ48" s="222">
        <v>0</v>
      </c>
      <c r="AR48" s="222">
        <v>0</v>
      </c>
      <c r="AS48" s="222">
        <v>0</v>
      </c>
      <c r="AT48" s="222">
        <v>0</v>
      </c>
      <c r="AU48" s="222">
        <v>0</v>
      </c>
      <c r="AV48" s="222">
        <v>0</v>
      </c>
      <c r="AW48" s="222">
        <v>0</v>
      </c>
      <c r="AX48" s="222">
        <v>0</v>
      </c>
      <c r="AY48" s="222">
        <v>0</v>
      </c>
      <c r="AZ48" s="222">
        <v>0</v>
      </c>
      <c r="BA48" s="222">
        <v>0</v>
      </c>
      <c r="BB48" s="222">
        <v>0</v>
      </c>
      <c r="BC48" s="222">
        <v>0</v>
      </c>
      <c r="BD48" s="222">
        <v>0</v>
      </c>
      <c r="BE48" s="222">
        <v>0</v>
      </c>
      <c r="BF48" s="222">
        <v>0</v>
      </c>
      <c r="BG48" s="222">
        <v>0</v>
      </c>
      <c r="BH48" s="222">
        <v>0</v>
      </c>
      <c r="BI48" s="222">
        <v>0</v>
      </c>
      <c r="BJ48" s="222">
        <v>0</v>
      </c>
      <c r="BK48" s="222">
        <v>0</v>
      </c>
      <c r="BL48" s="222">
        <v>0</v>
      </c>
      <c r="BM48" s="222">
        <v>0</v>
      </c>
      <c r="BN48" s="222">
        <v>0</v>
      </c>
      <c r="BO48" s="222">
        <v>0</v>
      </c>
      <c r="BP48" s="222">
        <v>0</v>
      </c>
      <c r="BQ48" s="222">
        <v>0</v>
      </c>
      <c r="BR48" s="222">
        <v>0</v>
      </c>
      <c r="BS48" s="222">
        <v>0</v>
      </c>
      <c r="BT48" s="222">
        <v>0</v>
      </c>
      <c r="BU48" s="222">
        <v>0</v>
      </c>
      <c r="BV48" s="222">
        <v>0</v>
      </c>
      <c r="BW48" s="222">
        <v>0</v>
      </c>
      <c r="BX48" s="222">
        <v>0</v>
      </c>
      <c r="BY48" s="222">
        <v>0</v>
      </c>
      <c r="BZ48" s="222">
        <v>0</v>
      </c>
      <c r="CA48" s="222">
        <v>0</v>
      </c>
      <c r="CB48" s="222">
        <v>0</v>
      </c>
      <c r="CC48" s="222">
        <v>0</v>
      </c>
      <c r="CD48" s="222">
        <v>0</v>
      </c>
      <c r="CE48" s="222">
        <v>0</v>
      </c>
      <c r="CF48" s="222">
        <v>0</v>
      </c>
      <c r="CG48" s="222">
        <v>0</v>
      </c>
      <c r="CH48" s="222">
        <v>0</v>
      </c>
      <c r="CJ48" s="285">
        <v>0</v>
      </c>
      <c r="CK48" s="286">
        <v>1</v>
      </c>
      <c r="CM48" s="25">
        <f t="shared" ca="1" si="132"/>
        <v>0</v>
      </c>
      <c r="CN48" s="25">
        <f t="shared" ca="1" si="132"/>
        <v>0</v>
      </c>
      <c r="CO48" s="25">
        <f t="shared" ca="1" si="132"/>
        <v>0</v>
      </c>
      <c r="CP48" s="25">
        <f t="shared" ca="1" si="132"/>
        <v>0</v>
      </c>
      <c r="CQ48" s="25">
        <f t="shared" ca="1" si="132"/>
        <v>0</v>
      </c>
      <c r="CR48" s="25">
        <f t="shared" ca="1" si="132"/>
        <v>0</v>
      </c>
      <c r="CT48" s="25">
        <f t="shared" ca="1" si="57"/>
        <v>0</v>
      </c>
      <c r="CU48" s="25">
        <f t="shared" ca="1" si="58"/>
        <v>0</v>
      </c>
      <c r="CV48" s="25">
        <f t="shared" ca="1" si="59"/>
        <v>0</v>
      </c>
      <c r="CW48" s="25">
        <f t="shared" ca="1" si="60"/>
        <v>0</v>
      </c>
      <c r="CX48" s="25">
        <f t="shared" ca="1" si="61"/>
        <v>0</v>
      </c>
      <c r="CY48" s="25">
        <f t="shared" ca="1" si="62"/>
        <v>0</v>
      </c>
      <c r="CZ48" s="25">
        <f t="shared" ca="1" si="63"/>
        <v>0</v>
      </c>
      <c r="DA48" s="25">
        <f t="shared" ca="1" si="64"/>
        <v>0</v>
      </c>
      <c r="DB48" s="25">
        <f t="shared" ca="1" si="65"/>
        <v>0</v>
      </c>
      <c r="DC48" s="25">
        <f t="shared" ca="1" si="66"/>
        <v>0</v>
      </c>
      <c r="DD48" s="25">
        <f t="shared" ca="1" si="67"/>
        <v>0</v>
      </c>
      <c r="DE48" s="25">
        <f t="shared" ca="1" si="68"/>
        <v>0</v>
      </c>
      <c r="DF48" s="25">
        <f t="shared" ca="1" si="69"/>
        <v>0</v>
      </c>
      <c r="DG48" s="25">
        <f t="shared" ca="1" si="70"/>
        <v>0</v>
      </c>
      <c r="DH48" s="25">
        <f t="shared" ca="1" si="71"/>
        <v>0</v>
      </c>
      <c r="DI48" s="25">
        <f t="shared" ca="1" si="72"/>
        <v>0</v>
      </c>
      <c r="DJ48" s="25">
        <f t="shared" ca="1" si="73"/>
        <v>0</v>
      </c>
      <c r="DK48" s="25">
        <f t="shared" ca="1" si="74"/>
        <v>0</v>
      </c>
      <c r="DL48" s="25">
        <f t="shared" ca="1" si="75"/>
        <v>0</v>
      </c>
      <c r="DM48" s="25">
        <f t="shared" ca="1" si="76"/>
        <v>0</v>
      </c>
      <c r="DN48" s="25">
        <f t="shared" ca="1" si="77"/>
        <v>0</v>
      </c>
      <c r="DO48" s="25">
        <f t="shared" ca="1" si="78"/>
        <v>0</v>
      </c>
      <c r="DP48" s="25">
        <f t="shared" ca="1" si="79"/>
        <v>0</v>
      </c>
      <c r="DQ48" s="25">
        <f t="shared" ca="1" si="80"/>
        <v>0</v>
      </c>
      <c r="DR48" s="25">
        <f t="shared" ca="1" si="81"/>
        <v>0</v>
      </c>
      <c r="DS48" s="25">
        <f t="shared" ca="1" si="82"/>
        <v>0</v>
      </c>
      <c r="DT48" s="25">
        <f t="shared" ca="1" si="83"/>
        <v>0</v>
      </c>
      <c r="DU48" s="25">
        <f t="shared" ca="1" si="84"/>
        <v>0</v>
      </c>
      <c r="DV48" s="25">
        <f t="shared" ca="1" si="85"/>
        <v>0</v>
      </c>
      <c r="DW48" s="25">
        <f t="shared" ca="1" si="86"/>
        <v>0</v>
      </c>
      <c r="DX48" s="25">
        <f t="shared" ca="1" si="87"/>
        <v>0</v>
      </c>
      <c r="DY48" s="25">
        <f t="shared" ca="1" si="88"/>
        <v>0</v>
      </c>
      <c r="DZ48" s="25">
        <f t="shared" ca="1" si="89"/>
        <v>0</v>
      </c>
      <c r="EA48" s="25">
        <f t="shared" ca="1" si="90"/>
        <v>0</v>
      </c>
      <c r="EB48" s="25">
        <f t="shared" ca="1" si="91"/>
        <v>0</v>
      </c>
      <c r="EC48" s="25">
        <f t="shared" ca="1" si="92"/>
        <v>0</v>
      </c>
      <c r="ED48" s="25">
        <f t="shared" ca="1" si="93"/>
        <v>0</v>
      </c>
      <c r="EE48" s="25">
        <f t="shared" ca="1" si="94"/>
        <v>0</v>
      </c>
      <c r="EF48" s="25">
        <f t="shared" ca="1" si="95"/>
        <v>0</v>
      </c>
      <c r="EG48" s="25">
        <f t="shared" ca="1" si="96"/>
        <v>0</v>
      </c>
      <c r="EH48" s="25">
        <f t="shared" ca="1" si="97"/>
        <v>0</v>
      </c>
      <c r="EI48" s="25">
        <f t="shared" ca="1" si="98"/>
        <v>0</v>
      </c>
      <c r="EJ48" s="25">
        <f t="shared" ca="1" si="99"/>
        <v>0</v>
      </c>
      <c r="EK48" s="25">
        <f t="shared" ca="1" si="100"/>
        <v>0</v>
      </c>
      <c r="EL48" s="25">
        <f t="shared" ca="1" si="101"/>
        <v>0</v>
      </c>
      <c r="EM48" s="25">
        <f t="shared" ca="1" si="102"/>
        <v>0</v>
      </c>
      <c r="EN48" s="25">
        <f t="shared" ca="1" si="103"/>
        <v>0</v>
      </c>
      <c r="EO48" s="25">
        <f t="shared" ca="1" si="104"/>
        <v>0</v>
      </c>
      <c r="EP48" s="25">
        <f t="shared" ca="1" si="105"/>
        <v>0</v>
      </c>
      <c r="EQ48" s="25">
        <f t="shared" ca="1" si="106"/>
        <v>0</v>
      </c>
      <c r="ER48" s="25">
        <f t="shared" ca="1" si="107"/>
        <v>0</v>
      </c>
      <c r="ES48" s="25">
        <f t="shared" ca="1" si="108"/>
        <v>0</v>
      </c>
      <c r="ET48" s="25">
        <f t="shared" ca="1" si="109"/>
        <v>0</v>
      </c>
      <c r="EU48" s="25">
        <f t="shared" ca="1" si="110"/>
        <v>0</v>
      </c>
      <c r="EV48" s="25">
        <f t="shared" ca="1" si="111"/>
        <v>0</v>
      </c>
      <c r="EW48" s="25">
        <f t="shared" ca="1" si="112"/>
        <v>0</v>
      </c>
      <c r="EX48" s="25">
        <f t="shared" ca="1" si="113"/>
        <v>0</v>
      </c>
      <c r="EY48" s="25">
        <f t="shared" ca="1" si="114"/>
        <v>0</v>
      </c>
      <c r="EZ48" s="25">
        <f t="shared" ca="1" si="115"/>
        <v>0</v>
      </c>
      <c r="FA48" s="25">
        <f t="shared" ca="1" si="116"/>
        <v>0</v>
      </c>
      <c r="FB48" s="25">
        <f t="shared" ca="1" si="117"/>
        <v>0</v>
      </c>
      <c r="FC48" s="25">
        <f t="shared" ca="1" si="118"/>
        <v>0</v>
      </c>
      <c r="FD48" s="25">
        <f t="shared" ca="1" si="119"/>
        <v>0</v>
      </c>
      <c r="FE48" s="25">
        <f t="shared" ca="1" si="120"/>
        <v>0</v>
      </c>
      <c r="FF48" s="25">
        <f t="shared" ca="1" si="121"/>
        <v>0</v>
      </c>
      <c r="FG48" s="25">
        <f t="shared" ca="1" si="122"/>
        <v>0</v>
      </c>
      <c r="FH48" s="25">
        <f t="shared" ca="1" si="123"/>
        <v>0</v>
      </c>
      <c r="FI48" s="25">
        <f t="shared" ca="1" si="124"/>
        <v>0</v>
      </c>
      <c r="FJ48" s="25">
        <f t="shared" ca="1" si="125"/>
        <v>0</v>
      </c>
      <c r="FK48" s="25">
        <f t="shared" ca="1" si="126"/>
        <v>0</v>
      </c>
      <c r="FL48" s="25">
        <f t="shared" ca="1" si="127"/>
        <v>0</v>
      </c>
      <c r="FM48" s="25">
        <f t="shared" ca="1" si="128"/>
        <v>0</v>
      </c>
    </row>
    <row r="49" spans="2:169" ht="15" customHeight="1">
      <c r="B49" s="225">
        <v>42</v>
      </c>
      <c r="C49" s="307" t="s">
        <v>328</v>
      </c>
      <c r="D49" s="312" t="b">
        <v>0</v>
      </c>
      <c r="E49" s="312" t="b">
        <v>0</v>
      </c>
      <c r="F49" s="177" t="str">
        <f>INDEX('11_CATALOGO_CUENTAS'!$H$3:$H$85,$B49,1)</f>
        <v>ENERGIA ELEC. CARRET.  MELLA</v>
      </c>
      <c r="G49" s="175"/>
      <c r="H49" s="25">
        <f t="shared" ref="H49:M58" ca="1" si="133">IF(OR(H$9="",H$10=""),"",SUM(OFFSET($O49,0,H$4-1,1,H$5-H$4+1)))</f>
        <v>0.14871000000000001</v>
      </c>
      <c r="I49" s="25">
        <f t="shared" ca="1" si="133"/>
        <v>0.15614550000000005</v>
      </c>
      <c r="J49" s="25">
        <f t="shared" ca="1" si="133"/>
        <v>0.16395277500000005</v>
      </c>
      <c r="K49" s="25">
        <f t="shared" ca="1" si="133"/>
        <v>0.17215041375000004</v>
      </c>
      <c r="L49" s="25">
        <f t="shared" ca="1" si="133"/>
        <v>0.18075793443750007</v>
      </c>
      <c r="M49" s="25">
        <f t="shared" ca="1" si="133"/>
        <v>0.18979583115937507</v>
      </c>
      <c r="O49" s="222">
        <v>0.12747</v>
      </c>
      <c r="P49" s="222">
        <v>2.1240000000000009E-2</v>
      </c>
      <c r="Q49" s="222">
        <v>0</v>
      </c>
      <c r="R49" s="222">
        <v>0</v>
      </c>
      <c r="S49" s="222">
        <v>0</v>
      </c>
      <c r="T49" s="222">
        <v>0</v>
      </c>
      <c r="U49" s="222">
        <v>0</v>
      </c>
      <c r="V49" s="222">
        <v>0</v>
      </c>
      <c r="W49" s="222">
        <v>0</v>
      </c>
      <c r="X49" s="222">
        <v>0</v>
      </c>
      <c r="Y49" s="222">
        <v>0</v>
      </c>
      <c r="Z49" s="222">
        <v>0</v>
      </c>
      <c r="AA49" s="222">
        <v>1.3012125000000001E-2</v>
      </c>
      <c r="AB49" s="222">
        <v>1.3012125000000001E-2</v>
      </c>
      <c r="AC49" s="222">
        <v>1.3012125000000001E-2</v>
      </c>
      <c r="AD49" s="222">
        <v>1.3012125000000001E-2</v>
      </c>
      <c r="AE49" s="222">
        <v>1.3012125000000001E-2</v>
      </c>
      <c r="AF49" s="222">
        <v>1.3012125000000001E-2</v>
      </c>
      <c r="AG49" s="222">
        <v>1.3012125000000001E-2</v>
      </c>
      <c r="AH49" s="222">
        <v>1.3012125000000001E-2</v>
      </c>
      <c r="AI49" s="222">
        <v>1.3012125000000001E-2</v>
      </c>
      <c r="AJ49" s="222">
        <v>1.3012125000000001E-2</v>
      </c>
      <c r="AK49" s="222">
        <v>1.3012125000000001E-2</v>
      </c>
      <c r="AL49" s="222">
        <v>1.3012125000000001E-2</v>
      </c>
      <c r="AM49" s="222">
        <v>1.3662731250000004E-2</v>
      </c>
      <c r="AN49" s="222">
        <v>1.3662731250000004E-2</v>
      </c>
      <c r="AO49" s="222">
        <v>1.3662731250000004E-2</v>
      </c>
      <c r="AP49" s="222">
        <v>1.3662731250000004E-2</v>
      </c>
      <c r="AQ49" s="222">
        <v>1.3662731250000004E-2</v>
      </c>
      <c r="AR49" s="222">
        <v>1.3662731250000004E-2</v>
      </c>
      <c r="AS49" s="222">
        <v>1.3662731250000004E-2</v>
      </c>
      <c r="AT49" s="222">
        <v>1.3662731250000004E-2</v>
      </c>
      <c r="AU49" s="222">
        <v>1.3662731250000004E-2</v>
      </c>
      <c r="AV49" s="222">
        <v>1.3662731250000004E-2</v>
      </c>
      <c r="AW49" s="222">
        <v>1.3662731250000004E-2</v>
      </c>
      <c r="AX49" s="222">
        <v>1.3662731250000004E-2</v>
      </c>
      <c r="AY49" s="222">
        <v>1.4345867812500005E-2</v>
      </c>
      <c r="AZ49" s="222">
        <v>1.4345867812500005E-2</v>
      </c>
      <c r="BA49" s="222">
        <v>1.4345867812500005E-2</v>
      </c>
      <c r="BB49" s="222">
        <v>1.4345867812500005E-2</v>
      </c>
      <c r="BC49" s="222">
        <v>1.4345867812500005E-2</v>
      </c>
      <c r="BD49" s="222">
        <v>1.4345867812500005E-2</v>
      </c>
      <c r="BE49" s="222">
        <v>1.4345867812500005E-2</v>
      </c>
      <c r="BF49" s="222">
        <v>1.4345867812500005E-2</v>
      </c>
      <c r="BG49" s="222">
        <v>1.4345867812500005E-2</v>
      </c>
      <c r="BH49" s="222">
        <v>1.4345867812500005E-2</v>
      </c>
      <c r="BI49" s="222">
        <v>1.4345867812500005E-2</v>
      </c>
      <c r="BJ49" s="222">
        <v>1.4345867812500005E-2</v>
      </c>
      <c r="BK49" s="222">
        <v>1.5063161203125003E-2</v>
      </c>
      <c r="BL49" s="222">
        <v>1.5063161203125003E-2</v>
      </c>
      <c r="BM49" s="222">
        <v>1.5063161203125003E-2</v>
      </c>
      <c r="BN49" s="222">
        <v>1.5063161203125003E-2</v>
      </c>
      <c r="BO49" s="222">
        <v>1.5063161203125003E-2</v>
      </c>
      <c r="BP49" s="222">
        <v>1.5063161203125003E-2</v>
      </c>
      <c r="BQ49" s="222">
        <v>1.5063161203125003E-2</v>
      </c>
      <c r="BR49" s="222">
        <v>1.5063161203125003E-2</v>
      </c>
      <c r="BS49" s="222">
        <v>1.5063161203125003E-2</v>
      </c>
      <c r="BT49" s="222">
        <v>1.5063161203125003E-2</v>
      </c>
      <c r="BU49" s="222">
        <v>1.5063161203125003E-2</v>
      </c>
      <c r="BV49" s="222">
        <v>1.5063161203125003E-2</v>
      </c>
      <c r="BW49" s="222">
        <v>1.5816319263281257E-2</v>
      </c>
      <c r="BX49" s="222">
        <v>1.5816319263281257E-2</v>
      </c>
      <c r="BY49" s="222">
        <v>1.5816319263281257E-2</v>
      </c>
      <c r="BZ49" s="222">
        <v>1.5816319263281257E-2</v>
      </c>
      <c r="CA49" s="222">
        <v>1.5816319263281257E-2</v>
      </c>
      <c r="CB49" s="222">
        <v>1.5816319263281257E-2</v>
      </c>
      <c r="CC49" s="222">
        <v>1.5816319263281257E-2</v>
      </c>
      <c r="CD49" s="222">
        <v>1.5816319263281257E-2</v>
      </c>
      <c r="CE49" s="222">
        <v>1.5816319263281257E-2</v>
      </c>
      <c r="CF49" s="222">
        <v>1.5816319263281257E-2</v>
      </c>
      <c r="CG49" s="222">
        <v>1.5816319263281257E-2</v>
      </c>
      <c r="CH49" s="222">
        <v>1.5816319263281257E-2</v>
      </c>
      <c r="CJ49" s="285">
        <v>0</v>
      </c>
      <c r="CK49" s="286">
        <v>1</v>
      </c>
      <c r="CM49" s="25">
        <f t="shared" ref="CM49:CR59" ca="1" si="134">IF(OR(CM$9="",CM$10=""),"",SUM(OFFSET($CT49,0,CM$4-1,1,CM$5-CM$4+1)))</f>
        <v>0.14871000000000001</v>
      </c>
      <c r="CN49" s="25">
        <f t="shared" ca="1" si="134"/>
        <v>0.15614550000000005</v>
      </c>
      <c r="CO49" s="25">
        <f t="shared" ca="1" si="134"/>
        <v>0.16395277500000005</v>
      </c>
      <c r="CP49" s="25">
        <f t="shared" ca="1" si="134"/>
        <v>0.17215041375000004</v>
      </c>
      <c r="CQ49" s="25">
        <f t="shared" ca="1" si="134"/>
        <v>0.18075793443750007</v>
      </c>
      <c r="CR49" s="25">
        <f t="shared" ca="1" si="134"/>
        <v>0.18979583115937507</v>
      </c>
      <c r="CT49" s="25">
        <f t="shared" ca="1" si="57"/>
        <v>0.12747</v>
      </c>
      <c r="CU49" s="25">
        <f t="shared" ca="1" si="58"/>
        <v>2.1240000000000009E-2</v>
      </c>
      <c r="CV49" s="25">
        <f t="shared" ca="1" si="59"/>
        <v>0</v>
      </c>
      <c r="CW49" s="25">
        <f t="shared" ca="1" si="60"/>
        <v>0</v>
      </c>
      <c r="CX49" s="25">
        <f t="shared" ca="1" si="61"/>
        <v>0</v>
      </c>
      <c r="CY49" s="25">
        <f t="shared" ca="1" si="62"/>
        <v>0</v>
      </c>
      <c r="CZ49" s="25">
        <f t="shared" ca="1" si="63"/>
        <v>0</v>
      </c>
      <c r="DA49" s="25">
        <f t="shared" ca="1" si="64"/>
        <v>0</v>
      </c>
      <c r="DB49" s="25">
        <f t="shared" ca="1" si="65"/>
        <v>0</v>
      </c>
      <c r="DC49" s="25">
        <f t="shared" ca="1" si="66"/>
        <v>0</v>
      </c>
      <c r="DD49" s="25">
        <f t="shared" ca="1" si="67"/>
        <v>0</v>
      </c>
      <c r="DE49" s="25">
        <f t="shared" ca="1" si="68"/>
        <v>0</v>
      </c>
      <c r="DF49" s="25">
        <f t="shared" ca="1" si="69"/>
        <v>1.3012125000000001E-2</v>
      </c>
      <c r="DG49" s="25">
        <f t="shared" ca="1" si="70"/>
        <v>1.3012125000000001E-2</v>
      </c>
      <c r="DH49" s="25">
        <f t="shared" ca="1" si="71"/>
        <v>1.3012125000000001E-2</v>
      </c>
      <c r="DI49" s="25">
        <f t="shared" ca="1" si="72"/>
        <v>1.3012125000000001E-2</v>
      </c>
      <c r="DJ49" s="25">
        <f t="shared" ca="1" si="73"/>
        <v>1.3012125000000001E-2</v>
      </c>
      <c r="DK49" s="25">
        <f t="shared" ca="1" si="74"/>
        <v>1.3012125000000001E-2</v>
      </c>
      <c r="DL49" s="25">
        <f t="shared" ca="1" si="75"/>
        <v>1.3012125000000001E-2</v>
      </c>
      <c r="DM49" s="25">
        <f t="shared" ca="1" si="76"/>
        <v>1.3012125000000001E-2</v>
      </c>
      <c r="DN49" s="25">
        <f t="shared" ca="1" si="77"/>
        <v>1.3012125000000001E-2</v>
      </c>
      <c r="DO49" s="25">
        <f t="shared" ca="1" si="78"/>
        <v>1.3012125000000001E-2</v>
      </c>
      <c r="DP49" s="25">
        <f t="shared" ca="1" si="79"/>
        <v>1.3012125000000001E-2</v>
      </c>
      <c r="DQ49" s="25">
        <f t="shared" ca="1" si="80"/>
        <v>1.3012125000000001E-2</v>
      </c>
      <c r="DR49" s="25">
        <f t="shared" ca="1" si="81"/>
        <v>1.3662731250000004E-2</v>
      </c>
      <c r="DS49" s="25">
        <f t="shared" ca="1" si="82"/>
        <v>1.3662731250000004E-2</v>
      </c>
      <c r="DT49" s="25">
        <f t="shared" ca="1" si="83"/>
        <v>1.3662731250000004E-2</v>
      </c>
      <c r="DU49" s="25">
        <f t="shared" ca="1" si="84"/>
        <v>1.3662731250000004E-2</v>
      </c>
      <c r="DV49" s="25">
        <f t="shared" ca="1" si="85"/>
        <v>1.3662731250000004E-2</v>
      </c>
      <c r="DW49" s="25">
        <f t="shared" ca="1" si="86"/>
        <v>1.3662731250000004E-2</v>
      </c>
      <c r="DX49" s="25">
        <f t="shared" ca="1" si="87"/>
        <v>1.3662731250000004E-2</v>
      </c>
      <c r="DY49" s="25">
        <f t="shared" ca="1" si="88"/>
        <v>1.3662731250000004E-2</v>
      </c>
      <c r="DZ49" s="25">
        <f t="shared" ca="1" si="89"/>
        <v>1.3662731250000004E-2</v>
      </c>
      <c r="EA49" s="25">
        <f t="shared" ca="1" si="90"/>
        <v>1.3662731250000004E-2</v>
      </c>
      <c r="EB49" s="25">
        <f t="shared" ca="1" si="91"/>
        <v>1.3662731250000004E-2</v>
      </c>
      <c r="EC49" s="25">
        <f t="shared" ca="1" si="92"/>
        <v>1.3662731250000004E-2</v>
      </c>
      <c r="ED49" s="25">
        <f t="shared" ca="1" si="93"/>
        <v>1.4345867812500005E-2</v>
      </c>
      <c r="EE49" s="25">
        <f t="shared" ca="1" si="94"/>
        <v>1.4345867812500005E-2</v>
      </c>
      <c r="EF49" s="25">
        <f t="shared" ca="1" si="95"/>
        <v>1.4345867812500005E-2</v>
      </c>
      <c r="EG49" s="25">
        <f t="shared" ca="1" si="96"/>
        <v>1.4345867812500005E-2</v>
      </c>
      <c r="EH49" s="25">
        <f t="shared" ca="1" si="97"/>
        <v>1.4345867812500005E-2</v>
      </c>
      <c r="EI49" s="25">
        <f t="shared" ca="1" si="98"/>
        <v>1.4345867812500005E-2</v>
      </c>
      <c r="EJ49" s="25">
        <f t="shared" ca="1" si="99"/>
        <v>1.4345867812500005E-2</v>
      </c>
      <c r="EK49" s="25">
        <f t="shared" ca="1" si="100"/>
        <v>1.4345867812500005E-2</v>
      </c>
      <c r="EL49" s="25">
        <f t="shared" ca="1" si="101"/>
        <v>1.4345867812500005E-2</v>
      </c>
      <c r="EM49" s="25">
        <f t="shared" ca="1" si="102"/>
        <v>1.4345867812500005E-2</v>
      </c>
      <c r="EN49" s="25">
        <f t="shared" ca="1" si="103"/>
        <v>1.4345867812500005E-2</v>
      </c>
      <c r="EO49" s="25">
        <f t="shared" ca="1" si="104"/>
        <v>1.4345867812500005E-2</v>
      </c>
      <c r="EP49" s="25">
        <f t="shared" ca="1" si="105"/>
        <v>1.5063161203125003E-2</v>
      </c>
      <c r="EQ49" s="25">
        <f t="shared" ca="1" si="106"/>
        <v>1.5063161203125003E-2</v>
      </c>
      <c r="ER49" s="25">
        <f t="shared" ca="1" si="107"/>
        <v>1.5063161203125003E-2</v>
      </c>
      <c r="ES49" s="25">
        <f t="shared" ca="1" si="108"/>
        <v>1.5063161203125003E-2</v>
      </c>
      <c r="ET49" s="25">
        <f t="shared" ca="1" si="109"/>
        <v>1.5063161203125003E-2</v>
      </c>
      <c r="EU49" s="25">
        <f t="shared" ca="1" si="110"/>
        <v>1.5063161203125003E-2</v>
      </c>
      <c r="EV49" s="25">
        <f t="shared" ca="1" si="111"/>
        <v>1.5063161203125003E-2</v>
      </c>
      <c r="EW49" s="25">
        <f t="shared" ca="1" si="112"/>
        <v>1.5063161203125003E-2</v>
      </c>
      <c r="EX49" s="25">
        <f t="shared" ca="1" si="113"/>
        <v>1.5063161203125003E-2</v>
      </c>
      <c r="EY49" s="25">
        <f t="shared" ca="1" si="114"/>
        <v>1.5063161203125003E-2</v>
      </c>
      <c r="EZ49" s="25">
        <f t="shared" ca="1" si="115"/>
        <v>1.5063161203125003E-2</v>
      </c>
      <c r="FA49" s="25">
        <f t="shared" ca="1" si="116"/>
        <v>1.5063161203125003E-2</v>
      </c>
      <c r="FB49" s="25">
        <f t="shared" ca="1" si="117"/>
        <v>1.5816319263281257E-2</v>
      </c>
      <c r="FC49" s="25">
        <f t="shared" ca="1" si="118"/>
        <v>1.5816319263281257E-2</v>
      </c>
      <c r="FD49" s="25">
        <f t="shared" ca="1" si="119"/>
        <v>1.5816319263281257E-2</v>
      </c>
      <c r="FE49" s="25">
        <f t="shared" ca="1" si="120"/>
        <v>1.5816319263281257E-2</v>
      </c>
      <c r="FF49" s="25">
        <f t="shared" ca="1" si="121"/>
        <v>1.5816319263281257E-2</v>
      </c>
      <c r="FG49" s="25">
        <f t="shared" ca="1" si="122"/>
        <v>1.5816319263281257E-2</v>
      </c>
      <c r="FH49" s="25">
        <f t="shared" ca="1" si="123"/>
        <v>1.5816319263281257E-2</v>
      </c>
      <c r="FI49" s="25">
        <f t="shared" ca="1" si="124"/>
        <v>1.5816319263281257E-2</v>
      </c>
      <c r="FJ49" s="25">
        <f t="shared" ca="1" si="125"/>
        <v>1.5816319263281257E-2</v>
      </c>
      <c r="FK49" s="25">
        <f t="shared" ca="1" si="126"/>
        <v>1.5816319263281257E-2</v>
      </c>
      <c r="FL49" s="25">
        <f t="shared" ca="1" si="127"/>
        <v>1.5816319263281257E-2</v>
      </c>
      <c r="FM49" s="25">
        <f t="shared" ca="1" si="128"/>
        <v>1.5816319263281257E-2</v>
      </c>
    </row>
    <row r="50" spans="2:169" ht="15" customHeight="1">
      <c r="B50" s="225">
        <v>43</v>
      </c>
      <c r="C50" s="307" t="s">
        <v>27</v>
      </c>
      <c r="D50" s="312" t="b">
        <v>0</v>
      </c>
      <c r="E50" s="312" t="b">
        <v>1</v>
      </c>
      <c r="F50" s="177" t="str">
        <f>INDEX('11_CATALOGO_CUENTAS'!$H$3:$H$85,$B50,1)</f>
        <v>SUMINISTROS OFICINA PRINCIPAL</v>
      </c>
      <c r="G50" s="175"/>
      <c r="H50" s="25">
        <f t="shared" ca="1" si="133"/>
        <v>112.08641</v>
      </c>
      <c r="I50" s="25">
        <f t="shared" ca="1" si="133"/>
        <v>117.69073050000003</v>
      </c>
      <c r="J50" s="25">
        <f t="shared" ca="1" si="133"/>
        <v>123.57526702500006</v>
      </c>
      <c r="K50" s="25">
        <f t="shared" ca="1" si="133"/>
        <v>129.75403037625003</v>
      </c>
      <c r="L50" s="25">
        <f t="shared" ca="1" si="133"/>
        <v>136.24173189506251</v>
      </c>
      <c r="M50" s="25">
        <f t="shared" ca="1" si="133"/>
        <v>143.05381848981565</v>
      </c>
      <c r="O50" s="222">
        <v>5.5642100000000001</v>
      </c>
      <c r="P50" s="222">
        <v>2.8576199999999998</v>
      </c>
      <c r="Q50" s="222">
        <v>8.8009499999999985</v>
      </c>
      <c r="R50" s="222">
        <v>3.2164799999999998</v>
      </c>
      <c r="S50" s="222">
        <v>16.499839999999999</v>
      </c>
      <c r="T50" s="222">
        <v>18.699440000000003</v>
      </c>
      <c r="U50" s="222">
        <v>44.159469999999992</v>
      </c>
      <c r="V50" s="222">
        <v>-35.371739999999996</v>
      </c>
      <c r="W50" s="222">
        <v>8.7490400000000008</v>
      </c>
      <c r="X50" s="222">
        <v>18.911100000000005</v>
      </c>
      <c r="Y50" s="222">
        <v>10</v>
      </c>
      <c r="Z50" s="222">
        <v>10</v>
      </c>
      <c r="AA50" s="222">
        <v>9.8075608750000001</v>
      </c>
      <c r="AB50" s="222">
        <v>9.8075608750000001</v>
      </c>
      <c r="AC50" s="222">
        <v>9.8075608750000001</v>
      </c>
      <c r="AD50" s="222">
        <v>9.8075608750000001</v>
      </c>
      <c r="AE50" s="222">
        <v>9.8075608750000001</v>
      </c>
      <c r="AF50" s="222">
        <v>9.8075608750000001</v>
      </c>
      <c r="AG50" s="222">
        <v>9.8075608750000001</v>
      </c>
      <c r="AH50" s="222">
        <v>9.8075608750000001</v>
      </c>
      <c r="AI50" s="222">
        <v>9.8075608750000001</v>
      </c>
      <c r="AJ50" s="222">
        <v>9.8075608750000001</v>
      </c>
      <c r="AK50" s="222">
        <v>9.8075608750000001</v>
      </c>
      <c r="AL50" s="222">
        <v>9.8075608750000001</v>
      </c>
      <c r="AM50" s="222">
        <v>10.297938918750003</v>
      </c>
      <c r="AN50" s="222">
        <v>10.297938918750003</v>
      </c>
      <c r="AO50" s="222">
        <v>10.297938918750003</v>
      </c>
      <c r="AP50" s="222">
        <v>10.297938918750003</v>
      </c>
      <c r="AQ50" s="222">
        <v>10.297938918750003</v>
      </c>
      <c r="AR50" s="222">
        <v>10.297938918750003</v>
      </c>
      <c r="AS50" s="222">
        <v>10.297938918750003</v>
      </c>
      <c r="AT50" s="222">
        <v>10.297938918750003</v>
      </c>
      <c r="AU50" s="222">
        <v>10.297938918750003</v>
      </c>
      <c r="AV50" s="222">
        <v>10.297938918750003</v>
      </c>
      <c r="AW50" s="222">
        <v>10.297938918750003</v>
      </c>
      <c r="AX50" s="222">
        <v>10.297938918750003</v>
      </c>
      <c r="AY50" s="222">
        <v>10.812835864687505</v>
      </c>
      <c r="AZ50" s="222">
        <v>10.812835864687505</v>
      </c>
      <c r="BA50" s="222">
        <v>10.812835864687505</v>
      </c>
      <c r="BB50" s="222">
        <v>10.812835864687505</v>
      </c>
      <c r="BC50" s="222">
        <v>10.812835864687505</v>
      </c>
      <c r="BD50" s="222">
        <v>10.812835864687505</v>
      </c>
      <c r="BE50" s="222">
        <v>10.812835864687505</v>
      </c>
      <c r="BF50" s="222">
        <v>10.812835864687505</v>
      </c>
      <c r="BG50" s="222">
        <v>10.812835864687505</v>
      </c>
      <c r="BH50" s="222">
        <v>10.812835864687505</v>
      </c>
      <c r="BI50" s="222">
        <v>10.812835864687505</v>
      </c>
      <c r="BJ50" s="222">
        <v>10.812835864687505</v>
      </c>
      <c r="BK50" s="222">
        <v>11.353477657921879</v>
      </c>
      <c r="BL50" s="222">
        <v>11.353477657921879</v>
      </c>
      <c r="BM50" s="222">
        <v>11.353477657921879</v>
      </c>
      <c r="BN50" s="222">
        <v>11.353477657921879</v>
      </c>
      <c r="BO50" s="222">
        <v>11.353477657921879</v>
      </c>
      <c r="BP50" s="222">
        <v>11.353477657921879</v>
      </c>
      <c r="BQ50" s="222">
        <v>11.353477657921879</v>
      </c>
      <c r="BR50" s="222">
        <v>11.353477657921879</v>
      </c>
      <c r="BS50" s="222">
        <v>11.353477657921879</v>
      </c>
      <c r="BT50" s="222">
        <v>11.353477657921879</v>
      </c>
      <c r="BU50" s="222">
        <v>11.353477657921879</v>
      </c>
      <c r="BV50" s="222">
        <v>11.353477657921879</v>
      </c>
      <c r="BW50" s="222">
        <v>11.921151540817972</v>
      </c>
      <c r="BX50" s="222">
        <v>11.921151540817972</v>
      </c>
      <c r="BY50" s="222">
        <v>11.921151540817972</v>
      </c>
      <c r="BZ50" s="222">
        <v>11.921151540817972</v>
      </c>
      <c r="CA50" s="222">
        <v>11.921151540817972</v>
      </c>
      <c r="CB50" s="222">
        <v>11.921151540817972</v>
      </c>
      <c r="CC50" s="222">
        <v>11.921151540817972</v>
      </c>
      <c r="CD50" s="222">
        <v>11.921151540817972</v>
      </c>
      <c r="CE50" s="222">
        <v>11.921151540817972</v>
      </c>
      <c r="CF50" s="222">
        <v>11.921151540817972</v>
      </c>
      <c r="CG50" s="222">
        <v>11.921151540817972</v>
      </c>
      <c r="CH50" s="222">
        <v>11.921151540817972</v>
      </c>
      <c r="CJ50" s="285">
        <v>0</v>
      </c>
      <c r="CK50" s="286">
        <v>1</v>
      </c>
      <c r="CM50" s="25">
        <f t="shared" ca="1" si="134"/>
        <v>112.08641</v>
      </c>
      <c r="CN50" s="25">
        <f t="shared" ca="1" si="134"/>
        <v>117.69073050000003</v>
      </c>
      <c r="CO50" s="25">
        <f t="shared" ca="1" si="134"/>
        <v>123.57526702500006</v>
      </c>
      <c r="CP50" s="25">
        <f t="shared" ca="1" si="134"/>
        <v>129.75403037625003</v>
      </c>
      <c r="CQ50" s="25">
        <f t="shared" ca="1" si="134"/>
        <v>136.24173189506251</v>
      </c>
      <c r="CR50" s="25">
        <f t="shared" ca="1" si="134"/>
        <v>143.05381848981565</v>
      </c>
      <c r="CT50" s="25">
        <f t="shared" ca="1" si="57"/>
        <v>5.5642100000000001</v>
      </c>
      <c r="CU50" s="25">
        <f t="shared" ca="1" si="58"/>
        <v>2.8576199999999998</v>
      </c>
      <c r="CV50" s="25">
        <f t="shared" ca="1" si="59"/>
        <v>8.8009499999999985</v>
      </c>
      <c r="CW50" s="25">
        <f t="shared" ca="1" si="60"/>
        <v>3.2164799999999998</v>
      </c>
      <c r="CX50" s="25">
        <f t="shared" ca="1" si="61"/>
        <v>16.499839999999999</v>
      </c>
      <c r="CY50" s="25">
        <f t="shared" ca="1" si="62"/>
        <v>18.699440000000003</v>
      </c>
      <c r="CZ50" s="25">
        <f t="shared" ca="1" si="63"/>
        <v>44.159469999999992</v>
      </c>
      <c r="DA50" s="25">
        <f t="shared" ca="1" si="64"/>
        <v>-35.371739999999996</v>
      </c>
      <c r="DB50" s="25">
        <f t="shared" ca="1" si="65"/>
        <v>8.7490400000000008</v>
      </c>
      <c r="DC50" s="25">
        <f t="shared" ca="1" si="66"/>
        <v>18.911100000000005</v>
      </c>
      <c r="DD50" s="25">
        <f t="shared" ca="1" si="67"/>
        <v>10</v>
      </c>
      <c r="DE50" s="25">
        <f t="shared" ca="1" si="68"/>
        <v>10</v>
      </c>
      <c r="DF50" s="25">
        <f t="shared" ca="1" si="69"/>
        <v>9.8075608750000001</v>
      </c>
      <c r="DG50" s="25">
        <f t="shared" ca="1" si="70"/>
        <v>9.8075608750000001</v>
      </c>
      <c r="DH50" s="25">
        <f t="shared" ca="1" si="71"/>
        <v>9.8075608750000001</v>
      </c>
      <c r="DI50" s="25">
        <f t="shared" ca="1" si="72"/>
        <v>9.8075608750000001</v>
      </c>
      <c r="DJ50" s="25">
        <f t="shared" ca="1" si="73"/>
        <v>9.8075608750000001</v>
      </c>
      <c r="DK50" s="25">
        <f t="shared" ca="1" si="74"/>
        <v>9.8075608750000001</v>
      </c>
      <c r="DL50" s="25">
        <f t="shared" ca="1" si="75"/>
        <v>9.8075608750000001</v>
      </c>
      <c r="DM50" s="25">
        <f t="shared" ca="1" si="76"/>
        <v>9.8075608750000001</v>
      </c>
      <c r="DN50" s="25">
        <f t="shared" ca="1" si="77"/>
        <v>9.8075608750000001</v>
      </c>
      <c r="DO50" s="25">
        <f t="shared" ca="1" si="78"/>
        <v>9.8075608750000001</v>
      </c>
      <c r="DP50" s="25">
        <f t="shared" ca="1" si="79"/>
        <v>9.8075608750000001</v>
      </c>
      <c r="DQ50" s="25">
        <f t="shared" ca="1" si="80"/>
        <v>9.8075608750000001</v>
      </c>
      <c r="DR50" s="25">
        <f t="shared" ca="1" si="81"/>
        <v>10.297938918750003</v>
      </c>
      <c r="DS50" s="25">
        <f t="shared" ca="1" si="82"/>
        <v>10.297938918750003</v>
      </c>
      <c r="DT50" s="25">
        <f t="shared" ca="1" si="83"/>
        <v>10.297938918750003</v>
      </c>
      <c r="DU50" s="25">
        <f t="shared" ca="1" si="84"/>
        <v>10.297938918750003</v>
      </c>
      <c r="DV50" s="25">
        <f t="shared" ca="1" si="85"/>
        <v>10.297938918750003</v>
      </c>
      <c r="DW50" s="25">
        <f t="shared" ca="1" si="86"/>
        <v>10.297938918750003</v>
      </c>
      <c r="DX50" s="25">
        <f t="shared" ca="1" si="87"/>
        <v>10.297938918750003</v>
      </c>
      <c r="DY50" s="25">
        <f t="shared" ca="1" si="88"/>
        <v>10.297938918750003</v>
      </c>
      <c r="DZ50" s="25">
        <f t="shared" ca="1" si="89"/>
        <v>10.297938918750003</v>
      </c>
      <c r="EA50" s="25">
        <f t="shared" ca="1" si="90"/>
        <v>10.297938918750003</v>
      </c>
      <c r="EB50" s="25">
        <f t="shared" ca="1" si="91"/>
        <v>10.297938918750003</v>
      </c>
      <c r="EC50" s="25">
        <f t="shared" ca="1" si="92"/>
        <v>10.297938918750003</v>
      </c>
      <c r="ED50" s="25">
        <f t="shared" ca="1" si="93"/>
        <v>10.812835864687505</v>
      </c>
      <c r="EE50" s="25">
        <f t="shared" ca="1" si="94"/>
        <v>10.812835864687505</v>
      </c>
      <c r="EF50" s="25">
        <f t="shared" ca="1" si="95"/>
        <v>10.812835864687505</v>
      </c>
      <c r="EG50" s="25">
        <f t="shared" ca="1" si="96"/>
        <v>10.812835864687505</v>
      </c>
      <c r="EH50" s="25">
        <f t="shared" ca="1" si="97"/>
        <v>10.812835864687505</v>
      </c>
      <c r="EI50" s="25">
        <f t="shared" ca="1" si="98"/>
        <v>10.812835864687505</v>
      </c>
      <c r="EJ50" s="25">
        <f t="shared" ca="1" si="99"/>
        <v>10.812835864687505</v>
      </c>
      <c r="EK50" s="25">
        <f t="shared" ca="1" si="100"/>
        <v>10.812835864687505</v>
      </c>
      <c r="EL50" s="25">
        <f t="shared" ca="1" si="101"/>
        <v>10.812835864687505</v>
      </c>
      <c r="EM50" s="25">
        <f t="shared" ca="1" si="102"/>
        <v>10.812835864687505</v>
      </c>
      <c r="EN50" s="25">
        <f t="shared" ca="1" si="103"/>
        <v>10.812835864687505</v>
      </c>
      <c r="EO50" s="25">
        <f t="shared" ca="1" si="104"/>
        <v>10.812835864687505</v>
      </c>
      <c r="EP50" s="25">
        <f t="shared" ca="1" si="105"/>
        <v>11.353477657921879</v>
      </c>
      <c r="EQ50" s="25">
        <f t="shared" ca="1" si="106"/>
        <v>11.353477657921879</v>
      </c>
      <c r="ER50" s="25">
        <f t="shared" ca="1" si="107"/>
        <v>11.353477657921879</v>
      </c>
      <c r="ES50" s="25">
        <f t="shared" ca="1" si="108"/>
        <v>11.353477657921879</v>
      </c>
      <c r="ET50" s="25">
        <f t="shared" ca="1" si="109"/>
        <v>11.353477657921879</v>
      </c>
      <c r="EU50" s="25">
        <f t="shared" ca="1" si="110"/>
        <v>11.353477657921879</v>
      </c>
      <c r="EV50" s="25">
        <f t="shared" ca="1" si="111"/>
        <v>11.353477657921879</v>
      </c>
      <c r="EW50" s="25">
        <f t="shared" ca="1" si="112"/>
        <v>11.353477657921879</v>
      </c>
      <c r="EX50" s="25">
        <f t="shared" ca="1" si="113"/>
        <v>11.353477657921879</v>
      </c>
      <c r="EY50" s="25">
        <f t="shared" ca="1" si="114"/>
        <v>11.353477657921879</v>
      </c>
      <c r="EZ50" s="25">
        <f t="shared" ca="1" si="115"/>
        <v>11.353477657921879</v>
      </c>
      <c r="FA50" s="25">
        <f t="shared" ca="1" si="116"/>
        <v>11.353477657921879</v>
      </c>
      <c r="FB50" s="25">
        <f t="shared" ca="1" si="117"/>
        <v>11.921151540817972</v>
      </c>
      <c r="FC50" s="25">
        <f t="shared" ca="1" si="118"/>
        <v>11.921151540817972</v>
      </c>
      <c r="FD50" s="25">
        <f t="shared" ca="1" si="119"/>
        <v>11.921151540817972</v>
      </c>
      <c r="FE50" s="25">
        <f t="shared" ca="1" si="120"/>
        <v>11.921151540817972</v>
      </c>
      <c r="FF50" s="25">
        <f t="shared" ca="1" si="121"/>
        <v>11.921151540817972</v>
      </c>
      <c r="FG50" s="25">
        <f t="shared" ca="1" si="122"/>
        <v>11.921151540817972</v>
      </c>
      <c r="FH50" s="25">
        <f t="shared" ca="1" si="123"/>
        <v>11.921151540817972</v>
      </c>
      <c r="FI50" s="25">
        <f t="shared" ca="1" si="124"/>
        <v>11.921151540817972</v>
      </c>
      <c r="FJ50" s="25">
        <f t="shared" ca="1" si="125"/>
        <v>11.921151540817972</v>
      </c>
      <c r="FK50" s="25">
        <f t="shared" ca="1" si="126"/>
        <v>11.921151540817972</v>
      </c>
      <c r="FL50" s="25">
        <f t="shared" ca="1" si="127"/>
        <v>11.921151540817972</v>
      </c>
      <c r="FM50" s="25">
        <f t="shared" ca="1" si="128"/>
        <v>11.921151540817972</v>
      </c>
    </row>
    <row r="51" spans="2:169" ht="15" customHeight="1">
      <c r="B51" s="225">
        <v>44</v>
      </c>
      <c r="C51" s="307" t="s">
        <v>27</v>
      </c>
      <c r="D51" s="312" t="b">
        <v>0</v>
      </c>
      <c r="E51" s="312" t="b">
        <v>1</v>
      </c>
      <c r="F51" s="177" t="str">
        <f>INDEX('11_CATALOGO_CUENTAS'!$H$3:$H$85,$B51,1)</f>
        <v>SUMINISTROS AV. VENEZUELA</v>
      </c>
      <c r="G51" s="175"/>
      <c r="H51" s="25">
        <f t="shared" ca="1" si="133"/>
        <v>0</v>
      </c>
      <c r="I51" s="25">
        <f t="shared" ca="1" si="133"/>
        <v>0</v>
      </c>
      <c r="J51" s="25">
        <f t="shared" ca="1" si="133"/>
        <v>0</v>
      </c>
      <c r="K51" s="25">
        <f t="shared" ca="1" si="133"/>
        <v>0</v>
      </c>
      <c r="L51" s="25">
        <f t="shared" ca="1" si="133"/>
        <v>0</v>
      </c>
      <c r="M51" s="25">
        <f t="shared" ca="1" si="133"/>
        <v>0</v>
      </c>
      <c r="O51" s="222">
        <v>0</v>
      </c>
      <c r="P51" s="222">
        <v>0</v>
      </c>
      <c r="Q51" s="222">
        <v>0</v>
      </c>
      <c r="R51" s="222">
        <v>0</v>
      </c>
      <c r="S51" s="222">
        <v>0</v>
      </c>
      <c r="T51" s="222">
        <v>0</v>
      </c>
      <c r="U51" s="222">
        <v>0</v>
      </c>
      <c r="V51" s="222">
        <v>0</v>
      </c>
      <c r="W51" s="222">
        <v>0</v>
      </c>
      <c r="X51" s="222">
        <v>0</v>
      </c>
      <c r="Y51" s="222">
        <v>0</v>
      </c>
      <c r="Z51" s="222">
        <v>0</v>
      </c>
      <c r="AA51" s="222">
        <v>0</v>
      </c>
      <c r="AB51" s="222">
        <v>0</v>
      </c>
      <c r="AC51" s="222">
        <v>0</v>
      </c>
      <c r="AD51" s="222">
        <v>0</v>
      </c>
      <c r="AE51" s="222">
        <v>0</v>
      </c>
      <c r="AF51" s="222">
        <v>0</v>
      </c>
      <c r="AG51" s="222">
        <v>0</v>
      </c>
      <c r="AH51" s="222">
        <v>0</v>
      </c>
      <c r="AI51" s="222">
        <v>0</v>
      </c>
      <c r="AJ51" s="222">
        <v>0</v>
      </c>
      <c r="AK51" s="222">
        <v>0</v>
      </c>
      <c r="AL51" s="222">
        <v>0</v>
      </c>
      <c r="AM51" s="222">
        <v>0</v>
      </c>
      <c r="AN51" s="222">
        <v>0</v>
      </c>
      <c r="AO51" s="222">
        <v>0</v>
      </c>
      <c r="AP51" s="222">
        <v>0</v>
      </c>
      <c r="AQ51" s="222">
        <v>0</v>
      </c>
      <c r="AR51" s="222">
        <v>0</v>
      </c>
      <c r="AS51" s="222">
        <v>0</v>
      </c>
      <c r="AT51" s="222">
        <v>0</v>
      </c>
      <c r="AU51" s="222">
        <v>0</v>
      </c>
      <c r="AV51" s="222">
        <v>0</v>
      </c>
      <c r="AW51" s="222">
        <v>0</v>
      </c>
      <c r="AX51" s="222">
        <v>0</v>
      </c>
      <c r="AY51" s="222">
        <v>0</v>
      </c>
      <c r="AZ51" s="222">
        <v>0</v>
      </c>
      <c r="BA51" s="222">
        <v>0</v>
      </c>
      <c r="BB51" s="222">
        <v>0</v>
      </c>
      <c r="BC51" s="222">
        <v>0</v>
      </c>
      <c r="BD51" s="222">
        <v>0</v>
      </c>
      <c r="BE51" s="222">
        <v>0</v>
      </c>
      <c r="BF51" s="222">
        <v>0</v>
      </c>
      <c r="BG51" s="222">
        <v>0</v>
      </c>
      <c r="BH51" s="222">
        <v>0</v>
      </c>
      <c r="BI51" s="222">
        <v>0</v>
      </c>
      <c r="BJ51" s="222">
        <v>0</v>
      </c>
      <c r="BK51" s="222">
        <v>0</v>
      </c>
      <c r="BL51" s="222">
        <v>0</v>
      </c>
      <c r="BM51" s="222">
        <v>0</v>
      </c>
      <c r="BN51" s="222">
        <v>0</v>
      </c>
      <c r="BO51" s="222">
        <v>0</v>
      </c>
      <c r="BP51" s="222">
        <v>0</v>
      </c>
      <c r="BQ51" s="222">
        <v>0</v>
      </c>
      <c r="BR51" s="222">
        <v>0</v>
      </c>
      <c r="BS51" s="222">
        <v>0</v>
      </c>
      <c r="BT51" s="222">
        <v>0</v>
      </c>
      <c r="BU51" s="222">
        <v>0</v>
      </c>
      <c r="BV51" s="222">
        <v>0</v>
      </c>
      <c r="BW51" s="222">
        <v>0</v>
      </c>
      <c r="BX51" s="222">
        <v>0</v>
      </c>
      <c r="BY51" s="222">
        <v>0</v>
      </c>
      <c r="BZ51" s="222">
        <v>0</v>
      </c>
      <c r="CA51" s="222">
        <v>0</v>
      </c>
      <c r="CB51" s="222">
        <v>0</v>
      </c>
      <c r="CC51" s="222">
        <v>0</v>
      </c>
      <c r="CD51" s="222">
        <v>0</v>
      </c>
      <c r="CE51" s="222">
        <v>0</v>
      </c>
      <c r="CF51" s="222">
        <v>0</v>
      </c>
      <c r="CG51" s="222">
        <v>0</v>
      </c>
      <c r="CH51" s="222">
        <v>0</v>
      </c>
      <c r="CJ51" s="285">
        <v>0</v>
      </c>
      <c r="CK51" s="286">
        <v>1</v>
      </c>
      <c r="CM51" s="25">
        <f t="shared" ca="1" si="134"/>
        <v>0</v>
      </c>
      <c r="CN51" s="25">
        <f t="shared" ca="1" si="134"/>
        <v>0</v>
      </c>
      <c r="CO51" s="25">
        <f t="shared" ca="1" si="134"/>
        <v>0</v>
      </c>
      <c r="CP51" s="25">
        <f t="shared" ca="1" si="134"/>
        <v>0</v>
      </c>
      <c r="CQ51" s="25">
        <f t="shared" ca="1" si="134"/>
        <v>0</v>
      </c>
      <c r="CR51" s="25">
        <f t="shared" ca="1" si="134"/>
        <v>0</v>
      </c>
      <c r="CT51" s="25">
        <f t="shared" ca="1" si="57"/>
        <v>0</v>
      </c>
      <c r="CU51" s="25">
        <f t="shared" ca="1" si="58"/>
        <v>0</v>
      </c>
      <c r="CV51" s="25">
        <f t="shared" ca="1" si="59"/>
        <v>0</v>
      </c>
      <c r="CW51" s="25">
        <f t="shared" ca="1" si="60"/>
        <v>0</v>
      </c>
      <c r="CX51" s="25">
        <f t="shared" ca="1" si="61"/>
        <v>0</v>
      </c>
      <c r="CY51" s="25">
        <f t="shared" ca="1" si="62"/>
        <v>0</v>
      </c>
      <c r="CZ51" s="25">
        <f t="shared" ca="1" si="63"/>
        <v>0</v>
      </c>
      <c r="DA51" s="25">
        <f t="shared" ca="1" si="64"/>
        <v>0</v>
      </c>
      <c r="DB51" s="25">
        <f t="shared" ca="1" si="65"/>
        <v>0</v>
      </c>
      <c r="DC51" s="25">
        <f t="shared" ca="1" si="66"/>
        <v>0</v>
      </c>
      <c r="DD51" s="25">
        <f t="shared" ca="1" si="67"/>
        <v>0</v>
      </c>
      <c r="DE51" s="25">
        <f t="shared" ca="1" si="68"/>
        <v>0</v>
      </c>
      <c r="DF51" s="25">
        <f t="shared" ca="1" si="69"/>
        <v>0</v>
      </c>
      <c r="DG51" s="25">
        <f t="shared" ca="1" si="70"/>
        <v>0</v>
      </c>
      <c r="DH51" s="25">
        <f t="shared" ca="1" si="71"/>
        <v>0</v>
      </c>
      <c r="DI51" s="25">
        <f t="shared" ca="1" si="72"/>
        <v>0</v>
      </c>
      <c r="DJ51" s="25">
        <f t="shared" ca="1" si="73"/>
        <v>0</v>
      </c>
      <c r="DK51" s="25">
        <f t="shared" ca="1" si="74"/>
        <v>0</v>
      </c>
      <c r="DL51" s="25">
        <f t="shared" ca="1" si="75"/>
        <v>0</v>
      </c>
      <c r="DM51" s="25">
        <f t="shared" ca="1" si="76"/>
        <v>0</v>
      </c>
      <c r="DN51" s="25">
        <f t="shared" ca="1" si="77"/>
        <v>0</v>
      </c>
      <c r="DO51" s="25">
        <f t="shared" ca="1" si="78"/>
        <v>0</v>
      </c>
      <c r="DP51" s="25">
        <f t="shared" ca="1" si="79"/>
        <v>0</v>
      </c>
      <c r="DQ51" s="25">
        <f t="shared" ca="1" si="80"/>
        <v>0</v>
      </c>
      <c r="DR51" s="25">
        <f t="shared" ca="1" si="81"/>
        <v>0</v>
      </c>
      <c r="DS51" s="25">
        <f t="shared" ca="1" si="82"/>
        <v>0</v>
      </c>
      <c r="DT51" s="25">
        <f t="shared" ca="1" si="83"/>
        <v>0</v>
      </c>
      <c r="DU51" s="25">
        <f t="shared" ca="1" si="84"/>
        <v>0</v>
      </c>
      <c r="DV51" s="25">
        <f t="shared" ca="1" si="85"/>
        <v>0</v>
      </c>
      <c r="DW51" s="25">
        <f t="shared" ca="1" si="86"/>
        <v>0</v>
      </c>
      <c r="DX51" s="25">
        <f t="shared" ca="1" si="87"/>
        <v>0</v>
      </c>
      <c r="DY51" s="25">
        <f t="shared" ca="1" si="88"/>
        <v>0</v>
      </c>
      <c r="DZ51" s="25">
        <f t="shared" ca="1" si="89"/>
        <v>0</v>
      </c>
      <c r="EA51" s="25">
        <f t="shared" ca="1" si="90"/>
        <v>0</v>
      </c>
      <c r="EB51" s="25">
        <f t="shared" ca="1" si="91"/>
        <v>0</v>
      </c>
      <c r="EC51" s="25">
        <f t="shared" ca="1" si="92"/>
        <v>0</v>
      </c>
      <c r="ED51" s="25">
        <f t="shared" ca="1" si="93"/>
        <v>0</v>
      </c>
      <c r="EE51" s="25">
        <f t="shared" ca="1" si="94"/>
        <v>0</v>
      </c>
      <c r="EF51" s="25">
        <f t="shared" ca="1" si="95"/>
        <v>0</v>
      </c>
      <c r="EG51" s="25">
        <f t="shared" ca="1" si="96"/>
        <v>0</v>
      </c>
      <c r="EH51" s="25">
        <f t="shared" ca="1" si="97"/>
        <v>0</v>
      </c>
      <c r="EI51" s="25">
        <f t="shared" ca="1" si="98"/>
        <v>0</v>
      </c>
      <c r="EJ51" s="25">
        <f t="shared" ca="1" si="99"/>
        <v>0</v>
      </c>
      <c r="EK51" s="25">
        <f t="shared" ca="1" si="100"/>
        <v>0</v>
      </c>
      <c r="EL51" s="25">
        <f t="shared" ca="1" si="101"/>
        <v>0</v>
      </c>
      <c r="EM51" s="25">
        <f t="shared" ca="1" si="102"/>
        <v>0</v>
      </c>
      <c r="EN51" s="25">
        <f t="shared" ca="1" si="103"/>
        <v>0</v>
      </c>
      <c r="EO51" s="25">
        <f t="shared" ca="1" si="104"/>
        <v>0</v>
      </c>
      <c r="EP51" s="25">
        <f t="shared" ca="1" si="105"/>
        <v>0</v>
      </c>
      <c r="EQ51" s="25">
        <f t="shared" ca="1" si="106"/>
        <v>0</v>
      </c>
      <c r="ER51" s="25">
        <f t="shared" ca="1" si="107"/>
        <v>0</v>
      </c>
      <c r="ES51" s="25">
        <f t="shared" ca="1" si="108"/>
        <v>0</v>
      </c>
      <c r="ET51" s="25">
        <f t="shared" ca="1" si="109"/>
        <v>0</v>
      </c>
      <c r="EU51" s="25">
        <f t="shared" ca="1" si="110"/>
        <v>0</v>
      </c>
      <c r="EV51" s="25">
        <f t="shared" ca="1" si="111"/>
        <v>0</v>
      </c>
      <c r="EW51" s="25">
        <f t="shared" ca="1" si="112"/>
        <v>0</v>
      </c>
      <c r="EX51" s="25">
        <f t="shared" ca="1" si="113"/>
        <v>0</v>
      </c>
      <c r="EY51" s="25">
        <f t="shared" ca="1" si="114"/>
        <v>0</v>
      </c>
      <c r="EZ51" s="25">
        <f t="shared" ca="1" si="115"/>
        <v>0</v>
      </c>
      <c r="FA51" s="25">
        <f t="shared" ca="1" si="116"/>
        <v>0</v>
      </c>
      <c r="FB51" s="25">
        <f t="shared" ca="1" si="117"/>
        <v>0</v>
      </c>
      <c r="FC51" s="25">
        <f t="shared" ca="1" si="118"/>
        <v>0</v>
      </c>
      <c r="FD51" s="25">
        <f t="shared" ca="1" si="119"/>
        <v>0</v>
      </c>
      <c r="FE51" s="25">
        <f t="shared" ca="1" si="120"/>
        <v>0</v>
      </c>
      <c r="FF51" s="25">
        <f t="shared" ca="1" si="121"/>
        <v>0</v>
      </c>
      <c r="FG51" s="25">
        <f t="shared" ca="1" si="122"/>
        <v>0</v>
      </c>
      <c r="FH51" s="25">
        <f t="shared" ca="1" si="123"/>
        <v>0</v>
      </c>
      <c r="FI51" s="25">
        <f t="shared" ca="1" si="124"/>
        <v>0</v>
      </c>
      <c r="FJ51" s="25">
        <f t="shared" ca="1" si="125"/>
        <v>0</v>
      </c>
      <c r="FK51" s="25">
        <f t="shared" ca="1" si="126"/>
        <v>0</v>
      </c>
      <c r="FL51" s="25">
        <f t="shared" ca="1" si="127"/>
        <v>0</v>
      </c>
      <c r="FM51" s="25">
        <f t="shared" ca="1" si="128"/>
        <v>0</v>
      </c>
    </row>
    <row r="52" spans="2:169" ht="15" customHeight="1">
      <c r="B52" s="225">
        <v>45</v>
      </c>
      <c r="C52" s="307" t="s">
        <v>27</v>
      </c>
      <c r="D52" s="312" t="b">
        <v>0</v>
      </c>
      <c r="E52" s="312" t="b">
        <v>1</v>
      </c>
      <c r="F52" s="177" t="str">
        <f>INDEX('11_CATALOGO_CUENTAS'!$H$3:$H$85,$B52,1)</f>
        <v>SUMINISTROS CHARLES DE GAULLE</v>
      </c>
      <c r="G52" s="175"/>
      <c r="H52" s="25">
        <f t="shared" ca="1" si="133"/>
        <v>17.798870000000001</v>
      </c>
      <c r="I52" s="25">
        <f t="shared" ca="1" si="133"/>
        <v>18.688813500000002</v>
      </c>
      <c r="J52" s="25">
        <f t="shared" ca="1" si="133"/>
        <v>19.62325417500001</v>
      </c>
      <c r="K52" s="25">
        <f t="shared" ca="1" si="133"/>
        <v>20.604416883750012</v>
      </c>
      <c r="L52" s="25">
        <f t="shared" ca="1" si="133"/>
        <v>21.634637727937513</v>
      </c>
      <c r="M52" s="25">
        <f t="shared" ca="1" si="133"/>
        <v>22.716369614334397</v>
      </c>
      <c r="O52" s="222">
        <v>8.2984200000000001</v>
      </c>
      <c r="P52" s="222">
        <v>-6.5039199999999999</v>
      </c>
      <c r="Q52" s="222">
        <v>1.1392399999999998</v>
      </c>
      <c r="R52" s="222">
        <v>0.65518000000000032</v>
      </c>
      <c r="S52" s="222">
        <v>0.75368999999999964</v>
      </c>
      <c r="T52" s="222">
        <v>1.0642400000000007</v>
      </c>
      <c r="U52" s="222">
        <v>1.55796</v>
      </c>
      <c r="V52" s="222">
        <v>1.5632300000000006</v>
      </c>
      <c r="W52" s="222">
        <v>2.6436599999999997</v>
      </c>
      <c r="X52" s="222">
        <v>0.62717000000000012</v>
      </c>
      <c r="Y52" s="222">
        <v>3</v>
      </c>
      <c r="Z52" s="222">
        <v>3</v>
      </c>
      <c r="AA52" s="222">
        <v>1.5574011250000002</v>
      </c>
      <c r="AB52" s="222">
        <v>1.5574011250000002</v>
      </c>
      <c r="AC52" s="222">
        <v>1.5574011250000002</v>
      </c>
      <c r="AD52" s="222">
        <v>1.5574011250000002</v>
      </c>
      <c r="AE52" s="222">
        <v>1.5574011250000002</v>
      </c>
      <c r="AF52" s="222">
        <v>1.5574011250000002</v>
      </c>
      <c r="AG52" s="222">
        <v>1.5574011250000002</v>
      </c>
      <c r="AH52" s="222">
        <v>1.5574011250000002</v>
      </c>
      <c r="AI52" s="222">
        <v>1.5574011250000002</v>
      </c>
      <c r="AJ52" s="222">
        <v>1.5574011250000002</v>
      </c>
      <c r="AK52" s="222">
        <v>1.5574011250000002</v>
      </c>
      <c r="AL52" s="222">
        <v>1.5574011250000002</v>
      </c>
      <c r="AM52" s="222">
        <v>1.6352711812500003</v>
      </c>
      <c r="AN52" s="222">
        <v>1.6352711812500003</v>
      </c>
      <c r="AO52" s="222">
        <v>1.6352711812500003</v>
      </c>
      <c r="AP52" s="222">
        <v>1.6352711812500003</v>
      </c>
      <c r="AQ52" s="222">
        <v>1.6352711812500003</v>
      </c>
      <c r="AR52" s="222">
        <v>1.6352711812500003</v>
      </c>
      <c r="AS52" s="222">
        <v>1.6352711812500003</v>
      </c>
      <c r="AT52" s="222">
        <v>1.6352711812500003</v>
      </c>
      <c r="AU52" s="222">
        <v>1.6352711812500003</v>
      </c>
      <c r="AV52" s="222">
        <v>1.6352711812500003</v>
      </c>
      <c r="AW52" s="222">
        <v>1.6352711812500003</v>
      </c>
      <c r="AX52" s="222">
        <v>1.6352711812500003</v>
      </c>
      <c r="AY52" s="222">
        <v>1.717034740312501</v>
      </c>
      <c r="AZ52" s="222">
        <v>1.717034740312501</v>
      </c>
      <c r="BA52" s="222">
        <v>1.717034740312501</v>
      </c>
      <c r="BB52" s="222">
        <v>1.717034740312501</v>
      </c>
      <c r="BC52" s="222">
        <v>1.717034740312501</v>
      </c>
      <c r="BD52" s="222">
        <v>1.717034740312501</v>
      </c>
      <c r="BE52" s="222">
        <v>1.717034740312501</v>
      </c>
      <c r="BF52" s="222">
        <v>1.717034740312501</v>
      </c>
      <c r="BG52" s="222">
        <v>1.717034740312501</v>
      </c>
      <c r="BH52" s="222">
        <v>1.717034740312501</v>
      </c>
      <c r="BI52" s="222">
        <v>1.717034740312501</v>
      </c>
      <c r="BJ52" s="222">
        <v>1.717034740312501</v>
      </c>
      <c r="BK52" s="222">
        <v>1.8028864773281261</v>
      </c>
      <c r="BL52" s="222">
        <v>1.8028864773281261</v>
      </c>
      <c r="BM52" s="222">
        <v>1.8028864773281261</v>
      </c>
      <c r="BN52" s="222">
        <v>1.8028864773281261</v>
      </c>
      <c r="BO52" s="222">
        <v>1.8028864773281261</v>
      </c>
      <c r="BP52" s="222">
        <v>1.8028864773281261</v>
      </c>
      <c r="BQ52" s="222">
        <v>1.8028864773281261</v>
      </c>
      <c r="BR52" s="222">
        <v>1.8028864773281261</v>
      </c>
      <c r="BS52" s="222">
        <v>1.8028864773281261</v>
      </c>
      <c r="BT52" s="222">
        <v>1.8028864773281261</v>
      </c>
      <c r="BU52" s="222">
        <v>1.8028864773281261</v>
      </c>
      <c r="BV52" s="222">
        <v>1.8028864773281261</v>
      </c>
      <c r="BW52" s="222">
        <v>1.8930308011945325</v>
      </c>
      <c r="BX52" s="222">
        <v>1.8930308011945325</v>
      </c>
      <c r="BY52" s="222">
        <v>1.8930308011945325</v>
      </c>
      <c r="BZ52" s="222">
        <v>1.8930308011945325</v>
      </c>
      <c r="CA52" s="222">
        <v>1.8930308011945325</v>
      </c>
      <c r="CB52" s="222">
        <v>1.8930308011945325</v>
      </c>
      <c r="CC52" s="222">
        <v>1.8930308011945325</v>
      </c>
      <c r="CD52" s="222">
        <v>1.8930308011945325</v>
      </c>
      <c r="CE52" s="222">
        <v>1.8930308011945325</v>
      </c>
      <c r="CF52" s="222">
        <v>1.8930308011945325</v>
      </c>
      <c r="CG52" s="222">
        <v>1.8930308011945325</v>
      </c>
      <c r="CH52" s="222">
        <v>1.8930308011945325</v>
      </c>
      <c r="CJ52" s="285">
        <v>0</v>
      </c>
      <c r="CK52" s="286">
        <v>1</v>
      </c>
      <c r="CM52" s="25">
        <f t="shared" ca="1" si="134"/>
        <v>17.798870000000001</v>
      </c>
      <c r="CN52" s="25">
        <f t="shared" ca="1" si="134"/>
        <v>18.688813500000002</v>
      </c>
      <c r="CO52" s="25">
        <f t="shared" ca="1" si="134"/>
        <v>19.62325417500001</v>
      </c>
      <c r="CP52" s="25">
        <f t="shared" ca="1" si="134"/>
        <v>20.604416883750012</v>
      </c>
      <c r="CQ52" s="25">
        <f t="shared" ca="1" si="134"/>
        <v>21.634637727937513</v>
      </c>
      <c r="CR52" s="25">
        <f t="shared" ca="1" si="134"/>
        <v>22.716369614334397</v>
      </c>
      <c r="CT52" s="25">
        <f t="shared" ca="1" si="57"/>
        <v>8.2984200000000001</v>
      </c>
      <c r="CU52" s="25">
        <f t="shared" ca="1" si="58"/>
        <v>-6.5039199999999999</v>
      </c>
      <c r="CV52" s="25">
        <f t="shared" ca="1" si="59"/>
        <v>1.1392399999999998</v>
      </c>
      <c r="CW52" s="25">
        <f t="shared" ca="1" si="60"/>
        <v>0.65518000000000032</v>
      </c>
      <c r="CX52" s="25">
        <f t="shared" ca="1" si="61"/>
        <v>0.75368999999999964</v>
      </c>
      <c r="CY52" s="25">
        <f t="shared" ca="1" si="62"/>
        <v>1.0642400000000007</v>
      </c>
      <c r="CZ52" s="25">
        <f t="shared" ca="1" si="63"/>
        <v>1.55796</v>
      </c>
      <c r="DA52" s="25">
        <f t="shared" ca="1" si="64"/>
        <v>1.5632300000000006</v>
      </c>
      <c r="DB52" s="25">
        <f t="shared" ca="1" si="65"/>
        <v>2.6436599999999997</v>
      </c>
      <c r="DC52" s="25">
        <f t="shared" ca="1" si="66"/>
        <v>0.62717000000000012</v>
      </c>
      <c r="DD52" s="25">
        <f t="shared" ca="1" si="67"/>
        <v>3</v>
      </c>
      <c r="DE52" s="25">
        <f t="shared" ca="1" si="68"/>
        <v>3</v>
      </c>
      <c r="DF52" s="25">
        <f t="shared" ca="1" si="69"/>
        <v>1.5574011250000002</v>
      </c>
      <c r="DG52" s="25">
        <f t="shared" ca="1" si="70"/>
        <v>1.5574011250000002</v>
      </c>
      <c r="DH52" s="25">
        <f t="shared" ca="1" si="71"/>
        <v>1.5574011250000002</v>
      </c>
      <c r="DI52" s="25">
        <f t="shared" ca="1" si="72"/>
        <v>1.5574011250000002</v>
      </c>
      <c r="DJ52" s="25">
        <f t="shared" ca="1" si="73"/>
        <v>1.5574011250000002</v>
      </c>
      <c r="DK52" s="25">
        <f t="shared" ca="1" si="74"/>
        <v>1.5574011250000002</v>
      </c>
      <c r="DL52" s="25">
        <f t="shared" ca="1" si="75"/>
        <v>1.5574011250000002</v>
      </c>
      <c r="DM52" s="25">
        <f t="shared" ca="1" si="76"/>
        <v>1.5574011250000002</v>
      </c>
      <c r="DN52" s="25">
        <f t="shared" ca="1" si="77"/>
        <v>1.5574011250000002</v>
      </c>
      <c r="DO52" s="25">
        <f t="shared" ca="1" si="78"/>
        <v>1.5574011250000002</v>
      </c>
      <c r="DP52" s="25">
        <f t="shared" ca="1" si="79"/>
        <v>1.5574011250000002</v>
      </c>
      <c r="DQ52" s="25">
        <f t="shared" ca="1" si="80"/>
        <v>1.5574011250000002</v>
      </c>
      <c r="DR52" s="25">
        <f t="shared" ca="1" si="81"/>
        <v>1.6352711812500003</v>
      </c>
      <c r="DS52" s="25">
        <f t="shared" ca="1" si="82"/>
        <v>1.6352711812500003</v>
      </c>
      <c r="DT52" s="25">
        <f t="shared" ca="1" si="83"/>
        <v>1.6352711812500003</v>
      </c>
      <c r="DU52" s="25">
        <f t="shared" ca="1" si="84"/>
        <v>1.6352711812500003</v>
      </c>
      <c r="DV52" s="25">
        <f t="shared" ca="1" si="85"/>
        <v>1.6352711812500003</v>
      </c>
      <c r="DW52" s="25">
        <f t="shared" ca="1" si="86"/>
        <v>1.6352711812500003</v>
      </c>
      <c r="DX52" s="25">
        <f t="shared" ca="1" si="87"/>
        <v>1.6352711812500003</v>
      </c>
      <c r="DY52" s="25">
        <f t="shared" ca="1" si="88"/>
        <v>1.6352711812500003</v>
      </c>
      <c r="DZ52" s="25">
        <f t="shared" ca="1" si="89"/>
        <v>1.6352711812500003</v>
      </c>
      <c r="EA52" s="25">
        <f t="shared" ca="1" si="90"/>
        <v>1.6352711812500003</v>
      </c>
      <c r="EB52" s="25">
        <f t="shared" ca="1" si="91"/>
        <v>1.6352711812500003</v>
      </c>
      <c r="EC52" s="25">
        <f t="shared" ca="1" si="92"/>
        <v>1.6352711812500003</v>
      </c>
      <c r="ED52" s="25">
        <f t="shared" ca="1" si="93"/>
        <v>1.717034740312501</v>
      </c>
      <c r="EE52" s="25">
        <f t="shared" ca="1" si="94"/>
        <v>1.717034740312501</v>
      </c>
      <c r="EF52" s="25">
        <f t="shared" ca="1" si="95"/>
        <v>1.717034740312501</v>
      </c>
      <c r="EG52" s="25">
        <f t="shared" ca="1" si="96"/>
        <v>1.717034740312501</v>
      </c>
      <c r="EH52" s="25">
        <f t="shared" ca="1" si="97"/>
        <v>1.717034740312501</v>
      </c>
      <c r="EI52" s="25">
        <f t="shared" ca="1" si="98"/>
        <v>1.717034740312501</v>
      </c>
      <c r="EJ52" s="25">
        <f t="shared" ca="1" si="99"/>
        <v>1.717034740312501</v>
      </c>
      <c r="EK52" s="25">
        <f t="shared" ca="1" si="100"/>
        <v>1.717034740312501</v>
      </c>
      <c r="EL52" s="25">
        <f t="shared" ca="1" si="101"/>
        <v>1.717034740312501</v>
      </c>
      <c r="EM52" s="25">
        <f t="shared" ca="1" si="102"/>
        <v>1.717034740312501</v>
      </c>
      <c r="EN52" s="25">
        <f t="shared" ca="1" si="103"/>
        <v>1.717034740312501</v>
      </c>
      <c r="EO52" s="25">
        <f t="shared" ca="1" si="104"/>
        <v>1.717034740312501</v>
      </c>
      <c r="EP52" s="25">
        <f t="shared" ca="1" si="105"/>
        <v>1.8028864773281261</v>
      </c>
      <c r="EQ52" s="25">
        <f t="shared" ca="1" si="106"/>
        <v>1.8028864773281261</v>
      </c>
      <c r="ER52" s="25">
        <f t="shared" ca="1" si="107"/>
        <v>1.8028864773281261</v>
      </c>
      <c r="ES52" s="25">
        <f t="shared" ca="1" si="108"/>
        <v>1.8028864773281261</v>
      </c>
      <c r="ET52" s="25">
        <f t="shared" ca="1" si="109"/>
        <v>1.8028864773281261</v>
      </c>
      <c r="EU52" s="25">
        <f t="shared" ca="1" si="110"/>
        <v>1.8028864773281261</v>
      </c>
      <c r="EV52" s="25">
        <f t="shared" ca="1" si="111"/>
        <v>1.8028864773281261</v>
      </c>
      <c r="EW52" s="25">
        <f t="shared" ca="1" si="112"/>
        <v>1.8028864773281261</v>
      </c>
      <c r="EX52" s="25">
        <f t="shared" ca="1" si="113"/>
        <v>1.8028864773281261</v>
      </c>
      <c r="EY52" s="25">
        <f t="shared" ca="1" si="114"/>
        <v>1.8028864773281261</v>
      </c>
      <c r="EZ52" s="25">
        <f t="shared" ca="1" si="115"/>
        <v>1.8028864773281261</v>
      </c>
      <c r="FA52" s="25">
        <f t="shared" ca="1" si="116"/>
        <v>1.8028864773281261</v>
      </c>
      <c r="FB52" s="25">
        <f t="shared" ca="1" si="117"/>
        <v>1.8930308011945325</v>
      </c>
      <c r="FC52" s="25">
        <f t="shared" ca="1" si="118"/>
        <v>1.8930308011945325</v>
      </c>
      <c r="FD52" s="25">
        <f t="shared" ca="1" si="119"/>
        <v>1.8930308011945325</v>
      </c>
      <c r="FE52" s="25">
        <f t="shared" ca="1" si="120"/>
        <v>1.8930308011945325</v>
      </c>
      <c r="FF52" s="25">
        <f t="shared" ca="1" si="121"/>
        <v>1.8930308011945325</v>
      </c>
      <c r="FG52" s="25">
        <f t="shared" ca="1" si="122"/>
        <v>1.8930308011945325</v>
      </c>
      <c r="FH52" s="25">
        <f t="shared" ca="1" si="123"/>
        <v>1.8930308011945325</v>
      </c>
      <c r="FI52" s="25">
        <f t="shared" ca="1" si="124"/>
        <v>1.8930308011945325</v>
      </c>
      <c r="FJ52" s="25">
        <f t="shared" ca="1" si="125"/>
        <v>1.8930308011945325</v>
      </c>
      <c r="FK52" s="25">
        <f t="shared" ca="1" si="126"/>
        <v>1.8930308011945325</v>
      </c>
      <c r="FL52" s="25">
        <f t="shared" ca="1" si="127"/>
        <v>1.8930308011945325</v>
      </c>
      <c r="FM52" s="25">
        <f t="shared" ca="1" si="128"/>
        <v>1.8930308011945325</v>
      </c>
    </row>
    <row r="53" spans="2:169" ht="15" customHeight="1">
      <c r="B53" s="225">
        <v>46</v>
      </c>
      <c r="C53" s="307" t="s">
        <v>27</v>
      </c>
      <c r="D53" s="312" t="b">
        <v>0</v>
      </c>
      <c r="E53" s="312" t="b">
        <v>1</v>
      </c>
      <c r="F53" s="177" t="str">
        <f>INDEX('11_CATALOGO_CUENTAS'!$H$3:$H$85,$B53,1)</f>
        <v>SUMINISTROS BOCA CHICA</v>
      </c>
      <c r="G53" s="175"/>
      <c r="H53" s="25">
        <f t="shared" ca="1" si="133"/>
        <v>25.991669999999996</v>
      </c>
      <c r="I53" s="25">
        <f t="shared" ca="1" si="133"/>
        <v>27.291253499999993</v>
      </c>
      <c r="J53" s="25">
        <f t="shared" ca="1" si="133"/>
        <v>28.655816174999995</v>
      </c>
      <c r="K53" s="25">
        <f t="shared" ca="1" si="133"/>
        <v>30.088606983749994</v>
      </c>
      <c r="L53" s="25">
        <f t="shared" ca="1" si="133"/>
        <v>31.593037332937488</v>
      </c>
      <c r="M53" s="25">
        <f t="shared" ca="1" si="133"/>
        <v>33.172689199584362</v>
      </c>
      <c r="O53" s="222">
        <v>0.26323000000000002</v>
      </c>
      <c r="P53" s="222">
        <v>1.06732</v>
      </c>
      <c r="Q53" s="222">
        <v>0.497</v>
      </c>
      <c r="R53" s="222">
        <v>3.5125100000000002</v>
      </c>
      <c r="S53" s="222">
        <v>3.4746199999999998</v>
      </c>
      <c r="T53" s="222">
        <v>1.0335200000000004</v>
      </c>
      <c r="U53" s="222">
        <v>9.8688800000000008</v>
      </c>
      <c r="V53" s="222">
        <v>0.8628399999999965</v>
      </c>
      <c r="W53" s="222">
        <v>0.86267000000000194</v>
      </c>
      <c r="X53" s="222">
        <v>0.54907999999999813</v>
      </c>
      <c r="Y53" s="222">
        <v>2</v>
      </c>
      <c r="Z53" s="222">
        <v>2</v>
      </c>
      <c r="AA53" s="222">
        <v>2.2742711249999998</v>
      </c>
      <c r="AB53" s="222">
        <v>2.2742711249999998</v>
      </c>
      <c r="AC53" s="222">
        <v>2.2742711249999998</v>
      </c>
      <c r="AD53" s="222">
        <v>2.2742711249999998</v>
      </c>
      <c r="AE53" s="222">
        <v>2.2742711249999998</v>
      </c>
      <c r="AF53" s="222">
        <v>2.2742711249999998</v>
      </c>
      <c r="AG53" s="222">
        <v>2.2742711249999998</v>
      </c>
      <c r="AH53" s="222">
        <v>2.2742711249999998</v>
      </c>
      <c r="AI53" s="222">
        <v>2.2742711249999998</v>
      </c>
      <c r="AJ53" s="222">
        <v>2.2742711249999998</v>
      </c>
      <c r="AK53" s="222">
        <v>2.2742711249999998</v>
      </c>
      <c r="AL53" s="222">
        <v>2.2742711249999998</v>
      </c>
      <c r="AM53" s="222">
        <v>2.3879846812499994</v>
      </c>
      <c r="AN53" s="222">
        <v>2.3879846812499994</v>
      </c>
      <c r="AO53" s="222">
        <v>2.3879846812499994</v>
      </c>
      <c r="AP53" s="222">
        <v>2.3879846812499994</v>
      </c>
      <c r="AQ53" s="222">
        <v>2.3879846812499994</v>
      </c>
      <c r="AR53" s="222">
        <v>2.3879846812499994</v>
      </c>
      <c r="AS53" s="222">
        <v>2.3879846812499994</v>
      </c>
      <c r="AT53" s="222">
        <v>2.3879846812499994</v>
      </c>
      <c r="AU53" s="222">
        <v>2.3879846812499994</v>
      </c>
      <c r="AV53" s="222">
        <v>2.3879846812499994</v>
      </c>
      <c r="AW53" s="222">
        <v>2.3879846812499994</v>
      </c>
      <c r="AX53" s="222">
        <v>2.3879846812499994</v>
      </c>
      <c r="AY53" s="222">
        <v>2.5073839153124999</v>
      </c>
      <c r="AZ53" s="222">
        <v>2.5073839153124999</v>
      </c>
      <c r="BA53" s="222">
        <v>2.5073839153124999</v>
      </c>
      <c r="BB53" s="222">
        <v>2.5073839153124999</v>
      </c>
      <c r="BC53" s="222">
        <v>2.5073839153124999</v>
      </c>
      <c r="BD53" s="222">
        <v>2.5073839153124999</v>
      </c>
      <c r="BE53" s="222">
        <v>2.5073839153124999</v>
      </c>
      <c r="BF53" s="222">
        <v>2.5073839153124999</v>
      </c>
      <c r="BG53" s="222">
        <v>2.5073839153124999</v>
      </c>
      <c r="BH53" s="222">
        <v>2.5073839153124999</v>
      </c>
      <c r="BI53" s="222">
        <v>2.5073839153124999</v>
      </c>
      <c r="BJ53" s="222">
        <v>2.5073839153124999</v>
      </c>
      <c r="BK53" s="222">
        <v>2.6327531110781246</v>
      </c>
      <c r="BL53" s="222">
        <v>2.6327531110781246</v>
      </c>
      <c r="BM53" s="222">
        <v>2.6327531110781246</v>
      </c>
      <c r="BN53" s="222">
        <v>2.6327531110781246</v>
      </c>
      <c r="BO53" s="222">
        <v>2.6327531110781246</v>
      </c>
      <c r="BP53" s="222">
        <v>2.6327531110781246</v>
      </c>
      <c r="BQ53" s="222">
        <v>2.6327531110781246</v>
      </c>
      <c r="BR53" s="222">
        <v>2.6327531110781246</v>
      </c>
      <c r="BS53" s="222">
        <v>2.6327531110781246</v>
      </c>
      <c r="BT53" s="222">
        <v>2.6327531110781246</v>
      </c>
      <c r="BU53" s="222">
        <v>2.6327531110781246</v>
      </c>
      <c r="BV53" s="222">
        <v>2.6327531110781246</v>
      </c>
      <c r="BW53" s="222">
        <v>2.76439076663203</v>
      </c>
      <c r="BX53" s="222">
        <v>2.76439076663203</v>
      </c>
      <c r="BY53" s="222">
        <v>2.76439076663203</v>
      </c>
      <c r="BZ53" s="222">
        <v>2.76439076663203</v>
      </c>
      <c r="CA53" s="222">
        <v>2.76439076663203</v>
      </c>
      <c r="CB53" s="222">
        <v>2.76439076663203</v>
      </c>
      <c r="CC53" s="222">
        <v>2.76439076663203</v>
      </c>
      <c r="CD53" s="222">
        <v>2.76439076663203</v>
      </c>
      <c r="CE53" s="222">
        <v>2.76439076663203</v>
      </c>
      <c r="CF53" s="222">
        <v>2.76439076663203</v>
      </c>
      <c r="CG53" s="222">
        <v>2.76439076663203</v>
      </c>
      <c r="CH53" s="222">
        <v>2.76439076663203</v>
      </c>
      <c r="CJ53" s="285">
        <v>0</v>
      </c>
      <c r="CK53" s="286">
        <v>1</v>
      </c>
      <c r="CM53" s="25">
        <f t="shared" ca="1" si="134"/>
        <v>25.991669999999996</v>
      </c>
      <c r="CN53" s="25">
        <f t="shared" ca="1" si="134"/>
        <v>27.291253499999993</v>
      </c>
      <c r="CO53" s="25">
        <f t="shared" ca="1" si="134"/>
        <v>28.655816174999995</v>
      </c>
      <c r="CP53" s="25">
        <f t="shared" ca="1" si="134"/>
        <v>30.088606983749994</v>
      </c>
      <c r="CQ53" s="25">
        <f t="shared" ca="1" si="134"/>
        <v>31.593037332937488</v>
      </c>
      <c r="CR53" s="25">
        <f t="shared" ca="1" si="134"/>
        <v>33.172689199584362</v>
      </c>
      <c r="CT53" s="25">
        <f t="shared" ca="1" si="57"/>
        <v>0.26323000000000002</v>
      </c>
      <c r="CU53" s="25">
        <f t="shared" ca="1" si="58"/>
        <v>1.06732</v>
      </c>
      <c r="CV53" s="25">
        <f t="shared" ca="1" si="59"/>
        <v>0.497</v>
      </c>
      <c r="CW53" s="25">
        <f t="shared" ca="1" si="60"/>
        <v>3.5125100000000002</v>
      </c>
      <c r="CX53" s="25">
        <f t="shared" ca="1" si="61"/>
        <v>3.4746199999999998</v>
      </c>
      <c r="CY53" s="25">
        <f t="shared" ca="1" si="62"/>
        <v>1.0335200000000004</v>
      </c>
      <c r="CZ53" s="25">
        <f t="shared" ca="1" si="63"/>
        <v>9.8688800000000008</v>
      </c>
      <c r="DA53" s="25">
        <f t="shared" ca="1" si="64"/>
        <v>0.8628399999999965</v>
      </c>
      <c r="DB53" s="25">
        <f t="shared" ca="1" si="65"/>
        <v>0.86267000000000194</v>
      </c>
      <c r="DC53" s="25">
        <f t="shared" ca="1" si="66"/>
        <v>0.54907999999999813</v>
      </c>
      <c r="DD53" s="25">
        <f t="shared" ca="1" si="67"/>
        <v>2</v>
      </c>
      <c r="DE53" s="25">
        <f t="shared" ca="1" si="68"/>
        <v>2</v>
      </c>
      <c r="DF53" s="25">
        <f t="shared" ca="1" si="69"/>
        <v>2.2742711249999998</v>
      </c>
      <c r="DG53" s="25">
        <f t="shared" ca="1" si="70"/>
        <v>2.2742711249999998</v>
      </c>
      <c r="DH53" s="25">
        <f t="shared" ca="1" si="71"/>
        <v>2.2742711249999998</v>
      </c>
      <c r="DI53" s="25">
        <f t="shared" ca="1" si="72"/>
        <v>2.2742711249999998</v>
      </c>
      <c r="DJ53" s="25">
        <f t="shared" ca="1" si="73"/>
        <v>2.2742711249999998</v>
      </c>
      <c r="DK53" s="25">
        <f t="shared" ca="1" si="74"/>
        <v>2.2742711249999998</v>
      </c>
      <c r="DL53" s="25">
        <f t="shared" ca="1" si="75"/>
        <v>2.2742711249999998</v>
      </c>
      <c r="DM53" s="25">
        <f t="shared" ca="1" si="76"/>
        <v>2.2742711249999998</v>
      </c>
      <c r="DN53" s="25">
        <f t="shared" ca="1" si="77"/>
        <v>2.2742711249999998</v>
      </c>
      <c r="DO53" s="25">
        <f t="shared" ca="1" si="78"/>
        <v>2.2742711249999998</v>
      </c>
      <c r="DP53" s="25">
        <f t="shared" ca="1" si="79"/>
        <v>2.2742711249999998</v>
      </c>
      <c r="DQ53" s="25">
        <f t="shared" ca="1" si="80"/>
        <v>2.2742711249999998</v>
      </c>
      <c r="DR53" s="25">
        <f t="shared" ca="1" si="81"/>
        <v>2.3879846812499994</v>
      </c>
      <c r="DS53" s="25">
        <f t="shared" ca="1" si="82"/>
        <v>2.3879846812499994</v>
      </c>
      <c r="DT53" s="25">
        <f t="shared" ca="1" si="83"/>
        <v>2.3879846812499994</v>
      </c>
      <c r="DU53" s="25">
        <f t="shared" ca="1" si="84"/>
        <v>2.3879846812499994</v>
      </c>
      <c r="DV53" s="25">
        <f t="shared" ca="1" si="85"/>
        <v>2.3879846812499994</v>
      </c>
      <c r="DW53" s="25">
        <f t="shared" ca="1" si="86"/>
        <v>2.3879846812499994</v>
      </c>
      <c r="DX53" s="25">
        <f t="shared" ca="1" si="87"/>
        <v>2.3879846812499994</v>
      </c>
      <c r="DY53" s="25">
        <f t="shared" ca="1" si="88"/>
        <v>2.3879846812499994</v>
      </c>
      <c r="DZ53" s="25">
        <f t="shared" ca="1" si="89"/>
        <v>2.3879846812499994</v>
      </c>
      <c r="EA53" s="25">
        <f t="shared" ca="1" si="90"/>
        <v>2.3879846812499994</v>
      </c>
      <c r="EB53" s="25">
        <f t="shared" ca="1" si="91"/>
        <v>2.3879846812499994</v>
      </c>
      <c r="EC53" s="25">
        <f t="shared" ca="1" si="92"/>
        <v>2.3879846812499994</v>
      </c>
      <c r="ED53" s="25">
        <f t="shared" ca="1" si="93"/>
        <v>2.5073839153124999</v>
      </c>
      <c r="EE53" s="25">
        <f t="shared" ca="1" si="94"/>
        <v>2.5073839153124999</v>
      </c>
      <c r="EF53" s="25">
        <f t="shared" ca="1" si="95"/>
        <v>2.5073839153124999</v>
      </c>
      <c r="EG53" s="25">
        <f t="shared" ca="1" si="96"/>
        <v>2.5073839153124999</v>
      </c>
      <c r="EH53" s="25">
        <f t="shared" ca="1" si="97"/>
        <v>2.5073839153124999</v>
      </c>
      <c r="EI53" s="25">
        <f t="shared" ca="1" si="98"/>
        <v>2.5073839153124999</v>
      </c>
      <c r="EJ53" s="25">
        <f t="shared" ca="1" si="99"/>
        <v>2.5073839153124999</v>
      </c>
      <c r="EK53" s="25">
        <f t="shared" ca="1" si="100"/>
        <v>2.5073839153124999</v>
      </c>
      <c r="EL53" s="25">
        <f t="shared" ca="1" si="101"/>
        <v>2.5073839153124999</v>
      </c>
      <c r="EM53" s="25">
        <f t="shared" ca="1" si="102"/>
        <v>2.5073839153124999</v>
      </c>
      <c r="EN53" s="25">
        <f t="shared" ca="1" si="103"/>
        <v>2.5073839153124999</v>
      </c>
      <c r="EO53" s="25">
        <f t="shared" ca="1" si="104"/>
        <v>2.5073839153124999</v>
      </c>
      <c r="EP53" s="25">
        <f t="shared" ca="1" si="105"/>
        <v>2.6327531110781246</v>
      </c>
      <c r="EQ53" s="25">
        <f t="shared" ca="1" si="106"/>
        <v>2.6327531110781246</v>
      </c>
      <c r="ER53" s="25">
        <f t="shared" ca="1" si="107"/>
        <v>2.6327531110781246</v>
      </c>
      <c r="ES53" s="25">
        <f t="shared" ca="1" si="108"/>
        <v>2.6327531110781246</v>
      </c>
      <c r="ET53" s="25">
        <f t="shared" ca="1" si="109"/>
        <v>2.6327531110781246</v>
      </c>
      <c r="EU53" s="25">
        <f t="shared" ca="1" si="110"/>
        <v>2.6327531110781246</v>
      </c>
      <c r="EV53" s="25">
        <f t="shared" ca="1" si="111"/>
        <v>2.6327531110781246</v>
      </c>
      <c r="EW53" s="25">
        <f t="shared" ca="1" si="112"/>
        <v>2.6327531110781246</v>
      </c>
      <c r="EX53" s="25">
        <f t="shared" ca="1" si="113"/>
        <v>2.6327531110781246</v>
      </c>
      <c r="EY53" s="25">
        <f t="shared" ca="1" si="114"/>
        <v>2.6327531110781246</v>
      </c>
      <c r="EZ53" s="25">
        <f t="shared" ca="1" si="115"/>
        <v>2.6327531110781246</v>
      </c>
      <c r="FA53" s="25">
        <f t="shared" ca="1" si="116"/>
        <v>2.6327531110781246</v>
      </c>
      <c r="FB53" s="25">
        <f t="shared" ca="1" si="117"/>
        <v>2.76439076663203</v>
      </c>
      <c r="FC53" s="25">
        <f t="shared" ca="1" si="118"/>
        <v>2.76439076663203</v>
      </c>
      <c r="FD53" s="25">
        <f t="shared" ca="1" si="119"/>
        <v>2.76439076663203</v>
      </c>
      <c r="FE53" s="25">
        <f t="shared" ca="1" si="120"/>
        <v>2.76439076663203</v>
      </c>
      <c r="FF53" s="25">
        <f t="shared" ca="1" si="121"/>
        <v>2.76439076663203</v>
      </c>
      <c r="FG53" s="25">
        <f t="shared" ca="1" si="122"/>
        <v>2.76439076663203</v>
      </c>
      <c r="FH53" s="25">
        <f t="shared" ca="1" si="123"/>
        <v>2.76439076663203</v>
      </c>
      <c r="FI53" s="25">
        <f t="shared" ca="1" si="124"/>
        <v>2.76439076663203</v>
      </c>
      <c r="FJ53" s="25">
        <f t="shared" ca="1" si="125"/>
        <v>2.76439076663203</v>
      </c>
      <c r="FK53" s="25">
        <f t="shared" ca="1" si="126"/>
        <v>2.76439076663203</v>
      </c>
      <c r="FL53" s="25">
        <f t="shared" ca="1" si="127"/>
        <v>2.76439076663203</v>
      </c>
      <c r="FM53" s="25">
        <f t="shared" ca="1" si="128"/>
        <v>2.76439076663203</v>
      </c>
    </row>
    <row r="54" spans="2:169" ht="15" customHeight="1">
      <c r="B54" s="225">
        <v>47</v>
      </c>
      <c r="C54" s="307" t="s">
        <v>27</v>
      </c>
      <c r="D54" s="312" t="b">
        <v>0</v>
      </c>
      <c r="E54" s="312" t="b">
        <v>1</v>
      </c>
      <c r="F54" s="177" t="str">
        <f>INDEX('11_CATALOGO_CUENTAS'!$H$3:$H$85,$B54,1)</f>
        <v>SUMINISTROS VILLA MELLA</v>
      </c>
      <c r="G54" s="175"/>
      <c r="H54" s="25">
        <f t="shared" ca="1" si="133"/>
        <v>71.595800000000011</v>
      </c>
      <c r="I54" s="25">
        <f t="shared" ca="1" si="133"/>
        <v>75.175590000000028</v>
      </c>
      <c r="J54" s="25">
        <f t="shared" ca="1" si="133"/>
        <v>78.934369500000045</v>
      </c>
      <c r="K54" s="25">
        <f t="shared" ca="1" si="133"/>
        <v>82.881087975000057</v>
      </c>
      <c r="L54" s="25">
        <f t="shared" ca="1" si="133"/>
        <v>87.025142373750086</v>
      </c>
      <c r="M54" s="25">
        <f t="shared" ca="1" si="133"/>
        <v>91.376399492437614</v>
      </c>
      <c r="O54" s="222">
        <v>0.74560999999999999</v>
      </c>
      <c r="P54" s="222">
        <v>0.63760000000000006</v>
      </c>
      <c r="Q54" s="222">
        <v>1.1392399999999998</v>
      </c>
      <c r="R54" s="222">
        <v>1.2801800000000003</v>
      </c>
      <c r="S54" s="222">
        <v>0.72764000000000029</v>
      </c>
      <c r="T54" s="222">
        <v>1.1736799999999994</v>
      </c>
      <c r="U54" s="222">
        <v>2.4159099999999998</v>
      </c>
      <c r="V54" s="222">
        <v>43.354199999999999</v>
      </c>
      <c r="W54" s="222">
        <v>12.906000000000001</v>
      </c>
      <c r="X54" s="222">
        <v>1.2157400000000051</v>
      </c>
      <c r="Y54" s="222">
        <v>3</v>
      </c>
      <c r="Z54" s="222">
        <v>3</v>
      </c>
      <c r="AA54" s="222">
        <v>6.2646325000000012</v>
      </c>
      <c r="AB54" s="222">
        <v>6.2646325000000012</v>
      </c>
      <c r="AC54" s="222">
        <v>6.2646325000000012</v>
      </c>
      <c r="AD54" s="222">
        <v>6.2646325000000012</v>
      </c>
      <c r="AE54" s="222">
        <v>6.2646325000000012</v>
      </c>
      <c r="AF54" s="222">
        <v>6.2646325000000012</v>
      </c>
      <c r="AG54" s="222">
        <v>6.2646325000000012</v>
      </c>
      <c r="AH54" s="222">
        <v>6.2646325000000012</v>
      </c>
      <c r="AI54" s="222">
        <v>6.2646325000000012</v>
      </c>
      <c r="AJ54" s="222">
        <v>6.2646325000000012</v>
      </c>
      <c r="AK54" s="222">
        <v>6.2646325000000012</v>
      </c>
      <c r="AL54" s="222">
        <v>6.2646325000000012</v>
      </c>
      <c r="AM54" s="222">
        <v>6.5778641250000023</v>
      </c>
      <c r="AN54" s="222">
        <v>6.5778641250000023</v>
      </c>
      <c r="AO54" s="222">
        <v>6.5778641250000023</v>
      </c>
      <c r="AP54" s="222">
        <v>6.5778641250000023</v>
      </c>
      <c r="AQ54" s="222">
        <v>6.5778641250000023</v>
      </c>
      <c r="AR54" s="222">
        <v>6.5778641250000023</v>
      </c>
      <c r="AS54" s="222">
        <v>6.5778641250000023</v>
      </c>
      <c r="AT54" s="222">
        <v>6.5778641250000023</v>
      </c>
      <c r="AU54" s="222">
        <v>6.5778641250000023</v>
      </c>
      <c r="AV54" s="222">
        <v>6.5778641250000023</v>
      </c>
      <c r="AW54" s="222">
        <v>6.5778641250000023</v>
      </c>
      <c r="AX54" s="222">
        <v>6.5778641250000023</v>
      </c>
      <c r="AY54" s="222">
        <v>6.906757331250005</v>
      </c>
      <c r="AZ54" s="222">
        <v>6.906757331250005</v>
      </c>
      <c r="BA54" s="222">
        <v>6.906757331250005</v>
      </c>
      <c r="BB54" s="222">
        <v>6.906757331250005</v>
      </c>
      <c r="BC54" s="222">
        <v>6.906757331250005</v>
      </c>
      <c r="BD54" s="222">
        <v>6.906757331250005</v>
      </c>
      <c r="BE54" s="222">
        <v>6.906757331250005</v>
      </c>
      <c r="BF54" s="222">
        <v>6.906757331250005</v>
      </c>
      <c r="BG54" s="222">
        <v>6.906757331250005</v>
      </c>
      <c r="BH54" s="222">
        <v>6.906757331250005</v>
      </c>
      <c r="BI54" s="222">
        <v>6.906757331250005</v>
      </c>
      <c r="BJ54" s="222">
        <v>6.906757331250005</v>
      </c>
      <c r="BK54" s="222">
        <v>7.2520951978125048</v>
      </c>
      <c r="BL54" s="222">
        <v>7.2520951978125048</v>
      </c>
      <c r="BM54" s="222">
        <v>7.2520951978125048</v>
      </c>
      <c r="BN54" s="222">
        <v>7.2520951978125048</v>
      </c>
      <c r="BO54" s="222">
        <v>7.2520951978125048</v>
      </c>
      <c r="BP54" s="222">
        <v>7.2520951978125048</v>
      </c>
      <c r="BQ54" s="222">
        <v>7.2520951978125048</v>
      </c>
      <c r="BR54" s="222">
        <v>7.2520951978125048</v>
      </c>
      <c r="BS54" s="222">
        <v>7.2520951978125048</v>
      </c>
      <c r="BT54" s="222">
        <v>7.2520951978125048</v>
      </c>
      <c r="BU54" s="222">
        <v>7.2520951978125048</v>
      </c>
      <c r="BV54" s="222">
        <v>7.2520951978125048</v>
      </c>
      <c r="BW54" s="222">
        <v>7.6146999577031336</v>
      </c>
      <c r="BX54" s="222">
        <v>7.6146999577031336</v>
      </c>
      <c r="BY54" s="222">
        <v>7.6146999577031336</v>
      </c>
      <c r="BZ54" s="222">
        <v>7.6146999577031336</v>
      </c>
      <c r="CA54" s="222">
        <v>7.6146999577031336</v>
      </c>
      <c r="CB54" s="222">
        <v>7.6146999577031336</v>
      </c>
      <c r="CC54" s="222">
        <v>7.6146999577031336</v>
      </c>
      <c r="CD54" s="222">
        <v>7.6146999577031336</v>
      </c>
      <c r="CE54" s="222">
        <v>7.6146999577031336</v>
      </c>
      <c r="CF54" s="222">
        <v>7.6146999577031336</v>
      </c>
      <c r="CG54" s="222">
        <v>7.6146999577031336</v>
      </c>
      <c r="CH54" s="222">
        <v>7.6146999577031336</v>
      </c>
      <c r="CJ54" s="285">
        <v>0</v>
      </c>
      <c r="CK54" s="286">
        <v>1</v>
      </c>
      <c r="CM54" s="25">
        <f t="shared" ca="1" si="134"/>
        <v>71.595800000000011</v>
      </c>
      <c r="CN54" s="25">
        <f t="shared" ca="1" si="134"/>
        <v>75.175590000000028</v>
      </c>
      <c r="CO54" s="25">
        <f t="shared" ca="1" si="134"/>
        <v>78.934369500000045</v>
      </c>
      <c r="CP54" s="25">
        <f t="shared" ca="1" si="134"/>
        <v>82.881087975000057</v>
      </c>
      <c r="CQ54" s="25">
        <f t="shared" ca="1" si="134"/>
        <v>87.025142373750086</v>
      </c>
      <c r="CR54" s="25">
        <f t="shared" ca="1" si="134"/>
        <v>91.376399492437614</v>
      </c>
      <c r="CT54" s="25">
        <f t="shared" ca="1" si="57"/>
        <v>0.74560999999999999</v>
      </c>
      <c r="CU54" s="25">
        <f t="shared" ca="1" si="58"/>
        <v>0.63760000000000006</v>
      </c>
      <c r="CV54" s="25">
        <f t="shared" ca="1" si="59"/>
        <v>1.1392399999999998</v>
      </c>
      <c r="CW54" s="25">
        <f t="shared" ca="1" si="60"/>
        <v>1.2801800000000003</v>
      </c>
      <c r="CX54" s="25">
        <f t="shared" ca="1" si="61"/>
        <v>0.72764000000000029</v>
      </c>
      <c r="CY54" s="25">
        <f t="shared" ca="1" si="62"/>
        <v>1.1736799999999994</v>
      </c>
      <c r="CZ54" s="25">
        <f t="shared" ca="1" si="63"/>
        <v>2.4159099999999998</v>
      </c>
      <c r="DA54" s="25">
        <f t="shared" ca="1" si="64"/>
        <v>43.354199999999999</v>
      </c>
      <c r="DB54" s="25">
        <f t="shared" ca="1" si="65"/>
        <v>12.906000000000001</v>
      </c>
      <c r="DC54" s="25">
        <f t="shared" ca="1" si="66"/>
        <v>1.2157400000000051</v>
      </c>
      <c r="DD54" s="25">
        <f t="shared" ca="1" si="67"/>
        <v>3</v>
      </c>
      <c r="DE54" s="25">
        <f t="shared" ca="1" si="68"/>
        <v>3</v>
      </c>
      <c r="DF54" s="25">
        <f t="shared" ca="1" si="69"/>
        <v>6.2646325000000012</v>
      </c>
      <c r="DG54" s="25">
        <f t="shared" ca="1" si="70"/>
        <v>6.2646325000000012</v>
      </c>
      <c r="DH54" s="25">
        <f t="shared" ca="1" si="71"/>
        <v>6.2646325000000012</v>
      </c>
      <c r="DI54" s="25">
        <f t="shared" ca="1" si="72"/>
        <v>6.2646325000000012</v>
      </c>
      <c r="DJ54" s="25">
        <f t="shared" ca="1" si="73"/>
        <v>6.2646325000000012</v>
      </c>
      <c r="DK54" s="25">
        <f t="shared" ca="1" si="74"/>
        <v>6.2646325000000012</v>
      </c>
      <c r="DL54" s="25">
        <f t="shared" ca="1" si="75"/>
        <v>6.2646325000000012</v>
      </c>
      <c r="DM54" s="25">
        <f t="shared" ca="1" si="76"/>
        <v>6.2646325000000012</v>
      </c>
      <c r="DN54" s="25">
        <f t="shared" ca="1" si="77"/>
        <v>6.2646325000000012</v>
      </c>
      <c r="DO54" s="25">
        <f t="shared" ca="1" si="78"/>
        <v>6.2646325000000012</v>
      </c>
      <c r="DP54" s="25">
        <f t="shared" ca="1" si="79"/>
        <v>6.2646325000000012</v>
      </c>
      <c r="DQ54" s="25">
        <f t="shared" ca="1" si="80"/>
        <v>6.2646325000000012</v>
      </c>
      <c r="DR54" s="25">
        <f t="shared" ca="1" si="81"/>
        <v>6.5778641250000023</v>
      </c>
      <c r="DS54" s="25">
        <f t="shared" ca="1" si="82"/>
        <v>6.5778641250000023</v>
      </c>
      <c r="DT54" s="25">
        <f t="shared" ca="1" si="83"/>
        <v>6.5778641250000023</v>
      </c>
      <c r="DU54" s="25">
        <f t="shared" ca="1" si="84"/>
        <v>6.5778641250000023</v>
      </c>
      <c r="DV54" s="25">
        <f t="shared" ca="1" si="85"/>
        <v>6.5778641250000023</v>
      </c>
      <c r="DW54" s="25">
        <f t="shared" ca="1" si="86"/>
        <v>6.5778641250000023</v>
      </c>
      <c r="DX54" s="25">
        <f t="shared" ca="1" si="87"/>
        <v>6.5778641250000023</v>
      </c>
      <c r="DY54" s="25">
        <f t="shared" ca="1" si="88"/>
        <v>6.5778641250000023</v>
      </c>
      <c r="DZ54" s="25">
        <f t="shared" ca="1" si="89"/>
        <v>6.5778641250000023</v>
      </c>
      <c r="EA54" s="25">
        <f t="shared" ca="1" si="90"/>
        <v>6.5778641250000023</v>
      </c>
      <c r="EB54" s="25">
        <f t="shared" ca="1" si="91"/>
        <v>6.5778641250000023</v>
      </c>
      <c r="EC54" s="25">
        <f t="shared" ca="1" si="92"/>
        <v>6.5778641250000023</v>
      </c>
      <c r="ED54" s="25">
        <f t="shared" ca="1" si="93"/>
        <v>6.906757331250005</v>
      </c>
      <c r="EE54" s="25">
        <f t="shared" ca="1" si="94"/>
        <v>6.906757331250005</v>
      </c>
      <c r="EF54" s="25">
        <f t="shared" ca="1" si="95"/>
        <v>6.906757331250005</v>
      </c>
      <c r="EG54" s="25">
        <f t="shared" ca="1" si="96"/>
        <v>6.906757331250005</v>
      </c>
      <c r="EH54" s="25">
        <f t="shared" ca="1" si="97"/>
        <v>6.906757331250005</v>
      </c>
      <c r="EI54" s="25">
        <f t="shared" ca="1" si="98"/>
        <v>6.906757331250005</v>
      </c>
      <c r="EJ54" s="25">
        <f t="shared" ca="1" si="99"/>
        <v>6.906757331250005</v>
      </c>
      <c r="EK54" s="25">
        <f t="shared" ca="1" si="100"/>
        <v>6.906757331250005</v>
      </c>
      <c r="EL54" s="25">
        <f t="shared" ca="1" si="101"/>
        <v>6.906757331250005</v>
      </c>
      <c r="EM54" s="25">
        <f t="shared" ca="1" si="102"/>
        <v>6.906757331250005</v>
      </c>
      <c r="EN54" s="25">
        <f t="shared" ca="1" si="103"/>
        <v>6.906757331250005</v>
      </c>
      <c r="EO54" s="25">
        <f t="shared" ca="1" si="104"/>
        <v>6.906757331250005</v>
      </c>
      <c r="EP54" s="25">
        <f t="shared" ca="1" si="105"/>
        <v>7.2520951978125048</v>
      </c>
      <c r="EQ54" s="25">
        <f t="shared" ca="1" si="106"/>
        <v>7.2520951978125048</v>
      </c>
      <c r="ER54" s="25">
        <f t="shared" ca="1" si="107"/>
        <v>7.2520951978125048</v>
      </c>
      <c r="ES54" s="25">
        <f t="shared" ca="1" si="108"/>
        <v>7.2520951978125048</v>
      </c>
      <c r="ET54" s="25">
        <f t="shared" ca="1" si="109"/>
        <v>7.2520951978125048</v>
      </c>
      <c r="EU54" s="25">
        <f t="shared" ca="1" si="110"/>
        <v>7.2520951978125048</v>
      </c>
      <c r="EV54" s="25">
        <f t="shared" ca="1" si="111"/>
        <v>7.2520951978125048</v>
      </c>
      <c r="EW54" s="25">
        <f t="shared" ca="1" si="112"/>
        <v>7.2520951978125048</v>
      </c>
      <c r="EX54" s="25">
        <f t="shared" ca="1" si="113"/>
        <v>7.2520951978125048</v>
      </c>
      <c r="EY54" s="25">
        <f t="shared" ca="1" si="114"/>
        <v>7.2520951978125048</v>
      </c>
      <c r="EZ54" s="25">
        <f t="shared" ca="1" si="115"/>
        <v>7.2520951978125048</v>
      </c>
      <c r="FA54" s="25">
        <f t="shared" ca="1" si="116"/>
        <v>7.2520951978125048</v>
      </c>
      <c r="FB54" s="25">
        <f t="shared" ca="1" si="117"/>
        <v>7.6146999577031336</v>
      </c>
      <c r="FC54" s="25">
        <f t="shared" ca="1" si="118"/>
        <v>7.6146999577031336</v>
      </c>
      <c r="FD54" s="25">
        <f t="shared" ca="1" si="119"/>
        <v>7.6146999577031336</v>
      </c>
      <c r="FE54" s="25">
        <f t="shared" ca="1" si="120"/>
        <v>7.6146999577031336</v>
      </c>
      <c r="FF54" s="25">
        <f t="shared" ca="1" si="121"/>
        <v>7.6146999577031336</v>
      </c>
      <c r="FG54" s="25">
        <f t="shared" ca="1" si="122"/>
        <v>7.6146999577031336</v>
      </c>
      <c r="FH54" s="25">
        <f t="shared" ca="1" si="123"/>
        <v>7.6146999577031336</v>
      </c>
      <c r="FI54" s="25">
        <f t="shared" ca="1" si="124"/>
        <v>7.6146999577031336</v>
      </c>
      <c r="FJ54" s="25">
        <f t="shared" ca="1" si="125"/>
        <v>7.6146999577031336</v>
      </c>
      <c r="FK54" s="25">
        <f t="shared" ca="1" si="126"/>
        <v>7.6146999577031336</v>
      </c>
      <c r="FL54" s="25">
        <f t="shared" ca="1" si="127"/>
        <v>7.6146999577031336</v>
      </c>
      <c r="FM54" s="25">
        <f t="shared" ca="1" si="128"/>
        <v>7.6146999577031336</v>
      </c>
    </row>
    <row r="55" spans="2:169" ht="15" customHeight="1">
      <c r="B55" s="225">
        <v>48</v>
      </c>
      <c r="C55" s="307" t="s">
        <v>27</v>
      </c>
      <c r="D55" s="312" t="b">
        <v>0</v>
      </c>
      <c r="E55" s="312" t="b">
        <v>1</v>
      </c>
      <c r="F55" s="177" t="str">
        <f>INDEX('11_CATALOGO_CUENTAS'!$H$3:$H$85,$B55,1)</f>
        <v>SUMINISTROS GUERRA</v>
      </c>
      <c r="G55" s="175"/>
      <c r="H55" s="25">
        <f t="shared" ca="1" si="133"/>
        <v>0</v>
      </c>
      <c r="I55" s="25">
        <f t="shared" ca="1" si="133"/>
        <v>0</v>
      </c>
      <c r="J55" s="25">
        <f t="shared" ca="1" si="133"/>
        <v>0</v>
      </c>
      <c r="K55" s="25">
        <f t="shared" ca="1" si="133"/>
        <v>0</v>
      </c>
      <c r="L55" s="25">
        <f t="shared" ca="1" si="133"/>
        <v>0</v>
      </c>
      <c r="M55" s="25">
        <f t="shared" ca="1" si="133"/>
        <v>0</v>
      </c>
      <c r="O55" s="222">
        <v>0</v>
      </c>
      <c r="P55" s="222">
        <v>0</v>
      </c>
      <c r="Q55" s="222">
        <v>0</v>
      </c>
      <c r="R55" s="222">
        <v>0</v>
      </c>
      <c r="S55" s="222">
        <v>0</v>
      </c>
      <c r="T55" s="222">
        <v>0</v>
      </c>
      <c r="U55" s="222">
        <v>0</v>
      </c>
      <c r="V55" s="222">
        <v>0</v>
      </c>
      <c r="W55" s="222">
        <v>0</v>
      </c>
      <c r="X55" s="222">
        <v>0</v>
      </c>
      <c r="Y55" s="222">
        <v>0</v>
      </c>
      <c r="Z55" s="222">
        <v>0</v>
      </c>
      <c r="AA55" s="222">
        <v>0</v>
      </c>
      <c r="AB55" s="222">
        <v>0</v>
      </c>
      <c r="AC55" s="222">
        <v>0</v>
      </c>
      <c r="AD55" s="222">
        <v>0</v>
      </c>
      <c r="AE55" s="222">
        <v>0</v>
      </c>
      <c r="AF55" s="222">
        <v>0</v>
      </c>
      <c r="AG55" s="222">
        <v>0</v>
      </c>
      <c r="AH55" s="222">
        <v>0</v>
      </c>
      <c r="AI55" s="222">
        <v>0</v>
      </c>
      <c r="AJ55" s="222">
        <v>0</v>
      </c>
      <c r="AK55" s="222">
        <v>0</v>
      </c>
      <c r="AL55" s="222">
        <v>0</v>
      </c>
      <c r="AM55" s="222">
        <v>0</v>
      </c>
      <c r="AN55" s="222">
        <v>0</v>
      </c>
      <c r="AO55" s="222">
        <v>0</v>
      </c>
      <c r="AP55" s="222">
        <v>0</v>
      </c>
      <c r="AQ55" s="222">
        <v>0</v>
      </c>
      <c r="AR55" s="222">
        <v>0</v>
      </c>
      <c r="AS55" s="222">
        <v>0</v>
      </c>
      <c r="AT55" s="222">
        <v>0</v>
      </c>
      <c r="AU55" s="222">
        <v>0</v>
      </c>
      <c r="AV55" s="222">
        <v>0</v>
      </c>
      <c r="AW55" s="222">
        <v>0</v>
      </c>
      <c r="AX55" s="222">
        <v>0</v>
      </c>
      <c r="AY55" s="222">
        <v>0</v>
      </c>
      <c r="AZ55" s="222">
        <v>0</v>
      </c>
      <c r="BA55" s="222">
        <v>0</v>
      </c>
      <c r="BB55" s="222">
        <v>0</v>
      </c>
      <c r="BC55" s="222">
        <v>0</v>
      </c>
      <c r="BD55" s="222">
        <v>0</v>
      </c>
      <c r="BE55" s="222">
        <v>0</v>
      </c>
      <c r="BF55" s="222">
        <v>0</v>
      </c>
      <c r="BG55" s="222">
        <v>0</v>
      </c>
      <c r="BH55" s="222">
        <v>0</v>
      </c>
      <c r="BI55" s="222">
        <v>0</v>
      </c>
      <c r="BJ55" s="222">
        <v>0</v>
      </c>
      <c r="BK55" s="222">
        <v>0</v>
      </c>
      <c r="BL55" s="222">
        <v>0</v>
      </c>
      <c r="BM55" s="222">
        <v>0</v>
      </c>
      <c r="BN55" s="222">
        <v>0</v>
      </c>
      <c r="BO55" s="222">
        <v>0</v>
      </c>
      <c r="BP55" s="222">
        <v>0</v>
      </c>
      <c r="BQ55" s="222">
        <v>0</v>
      </c>
      <c r="BR55" s="222">
        <v>0</v>
      </c>
      <c r="BS55" s="222">
        <v>0</v>
      </c>
      <c r="BT55" s="222">
        <v>0</v>
      </c>
      <c r="BU55" s="222">
        <v>0</v>
      </c>
      <c r="BV55" s="222">
        <v>0</v>
      </c>
      <c r="BW55" s="222">
        <v>0</v>
      </c>
      <c r="BX55" s="222">
        <v>0</v>
      </c>
      <c r="BY55" s="222">
        <v>0</v>
      </c>
      <c r="BZ55" s="222">
        <v>0</v>
      </c>
      <c r="CA55" s="222">
        <v>0</v>
      </c>
      <c r="CB55" s="222">
        <v>0</v>
      </c>
      <c r="CC55" s="222">
        <v>0</v>
      </c>
      <c r="CD55" s="222">
        <v>0</v>
      </c>
      <c r="CE55" s="222">
        <v>0</v>
      </c>
      <c r="CF55" s="222">
        <v>0</v>
      </c>
      <c r="CG55" s="222">
        <v>0</v>
      </c>
      <c r="CH55" s="222">
        <v>0</v>
      </c>
      <c r="CJ55" s="285">
        <v>0</v>
      </c>
      <c r="CK55" s="286">
        <v>1</v>
      </c>
      <c r="CM55" s="25">
        <f t="shared" ca="1" si="134"/>
        <v>0</v>
      </c>
      <c r="CN55" s="25">
        <f t="shared" ca="1" si="134"/>
        <v>0</v>
      </c>
      <c r="CO55" s="25">
        <f t="shared" ca="1" si="134"/>
        <v>0</v>
      </c>
      <c r="CP55" s="25">
        <f t="shared" ca="1" si="134"/>
        <v>0</v>
      </c>
      <c r="CQ55" s="25">
        <f t="shared" ca="1" si="134"/>
        <v>0</v>
      </c>
      <c r="CR55" s="25">
        <f t="shared" ca="1" si="134"/>
        <v>0</v>
      </c>
      <c r="CT55" s="25">
        <f t="shared" ca="1" si="57"/>
        <v>0</v>
      </c>
      <c r="CU55" s="25">
        <f t="shared" ca="1" si="58"/>
        <v>0</v>
      </c>
      <c r="CV55" s="25">
        <f t="shared" ca="1" si="59"/>
        <v>0</v>
      </c>
      <c r="CW55" s="25">
        <f t="shared" ca="1" si="60"/>
        <v>0</v>
      </c>
      <c r="CX55" s="25">
        <f t="shared" ca="1" si="61"/>
        <v>0</v>
      </c>
      <c r="CY55" s="25">
        <f t="shared" ca="1" si="62"/>
        <v>0</v>
      </c>
      <c r="CZ55" s="25">
        <f t="shared" ca="1" si="63"/>
        <v>0</v>
      </c>
      <c r="DA55" s="25">
        <f t="shared" ca="1" si="64"/>
        <v>0</v>
      </c>
      <c r="DB55" s="25">
        <f t="shared" ca="1" si="65"/>
        <v>0</v>
      </c>
      <c r="DC55" s="25">
        <f t="shared" ca="1" si="66"/>
        <v>0</v>
      </c>
      <c r="DD55" s="25">
        <f t="shared" ca="1" si="67"/>
        <v>0</v>
      </c>
      <c r="DE55" s="25">
        <f t="shared" ca="1" si="68"/>
        <v>0</v>
      </c>
      <c r="DF55" s="25">
        <f t="shared" ca="1" si="69"/>
        <v>0</v>
      </c>
      <c r="DG55" s="25">
        <f t="shared" ca="1" si="70"/>
        <v>0</v>
      </c>
      <c r="DH55" s="25">
        <f t="shared" ca="1" si="71"/>
        <v>0</v>
      </c>
      <c r="DI55" s="25">
        <f t="shared" ca="1" si="72"/>
        <v>0</v>
      </c>
      <c r="DJ55" s="25">
        <f t="shared" ca="1" si="73"/>
        <v>0</v>
      </c>
      <c r="DK55" s="25">
        <f t="shared" ca="1" si="74"/>
        <v>0</v>
      </c>
      <c r="DL55" s="25">
        <f t="shared" ca="1" si="75"/>
        <v>0</v>
      </c>
      <c r="DM55" s="25">
        <f t="shared" ca="1" si="76"/>
        <v>0</v>
      </c>
      <c r="DN55" s="25">
        <f t="shared" ca="1" si="77"/>
        <v>0</v>
      </c>
      <c r="DO55" s="25">
        <f t="shared" ca="1" si="78"/>
        <v>0</v>
      </c>
      <c r="DP55" s="25">
        <f t="shared" ca="1" si="79"/>
        <v>0</v>
      </c>
      <c r="DQ55" s="25">
        <f t="shared" ca="1" si="80"/>
        <v>0</v>
      </c>
      <c r="DR55" s="25">
        <f t="shared" ca="1" si="81"/>
        <v>0</v>
      </c>
      <c r="DS55" s="25">
        <f t="shared" ca="1" si="82"/>
        <v>0</v>
      </c>
      <c r="DT55" s="25">
        <f t="shared" ca="1" si="83"/>
        <v>0</v>
      </c>
      <c r="DU55" s="25">
        <f t="shared" ca="1" si="84"/>
        <v>0</v>
      </c>
      <c r="DV55" s="25">
        <f t="shared" ca="1" si="85"/>
        <v>0</v>
      </c>
      <c r="DW55" s="25">
        <f t="shared" ca="1" si="86"/>
        <v>0</v>
      </c>
      <c r="DX55" s="25">
        <f t="shared" ca="1" si="87"/>
        <v>0</v>
      </c>
      <c r="DY55" s="25">
        <f t="shared" ca="1" si="88"/>
        <v>0</v>
      </c>
      <c r="DZ55" s="25">
        <f t="shared" ca="1" si="89"/>
        <v>0</v>
      </c>
      <c r="EA55" s="25">
        <f t="shared" ca="1" si="90"/>
        <v>0</v>
      </c>
      <c r="EB55" s="25">
        <f t="shared" ca="1" si="91"/>
        <v>0</v>
      </c>
      <c r="EC55" s="25">
        <f t="shared" ca="1" si="92"/>
        <v>0</v>
      </c>
      <c r="ED55" s="25">
        <f t="shared" ca="1" si="93"/>
        <v>0</v>
      </c>
      <c r="EE55" s="25">
        <f t="shared" ca="1" si="94"/>
        <v>0</v>
      </c>
      <c r="EF55" s="25">
        <f t="shared" ca="1" si="95"/>
        <v>0</v>
      </c>
      <c r="EG55" s="25">
        <f t="shared" ca="1" si="96"/>
        <v>0</v>
      </c>
      <c r="EH55" s="25">
        <f t="shared" ca="1" si="97"/>
        <v>0</v>
      </c>
      <c r="EI55" s="25">
        <f t="shared" ca="1" si="98"/>
        <v>0</v>
      </c>
      <c r="EJ55" s="25">
        <f t="shared" ca="1" si="99"/>
        <v>0</v>
      </c>
      <c r="EK55" s="25">
        <f t="shared" ca="1" si="100"/>
        <v>0</v>
      </c>
      <c r="EL55" s="25">
        <f t="shared" ca="1" si="101"/>
        <v>0</v>
      </c>
      <c r="EM55" s="25">
        <f t="shared" ca="1" si="102"/>
        <v>0</v>
      </c>
      <c r="EN55" s="25">
        <f t="shared" ca="1" si="103"/>
        <v>0</v>
      </c>
      <c r="EO55" s="25">
        <f t="shared" ca="1" si="104"/>
        <v>0</v>
      </c>
      <c r="EP55" s="25">
        <f t="shared" ca="1" si="105"/>
        <v>0</v>
      </c>
      <c r="EQ55" s="25">
        <f t="shared" ca="1" si="106"/>
        <v>0</v>
      </c>
      <c r="ER55" s="25">
        <f t="shared" ca="1" si="107"/>
        <v>0</v>
      </c>
      <c r="ES55" s="25">
        <f t="shared" ca="1" si="108"/>
        <v>0</v>
      </c>
      <c r="ET55" s="25">
        <f t="shared" ca="1" si="109"/>
        <v>0</v>
      </c>
      <c r="EU55" s="25">
        <f t="shared" ca="1" si="110"/>
        <v>0</v>
      </c>
      <c r="EV55" s="25">
        <f t="shared" ca="1" si="111"/>
        <v>0</v>
      </c>
      <c r="EW55" s="25">
        <f t="shared" ca="1" si="112"/>
        <v>0</v>
      </c>
      <c r="EX55" s="25">
        <f t="shared" ca="1" si="113"/>
        <v>0</v>
      </c>
      <c r="EY55" s="25">
        <f t="shared" ca="1" si="114"/>
        <v>0</v>
      </c>
      <c r="EZ55" s="25">
        <f t="shared" ca="1" si="115"/>
        <v>0</v>
      </c>
      <c r="FA55" s="25">
        <f t="shared" ca="1" si="116"/>
        <v>0</v>
      </c>
      <c r="FB55" s="25">
        <f t="shared" ca="1" si="117"/>
        <v>0</v>
      </c>
      <c r="FC55" s="25">
        <f t="shared" ca="1" si="118"/>
        <v>0</v>
      </c>
      <c r="FD55" s="25">
        <f t="shared" ca="1" si="119"/>
        <v>0</v>
      </c>
      <c r="FE55" s="25">
        <f t="shared" ca="1" si="120"/>
        <v>0</v>
      </c>
      <c r="FF55" s="25">
        <f t="shared" ca="1" si="121"/>
        <v>0</v>
      </c>
      <c r="FG55" s="25">
        <f t="shared" ca="1" si="122"/>
        <v>0</v>
      </c>
      <c r="FH55" s="25">
        <f t="shared" ca="1" si="123"/>
        <v>0</v>
      </c>
      <c r="FI55" s="25">
        <f t="shared" ca="1" si="124"/>
        <v>0</v>
      </c>
      <c r="FJ55" s="25">
        <f t="shared" ca="1" si="125"/>
        <v>0</v>
      </c>
      <c r="FK55" s="25">
        <f t="shared" ca="1" si="126"/>
        <v>0</v>
      </c>
      <c r="FL55" s="25">
        <f t="shared" ca="1" si="127"/>
        <v>0</v>
      </c>
      <c r="FM55" s="25">
        <f t="shared" ca="1" si="128"/>
        <v>0</v>
      </c>
    </row>
    <row r="56" spans="2:169" ht="15" customHeight="1">
      <c r="B56" s="225">
        <v>49</v>
      </c>
      <c r="C56" s="307" t="s">
        <v>27</v>
      </c>
      <c r="D56" s="312" t="b">
        <v>0</v>
      </c>
      <c r="E56" s="312" t="b">
        <v>1</v>
      </c>
      <c r="F56" s="177" t="str">
        <f>INDEX('11_CATALOGO_CUENTAS'!$H$3:$H$85,$B56,1)</f>
        <v>SUMINISTROS LA VICTORIA</v>
      </c>
      <c r="G56" s="175"/>
      <c r="H56" s="25">
        <f t="shared" ca="1" si="133"/>
        <v>0</v>
      </c>
      <c r="I56" s="25">
        <f t="shared" ca="1" si="133"/>
        <v>0</v>
      </c>
      <c r="J56" s="25">
        <f t="shared" ca="1" si="133"/>
        <v>0</v>
      </c>
      <c r="K56" s="25">
        <f t="shared" ca="1" si="133"/>
        <v>0</v>
      </c>
      <c r="L56" s="25">
        <f t="shared" ca="1" si="133"/>
        <v>0</v>
      </c>
      <c r="M56" s="25">
        <f t="shared" ca="1" si="133"/>
        <v>0</v>
      </c>
      <c r="O56" s="222">
        <v>0</v>
      </c>
      <c r="P56" s="222">
        <v>0</v>
      </c>
      <c r="Q56" s="222">
        <v>0</v>
      </c>
      <c r="R56" s="222">
        <v>0</v>
      </c>
      <c r="S56" s="222">
        <v>0</v>
      </c>
      <c r="T56" s="222">
        <v>0</v>
      </c>
      <c r="U56" s="222">
        <v>0</v>
      </c>
      <c r="V56" s="222">
        <v>0</v>
      </c>
      <c r="W56" s="222">
        <v>0</v>
      </c>
      <c r="X56" s="222">
        <v>0</v>
      </c>
      <c r="Y56" s="222">
        <v>0</v>
      </c>
      <c r="Z56" s="222">
        <v>0</v>
      </c>
      <c r="AA56" s="222">
        <v>0</v>
      </c>
      <c r="AB56" s="222">
        <v>0</v>
      </c>
      <c r="AC56" s="222">
        <v>0</v>
      </c>
      <c r="AD56" s="222">
        <v>0</v>
      </c>
      <c r="AE56" s="222">
        <v>0</v>
      </c>
      <c r="AF56" s="222">
        <v>0</v>
      </c>
      <c r="AG56" s="222">
        <v>0</v>
      </c>
      <c r="AH56" s="222">
        <v>0</v>
      </c>
      <c r="AI56" s="222">
        <v>0</v>
      </c>
      <c r="AJ56" s="222">
        <v>0</v>
      </c>
      <c r="AK56" s="222">
        <v>0</v>
      </c>
      <c r="AL56" s="222">
        <v>0</v>
      </c>
      <c r="AM56" s="222">
        <v>0</v>
      </c>
      <c r="AN56" s="222">
        <v>0</v>
      </c>
      <c r="AO56" s="222">
        <v>0</v>
      </c>
      <c r="AP56" s="222">
        <v>0</v>
      </c>
      <c r="AQ56" s="222">
        <v>0</v>
      </c>
      <c r="AR56" s="222">
        <v>0</v>
      </c>
      <c r="AS56" s="222">
        <v>0</v>
      </c>
      <c r="AT56" s="222">
        <v>0</v>
      </c>
      <c r="AU56" s="222">
        <v>0</v>
      </c>
      <c r="AV56" s="222">
        <v>0</v>
      </c>
      <c r="AW56" s="222">
        <v>0</v>
      </c>
      <c r="AX56" s="222">
        <v>0</v>
      </c>
      <c r="AY56" s="222">
        <v>0</v>
      </c>
      <c r="AZ56" s="222">
        <v>0</v>
      </c>
      <c r="BA56" s="222">
        <v>0</v>
      </c>
      <c r="BB56" s="222">
        <v>0</v>
      </c>
      <c r="BC56" s="222">
        <v>0</v>
      </c>
      <c r="BD56" s="222">
        <v>0</v>
      </c>
      <c r="BE56" s="222">
        <v>0</v>
      </c>
      <c r="BF56" s="222">
        <v>0</v>
      </c>
      <c r="BG56" s="222">
        <v>0</v>
      </c>
      <c r="BH56" s="222">
        <v>0</v>
      </c>
      <c r="BI56" s="222">
        <v>0</v>
      </c>
      <c r="BJ56" s="222">
        <v>0</v>
      </c>
      <c r="BK56" s="222">
        <v>0</v>
      </c>
      <c r="BL56" s="222">
        <v>0</v>
      </c>
      <c r="BM56" s="222">
        <v>0</v>
      </c>
      <c r="BN56" s="222">
        <v>0</v>
      </c>
      <c r="BO56" s="222">
        <v>0</v>
      </c>
      <c r="BP56" s="222">
        <v>0</v>
      </c>
      <c r="BQ56" s="222">
        <v>0</v>
      </c>
      <c r="BR56" s="222">
        <v>0</v>
      </c>
      <c r="BS56" s="222">
        <v>0</v>
      </c>
      <c r="BT56" s="222">
        <v>0</v>
      </c>
      <c r="BU56" s="222">
        <v>0</v>
      </c>
      <c r="BV56" s="222">
        <v>0</v>
      </c>
      <c r="BW56" s="222">
        <v>0</v>
      </c>
      <c r="BX56" s="222">
        <v>0</v>
      </c>
      <c r="BY56" s="222">
        <v>0</v>
      </c>
      <c r="BZ56" s="222">
        <v>0</v>
      </c>
      <c r="CA56" s="222">
        <v>0</v>
      </c>
      <c r="CB56" s="222">
        <v>0</v>
      </c>
      <c r="CC56" s="222">
        <v>0</v>
      </c>
      <c r="CD56" s="222">
        <v>0</v>
      </c>
      <c r="CE56" s="222">
        <v>0</v>
      </c>
      <c r="CF56" s="222">
        <v>0</v>
      </c>
      <c r="CG56" s="222">
        <v>0</v>
      </c>
      <c r="CH56" s="222">
        <v>0</v>
      </c>
      <c r="CJ56" s="285">
        <v>0</v>
      </c>
      <c r="CK56" s="286">
        <v>1</v>
      </c>
      <c r="CM56" s="25">
        <f t="shared" ca="1" si="134"/>
        <v>0</v>
      </c>
      <c r="CN56" s="25">
        <f t="shared" ca="1" si="134"/>
        <v>0</v>
      </c>
      <c r="CO56" s="25">
        <f t="shared" ca="1" si="134"/>
        <v>0</v>
      </c>
      <c r="CP56" s="25">
        <f t="shared" ca="1" si="134"/>
        <v>0</v>
      </c>
      <c r="CQ56" s="25">
        <f t="shared" ca="1" si="134"/>
        <v>0</v>
      </c>
      <c r="CR56" s="25">
        <f t="shared" ca="1" si="134"/>
        <v>0</v>
      </c>
      <c r="CT56" s="25">
        <f t="shared" ca="1" si="57"/>
        <v>0</v>
      </c>
      <c r="CU56" s="25">
        <f t="shared" ca="1" si="58"/>
        <v>0</v>
      </c>
      <c r="CV56" s="25">
        <f t="shared" ca="1" si="59"/>
        <v>0</v>
      </c>
      <c r="CW56" s="25">
        <f t="shared" ca="1" si="60"/>
        <v>0</v>
      </c>
      <c r="CX56" s="25">
        <f t="shared" ca="1" si="61"/>
        <v>0</v>
      </c>
      <c r="CY56" s="25">
        <f t="shared" ca="1" si="62"/>
        <v>0</v>
      </c>
      <c r="CZ56" s="25">
        <f t="shared" ca="1" si="63"/>
        <v>0</v>
      </c>
      <c r="DA56" s="25">
        <f t="shared" ca="1" si="64"/>
        <v>0</v>
      </c>
      <c r="DB56" s="25">
        <f t="shared" ca="1" si="65"/>
        <v>0</v>
      </c>
      <c r="DC56" s="25">
        <f t="shared" ca="1" si="66"/>
        <v>0</v>
      </c>
      <c r="DD56" s="25">
        <f t="shared" ca="1" si="67"/>
        <v>0</v>
      </c>
      <c r="DE56" s="25">
        <f t="shared" ca="1" si="68"/>
        <v>0</v>
      </c>
      <c r="DF56" s="25">
        <f t="shared" ca="1" si="69"/>
        <v>0</v>
      </c>
      <c r="DG56" s="25">
        <f t="shared" ca="1" si="70"/>
        <v>0</v>
      </c>
      <c r="DH56" s="25">
        <f t="shared" ca="1" si="71"/>
        <v>0</v>
      </c>
      <c r="DI56" s="25">
        <f t="shared" ca="1" si="72"/>
        <v>0</v>
      </c>
      <c r="DJ56" s="25">
        <f t="shared" ca="1" si="73"/>
        <v>0</v>
      </c>
      <c r="DK56" s="25">
        <f t="shared" ca="1" si="74"/>
        <v>0</v>
      </c>
      <c r="DL56" s="25">
        <f t="shared" ca="1" si="75"/>
        <v>0</v>
      </c>
      <c r="DM56" s="25">
        <f t="shared" ca="1" si="76"/>
        <v>0</v>
      </c>
      <c r="DN56" s="25">
        <f t="shared" ca="1" si="77"/>
        <v>0</v>
      </c>
      <c r="DO56" s="25">
        <f t="shared" ca="1" si="78"/>
        <v>0</v>
      </c>
      <c r="DP56" s="25">
        <f t="shared" ca="1" si="79"/>
        <v>0</v>
      </c>
      <c r="DQ56" s="25">
        <f t="shared" ca="1" si="80"/>
        <v>0</v>
      </c>
      <c r="DR56" s="25">
        <f t="shared" ca="1" si="81"/>
        <v>0</v>
      </c>
      <c r="DS56" s="25">
        <f t="shared" ca="1" si="82"/>
        <v>0</v>
      </c>
      <c r="DT56" s="25">
        <f t="shared" ca="1" si="83"/>
        <v>0</v>
      </c>
      <c r="DU56" s="25">
        <f t="shared" ca="1" si="84"/>
        <v>0</v>
      </c>
      <c r="DV56" s="25">
        <f t="shared" ca="1" si="85"/>
        <v>0</v>
      </c>
      <c r="DW56" s="25">
        <f t="shared" ca="1" si="86"/>
        <v>0</v>
      </c>
      <c r="DX56" s="25">
        <f t="shared" ca="1" si="87"/>
        <v>0</v>
      </c>
      <c r="DY56" s="25">
        <f t="shared" ca="1" si="88"/>
        <v>0</v>
      </c>
      <c r="DZ56" s="25">
        <f t="shared" ca="1" si="89"/>
        <v>0</v>
      </c>
      <c r="EA56" s="25">
        <f t="shared" ca="1" si="90"/>
        <v>0</v>
      </c>
      <c r="EB56" s="25">
        <f t="shared" ca="1" si="91"/>
        <v>0</v>
      </c>
      <c r="EC56" s="25">
        <f t="shared" ca="1" si="92"/>
        <v>0</v>
      </c>
      <c r="ED56" s="25">
        <f t="shared" ca="1" si="93"/>
        <v>0</v>
      </c>
      <c r="EE56" s="25">
        <f t="shared" ca="1" si="94"/>
        <v>0</v>
      </c>
      <c r="EF56" s="25">
        <f t="shared" ca="1" si="95"/>
        <v>0</v>
      </c>
      <c r="EG56" s="25">
        <f t="shared" ca="1" si="96"/>
        <v>0</v>
      </c>
      <c r="EH56" s="25">
        <f t="shared" ca="1" si="97"/>
        <v>0</v>
      </c>
      <c r="EI56" s="25">
        <f t="shared" ca="1" si="98"/>
        <v>0</v>
      </c>
      <c r="EJ56" s="25">
        <f t="shared" ca="1" si="99"/>
        <v>0</v>
      </c>
      <c r="EK56" s="25">
        <f t="shared" ca="1" si="100"/>
        <v>0</v>
      </c>
      <c r="EL56" s="25">
        <f t="shared" ca="1" si="101"/>
        <v>0</v>
      </c>
      <c r="EM56" s="25">
        <f t="shared" ca="1" si="102"/>
        <v>0</v>
      </c>
      <c r="EN56" s="25">
        <f t="shared" ca="1" si="103"/>
        <v>0</v>
      </c>
      <c r="EO56" s="25">
        <f t="shared" ca="1" si="104"/>
        <v>0</v>
      </c>
      <c r="EP56" s="25">
        <f t="shared" ca="1" si="105"/>
        <v>0</v>
      </c>
      <c r="EQ56" s="25">
        <f t="shared" ca="1" si="106"/>
        <v>0</v>
      </c>
      <c r="ER56" s="25">
        <f t="shared" ca="1" si="107"/>
        <v>0</v>
      </c>
      <c r="ES56" s="25">
        <f t="shared" ca="1" si="108"/>
        <v>0</v>
      </c>
      <c r="ET56" s="25">
        <f t="shared" ca="1" si="109"/>
        <v>0</v>
      </c>
      <c r="EU56" s="25">
        <f t="shared" ca="1" si="110"/>
        <v>0</v>
      </c>
      <c r="EV56" s="25">
        <f t="shared" ca="1" si="111"/>
        <v>0</v>
      </c>
      <c r="EW56" s="25">
        <f t="shared" ca="1" si="112"/>
        <v>0</v>
      </c>
      <c r="EX56" s="25">
        <f t="shared" ca="1" si="113"/>
        <v>0</v>
      </c>
      <c r="EY56" s="25">
        <f t="shared" ca="1" si="114"/>
        <v>0</v>
      </c>
      <c r="EZ56" s="25">
        <f t="shared" ca="1" si="115"/>
        <v>0</v>
      </c>
      <c r="FA56" s="25">
        <f t="shared" ca="1" si="116"/>
        <v>0</v>
      </c>
      <c r="FB56" s="25">
        <f t="shared" ca="1" si="117"/>
        <v>0</v>
      </c>
      <c r="FC56" s="25">
        <f t="shared" ca="1" si="118"/>
        <v>0</v>
      </c>
      <c r="FD56" s="25">
        <f t="shared" ca="1" si="119"/>
        <v>0</v>
      </c>
      <c r="FE56" s="25">
        <f t="shared" ca="1" si="120"/>
        <v>0</v>
      </c>
      <c r="FF56" s="25">
        <f t="shared" ca="1" si="121"/>
        <v>0</v>
      </c>
      <c r="FG56" s="25">
        <f t="shared" ca="1" si="122"/>
        <v>0</v>
      </c>
      <c r="FH56" s="25">
        <f t="shared" ca="1" si="123"/>
        <v>0</v>
      </c>
      <c r="FI56" s="25">
        <f t="shared" ca="1" si="124"/>
        <v>0</v>
      </c>
      <c r="FJ56" s="25">
        <f t="shared" ca="1" si="125"/>
        <v>0</v>
      </c>
      <c r="FK56" s="25">
        <f t="shared" ca="1" si="126"/>
        <v>0</v>
      </c>
      <c r="FL56" s="25">
        <f t="shared" ca="1" si="127"/>
        <v>0</v>
      </c>
      <c r="FM56" s="25">
        <f t="shared" ca="1" si="128"/>
        <v>0</v>
      </c>
    </row>
    <row r="57" spans="2:169" ht="15" customHeight="1">
      <c r="B57" s="225">
        <v>50</v>
      </c>
      <c r="C57" s="307" t="s">
        <v>27</v>
      </c>
      <c r="D57" s="312" t="b">
        <v>0</v>
      </c>
      <c r="E57" s="312" t="b">
        <v>1</v>
      </c>
      <c r="F57" s="177" t="str">
        <f>INDEX('11_CATALOGO_CUENTAS'!$H$3:$H$85,$B57,1)</f>
        <v>SUMINISTROS CARRET.  MELLA</v>
      </c>
      <c r="G57" s="175"/>
      <c r="H57" s="25">
        <f t="shared" ca="1" si="133"/>
        <v>6</v>
      </c>
      <c r="I57" s="25">
        <f t="shared" ca="1" si="133"/>
        <v>6.3000000000000016</v>
      </c>
      <c r="J57" s="25">
        <f t="shared" ca="1" si="133"/>
        <v>6.6150000000000029</v>
      </c>
      <c r="K57" s="25">
        <f t="shared" ca="1" si="133"/>
        <v>6.9457500000000048</v>
      </c>
      <c r="L57" s="25">
        <f t="shared" ca="1" si="133"/>
        <v>7.2930375000000049</v>
      </c>
      <c r="M57" s="25">
        <f t="shared" ca="1" si="133"/>
        <v>7.6576893750000066</v>
      </c>
      <c r="O57" s="222">
        <v>0</v>
      </c>
      <c r="P57" s="222">
        <v>0</v>
      </c>
      <c r="Q57" s="222">
        <v>0</v>
      </c>
      <c r="R57" s="222">
        <v>0</v>
      </c>
      <c r="S57" s="222">
        <v>0</v>
      </c>
      <c r="T57" s="222">
        <v>0</v>
      </c>
      <c r="U57" s="222">
        <v>0</v>
      </c>
      <c r="V57" s="222">
        <v>0</v>
      </c>
      <c r="W57" s="222">
        <v>0</v>
      </c>
      <c r="X57" s="222">
        <v>0</v>
      </c>
      <c r="Y57" s="222">
        <v>3</v>
      </c>
      <c r="Z57" s="222">
        <v>3</v>
      </c>
      <c r="AA57" s="222">
        <v>0.52500000000000002</v>
      </c>
      <c r="AB57" s="222">
        <v>0.52500000000000002</v>
      </c>
      <c r="AC57" s="222">
        <v>0.52500000000000002</v>
      </c>
      <c r="AD57" s="222">
        <v>0.52500000000000002</v>
      </c>
      <c r="AE57" s="222">
        <v>0.52500000000000002</v>
      </c>
      <c r="AF57" s="222">
        <v>0.52500000000000002</v>
      </c>
      <c r="AG57" s="222">
        <v>0.52500000000000002</v>
      </c>
      <c r="AH57" s="222">
        <v>0.52500000000000002</v>
      </c>
      <c r="AI57" s="222">
        <v>0.52500000000000002</v>
      </c>
      <c r="AJ57" s="222">
        <v>0.52500000000000002</v>
      </c>
      <c r="AK57" s="222">
        <v>0.52500000000000002</v>
      </c>
      <c r="AL57" s="222">
        <v>0.52500000000000002</v>
      </c>
      <c r="AM57" s="222">
        <v>0.55125000000000013</v>
      </c>
      <c r="AN57" s="222">
        <v>0.55125000000000013</v>
      </c>
      <c r="AO57" s="222">
        <v>0.55125000000000013</v>
      </c>
      <c r="AP57" s="222">
        <v>0.55125000000000013</v>
      </c>
      <c r="AQ57" s="222">
        <v>0.55125000000000013</v>
      </c>
      <c r="AR57" s="222">
        <v>0.55125000000000013</v>
      </c>
      <c r="AS57" s="222">
        <v>0.55125000000000013</v>
      </c>
      <c r="AT57" s="222">
        <v>0.55125000000000013</v>
      </c>
      <c r="AU57" s="222">
        <v>0.55125000000000013</v>
      </c>
      <c r="AV57" s="222">
        <v>0.55125000000000013</v>
      </c>
      <c r="AW57" s="222">
        <v>0.55125000000000013</v>
      </c>
      <c r="AX57" s="222">
        <v>0.55125000000000013</v>
      </c>
      <c r="AY57" s="222">
        <v>0.57881250000000029</v>
      </c>
      <c r="AZ57" s="222">
        <v>0.57881250000000029</v>
      </c>
      <c r="BA57" s="222">
        <v>0.57881250000000029</v>
      </c>
      <c r="BB57" s="222">
        <v>0.57881250000000029</v>
      </c>
      <c r="BC57" s="222">
        <v>0.57881250000000029</v>
      </c>
      <c r="BD57" s="222">
        <v>0.57881250000000029</v>
      </c>
      <c r="BE57" s="222">
        <v>0.57881250000000029</v>
      </c>
      <c r="BF57" s="222">
        <v>0.57881250000000029</v>
      </c>
      <c r="BG57" s="222">
        <v>0.57881250000000029</v>
      </c>
      <c r="BH57" s="222">
        <v>0.57881250000000029</v>
      </c>
      <c r="BI57" s="222">
        <v>0.57881250000000029</v>
      </c>
      <c r="BJ57" s="222">
        <v>0.57881250000000029</v>
      </c>
      <c r="BK57" s="222">
        <v>0.60775312500000045</v>
      </c>
      <c r="BL57" s="222">
        <v>0.60775312500000045</v>
      </c>
      <c r="BM57" s="222">
        <v>0.60775312500000045</v>
      </c>
      <c r="BN57" s="222">
        <v>0.60775312500000045</v>
      </c>
      <c r="BO57" s="222">
        <v>0.60775312500000045</v>
      </c>
      <c r="BP57" s="222">
        <v>0.60775312500000045</v>
      </c>
      <c r="BQ57" s="222">
        <v>0.60775312500000045</v>
      </c>
      <c r="BR57" s="222">
        <v>0.60775312500000045</v>
      </c>
      <c r="BS57" s="222">
        <v>0.60775312500000045</v>
      </c>
      <c r="BT57" s="222">
        <v>0.60775312500000045</v>
      </c>
      <c r="BU57" s="222">
        <v>0.60775312500000045</v>
      </c>
      <c r="BV57" s="222">
        <v>0.60775312500000045</v>
      </c>
      <c r="BW57" s="222">
        <v>0.63814078125000051</v>
      </c>
      <c r="BX57" s="222">
        <v>0.63814078125000051</v>
      </c>
      <c r="BY57" s="222">
        <v>0.63814078125000051</v>
      </c>
      <c r="BZ57" s="222">
        <v>0.63814078125000051</v>
      </c>
      <c r="CA57" s="222">
        <v>0.63814078125000051</v>
      </c>
      <c r="CB57" s="222">
        <v>0.63814078125000051</v>
      </c>
      <c r="CC57" s="222">
        <v>0.63814078125000051</v>
      </c>
      <c r="CD57" s="222">
        <v>0.63814078125000051</v>
      </c>
      <c r="CE57" s="222">
        <v>0.63814078125000051</v>
      </c>
      <c r="CF57" s="222">
        <v>0.63814078125000051</v>
      </c>
      <c r="CG57" s="222">
        <v>0.63814078125000051</v>
      </c>
      <c r="CH57" s="222">
        <v>0.63814078125000051</v>
      </c>
      <c r="CJ57" s="285">
        <v>0</v>
      </c>
      <c r="CK57" s="286">
        <v>1</v>
      </c>
      <c r="CM57" s="25">
        <f t="shared" ca="1" si="134"/>
        <v>6</v>
      </c>
      <c r="CN57" s="25">
        <f t="shared" ca="1" si="134"/>
        <v>6.3000000000000016</v>
      </c>
      <c r="CO57" s="25">
        <f t="shared" ca="1" si="134"/>
        <v>6.6150000000000029</v>
      </c>
      <c r="CP57" s="25">
        <f t="shared" ca="1" si="134"/>
        <v>6.9457500000000048</v>
      </c>
      <c r="CQ57" s="25">
        <f t="shared" ca="1" si="134"/>
        <v>7.2930375000000049</v>
      </c>
      <c r="CR57" s="25">
        <f t="shared" ca="1" si="134"/>
        <v>7.6576893750000066</v>
      </c>
      <c r="CT57" s="25">
        <f t="shared" ca="1" si="57"/>
        <v>0</v>
      </c>
      <c r="CU57" s="25">
        <f t="shared" ca="1" si="58"/>
        <v>0</v>
      </c>
      <c r="CV57" s="25">
        <f t="shared" ca="1" si="59"/>
        <v>0</v>
      </c>
      <c r="CW57" s="25">
        <f t="shared" ca="1" si="60"/>
        <v>0</v>
      </c>
      <c r="CX57" s="25">
        <f t="shared" ca="1" si="61"/>
        <v>0</v>
      </c>
      <c r="CY57" s="25">
        <f t="shared" ca="1" si="62"/>
        <v>0</v>
      </c>
      <c r="CZ57" s="25">
        <f t="shared" ca="1" si="63"/>
        <v>0</v>
      </c>
      <c r="DA57" s="25">
        <f t="shared" ca="1" si="64"/>
        <v>0</v>
      </c>
      <c r="DB57" s="25">
        <f t="shared" ca="1" si="65"/>
        <v>0</v>
      </c>
      <c r="DC57" s="25">
        <f t="shared" ca="1" si="66"/>
        <v>0</v>
      </c>
      <c r="DD57" s="25">
        <f t="shared" ca="1" si="67"/>
        <v>3</v>
      </c>
      <c r="DE57" s="25">
        <f t="shared" ca="1" si="68"/>
        <v>3</v>
      </c>
      <c r="DF57" s="25">
        <f t="shared" ca="1" si="69"/>
        <v>0.52500000000000002</v>
      </c>
      <c r="DG57" s="25">
        <f t="shared" ca="1" si="70"/>
        <v>0.52500000000000002</v>
      </c>
      <c r="DH57" s="25">
        <f t="shared" ca="1" si="71"/>
        <v>0.52500000000000002</v>
      </c>
      <c r="DI57" s="25">
        <f t="shared" ca="1" si="72"/>
        <v>0.52500000000000002</v>
      </c>
      <c r="DJ57" s="25">
        <f t="shared" ca="1" si="73"/>
        <v>0.52500000000000002</v>
      </c>
      <c r="DK57" s="25">
        <f t="shared" ca="1" si="74"/>
        <v>0.52500000000000002</v>
      </c>
      <c r="DL57" s="25">
        <f t="shared" ca="1" si="75"/>
        <v>0.52500000000000002</v>
      </c>
      <c r="DM57" s="25">
        <f t="shared" ca="1" si="76"/>
        <v>0.52500000000000002</v>
      </c>
      <c r="DN57" s="25">
        <f t="shared" ca="1" si="77"/>
        <v>0.52500000000000002</v>
      </c>
      <c r="DO57" s="25">
        <f t="shared" ca="1" si="78"/>
        <v>0.52500000000000002</v>
      </c>
      <c r="DP57" s="25">
        <f t="shared" ca="1" si="79"/>
        <v>0.52500000000000002</v>
      </c>
      <c r="DQ57" s="25">
        <f t="shared" ca="1" si="80"/>
        <v>0.52500000000000002</v>
      </c>
      <c r="DR57" s="25">
        <f t="shared" ca="1" si="81"/>
        <v>0.55125000000000013</v>
      </c>
      <c r="DS57" s="25">
        <f t="shared" ca="1" si="82"/>
        <v>0.55125000000000013</v>
      </c>
      <c r="DT57" s="25">
        <f t="shared" ca="1" si="83"/>
        <v>0.55125000000000013</v>
      </c>
      <c r="DU57" s="25">
        <f t="shared" ca="1" si="84"/>
        <v>0.55125000000000013</v>
      </c>
      <c r="DV57" s="25">
        <f t="shared" ca="1" si="85"/>
        <v>0.55125000000000013</v>
      </c>
      <c r="DW57" s="25">
        <f t="shared" ca="1" si="86"/>
        <v>0.55125000000000013</v>
      </c>
      <c r="DX57" s="25">
        <f t="shared" ca="1" si="87"/>
        <v>0.55125000000000013</v>
      </c>
      <c r="DY57" s="25">
        <f t="shared" ca="1" si="88"/>
        <v>0.55125000000000013</v>
      </c>
      <c r="DZ57" s="25">
        <f t="shared" ca="1" si="89"/>
        <v>0.55125000000000013</v>
      </c>
      <c r="EA57" s="25">
        <f t="shared" ca="1" si="90"/>
        <v>0.55125000000000013</v>
      </c>
      <c r="EB57" s="25">
        <f t="shared" ca="1" si="91"/>
        <v>0.55125000000000013</v>
      </c>
      <c r="EC57" s="25">
        <f t="shared" ca="1" si="92"/>
        <v>0.55125000000000013</v>
      </c>
      <c r="ED57" s="25">
        <f t="shared" ca="1" si="93"/>
        <v>0.57881250000000029</v>
      </c>
      <c r="EE57" s="25">
        <f t="shared" ca="1" si="94"/>
        <v>0.57881250000000029</v>
      </c>
      <c r="EF57" s="25">
        <f t="shared" ca="1" si="95"/>
        <v>0.57881250000000029</v>
      </c>
      <c r="EG57" s="25">
        <f t="shared" ca="1" si="96"/>
        <v>0.57881250000000029</v>
      </c>
      <c r="EH57" s="25">
        <f t="shared" ca="1" si="97"/>
        <v>0.57881250000000029</v>
      </c>
      <c r="EI57" s="25">
        <f t="shared" ca="1" si="98"/>
        <v>0.57881250000000029</v>
      </c>
      <c r="EJ57" s="25">
        <f t="shared" ca="1" si="99"/>
        <v>0.57881250000000029</v>
      </c>
      <c r="EK57" s="25">
        <f t="shared" ca="1" si="100"/>
        <v>0.57881250000000029</v>
      </c>
      <c r="EL57" s="25">
        <f t="shared" ca="1" si="101"/>
        <v>0.57881250000000029</v>
      </c>
      <c r="EM57" s="25">
        <f t="shared" ca="1" si="102"/>
        <v>0.57881250000000029</v>
      </c>
      <c r="EN57" s="25">
        <f t="shared" ca="1" si="103"/>
        <v>0.57881250000000029</v>
      </c>
      <c r="EO57" s="25">
        <f t="shared" ca="1" si="104"/>
        <v>0.57881250000000029</v>
      </c>
      <c r="EP57" s="25">
        <f t="shared" ca="1" si="105"/>
        <v>0.60775312500000045</v>
      </c>
      <c r="EQ57" s="25">
        <f t="shared" ca="1" si="106"/>
        <v>0.60775312500000045</v>
      </c>
      <c r="ER57" s="25">
        <f t="shared" ca="1" si="107"/>
        <v>0.60775312500000045</v>
      </c>
      <c r="ES57" s="25">
        <f t="shared" ca="1" si="108"/>
        <v>0.60775312500000045</v>
      </c>
      <c r="ET57" s="25">
        <f t="shared" ca="1" si="109"/>
        <v>0.60775312500000045</v>
      </c>
      <c r="EU57" s="25">
        <f t="shared" ca="1" si="110"/>
        <v>0.60775312500000045</v>
      </c>
      <c r="EV57" s="25">
        <f t="shared" ca="1" si="111"/>
        <v>0.60775312500000045</v>
      </c>
      <c r="EW57" s="25">
        <f t="shared" ca="1" si="112"/>
        <v>0.60775312500000045</v>
      </c>
      <c r="EX57" s="25">
        <f t="shared" ca="1" si="113"/>
        <v>0.60775312500000045</v>
      </c>
      <c r="EY57" s="25">
        <f t="shared" ca="1" si="114"/>
        <v>0.60775312500000045</v>
      </c>
      <c r="EZ57" s="25">
        <f t="shared" ca="1" si="115"/>
        <v>0.60775312500000045</v>
      </c>
      <c r="FA57" s="25">
        <f t="shared" ca="1" si="116"/>
        <v>0.60775312500000045</v>
      </c>
      <c r="FB57" s="25">
        <f t="shared" ca="1" si="117"/>
        <v>0.63814078125000051</v>
      </c>
      <c r="FC57" s="25">
        <f t="shared" ca="1" si="118"/>
        <v>0.63814078125000051</v>
      </c>
      <c r="FD57" s="25">
        <f t="shared" ca="1" si="119"/>
        <v>0.63814078125000051</v>
      </c>
      <c r="FE57" s="25">
        <f t="shared" ca="1" si="120"/>
        <v>0.63814078125000051</v>
      </c>
      <c r="FF57" s="25">
        <f t="shared" ca="1" si="121"/>
        <v>0.63814078125000051</v>
      </c>
      <c r="FG57" s="25">
        <f t="shared" ca="1" si="122"/>
        <v>0.63814078125000051</v>
      </c>
      <c r="FH57" s="25">
        <f t="shared" ca="1" si="123"/>
        <v>0.63814078125000051</v>
      </c>
      <c r="FI57" s="25">
        <f t="shared" ca="1" si="124"/>
        <v>0.63814078125000051</v>
      </c>
      <c r="FJ57" s="25">
        <f t="shared" ca="1" si="125"/>
        <v>0.63814078125000051</v>
      </c>
      <c r="FK57" s="25">
        <f t="shared" ca="1" si="126"/>
        <v>0.63814078125000051</v>
      </c>
      <c r="FL57" s="25">
        <f t="shared" ca="1" si="127"/>
        <v>0.63814078125000051</v>
      </c>
      <c r="FM57" s="25">
        <f t="shared" ca="1" si="128"/>
        <v>0.63814078125000051</v>
      </c>
    </row>
    <row r="58" spans="2:169" ht="15" customHeight="1">
      <c r="B58" s="225">
        <v>51</v>
      </c>
      <c r="C58" s="307" t="s">
        <v>27</v>
      </c>
      <c r="D58" s="312" t="b">
        <v>0</v>
      </c>
      <c r="E58" s="312" t="b">
        <v>1</v>
      </c>
      <c r="F58" s="177" t="str">
        <f>INDEX('11_CATALOGO_CUENTAS'!$H$3:$H$85,$B58,1)</f>
        <v>SUMINISTROS OFIC. EUCLIDES MORILLO</v>
      </c>
      <c r="G58" s="175"/>
      <c r="H58" s="25">
        <f t="shared" ca="1" si="133"/>
        <v>7.45</v>
      </c>
      <c r="I58" s="25">
        <f t="shared" ca="1" si="133"/>
        <v>7.8225000000000025</v>
      </c>
      <c r="J58" s="25">
        <f t="shared" ca="1" si="133"/>
        <v>8.213625000000004</v>
      </c>
      <c r="K58" s="25">
        <f t="shared" ca="1" si="133"/>
        <v>8.6243062500000054</v>
      </c>
      <c r="L58" s="25">
        <f t="shared" ca="1" si="133"/>
        <v>9.0555215625000063</v>
      </c>
      <c r="M58" s="25">
        <f t="shared" ca="1" si="133"/>
        <v>9.5082976406250044</v>
      </c>
      <c r="O58" s="222">
        <v>0</v>
      </c>
      <c r="P58" s="222">
        <v>0</v>
      </c>
      <c r="Q58" s="222">
        <v>0</v>
      </c>
      <c r="R58" s="222">
        <v>0</v>
      </c>
      <c r="S58" s="222">
        <v>0</v>
      </c>
      <c r="T58" s="222">
        <v>0</v>
      </c>
      <c r="U58" s="222">
        <v>0</v>
      </c>
      <c r="V58" s="222">
        <v>3.45</v>
      </c>
      <c r="W58" s="222">
        <v>0</v>
      </c>
      <c r="X58" s="222">
        <v>0</v>
      </c>
      <c r="Y58" s="222">
        <v>2</v>
      </c>
      <c r="Z58" s="222">
        <v>2</v>
      </c>
      <c r="AA58" s="222">
        <v>0.65187500000000009</v>
      </c>
      <c r="AB58" s="222">
        <v>0.65187500000000009</v>
      </c>
      <c r="AC58" s="222">
        <v>0.65187500000000009</v>
      </c>
      <c r="AD58" s="222">
        <v>0.65187500000000009</v>
      </c>
      <c r="AE58" s="222">
        <v>0.65187500000000009</v>
      </c>
      <c r="AF58" s="222">
        <v>0.65187500000000009</v>
      </c>
      <c r="AG58" s="222">
        <v>0.65187500000000009</v>
      </c>
      <c r="AH58" s="222">
        <v>0.65187500000000009</v>
      </c>
      <c r="AI58" s="222">
        <v>0.65187500000000009</v>
      </c>
      <c r="AJ58" s="222">
        <v>0.65187500000000009</v>
      </c>
      <c r="AK58" s="222">
        <v>0.65187500000000009</v>
      </c>
      <c r="AL58" s="222">
        <v>0.65187500000000009</v>
      </c>
      <c r="AM58" s="222">
        <v>0.68446875000000018</v>
      </c>
      <c r="AN58" s="222">
        <v>0.68446875000000018</v>
      </c>
      <c r="AO58" s="222">
        <v>0.68446875000000018</v>
      </c>
      <c r="AP58" s="222">
        <v>0.68446875000000018</v>
      </c>
      <c r="AQ58" s="222">
        <v>0.68446875000000018</v>
      </c>
      <c r="AR58" s="222">
        <v>0.68446875000000018</v>
      </c>
      <c r="AS58" s="222">
        <v>0.68446875000000018</v>
      </c>
      <c r="AT58" s="222">
        <v>0.68446875000000018</v>
      </c>
      <c r="AU58" s="222">
        <v>0.68446875000000018</v>
      </c>
      <c r="AV58" s="222">
        <v>0.68446875000000018</v>
      </c>
      <c r="AW58" s="222">
        <v>0.68446875000000018</v>
      </c>
      <c r="AX58" s="222">
        <v>0.68446875000000018</v>
      </c>
      <c r="AY58" s="222">
        <v>0.71869218750000041</v>
      </c>
      <c r="AZ58" s="222">
        <v>0.71869218750000041</v>
      </c>
      <c r="BA58" s="222">
        <v>0.71869218750000041</v>
      </c>
      <c r="BB58" s="222">
        <v>0.71869218750000041</v>
      </c>
      <c r="BC58" s="222">
        <v>0.71869218750000041</v>
      </c>
      <c r="BD58" s="222">
        <v>0.71869218750000041</v>
      </c>
      <c r="BE58" s="222">
        <v>0.71869218750000041</v>
      </c>
      <c r="BF58" s="222">
        <v>0.71869218750000041</v>
      </c>
      <c r="BG58" s="222">
        <v>0.71869218750000041</v>
      </c>
      <c r="BH58" s="222">
        <v>0.71869218750000041</v>
      </c>
      <c r="BI58" s="222">
        <v>0.71869218750000041</v>
      </c>
      <c r="BJ58" s="222">
        <v>0.71869218750000041</v>
      </c>
      <c r="BK58" s="222">
        <v>0.75462679687500056</v>
      </c>
      <c r="BL58" s="222">
        <v>0.75462679687500056</v>
      </c>
      <c r="BM58" s="222">
        <v>0.75462679687500056</v>
      </c>
      <c r="BN58" s="222">
        <v>0.75462679687500056</v>
      </c>
      <c r="BO58" s="222">
        <v>0.75462679687500056</v>
      </c>
      <c r="BP58" s="222">
        <v>0.75462679687500056</v>
      </c>
      <c r="BQ58" s="222">
        <v>0.75462679687500056</v>
      </c>
      <c r="BR58" s="222">
        <v>0.75462679687500056</v>
      </c>
      <c r="BS58" s="222">
        <v>0.75462679687500056</v>
      </c>
      <c r="BT58" s="222">
        <v>0.75462679687500056</v>
      </c>
      <c r="BU58" s="222">
        <v>0.75462679687500056</v>
      </c>
      <c r="BV58" s="222">
        <v>0.75462679687500056</v>
      </c>
      <c r="BW58" s="222">
        <v>0.79235813671875055</v>
      </c>
      <c r="BX58" s="222">
        <v>0.79235813671875055</v>
      </c>
      <c r="BY58" s="222">
        <v>0.79235813671875055</v>
      </c>
      <c r="BZ58" s="222">
        <v>0.79235813671875055</v>
      </c>
      <c r="CA58" s="222">
        <v>0.79235813671875055</v>
      </c>
      <c r="CB58" s="222">
        <v>0.79235813671875055</v>
      </c>
      <c r="CC58" s="222">
        <v>0.79235813671875055</v>
      </c>
      <c r="CD58" s="222">
        <v>0.79235813671875055</v>
      </c>
      <c r="CE58" s="222">
        <v>0.79235813671875055</v>
      </c>
      <c r="CF58" s="222">
        <v>0.79235813671875055</v>
      </c>
      <c r="CG58" s="222">
        <v>0.79235813671875055</v>
      </c>
      <c r="CH58" s="222">
        <v>0.79235813671875055</v>
      </c>
      <c r="CJ58" s="285">
        <v>0</v>
      </c>
      <c r="CK58" s="286">
        <v>1</v>
      </c>
      <c r="CM58" s="25">
        <f t="shared" ca="1" si="134"/>
        <v>7.45</v>
      </c>
      <c r="CN58" s="25">
        <f t="shared" ca="1" si="134"/>
        <v>7.8225000000000025</v>
      </c>
      <c r="CO58" s="25">
        <f t="shared" ca="1" si="134"/>
        <v>8.213625000000004</v>
      </c>
      <c r="CP58" s="25">
        <f t="shared" ca="1" si="134"/>
        <v>8.6243062500000054</v>
      </c>
      <c r="CQ58" s="25">
        <f t="shared" ca="1" si="134"/>
        <v>9.0555215625000063</v>
      </c>
      <c r="CR58" s="25">
        <f t="shared" ca="1" si="134"/>
        <v>9.5082976406250044</v>
      </c>
      <c r="CT58" s="25">
        <f t="shared" ca="1" si="57"/>
        <v>0</v>
      </c>
      <c r="CU58" s="25">
        <f t="shared" ca="1" si="58"/>
        <v>0</v>
      </c>
      <c r="CV58" s="25">
        <f t="shared" ca="1" si="59"/>
        <v>0</v>
      </c>
      <c r="CW58" s="25">
        <f t="shared" ca="1" si="60"/>
        <v>0</v>
      </c>
      <c r="CX58" s="25">
        <f t="shared" ca="1" si="61"/>
        <v>0</v>
      </c>
      <c r="CY58" s="25">
        <f t="shared" ca="1" si="62"/>
        <v>0</v>
      </c>
      <c r="CZ58" s="25">
        <f t="shared" ca="1" si="63"/>
        <v>0</v>
      </c>
      <c r="DA58" s="25">
        <f t="shared" ca="1" si="64"/>
        <v>3.45</v>
      </c>
      <c r="DB58" s="25">
        <f t="shared" ca="1" si="65"/>
        <v>0</v>
      </c>
      <c r="DC58" s="25">
        <f t="shared" ca="1" si="66"/>
        <v>0</v>
      </c>
      <c r="DD58" s="25">
        <f t="shared" ca="1" si="67"/>
        <v>2</v>
      </c>
      <c r="DE58" s="25">
        <f t="shared" ca="1" si="68"/>
        <v>2</v>
      </c>
      <c r="DF58" s="25">
        <f t="shared" ca="1" si="69"/>
        <v>0.65187500000000009</v>
      </c>
      <c r="DG58" s="25">
        <f t="shared" ca="1" si="70"/>
        <v>0.65187500000000009</v>
      </c>
      <c r="DH58" s="25">
        <f t="shared" ca="1" si="71"/>
        <v>0.65187500000000009</v>
      </c>
      <c r="DI58" s="25">
        <f t="shared" ca="1" si="72"/>
        <v>0.65187500000000009</v>
      </c>
      <c r="DJ58" s="25">
        <f t="shared" ca="1" si="73"/>
        <v>0.65187500000000009</v>
      </c>
      <c r="DK58" s="25">
        <f t="shared" ca="1" si="74"/>
        <v>0.65187500000000009</v>
      </c>
      <c r="DL58" s="25">
        <f t="shared" ca="1" si="75"/>
        <v>0.65187500000000009</v>
      </c>
      <c r="DM58" s="25">
        <f t="shared" ca="1" si="76"/>
        <v>0.65187500000000009</v>
      </c>
      <c r="DN58" s="25">
        <f t="shared" ca="1" si="77"/>
        <v>0.65187500000000009</v>
      </c>
      <c r="DO58" s="25">
        <f t="shared" ca="1" si="78"/>
        <v>0.65187500000000009</v>
      </c>
      <c r="DP58" s="25">
        <f t="shared" ca="1" si="79"/>
        <v>0.65187500000000009</v>
      </c>
      <c r="DQ58" s="25">
        <f t="shared" ca="1" si="80"/>
        <v>0.65187500000000009</v>
      </c>
      <c r="DR58" s="25">
        <f t="shared" ca="1" si="81"/>
        <v>0.68446875000000018</v>
      </c>
      <c r="DS58" s="25">
        <f t="shared" ca="1" si="82"/>
        <v>0.68446875000000018</v>
      </c>
      <c r="DT58" s="25">
        <f t="shared" ca="1" si="83"/>
        <v>0.68446875000000018</v>
      </c>
      <c r="DU58" s="25">
        <f t="shared" ca="1" si="84"/>
        <v>0.68446875000000018</v>
      </c>
      <c r="DV58" s="25">
        <f t="shared" ca="1" si="85"/>
        <v>0.68446875000000018</v>
      </c>
      <c r="DW58" s="25">
        <f t="shared" ca="1" si="86"/>
        <v>0.68446875000000018</v>
      </c>
      <c r="DX58" s="25">
        <f t="shared" ca="1" si="87"/>
        <v>0.68446875000000018</v>
      </c>
      <c r="DY58" s="25">
        <f t="shared" ca="1" si="88"/>
        <v>0.68446875000000018</v>
      </c>
      <c r="DZ58" s="25">
        <f t="shared" ca="1" si="89"/>
        <v>0.68446875000000018</v>
      </c>
      <c r="EA58" s="25">
        <f t="shared" ca="1" si="90"/>
        <v>0.68446875000000018</v>
      </c>
      <c r="EB58" s="25">
        <f t="shared" ca="1" si="91"/>
        <v>0.68446875000000018</v>
      </c>
      <c r="EC58" s="25">
        <f t="shared" ca="1" si="92"/>
        <v>0.68446875000000018</v>
      </c>
      <c r="ED58" s="25">
        <f t="shared" ca="1" si="93"/>
        <v>0.71869218750000041</v>
      </c>
      <c r="EE58" s="25">
        <f t="shared" ca="1" si="94"/>
        <v>0.71869218750000041</v>
      </c>
      <c r="EF58" s="25">
        <f t="shared" ca="1" si="95"/>
        <v>0.71869218750000041</v>
      </c>
      <c r="EG58" s="25">
        <f t="shared" ca="1" si="96"/>
        <v>0.71869218750000041</v>
      </c>
      <c r="EH58" s="25">
        <f t="shared" ca="1" si="97"/>
        <v>0.71869218750000041</v>
      </c>
      <c r="EI58" s="25">
        <f t="shared" ca="1" si="98"/>
        <v>0.71869218750000041</v>
      </c>
      <c r="EJ58" s="25">
        <f t="shared" ca="1" si="99"/>
        <v>0.71869218750000041</v>
      </c>
      <c r="EK58" s="25">
        <f t="shared" ca="1" si="100"/>
        <v>0.71869218750000041</v>
      </c>
      <c r="EL58" s="25">
        <f t="shared" ca="1" si="101"/>
        <v>0.71869218750000041</v>
      </c>
      <c r="EM58" s="25">
        <f t="shared" ca="1" si="102"/>
        <v>0.71869218750000041</v>
      </c>
      <c r="EN58" s="25">
        <f t="shared" ca="1" si="103"/>
        <v>0.71869218750000041</v>
      </c>
      <c r="EO58" s="25">
        <f t="shared" ca="1" si="104"/>
        <v>0.71869218750000041</v>
      </c>
      <c r="EP58" s="25">
        <f t="shared" ca="1" si="105"/>
        <v>0.75462679687500056</v>
      </c>
      <c r="EQ58" s="25">
        <f t="shared" ca="1" si="106"/>
        <v>0.75462679687500056</v>
      </c>
      <c r="ER58" s="25">
        <f t="shared" ca="1" si="107"/>
        <v>0.75462679687500056</v>
      </c>
      <c r="ES58" s="25">
        <f t="shared" ca="1" si="108"/>
        <v>0.75462679687500056</v>
      </c>
      <c r="ET58" s="25">
        <f t="shared" ca="1" si="109"/>
        <v>0.75462679687500056</v>
      </c>
      <c r="EU58" s="25">
        <f t="shared" ca="1" si="110"/>
        <v>0.75462679687500056</v>
      </c>
      <c r="EV58" s="25">
        <f t="shared" ca="1" si="111"/>
        <v>0.75462679687500056</v>
      </c>
      <c r="EW58" s="25">
        <f t="shared" ca="1" si="112"/>
        <v>0.75462679687500056</v>
      </c>
      <c r="EX58" s="25">
        <f t="shared" ca="1" si="113"/>
        <v>0.75462679687500056</v>
      </c>
      <c r="EY58" s="25">
        <f t="shared" ca="1" si="114"/>
        <v>0.75462679687500056</v>
      </c>
      <c r="EZ58" s="25">
        <f t="shared" ca="1" si="115"/>
        <v>0.75462679687500056</v>
      </c>
      <c r="FA58" s="25">
        <f t="shared" ca="1" si="116"/>
        <v>0.75462679687500056</v>
      </c>
      <c r="FB58" s="25">
        <f t="shared" ca="1" si="117"/>
        <v>0.79235813671875055</v>
      </c>
      <c r="FC58" s="25">
        <f t="shared" ca="1" si="118"/>
        <v>0.79235813671875055</v>
      </c>
      <c r="FD58" s="25">
        <f t="shared" ca="1" si="119"/>
        <v>0.79235813671875055</v>
      </c>
      <c r="FE58" s="25">
        <f t="shared" ca="1" si="120"/>
        <v>0.79235813671875055</v>
      </c>
      <c r="FF58" s="25">
        <f t="shared" ca="1" si="121"/>
        <v>0.79235813671875055</v>
      </c>
      <c r="FG58" s="25">
        <f t="shared" ca="1" si="122"/>
        <v>0.79235813671875055</v>
      </c>
      <c r="FH58" s="25">
        <f t="shared" ca="1" si="123"/>
        <v>0.79235813671875055</v>
      </c>
      <c r="FI58" s="25">
        <f t="shared" ca="1" si="124"/>
        <v>0.79235813671875055</v>
      </c>
      <c r="FJ58" s="25">
        <f t="shared" ca="1" si="125"/>
        <v>0.79235813671875055</v>
      </c>
      <c r="FK58" s="25">
        <f t="shared" ca="1" si="126"/>
        <v>0.79235813671875055</v>
      </c>
      <c r="FL58" s="25">
        <f t="shared" ca="1" si="127"/>
        <v>0.79235813671875055</v>
      </c>
      <c r="FM58" s="25">
        <f t="shared" ca="1" si="128"/>
        <v>0.79235813671875055</v>
      </c>
    </row>
    <row r="59" spans="2:169" ht="15" customHeight="1">
      <c r="B59" s="225">
        <v>52</v>
      </c>
      <c r="C59" s="307" t="s">
        <v>27</v>
      </c>
      <c r="D59" s="312" t="b">
        <v>0</v>
      </c>
      <c r="E59" s="312" t="b">
        <v>1</v>
      </c>
      <c r="F59" s="177" t="str">
        <f>INDEX('11_CATALOGO_CUENTAS'!$H$3:$H$85,$B59,1)</f>
        <v>SUMINISTROS KIOSCO MEGACENTRO</v>
      </c>
      <c r="G59" s="175"/>
      <c r="H59" s="25">
        <f t="shared" ref="H59:M68" ca="1" si="135">IF(OR(H$9="",H$10=""),"",SUM(OFFSET($O59,0,H$4-1,1,H$5-H$4+1)))</f>
        <v>6.7450599999999996</v>
      </c>
      <c r="I59" s="25">
        <f t="shared" ca="1" si="135"/>
        <v>7.0823130000000001</v>
      </c>
      <c r="J59" s="25">
        <f t="shared" ca="1" si="135"/>
        <v>7.4364286500000025</v>
      </c>
      <c r="K59" s="25">
        <f t="shared" ca="1" si="135"/>
        <v>7.8082500825000034</v>
      </c>
      <c r="L59" s="25">
        <f t="shared" ca="1" si="135"/>
        <v>8.1986625866250034</v>
      </c>
      <c r="M59" s="25">
        <f t="shared" ca="1" si="135"/>
        <v>8.6085957159562536</v>
      </c>
      <c r="O59" s="222">
        <v>0</v>
      </c>
      <c r="P59" s="222">
        <v>0.48502999999999996</v>
      </c>
      <c r="Q59" s="222">
        <v>0.79124000000000005</v>
      </c>
      <c r="R59" s="222">
        <v>0</v>
      </c>
      <c r="S59" s="222">
        <v>0.18</v>
      </c>
      <c r="T59" s="222">
        <v>0</v>
      </c>
      <c r="U59" s="222">
        <v>0</v>
      </c>
      <c r="V59" s="222">
        <v>1.2887899999999999</v>
      </c>
      <c r="W59" s="222">
        <v>0</v>
      </c>
      <c r="X59" s="222">
        <v>0</v>
      </c>
      <c r="Y59" s="222">
        <v>2</v>
      </c>
      <c r="Z59" s="222">
        <v>2</v>
      </c>
      <c r="AA59" s="222">
        <v>0.59019275000000004</v>
      </c>
      <c r="AB59" s="222">
        <v>0.59019275000000004</v>
      </c>
      <c r="AC59" s="222">
        <v>0.59019275000000004</v>
      </c>
      <c r="AD59" s="222">
        <v>0.59019275000000004</v>
      </c>
      <c r="AE59" s="222">
        <v>0.59019275000000004</v>
      </c>
      <c r="AF59" s="222">
        <v>0.59019275000000004</v>
      </c>
      <c r="AG59" s="222">
        <v>0.59019275000000004</v>
      </c>
      <c r="AH59" s="222">
        <v>0.59019275000000004</v>
      </c>
      <c r="AI59" s="222">
        <v>0.59019275000000004</v>
      </c>
      <c r="AJ59" s="222">
        <v>0.59019275000000004</v>
      </c>
      <c r="AK59" s="222">
        <v>0.59019275000000004</v>
      </c>
      <c r="AL59" s="222">
        <v>0.59019275000000004</v>
      </c>
      <c r="AM59" s="222">
        <v>0.61970238750000006</v>
      </c>
      <c r="AN59" s="222">
        <v>0.61970238750000006</v>
      </c>
      <c r="AO59" s="222">
        <v>0.61970238750000006</v>
      </c>
      <c r="AP59" s="222">
        <v>0.61970238750000006</v>
      </c>
      <c r="AQ59" s="222">
        <v>0.61970238750000006</v>
      </c>
      <c r="AR59" s="222">
        <v>0.61970238750000006</v>
      </c>
      <c r="AS59" s="222">
        <v>0.61970238750000006</v>
      </c>
      <c r="AT59" s="222">
        <v>0.61970238750000006</v>
      </c>
      <c r="AU59" s="222">
        <v>0.61970238750000006</v>
      </c>
      <c r="AV59" s="222">
        <v>0.61970238750000006</v>
      </c>
      <c r="AW59" s="222">
        <v>0.61970238750000006</v>
      </c>
      <c r="AX59" s="222">
        <v>0.61970238750000006</v>
      </c>
      <c r="AY59" s="222">
        <v>0.65068750687500032</v>
      </c>
      <c r="AZ59" s="222">
        <v>0.65068750687500032</v>
      </c>
      <c r="BA59" s="222">
        <v>0.65068750687500032</v>
      </c>
      <c r="BB59" s="222">
        <v>0.65068750687500032</v>
      </c>
      <c r="BC59" s="222">
        <v>0.65068750687500032</v>
      </c>
      <c r="BD59" s="222">
        <v>0.65068750687500032</v>
      </c>
      <c r="BE59" s="222">
        <v>0.65068750687500032</v>
      </c>
      <c r="BF59" s="222">
        <v>0.65068750687500032</v>
      </c>
      <c r="BG59" s="222">
        <v>0.65068750687500032</v>
      </c>
      <c r="BH59" s="222">
        <v>0.65068750687500032</v>
      </c>
      <c r="BI59" s="222">
        <v>0.65068750687500032</v>
      </c>
      <c r="BJ59" s="222">
        <v>0.65068750687500032</v>
      </c>
      <c r="BK59" s="222">
        <v>0.68322188221875024</v>
      </c>
      <c r="BL59" s="222">
        <v>0.68322188221875024</v>
      </c>
      <c r="BM59" s="222">
        <v>0.68322188221875024</v>
      </c>
      <c r="BN59" s="222">
        <v>0.68322188221875024</v>
      </c>
      <c r="BO59" s="222">
        <v>0.68322188221875024</v>
      </c>
      <c r="BP59" s="222">
        <v>0.68322188221875024</v>
      </c>
      <c r="BQ59" s="222">
        <v>0.68322188221875024</v>
      </c>
      <c r="BR59" s="222">
        <v>0.68322188221875024</v>
      </c>
      <c r="BS59" s="222">
        <v>0.68322188221875024</v>
      </c>
      <c r="BT59" s="222">
        <v>0.68322188221875024</v>
      </c>
      <c r="BU59" s="222">
        <v>0.68322188221875024</v>
      </c>
      <c r="BV59" s="222">
        <v>0.68322188221875024</v>
      </c>
      <c r="BW59" s="222">
        <v>0.71738297632968784</v>
      </c>
      <c r="BX59" s="222">
        <v>0.71738297632968784</v>
      </c>
      <c r="BY59" s="222">
        <v>0.71738297632968784</v>
      </c>
      <c r="BZ59" s="222">
        <v>0.71738297632968784</v>
      </c>
      <c r="CA59" s="222">
        <v>0.71738297632968784</v>
      </c>
      <c r="CB59" s="222">
        <v>0.71738297632968784</v>
      </c>
      <c r="CC59" s="222">
        <v>0.71738297632968784</v>
      </c>
      <c r="CD59" s="222">
        <v>0.71738297632968784</v>
      </c>
      <c r="CE59" s="222">
        <v>0.71738297632968784</v>
      </c>
      <c r="CF59" s="222">
        <v>0.71738297632968784</v>
      </c>
      <c r="CG59" s="222">
        <v>0.71738297632968784</v>
      </c>
      <c r="CH59" s="222">
        <v>0.71738297632968784</v>
      </c>
      <c r="CJ59" s="285">
        <v>0</v>
      </c>
      <c r="CK59" s="286">
        <v>1</v>
      </c>
      <c r="CM59" s="25">
        <f t="shared" ca="1" si="134"/>
        <v>6.7450599999999996</v>
      </c>
      <c r="CN59" s="25">
        <f t="shared" ca="1" si="134"/>
        <v>7.0823130000000001</v>
      </c>
      <c r="CO59" s="25">
        <f t="shared" ca="1" si="134"/>
        <v>7.4364286500000025</v>
      </c>
      <c r="CP59" s="25">
        <f t="shared" ca="1" si="134"/>
        <v>7.8082500825000034</v>
      </c>
      <c r="CQ59" s="25">
        <f t="shared" ca="1" si="134"/>
        <v>8.1986625866250034</v>
      </c>
      <c r="CR59" s="25">
        <f t="shared" ca="1" si="134"/>
        <v>8.6085957159562536</v>
      </c>
      <c r="CT59" s="25">
        <f t="shared" ca="1" si="57"/>
        <v>0</v>
      </c>
      <c r="CU59" s="25">
        <f t="shared" ca="1" si="58"/>
        <v>0.48502999999999996</v>
      </c>
      <c r="CV59" s="25">
        <f t="shared" ca="1" si="59"/>
        <v>0.79124000000000005</v>
      </c>
      <c r="CW59" s="25">
        <f t="shared" ca="1" si="60"/>
        <v>0</v>
      </c>
      <c r="CX59" s="25">
        <f t="shared" ca="1" si="61"/>
        <v>0.18</v>
      </c>
      <c r="CY59" s="25">
        <f t="shared" ca="1" si="62"/>
        <v>0</v>
      </c>
      <c r="CZ59" s="25">
        <f t="shared" ca="1" si="63"/>
        <v>0</v>
      </c>
      <c r="DA59" s="25">
        <f t="shared" ca="1" si="64"/>
        <v>1.2887899999999999</v>
      </c>
      <c r="DB59" s="25">
        <f t="shared" ca="1" si="65"/>
        <v>0</v>
      </c>
      <c r="DC59" s="25">
        <f t="shared" ca="1" si="66"/>
        <v>0</v>
      </c>
      <c r="DD59" s="25">
        <f t="shared" ca="1" si="67"/>
        <v>2</v>
      </c>
      <c r="DE59" s="25">
        <f t="shared" ca="1" si="68"/>
        <v>2</v>
      </c>
      <c r="DF59" s="25">
        <f t="shared" ca="1" si="69"/>
        <v>0.59019275000000004</v>
      </c>
      <c r="DG59" s="25">
        <f t="shared" ca="1" si="70"/>
        <v>0.59019275000000004</v>
      </c>
      <c r="DH59" s="25">
        <f t="shared" ca="1" si="71"/>
        <v>0.59019275000000004</v>
      </c>
      <c r="DI59" s="25">
        <f t="shared" ca="1" si="72"/>
        <v>0.59019275000000004</v>
      </c>
      <c r="DJ59" s="25">
        <f t="shared" ca="1" si="73"/>
        <v>0.59019275000000004</v>
      </c>
      <c r="DK59" s="25">
        <f t="shared" ca="1" si="74"/>
        <v>0.59019275000000004</v>
      </c>
      <c r="DL59" s="25">
        <f t="shared" ca="1" si="75"/>
        <v>0.59019275000000004</v>
      </c>
      <c r="DM59" s="25">
        <f t="shared" ca="1" si="76"/>
        <v>0.59019275000000004</v>
      </c>
      <c r="DN59" s="25">
        <f t="shared" ca="1" si="77"/>
        <v>0.59019275000000004</v>
      </c>
      <c r="DO59" s="25">
        <f t="shared" ca="1" si="78"/>
        <v>0.59019275000000004</v>
      </c>
      <c r="DP59" s="25">
        <f t="shared" ca="1" si="79"/>
        <v>0.59019275000000004</v>
      </c>
      <c r="DQ59" s="25">
        <f t="shared" ca="1" si="80"/>
        <v>0.59019275000000004</v>
      </c>
      <c r="DR59" s="25">
        <f t="shared" ca="1" si="81"/>
        <v>0.61970238750000006</v>
      </c>
      <c r="DS59" s="25">
        <f t="shared" ca="1" si="82"/>
        <v>0.61970238750000006</v>
      </c>
      <c r="DT59" s="25">
        <f t="shared" ca="1" si="83"/>
        <v>0.61970238750000006</v>
      </c>
      <c r="DU59" s="25">
        <f t="shared" ca="1" si="84"/>
        <v>0.61970238750000006</v>
      </c>
      <c r="DV59" s="25">
        <f t="shared" ca="1" si="85"/>
        <v>0.61970238750000006</v>
      </c>
      <c r="DW59" s="25">
        <f t="shared" ca="1" si="86"/>
        <v>0.61970238750000006</v>
      </c>
      <c r="DX59" s="25">
        <f t="shared" ca="1" si="87"/>
        <v>0.61970238750000006</v>
      </c>
      <c r="DY59" s="25">
        <f t="shared" ca="1" si="88"/>
        <v>0.61970238750000006</v>
      </c>
      <c r="DZ59" s="25">
        <f t="shared" ca="1" si="89"/>
        <v>0.61970238750000006</v>
      </c>
      <c r="EA59" s="25">
        <f t="shared" ca="1" si="90"/>
        <v>0.61970238750000006</v>
      </c>
      <c r="EB59" s="25">
        <f t="shared" ca="1" si="91"/>
        <v>0.61970238750000006</v>
      </c>
      <c r="EC59" s="25">
        <f t="shared" ca="1" si="92"/>
        <v>0.61970238750000006</v>
      </c>
      <c r="ED59" s="25">
        <f t="shared" ca="1" si="93"/>
        <v>0.65068750687500032</v>
      </c>
      <c r="EE59" s="25">
        <f t="shared" ca="1" si="94"/>
        <v>0.65068750687500032</v>
      </c>
      <c r="EF59" s="25">
        <f t="shared" ca="1" si="95"/>
        <v>0.65068750687500032</v>
      </c>
      <c r="EG59" s="25">
        <f t="shared" ca="1" si="96"/>
        <v>0.65068750687500032</v>
      </c>
      <c r="EH59" s="25">
        <f t="shared" ca="1" si="97"/>
        <v>0.65068750687500032</v>
      </c>
      <c r="EI59" s="25">
        <f t="shared" ca="1" si="98"/>
        <v>0.65068750687500032</v>
      </c>
      <c r="EJ59" s="25">
        <f t="shared" ca="1" si="99"/>
        <v>0.65068750687500032</v>
      </c>
      <c r="EK59" s="25">
        <f t="shared" ca="1" si="100"/>
        <v>0.65068750687500032</v>
      </c>
      <c r="EL59" s="25">
        <f t="shared" ca="1" si="101"/>
        <v>0.65068750687500032</v>
      </c>
      <c r="EM59" s="25">
        <f t="shared" ca="1" si="102"/>
        <v>0.65068750687500032</v>
      </c>
      <c r="EN59" s="25">
        <f t="shared" ca="1" si="103"/>
        <v>0.65068750687500032</v>
      </c>
      <c r="EO59" s="25">
        <f t="shared" ca="1" si="104"/>
        <v>0.65068750687500032</v>
      </c>
      <c r="EP59" s="25">
        <f t="shared" ca="1" si="105"/>
        <v>0.68322188221875024</v>
      </c>
      <c r="EQ59" s="25">
        <f t="shared" ca="1" si="106"/>
        <v>0.68322188221875024</v>
      </c>
      <c r="ER59" s="25">
        <f t="shared" ca="1" si="107"/>
        <v>0.68322188221875024</v>
      </c>
      <c r="ES59" s="25">
        <f t="shared" ca="1" si="108"/>
        <v>0.68322188221875024</v>
      </c>
      <c r="ET59" s="25">
        <f t="shared" ca="1" si="109"/>
        <v>0.68322188221875024</v>
      </c>
      <c r="EU59" s="25">
        <f t="shared" ca="1" si="110"/>
        <v>0.68322188221875024</v>
      </c>
      <c r="EV59" s="25">
        <f t="shared" ca="1" si="111"/>
        <v>0.68322188221875024</v>
      </c>
      <c r="EW59" s="25">
        <f t="shared" ca="1" si="112"/>
        <v>0.68322188221875024</v>
      </c>
      <c r="EX59" s="25">
        <f t="shared" ca="1" si="113"/>
        <v>0.68322188221875024</v>
      </c>
      <c r="EY59" s="25">
        <f t="shared" ca="1" si="114"/>
        <v>0.68322188221875024</v>
      </c>
      <c r="EZ59" s="25">
        <f t="shared" ca="1" si="115"/>
        <v>0.68322188221875024</v>
      </c>
      <c r="FA59" s="25">
        <f t="shared" ca="1" si="116"/>
        <v>0.68322188221875024</v>
      </c>
      <c r="FB59" s="25">
        <f t="shared" ca="1" si="117"/>
        <v>0.71738297632968784</v>
      </c>
      <c r="FC59" s="25">
        <f t="shared" ca="1" si="118"/>
        <v>0.71738297632968784</v>
      </c>
      <c r="FD59" s="25">
        <f t="shared" ca="1" si="119"/>
        <v>0.71738297632968784</v>
      </c>
      <c r="FE59" s="25">
        <f t="shared" ca="1" si="120"/>
        <v>0.71738297632968784</v>
      </c>
      <c r="FF59" s="25">
        <f t="shared" ca="1" si="121"/>
        <v>0.71738297632968784</v>
      </c>
      <c r="FG59" s="25">
        <f t="shared" ca="1" si="122"/>
        <v>0.71738297632968784</v>
      </c>
      <c r="FH59" s="25">
        <f t="shared" ca="1" si="123"/>
        <v>0.71738297632968784</v>
      </c>
      <c r="FI59" s="25">
        <f t="shared" ca="1" si="124"/>
        <v>0.71738297632968784</v>
      </c>
      <c r="FJ59" s="25">
        <f t="shared" ca="1" si="125"/>
        <v>0.71738297632968784</v>
      </c>
      <c r="FK59" s="25">
        <f t="shared" ca="1" si="126"/>
        <v>0.71738297632968784</v>
      </c>
      <c r="FL59" s="25">
        <f t="shared" ca="1" si="127"/>
        <v>0.71738297632968784</v>
      </c>
      <c r="FM59" s="25">
        <f t="shared" ca="1" si="128"/>
        <v>0.71738297632968784</v>
      </c>
    </row>
    <row r="60" spans="2:169" ht="15" customHeight="1">
      <c r="C60" s="307" t="s">
        <v>27</v>
      </c>
      <c r="D60" s="312" t="b">
        <v>0</v>
      </c>
      <c r="E60" s="312" t="b">
        <v>0</v>
      </c>
      <c r="F60" s="227" t="s">
        <v>116</v>
      </c>
      <c r="G60" s="175"/>
      <c r="H60" s="25">
        <f t="shared" ca="1" si="135"/>
        <v>499.13233000000002</v>
      </c>
      <c r="I60" s="25">
        <f t="shared" ca="1" si="135"/>
        <v>524.08894650000013</v>
      </c>
      <c r="J60" s="25">
        <f t="shared" ca="1" si="135"/>
        <v>550.29339382500018</v>
      </c>
      <c r="K60" s="25">
        <f t="shared" ca="1" si="135"/>
        <v>577.80806351625029</v>
      </c>
      <c r="L60" s="25">
        <f t="shared" ca="1" si="135"/>
        <v>606.69846669206288</v>
      </c>
      <c r="M60" s="25">
        <f t="shared" ca="1" si="135"/>
        <v>637.03339002666598</v>
      </c>
      <c r="O60" s="222">
        <v>25.820490000000003</v>
      </c>
      <c r="P60" s="222">
        <v>54.929360000000003</v>
      </c>
      <c r="Q60" s="222">
        <v>48.382469999999998</v>
      </c>
      <c r="R60" s="222">
        <v>35.051539999999981</v>
      </c>
      <c r="S60" s="222">
        <v>33.201200000000014</v>
      </c>
      <c r="T60" s="222">
        <v>43.530420000000014</v>
      </c>
      <c r="U60" s="222">
        <v>47.039459999999991</v>
      </c>
      <c r="V60" s="222">
        <v>31.663849999999975</v>
      </c>
      <c r="W60" s="222">
        <v>46.21967999999999</v>
      </c>
      <c r="X60" s="222">
        <v>53.293860000000045</v>
      </c>
      <c r="Y60" s="222">
        <v>40</v>
      </c>
      <c r="Z60" s="222">
        <v>40</v>
      </c>
      <c r="AA60" s="222">
        <v>43.674078874999999</v>
      </c>
      <c r="AB60" s="222">
        <v>43.674078874999999</v>
      </c>
      <c r="AC60" s="222">
        <v>43.674078874999999</v>
      </c>
      <c r="AD60" s="222">
        <v>43.674078874999999</v>
      </c>
      <c r="AE60" s="222">
        <v>43.674078874999999</v>
      </c>
      <c r="AF60" s="222">
        <v>43.674078874999999</v>
      </c>
      <c r="AG60" s="222">
        <v>43.674078874999999</v>
      </c>
      <c r="AH60" s="222">
        <v>43.674078874999999</v>
      </c>
      <c r="AI60" s="222">
        <v>43.674078874999999</v>
      </c>
      <c r="AJ60" s="222">
        <v>43.674078874999999</v>
      </c>
      <c r="AK60" s="222">
        <v>43.674078874999999</v>
      </c>
      <c r="AL60" s="222">
        <v>43.674078874999999</v>
      </c>
      <c r="AM60" s="222">
        <v>45.857782818750017</v>
      </c>
      <c r="AN60" s="222">
        <v>45.857782818750017</v>
      </c>
      <c r="AO60" s="222">
        <v>45.857782818750017</v>
      </c>
      <c r="AP60" s="222">
        <v>45.857782818750017</v>
      </c>
      <c r="AQ60" s="222">
        <v>45.857782818750017</v>
      </c>
      <c r="AR60" s="222">
        <v>45.857782818750017</v>
      </c>
      <c r="AS60" s="222">
        <v>45.857782818750017</v>
      </c>
      <c r="AT60" s="222">
        <v>45.857782818750017</v>
      </c>
      <c r="AU60" s="222">
        <v>45.857782818750017</v>
      </c>
      <c r="AV60" s="222">
        <v>45.857782818750017</v>
      </c>
      <c r="AW60" s="222">
        <v>45.857782818750017</v>
      </c>
      <c r="AX60" s="222">
        <v>45.857782818750017</v>
      </c>
      <c r="AY60" s="222">
        <v>48.150671959687514</v>
      </c>
      <c r="AZ60" s="222">
        <v>48.150671959687514</v>
      </c>
      <c r="BA60" s="222">
        <v>48.150671959687514</v>
      </c>
      <c r="BB60" s="222">
        <v>48.150671959687514</v>
      </c>
      <c r="BC60" s="222">
        <v>48.150671959687514</v>
      </c>
      <c r="BD60" s="222">
        <v>48.150671959687514</v>
      </c>
      <c r="BE60" s="222">
        <v>48.150671959687514</v>
      </c>
      <c r="BF60" s="222">
        <v>48.150671959687514</v>
      </c>
      <c r="BG60" s="222">
        <v>48.150671959687514</v>
      </c>
      <c r="BH60" s="222">
        <v>48.150671959687514</v>
      </c>
      <c r="BI60" s="222">
        <v>48.150671959687514</v>
      </c>
      <c r="BJ60" s="222">
        <v>48.150671959687514</v>
      </c>
      <c r="BK60" s="222">
        <v>50.558205557671904</v>
      </c>
      <c r="BL60" s="222">
        <v>50.558205557671904</v>
      </c>
      <c r="BM60" s="222">
        <v>50.558205557671904</v>
      </c>
      <c r="BN60" s="222">
        <v>50.558205557671904</v>
      </c>
      <c r="BO60" s="222">
        <v>50.558205557671904</v>
      </c>
      <c r="BP60" s="222">
        <v>50.558205557671904</v>
      </c>
      <c r="BQ60" s="222">
        <v>50.558205557671904</v>
      </c>
      <c r="BR60" s="222">
        <v>50.558205557671904</v>
      </c>
      <c r="BS60" s="222">
        <v>50.558205557671904</v>
      </c>
      <c r="BT60" s="222">
        <v>50.558205557671904</v>
      </c>
      <c r="BU60" s="222">
        <v>50.558205557671904</v>
      </c>
      <c r="BV60" s="222">
        <v>50.558205557671904</v>
      </c>
      <c r="BW60" s="222">
        <v>53.086115835555511</v>
      </c>
      <c r="BX60" s="222">
        <v>53.086115835555511</v>
      </c>
      <c r="BY60" s="222">
        <v>53.086115835555511</v>
      </c>
      <c r="BZ60" s="222">
        <v>53.086115835555511</v>
      </c>
      <c r="CA60" s="222">
        <v>53.086115835555511</v>
      </c>
      <c r="CB60" s="222">
        <v>53.086115835555511</v>
      </c>
      <c r="CC60" s="222">
        <v>53.086115835555511</v>
      </c>
      <c r="CD60" s="222">
        <v>53.086115835555511</v>
      </c>
      <c r="CE60" s="222">
        <v>53.086115835555511</v>
      </c>
      <c r="CF60" s="222">
        <v>53.086115835555511</v>
      </c>
      <c r="CG60" s="222">
        <v>53.086115835555511</v>
      </c>
      <c r="CH60" s="222">
        <v>53.086115835555511</v>
      </c>
      <c r="CJ60" s="285">
        <v>3</v>
      </c>
      <c r="CK60" s="166"/>
      <c r="CM60" s="222">
        <f>50*12</f>
        <v>600</v>
      </c>
      <c r="CN60" s="222">
        <f>CM60</f>
        <v>600</v>
      </c>
      <c r="CO60" s="222">
        <f>CN60</f>
        <v>600</v>
      </c>
      <c r="CP60" s="222">
        <f>CO60</f>
        <v>600</v>
      </c>
      <c r="CQ60" s="222">
        <f>CP60</f>
        <v>600</v>
      </c>
      <c r="CR60" s="222">
        <f>CQ60</f>
        <v>600</v>
      </c>
      <c r="CT60" s="25">
        <f t="shared" ref="CT60:DY60" ca="1" si="136">IF(CT$10="","",IF(MONTH(CT$10)=$CJ60,OFFSET($CM60,0,CT$5),0))</f>
        <v>0</v>
      </c>
      <c r="CU60" s="25">
        <f t="shared" ca="1" si="136"/>
        <v>0</v>
      </c>
      <c r="CV60" s="25">
        <f t="shared" ca="1" si="136"/>
        <v>600</v>
      </c>
      <c r="CW60" s="25">
        <f t="shared" ca="1" si="136"/>
        <v>0</v>
      </c>
      <c r="CX60" s="25">
        <f t="shared" ca="1" si="136"/>
        <v>0</v>
      </c>
      <c r="CY60" s="25">
        <f t="shared" ca="1" si="136"/>
        <v>0</v>
      </c>
      <c r="CZ60" s="25">
        <f t="shared" ca="1" si="136"/>
        <v>0</v>
      </c>
      <c r="DA60" s="25">
        <f t="shared" ca="1" si="136"/>
        <v>0</v>
      </c>
      <c r="DB60" s="25">
        <f t="shared" ca="1" si="136"/>
        <v>0</v>
      </c>
      <c r="DC60" s="25">
        <f t="shared" ca="1" si="136"/>
        <v>0</v>
      </c>
      <c r="DD60" s="25">
        <f t="shared" ca="1" si="136"/>
        <v>0</v>
      </c>
      <c r="DE60" s="25">
        <f t="shared" ca="1" si="136"/>
        <v>0</v>
      </c>
      <c r="DF60" s="25">
        <f t="shared" ca="1" si="136"/>
        <v>0</v>
      </c>
      <c r="DG60" s="25">
        <f t="shared" ca="1" si="136"/>
        <v>0</v>
      </c>
      <c r="DH60" s="25">
        <f t="shared" ca="1" si="136"/>
        <v>600</v>
      </c>
      <c r="DI60" s="25">
        <f t="shared" ca="1" si="136"/>
        <v>0</v>
      </c>
      <c r="DJ60" s="25">
        <f t="shared" ca="1" si="136"/>
        <v>0</v>
      </c>
      <c r="DK60" s="25">
        <f t="shared" ca="1" si="136"/>
        <v>0</v>
      </c>
      <c r="DL60" s="25">
        <f t="shared" ca="1" si="136"/>
        <v>0</v>
      </c>
      <c r="DM60" s="25">
        <f t="shared" ca="1" si="136"/>
        <v>0</v>
      </c>
      <c r="DN60" s="25">
        <f t="shared" ca="1" si="136"/>
        <v>0</v>
      </c>
      <c r="DO60" s="25">
        <f t="shared" ca="1" si="136"/>
        <v>0</v>
      </c>
      <c r="DP60" s="25">
        <f t="shared" ca="1" si="136"/>
        <v>0</v>
      </c>
      <c r="DQ60" s="25">
        <f t="shared" ca="1" si="136"/>
        <v>0</v>
      </c>
      <c r="DR60" s="25">
        <f t="shared" ca="1" si="136"/>
        <v>0</v>
      </c>
      <c r="DS60" s="25">
        <f t="shared" ca="1" si="136"/>
        <v>0</v>
      </c>
      <c r="DT60" s="25">
        <f t="shared" ca="1" si="136"/>
        <v>600</v>
      </c>
      <c r="DU60" s="25">
        <f t="shared" ca="1" si="136"/>
        <v>0</v>
      </c>
      <c r="DV60" s="25">
        <f t="shared" ca="1" si="136"/>
        <v>0</v>
      </c>
      <c r="DW60" s="25">
        <f t="shared" ca="1" si="136"/>
        <v>0</v>
      </c>
      <c r="DX60" s="25">
        <f t="shared" ca="1" si="136"/>
        <v>0</v>
      </c>
      <c r="DY60" s="25">
        <f t="shared" ca="1" si="136"/>
        <v>0</v>
      </c>
      <c r="DZ60" s="25">
        <f t="shared" ref="DZ60:FE60" ca="1" si="137">IF(DZ$10="","",IF(MONTH(DZ$10)=$CJ60,OFFSET($CM60,0,DZ$5),0))</f>
        <v>0</v>
      </c>
      <c r="EA60" s="25">
        <f t="shared" ca="1" si="137"/>
        <v>0</v>
      </c>
      <c r="EB60" s="25">
        <f t="shared" ca="1" si="137"/>
        <v>0</v>
      </c>
      <c r="EC60" s="25">
        <f t="shared" ca="1" si="137"/>
        <v>0</v>
      </c>
      <c r="ED60" s="25">
        <f t="shared" ca="1" si="137"/>
        <v>0</v>
      </c>
      <c r="EE60" s="25">
        <f t="shared" ca="1" si="137"/>
        <v>0</v>
      </c>
      <c r="EF60" s="25">
        <f t="shared" ca="1" si="137"/>
        <v>600</v>
      </c>
      <c r="EG60" s="25">
        <f t="shared" ca="1" si="137"/>
        <v>0</v>
      </c>
      <c r="EH60" s="25">
        <f t="shared" ca="1" si="137"/>
        <v>0</v>
      </c>
      <c r="EI60" s="25">
        <f t="shared" ca="1" si="137"/>
        <v>0</v>
      </c>
      <c r="EJ60" s="25">
        <f t="shared" ca="1" si="137"/>
        <v>0</v>
      </c>
      <c r="EK60" s="25">
        <f t="shared" ca="1" si="137"/>
        <v>0</v>
      </c>
      <c r="EL60" s="25">
        <f t="shared" ca="1" si="137"/>
        <v>0</v>
      </c>
      <c r="EM60" s="25">
        <f t="shared" ca="1" si="137"/>
        <v>0</v>
      </c>
      <c r="EN60" s="25">
        <f t="shared" ca="1" si="137"/>
        <v>0</v>
      </c>
      <c r="EO60" s="25">
        <f t="shared" ca="1" si="137"/>
        <v>0</v>
      </c>
      <c r="EP60" s="25">
        <f t="shared" ca="1" si="137"/>
        <v>0</v>
      </c>
      <c r="EQ60" s="25">
        <f t="shared" ca="1" si="137"/>
        <v>0</v>
      </c>
      <c r="ER60" s="25">
        <f t="shared" ca="1" si="137"/>
        <v>600</v>
      </c>
      <c r="ES60" s="25">
        <f t="shared" ca="1" si="137"/>
        <v>0</v>
      </c>
      <c r="ET60" s="25">
        <f t="shared" ca="1" si="137"/>
        <v>0</v>
      </c>
      <c r="EU60" s="25">
        <f t="shared" ca="1" si="137"/>
        <v>0</v>
      </c>
      <c r="EV60" s="25">
        <f t="shared" ca="1" si="137"/>
        <v>0</v>
      </c>
      <c r="EW60" s="25">
        <f t="shared" ca="1" si="137"/>
        <v>0</v>
      </c>
      <c r="EX60" s="25">
        <f t="shared" ca="1" si="137"/>
        <v>0</v>
      </c>
      <c r="EY60" s="25">
        <f t="shared" ca="1" si="137"/>
        <v>0</v>
      </c>
      <c r="EZ60" s="25">
        <f t="shared" ca="1" si="137"/>
        <v>0</v>
      </c>
      <c r="FA60" s="25">
        <f t="shared" ca="1" si="137"/>
        <v>0</v>
      </c>
      <c r="FB60" s="25">
        <f t="shared" ca="1" si="137"/>
        <v>0</v>
      </c>
      <c r="FC60" s="25">
        <f t="shared" ca="1" si="137"/>
        <v>0</v>
      </c>
      <c r="FD60" s="25">
        <f t="shared" ca="1" si="137"/>
        <v>600</v>
      </c>
      <c r="FE60" s="25">
        <f t="shared" ca="1" si="137"/>
        <v>0</v>
      </c>
      <c r="FF60" s="25">
        <f t="shared" ref="FF60:FM60" ca="1" si="138">IF(FF$10="","",IF(MONTH(FF$10)=$CJ60,OFFSET($CM60,0,FF$5),0))</f>
        <v>0</v>
      </c>
      <c r="FG60" s="25">
        <f t="shared" ca="1" si="138"/>
        <v>0</v>
      </c>
      <c r="FH60" s="25">
        <f t="shared" ca="1" si="138"/>
        <v>0</v>
      </c>
      <c r="FI60" s="25">
        <f t="shared" ca="1" si="138"/>
        <v>0</v>
      </c>
      <c r="FJ60" s="25">
        <f t="shared" ca="1" si="138"/>
        <v>0</v>
      </c>
      <c r="FK60" s="25">
        <f t="shared" ca="1" si="138"/>
        <v>0</v>
      </c>
      <c r="FL60" s="25">
        <f t="shared" ca="1" si="138"/>
        <v>0</v>
      </c>
      <c r="FM60" s="25">
        <f t="shared" ca="1" si="138"/>
        <v>0</v>
      </c>
    </row>
    <row r="61" spans="2:169" ht="15" customHeight="1">
      <c r="B61" s="225">
        <v>53</v>
      </c>
      <c r="C61" s="307" t="s">
        <v>27</v>
      </c>
      <c r="D61" s="312" t="b">
        <v>0</v>
      </c>
      <c r="E61" s="312" t="b">
        <v>0</v>
      </c>
      <c r="F61" s="177" t="str">
        <f>INDEX('11_CATALOGO_CUENTAS'!$H$3:$H$85,$B61,1)</f>
        <v>PLANTA ELECT. OFIC. PRINCIPAL</v>
      </c>
      <c r="G61" s="175"/>
      <c r="H61" s="25">
        <f t="shared" ca="1" si="135"/>
        <v>726.26059999999995</v>
      </c>
      <c r="I61" s="25">
        <f t="shared" ca="1" si="135"/>
        <v>762.57362999999998</v>
      </c>
      <c r="J61" s="25">
        <f t="shared" ca="1" si="135"/>
        <v>800.70231149999984</v>
      </c>
      <c r="K61" s="25">
        <f t="shared" ca="1" si="135"/>
        <v>840.73742707500014</v>
      </c>
      <c r="L61" s="25">
        <f t="shared" ca="1" si="135"/>
        <v>882.77429842875028</v>
      </c>
      <c r="M61" s="25">
        <f t="shared" ca="1" si="135"/>
        <v>926.91301335018773</v>
      </c>
      <c r="O61" s="222">
        <v>65.144999999999996</v>
      </c>
      <c r="P61" s="222">
        <v>70.02</v>
      </c>
      <c r="Q61" s="222">
        <v>102.70650000000001</v>
      </c>
      <c r="R61" s="222">
        <v>132.45599999999999</v>
      </c>
      <c r="S61" s="222">
        <v>79.421999999999997</v>
      </c>
      <c r="T61" s="222">
        <v>26.520499999999998</v>
      </c>
      <c r="U61" s="222">
        <v>18.23</v>
      </c>
      <c r="V61" s="222">
        <v>40.768000000000001</v>
      </c>
      <c r="W61" s="222">
        <v>24.232599999999977</v>
      </c>
      <c r="X61" s="222">
        <v>0</v>
      </c>
      <c r="Y61" s="222">
        <v>83.38</v>
      </c>
      <c r="Z61" s="222">
        <v>83.38</v>
      </c>
      <c r="AA61" s="222">
        <v>63.547802499999996</v>
      </c>
      <c r="AB61" s="222">
        <v>63.547802499999996</v>
      </c>
      <c r="AC61" s="222">
        <v>63.547802499999996</v>
      </c>
      <c r="AD61" s="222">
        <v>63.547802499999996</v>
      </c>
      <c r="AE61" s="222">
        <v>63.547802499999996</v>
      </c>
      <c r="AF61" s="222">
        <v>63.547802499999996</v>
      </c>
      <c r="AG61" s="222">
        <v>63.547802499999996</v>
      </c>
      <c r="AH61" s="222">
        <v>63.547802499999996</v>
      </c>
      <c r="AI61" s="222">
        <v>63.547802499999996</v>
      </c>
      <c r="AJ61" s="222">
        <v>63.547802499999996</v>
      </c>
      <c r="AK61" s="222">
        <v>63.547802499999996</v>
      </c>
      <c r="AL61" s="222">
        <v>63.547802499999996</v>
      </c>
      <c r="AM61" s="222">
        <v>66.725192625000005</v>
      </c>
      <c r="AN61" s="222">
        <v>66.725192625000005</v>
      </c>
      <c r="AO61" s="222">
        <v>66.725192625000005</v>
      </c>
      <c r="AP61" s="222">
        <v>66.725192625000005</v>
      </c>
      <c r="AQ61" s="222">
        <v>66.725192625000005</v>
      </c>
      <c r="AR61" s="222">
        <v>66.725192625000005</v>
      </c>
      <c r="AS61" s="222">
        <v>66.725192625000005</v>
      </c>
      <c r="AT61" s="222">
        <v>66.725192625000005</v>
      </c>
      <c r="AU61" s="222">
        <v>66.725192625000005</v>
      </c>
      <c r="AV61" s="222">
        <v>66.725192625000005</v>
      </c>
      <c r="AW61" s="222">
        <v>66.725192625000005</v>
      </c>
      <c r="AX61" s="222">
        <v>66.725192625000005</v>
      </c>
      <c r="AY61" s="222">
        <v>70.061452256249993</v>
      </c>
      <c r="AZ61" s="222">
        <v>70.061452256249993</v>
      </c>
      <c r="BA61" s="222">
        <v>70.061452256249993</v>
      </c>
      <c r="BB61" s="222">
        <v>70.061452256249993</v>
      </c>
      <c r="BC61" s="222">
        <v>70.061452256249993</v>
      </c>
      <c r="BD61" s="222">
        <v>70.061452256249993</v>
      </c>
      <c r="BE61" s="222">
        <v>70.061452256249993</v>
      </c>
      <c r="BF61" s="222">
        <v>70.061452256249993</v>
      </c>
      <c r="BG61" s="222">
        <v>70.061452256249993</v>
      </c>
      <c r="BH61" s="222">
        <v>70.061452256249993</v>
      </c>
      <c r="BI61" s="222">
        <v>70.061452256249993</v>
      </c>
      <c r="BJ61" s="222">
        <v>70.061452256249993</v>
      </c>
      <c r="BK61" s="222">
        <v>73.56452486906251</v>
      </c>
      <c r="BL61" s="222">
        <v>73.56452486906251</v>
      </c>
      <c r="BM61" s="222">
        <v>73.56452486906251</v>
      </c>
      <c r="BN61" s="222">
        <v>73.56452486906251</v>
      </c>
      <c r="BO61" s="222">
        <v>73.56452486906251</v>
      </c>
      <c r="BP61" s="222">
        <v>73.56452486906251</v>
      </c>
      <c r="BQ61" s="222">
        <v>73.56452486906251</v>
      </c>
      <c r="BR61" s="222">
        <v>73.56452486906251</v>
      </c>
      <c r="BS61" s="222">
        <v>73.56452486906251</v>
      </c>
      <c r="BT61" s="222">
        <v>73.56452486906251</v>
      </c>
      <c r="BU61" s="222">
        <v>73.56452486906251</v>
      </c>
      <c r="BV61" s="222">
        <v>73.56452486906251</v>
      </c>
      <c r="BW61" s="222">
        <v>77.242751112515649</v>
      </c>
      <c r="BX61" s="222">
        <v>77.242751112515649</v>
      </c>
      <c r="BY61" s="222">
        <v>77.242751112515649</v>
      </c>
      <c r="BZ61" s="222">
        <v>77.242751112515649</v>
      </c>
      <c r="CA61" s="222">
        <v>77.242751112515649</v>
      </c>
      <c r="CB61" s="222">
        <v>77.242751112515649</v>
      </c>
      <c r="CC61" s="222">
        <v>77.242751112515649</v>
      </c>
      <c r="CD61" s="222">
        <v>77.242751112515649</v>
      </c>
      <c r="CE61" s="222">
        <v>77.242751112515649</v>
      </c>
      <c r="CF61" s="222">
        <v>77.242751112515649</v>
      </c>
      <c r="CG61" s="222">
        <v>77.242751112515649</v>
      </c>
      <c r="CH61" s="222">
        <v>77.242751112515649</v>
      </c>
      <c r="CJ61" s="285">
        <v>0</v>
      </c>
      <c r="CK61" s="286">
        <v>1</v>
      </c>
      <c r="CM61" s="25">
        <f t="shared" ref="CM61:CR70" ca="1" si="139">IF(OR(CM$9="",CM$10=""),"",SUM(OFFSET($CT61,0,CM$4-1,1,CM$5-CM$4+1)))</f>
        <v>726.26059999999995</v>
      </c>
      <c r="CN61" s="25">
        <f t="shared" ca="1" si="139"/>
        <v>762.57362999999998</v>
      </c>
      <c r="CO61" s="25">
        <f t="shared" ca="1" si="139"/>
        <v>800.70231149999984</v>
      </c>
      <c r="CP61" s="25">
        <f t="shared" ca="1" si="139"/>
        <v>840.73742707500014</v>
      </c>
      <c r="CQ61" s="25">
        <f t="shared" ca="1" si="139"/>
        <v>882.77429842875028</v>
      </c>
      <c r="CR61" s="25">
        <f t="shared" ca="1" si="139"/>
        <v>926.91301335018773</v>
      </c>
      <c r="CT61" s="25">
        <f t="shared" ref="CT61:CT89" ca="1" si="140">IF(CT$10="","",IF(CT$7&lt;$CJ61,0,$CK61*OFFSET(O61,0,-$CJ61)))</f>
        <v>65.144999999999996</v>
      </c>
      <c r="CU61" s="25">
        <f t="shared" ref="CU61:CU89" ca="1" si="141">IF(CU$10="","",IF(CU$7&lt;$CJ61,0,$CK61*OFFSET(P61,0,-$CJ61)))</f>
        <v>70.02</v>
      </c>
      <c r="CV61" s="25">
        <f t="shared" ref="CV61:CV89" ca="1" si="142">IF(CV$10="","",IF(CV$7&lt;$CJ61,0,$CK61*OFFSET(Q61,0,-$CJ61)))</f>
        <v>102.70650000000001</v>
      </c>
      <c r="CW61" s="25">
        <f t="shared" ref="CW61:CW89" ca="1" si="143">IF(CW$10="","",IF(CW$7&lt;$CJ61,0,$CK61*OFFSET(R61,0,-$CJ61)))</f>
        <v>132.45599999999999</v>
      </c>
      <c r="CX61" s="25">
        <f t="shared" ref="CX61:CX89" ca="1" si="144">IF(CX$10="","",IF(CX$7&lt;$CJ61,0,$CK61*OFFSET(S61,0,-$CJ61)))</f>
        <v>79.421999999999997</v>
      </c>
      <c r="CY61" s="25">
        <f t="shared" ref="CY61:CY89" ca="1" si="145">IF(CY$10="","",IF(CY$7&lt;$CJ61,0,$CK61*OFFSET(T61,0,-$CJ61)))</f>
        <v>26.520499999999998</v>
      </c>
      <c r="CZ61" s="25">
        <f t="shared" ref="CZ61:CZ89" ca="1" si="146">IF(CZ$10="","",IF(CZ$7&lt;$CJ61,0,$CK61*OFFSET(U61,0,-$CJ61)))</f>
        <v>18.23</v>
      </c>
      <c r="DA61" s="25">
        <f t="shared" ref="DA61:DA89" ca="1" si="147">IF(DA$10="","",IF(DA$7&lt;$CJ61,0,$CK61*OFFSET(V61,0,-$CJ61)))</f>
        <v>40.768000000000001</v>
      </c>
      <c r="DB61" s="25">
        <f t="shared" ref="DB61:DB89" ca="1" si="148">IF(DB$10="","",IF(DB$7&lt;$CJ61,0,$CK61*OFFSET(W61,0,-$CJ61)))</f>
        <v>24.232599999999977</v>
      </c>
      <c r="DC61" s="25">
        <f t="shared" ref="DC61:DC89" ca="1" si="149">IF(DC$10="","",IF(DC$7&lt;$CJ61,0,$CK61*OFFSET(X61,0,-$CJ61)))</f>
        <v>0</v>
      </c>
      <c r="DD61" s="25">
        <f t="shared" ref="DD61:DD89" ca="1" si="150">IF(DD$10="","",IF(DD$7&lt;$CJ61,0,$CK61*OFFSET(Y61,0,-$CJ61)))</f>
        <v>83.38</v>
      </c>
      <c r="DE61" s="25">
        <f t="shared" ref="DE61:DE89" ca="1" si="151">IF(DE$10="","",IF(DE$7&lt;$CJ61,0,$CK61*OFFSET(Z61,0,-$CJ61)))</f>
        <v>83.38</v>
      </c>
      <c r="DF61" s="25">
        <f t="shared" ref="DF61:DF89" ca="1" si="152">IF(DF$10="","",IF(DF$7&lt;$CJ61,0,$CK61*OFFSET(AA61,0,-$CJ61)))</f>
        <v>63.547802499999996</v>
      </c>
      <c r="DG61" s="25">
        <f t="shared" ref="DG61:DG89" ca="1" si="153">IF(DG$10="","",IF(DG$7&lt;$CJ61,0,$CK61*OFFSET(AB61,0,-$CJ61)))</f>
        <v>63.547802499999996</v>
      </c>
      <c r="DH61" s="25">
        <f t="shared" ref="DH61:DH89" ca="1" si="154">IF(DH$10="","",IF(DH$7&lt;$CJ61,0,$CK61*OFFSET(AC61,0,-$CJ61)))</f>
        <v>63.547802499999996</v>
      </c>
      <c r="DI61" s="25">
        <f t="shared" ref="DI61:DI89" ca="1" si="155">IF(DI$10="","",IF(DI$7&lt;$CJ61,0,$CK61*OFFSET(AD61,0,-$CJ61)))</f>
        <v>63.547802499999996</v>
      </c>
      <c r="DJ61" s="25">
        <f t="shared" ref="DJ61:DJ89" ca="1" si="156">IF(DJ$10="","",IF(DJ$7&lt;$CJ61,0,$CK61*OFFSET(AE61,0,-$CJ61)))</f>
        <v>63.547802499999996</v>
      </c>
      <c r="DK61" s="25">
        <f t="shared" ref="DK61:DK89" ca="1" si="157">IF(DK$10="","",IF(DK$7&lt;$CJ61,0,$CK61*OFFSET(AF61,0,-$CJ61)))</f>
        <v>63.547802499999996</v>
      </c>
      <c r="DL61" s="25">
        <f t="shared" ref="DL61:DL89" ca="1" si="158">IF(DL$10="","",IF(DL$7&lt;$CJ61,0,$CK61*OFFSET(AG61,0,-$CJ61)))</f>
        <v>63.547802499999996</v>
      </c>
      <c r="DM61" s="25">
        <f t="shared" ref="DM61:DM89" ca="1" si="159">IF(DM$10="","",IF(DM$7&lt;$CJ61,0,$CK61*OFFSET(AH61,0,-$CJ61)))</f>
        <v>63.547802499999996</v>
      </c>
      <c r="DN61" s="25">
        <f t="shared" ref="DN61:DN89" ca="1" si="160">IF(DN$10="","",IF(DN$7&lt;$CJ61,0,$CK61*OFFSET(AI61,0,-$CJ61)))</f>
        <v>63.547802499999996</v>
      </c>
      <c r="DO61" s="25">
        <f t="shared" ref="DO61:DO89" ca="1" si="161">IF(DO$10="","",IF(DO$7&lt;$CJ61,0,$CK61*OFFSET(AJ61,0,-$CJ61)))</f>
        <v>63.547802499999996</v>
      </c>
      <c r="DP61" s="25">
        <f t="shared" ref="DP61:DP89" ca="1" si="162">IF(DP$10="","",IF(DP$7&lt;$CJ61,0,$CK61*OFFSET(AK61,0,-$CJ61)))</f>
        <v>63.547802499999996</v>
      </c>
      <c r="DQ61" s="25">
        <f t="shared" ref="DQ61:DQ89" ca="1" si="163">IF(DQ$10="","",IF(DQ$7&lt;$CJ61,0,$CK61*OFFSET(AL61,0,-$CJ61)))</f>
        <v>63.547802499999996</v>
      </c>
      <c r="DR61" s="25">
        <f t="shared" ref="DR61:DR89" ca="1" si="164">IF(DR$10="","",IF(DR$7&lt;$CJ61,0,$CK61*OFFSET(AM61,0,-$CJ61)))</f>
        <v>66.725192625000005</v>
      </c>
      <c r="DS61" s="25">
        <f t="shared" ref="DS61:DS89" ca="1" si="165">IF(DS$10="","",IF(DS$7&lt;$CJ61,0,$CK61*OFFSET(AN61,0,-$CJ61)))</f>
        <v>66.725192625000005</v>
      </c>
      <c r="DT61" s="25">
        <f t="shared" ref="DT61:DT89" ca="1" si="166">IF(DT$10="","",IF(DT$7&lt;$CJ61,0,$CK61*OFFSET(AO61,0,-$CJ61)))</f>
        <v>66.725192625000005</v>
      </c>
      <c r="DU61" s="25">
        <f t="shared" ref="DU61:DU89" ca="1" si="167">IF(DU$10="","",IF(DU$7&lt;$CJ61,0,$CK61*OFFSET(AP61,0,-$CJ61)))</f>
        <v>66.725192625000005</v>
      </c>
      <c r="DV61" s="25">
        <f t="shared" ref="DV61:DV89" ca="1" si="168">IF(DV$10="","",IF(DV$7&lt;$CJ61,0,$CK61*OFFSET(AQ61,0,-$CJ61)))</f>
        <v>66.725192625000005</v>
      </c>
      <c r="DW61" s="25">
        <f t="shared" ref="DW61:DW89" ca="1" si="169">IF(DW$10="","",IF(DW$7&lt;$CJ61,0,$CK61*OFFSET(AR61,0,-$CJ61)))</f>
        <v>66.725192625000005</v>
      </c>
      <c r="DX61" s="25">
        <f t="shared" ref="DX61:DX89" ca="1" si="170">IF(DX$10="","",IF(DX$7&lt;$CJ61,0,$CK61*OFFSET(AS61,0,-$CJ61)))</f>
        <v>66.725192625000005</v>
      </c>
      <c r="DY61" s="25">
        <f t="shared" ref="DY61:DY89" ca="1" si="171">IF(DY$10="","",IF(DY$7&lt;$CJ61,0,$CK61*OFFSET(AT61,0,-$CJ61)))</f>
        <v>66.725192625000005</v>
      </c>
      <c r="DZ61" s="25">
        <f t="shared" ref="DZ61:DZ89" ca="1" si="172">IF(DZ$10="","",IF(DZ$7&lt;$CJ61,0,$CK61*OFFSET(AU61,0,-$CJ61)))</f>
        <v>66.725192625000005</v>
      </c>
      <c r="EA61" s="25">
        <f t="shared" ref="EA61:EA89" ca="1" si="173">IF(EA$10="","",IF(EA$7&lt;$CJ61,0,$CK61*OFFSET(AV61,0,-$CJ61)))</f>
        <v>66.725192625000005</v>
      </c>
      <c r="EB61" s="25">
        <f t="shared" ref="EB61:EB89" ca="1" si="174">IF(EB$10="","",IF(EB$7&lt;$CJ61,0,$CK61*OFFSET(AW61,0,-$CJ61)))</f>
        <v>66.725192625000005</v>
      </c>
      <c r="EC61" s="25">
        <f t="shared" ref="EC61:EC89" ca="1" si="175">IF(EC$10="","",IF(EC$7&lt;$CJ61,0,$CK61*OFFSET(AX61,0,-$CJ61)))</f>
        <v>66.725192625000005</v>
      </c>
      <c r="ED61" s="25">
        <f t="shared" ref="ED61:ED89" ca="1" si="176">IF(ED$10="","",IF(ED$7&lt;$CJ61,0,$CK61*OFFSET(AY61,0,-$CJ61)))</f>
        <v>70.061452256249993</v>
      </c>
      <c r="EE61" s="25">
        <f t="shared" ref="EE61:EE89" ca="1" si="177">IF(EE$10="","",IF(EE$7&lt;$CJ61,0,$CK61*OFFSET(AZ61,0,-$CJ61)))</f>
        <v>70.061452256249993</v>
      </c>
      <c r="EF61" s="25">
        <f t="shared" ref="EF61:EF89" ca="1" si="178">IF(EF$10="","",IF(EF$7&lt;$CJ61,0,$CK61*OFFSET(BA61,0,-$CJ61)))</f>
        <v>70.061452256249993</v>
      </c>
      <c r="EG61" s="25">
        <f t="shared" ref="EG61:EG89" ca="1" si="179">IF(EG$10="","",IF(EG$7&lt;$CJ61,0,$CK61*OFFSET(BB61,0,-$CJ61)))</f>
        <v>70.061452256249993</v>
      </c>
      <c r="EH61" s="25">
        <f t="shared" ref="EH61:EH89" ca="1" si="180">IF(EH$10="","",IF(EH$7&lt;$CJ61,0,$CK61*OFFSET(BC61,0,-$CJ61)))</f>
        <v>70.061452256249993</v>
      </c>
      <c r="EI61" s="25">
        <f t="shared" ref="EI61:EI89" ca="1" si="181">IF(EI$10="","",IF(EI$7&lt;$CJ61,0,$CK61*OFFSET(BD61,0,-$CJ61)))</f>
        <v>70.061452256249993</v>
      </c>
      <c r="EJ61" s="25">
        <f t="shared" ref="EJ61:EJ89" ca="1" si="182">IF(EJ$10="","",IF(EJ$7&lt;$CJ61,0,$CK61*OFFSET(BE61,0,-$CJ61)))</f>
        <v>70.061452256249993</v>
      </c>
      <c r="EK61" s="25">
        <f t="shared" ref="EK61:EK89" ca="1" si="183">IF(EK$10="","",IF(EK$7&lt;$CJ61,0,$CK61*OFFSET(BF61,0,-$CJ61)))</f>
        <v>70.061452256249993</v>
      </c>
      <c r="EL61" s="25">
        <f t="shared" ref="EL61:EL89" ca="1" si="184">IF(EL$10="","",IF(EL$7&lt;$CJ61,0,$CK61*OFFSET(BG61,0,-$CJ61)))</f>
        <v>70.061452256249993</v>
      </c>
      <c r="EM61" s="25">
        <f t="shared" ref="EM61:EM89" ca="1" si="185">IF(EM$10="","",IF(EM$7&lt;$CJ61,0,$CK61*OFFSET(BH61,0,-$CJ61)))</f>
        <v>70.061452256249993</v>
      </c>
      <c r="EN61" s="25">
        <f t="shared" ref="EN61:EN89" ca="1" si="186">IF(EN$10="","",IF(EN$7&lt;$CJ61,0,$CK61*OFFSET(BI61,0,-$CJ61)))</f>
        <v>70.061452256249993</v>
      </c>
      <c r="EO61" s="25">
        <f t="shared" ref="EO61:EO89" ca="1" si="187">IF(EO$10="","",IF(EO$7&lt;$CJ61,0,$CK61*OFFSET(BJ61,0,-$CJ61)))</f>
        <v>70.061452256249993</v>
      </c>
      <c r="EP61" s="25">
        <f t="shared" ref="EP61:EP89" ca="1" si="188">IF(EP$10="","",IF(EP$7&lt;$CJ61,0,$CK61*OFFSET(BK61,0,-$CJ61)))</f>
        <v>73.56452486906251</v>
      </c>
      <c r="EQ61" s="25">
        <f t="shared" ref="EQ61:EQ89" ca="1" si="189">IF(EQ$10="","",IF(EQ$7&lt;$CJ61,0,$CK61*OFFSET(BL61,0,-$CJ61)))</f>
        <v>73.56452486906251</v>
      </c>
      <c r="ER61" s="25">
        <f t="shared" ref="ER61:ER89" ca="1" si="190">IF(ER$10="","",IF(ER$7&lt;$CJ61,0,$CK61*OFFSET(BM61,0,-$CJ61)))</f>
        <v>73.56452486906251</v>
      </c>
      <c r="ES61" s="25">
        <f t="shared" ref="ES61:ES89" ca="1" si="191">IF(ES$10="","",IF(ES$7&lt;$CJ61,0,$CK61*OFFSET(BN61,0,-$CJ61)))</f>
        <v>73.56452486906251</v>
      </c>
      <c r="ET61" s="25">
        <f t="shared" ref="ET61:ET89" ca="1" si="192">IF(ET$10="","",IF(ET$7&lt;$CJ61,0,$CK61*OFFSET(BO61,0,-$CJ61)))</f>
        <v>73.56452486906251</v>
      </c>
      <c r="EU61" s="25">
        <f t="shared" ref="EU61:EU89" ca="1" si="193">IF(EU$10="","",IF(EU$7&lt;$CJ61,0,$CK61*OFFSET(BP61,0,-$CJ61)))</f>
        <v>73.56452486906251</v>
      </c>
      <c r="EV61" s="25">
        <f t="shared" ref="EV61:EV89" ca="1" si="194">IF(EV$10="","",IF(EV$7&lt;$CJ61,0,$CK61*OFFSET(BQ61,0,-$CJ61)))</f>
        <v>73.56452486906251</v>
      </c>
      <c r="EW61" s="25">
        <f t="shared" ref="EW61:EW89" ca="1" si="195">IF(EW$10="","",IF(EW$7&lt;$CJ61,0,$CK61*OFFSET(BR61,0,-$CJ61)))</f>
        <v>73.56452486906251</v>
      </c>
      <c r="EX61" s="25">
        <f t="shared" ref="EX61:EX89" ca="1" si="196">IF(EX$10="","",IF(EX$7&lt;$CJ61,0,$CK61*OFFSET(BS61,0,-$CJ61)))</f>
        <v>73.56452486906251</v>
      </c>
      <c r="EY61" s="25">
        <f t="shared" ref="EY61:EY89" ca="1" si="197">IF(EY$10="","",IF(EY$7&lt;$CJ61,0,$CK61*OFFSET(BT61,0,-$CJ61)))</f>
        <v>73.56452486906251</v>
      </c>
      <c r="EZ61" s="25">
        <f t="shared" ref="EZ61:EZ89" ca="1" si="198">IF(EZ$10="","",IF(EZ$7&lt;$CJ61,0,$CK61*OFFSET(BU61,0,-$CJ61)))</f>
        <v>73.56452486906251</v>
      </c>
      <c r="FA61" s="25">
        <f t="shared" ref="FA61:FA89" ca="1" si="199">IF(FA$10="","",IF(FA$7&lt;$CJ61,0,$CK61*OFFSET(BV61,0,-$CJ61)))</f>
        <v>73.56452486906251</v>
      </c>
      <c r="FB61" s="25">
        <f t="shared" ref="FB61:FB89" ca="1" si="200">IF(FB$10="","",IF(FB$7&lt;$CJ61,0,$CK61*OFFSET(BW61,0,-$CJ61)))</f>
        <v>77.242751112515649</v>
      </c>
      <c r="FC61" s="25">
        <f t="shared" ref="FC61:FC89" ca="1" si="201">IF(FC$10="","",IF(FC$7&lt;$CJ61,0,$CK61*OFFSET(BX61,0,-$CJ61)))</f>
        <v>77.242751112515649</v>
      </c>
      <c r="FD61" s="25">
        <f t="shared" ref="FD61:FD89" ca="1" si="202">IF(FD$10="","",IF(FD$7&lt;$CJ61,0,$CK61*OFFSET(BY61,0,-$CJ61)))</f>
        <v>77.242751112515649</v>
      </c>
      <c r="FE61" s="25">
        <f t="shared" ref="FE61:FE89" ca="1" si="203">IF(FE$10="","",IF(FE$7&lt;$CJ61,0,$CK61*OFFSET(BZ61,0,-$CJ61)))</f>
        <v>77.242751112515649</v>
      </c>
      <c r="FF61" s="25">
        <f t="shared" ref="FF61:FF89" ca="1" si="204">IF(FF$10="","",IF(FF$7&lt;$CJ61,0,$CK61*OFFSET(CA61,0,-$CJ61)))</f>
        <v>77.242751112515649</v>
      </c>
      <c r="FG61" s="25">
        <f t="shared" ref="FG61:FG89" ca="1" si="205">IF(FG$10="","",IF(FG$7&lt;$CJ61,0,$CK61*OFFSET(CB61,0,-$CJ61)))</f>
        <v>77.242751112515649</v>
      </c>
      <c r="FH61" s="25">
        <f t="shared" ref="FH61:FH89" ca="1" si="206">IF(FH$10="","",IF(FH$7&lt;$CJ61,0,$CK61*OFFSET(CC61,0,-$CJ61)))</f>
        <v>77.242751112515649</v>
      </c>
      <c r="FI61" s="25">
        <f t="shared" ref="FI61:FI89" ca="1" si="207">IF(FI$10="","",IF(FI$7&lt;$CJ61,0,$CK61*OFFSET(CD61,0,-$CJ61)))</f>
        <v>77.242751112515649</v>
      </c>
      <c r="FJ61" s="25">
        <f t="shared" ref="FJ61:FJ89" ca="1" si="208">IF(FJ$10="","",IF(FJ$7&lt;$CJ61,0,$CK61*OFFSET(CE61,0,-$CJ61)))</f>
        <v>77.242751112515649</v>
      </c>
      <c r="FK61" s="25">
        <f t="shared" ref="FK61:FK89" ca="1" si="209">IF(FK$10="","",IF(FK$7&lt;$CJ61,0,$CK61*OFFSET(CF61,0,-$CJ61)))</f>
        <v>77.242751112515649</v>
      </c>
      <c r="FL61" s="25">
        <f t="shared" ref="FL61:FL89" ca="1" si="210">IF(FL$10="","",IF(FL$7&lt;$CJ61,0,$CK61*OFFSET(CG61,0,-$CJ61)))</f>
        <v>77.242751112515649</v>
      </c>
      <c r="FM61" s="25">
        <f t="shared" ref="FM61:FM89" ca="1" si="211">IF(FM$10="","",IF(FM$7&lt;$CJ61,0,$CK61*OFFSET(CH61,0,-$CJ61)))</f>
        <v>77.242751112515649</v>
      </c>
    </row>
    <row r="62" spans="2:169" ht="15" customHeight="1">
      <c r="B62" s="225">
        <v>54</v>
      </c>
      <c r="C62" s="307" t="s">
        <v>27</v>
      </c>
      <c r="D62" s="312" t="b">
        <v>0</v>
      </c>
      <c r="E62" s="312" t="b">
        <v>0</v>
      </c>
      <c r="F62" s="177" t="str">
        <f>INDEX('11_CATALOGO_CUENTAS'!$H$3:$H$85,$B62,1)</f>
        <v>PLANTA ELECT. AV. VENEZUELA</v>
      </c>
      <c r="G62" s="175"/>
      <c r="H62" s="25">
        <f t="shared" ca="1" si="135"/>
        <v>0</v>
      </c>
      <c r="I62" s="25">
        <f t="shared" ca="1" si="135"/>
        <v>0</v>
      </c>
      <c r="J62" s="25">
        <f t="shared" ca="1" si="135"/>
        <v>0</v>
      </c>
      <c r="K62" s="25">
        <f t="shared" ca="1" si="135"/>
        <v>0</v>
      </c>
      <c r="L62" s="25">
        <f t="shared" ca="1" si="135"/>
        <v>0</v>
      </c>
      <c r="M62" s="25">
        <f t="shared" ca="1" si="135"/>
        <v>0</v>
      </c>
      <c r="O62" s="222">
        <v>0</v>
      </c>
      <c r="P62" s="222">
        <v>0</v>
      </c>
      <c r="Q62" s="222">
        <v>0</v>
      </c>
      <c r="R62" s="222">
        <v>0</v>
      </c>
      <c r="S62" s="222">
        <v>0</v>
      </c>
      <c r="T62" s="222">
        <v>0</v>
      </c>
      <c r="U62" s="222">
        <v>0</v>
      </c>
      <c r="V62" s="222">
        <v>0</v>
      </c>
      <c r="W62" s="222">
        <v>0</v>
      </c>
      <c r="X62" s="222">
        <v>0</v>
      </c>
      <c r="Y62" s="222">
        <v>0</v>
      </c>
      <c r="Z62" s="222">
        <v>0</v>
      </c>
      <c r="AA62" s="222">
        <v>0</v>
      </c>
      <c r="AB62" s="222">
        <v>0</v>
      </c>
      <c r="AC62" s="222">
        <v>0</v>
      </c>
      <c r="AD62" s="222">
        <v>0</v>
      </c>
      <c r="AE62" s="222">
        <v>0</v>
      </c>
      <c r="AF62" s="222">
        <v>0</v>
      </c>
      <c r="AG62" s="222">
        <v>0</v>
      </c>
      <c r="AH62" s="222">
        <v>0</v>
      </c>
      <c r="AI62" s="222">
        <v>0</v>
      </c>
      <c r="AJ62" s="222">
        <v>0</v>
      </c>
      <c r="AK62" s="222">
        <v>0</v>
      </c>
      <c r="AL62" s="222">
        <v>0</v>
      </c>
      <c r="AM62" s="222">
        <v>0</v>
      </c>
      <c r="AN62" s="222">
        <v>0</v>
      </c>
      <c r="AO62" s="222">
        <v>0</v>
      </c>
      <c r="AP62" s="222">
        <v>0</v>
      </c>
      <c r="AQ62" s="222">
        <v>0</v>
      </c>
      <c r="AR62" s="222">
        <v>0</v>
      </c>
      <c r="AS62" s="222">
        <v>0</v>
      </c>
      <c r="AT62" s="222">
        <v>0</v>
      </c>
      <c r="AU62" s="222">
        <v>0</v>
      </c>
      <c r="AV62" s="222">
        <v>0</v>
      </c>
      <c r="AW62" s="222">
        <v>0</v>
      </c>
      <c r="AX62" s="222">
        <v>0</v>
      </c>
      <c r="AY62" s="222">
        <v>0</v>
      </c>
      <c r="AZ62" s="222">
        <v>0</v>
      </c>
      <c r="BA62" s="222">
        <v>0</v>
      </c>
      <c r="BB62" s="222">
        <v>0</v>
      </c>
      <c r="BC62" s="222">
        <v>0</v>
      </c>
      <c r="BD62" s="222">
        <v>0</v>
      </c>
      <c r="BE62" s="222">
        <v>0</v>
      </c>
      <c r="BF62" s="222">
        <v>0</v>
      </c>
      <c r="BG62" s="222">
        <v>0</v>
      </c>
      <c r="BH62" s="222">
        <v>0</v>
      </c>
      <c r="BI62" s="222">
        <v>0</v>
      </c>
      <c r="BJ62" s="222">
        <v>0</v>
      </c>
      <c r="BK62" s="222">
        <v>0</v>
      </c>
      <c r="BL62" s="222">
        <v>0</v>
      </c>
      <c r="BM62" s="222">
        <v>0</v>
      </c>
      <c r="BN62" s="222">
        <v>0</v>
      </c>
      <c r="BO62" s="222">
        <v>0</v>
      </c>
      <c r="BP62" s="222">
        <v>0</v>
      </c>
      <c r="BQ62" s="222">
        <v>0</v>
      </c>
      <c r="BR62" s="222">
        <v>0</v>
      </c>
      <c r="BS62" s="222">
        <v>0</v>
      </c>
      <c r="BT62" s="222">
        <v>0</v>
      </c>
      <c r="BU62" s="222">
        <v>0</v>
      </c>
      <c r="BV62" s="222">
        <v>0</v>
      </c>
      <c r="BW62" s="222">
        <v>0</v>
      </c>
      <c r="BX62" s="222">
        <v>0</v>
      </c>
      <c r="BY62" s="222">
        <v>0</v>
      </c>
      <c r="BZ62" s="222">
        <v>0</v>
      </c>
      <c r="CA62" s="222">
        <v>0</v>
      </c>
      <c r="CB62" s="222">
        <v>0</v>
      </c>
      <c r="CC62" s="222">
        <v>0</v>
      </c>
      <c r="CD62" s="222">
        <v>0</v>
      </c>
      <c r="CE62" s="222">
        <v>0</v>
      </c>
      <c r="CF62" s="222">
        <v>0</v>
      </c>
      <c r="CG62" s="222">
        <v>0</v>
      </c>
      <c r="CH62" s="222">
        <v>0</v>
      </c>
      <c r="CJ62" s="285">
        <v>0</v>
      </c>
      <c r="CK62" s="286">
        <v>1</v>
      </c>
      <c r="CM62" s="25">
        <f t="shared" ca="1" si="139"/>
        <v>0</v>
      </c>
      <c r="CN62" s="25">
        <f t="shared" ca="1" si="139"/>
        <v>0</v>
      </c>
      <c r="CO62" s="25">
        <f t="shared" ca="1" si="139"/>
        <v>0</v>
      </c>
      <c r="CP62" s="25">
        <f t="shared" ca="1" si="139"/>
        <v>0</v>
      </c>
      <c r="CQ62" s="25">
        <f t="shared" ca="1" si="139"/>
        <v>0</v>
      </c>
      <c r="CR62" s="25">
        <f t="shared" ca="1" si="139"/>
        <v>0</v>
      </c>
      <c r="CT62" s="25">
        <f t="shared" ca="1" si="140"/>
        <v>0</v>
      </c>
      <c r="CU62" s="25">
        <f t="shared" ca="1" si="141"/>
        <v>0</v>
      </c>
      <c r="CV62" s="25">
        <f t="shared" ca="1" si="142"/>
        <v>0</v>
      </c>
      <c r="CW62" s="25">
        <f t="shared" ca="1" si="143"/>
        <v>0</v>
      </c>
      <c r="CX62" s="25">
        <f t="shared" ca="1" si="144"/>
        <v>0</v>
      </c>
      <c r="CY62" s="25">
        <f t="shared" ca="1" si="145"/>
        <v>0</v>
      </c>
      <c r="CZ62" s="25">
        <f t="shared" ca="1" si="146"/>
        <v>0</v>
      </c>
      <c r="DA62" s="25">
        <f t="shared" ca="1" si="147"/>
        <v>0</v>
      </c>
      <c r="DB62" s="25">
        <f t="shared" ca="1" si="148"/>
        <v>0</v>
      </c>
      <c r="DC62" s="25">
        <f t="shared" ca="1" si="149"/>
        <v>0</v>
      </c>
      <c r="DD62" s="25">
        <f t="shared" ca="1" si="150"/>
        <v>0</v>
      </c>
      <c r="DE62" s="25">
        <f t="shared" ca="1" si="151"/>
        <v>0</v>
      </c>
      <c r="DF62" s="25">
        <f t="shared" ca="1" si="152"/>
        <v>0</v>
      </c>
      <c r="DG62" s="25">
        <f t="shared" ca="1" si="153"/>
        <v>0</v>
      </c>
      <c r="DH62" s="25">
        <f t="shared" ca="1" si="154"/>
        <v>0</v>
      </c>
      <c r="DI62" s="25">
        <f t="shared" ca="1" si="155"/>
        <v>0</v>
      </c>
      <c r="DJ62" s="25">
        <f t="shared" ca="1" si="156"/>
        <v>0</v>
      </c>
      <c r="DK62" s="25">
        <f t="shared" ca="1" si="157"/>
        <v>0</v>
      </c>
      <c r="DL62" s="25">
        <f t="shared" ca="1" si="158"/>
        <v>0</v>
      </c>
      <c r="DM62" s="25">
        <f t="shared" ca="1" si="159"/>
        <v>0</v>
      </c>
      <c r="DN62" s="25">
        <f t="shared" ca="1" si="160"/>
        <v>0</v>
      </c>
      <c r="DO62" s="25">
        <f t="shared" ca="1" si="161"/>
        <v>0</v>
      </c>
      <c r="DP62" s="25">
        <f t="shared" ca="1" si="162"/>
        <v>0</v>
      </c>
      <c r="DQ62" s="25">
        <f t="shared" ca="1" si="163"/>
        <v>0</v>
      </c>
      <c r="DR62" s="25">
        <f t="shared" ca="1" si="164"/>
        <v>0</v>
      </c>
      <c r="DS62" s="25">
        <f t="shared" ca="1" si="165"/>
        <v>0</v>
      </c>
      <c r="DT62" s="25">
        <f t="shared" ca="1" si="166"/>
        <v>0</v>
      </c>
      <c r="DU62" s="25">
        <f t="shared" ca="1" si="167"/>
        <v>0</v>
      </c>
      <c r="DV62" s="25">
        <f t="shared" ca="1" si="168"/>
        <v>0</v>
      </c>
      <c r="DW62" s="25">
        <f t="shared" ca="1" si="169"/>
        <v>0</v>
      </c>
      <c r="DX62" s="25">
        <f t="shared" ca="1" si="170"/>
        <v>0</v>
      </c>
      <c r="DY62" s="25">
        <f t="shared" ca="1" si="171"/>
        <v>0</v>
      </c>
      <c r="DZ62" s="25">
        <f t="shared" ca="1" si="172"/>
        <v>0</v>
      </c>
      <c r="EA62" s="25">
        <f t="shared" ca="1" si="173"/>
        <v>0</v>
      </c>
      <c r="EB62" s="25">
        <f t="shared" ca="1" si="174"/>
        <v>0</v>
      </c>
      <c r="EC62" s="25">
        <f t="shared" ca="1" si="175"/>
        <v>0</v>
      </c>
      <c r="ED62" s="25">
        <f t="shared" ca="1" si="176"/>
        <v>0</v>
      </c>
      <c r="EE62" s="25">
        <f t="shared" ca="1" si="177"/>
        <v>0</v>
      </c>
      <c r="EF62" s="25">
        <f t="shared" ca="1" si="178"/>
        <v>0</v>
      </c>
      <c r="EG62" s="25">
        <f t="shared" ca="1" si="179"/>
        <v>0</v>
      </c>
      <c r="EH62" s="25">
        <f t="shared" ca="1" si="180"/>
        <v>0</v>
      </c>
      <c r="EI62" s="25">
        <f t="shared" ca="1" si="181"/>
        <v>0</v>
      </c>
      <c r="EJ62" s="25">
        <f t="shared" ca="1" si="182"/>
        <v>0</v>
      </c>
      <c r="EK62" s="25">
        <f t="shared" ca="1" si="183"/>
        <v>0</v>
      </c>
      <c r="EL62" s="25">
        <f t="shared" ca="1" si="184"/>
        <v>0</v>
      </c>
      <c r="EM62" s="25">
        <f t="shared" ca="1" si="185"/>
        <v>0</v>
      </c>
      <c r="EN62" s="25">
        <f t="shared" ca="1" si="186"/>
        <v>0</v>
      </c>
      <c r="EO62" s="25">
        <f t="shared" ca="1" si="187"/>
        <v>0</v>
      </c>
      <c r="EP62" s="25">
        <f t="shared" ca="1" si="188"/>
        <v>0</v>
      </c>
      <c r="EQ62" s="25">
        <f t="shared" ca="1" si="189"/>
        <v>0</v>
      </c>
      <c r="ER62" s="25">
        <f t="shared" ca="1" si="190"/>
        <v>0</v>
      </c>
      <c r="ES62" s="25">
        <f t="shared" ca="1" si="191"/>
        <v>0</v>
      </c>
      <c r="ET62" s="25">
        <f t="shared" ca="1" si="192"/>
        <v>0</v>
      </c>
      <c r="EU62" s="25">
        <f t="shared" ca="1" si="193"/>
        <v>0</v>
      </c>
      <c r="EV62" s="25">
        <f t="shared" ca="1" si="194"/>
        <v>0</v>
      </c>
      <c r="EW62" s="25">
        <f t="shared" ca="1" si="195"/>
        <v>0</v>
      </c>
      <c r="EX62" s="25">
        <f t="shared" ca="1" si="196"/>
        <v>0</v>
      </c>
      <c r="EY62" s="25">
        <f t="shared" ca="1" si="197"/>
        <v>0</v>
      </c>
      <c r="EZ62" s="25">
        <f t="shared" ca="1" si="198"/>
        <v>0</v>
      </c>
      <c r="FA62" s="25">
        <f t="shared" ca="1" si="199"/>
        <v>0</v>
      </c>
      <c r="FB62" s="25">
        <f t="shared" ca="1" si="200"/>
        <v>0</v>
      </c>
      <c r="FC62" s="25">
        <f t="shared" ca="1" si="201"/>
        <v>0</v>
      </c>
      <c r="FD62" s="25">
        <f t="shared" ca="1" si="202"/>
        <v>0</v>
      </c>
      <c r="FE62" s="25">
        <f t="shared" ca="1" si="203"/>
        <v>0</v>
      </c>
      <c r="FF62" s="25">
        <f t="shared" ca="1" si="204"/>
        <v>0</v>
      </c>
      <c r="FG62" s="25">
        <f t="shared" ca="1" si="205"/>
        <v>0</v>
      </c>
      <c r="FH62" s="25">
        <f t="shared" ca="1" si="206"/>
        <v>0</v>
      </c>
      <c r="FI62" s="25">
        <f t="shared" ca="1" si="207"/>
        <v>0</v>
      </c>
      <c r="FJ62" s="25">
        <f t="shared" ca="1" si="208"/>
        <v>0</v>
      </c>
      <c r="FK62" s="25">
        <f t="shared" ca="1" si="209"/>
        <v>0</v>
      </c>
      <c r="FL62" s="25">
        <f t="shared" ca="1" si="210"/>
        <v>0</v>
      </c>
      <c r="FM62" s="25">
        <f t="shared" ca="1" si="211"/>
        <v>0</v>
      </c>
    </row>
    <row r="63" spans="2:169" ht="15" customHeight="1">
      <c r="B63" s="225">
        <v>55</v>
      </c>
      <c r="C63" s="307" t="s">
        <v>27</v>
      </c>
      <c r="D63" s="312" t="b">
        <v>0</v>
      </c>
      <c r="E63" s="312" t="b">
        <v>0</v>
      </c>
      <c r="F63" s="177" t="str">
        <f>INDEX('11_CATALOGO_CUENTAS'!$H$3:$H$85,$B63,1)</f>
        <v>MOTORES</v>
      </c>
      <c r="G63" s="175"/>
      <c r="H63" s="25">
        <f t="shared" ca="1" si="135"/>
        <v>0</v>
      </c>
      <c r="I63" s="25">
        <f t="shared" ca="1" si="135"/>
        <v>630</v>
      </c>
      <c r="J63" s="25">
        <f t="shared" ca="1" si="135"/>
        <v>2520</v>
      </c>
      <c r="K63" s="25">
        <f t="shared" ca="1" si="135"/>
        <v>2646</v>
      </c>
      <c r="L63" s="25">
        <f t="shared" ca="1" si="135"/>
        <v>2778.3000000000006</v>
      </c>
      <c r="M63" s="25">
        <f t="shared" ca="1" si="135"/>
        <v>2917.2150000000015</v>
      </c>
      <c r="O63" s="222"/>
      <c r="P63" s="222"/>
      <c r="Q63" s="222"/>
      <c r="R63" s="222"/>
      <c r="S63" s="222"/>
      <c r="T63" s="222"/>
      <c r="U63" s="222"/>
      <c r="V63" s="222"/>
      <c r="W63" s="222"/>
      <c r="X63" s="222"/>
      <c r="Y63" s="222"/>
      <c r="Z63" s="222"/>
      <c r="AA63" s="222"/>
      <c r="AB63" s="222"/>
      <c r="AC63" s="222"/>
      <c r="AD63" s="222"/>
      <c r="AE63" s="222"/>
      <c r="AF63" s="222"/>
      <c r="AG63" s="222">
        <v>105</v>
      </c>
      <c r="AH63" s="222">
        <v>105</v>
      </c>
      <c r="AI63" s="222">
        <v>105</v>
      </c>
      <c r="AJ63" s="222">
        <v>105</v>
      </c>
      <c r="AK63" s="222">
        <v>105</v>
      </c>
      <c r="AL63" s="222">
        <v>105</v>
      </c>
      <c r="AM63" s="222">
        <v>210</v>
      </c>
      <c r="AN63" s="222">
        <v>210</v>
      </c>
      <c r="AO63" s="222">
        <v>210</v>
      </c>
      <c r="AP63" s="222">
        <v>210</v>
      </c>
      <c r="AQ63" s="222">
        <v>210</v>
      </c>
      <c r="AR63" s="222">
        <v>210</v>
      </c>
      <c r="AS63" s="222">
        <v>210</v>
      </c>
      <c r="AT63" s="222">
        <v>210</v>
      </c>
      <c r="AU63" s="222">
        <v>210</v>
      </c>
      <c r="AV63" s="222">
        <v>210</v>
      </c>
      <c r="AW63" s="222">
        <v>210</v>
      </c>
      <c r="AX63" s="222">
        <v>210</v>
      </c>
      <c r="AY63" s="222">
        <v>220.5</v>
      </c>
      <c r="AZ63" s="222">
        <v>220.5</v>
      </c>
      <c r="BA63" s="222">
        <v>220.5</v>
      </c>
      <c r="BB63" s="222">
        <v>220.5</v>
      </c>
      <c r="BC63" s="222">
        <v>220.5</v>
      </c>
      <c r="BD63" s="222">
        <v>220.5</v>
      </c>
      <c r="BE63" s="222">
        <v>220.5</v>
      </c>
      <c r="BF63" s="222">
        <v>220.5</v>
      </c>
      <c r="BG63" s="222">
        <v>220.5</v>
      </c>
      <c r="BH63" s="222">
        <v>220.5</v>
      </c>
      <c r="BI63" s="222">
        <v>220.5</v>
      </c>
      <c r="BJ63" s="222">
        <v>220.5</v>
      </c>
      <c r="BK63" s="222">
        <v>231.52500000000001</v>
      </c>
      <c r="BL63" s="222">
        <v>231.52500000000001</v>
      </c>
      <c r="BM63" s="222">
        <v>231.52500000000001</v>
      </c>
      <c r="BN63" s="222">
        <v>231.52500000000001</v>
      </c>
      <c r="BO63" s="222">
        <v>231.52500000000001</v>
      </c>
      <c r="BP63" s="222">
        <v>231.52500000000001</v>
      </c>
      <c r="BQ63" s="222">
        <v>231.52500000000001</v>
      </c>
      <c r="BR63" s="222">
        <v>231.52500000000001</v>
      </c>
      <c r="BS63" s="222">
        <v>231.52500000000001</v>
      </c>
      <c r="BT63" s="222">
        <v>231.52500000000001</v>
      </c>
      <c r="BU63" s="222">
        <v>231.52500000000001</v>
      </c>
      <c r="BV63" s="222">
        <v>231.52500000000001</v>
      </c>
      <c r="BW63" s="222">
        <v>243.10125000000005</v>
      </c>
      <c r="BX63" s="222">
        <v>243.10125000000005</v>
      </c>
      <c r="BY63" s="222">
        <v>243.10125000000005</v>
      </c>
      <c r="BZ63" s="222">
        <v>243.10125000000005</v>
      </c>
      <c r="CA63" s="222">
        <v>243.10125000000005</v>
      </c>
      <c r="CB63" s="222">
        <v>243.10125000000005</v>
      </c>
      <c r="CC63" s="222">
        <v>243.10125000000005</v>
      </c>
      <c r="CD63" s="222">
        <v>243.10125000000005</v>
      </c>
      <c r="CE63" s="222">
        <v>243.10125000000005</v>
      </c>
      <c r="CF63" s="222">
        <v>243.10125000000005</v>
      </c>
      <c r="CG63" s="222">
        <v>243.10125000000005</v>
      </c>
      <c r="CH63" s="222">
        <v>243.10125000000005</v>
      </c>
      <c r="CJ63" s="285">
        <v>0</v>
      </c>
      <c r="CK63" s="286">
        <v>1</v>
      </c>
      <c r="CM63" s="25">
        <f t="shared" ca="1" si="139"/>
        <v>0</v>
      </c>
      <c r="CN63" s="25">
        <f t="shared" ca="1" si="139"/>
        <v>630</v>
      </c>
      <c r="CO63" s="25">
        <f t="shared" ca="1" si="139"/>
        <v>2520</v>
      </c>
      <c r="CP63" s="25">
        <f t="shared" ca="1" si="139"/>
        <v>2646</v>
      </c>
      <c r="CQ63" s="25">
        <f t="shared" ca="1" si="139"/>
        <v>2778.3000000000006</v>
      </c>
      <c r="CR63" s="25">
        <f t="shared" ca="1" si="139"/>
        <v>2917.2150000000015</v>
      </c>
      <c r="CT63" s="25">
        <f t="shared" ca="1" si="140"/>
        <v>0</v>
      </c>
      <c r="CU63" s="25">
        <f t="shared" ca="1" si="141"/>
        <v>0</v>
      </c>
      <c r="CV63" s="25">
        <f t="shared" ca="1" si="142"/>
        <v>0</v>
      </c>
      <c r="CW63" s="25">
        <f t="shared" ca="1" si="143"/>
        <v>0</v>
      </c>
      <c r="CX63" s="25">
        <f t="shared" ca="1" si="144"/>
        <v>0</v>
      </c>
      <c r="CY63" s="25">
        <f t="shared" ca="1" si="145"/>
        <v>0</v>
      </c>
      <c r="CZ63" s="25">
        <f t="shared" ca="1" si="146"/>
        <v>0</v>
      </c>
      <c r="DA63" s="25">
        <f t="shared" ca="1" si="147"/>
        <v>0</v>
      </c>
      <c r="DB63" s="25">
        <f t="shared" ca="1" si="148"/>
        <v>0</v>
      </c>
      <c r="DC63" s="25">
        <f t="shared" ca="1" si="149"/>
        <v>0</v>
      </c>
      <c r="DD63" s="25">
        <f t="shared" ca="1" si="150"/>
        <v>0</v>
      </c>
      <c r="DE63" s="25">
        <f t="shared" ca="1" si="151"/>
        <v>0</v>
      </c>
      <c r="DF63" s="25">
        <f t="shared" ca="1" si="152"/>
        <v>0</v>
      </c>
      <c r="DG63" s="25">
        <f t="shared" ca="1" si="153"/>
        <v>0</v>
      </c>
      <c r="DH63" s="25">
        <f t="shared" ca="1" si="154"/>
        <v>0</v>
      </c>
      <c r="DI63" s="25">
        <f t="shared" ca="1" si="155"/>
        <v>0</v>
      </c>
      <c r="DJ63" s="25">
        <f t="shared" ca="1" si="156"/>
        <v>0</v>
      </c>
      <c r="DK63" s="25">
        <f t="shared" ca="1" si="157"/>
        <v>0</v>
      </c>
      <c r="DL63" s="25">
        <f t="shared" ca="1" si="158"/>
        <v>105</v>
      </c>
      <c r="DM63" s="25">
        <f t="shared" ca="1" si="159"/>
        <v>105</v>
      </c>
      <c r="DN63" s="25">
        <f t="shared" ca="1" si="160"/>
        <v>105</v>
      </c>
      <c r="DO63" s="25">
        <f t="shared" ca="1" si="161"/>
        <v>105</v>
      </c>
      <c r="DP63" s="25">
        <f t="shared" ca="1" si="162"/>
        <v>105</v>
      </c>
      <c r="DQ63" s="25">
        <f t="shared" ca="1" si="163"/>
        <v>105</v>
      </c>
      <c r="DR63" s="25">
        <f t="shared" ca="1" si="164"/>
        <v>210</v>
      </c>
      <c r="DS63" s="25">
        <f t="shared" ca="1" si="165"/>
        <v>210</v>
      </c>
      <c r="DT63" s="25">
        <f t="shared" ca="1" si="166"/>
        <v>210</v>
      </c>
      <c r="DU63" s="25">
        <f t="shared" ca="1" si="167"/>
        <v>210</v>
      </c>
      <c r="DV63" s="25">
        <f t="shared" ca="1" si="168"/>
        <v>210</v>
      </c>
      <c r="DW63" s="25">
        <f t="shared" ca="1" si="169"/>
        <v>210</v>
      </c>
      <c r="DX63" s="25">
        <f t="shared" ca="1" si="170"/>
        <v>210</v>
      </c>
      <c r="DY63" s="25">
        <f t="shared" ca="1" si="171"/>
        <v>210</v>
      </c>
      <c r="DZ63" s="25">
        <f t="shared" ca="1" si="172"/>
        <v>210</v>
      </c>
      <c r="EA63" s="25">
        <f t="shared" ca="1" si="173"/>
        <v>210</v>
      </c>
      <c r="EB63" s="25">
        <f t="shared" ca="1" si="174"/>
        <v>210</v>
      </c>
      <c r="EC63" s="25">
        <f t="shared" ca="1" si="175"/>
        <v>210</v>
      </c>
      <c r="ED63" s="25">
        <f t="shared" ca="1" si="176"/>
        <v>220.5</v>
      </c>
      <c r="EE63" s="25">
        <f t="shared" ca="1" si="177"/>
        <v>220.5</v>
      </c>
      <c r="EF63" s="25">
        <f t="shared" ca="1" si="178"/>
        <v>220.5</v>
      </c>
      <c r="EG63" s="25">
        <f t="shared" ca="1" si="179"/>
        <v>220.5</v>
      </c>
      <c r="EH63" s="25">
        <f t="shared" ca="1" si="180"/>
        <v>220.5</v>
      </c>
      <c r="EI63" s="25">
        <f t="shared" ca="1" si="181"/>
        <v>220.5</v>
      </c>
      <c r="EJ63" s="25">
        <f t="shared" ca="1" si="182"/>
        <v>220.5</v>
      </c>
      <c r="EK63" s="25">
        <f t="shared" ca="1" si="183"/>
        <v>220.5</v>
      </c>
      <c r="EL63" s="25">
        <f t="shared" ca="1" si="184"/>
        <v>220.5</v>
      </c>
      <c r="EM63" s="25">
        <f t="shared" ca="1" si="185"/>
        <v>220.5</v>
      </c>
      <c r="EN63" s="25">
        <f t="shared" ca="1" si="186"/>
        <v>220.5</v>
      </c>
      <c r="EO63" s="25">
        <f t="shared" ca="1" si="187"/>
        <v>220.5</v>
      </c>
      <c r="EP63" s="25">
        <f t="shared" ca="1" si="188"/>
        <v>231.52500000000001</v>
      </c>
      <c r="EQ63" s="25">
        <f t="shared" ca="1" si="189"/>
        <v>231.52500000000001</v>
      </c>
      <c r="ER63" s="25">
        <f t="shared" ca="1" si="190"/>
        <v>231.52500000000001</v>
      </c>
      <c r="ES63" s="25">
        <f t="shared" ca="1" si="191"/>
        <v>231.52500000000001</v>
      </c>
      <c r="ET63" s="25">
        <f t="shared" ca="1" si="192"/>
        <v>231.52500000000001</v>
      </c>
      <c r="EU63" s="25">
        <f t="shared" ca="1" si="193"/>
        <v>231.52500000000001</v>
      </c>
      <c r="EV63" s="25">
        <f t="shared" ca="1" si="194"/>
        <v>231.52500000000001</v>
      </c>
      <c r="EW63" s="25">
        <f t="shared" ca="1" si="195"/>
        <v>231.52500000000001</v>
      </c>
      <c r="EX63" s="25">
        <f t="shared" ca="1" si="196"/>
        <v>231.52500000000001</v>
      </c>
      <c r="EY63" s="25">
        <f t="shared" ca="1" si="197"/>
        <v>231.52500000000001</v>
      </c>
      <c r="EZ63" s="25">
        <f t="shared" ca="1" si="198"/>
        <v>231.52500000000001</v>
      </c>
      <c r="FA63" s="25">
        <f t="shared" ca="1" si="199"/>
        <v>231.52500000000001</v>
      </c>
      <c r="FB63" s="25">
        <f t="shared" ca="1" si="200"/>
        <v>243.10125000000005</v>
      </c>
      <c r="FC63" s="25">
        <f t="shared" ca="1" si="201"/>
        <v>243.10125000000005</v>
      </c>
      <c r="FD63" s="25">
        <f t="shared" ca="1" si="202"/>
        <v>243.10125000000005</v>
      </c>
      <c r="FE63" s="25">
        <f t="shared" ca="1" si="203"/>
        <v>243.10125000000005</v>
      </c>
      <c r="FF63" s="25">
        <f t="shared" ca="1" si="204"/>
        <v>243.10125000000005</v>
      </c>
      <c r="FG63" s="25">
        <f t="shared" ca="1" si="205"/>
        <v>243.10125000000005</v>
      </c>
      <c r="FH63" s="25">
        <f t="shared" ca="1" si="206"/>
        <v>243.10125000000005</v>
      </c>
      <c r="FI63" s="25">
        <f t="shared" ca="1" si="207"/>
        <v>243.10125000000005</v>
      </c>
      <c r="FJ63" s="25">
        <f t="shared" ca="1" si="208"/>
        <v>243.10125000000005</v>
      </c>
      <c r="FK63" s="25">
        <f t="shared" ca="1" si="209"/>
        <v>243.10125000000005</v>
      </c>
      <c r="FL63" s="25">
        <f t="shared" ca="1" si="210"/>
        <v>243.10125000000005</v>
      </c>
      <c r="FM63" s="25">
        <f t="shared" ca="1" si="211"/>
        <v>243.10125000000005</v>
      </c>
    </row>
    <row r="64" spans="2:169" ht="15" customHeight="1">
      <c r="B64" s="225">
        <v>56</v>
      </c>
      <c r="C64" s="307" t="s">
        <v>27</v>
      </c>
      <c r="D64" s="312" t="b">
        <v>0</v>
      </c>
      <c r="E64" s="312" t="b">
        <v>0</v>
      </c>
      <c r="F64" s="177" t="str">
        <f>INDEX('11_CATALOGO_CUENTAS'!$H$3:$H$85,$B64,1)</f>
        <v>VEHICULOS</v>
      </c>
      <c r="G64" s="175"/>
      <c r="H64" s="25">
        <f t="shared" ca="1" si="135"/>
        <v>1987.8000000000002</v>
      </c>
      <c r="I64" s="25">
        <f t="shared" ca="1" si="135"/>
        <v>2087.1899999999996</v>
      </c>
      <c r="J64" s="25">
        <f t="shared" ca="1" si="135"/>
        <v>2191.5494999999996</v>
      </c>
      <c r="K64" s="25">
        <f t="shared" ca="1" si="135"/>
        <v>2301.1269750000001</v>
      </c>
      <c r="L64" s="25">
        <f t="shared" ca="1" si="135"/>
        <v>2416.1833237500009</v>
      </c>
      <c r="M64" s="25">
        <f t="shared" ca="1" si="135"/>
        <v>2536.9924899375005</v>
      </c>
      <c r="O64" s="222">
        <v>150</v>
      </c>
      <c r="P64" s="222">
        <v>171.4</v>
      </c>
      <c r="Q64" s="222">
        <v>187.9</v>
      </c>
      <c r="R64" s="222">
        <v>180</v>
      </c>
      <c r="S64" s="222">
        <v>180.1</v>
      </c>
      <c r="T64" s="222">
        <v>144.80000000000001</v>
      </c>
      <c r="U64" s="222">
        <v>140.69999999999999</v>
      </c>
      <c r="V64" s="222">
        <v>145.4</v>
      </c>
      <c r="W64" s="222">
        <v>150</v>
      </c>
      <c r="X64" s="222">
        <v>137.5</v>
      </c>
      <c r="Y64" s="222">
        <v>200</v>
      </c>
      <c r="Z64" s="222">
        <v>200</v>
      </c>
      <c r="AA64" s="222">
        <v>173.9325</v>
      </c>
      <c r="AB64" s="222">
        <v>173.9325</v>
      </c>
      <c r="AC64" s="222">
        <v>173.9325</v>
      </c>
      <c r="AD64" s="222">
        <v>173.9325</v>
      </c>
      <c r="AE64" s="222">
        <v>173.9325</v>
      </c>
      <c r="AF64" s="222">
        <v>173.9325</v>
      </c>
      <c r="AG64" s="222">
        <v>173.9325</v>
      </c>
      <c r="AH64" s="222">
        <v>173.9325</v>
      </c>
      <c r="AI64" s="222">
        <v>173.9325</v>
      </c>
      <c r="AJ64" s="222">
        <v>173.9325</v>
      </c>
      <c r="AK64" s="222">
        <v>173.9325</v>
      </c>
      <c r="AL64" s="222">
        <v>173.9325</v>
      </c>
      <c r="AM64" s="222">
        <v>182.62912499999996</v>
      </c>
      <c r="AN64" s="222">
        <v>182.62912499999996</v>
      </c>
      <c r="AO64" s="222">
        <v>182.62912499999996</v>
      </c>
      <c r="AP64" s="222">
        <v>182.62912499999996</v>
      </c>
      <c r="AQ64" s="222">
        <v>182.62912499999996</v>
      </c>
      <c r="AR64" s="222">
        <v>182.62912499999996</v>
      </c>
      <c r="AS64" s="222">
        <v>182.62912499999996</v>
      </c>
      <c r="AT64" s="222">
        <v>182.62912499999996</v>
      </c>
      <c r="AU64" s="222">
        <v>182.62912499999996</v>
      </c>
      <c r="AV64" s="222">
        <v>182.62912499999996</v>
      </c>
      <c r="AW64" s="222">
        <v>182.62912499999996</v>
      </c>
      <c r="AX64" s="222">
        <v>182.62912499999996</v>
      </c>
      <c r="AY64" s="222">
        <v>191.76058124999997</v>
      </c>
      <c r="AZ64" s="222">
        <v>191.76058124999997</v>
      </c>
      <c r="BA64" s="222">
        <v>191.76058124999997</v>
      </c>
      <c r="BB64" s="222">
        <v>191.76058124999997</v>
      </c>
      <c r="BC64" s="222">
        <v>191.76058124999997</v>
      </c>
      <c r="BD64" s="222">
        <v>191.76058124999997</v>
      </c>
      <c r="BE64" s="222">
        <v>191.76058124999997</v>
      </c>
      <c r="BF64" s="222">
        <v>191.76058124999997</v>
      </c>
      <c r="BG64" s="222">
        <v>191.76058124999997</v>
      </c>
      <c r="BH64" s="222">
        <v>191.76058124999997</v>
      </c>
      <c r="BI64" s="222">
        <v>191.76058124999997</v>
      </c>
      <c r="BJ64" s="222">
        <v>191.76058124999997</v>
      </c>
      <c r="BK64" s="222">
        <v>201.34861031250003</v>
      </c>
      <c r="BL64" s="222">
        <v>201.34861031250003</v>
      </c>
      <c r="BM64" s="222">
        <v>201.34861031250003</v>
      </c>
      <c r="BN64" s="222">
        <v>201.34861031250003</v>
      </c>
      <c r="BO64" s="222">
        <v>201.34861031250003</v>
      </c>
      <c r="BP64" s="222">
        <v>201.34861031250003</v>
      </c>
      <c r="BQ64" s="222">
        <v>201.34861031250003</v>
      </c>
      <c r="BR64" s="222">
        <v>201.34861031250003</v>
      </c>
      <c r="BS64" s="222">
        <v>201.34861031250003</v>
      </c>
      <c r="BT64" s="222">
        <v>201.34861031250003</v>
      </c>
      <c r="BU64" s="222">
        <v>201.34861031250003</v>
      </c>
      <c r="BV64" s="222">
        <v>201.34861031250003</v>
      </c>
      <c r="BW64" s="222">
        <v>211.41604082812509</v>
      </c>
      <c r="BX64" s="222">
        <v>211.41604082812509</v>
      </c>
      <c r="BY64" s="222">
        <v>211.41604082812509</v>
      </c>
      <c r="BZ64" s="222">
        <v>211.41604082812509</v>
      </c>
      <c r="CA64" s="222">
        <v>211.41604082812509</v>
      </c>
      <c r="CB64" s="222">
        <v>211.41604082812509</v>
      </c>
      <c r="CC64" s="222">
        <v>211.41604082812509</v>
      </c>
      <c r="CD64" s="222">
        <v>211.41604082812509</v>
      </c>
      <c r="CE64" s="222">
        <v>211.41604082812509</v>
      </c>
      <c r="CF64" s="222">
        <v>211.41604082812509</v>
      </c>
      <c r="CG64" s="222">
        <v>211.41604082812509</v>
      </c>
      <c r="CH64" s="222">
        <v>211.41604082812509</v>
      </c>
      <c r="CJ64" s="285">
        <v>0</v>
      </c>
      <c r="CK64" s="286">
        <v>1</v>
      </c>
      <c r="CM64" s="25">
        <f t="shared" ca="1" si="139"/>
        <v>1987.8000000000002</v>
      </c>
      <c r="CN64" s="25">
        <f t="shared" ca="1" si="139"/>
        <v>2087.1899999999996</v>
      </c>
      <c r="CO64" s="25">
        <f t="shared" ca="1" si="139"/>
        <v>2191.5494999999996</v>
      </c>
      <c r="CP64" s="25">
        <f t="shared" ca="1" si="139"/>
        <v>2301.1269750000001</v>
      </c>
      <c r="CQ64" s="25">
        <f t="shared" ca="1" si="139"/>
        <v>2416.1833237500009</v>
      </c>
      <c r="CR64" s="25">
        <f t="shared" ca="1" si="139"/>
        <v>2536.9924899375005</v>
      </c>
      <c r="CT64" s="25">
        <f t="shared" ca="1" si="140"/>
        <v>150</v>
      </c>
      <c r="CU64" s="25">
        <f t="shared" ca="1" si="141"/>
        <v>171.4</v>
      </c>
      <c r="CV64" s="25">
        <f t="shared" ca="1" si="142"/>
        <v>187.9</v>
      </c>
      <c r="CW64" s="25">
        <f t="shared" ca="1" si="143"/>
        <v>180</v>
      </c>
      <c r="CX64" s="25">
        <f t="shared" ca="1" si="144"/>
        <v>180.1</v>
      </c>
      <c r="CY64" s="25">
        <f t="shared" ca="1" si="145"/>
        <v>144.80000000000001</v>
      </c>
      <c r="CZ64" s="25">
        <f t="shared" ca="1" si="146"/>
        <v>140.69999999999999</v>
      </c>
      <c r="DA64" s="25">
        <f t="shared" ca="1" si="147"/>
        <v>145.4</v>
      </c>
      <c r="DB64" s="25">
        <f t="shared" ca="1" si="148"/>
        <v>150</v>
      </c>
      <c r="DC64" s="25">
        <f t="shared" ca="1" si="149"/>
        <v>137.5</v>
      </c>
      <c r="DD64" s="25">
        <f t="shared" ca="1" si="150"/>
        <v>200</v>
      </c>
      <c r="DE64" s="25">
        <f t="shared" ca="1" si="151"/>
        <v>200</v>
      </c>
      <c r="DF64" s="25">
        <f t="shared" ca="1" si="152"/>
        <v>173.9325</v>
      </c>
      <c r="DG64" s="25">
        <f t="shared" ca="1" si="153"/>
        <v>173.9325</v>
      </c>
      <c r="DH64" s="25">
        <f t="shared" ca="1" si="154"/>
        <v>173.9325</v>
      </c>
      <c r="DI64" s="25">
        <f t="shared" ca="1" si="155"/>
        <v>173.9325</v>
      </c>
      <c r="DJ64" s="25">
        <f t="shared" ca="1" si="156"/>
        <v>173.9325</v>
      </c>
      <c r="DK64" s="25">
        <f t="shared" ca="1" si="157"/>
        <v>173.9325</v>
      </c>
      <c r="DL64" s="25">
        <f t="shared" ca="1" si="158"/>
        <v>173.9325</v>
      </c>
      <c r="DM64" s="25">
        <f t="shared" ca="1" si="159"/>
        <v>173.9325</v>
      </c>
      <c r="DN64" s="25">
        <f t="shared" ca="1" si="160"/>
        <v>173.9325</v>
      </c>
      <c r="DO64" s="25">
        <f t="shared" ca="1" si="161"/>
        <v>173.9325</v>
      </c>
      <c r="DP64" s="25">
        <f t="shared" ca="1" si="162"/>
        <v>173.9325</v>
      </c>
      <c r="DQ64" s="25">
        <f t="shared" ca="1" si="163"/>
        <v>173.9325</v>
      </c>
      <c r="DR64" s="25">
        <f t="shared" ca="1" si="164"/>
        <v>182.62912499999996</v>
      </c>
      <c r="DS64" s="25">
        <f t="shared" ca="1" si="165"/>
        <v>182.62912499999996</v>
      </c>
      <c r="DT64" s="25">
        <f t="shared" ca="1" si="166"/>
        <v>182.62912499999996</v>
      </c>
      <c r="DU64" s="25">
        <f t="shared" ca="1" si="167"/>
        <v>182.62912499999996</v>
      </c>
      <c r="DV64" s="25">
        <f t="shared" ca="1" si="168"/>
        <v>182.62912499999996</v>
      </c>
      <c r="DW64" s="25">
        <f t="shared" ca="1" si="169"/>
        <v>182.62912499999996</v>
      </c>
      <c r="DX64" s="25">
        <f t="shared" ca="1" si="170"/>
        <v>182.62912499999996</v>
      </c>
      <c r="DY64" s="25">
        <f t="shared" ca="1" si="171"/>
        <v>182.62912499999996</v>
      </c>
      <c r="DZ64" s="25">
        <f t="shared" ca="1" si="172"/>
        <v>182.62912499999996</v>
      </c>
      <c r="EA64" s="25">
        <f t="shared" ca="1" si="173"/>
        <v>182.62912499999996</v>
      </c>
      <c r="EB64" s="25">
        <f t="shared" ca="1" si="174"/>
        <v>182.62912499999996</v>
      </c>
      <c r="EC64" s="25">
        <f t="shared" ca="1" si="175"/>
        <v>182.62912499999996</v>
      </c>
      <c r="ED64" s="25">
        <f t="shared" ca="1" si="176"/>
        <v>191.76058124999997</v>
      </c>
      <c r="EE64" s="25">
        <f t="shared" ca="1" si="177"/>
        <v>191.76058124999997</v>
      </c>
      <c r="EF64" s="25">
        <f t="shared" ca="1" si="178"/>
        <v>191.76058124999997</v>
      </c>
      <c r="EG64" s="25">
        <f t="shared" ca="1" si="179"/>
        <v>191.76058124999997</v>
      </c>
      <c r="EH64" s="25">
        <f t="shared" ca="1" si="180"/>
        <v>191.76058124999997</v>
      </c>
      <c r="EI64" s="25">
        <f t="shared" ca="1" si="181"/>
        <v>191.76058124999997</v>
      </c>
      <c r="EJ64" s="25">
        <f t="shared" ca="1" si="182"/>
        <v>191.76058124999997</v>
      </c>
      <c r="EK64" s="25">
        <f t="shared" ca="1" si="183"/>
        <v>191.76058124999997</v>
      </c>
      <c r="EL64" s="25">
        <f t="shared" ca="1" si="184"/>
        <v>191.76058124999997</v>
      </c>
      <c r="EM64" s="25">
        <f t="shared" ca="1" si="185"/>
        <v>191.76058124999997</v>
      </c>
      <c r="EN64" s="25">
        <f t="shared" ca="1" si="186"/>
        <v>191.76058124999997</v>
      </c>
      <c r="EO64" s="25">
        <f t="shared" ca="1" si="187"/>
        <v>191.76058124999997</v>
      </c>
      <c r="EP64" s="25">
        <f t="shared" ca="1" si="188"/>
        <v>201.34861031250003</v>
      </c>
      <c r="EQ64" s="25">
        <f t="shared" ca="1" si="189"/>
        <v>201.34861031250003</v>
      </c>
      <c r="ER64" s="25">
        <f t="shared" ca="1" si="190"/>
        <v>201.34861031250003</v>
      </c>
      <c r="ES64" s="25">
        <f t="shared" ca="1" si="191"/>
        <v>201.34861031250003</v>
      </c>
      <c r="ET64" s="25">
        <f t="shared" ca="1" si="192"/>
        <v>201.34861031250003</v>
      </c>
      <c r="EU64" s="25">
        <f t="shared" ca="1" si="193"/>
        <v>201.34861031250003</v>
      </c>
      <c r="EV64" s="25">
        <f t="shared" ca="1" si="194"/>
        <v>201.34861031250003</v>
      </c>
      <c r="EW64" s="25">
        <f t="shared" ca="1" si="195"/>
        <v>201.34861031250003</v>
      </c>
      <c r="EX64" s="25">
        <f t="shared" ca="1" si="196"/>
        <v>201.34861031250003</v>
      </c>
      <c r="EY64" s="25">
        <f t="shared" ca="1" si="197"/>
        <v>201.34861031250003</v>
      </c>
      <c r="EZ64" s="25">
        <f t="shared" ca="1" si="198"/>
        <v>201.34861031250003</v>
      </c>
      <c r="FA64" s="25">
        <f t="shared" ca="1" si="199"/>
        <v>201.34861031250003</v>
      </c>
      <c r="FB64" s="25">
        <f t="shared" ca="1" si="200"/>
        <v>211.41604082812509</v>
      </c>
      <c r="FC64" s="25">
        <f t="shared" ca="1" si="201"/>
        <v>211.41604082812509</v>
      </c>
      <c r="FD64" s="25">
        <f t="shared" ca="1" si="202"/>
        <v>211.41604082812509</v>
      </c>
      <c r="FE64" s="25">
        <f t="shared" ca="1" si="203"/>
        <v>211.41604082812509</v>
      </c>
      <c r="FF64" s="25">
        <f t="shared" ca="1" si="204"/>
        <v>211.41604082812509</v>
      </c>
      <c r="FG64" s="25">
        <f t="shared" ca="1" si="205"/>
        <v>211.41604082812509</v>
      </c>
      <c r="FH64" s="25">
        <f t="shared" ca="1" si="206"/>
        <v>211.41604082812509</v>
      </c>
      <c r="FI64" s="25">
        <f t="shared" ca="1" si="207"/>
        <v>211.41604082812509</v>
      </c>
      <c r="FJ64" s="25">
        <f t="shared" ca="1" si="208"/>
        <v>211.41604082812509</v>
      </c>
      <c r="FK64" s="25">
        <f t="shared" ca="1" si="209"/>
        <v>211.41604082812509</v>
      </c>
      <c r="FL64" s="25">
        <f t="shared" ca="1" si="210"/>
        <v>211.41604082812509</v>
      </c>
      <c r="FM64" s="25">
        <f t="shared" ca="1" si="211"/>
        <v>211.41604082812509</v>
      </c>
    </row>
    <row r="65" spans="2:169" ht="15" customHeight="1">
      <c r="C65" s="307" t="s">
        <v>27</v>
      </c>
      <c r="D65" s="312" t="b">
        <v>0</v>
      </c>
      <c r="E65" s="312" t="b">
        <v>1</v>
      </c>
      <c r="F65" s="227" t="s">
        <v>117</v>
      </c>
      <c r="G65" s="175"/>
      <c r="H65" s="25">
        <f t="shared" ca="1" si="135"/>
        <v>3364.8195400252534</v>
      </c>
      <c r="I65" s="25">
        <f t="shared" ca="1" si="135"/>
        <v>3533.0605170265158</v>
      </c>
      <c r="J65" s="25">
        <f t="shared" ca="1" si="135"/>
        <v>1575</v>
      </c>
      <c r="K65" s="25">
        <f t="shared" ca="1" si="135"/>
        <v>1653.75</v>
      </c>
      <c r="L65" s="25">
        <f t="shared" ca="1" si="135"/>
        <v>1736.4375</v>
      </c>
      <c r="M65" s="25">
        <f t="shared" ca="1" si="135"/>
        <v>1823.2593750000003</v>
      </c>
      <c r="O65" s="222">
        <v>311.63529999999997</v>
      </c>
      <c r="P65" s="222">
        <v>118.68574818181834</v>
      </c>
      <c r="Q65" s="222">
        <v>151.15654818181787</v>
      </c>
      <c r="R65" s="222">
        <v>206.11294373737391</v>
      </c>
      <c r="S65" s="222">
        <v>224.30551998737386</v>
      </c>
      <c r="T65" s="222">
        <v>289.45486998737368</v>
      </c>
      <c r="U65" s="222">
        <v>325.33898748737431</v>
      </c>
      <c r="V65" s="222">
        <v>481.2712299873736</v>
      </c>
      <c r="W65" s="222">
        <v>263.19465248737299</v>
      </c>
      <c r="X65" s="222">
        <v>239.06373998737428</v>
      </c>
      <c r="Y65" s="222">
        <v>377.3</v>
      </c>
      <c r="Z65" s="222">
        <v>377.3</v>
      </c>
      <c r="AA65" s="222">
        <v>294.42170975220967</v>
      </c>
      <c r="AB65" s="222">
        <v>294.42170975220967</v>
      </c>
      <c r="AC65" s="222">
        <v>294.42170975220967</v>
      </c>
      <c r="AD65" s="222">
        <v>294.42170975220967</v>
      </c>
      <c r="AE65" s="222">
        <v>294.42170975220967</v>
      </c>
      <c r="AF65" s="222">
        <v>294.42170975220967</v>
      </c>
      <c r="AG65" s="222">
        <v>294.42170975220967</v>
      </c>
      <c r="AH65" s="222">
        <v>294.42170975220967</v>
      </c>
      <c r="AI65" s="222">
        <v>294.42170975220967</v>
      </c>
      <c r="AJ65" s="222">
        <v>294.42170975220967</v>
      </c>
      <c r="AK65" s="222">
        <v>294.42170975220967</v>
      </c>
      <c r="AL65" s="222">
        <v>294.42170975220967</v>
      </c>
      <c r="AM65" s="222">
        <v>131.25</v>
      </c>
      <c r="AN65" s="222">
        <v>131.25</v>
      </c>
      <c r="AO65" s="222">
        <v>131.25</v>
      </c>
      <c r="AP65" s="222">
        <v>131.25</v>
      </c>
      <c r="AQ65" s="222">
        <v>131.25</v>
      </c>
      <c r="AR65" s="222">
        <v>131.25</v>
      </c>
      <c r="AS65" s="222">
        <v>131.25</v>
      </c>
      <c r="AT65" s="222">
        <v>131.25</v>
      </c>
      <c r="AU65" s="222">
        <v>131.25</v>
      </c>
      <c r="AV65" s="222">
        <v>131.25</v>
      </c>
      <c r="AW65" s="222">
        <v>131.25</v>
      </c>
      <c r="AX65" s="222">
        <v>131.25</v>
      </c>
      <c r="AY65" s="222">
        <v>137.8125</v>
      </c>
      <c r="AZ65" s="222">
        <v>137.8125</v>
      </c>
      <c r="BA65" s="222">
        <v>137.8125</v>
      </c>
      <c r="BB65" s="222">
        <v>137.8125</v>
      </c>
      <c r="BC65" s="222">
        <v>137.8125</v>
      </c>
      <c r="BD65" s="222">
        <v>137.8125</v>
      </c>
      <c r="BE65" s="222">
        <v>137.8125</v>
      </c>
      <c r="BF65" s="222">
        <v>137.8125</v>
      </c>
      <c r="BG65" s="222">
        <v>137.8125</v>
      </c>
      <c r="BH65" s="222">
        <v>137.8125</v>
      </c>
      <c r="BI65" s="222">
        <v>137.8125</v>
      </c>
      <c r="BJ65" s="222">
        <v>137.8125</v>
      </c>
      <c r="BK65" s="222">
        <v>144.703125</v>
      </c>
      <c r="BL65" s="222">
        <v>144.703125</v>
      </c>
      <c r="BM65" s="222">
        <v>144.703125</v>
      </c>
      <c r="BN65" s="222">
        <v>144.703125</v>
      </c>
      <c r="BO65" s="222">
        <v>144.703125</v>
      </c>
      <c r="BP65" s="222">
        <v>144.703125</v>
      </c>
      <c r="BQ65" s="222">
        <v>144.703125</v>
      </c>
      <c r="BR65" s="222">
        <v>144.703125</v>
      </c>
      <c r="BS65" s="222">
        <v>144.703125</v>
      </c>
      <c r="BT65" s="222">
        <v>144.703125</v>
      </c>
      <c r="BU65" s="222">
        <v>144.703125</v>
      </c>
      <c r="BV65" s="222">
        <v>144.703125</v>
      </c>
      <c r="BW65" s="222">
        <v>151.93828125000002</v>
      </c>
      <c r="BX65" s="222">
        <v>151.93828125000002</v>
      </c>
      <c r="BY65" s="222">
        <v>151.93828125000002</v>
      </c>
      <c r="BZ65" s="222">
        <v>151.93828125000002</v>
      </c>
      <c r="CA65" s="222">
        <v>151.93828125000002</v>
      </c>
      <c r="CB65" s="222">
        <v>151.93828125000002</v>
      </c>
      <c r="CC65" s="222">
        <v>151.93828125000002</v>
      </c>
      <c r="CD65" s="222">
        <v>151.93828125000002</v>
      </c>
      <c r="CE65" s="222">
        <v>151.93828125000002</v>
      </c>
      <c r="CF65" s="222">
        <v>151.93828125000002</v>
      </c>
      <c r="CG65" s="222">
        <v>151.93828125000002</v>
      </c>
      <c r="CH65" s="222">
        <v>151.93828125000002</v>
      </c>
      <c r="CJ65" s="285">
        <v>0</v>
      </c>
      <c r="CK65" s="286">
        <v>1</v>
      </c>
      <c r="CM65" s="25">
        <f t="shared" ca="1" si="139"/>
        <v>3364.8195400252534</v>
      </c>
      <c r="CN65" s="25">
        <f t="shared" ca="1" si="139"/>
        <v>3533.0605170265158</v>
      </c>
      <c r="CO65" s="25">
        <f t="shared" ca="1" si="139"/>
        <v>1575</v>
      </c>
      <c r="CP65" s="25">
        <f t="shared" ca="1" si="139"/>
        <v>1653.75</v>
      </c>
      <c r="CQ65" s="25">
        <f t="shared" ca="1" si="139"/>
        <v>1736.4375</v>
      </c>
      <c r="CR65" s="25">
        <f t="shared" ca="1" si="139"/>
        <v>1823.2593750000003</v>
      </c>
      <c r="CT65" s="25">
        <f t="shared" ca="1" si="140"/>
        <v>311.63529999999997</v>
      </c>
      <c r="CU65" s="25">
        <f t="shared" ca="1" si="141"/>
        <v>118.68574818181834</v>
      </c>
      <c r="CV65" s="25">
        <f t="shared" ca="1" si="142"/>
        <v>151.15654818181787</v>
      </c>
      <c r="CW65" s="25">
        <f t="shared" ca="1" si="143"/>
        <v>206.11294373737391</v>
      </c>
      <c r="CX65" s="25">
        <f t="shared" ca="1" si="144"/>
        <v>224.30551998737386</v>
      </c>
      <c r="CY65" s="25">
        <f t="shared" ca="1" si="145"/>
        <v>289.45486998737368</v>
      </c>
      <c r="CZ65" s="25">
        <f t="shared" ca="1" si="146"/>
        <v>325.33898748737431</v>
      </c>
      <c r="DA65" s="25">
        <f t="shared" ca="1" si="147"/>
        <v>481.2712299873736</v>
      </c>
      <c r="DB65" s="25">
        <f t="shared" ca="1" si="148"/>
        <v>263.19465248737299</v>
      </c>
      <c r="DC65" s="25">
        <f t="shared" ca="1" si="149"/>
        <v>239.06373998737428</v>
      </c>
      <c r="DD65" s="25">
        <f t="shared" ca="1" si="150"/>
        <v>377.3</v>
      </c>
      <c r="DE65" s="25">
        <f t="shared" ca="1" si="151"/>
        <v>377.3</v>
      </c>
      <c r="DF65" s="25">
        <f t="shared" ca="1" si="152"/>
        <v>294.42170975220967</v>
      </c>
      <c r="DG65" s="25">
        <f t="shared" ca="1" si="153"/>
        <v>294.42170975220967</v>
      </c>
      <c r="DH65" s="25">
        <f t="shared" ca="1" si="154"/>
        <v>294.42170975220967</v>
      </c>
      <c r="DI65" s="25">
        <f t="shared" ca="1" si="155"/>
        <v>294.42170975220967</v>
      </c>
      <c r="DJ65" s="25">
        <f t="shared" ca="1" si="156"/>
        <v>294.42170975220967</v>
      </c>
      <c r="DK65" s="25">
        <f t="shared" ca="1" si="157"/>
        <v>294.42170975220967</v>
      </c>
      <c r="DL65" s="25">
        <f t="shared" ca="1" si="158"/>
        <v>294.42170975220967</v>
      </c>
      <c r="DM65" s="25">
        <f t="shared" ca="1" si="159"/>
        <v>294.42170975220967</v>
      </c>
      <c r="DN65" s="25">
        <f t="shared" ca="1" si="160"/>
        <v>294.42170975220967</v>
      </c>
      <c r="DO65" s="25">
        <f t="shared" ca="1" si="161"/>
        <v>294.42170975220967</v>
      </c>
      <c r="DP65" s="25">
        <f t="shared" ca="1" si="162"/>
        <v>294.42170975220967</v>
      </c>
      <c r="DQ65" s="25">
        <f t="shared" ca="1" si="163"/>
        <v>294.42170975220967</v>
      </c>
      <c r="DR65" s="25">
        <f t="shared" ca="1" si="164"/>
        <v>131.25</v>
      </c>
      <c r="DS65" s="25">
        <f t="shared" ca="1" si="165"/>
        <v>131.25</v>
      </c>
      <c r="DT65" s="25">
        <f t="shared" ca="1" si="166"/>
        <v>131.25</v>
      </c>
      <c r="DU65" s="25">
        <f t="shared" ca="1" si="167"/>
        <v>131.25</v>
      </c>
      <c r="DV65" s="25">
        <f t="shared" ca="1" si="168"/>
        <v>131.25</v>
      </c>
      <c r="DW65" s="25">
        <f t="shared" ca="1" si="169"/>
        <v>131.25</v>
      </c>
      <c r="DX65" s="25">
        <f t="shared" ca="1" si="170"/>
        <v>131.25</v>
      </c>
      <c r="DY65" s="25">
        <f t="shared" ca="1" si="171"/>
        <v>131.25</v>
      </c>
      <c r="DZ65" s="25">
        <f t="shared" ca="1" si="172"/>
        <v>131.25</v>
      </c>
      <c r="EA65" s="25">
        <f t="shared" ca="1" si="173"/>
        <v>131.25</v>
      </c>
      <c r="EB65" s="25">
        <f t="shared" ca="1" si="174"/>
        <v>131.25</v>
      </c>
      <c r="EC65" s="25">
        <f t="shared" ca="1" si="175"/>
        <v>131.25</v>
      </c>
      <c r="ED65" s="25">
        <f t="shared" ca="1" si="176"/>
        <v>137.8125</v>
      </c>
      <c r="EE65" s="25">
        <f t="shared" ca="1" si="177"/>
        <v>137.8125</v>
      </c>
      <c r="EF65" s="25">
        <f t="shared" ca="1" si="178"/>
        <v>137.8125</v>
      </c>
      <c r="EG65" s="25">
        <f t="shared" ca="1" si="179"/>
        <v>137.8125</v>
      </c>
      <c r="EH65" s="25">
        <f t="shared" ca="1" si="180"/>
        <v>137.8125</v>
      </c>
      <c r="EI65" s="25">
        <f t="shared" ca="1" si="181"/>
        <v>137.8125</v>
      </c>
      <c r="EJ65" s="25">
        <f t="shared" ca="1" si="182"/>
        <v>137.8125</v>
      </c>
      <c r="EK65" s="25">
        <f t="shared" ca="1" si="183"/>
        <v>137.8125</v>
      </c>
      <c r="EL65" s="25">
        <f t="shared" ca="1" si="184"/>
        <v>137.8125</v>
      </c>
      <c r="EM65" s="25">
        <f t="shared" ca="1" si="185"/>
        <v>137.8125</v>
      </c>
      <c r="EN65" s="25">
        <f t="shared" ca="1" si="186"/>
        <v>137.8125</v>
      </c>
      <c r="EO65" s="25">
        <f t="shared" ca="1" si="187"/>
        <v>137.8125</v>
      </c>
      <c r="EP65" s="25">
        <f t="shared" ca="1" si="188"/>
        <v>144.703125</v>
      </c>
      <c r="EQ65" s="25">
        <f t="shared" ca="1" si="189"/>
        <v>144.703125</v>
      </c>
      <c r="ER65" s="25">
        <f t="shared" ca="1" si="190"/>
        <v>144.703125</v>
      </c>
      <c r="ES65" s="25">
        <f t="shared" ca="1" si="191"/>
        <v>144.703125</v>
      </c>
      <c r="ET65" s="25">
        <f t="shared" ca="1" si="192"/>
        <v>144.703125</v>
      </c>
      <c r="EU65" s="25">
        <f t="shared" ca="1" si="193"/>
        <v>144.703125</v>
      </c>
      <c r="EV65" s="25">
        <f t="shared" ca="1" si="194"/>
        <v>144.703125</v>
      </c>
      <c r="EW65" s="25">
        <f t="shared" ca="1" si="195"/>
        <v>144.703125</v>
      </c>
      <c r="EX65" s="25">
        <f t="shared" ca="1" si="196"/>
        <v>144.703125</v>
      </c>
      <c r="EY65" s="25">
        <f t="shared" ca="1" si="197"/>
        <v>144.703125</v>
      </c>
      <c r="EZ65" s="25">
        <f t="shared" ca="1" si="198"/>
        <v>144.703125</v>
      </c>
      <c r="FA65" s="25">
        <f t="shared" ca="1" si="199"/>
        <v>144.703125</v>
      </c>
      <c r="FB65" s="25">
        <f t="shared" ca="1" si="200"/>
        <v>151.93828125000002</v>
      </c>
      <c r="FC65" s="25">
        <f t="shared" ca="1" si="201"/>
        <v>151.93828125000002</v>
      </c>
      <c r="FD65" s="25">
        <f t="shared" ca="1" si="202"/>
        <v>151.93828125000002</v>
      </c>
      <c r="FE65" s="25">
        <f t="shared" ca="1" si="203"/>
        <v>151.93828125000002</v>
      </c>
      <c r="FF65" s="25">
        <f t="shared" ca="1" si="204"/>
        <v>151.93828125000002</v>
      </c>
      <c r="FG65" s="25">
        <f t="shared" ca="1" si="205"/>
        <v>151.93828125000002</v>
      </c>
      <c r="FH65" s="25">
        <f t="shared" ca="1" si="206"/>
        <v>151.93828125000002</v>
      </c>
      <c r="FI65" s="25">
        <f t="shared" ca="1" si="207"/>
        <v>151.93828125000002</v>
      </c>
      <c r="FJ65" s="25">
        <f t="shared" ca="1" si="208"/>
        <v>151.93828125000002</v>
      </c>
      <c r="FK65" s="25">
        <f t="shared" ca="1" si="209"/>
        <v>151.93828125000002</v>
      </c>
      <c r="FL65" s="25">
        <f t="shared" ca="1" si="210"/>
        <v>151.93828125000002</v>
      </c>
      <c r="FM65" s="25">
        <f t="shared" ca="1" si="211"/>
        <v>151.93828125000002</v>
      </c>
    </row>
    <row r="66" spans="2:169" ht="15" customHeight="1">
      <c r="C66" s="307" t="s">
        <v>27</v>
      </c>
      <c r="D66" s="312" t="b">
        <v>0</v>
      </c>
      <c r="E66" s="312" t="b">
        <v>1</v>
      </c>
      <c r="F66" s="227" t="s">
        <v>118</v>
      </c>
      <c r="G66" s="175"/>
      <c r="H66" s="25">
        <f t="shared" ca="1" si="135"/>
        <v>258.45976000000007</v>
      </c>
      <c r="I66" s="25">
        <f t="shared" ca="1" si="135"/>
        <v>271.38274800000005</v>
      </c>
      <c r="J66" s="25">
        <f t="shared" ca="1" si="135"/>
        <v>284.95188540000004</v>
      </c>
      <c r="K66" s="25">
        <f t="shared" ca="1" si="135"/>
        <v>299.19947967000007</v>
      </c>
      <c r="L66" s="25">
        <f t="shared" ca="1" si="135"/>
        <v>314.15945365350012</v>
      </c>
      <c r="M66" s="25">
        <f t="shared" ca="1" si="135"/>
        <v>329.86742633617501</v>
      </c>
      <c r="O66" s="222">
        <v>4.7332799999999997</v>
      </c>
      <c r="P66" s="222">
        <v>5.9350000000000005</v>
      </c>
      <c r="Q66" s="222">
        <v>12.8139</v>
      </c>
      <c r="R66" s="222">
        <v>4.0590000000000002</v>
      </c>
      <c r="S66" s="222">
        <v>4.4714999999999998</v>
      </c>
      <c r="T66" s="222">
        <v>147.25872000000001</v>
      </c>
      <c r="U66" s="222">
        <v>4.8014999999999999</v>
      </c>
      <c r="V66" s="222">
        <v>4.3944999999999999</v>
      </c>
      <c r="W66" s="222">
        <v>9.1483600000000145</v>
      </c>
      <c r="X66" s="222">
        <v>30.844000000000001</v>
      </c>
      <c r="Y66" s="222">
        <v>15</v>
      </c>
      <c r="Z66" s="222">
        <v>15</v>
      </c>
      <c r="AA66" s="222">
        <v>22.61522900000001</v>
      </c>
      <c r="AB66" s="222">
        <v>22.61522900000001</v>
      </c>
      <c r="AC66" s="222">
        <v>22.61522900000001</v>
      </c>
      <c r="AD66" s="222">
        <v>22.61522900000001</v>
      </c>
      <c r="AE66" s="222">
        <v>22.61522900000001</v>
      </c>
      <c r="AF66" s="222">
        <v>22.61522900000001</v>
      </c>
      <c r="AG66" s="222">
        <v>22.61522900000001</v>
      </c>
      <c r="AH66" s="222">
        <v>22.61522900000001</v>
      </c>
      <c r="AI66" s="222">
        <v>22.61522900000001</v>
      </c>
      <c r="AJ66" s="222">
        <v>22.61522900000001</v>
      </c>
      <c r="AK66" s="222">
        <v>22.61522900000001</v>
      </c>
      <c r="AL66" s="222">
        <v>22.61522900000001</v>
      </c>
      <c r="AM66" s="222">
        <v>23.745990450000004</v>
      </c>
      <c r="AN66" s="222">
        <v>23.745990450000004</v>
      </c>
      <c r="AO66" s="222">
        <v>23.745990450000004</v>
      </c>
      <c r="AP66" s="222">
        <v>23.745990450000004</v>
      </c>
      <c r="AQ66" s="222">
        <v>23.745990450000004</v>
      </c>
      <c r="AR66" s="222">
        <v>23.745990450000004</v>
      </c>
      <c r="AS66" s="222">
        <v>23.745990450000004</v>
      </c>
      <c r="AT66" s="222">
        <v>23.745990450000004</v>
      </c>
      <c r="AU66" s="222">
        <v>23.745990450000004</v>
      </c>
      <c r="AV66" s="222">
        <v>23.745990450000004</v>
      </c>
      <c r="AW66" s="222">
        <v>23.745990450000004</v>
      </c>
      <c r="AX66" s="222">
        <v>23.745990450000004</v>
      </c>
      <c r="AY66" s="222">
        <v>24.933289972500006</v>
      </c>
      <c r="AZ66" s="222">
        <v>24.933289972500006</v>
      </c>
      <c r="BA66" s="222">
        <v>24.933289972500006</v>
      </c>
      <c r="BB66" s="222">
        <v>24.933289972500006</v>
      </c>
      <c r="BC66" s="222">
        <v>24.933289972500006</v>
      </c>
      <c r="BD66" s="222">
        <v>24.933289972500006</v>
      </c>
      <c r="BE66" s="222">
        <v>24.933289972500006</v>
      </c>
      <c r="BF66" s="222">
        <v>24.933289972500006</v>
      </c>
      <c r="BG66" s="222">
        <v>24.933289972500006</v>
      </c>
      <c r="BH66" s="222">
        <v>24.933289972500006</v>
      </c>
      <c r="BI66" s="222">
        <v>24.933289972500006</v>
      </c>
      <c r="BJ66" s="222">
        <v>24.933289972500006</v>
      </c>
      <c r="BK66" s="222">
        <v>26.179954471125004</v>
      </c>
      <c r="BL66" s="222">
        <v>26.179954471125004</v>
      </c>
      <c r="BM66" s="222">
        <v>26.179954471125004</v>
      </c>
      <c r="BN66" s="222">
        <v>26.179954471125004</v>
      </c>
      <c r="BO66" s="222">
        <v>26.179954471125004</v>
      </c>
      <c r="BP66" s="222">
        <v>26.179954471125004</v>
      </c>
      <c r="BQ66" s="222">
        <v>26.179954471125004</v>
      </c>
      <c r="BR66" s="222">
        <v>26.179954471125004</v>
      </c>
      <c r="BS66" s="222">
        <v>26.179954471125004</v>
      </c>
      <c r="BT66" s="222">
        <v>26.179954471125004</v>
      </c>
      <c r="BU66" s="222">
        <v>26.179954471125004</v>
      </c>
      <c r="BV66" s="222">
        <v>26.179954471125004</v>
      </c>
      <c r="BW66" s="222">
        <v>27.488952194681261</v>
      </c>
      <c r="BX66" s="222">
        <v>27.488952194681261</v>
      </c>
      <c r="BY66" s="222">
        <v>27.488952194681261</v>
      </c>
      <c r="BZ66" s="222">
        <v>27.488952194681261</v>
      </c>
      <c r="CA66" s="222">
        <v>27.488952194681261</v>
      </c>
      <c r="CB66" s="222">
        <v>27.488952194681261</v>
      </c>
      <c r="CC66" s="222">
        <v>27.488952194681261</v>
      </c>
      <c r="CD66" s="222">
        <v>27.488952194681261</v>
      </c>
      <c r="CE66" s="222">
        <v>27.488952194681261</v>
      </c>
      <c r="CF66" s="222">
        <v>27.488952194681261</v>
      </c>
      <c r="CG66" s="222">
        <v>27.488952194681261</v>
      </c>
      <c r="CH66" s="222">
        <v>27.488952194681261</v>
      </c>
      <c r="CJ66" s="285">
        <v>0</v>
      </c>
      <c r="CK66" s="286">
        <v>1</v>
      </c>
      <c r="CM66" s="25">
        <f t="shared" ca="1" si="139"/>
        <v>258.45976000000007</v>
      </c>
      <c r="CN66" s="25">
        <f t="shared" ca="1" si="139"/>
        <v>271.38274800000005</v>
      </c>
      <c r="CO66" s="25">
        <f t="shared" ca="1" si="139"/>
        <v>284.95188540000004</v>
      </c>
      <c r="CP66" s="25">
        <f t="shared" ca="1" si="139"/>
        <v>299.19947967000007</v>
      </c>
      <c r="CQ66" s="25">
        <f t="shared" ca="1" si="139"/>
        <v>314.15945365350012</v>
      </c>
      <c r="CR66" s="25">
        <f t="shared" ca="1" si="139"/>
        <v>329.86742633617501</v>
      </c>
      <c r="CT66" s="25">
        <f t="shared" ca="1" si="140"/>
        <v>4.7332799999999997</v>
      </c>
      <c r="CU66" s="25">
        <f t="shared" ca="1" si="141"/>
        <v>5.9350000000000005</v>
      </c>
      <c r="CV66" s="25">
        <f t="shared" ca="1" si="142"/>
        <v>12.8139</v>
      </c>
      <c r="CW66" s="25">
        <f t="shared" ca="1" si="143"/>
        <v>4.0590000000000002</v>
      </c>
      <c r="CX66" s="25">
        <f t="shared" ca="1" si="144"/>
        <v>4.4714999999999998</v>
      </c>
      <c r="CY66" s="25">
        <f t="shared" ca="1" si="145"/>
        <v>147.25872000000001</v>
      </c>
      <c r="CZ66" s="25">
        <f t="shared" ca="1" si="146"/>
        <v>4.8014999999999999</v>
      </c>
      <c r="DA66" s="25">
        <f t="shared" ca="1" si="147"/>
        <v>4.3944999999999999</v>
      </c>
      <c r="DB66" s="25">
        <f t="shared" ca="1" si="148"/>
        <v>9.1483600000000145</v>
      </c>
      <c r="DC66" s="25">
        <f t="shared" ca="1" si="149"/>
        <v>30.844000000000001</v>
      </c>
      <c r="DD66" s="25">
        <f t="shared" ca="1" si="150"/>
        <v>15</v>
      </c>
      <c r="DE66" s="25">
        <f t="shared" ca="1" si="151"/>
        <v>15</v>
      </c>
      <c r="DF66" s="25">
        <f t="shared" ca="1" si="152"/>
        <v>22.61522900000001</v>
      </c>
      <c r="DG66" s="25">
        <f t="shared" ca="1" si="153"/>
        <v>22.61522900000001</v>
      </c>
      <c r="DH66" s="25">
        <f t="shared" ca="1" si="154"/>
        <v>22.61522900000001</v>
      </c>
      <c r="DI66" s="25">
        <f t="shared" ca="1" si="155"/>
        <v>22.61522900000001</v>
      </c>
      <c r="DJ66" s="25">
        <f t="shared" ca="1" si="156"/>
        <v>22.61522900000001</v>
      </c>
      <c r="DK66" s="25">
        <f t="shared" ca="1" si="157"/>
        <v>22.61522900000001</v>
      </c>
      <c r="DL66" s="25">
        <f t="shared" ca="1" si="158"/>
        <v>22.61522900000001</v>
      </c>
      <c r="DM66" s="25">
        <f t="shared" ca="1" si="159"/>
        <v>22.61522900000001</v>
      </c>
      <c r="DN66" s="25">
        <f t="shared" ca="1" si="160"/>
        <v>22.61522900000001</v>
      </c>
      <c r="DO66" s="25">
        <f t="shared" ca="1" si="161"/>
        <v>22.61522900000001</v>
      </c>
      <c r="DP66" s="25">
        <f t="shared" ca="1" si="162"/>
        <v>22.61522900000001</v>
      </c>
      <c r="DQ66" s="25">
        <f t="shared" ca="1" si="163"/>
        <v>22.61522900000001</v>
      </c>
      <c r="DR66" s="25">
        <f t="shared" ca="1" si="164"/>
        <v>23.745990450000004</v>
      </c>
      <c r="DS66" s="25">
        <f t="shared" ca="1" si="165"/>
        <v>23.745990450000004</v>
      </c>
      <c r="DT66" s="25">
        <f t="shared" ca="1" si="166"/>
        <v>23.745990450000004</v>
      </c>
      <c r="DU66" s="25">
        <f t="shared" ca="1" si="167"/>
        <v>23.745990450000004</v>
      </c>
      <c r="DV66" s="25">
        <f t="shared" ca="1" si="168"/>
        <v>23.745990450000004</v>
      </c>
      <c r="DW66" s="25">
        <f t="shared" ca="1" si="169"/>
        <v>23.745990450000004</v>
      </c>
      <c r="DX66" s="25">
        <f t="shared" ca="1" si="170"/>
        <v>23.745990450000004</v>
      </c>
      <c r="DY66" s="25">
        <f t="shared" ca="1" si="171"/>
        <v>23.745990450000004</v>
      </c>
      <c r="DZ66" s="25">
        <f t="shared" ca="1" si="172"/>
        <v>23.745990450000004</v>
      </c>
      <c r="EA66" s="25">
        <f t="shared" ca="1" si="173"/>
        <v>23.745990450000004</v>
      </c>
      <c r="EB66" s="25">
        <f t="shared" ca="1" si="174"/>
        <v>23.745990450000004</v>
      </c>
      <c r="EC66" s="25">
        <f t="shared" ca="1" si="175"/>
        <v>23.745990450000004</v>
      </c>
      <c r="ED66" s="25">
        <f t="shared" ca="1" si="176"/>
        <v>24.933289972500006</v>
      </c>
      <c r="EE66" s="25">
        <f t="shared" ca="1" si="177"/>
        <v>24.933289972500006</v>
      </c>
      <c r="EF66" s="25">
        <f t="shared" ca="1" si="178"/>
        <v>24.933289972500006</v>
      </c>
      <c r="EG66" s="25">
        <f t="shared" ca="1" si="179"/>
        <v>24.933289972500006</v>
      </c>
      <c r="EH66" s="25">
        <f t="shared" ca="1" si="180"/>
        <v>24.933289972500006</v>
      </c>
      <c r="EI66" s="25">
        <f t="shared" ca="1" si="181"/>
        <v>24.933289972500006</v>
      </c>
      <c r="EJ66" s="25">
        <f t="shared" ca="1" si="182"/>
        <v>24.933289972500006</v>
      </c>
      <c r="EK66" s="25">
        <f t="shared" ca="1" si="183"/>
        <v>24.933289972500006</v>
      </c>
      <c r="EL66" s="25">
        <f t="shared" ca="1" si="184"/>
        <v>24.933289972500006</v>
      </c>
      <c r="EM66" s="25">
        <f t="shared" ca="1" si="185"/>
        <v>24.933289972500006</v>
      </c>
      <c r="EN66" s="25">
        <f t="shared" ca="1" si="186"/>
        <v>24.933289972500006</v>
      </c>
      <c r="EO66" s="25">
        <f t="shared" ca="1" si="187"/>
        <v>24.933289972500006</v>
      </c>
      <c r="EP66" s="25">
        <f t="shared" ca="1" si="188"/>
        <v>26.179954471125004</v>
      </c>
      <c r="EQ66" s="25">
        <f t="shared" ca="1" si="189"/>
        <v>26.179954471125004</v>
      </c>
      <c r="ER66" s="25">
        <f t="shared" ca="1" si="190"/>
        <v>26.179954471125004</v>
      </c>
      <c r="ES66" s="25">
        <f t="shared" ca="1" si="191"/>
        <v>26.179954471125004</v>
      </c>
      <c r="ET66" s="25">
        <f t="shared" ca="1" si="192"/>
        <v>26.179954471125004</v>
      </c>
      <c r="EU66" s="25">
        <f t="shared" ca="1" si="193"/>
        <v>26.179954471125004</v>
      </c>
      <c r="EV66" s="25">
        <f t="shared" ca="1" si="194"/>
        <v>26.179954471125004</v>
      </c>
      <c r="EW66" s="25">
        <f t="shared" ca="1" si="195"/>
        <v>26.179954471125004</v>
      </c>
      <c r="EX66" s="25">
        <f t="shared" ca="1" si="196"/>
        <v>26.179954471125004</v>
      </c>
      <c r="EY66" s="25">
        <f t="shared" ca="1" si="197"/>
        <v>26.179954471125004</v>
      </c>
      <c r="EZ66" s="25">
        <f t="shared" ca="1" si="198"/>
        <v>26.179954471125004</v>
      </c>
      <c r="FA66" s="25">
        <f t="shared" ca="1" si="199"/>
        <v>26.179954471125004</v>
      </c>
      <c r="FB66" s="25">
        <f t="shared" ca="1" si="200"/>
        <v>27.488952194681261</v>
      </c>
      <c r="FC66" s="25">
        <f t="shared" ca="1" si="201"/>
        <v>27.488952194681261</v>
      </c>
      <c r="FD66" s="25">
        <f t="shared" ca="1" si="202"/>
        <v>27.488952194681261</v>
      </c>
      <c r="FE66" s="25">
        <f t="shared" ca="1" si="203"/>
        <v>27.488952194681261</v>
      </c>
      <c r="FF66" s="25">
        <f t="shared" ca="1" si="204"/>
        <v>27.488952194681261</v>
      </c>
      <c r="FG66" s="25">
        <f t="shared" ca="1" si="205"/>
        <v>27.488952194681261</v>
      </c>
      <c r="FH66" s="25">
        <f t="shared" ca="1" si="206"/>
        <v>27.488952194681261</v>
      </c>
      <c r="FI66" s="25">
        <f t="shared" ca="1" si="207"/>
        <v>27.488952194681261</v>
      </c>
      <c r="FJ66" s="25">
        <f t="shared" ca="1" si="208"/>
        <v>27.488952194681261</v>
      </c>
      <c r="FK66" s="25">
        <f t="shared" ca="1" si="209"/>
        <v>27.488952194681261</v>
      </c>
      <c r="FL66" s="25">
        <f t="shared" ca="1" si="210"/>
        <v>27.488952194681261</v>
      </c>
      <c r="FM66" s="25">
        <f t="shared" ca="1" si="211"/>
        <v>27.488952194681261</v>
      </c>
    </row>
    <row r="67" spans="2:169" ht="15" customHeight="1">
      <c r="C67" s="307" t="s">
        <v>27</v>
      </c>
      <c r="D67" s="312" t="b">
        <v>1</v>
      </c>
      <c r="E67" s="312" t="b">
        <v>1</v>
      </c>
      <c r="F67" s="227" t="s">
        <v>119</v>
      </c>
      <c r="G67" s="175"/>
      <c r="H67" s="25">
        <f t="shared" ca="1" si="135"/>
        <v>167.43558000000002</v>
      </c>
      <c r="I67" s="25">
        <f t="shared" ca="1" si="135"/>
        <v>175.80735899999999</v>
      </c>
      <c r="J67" s="25">
        <f t="shared" ca="1" si="135"/>
        <v>184.59772695000001</v>
      </c>
      <c r="K67" s="25">
        <f t="shared" ca="1" si="135"/>
        <v>193.82761329750008</v>
      </c>
      <c r="L67" s="25">
        <f t="shared" ca="1" si="135"/>
        <v>203.51899396237511</v>
      </c>
      <c r="M67" s="25">
        <f t="shared" ca="1" si="135"/>
        <v>213.69494366049386</v>
      </c>
      <c r="O67" s="222">
        <v>11.17501</v>
      </c>
      <c r="P67" s="222">
        <v>11.17501</v>
      </c>
      <c r="Q67" s="222">
        <v>10.31784</v>
      </c>
      <c r="R67" s="222">
        <v>11.909750000000001</v>
      </c>
      <c r="S67" s="222">
        <v>11.909750000000001</v>
      </c>
      <c r="T67" s="222">
        <v>13.789669999999997</v>
      </c>
      <c r="U67" s="222">
        <v>13.789669999999997</v>
      </c>
      <c r="V67" s="222">
        <v>13.789669999999997</v>
      </c>
      <c r="W67" s="222">
        <v>13.789669999999997</v>
      </c>
      <c r="X67" s="222">
        <v>13.789540000000008</v>
      </c>
      <c r="Y67" s="222">
        <v>14</v>
      </c>
      <c r="Z67" s="222">
        <v>28</v>
      </c>
      <c r="AA67" s="222">
        <v>14.650613250000001</v>
      </c>
      <c r="AB67" s="222">
        <v>14.650613250000001</v>
      </c>
      <c r="AC67" s="222">
        <v>14.650613250000001</v>
      </c>
      <c r="AD67" s="222">
        <v>14.650613250000001</v>
      </c>
      <c r="AE67" s="222">
        <v>14.650613250000001</v>
      </c>
      <c r="AF67" s="222">
        <v>14.650613250000001</v>
      </c>
      <c r="AG67" s="222">
        <v>14.650613250000001</v>
      </c>
      <c r="AH67" s="222">
        <v>14.650613250000001</v>
      </c>
      <c r="AI67" s="222">
        <v>14.650613250000001</v>
      </c>
      <c r="AJ67" s="222">
        <v>14.650613250000001</v>
      </c>
      <c r="AK67" s="222">
        <v>14.650613250000001</v>
      </c>
      <c r="AL67" s="222">
        <v>14.650613250000001</v>
      </c>
      <c r="AM67" s="222">
        <v>15.383143912500001</v>
      </c>
      <c r="AN67" s="222">
        <v>15.383143912500001</v>
      </c>
      <c r="AO67" s="222">
        <v>15.383143912500001</v>
      </c>
      <c r="AP67" s="222">
        <v>15.383143912500001</v>
      </c>
      <c r="AQ67" s="222">
        <v>15.383143912500001</v>
      </c>
      <c r="AR67" s="222">
        <v>15.383143912500001</v>
      </c>
      <c r="AS67" s="222">
        <v>15.383143912500001</v>
      </c>
      <c r="AT67" s="222">
        <v>15.383143912500001</v>
      </c>
      <c r="AU67" s="222">
        <v>15.383143912500001</v>
      </c>
      <c r="AV67" s="222">
        <v>15.383143912500001</v>
      </c>
      <c r="AW67" s="222">
        <v>15.383143912500001</v>
      </c>
      <c r="AX67" s="222">
        <v>15.383143912500001</v>
      </c>
      <c r="AY67" s="222">
        <v>16.152301108125002</v>
      </c>
      <c r="AZ67" s="222">
        <v>16.152301108125002</v>
      </c>
      <c r="BA67" s="222">
        <v>16.152301108125002</v>
      </c>
      <c r="BB67" s="222">
        <v>16.152301108125002</v>
      </c>
      <c r="BC67" s="222">
        <v>16.152301108125002</v>
      </c>
      <c r="BD67" s="222">
        <v>16.152301108125002</v>
      </c>
      <c r="BE67" s="222">
        <v>16.152301108125002</v>
      </c>
      <c r="BF67" s="222">
        <v>16.152301108125002</v>
      </c>
      <c r="BG67" s="222">
        <v>16.152301108125002</v>
      </c>
      <c r="BH67" s="222">
        <v>16.152301108125002</v>
      </c>
      <c r="BI67" s="222">
        <v>16.152301108125002</v>
      </c>
      <c r="BJ67" s="222">
        <v>16.152301108125002</v>
      </c>
      <c r="BK67" s="222">
        <v>16.959916163531258</v>
      </c>
      <c r="BL67" s="222">
        <v>16.959916163531258</v>
      </c>
      <c r="BM67" s="222">
        <v>16.959916163531258</v>
      </c>
      <c r="BN67" s="222">
        <v>16.959916163531258</v>
      </c>
      <c r="BO67" s="222">
        <v>16.959916163531258</v>
      </c>
      <c r="BP67" s="222">
        <v>16.959916163531258</v>
      </c>
      <c r="BQ67" s="222">
        <v>16.959916163531258</v>
      </c>
      <c r="BR67" s="222">
        <v>16.959916163531258</v>
      </c>
      <c r="BS67" s="222">
        <v>16.959916163531258</v>
      </c>
      <c r="BT67" s="222">
        <v>16.959916163531258</v>
      </c>
      <c r="BU67" s="222">
        <v>16.959916163531258</v>
      </c>
      <c r="BV67" s="222">
        <v>16.959916163531258</v>
      </c>
      <c r="BW67" s="222">
        <v>17.807911971707821</v>
      </c>
      <c r="BX67" s="222">
        <v>17.807911971707821</v>
      </c>
      <c r="BY67" s="222">
        <v>17.807911971707821</v>
      </c>
      <c r="BZ67" s="222">
        <v>17.807911971707821</v>
      </c>
      <c r="CA67" s="222">
        <v>17.807911971707821</v>
      </c>
      <c r="CB67" s="222">
        <v>17.807911971707821</v>
      </c>
      <c r="CC67" s="222">
        <v>17.807911971707821</v>
      </c>
      <c r="CD67" s="222">
        <v>17.807911971707821</v>
      </c>
      <c r="CE67" s="222">
        <v>17.807911971707821</v>
      </c>
      <c r="CF67" s="222">
        <v>17.807911971707821</v>
      </c>
      <c r="CG67" s="222">
        <v>17.807911971707821</v>
      </c>
      <c r="CH67" s="222">
        <v>17.807911971707821</v>
      </c>
      <c r="CJ67" s="285">
        <v>0</v>
      </c>
      <c r="CK67" s="286">
        <v>0.9</v>
      </c>
      <c r="CM67" s="25">
        <f t="shared" ca="1" si="139"/>
        <v>150.69202200000001</v>
      </c>
      <c r="CN67" s="25">
        <f t="shared" ca="1" si="139"/>
        <v>158.22662310000001</v>
      </c>
      <c r="CO67" s="25">
        <f t="shared" ca="1" si="139"/>
        <v>166.13795425500004</v>
      </c>
      <c r="CP67" s="25">
        <f t="shared" ca="1" si="139"/>
        <v>174.44485196775</v>
      </c>
      <c r="CQ67" s="25">
        <f t="shared" ca="1" si="139"/>
        <v>183.16709456613759</v>
      </c>
      <c r="CR67" s="25">
        <f t="shared" ca="1" si="139"/>
        <v>192.32544929444441</v>
      </c>
      <c r="CT67" s="25">
        <f t="shared" ca="1" si="140"/>
        <v>10.057509000000001</v>
      </c>
      <c r="CU67" s="25">
        <f t="shared" ca="1" si="141"/>
        <v>10.057509000000001</v>
      </c>
      <c r="CV67" s="25">
        <f t="shared" ca="1" si="142"/>
        <v>9.2860560000000003</v>
      </c>
      <c r="CW67" s="25">
        <f t="shared" ca="1" si="143"/>
        <v>10.718775000000001</v>
      </c>
      <c r="CX67" s="25">
        <f t="shared" ca="1" si="144"/>
        <v>10.718775000000001</v>
      </c>
      <c r="CY67" s="25">
        <f t="shared" ca="1" si="145"/>
        <v>12.410702999999998</v>
      </c>
      <c r="CZ67" s="25">
        <f t="shared" ca="1" si="146"/>
        <v>12.410702999999998</v>
      </c>
      <c r="DA67" s="25">
        <f t="shared" ca="1" si="147"/>
        <v>12.410702999999998</v>
      </c>
      <c r="DB67" s="25">
        <f t="shared" ca="1" si="148"/>
        <v>12.410702999999998</v>
      </c>
      <c r="DC67" s="25">
        <f t="shared" ca="1" si="149"/>
        <v>12.410586000000007</v>
      </c>
      <c r="DD67" s="25">
        <f t="shared" ca="1" si="150"/>
        <v>12.6</v>
      </c>
      <c r="DE67" s="25">
        <f t="shared" ca="1" si="151"/>
        <v>25.2</v>
      </c>
      <c r="DF67" s="25">
        <f t="shared" ca="1" si="152"/>
        <v>13.185551925</v>
      </c>
      <c r="DG67" s="25">
        <f t="shared" ca="1" si="153"/>
        <v>13.185551925</v>
      </c>
      <c r="DH67" s="25">
        <f t="shared" ca="1" si="154"/>
        <v>13.185551925</v>
      </c>
      <c r="DI67" s="25">
        <f t="shared" ca="1" si="155"/>
        <v>13.185551925</v>
      </c>
      <c r="DJ67" s="25">
        <f t="shared" ca="1" si="156"/>
        <v>13.185551925</v>
      </c>
      <c r="DK67" s="25">
        <f t="shared" ca="1" si="157"/>
        <v>13.185551925</v>
      </c>
      <c r="DL67" s="25">
        <f t="shared" ca="1" si="158"/>
        <v>13.185551925</v>
      </c>
      <c r="DM67" s="25">
        <f t="shared" ca="1" si="159"/>
        <v>13.185551925</v>
      </c>
      <c r="DN67" s="25">
        <f t="shared" ca="1" si="160"/>
        <v>13.185551925</v>
      </c>
      <c r="DO67" s="25">
        <f t="shared" ca="1" si="161"/>
        <v>13.185551925</v>
      </c>
      <c r="DP67" s="25">
        <f t="shared" ca="1" si="162"/>
        <v>13.185551925</v>
      </c>
      <c r="DQ67" s="25">
        <f t="shared" ca="1" si="163"/>
        <v>13.185551925</v>
      </c>
      <c r="DR67" s="25">
        <f t="shared" ca="1" si="164"/>
        <v>13.844829521250002</v>
      </c>
      <c r="DS67" s="25">
        <f t="shared" ca="1" si="165"/>
        <v>13.844829521250002</v>
      </c>
      <c r="DT67" s="25">
        <f t="shared" ca="1" si="166"/>
        <v>13.844829521250002</v>
      </c>
      <c r="DU67" s="25">
        <f t="shared" ca="1" si="167"/>
        <v>13.844829521250002</v>
      </c>
      <c r="DV67" s="25">
        <f t="shared" ca="1" si="168"/>
        <v>13.844829521250002</v>
      </c>
      <c r="DW67" s="25">
        <f t="shared" ca="1" si="169"/>
        <v>13.844829521250002</v>
      </c>
      <c r="DX67" s="25">
        <f t="shared" ca="1" si="170"/>
        <v>13.844829521250002</v>
      </c>
      <c r="DY67" s="25">
        <f t="shared" ca="1" si="171"/>
        <v>13.844829521250002</v>
      </c>
      <c r="DZ67" s="25">
        <f t="shared" ca="1" si="172"/>
        <v>13.844829521250002</v>
      </c>
      <c r="EA67" s="25">
        <f t="shared" ca="1" si="173"/>
        <v>13.844829521250002</v>
      </c>
      <c r="EB67" s="25">
        <f t="shared" ca="1" si="174"/>
        <v>13.844829521250002</v>
      </c>
      <c r="EC67" s="25">
        <f t="shared" ca="1" si="175"/>
        <v>13.844829521250002</v>
      </c>
      <c r="ED67" s="25">
        <f t="shared" ca="1" si="176"/>
        <v>14.537070997312503</v>
      </c>
      <c r="EE67" s="25">
        <f t="shared" ca="1" si="177"/>
        <v>14.537070997312503</v>
      </c>
      <c r="EF67" s="25">
        <f t="shared" ca="1" si="178"/>
        <v>14.537070997312503</v>
      </c>
      <c r="EG67" s="25">
        <f t="shared" ca="1" si="179"/>
        <v>14.537070997312503</v>
      </c>
      <c r="EH67" s="25">
        <f t="shared" ca="1" si="180"/>
        <v>14.537070997312503</v>
      </c>
      <c r="EI67" s="25">
        <f t="shared" ca="1" si="181"/>
        <v>14.537070997312503</v>
      </c>
      <c r="EJ67" s="25">
        <f t="shared" ca="1" si="182"/>
        <v>14.537070997312503</v>
      </c>
      <c r="EK67" s="25">
        <f t="shared" ca="1" si="183"/>
        <v>14.537070997312503</v>
      </c>
      <c r="EL67" s="25">
        <f t="shared" ca="1" si="184"/>
        <v>14.537070997312503</v>
      </c>
      <c r="EM67" s="25">
        <f t="shared" ca="1" si="185"/>
        <v>14.537070997312503</v>
      </c>
      <c r="EN67" s="25">
        <f t="shared" ca="1" si="186"/>
        <v>14.537070997312503</v>
      </c>
      <c r="EO67" s="25">
        <f t="shared" ca="1" si="187"/>
        <v>14.537070997312503</v>
      </c>
      <c r="EP67" s="25">
        <f t="shared" ca="1" si="188"/>
        <v>15.263924547178132</v>
      </c>
      <c r="EQ67" s="25">
        <f t="shared" ca="1" si="189"/>
        <v>15.263924547178132</v>
      </c>
      <c r="ER67" s="25">
        <f t="shared" ca="1" si="190"/>
        <v>15.263924547178132</v>
      </c>
      <c r="ES67" s="25">
        <f t="shared" ca="1" si="191"/>
        <v>15.263924547178132</v>
      </c>
      <c r="ET67" s="25">
        <f t="shared" ca="1" si="192"/>
        <v>15.263924547178132</v>
      </c>
      <c r="EU67" s="25">
        <f t="shared" ca="1" si="193"/>
        <v>15.263924547178132</v>
      </c>
      <c r="EV67" s="25">
        <f t="shared" ca="1" si="194"/>
        <v>15.263924547178132</v>
      </c>
      <c r="EW67" s="25">
        <f t="shared" ca="1" si="195"/>
        <v>15.263924547178132</v>
      </c>
      <c r="EX67" s="25">
        <f t="shared" ca="1" si="196"/>
        <v>15.263924547178132</v>
      </c>
      <c r="EY67" s="25">
        <f t="shared" ca="1" si="197"/>
        <v>15.263924547178132</v>
      </c>
      <c r="EZ67" s="25">
        <f t="shared" ca="1" si="198"/>
        <v>15.263924547178132</v>
      </c>
      <c r="FA67" s="25">
        <f t="shared" ca="1" si="199"/>
        <v>15.263924547178132</v>
      </c>
      <c r="FB67" s="25">
        <f t="shared" ca="1" si="200"/>
        <v>16.027120774537039</v>
      </c>
      <c r="FC67" s="25">
        <f t="shared" ca="1" si="201"/>
        <v>16.027120774537039</v>
      </c>
      <c r="FD67" s="25">
        <f t="shared" ca="1" si="202"/>
        <v>16.027120774537039</v>
      </c>
      <c r="FE67" s="25">
        <f t="shared" ca="1" si="203"/>
        <v>16.027120774537039</v>
      </c>
      <c r="FF67" s="25">
        <f t="shared" ca="1" si="204"/>
        <v>16.027120774537039</v>
      </c>
      <c r="FG67" s="25">
        <f t="shared" ca="1" si="205"/>
        <v>16.027120774537039</v>
      </c>
      <c r="FH67" s="25">
        <f t="shared" ca="1" si="206"/>
        <v>16.027120774537039</v>
      </c>
      <c r="FI67" s="25">
        <f t="shared" ca="1" si="207"/>
        <v>16.027120774537039</v>
      </c>
      <c r="FJ67" s="25">
        <f t="shared" ca="1" si="208"/>
        <v>16.027120774537039</v>
      </c>
      <c r="FK67" s="25">
        <f t="shared" ca="1" si="209"/>
        <v>16.027120774537039</v>
      </c>
      <c r="FL67" s="25">
        <f t="shared" ca="1" si="210"/>
        <v>16.027120774537039</v>
      </c>
      <c r="FM67" s="25">
        <f t="shared" ca="1" si="211"/>
        <v>16.027120774537039</v>
      </c>
    </row>
    <row r="68" spans="2:169" ht="15" customHeight="1">
      <c r="B68" s="225">
        <v>57</v>
      </c>
      <c r="C68" s="307" t="s">
        <v>27</v>
      </c>
      <c r="D68" s="312" t="b">
        <v>0</v>
      </c>
      <c r="E68" s="312" t="b">
        <v>1</v>
      </c>
      <c r="F68" s="177" t="str">
        <f>INDEX('11_CATALOGO_CUENTAS'!$H$3:$H$85,$B68,1)</f>
        <v>MANTENIMIENTO VEHICULOS</v>
      </c>
      <c r="G68" s="175"/>
      <c r="H68" s="25">
        <f t="shared" ca="1" si="135"/>
        <v>575.59501999999986</v>
      </c>
      <c r="I68" s="25">
        <f t="shared" ca="1" si="135"/>
        <v>604.3747709999999</v>
      </c>
      <c r="J68" s="25">
        <f t="shared" ca="1" si="135"/>
        <v>634.59350954999991</v>
      </c>
      <c r="K68" s="25">
        <f t="shared" ca="1" si="135"/>
        <v>666.3231850274999</v>
      </c>
      <c r="L68" s="25">
        <f t="shared" ca="1" si="135"/>
        <v>699.639344278875</v>
      </c>
      <c r="M68" s="25">
        <f t="shared" ca="1" si="135"/>
        <v>734.62131149281868</v>
      </c>
      <c r="O68" s="222">
        <v>1.9053399999999998</v>
      </c>
      <c r="P68" s="222">
        <v>51.263530000000003</v>
      </c>
      <c r="Q68" s="222">
        <v>80.464040000000011</v>
      </c>
      <c r="R68" s="222">
        <v>16.067600000000006</v>
      </c>
      <c r="S68" s="222">
        <v>64.483149999999995</v>
      </c>
      <c r="T68" s="222">
        <v>76.663850000000011</v>
      </c>
      <c r="U68" s="222">
        <v>25.905130000000003</v>
      </c>
      <c r="V68" s="222">
        <v>44.311199999999957</v>
      </c>
      <c r="W68" s="222">
        <v>65.720550000000046</v>
      </c>
      <c r="X68" s="222">
        <v>26.81062999999989</v>
      </c>
      <c r="Y68" s="222">
        <v>61</v>
      </c>
      <c r="Z68" s="222">
        <v>61</v>
      </c>
      <c r="AA68" s="222">
        <v>50.364564249999994</v>
      </c>
      <c r="AB68" s="222">
        <v>50.364564249999994</v>
      </c>
      <c r="AC68" s="222">
        <v>50.364564249999994</v>
      </c>
      <c r="AD68" s="222">
        <v>50.364564249999994</v>
      </c>
      <c r="AE68" s="222">
        <v>50.364564249999994</v>
      </c>
      <c r="AF68" s="222">
        <v>50.364564249999994</v>
      </c>
      <c r="AG68" s="222">
        <v>50.364564249999994</v>
      </c>
      <c r="AH68" s="222">
        <v>50.364564249999994</v>
      </c>
      <c r="AI68" s="222">
        <v>50.364564249999994</v>
      </c>
      <c r="AJ68" s="222">
        <v>50.364564249999994</v>
      </c>
      <c r="AK68" s="222">
        <v>50.364564249999994</v>
      </c>
      <c r="AL68" s="222">
        <v>50.364564249999994</v>
      </c>
      <c r="AM68" s="222">
        <v>52.882792462499992</v>
      </c>
      <c r="AN68" s="222">
        <v>52.882792462499992</v>
      </c>
      <c r="AO68" s="222">
        <v>52.882792462499992</v>
      </c>
      <c r="AP68" s="222">
        <v>52.882792462499992</v>
      </c>
      <c r="AQ68" s="222">
        <v>52.882792462499992</v>
      </c>
      <c r="AR68" s="222">
        <v>52.882792462499992</v>
      </c>
      <c r="AS68" s="222">
        <v>52.882792462499992</v>
      </c>
      <c r="AT68" s="222">
        <v>52.882792462499992</v>
      </c>
      <c r="AU68" s="222">
        <v>52.882792462499992</v>
      </c>
      <c r="AV68" s="222">
        <v>52.882792462499992</v>
      </c>
      <c r="AW68" s="222">
        <v>52.882792462499992</v>
      </c>
      <c r="AX68" s="222">
        <v>52.882792462499992</v>
      </c>
      <c r="AY68" s="222">
        <v>55.526932085624992</v>
      </c>
      <c r="AZ68" s="222">
        <v>55.526932085624992</v>
      </c>
      <c r="BA68" s="222">
        <v>55.526932085624992</v>
      </c>
      <c r="BB68" s="222">
        <v>55.526932085624992</v>
      </c>
      <c r="BC68" s="222">
        <v>55.526932085624992</v>
      </c>
      <c r="BD68" s="222">
        <v>55.526932085624992</v>
      </c>
      <c r="BE68" s="222">
        <v>55.526932085624992</v>
      </c>
      <c r="BF68" s="222">
        <v>55.526932085624992</v>
      </c>
      <c r="BG68" s="222">
        <v>55.526932085624992</v>
      </c>
      <c r="BH68" s="222">
        <v>55.526932085624992</v>
      </c>
      <c r="BI68" s="222">
        <v>55.526932085624992</v>
      </c>
      <c r="BJ68" s="222">
        <v>55.526932085624992</v>
      </c>
      <c r="BK68" s="222">
        <v>58.303278689906243</v>
      </c>
      <c r="BL68" s="222">
        <v>58.303278689906243</v>
      </c>
      <c r="BM68" s="222">
        <v>58.303278689906243</v>
      </c>
      <c r="BN68" s="222">
        <v>58.303278689906243</v>
      </c>
      <c r="BO68" s="222">
        <v>58.303278689906243</v>
      </c>
      <c r="BP68" s="222">
        <v>58.303278689906243</v>
      </c>
      <c r="BQ68" s="222">
        <v>58.303278689906243</v>
      </c>
      <c r="BR68" s="222">
        <v>58.303278689906243</v>
      </c>
      <c r="BS68" s="222">
        <v>58.303278689906243</v>
      </c>
      <c r="BT68" s="222">
        <v>58.303278689906243</v>
      </c>
      <c r="BU68" s="222">
        <v>58.303278689906243</v>
      </c>
      <c r="BV68" s="222">
        <v>58.303278689906243</v>
      </c>
      <c r="BW68" s="222">
        <v>61.218442624401568</v>
      </c>
      <c r="BX68" s="222">
        <v>61.218442624401568</v>
      </c>
      <c r="BY68" s="222">
        <v>61.218442624401568</v>
      </c>
      <c r="BZ68" s="222">
        <v>61.218442624401568</v>
      </c>
      <c r="CA68" s="222">
        <v>61.218442624401568</v>
      </c>
      <c r="CB68" s="222">
        <v>61.218442624401568</v>
      </c>
      <c r="CC68" s="222">
        <v>61.218442624401568</v>
      </c>
      <c r="CD68" s="222">
        <v>61.218442624401568</v>
      </c>
      <c r="CE68" s="222">
        <v>61.218442624401568</v>
      </c>
      <c r="CF68" s="222">
        <v>61.218442624401568</v>
      </c>
      <c r="CG68" s="222">
        <v>61.218442624401568</v>
      </c>
      <c r="CH68" s="222">
        <v>61.218442624401568</v>
      </c>
      <c r="CJ68" s="285">
        <v>0</v>
      </c>
      <c r="CK68" s="286">
        <v>1</v>
      </c>
      <c r="CM68" s="25">
        <f t="shared" ca="1" si="139"/>
        <v>575.59501999999986</v>
      </c>
      <c r="CN68" s="25">
        <f t="shared" ca="1" si="139"/>
        <v>604.3747709999999</v>
      </c>
      <c r="CO68" s="25">
        <f t="shared" ca="1" si="139"/>
        <v>634.59350954999991</v>
      </c>
      <c r="CP68" s="25">
        <f t="shared" ca="1" si="139"/>
        <v>666.3231850274999</v>
      </c>
      <c r="CQ68" s="25">
        <f t="shared" ca="1" si="139"/>
        <v>699.639344278875</v>
      </c>
      <c r="CR68" s="25">
        <f t="shared" ca="1" si="139"/>
        <v>734.62131149281868</v>
      </c>
      <c r="CT68" s="25">
        <f t="shared" ca="1" si="140"/>
        <v>1.9053399999999998</v>
      </c>
      <c r="CU68" s="25">
        <f t="shared" ca="1" si="141"/>
        <v>51.263530000000003</v>
      </c>
      <c r="CV68" s="25">
        <f t="shared" ca="1" si="142"/>
        <v>80.464040000000011</v>
      </c>
      <c r="CW68" s="25">
        <f t="shared" ca="1" si="143"/>
        <v>16.067600000000006</v>
      </c>
      <c r="CX68" s="25">
        <f t="shared" ca="1" si="144"/>
        <v>64.483149999999995</v>
      </c>
      <c r="CY68" s="25">
        <f t="shared" ca="1" si="145"/>
        <v>76.663850000000011</v>
      </c>
      <c r="CZ68" s="25">
        <f t="shared" ca="1" si="146"/>
        <v>25.905130000000003</v>
      </c>
      <c r="DA68" s="25">
        <f t="shared" ca="1" si="147"/>
        <v>44.311199999999957</v>
      </c>
      <c r="DB68" s="25">
        <f t="shared" ca="1" si="148"/>
        <v>65.720550000000046</v>
      </c>
      <c r="DC68" s="25">
        <f t="shared" ca="1" si="149"/>
        <v>26.81062999999989</v>
      </c>
      <c r="DD68" s="25">
        <f t="shared" ca="1" si="150"/>
        <v>61</v>
      </c>
      <c r="DE68" s="25">
        <f t="shared" ca="1" si="151"/>
        <v>61</v>
      </c>
      <c r="DF68" s="25">
        <f t="shared" ca="1" si="152"/>
        <v>50.364564249999994</v>
      </c>
      <c r="DG68" s="25">
        <f t="shared" ca="1" si="153"/>
        <v>50.364564249999994</v>
      </c>
      <c r="DH68" s="25">
        <f t="shared" ca="1" si="154"/>
        <v>50.364564249999994</v>
      </c>
      <c r="DI68" s="25">
        <f t="shared" ca="1" si="155"/>
        <v>50.364564249999994</v>
      </c>
      <c r="DJ68" s="25">
        <f t="shared" ca="1" si="156"/>
        <v>50.364564249999994</v>
      </c>
      <c r="DK68" s="25">
        <f t="shared" ca="1" si="157"/>
        <v>50.364564249999994</v>
      </c>
      <c r="DL68" s="25">
        <f t="shared" ca="1" si="158"/>
        <v>50.364564249999994</v>
      </c>
      <c r="DM68" s="25">
        <f t="shared" ca="1" si="159"/>
        <v>50.364564249999994</v>
      </c>
      <c r="DN68" s="25">
        <f t="shared" ca="1" si="160"/>
        <v>50.364564249999994</v>
      </c>
      <c r="DO68" s="25">
        <f t="shared" ca="1" si="161"/>
        <v>50.364564249999994</v>
      </c>
      <c r="DP68" s="25">
        <f t="shared" ca="1" si="162"/>
        <v>50.364564249999994</v>
      </c>
      <c r="DQ68" s="25">
        <f t="shared" ca="1" si="163"/>
        <v>50.364564249999994</v>
      </c>
      <c r="DR68" s="25">
        <f t="shared" ca="1" si="164"/>
        <v>52.882792462499992</v>
      </c>
      <c r="DS68" s="25">
        <f t="shared" ca="1" si="165"/>
        <v>52.882792462499992</v>
      </c>
      <c r="DT68" s="25">
        <f t="shared" ca="1" si="166"/>
        <v>52.882792462499992</v>
      </c>
      <c r="DU68" s="25">
        <f t="shared" ca="1" si="167"/>
        <v>52.882792462499992</v>
      </c>
      <c r="DV68" s="25">
        <f t="shared" ca="1" si="168"/>
        <v>52.882792462499992</v>
      </c>
      <c r="DW68" s="25">
        <f t="shared" ca="1" si="169"/>
        <v>52.882792462499992</v>
      </c>
      <c r="DX68" s="25">
        <f t="shared" ca="1" si="170"/>
        <v>52.882792462499992</v>
      </c>
      <c r="DY68" s="25">
        <f t="shared" ca="1" si="171"/>
        <v>52.882792462499992</v>
      </c>
      <c r="DZ68" s="25">
        <f t="shared" ca="1" si="172"/>
        <v>52.882792462499992</v>
      </c>
      <c r="EA68" s="25">
        <f t="shared" ca="1" si="173"/>
        <v>52.882792462499992</v>
      </c>
      <c r="EB68" s="25">
        <f t="shared" ca="1" si="174"/>
        <v>52.882792462499992</v>
      </c>
      <c r="EC68" s="25">
        <f t="shared" ca="1" si="175"/>
        <v>52.882792462499992</v>
      </c>
      <c r="ED68" s="25">
        <f t="shared" ca="1" si="176"/>
        <v>55.526932085624992</v>
      </c>
      <c r="EE68" s="25">
        <f t="shared" ca="1" si="177"/>
        <v>55.526932085624992</v>
      </c>
      <c r="EF68" s="25">
        <f t="shared" ca="1" si="178"/>
        <v>55.526932085624992</v>
      </c>
      <c r="EG68" s="25">
        <f t="shared" ca="1" si="179"/>
        <v>55.526932085624992</v>
      </c>
      <c r="EH68" s="25">
        <f t="shared" ca="1" si="180"/>
        <v>55.526932085624992</v>
      </c>
      <c r="EI68" s="25">
        <f t="shared" ca="1" si="181"/>
        <v>55.526932085624992</v>
      </c>
      <c r="EJ68" s="25">
        <f t="shared" ca="1" si="182"/>
        <v>55.526932085624992</v>
      </c>
      <c r="EK68" s="25">
        <f t="shared" ca="1" si="183"/>
        <v>55.526932085624992</v>
      </c>
      <c r="EL68" s="25">
        <f t="shared" ca="1" si="184"/>
        <v>55.526932085624992</v>
      </c>
      <c r="EM68" s="25">
        <f t="shared" ca="1" si="185"/>
        <v>55.526932085624992</v>
      </c>
      <c r="EN68" s="25">
        <f t="shared" ca="1" si="186"/>
        <v>55.526932085624992</v>
      </c>
      <c r="EO68" s="25">
        <f t="shared" ca="1" si="187"/>
        <v>55.526932085624992</v>
      </c>
      <c r="EP68" s="25">
        <f t="shared" ca="1" si="188"/>
        <v>58.303278689906243</v>
      </c>
      <c r="EQ68" s="25">
        <f t="shared" ca="1" si="189"/>
        <v>58.303278689906243</v>
      </c>
      <c r="ER68" s="25">
        <f t="shared" ca="1" si="190"/>
        <v>58.303278689906243</v>
      </c>
      <c r="ES68" s="25">
        <f t="shared" ca="1" si="191"/>
        <v>58.303278689906243</v>
      </c>
      <c r="ET68" s="25">
        <f t="shared" ca="1" si="192"/>
        <v>58.303278689906243</v>
      </c>
      <c r="EU68" s="25">
        <f t="shared" ca="1" si="193"/>
        <v>58.303278689906243</v>
      </c>
      <c r="EV68" s="25">
        <f t="shared" ca="1" si="194"/>
        <v>58.303278689906243</v>
      </c>
      <c r="EW68" s="25">
        <f t="shared" ca="1" si="195"/>
        <v>58.303278689906243</v>
      </c>
      <c r="EX68" s="25">
        <f t="shared" ca="1" si="196"/>
        <v>58.303278689906243</v>
      </c>
      <c r="EY68" s="25">
        <f t="shared" ca="1" si="197"/>
        <v>58.303278689906243</v>
      </c>
      <c r="EZ68" s="25">
        <f t="shared" ca="1" si="198"/>
        <v>58.303278689906243</v>
      </c>
      <c r="FA68" s="25">
        <f t="shared" ca="1" si="199"/>
        <v>58.303278689906243</v>
      </c>
      <c r="FB68" s="25">
        <f t="shared" ca="1" si="200"/>
        <v>61.218442624401568</v>
      </c>
      <c r="FC68" s="25">
        <f t="shared" ca="1" si="201"/>
        <v>61.218442624401568</v>
      </c>
      <c r="FD68" s="25">
        <f t="shared" ca="1" si="202"/>
        <v>61.218442624401568</v>
      </c>
      <c r="FE68" s="25">
        <f t="shared" ca="1" si="203"/>
        <v>61.218442624401568</v>
      </c>
      <c r="FF68" s="25">
        <f t="shared" ca="1" si="204"/>
        <v>61.218442624401568</v>
      </c>
      <c r="FG68" s="25">
        <f t="shared" ca="1" si="205"/>
        <v>61.218442624401568</v>
      </c>
      <c r="FH68" s="25">
        <f t="shared" ca="1" si="206"/>
        <v>61.218442624401568</v>
      </c>
      <c r="FI68" s="25">
        <f t="shared" ca="1" si="207"/>
        <v>61.218442624401568</v>
      </c>
      <c r="FJ68" s="25">
        <f t="shared" ca="1" si="208"/>
        <v>61.218442624401568</v>
      </c>
      <c r="FK68" s="25">
        <f t="shared" ca="1" si="209"/>
        <v>61.218442624401568</v>
      </c>
      <c r="FL68" s="25">
        <f t="shared" ca="1" si="210"/>
        <v>61.218442624401568</v>
      </c>
      <c r="FM68" s="25">
        <f t="shared" ca="1" si="211"/>
        <v>61.218442624401568</v>
      </c>
    </row>
    <row r="69" spans="2:169" ht="15" customHeight="1">
      <c r="B69" s="225">
        <v>58</v>
      </c>
      <c r="C69" s="307" t="s">
        <v>27</v>
      </c>
      <c r="D69" s="312" t="b">
        <v>0</v>
      </c>
      <c r="E69" s="312" t="b">
        <v>1</v>
      </c>
      <c r="F69" s="177" t="str">
        <f>INDEX('11_CATALOGO_CUENTAS'!$H$3:$H$85,$B69,1)</f>
        <v>MANTENIMIENTO EQUIPOS</v>
      </c>
      <c r="G69" s="175"/>
      <c r="H69" s="25">
        <f t="shared" ref="H69:M78" ca="1" si="212">IF(OR(H$9="",H$10=""),"",SUM(OFFSET($O69,0,H$4-1,1,H$5-H$4+1)))</f>
        <v>579.91485</v>
      </c>
      <c r="I69" s="25">
        <f t="shared" ca="1" si="212"/>
        <v>608.91059250000001</v>
      </c>
      <c r="J69" s="25">
        <f t="shared" ca="1" si="212"/>
        <v>639.35612212500018</v>
      </c>
      <c r="K69" s="25">
        <f t="shared" ca="1" si="212"/>
        <v>671.32392823125019</v>
      </c>
      <c r="L69" s="25">
        <f t="shared" ca="1" si="212"/>
        <v>704.89012464281257</v>
      </c>
      <c r="M69" s="25">
        <f t="shared" ca="1" si="212"/>
        <v>740.13463087495302</v>
      </c>
      <c r="O69" s="222">
        <v>36.734790000000004</v>
      </c>
      <c r="P69" s="222">
        <v>47.973489999999998</v>
      </c>
      <c r="Q69" s="222">
        <v>51.674920000000014</v>
      </c>
      <c r="R69" s="222">
        <v>34.182829999999989</v>
      </c>
      <c r="S69" s="222">
        <v>53.434280000000001</v>
      </c>
      <c r="T69" s="222">
        <v>56.045580000000015</v>
      </c>
      <c r="U69" s="222">
        <v>66.315950000000015</v>
      </c>
      <c r="V69" s="222">
        <v>38.183489999999992</v>
      </c>
      <c r="W69" s="222">
        <v>44.301929999999992</v>
      </c>
      <c r="X69" s="222">
        <v>51.067589999999967</v>
      </c>
      <c r="Y69" s="222">
        <v>50</v>
      </c>
      <c r="Z69" s="222">
        <v>50</v>
      </c>
      <c r="AA69" s="222">
        <v>50.742549375000003</v>
      </c>
      <c r="AB69" s="222">
        <v>50.742549375000003</v>
      </c>
      <c r="AC69" s="222">
        <v>50.742549375000003</v>
      </c>
      <c r="AD69" s="222">
        <v>50.742549375000003</v>
      </c>
      <c r="AE69" s="222">
        <v>50.742549375000003</v>
      </c>
      <c r="AF69" s="222">
        <v>50.742549375000003</v>
      </c>
      <c r="AG69" s="222">
        <v>50.742549375000003</v>
      </c>
      <c r="AH69" s="222">
        <v>50.742549375000003</v>
      </c>
      <c r="AI69" s="222">
        <v>50.742549375000003</v>
      </c>
      <c r="AJ69" s="222">
        <v>50.742549375000003</v>
      </c>
      <c r="AK69" s="222">
        <v>50.742549375000003</v>
      </c>
      <c r="AL69" s="222">
        <v>50.742549375000003</v>
      </c>
      <c r="AM69" s="222">
        <v>53.279676843750003</v>
      </c>
      <c r="AN69" s="222">
        <v>53.279676843750003</v>
      </c>
      <c r="AO69" s="222">
        <v>53.279676843750003</v>
      </c>
      <c r="AP69" s="222">
        <v>53.279676843750003</v>
      </c>
      <c r="AQ69" s="222">
        <v>53.279676843750003</v>
      </c>
      <c r="AR69" s="222">
        <v>53.279676843750003</v>
      </c>
      <c r="AS69" s="222">
        <v>53.279676843750003</v>
      </c>
      <c r="AT69" s="222">
        <v>53.279676843750003</v>
      </c>
      <c r="AU69" s="222">
        <v>53.279676843750003</v>
      </c>
      <c r="AV69" s="222">
        <v>53.279676843750003</v>
      </c>
      <c r="AW69" s="222">
        <v>53.279676843750003</v>
      </c>
      <c r="AX69" s="222">
        <v>53.279676843750003</v>
      </c>
      <c r="AY69" s="222">
        <v>55.943660685937516</v>
      </c>
      <c r="AZ69" s="222">
        <v>55.943660685937516</v>
      </c>
      <c r="BA69" s="222">
        <v>55.943660685937516</v>
      </c>
      <c r="BB69" s="222">
        <v>55.943660685937516</v>
      </c>
      <c r="BC69" s="222">
        <v>55.943660685937516</v>
      </c>
      <c r="BD69" s="222">
        <v>55.943660685937516</v>
      </c>
      <c r="BE69" s="222">
        <v>55.943660685937516</v>
      </c>
      <c r="BF69" s="222">
        <v>55.943660685937516</v>
      </c>
      <c r="BG69" s="222">
        <v>55.943660685937516</v>
      </c>
      <c r="BH69" s="222">
        <v>55.943660685937516</v>
      </c>
      <c r="BI69" s="222">
        <v>55.943660685937516</v>
      </c>
      <c r="BJ69" s="222">
        <v>55.943660685937516</v>
      </c>
      <c r="BK69" s="222">
        <v>58.740843720234388</v>
      </c>
      <c r="BL69" s="222">
        <v>58.740843720234388</v>
      </c>
      <c r="BM69" s="222">
        <v>58.740843720234388</v>
      </c>
      <c r="BN69" s="222">
        <v>58.740843720234388</v>
      </c>
      <c r="BO69" s="222">
        <v>58.740843720234388</v>
      </c>
      <c r="BP69" s="222">
        <v>58.740843720234388</v>
      </c>
      <c r="BQ69" s="222">
        <v>58.740843720234388</v>
      </c>
      <c r="BR69" s="222">
        <v>58.740843720234388</v>
      </c>
      <c r="BS69" s="222">
        <v>58.740843720234388</v>
      </c>
      <c r="BT69" s="222">
        <v>58.740843720234388</v>
      </c>
      <c r="BU69" s="222">
        <v>58.740843720234388</v>
      </c>
      <c r="BV69" s="222">
        <v>58.740843720234388</v>
      </c>
      <c r="BW69" s="222">
        <v>61.677885906246104</v>
      </c>
      <c r="BX69" s="222">
        <v>61.677885906246104</v>
      </c>
      <c r="BY69" s="222">
        <v>61.677885906246104</v>
      </c>
      <c r="BZ69" s="222">
        <v>61.677885906246104</v>
      </c>
      <c r="CA69" s="222">
        <v>61.677885906246104</v>
      </c>
      <c r="CB69" s="222">
        <v>61.677885906246104</v>
      </c>
      <c r="CC69" s="222">
        <v>61.677885906246104</v>
      </c>
      <c r="CD69" s="222">
        <v>61.677885906246104</v>
      </c>
      <c r="CE69" s="222">
        <v>61.677885906246104</v>
      </c>
      <c r="CF69" s="222">
        <v>61.677885906246104</v>
      </c>
      <c r="CG69" s="222">
        <v>61.677885906246104</v>
      </c>
      <c r="CH69" s="222">
        <v>61.677885906246104</v>
      </c>
      <c r="CJ69" s="285">
        <v>0</v>
      </c>
      <c r="CK69" s="286">
        <v>1</v>
      </c>
      <c r="CM69" s="25">
        <f t="shared" ca="1" si="139"/>
        <v>579.91485</v>
      </c>
      <c r="CN69" s="25">
        <f t="shared" ca="1" si="139"/>
        <v>608.91059250000001</v>
      </c>
      <c r="CO69" s="25">
        <f t="shared" ca="1" si="139"/>
        <v>639.35612212500018</v>
      </c>
      <c r="CP69" s="25">
        <f t="shared" ca="1" si="139"/>
        <v>671.32392823125019</v>
      </c>
      <c r="CQ69" s="25">
        <f t="shared" ca="1" si="139"/>
        <v>704.89012464281257</v>
      </c>
      <c r="CR69" s="25">
        <f t="shared" ca="1" si="139"/>
        <v>740.13463087495302</v>
      </c>
      <c r="CT69" s="25">
        <f t="shared" ca="1" si="140"/>
        <v>36.734790000000004</v>
      </c>
      <c r="CU69" s="25">
        <f t="shared" ca="1" si="141"/>
        <v>47.973489999999998</v>
      </c>
      <c r="CV69" s="25">
        <f t="shared" ca="1" si="142"/>
        <v>51.674920000000014</v>
      </c>
      <c r="CW69" s="25">
        <f t="shared" ca="1" si="143"/>
        <v>34.182829999999989</v>
      </c>
      <c r="CX69" s="25">
        <f t="shared" ca="1" si="144"/>
        <v>53.434280000000001</v>
      </c>
      <c r="CY69" s="25">
        <f t="shared" ca="1" si="145"/>
        <v>56.045580000000015</v>
      </c>
      <c r="CZ69" s="25">
        <f t="shared" ca="1" si="146"/>
        <v>66.315950000000015</v>
      </c>
      <c r="DA69" s="25">
        <f t="shared" ca="1" si="147"/>
        <v>38.183489999999992</v>
      </c>
      <c r="DB69" s="25">
        <f t="shared" ca="1" si="148"/>
        <v>44.301929999999992</v>
      </c>
      <c r="DC69" s="25">
        <f t="shared" ca="1" si="149"/>
        <v>51.067589999999967</v>
      </c>
      <c r="DD69" s="25">
        <f t="shared" ca="1" si="150"/>
        <v>50</v>
      </c>
      <c r="DE69" s="25">
        <f t="shared" ca="1" si="151"/>
        <v>50</v>
      </c>
      <c r="DF69" s="25">
        <f t="shared" ca="1" si="152"/>
        <v>50.742549375000003</v>
      </c>
      <c r="DG69" s="25">
        <f t="shared" ca="1" si="153"/>
        <v>50.742549375000003</v>
      </c>
      <c r="DH69" s="25">
        <f t="shared" ca="1" si="154"/>
        <v>50.742549375000003</v>
      </c>
      <c r="DI69" s="25">
        <f t="shared" ca="1" si="155"/>
        <v>50.742549375000003</v>
      </c>
      <c r="DJ69" s="25">
        <f t="shared" ca="1" si="156"/>
        <v>50.742549375000003</v>
      </c>
      <c r="DK69" s="25">
        <f t="shared" ca="1" si="157"/>
        <v>50.742549375000003</v>
      </c>
      <c r="DL69" s="25">
        <f t="shared" ca="1" si="158"/>
        <v>50.742549375000003</v>
      </c>
      <c r="DM69" s="25">
        <f t="shared" ca="1" si="159"/>
        <v>50.742549375000003</v>
      </c>
      <c r="DN69" s="25">
        <f t="shared" ca="1" si="160"/>
        <v>50.742549375000003</v>
      </c>
      <c r="DO69" s="25">
        <f t="shared" ca="1" si="161"/>
        <v>50.742549375000003</v>
      </c>
      <c r="DP69" s="25">
        <f t="shared" ca="1" si="162"/>
        <v>50.742549375000003</v>
      </c>
      <c r="DQ69" s="25">
        <f t="shared" ca="1" si="163"/>
        <v>50.742549375000003</v>
      </c>
      <c r="DR69" s="25">
        <f t="shared" ca="1" si="164"/>
        <v>53.279676843750003</v>
      </c>
      <c r="DS69" s="25">
        <f t="shared" ca="1" si="165"/>
        <v>53.279676843750003</v>
      </c>
      <c r="DT69" s="25">
        <f t="shared" ca="1" si="166"/>
        <v>53.279676843750003</v>
      </c>
      <c r="DU69" s="25">
        <f t="shared" ca="1" si="167"/>
        <v>53.279676843750003</v>
      </c>
      <c r="DV69" s="25">
        <f t="shared" ca="1" si="168"/>
        <v>53.279676843750003</v>
      </c>
      <c r="DW69" s="25">
        <f t="shared" ca="1" si="169"/>
        <v>53.279676843750003</v>
      </c>
      <c r="DX69" s="25">
        <f t="shared" ca="1" si="170"/>
        <v>53.279676843750003</v>
      </c>
      <c r="DY69" s="25">
        <f t="shared" ca="1" si="171"/>
        <v>53.279676843750003</v>
      </c>
      <c r="DZ69" s="25">
        <f t="shared" ca="1" si="172"/>
        <v>53.279676843750003</v>
      </c>
      <c r="EA69" s="25">
        <f t="shared" ca="1" si="173"/>
        <v>53.279676843750003</v>
      </c>
      <c r="EB69" s="25">
        <f t="shared" ca="1" si="174"/>
        <v>53.279676843750003</v>
      </c>
      <c r="EC69" s="25">
        <f t="shared" ca="1" si="175"/>
        <v>53.279676843750003</v>
      </c>
      <c r="ED69" s="25">
        <f t="shared" ca="1" si="176"/>
        <v>55.943660685937516</v>
      </c>
      <c r="EE69" s="25">
        <f t="shared" ca="1" si="177"/>
        <v>55.943660685937516</v>
      </c>
      <c r="EF69" s="25">
        <f t="shared" ca="1" si="178"/>
        <v>55.943660685937516</v>
      </c>
      <c r="EG69" s="25">
        <f t="shared" ca="1" si="179"/>
        <v>55.943660685937516</v>
      </c>
      <c r="EH69" s="25">
        <f t="shared" ca="1" si="180"/>
        <v>55.943660685937516</v>
      </c>
      <c r="EI69" s="25">
        <f t="shared" ca="1" si="181"/>
        <v>55.943660685937516</v>
      </c>
      <c r="EJ69" s="25">
        <f t="shared" ca="1" si="182"/>
        <v>55.943660685937516</v>
      </c>
      <c r="EK69" s="25">
        <f t="shared" ca="1" si="183"/>
        <v>55.943660685937516</v>
      </c>
      <c r="EL69" s="25">
        <f t="shared" ca="1" si="184"/>
        <v>55.943660685937516</v>
      </c>
      <c r="EM69" s="25">
        <f t="shared" ca="1" si="185"/>
        <v>55.943660685937516</v>
      </c>
      <c r="EN69" s="25">
        <f t="shared" ca="1" si="186"/>
        <v>55.943660685937516</v>
      </c>
      <c r="EO69" s="25">
        <f t="shared" ca="1" si="187"/>
        <v>55.943660685937516</v>
      </c>
      <c r="EP69" s="25">
        <f t="shared" ca="1" si="188"/>
        <v>58.740843720234388</v>
      </c>
      <c r="EQ69" s="25">
        <f t="shared" ca="1" si="189"/>
        <v>58.740843720234388</v>
      </c>
      <c r="ER69" s="25">
        <f t="shared" ca="1" si="190"/>
        <v>58.740843720234388</v>
      </c>
      <c r="ES69" s="25">
        <f t="shared" ca="1" si="191"/>
        <v>58.740843720234388</v>
      </c>
      <c r="ET69" s="25">
        <f t="shared" ca="1" si="192"/>
        <v>58.740843720234388</v>
      </c>
      <c r="EU69" s="25">
        <f t="shared" ca="1" si="193"/>
        <v>58.740843720234388</v>
      </c>
      <c r="EV69" s="25">
        <f t="shared" ca="1" si="194"/>
        <v>58.740843720234388</v>
      </c>
      <c r="EW69" s="25">
        <f t="shared" ca="1" si="195"/>
        <v>58.740843720234388</v>
      </c>
      <c r="EX69" s="25">
        <f t="shared" ca="1" si="196"/>
        <v>58.740843720234388</v>
      </c>
      <c r="EY69" s="25">
        <f t="shared" ca="1" si="197"/>
        <v>58.740843720234388</v>
      </c>
      <c r="EZ69" s="25">
        <f t="shared" ca="1" si="198"/>
        <v>58.740843720234388</v>
      </c>
      <c r="FA69" s="25">
        <f t="shared" ca="1" si="199"/>
        <v>58.740843720234388</v>
      </c>
      <c r="FB69" s="25">
        <f t="shared" ca="1" si="200"/>
        <v>61.677885906246104</v>
      </c>
      <c r="FC69" s="25">
        <f t="shared" ca="1" si="201"/>
        <v>61.677885906246104</v>
      </c>
      <c r="FD69" s="25">
        <f t="shared" ca="1" si="202"/>
        <v>61.677885906246104</v>
      </c>
      <c r="FE69" s="25">
        <f t="shared" ca="1" si="203"/>
        <v>61.677885906246104</v>
      </c>
      <c r="FF69" s="25">
        <f t="shared" ca="1" si="204"/>
        <v>61.677885906246104</v>
      </c>
      <c r="FG69" s="25">
        <f t="shared" ca="1" si="205"/>
        <v>61.677885906246104</v>
      </c>
      <c r="FH69" s="25">
        <f t="shared" ca="1" si="206"/>
        <v>61.677885906246104</v>
      </c>
      <c r="FI69" s="25">
        <f t="shared" ca="1" si="207"/>
        <v>61.677885906246104</v>
      </c>
      <c r="FJ69" s="25">
        <f t="shared" ca="1" si="208"/>
        <v>61.677885906246104</v>
      </c>
      <c r="FK69" s="25">
        <f t="shared" ca="1" si="209"/>
        <v>61.677885906246104</v>
      </c>
      <c r="FL69" s="25">
        <f t="shared" ca="1" si="210"/>
        <v>61.677885906246104</v>
      </c>
      <c r="FM69" s="25">
        <f t="shared" ca="1" si="211"/>
        <v>61.677885906246104</v>
      </c>
    </row>
    <row r="70" spans="2:169" ht="15" customHeight="1">
      <c r="B70" s="225">
        <v>59</v>
      </c>
      <c r="C70" s="307" t="s">
        <v>27</v>
      </c>
      <c r="D70" s="312" t="b">
        <v>0</v>
      </c>
      <c r="E70" s="312" t="b">
        <v>1</v>
      </c>
      <c r="F70" s="177" t="str">
        <f>INDEX('11_CATALOGO_CUENTAS'!$H$3:$H$85,$B70,1)</f>
        <v>MANTENIMIENTO LOCAL</v>
      </c>
      <c r="G70" s="175"/>
      <c r="H70" s="25">
        <f t="shared" ca="1" si="212"/>
        <v>371.93611896874995</v>
      </c>
      <c r="I70" s="25">
        <f t="shared" ca="1" si="212"/>
        <v>491.58604811194454</v>
      </c>
      <c r="J70" s="25">
        <f t="shared" ca="1" si="212"/>
        <v>517.07924429241348</v>
      </c>
      <c r="K70" s="25">
        <f t="shared" ca="1" si="212"/>
        <v>540.45317150853577</v>
      </c>
      <c r="L70" s="25">
        <f t="shared" ca="1" si="212"/>
        <v>563.44441351959517</v>
      </c>
      <c r="M70" s="25">
        <f t="shared" ca="1" si="212"/>
        <v>587.2580628092262</v>
      </c>
      <c r="O70" s="222">
        <v>28.110889999999998</v>
      </c>
      <c r="P70" s="222">
        <v>28.25346</v>
      </c>
      <c r="Q70" s="222">
        <v>28.28321</v>
      </c>
      <c r="R70" s="222">
        <v>28.34947</v>
      </c>
      <c r="S70" s="222">
        <v>28.34947</v>
      </c>
      <c r="T70" s="222">
        <v>28.44048999999999</v>
      </c>
      <c r="U70" s="222">
        <v>28.443420000000014</v>
      </c>
      <c r="V70" s="222">
        <v>28.450350000000007</v>
      </c>
      <c r="W70" s="222">
        <v>28.649249999999999</v>
      </c>
      <c r="X70" s="222">
        <v>28.990719999999971</v>
      </c>
      <c r="Y70" s="222">
        <v>43.752874263888877</v>
      </c>
      <c r="Z70" s="222">
        <v>43.862514704861098</v>
      </c>
      <c r="AA70" s="222">
        <v>40.02869754001874</v>
      </c>
      <c r="AB70" s="222">
        <v>40.103582072537492</v>
      </c>
      <c r="AC70" s="222">
        <v>40.178466605056236</v>
      </c>
      <c r="AD70" s="222">
        <v>40.253351137574981</v>
      </c>
      <c r="AE70" s="222">
        <v>40.798440874281241</v>
      </c>
      <c r="AF70" s="222">
        <v>40.874486407304147</v>
      </c>
      <c r="AG70" s="222">
        <v>40.950531940327068</v>
      </c>
      <c r="AH70" s="222">
        <v>41.026577473349981</v>
      </c>
      <c r="AI70" s="222">
        <v>41.102623006372895</v>
      </c>
      <c r="AJ70" s="222">
        <v>42.011686401135393</v>
      </c>
      <c r="AK70" s="222">
        <v>42.089763685040602</v>
      </c>
      <c r="AL70" s="222">
        <v>42.167840968945811</v>
      </c>
      <c r="AM70" s="222">
        <v>42.221454037227389</v>
      </c>
      <c r="AN70" s="222">
        <v>42.275067105508967</v>
      </c>
      <c r="AO70" s="222">
        <v>42.328680173790545</v>
      </c>
      <c r="AP70" s="222">
        <v>42.382293242072123</v>
      </c>
      <c r="AQ70" s="222">
        <v>42.958417812255313</v>
      </c>
      <c r="AR70" s="222">
        <v>43.01289453591194</v>
      </c>
      <c r="AS70" s="222">
        <v>43.06737125956856</v>
      </c>
      <c r="AT70" s="222">
        <v>43.12184798322518</v>
      </c>
      <c r="AU70" s="222">
        <v>43.176324706881807</v>
      </c>
      <c r="AV70" s="222">
        <v>44.122359517699216</v>
      </c>
      <c r="AW70" s="222">
        <v>44.178297811990525</v>
      </c>
      <c r="AX70" s="222">
        <v>44.234236106281841</v>
      </c>
      <c r="AY70" s="222">
        <v>44.262764636370413</v>
      </c>
      <c r="AZ70" s="222">
        <v>44.291293166458978</v>
      </c>
      <c r="BA70" s="222">
        <v>44.31982169654755</v>
      </c>
      <c r="BB70" s="222">
        <v>44.348350226636121</v>
      </c>
      <c r="BC70" s="222">
        <v>44.948465814437448</v>
      </c>
      <c r="BD70" s="222">
        <v>44.977468690632001</v>
      </c>
      <c r="BE70" s="222">
        <v>45.006471566826555</v>
      </c>
      <c r="BF70" s="222">
        <v>45.035474443021116</v>
      </c>
      <c r="BG70" s="222">
        <v>45.064477319215669</v>
      </c>
      <c r="BH70" s="222">
        <v>46.036412490380357</v>
      </c>
      <c r="BI70" s="222">
        <v>46.06619464946332</v>
      </c>
      <c r="BJ70" s="222">
        <v>46.095976808546276</v>
      </c>
      <c r="BK70" s="222">
        <v>46.126056789220065</v>
      </c>
      <c r="BL70" s="222">
        <v>46.156136769893855</v>
      </c>
      <c r="BM70" s="222">
        <v>46.186216750567638</v>
      </c>
      <c r="BN70" s="222">
        <v>46.216296731241428</v>
      </c>
      <c r="BO70" s="222">
        <v>46.864915563654378</v>
      </c>
      <c r="BP70" s="222">
        <v>46.895508854578573</v>
      </c>
      <c r="BQ70" s="222">
        <v>46.926102145502767</v>
      </c>
      <c r="BR70" s="222">
        <v>46.956695436426962</v>
      </c>
      <c r="BS70" s="222">
        <v>46.987288727351157</v>
      </c>
      <c r="BT70" s="222">
        <v>48.011650663061261</v>
      </c>
      <c r="BU70" s="222">
        <v>48.043065250386107</v>
      </c>
      <c r="BV70" s="222">
        <v>48.074479837710946</v>
      </c>
      <c r="BW70" s="222">
        <v>48.074479837710946</v>
      </c>
      <c r="BX70" s="222">
        <v>48.106208570909047</v>
      </c>
      <c r="BY70" s="222">
        <v>48.13793730410714</v>
      </c>
      <c r="BZ70" s="222">
        <v>48.169666037305234</v>
      </c>
      <c r="CA70" s="222">
        <v>48.82560056740698</v>
      </c>
      <c r="CB70" s="222">
        <v>48.85784774395799</v>
      </c>
      <c r="CC70" s="222">
        <v>48.890094920508993</v>
      </c>
      <c r="CD70" s="222">
        <v>48.922342097059996</v>
      </c>
      <c r="CE70" s="222">
        <v>48.954589273611006</v>
      </c>
      <c r="CF70" s="222">
        <v>50.07328634052022</v>
      </c>
      <c r="CG70" s="222">
        <v>50.106432152216271</v>
      </c>
      <c r="CH70" s="222">
        <v>50.139577963912316</v>
      </c>
      <c r="CJ70" s="285">
        <v>0</v>
      </c>
      <c r="CK70" s="286">
        <v>1</v>
      </c>
      <c r="CM70" s="25">
        <f t="shared" ca="1" si="139"/>
        <v>371.93611896874995</v>
      </c>
      <c r="CN70" s="25">
        <f t="shared" ca="1" si="139"/>
        <v>491.58604811194454</v>
      </c>
      <c r="CO70" s="25">
        <f t="shared" ca="1" si="139"/>
        <v>517.07924429241348</v>
      </c>
      <c r="CP70" s="25">
        <f t="shared" ca="1" si="139"/>
        <v>540.45317150853577</v>
      </c>
      <c r="CQ70" s="25">
        <f t="shared" ca="1" si="139"/>
        <v>563.44441351959517</v>
      </c>
      <c r="CR70" s="25">
        <f t="shared" ca="1" si="139"/>
        <v>587.2580628092262</v>
      </c>
      <c r="CT70" s="25">
        <f t="shared" ca="1" si="140"/>
        <v>28.110889999999998</v>
      </c>
      <c r="CU70" s="25">
        <f t="shared" ca="1" si="141"/>
        <v>28.25346</v>
      </c>
      <c r="CV70" s="25">
        <f t="shared" ca="1" si="142"/>
        <v>28.28321</v>
      </c>
      <c r="CW70" s="25">
        <f t="shared" ca="1" si="143"/>
        <v>28.34947</v>
      </c>
      <c r="CX70" s="25">
        <f t="shared" ca="1" si="144"/>
        <v>28.34947</v>
      </c>
      <c r="CY70" s="25">
        <f t="shared" ca="1" si="145"/>
        <v>28.44048999999999</v>
      </c>
      <c r="CZ70" s="25">
        <f t="shared" ca="1" si="146"/>
        <v>28.443420000000014</v>
      </c>
      <c r="DA70" s="25">
        <f t="shared" ca="1" si="147"/>
        <v>28.450350000000007</v>
      </c>
      <c r="DB70" s="25">
        <f t="shared" ca="1" si="148"/>
        <v>28.649249999999999</v>
      </c>
      <c r="DC70" s="25">
        <f t="shared" ca="1" si="149"/>
        <v>28.990719999999971</v>
      </c>
      <c r="DD70" s="25">
        <f t="shared" ca="1" si="150"/>
        <v>43.752874263888877</v>
      </c>
      <c r="DE70" s="25">
        <f t="shared" ca="1" si="151"/>
        <v>43.862514704861098</v>
      </c>
      <c r="DF70" s="25">
        <f t="shared" ca="1" si="152"/>
        <v>40.02869754001874</v>
      </c>
      <c r="DG70" s="25">
        <f t="shared" ca="1" si="153"/>
        <v>40.103582072537492</v>
      </c>
      <c r="DH70" s="25">
        <f t="shared" ca="1" si="154"/>
        <v>40.178466605056236</v>
      </c>
      <c r="DI70" s="25">
        <f t="shared" ca="1" si="155"/>
        <v>40.253351137574981</v>
      </c>
      <c r="DJ70" s="25">
        <f t="shared" ca="1" si="156"/>
        <v>40.798440874281241</v>
      </c>
      <c r="DK70" s="25">
        <f t="shared" ca="1" si="157"/>
        <v>40.874486407304147</v>
      </c>
      <c r="DL70" s="25">
        <f t="shared" ca="1" si="158"/>
        <v>40.950531940327068</v>
      </c>
      <c r="DM70" s="25">
        <f t="shared" ca="1" si="159"/>
        <v>41.026577473349981</v>
      </c>
      <c r="DN70" s="25">
        <f t="shared" ca="1" si="160"/>
        <v>41.102623006372895</v>
      </c>
      <c r="DO70" s="25">
        <f t="shared" ca="1" si="161"/>
        <v>42.011686401135393</v>
      </c>
      <c r="DP70" s="25">
        <f t="shared" ca="1" si="162"/>
        <v>42.089763685040602</v>
      </c>
      <c r="DQ70" s="25">
        <f t="shared" ca="1" si="163"/>
        <v>42.167840968945811</v>
      </c>
      <c r="DR70" s="25">
        <f t="shared" ca="1" si="164"/>
        <v>42.221454037227389</v>
      </c>
      <c r="DS70" s="25">
        <f t="shared" ca="1" si="165"/>
        <v>42.275067105508967</v>
      </c>
      <c r="DT70" s="25">
        <f t="shared" ca="1" si="166"/>
        <v>42.328680173790545</v>
      </c>
      <c r="DU70" s="25">
        <f t="shared" ca="1" si="167"/>
        <v>42.382293242072123</v>
      </c>
      <c r="DV70" s="25">
        <f t="shared" ca="1" si="168"/>
        <v>42.958417812255313</v>
      </c>
      <c r="DW70" s="25">
        <f t="shared" ca="1" si="169"/>
        <v>43.01289453591194</v>
      </c>
      <c r="DX70" s="25">
        <f t="shared" ca="1" si="170"/>
        <v>43.06737125956856</v>
      </c>
      <c r="DY70" s="25">
        <f t="shared" ca="1" si="171"/>
        <v>43.12184798322518</v>
      </c>
      <c r="DZ70" s="25">
        <f t="shared" ca="1" si="172"/>
        <v>43.176324706881807</v>
      </c>
      <c r="EA70" s="25">
        <f t="shared" ca="1" si="173"/>
        <v>44.122359517699216</v>
      </c>
      <c r="EB70" s="25">
        <f t="shared" ca="1" si="174"/>
        <v>44.178297811990525</v>
      </c>
      <c r="EC70" s="25">
        <f t="shared" ca="1" si="175"/>
        <v>44.234236106281841</v>
      </c>
      <c r="ED70" s="25">
        <f t="shared" ca="1" si="176"/>
        <v>44.262764636370413</v>
      </c>
      <c r="EE70" s="25">
        <f t="shared" ca="1" si="177"/>
        <v>44.291293166458978</v>
      </c>
      <c r="EF70" s="25">
        <f t="shared" ca="1" si="178"/>
        <v>44.31982169654755</v>
      </c>
      <c r="EG70" s="25">
        <f t="shared" ca="1" si="179"/>
        <v>44.348350226636121</v>
      </c>
      <c r="EH70" s="25">
        <f t="shared" ca="1" si="180"/>
        <v>44.948465814437448</v>
      </c>
      <c r="EI70" s="25">
        <f t="shared" ca="1" si="181"/>
        <v>44.977468690632001</v>
      </c>
      <c r="EJ70" s="25">
        <f t="shared" ca="1" si="182"/>
        <v>45.006471566826555</v>
      </c>
      <c r="EK70" s="25">
        <f t="shared" ca="1" si="183"/>
        <v>45.035474443021116</v>
      </c>
      <c r="EL70" s="25">
        <f t="shared" ca="1" si="184"/>
        <v>45.064477319215669</v>
      </c>
      <c r="EM70" s="25">
        <f t="shared" ca="1" si="185"/>
        <v>46.036412490380357</v>
      </c>
      <c r="EN70" s="25">
        <f t="shared" ca="1" si="186"/>
        <v>46.06619464946332</v>
      </c>
      <c r="EO70" s="25">
        <f t="shared" ca="1" si="187"/>
        <v>46.095976808546276</v>
      </c>
      <c r="EP70" s="25">
        <f t="shared" ca="1" si="188"/>
        <v>46.126056789220065</v>
      </c>
      <c r="EQ70" s="25">
        <f t="shared" ca="1" si="189"/>
        <v>46.156136769893855</v>
      </c>
      <c r="ER70" s="25">
        <f t="shared" ca="1" si="190"/>
        <v>46.186216750567638</v>
      </c>
      <c r="ES70" s="25">
        <f t="shared" ca="1" si="191"/>
        <v>46.216296731241428</v>
      </c>
      <c r="ET70" s="25">
        <f t="shared" ca="1" si="192"/>
        <v>46.864915563654378</v>
      </c>
      <c r="EU70" s="25">
        <f t="shared" ca="1" si="193"/>
        <v>46.895508854578573</v>
      </c>
      <c r="EV70" s="25">
        <f t="shared" ca="1" si="194"/>
        <v>46.926102145502767</v>
      </c>
      <c r="EW70" s="25">
        <f t="shared" ca="1" si="195"/>
        <v>46.956695436426962</v>
      </c>
      <c r="EX70" s="25">
        <f t="shared" ca="1" si="196"/>
        <v>46.987288727351157</v>
      </c>
      <c r="EY70" s="25">
        <f t="shared" ca="1" si="197"/>
        <v>48.011650663061261</v>
      </c>
      <c r="EZ70" s="25">
        <f t="shared" ca="1" si="198"/>
        <v>48.043065250386107</v>
      </c>
      <c r="FA70" s="25">
        <f t="shared" ca="1" si="199"/>
        <v>48.074479837710946</v>
      </c>
      <c r="FB70" s="25">
        <f t="shared" ca="1" si="200"/>
        <v>48.074479837710946</v>
      </c>
      <c r="FC70" s="25">
        <f t="shared" ca="1" si="201"/>
        <v>48.106208570909047</v>
      </c>
      <c r="FD70" s="25">
        <f t="shared" ca="1" si="202"/>
        <v>48.13793730410714</v>
      </c>
      <c r="FE70" s="25">
        <f t="shared" ca="1" si="203"/>
        <v>48.169666037305234</v>
      </c>
      <c r="FF70" s="25">
        <f t="shared" ca="1" si="204"/>
        <v>48.82560056740698</v>
      </c>
      <c r="FG70" s="25">
        <f t="shared" ca="1" si="205"/>
        <v>48.85784774395799</v>
      </c>
      <c r="FH70" s="25">
        <f t="shared" ca="1" si="206"/>
        <v>48.890094920508993</v>
      </c>
      <c r="FI70" s="25">
        <f t="shared" ca="1" si="207"/>
        <v>48.922342097059996</v>
      </c>
      <c r="FJ70" s="25">
        <f t="shared" ca="1" si="208"/>
        <v>48.954589273611006</v>
      </c>
      <c r="FK70" s="25">
        <f t="shared" ca="1" si="209"/>
        <v>50.07328634052022</v>
      </c>
      <c r="FL70" s="25">
        <f t="shared" ca="1" si="210"/>
        <v>50.106432152216271</v>
      </c>
      <c r="FM70" s="25">
        <f t="shared" ca="1" si="211"/>
        <v>50.139577963912316</v>
      </c>
    </row>
    <row r="71" spans="2:169" ht="15" customHeight="1">
      <c r="B71" s="225">
        <v>60</v>
      </c>
      <c r="C71" s="307" t="s">
        <v>27</v>
      </c>
      <c r="D71" s="312" t="b">
        <v>0</v>
      </c>
      <c r="E71" s="312" t="b">
        <v>0</v>
      </c>
      <c r="F71" s="177" t="str">
        <f>INDEX('11_CATALOGO_CUENTAS'!$H$3:$H$85,$B71,1)</f>
        <v>MANTENIMIENTO SOFTWARE</v>
      </c>
      <c r="G71" s="175"/>
      <c r="H71" s="25">
        <f t="shared" ca="1" si="212"/>
        <v>1499.4418719542498</v>
      </c>
      <c r="I71" s="25">
        <f t="shared" ca="1" si="212"/>
        <v>1685.9199976045179</v>
      </c>
      <c r="J71" s="25">
        <f t="shared" ca="1" si="212"/>
        <v>1796.1762680835125</v>
      </c>
      <c r="K71" s="25">
        <f t="shared" ca="1" si="212"/>
        <v>1898.3692895184265</v>
      </c>
      <c r="L71" s="25">
        <f t="shared" ca="1" si="212"/>
        <v>1999.3026773750234</v>
      </c>
      <c r="M71" s="25">
        <f t="shared" ca="1" si="212"/>
        <v>2104.909790607031</v>
      </c>
      <c r="O71" s="222">
        <v>121.895</v>
      </c>
      <c r="P71" s="222">
        <v>-87.894999999999996</v>
      </c>
      <c r="Q71" s="222">
        <v>17</v>
      </c>
      <c r="R71" s="222">
        <v>17</v>
      </c>
      <c r="S71" s="222">
        <v>174.3425</v>
      </c>
      <c r="T71" s="222">
        <v>174.3425</v>
      </c>
      <c r="U71" s="222">
        <v>177.17750000000001</v>
      </c>
      <c r="V71" s="222">
        <v>177.17750000000001</v>
      </c>
      <c r="W71" s="222">
        <v>177.17750000000001</v>
      </c>
      <c r="X71" s="222">
        <v>177.17750000000001</v>
      </c>
      <c r="Y71" s="222">
        <v>186.8369219241111</v>
      </c>
      <c r="Z71" s="222">
        <v>187.20995003013883</v>
      </c>
      <c r="AA71" s="222">
        <v>134.49797490521419</v>
      </c>
      <c r="AB71" s="222">
        <v>134.78599978028953</v>
      </c>
      <c r="AC71" s="222">
        <v>135.07402465536489</v>
      </c>
      <c r="AD71" s="222">
        <v>141.18601505950826</v>
      </c>
      <c r="AE71" s="222">
        <v>141.48845569084369</v>
      </c>
      <c r="AF71" s="222">
        <v>141.79089632217909</v>
      </c>
      <c r="AG71" s="222">
        <v>142.09333695351449</v>
      </c>
      <c r="AH71" s="222">
        <v>142.39577758484992</v>
      </c>
      <c r="AI71" s="222">
        <v>142.69821821618535</v>
      </c>
      <c r="AJ71" s="222">
        <v>143.00065884752075</v>
      </c>
      <c r="AK71" s="222">
        <v>143.30309947885615</v>
      </c>
      <c r="AL71" s="222">
        <v>143.60554011019155</v>
      </c>
      <c r="AM71" s="222">
        <v>143.81321601037524</v>
      </c>
      <c r="AN71" s="222">
        <v>144.0208919105589</v>
      </c>
      <c r="AO71" s="222">
        <v>144.22856781074256</v>
      </c>
      <c r="AP71" s="222">
        <v>150.696017869245</v>
      </c>
      <c r="AQ71" s="222">
        <v>150.91405763392919</v>
      </c>
      <c r="AR71" s="222">
        <v>151.13209739861338</v>
      </c>
      <c r="AS71" s="222">
        <v>151.35013716329757</v>
      </c>
      <c r="AT71" s="222">
        <v>151.56817692798177</v>
      </c>
      <c r="AU71" s="222">
        <v>151.78621669266596</v>
      </c>
      <c r="AV71" s="222">
        <v>152.00425645735015</v>
      </c>
      <c r="AW71" s="222">
        <v>152.22229622203432</v>
      </c>
      <c r="AX71" s="222">
        <v>152.44033598671851</v>
      </c>
      <c r="AY71" s="222">
        <v>152.55153626670744</v>
      </c>
      <c r="AZ71" s="222">
        <v>152.66273654669638</v>
      </c>
      <c r="BA71" s="222">
        <v>152.77393682668534</v>
      </c>
      <c r="BB71" s="222">
        <v>159.5753145854965</v>
      </c>
      <c r="BC71" s="222">
        <v>159.69207149129844</v>
      </c>
      <c r="BD71" s="222">
        <v>159.80882839710034</v>
      </c>
      <c r="BE71" s="222">
        <v>159.92558530290225</v>
      </c>
      <c r="BF71" s="222">
        <v>160.04234220870416</v>
      </c>
      <c r="BG71" s="222">
        <v>160.15909911450606</v>
      </c>
      <c r="BH71" s="222">
        <v>160.275856020308</v>
      </c>
      <c r="BI71" s="222">
        <v>160.3926129261099</v>
      </c>
      <c r="BJ71" s="222">
        <v>160.50936983191181</v>
      </c>
      <c r="BK71" s="222">
        <v>160.62729430677174</v>
      </c>
      <c r="BL71" s="222">
        <v>160.74521878163165</v>
      </c>
      <c r="BM71" s="222">
        <v>160.86314325649158</v>
      </c>
      <c r="BN71" s="222">
        <v>168.0677606070893</v>
      </c>
      <c r="BO71" s="222">
        <v>168.1915710394872</v>
      </c>
      <c r="BP71" s="222">
        <v>168.3153814718851</v>
      </c>
      <c r="BQ71" s="222">
        <v>168.43919190428301</v>
      </c>
      <c r="BR71" s="222">
        <v>168.56300233668094</v>
      </c>
      <c r="BS71" s="222">
        <v>168.68681276907884</v>
      </c>
      <c r="BT71" s="222">
        <v>168.81062320147674</v>
      </c>
      <c r="BU71" s="222">
        <v>168.93443363387465</v>
      </c>
      <c r="BV71" s="222">
        <v>169.05824406627258</v>
      </c>
      <c r="BW71" s="222">
        <v>169.05824406627258</v>
      </c>
      <c r="BX71" s="222">
        <v>169.18329260299447</v>
      </c>
      <c r="BY71" s="222">
        <v>169.30834113971639</v>
      </c>
      <c r="BZ71" s="222">
        <v>176.95921707595053</v>
      </c>
      <c r="CA71" s="222">
        <v>177.09052149579756</v>
      </c>
      <c r="CB71" s="222">
        <v>177.22182591564456</v>
      </c>
      <c r="CC71" s="222">
        <v>177.35313033549158</v>
      </c>
      <c r="CD71" s="222">
        <v>177.48443475533861</v>
      </c>
      <c r="CE71" s="222">
        <v>177.61573917518564</v>
      </c>
      <c r="CF71" s="222">
        <v>177.74704359503264</v>
      </c>
      <c r="CG71" s="222">
        <v>177.87834801487966</v>
      </c>
      <c r="CH71" s="222">
        <v>178.00965243472669</v>
      </c>
      <c r="CJ71" s="285">
        <v>0</v>
      </c>
      <c r="CK71" s="286">
        <v>1</v>
      </c>
      <c r="CM71" s="25">
        <f t="shared" ref="CM71:CR80" ca="1" si="213">IF(OR(CM$9="",CM$10=""),"",SUM(OFFSET($CT71,0,CM$4-1,1,CM$5-CM$4+1)))</f>
        <v>1499.4418719542498</v>
      </c>
      <c r="CN71" s="25">
        <f t="shared" ca="1" si="213"/>
        <v>1685.9199976045179</v>
      </c>
      <c r="CO71" s="25">
        <f t="shared" ca="1" si="213"/>
        <v>1796.1762680835125</v>
      </c>
      <c r="CP71" s="25">
        <f t="shared" ca="1" si="213"/>
        <v>1898.3692895184265</v>
      </c>
      <c r="CQ71" s="25">
        <f t="shared" ca="1" si="213"/>
        <v>1999.3026773750234</v>
      </c>
      <c r="CR71" s="25">
        <f t="shared" ca="1" si="213"/>
        <v>2104.909790607031</v>
      </c>
      <c r="CT71" s="25">
        <f t="shared" ca="1" si="140"/>
        <v>121.895</v>
      </c>
      <c r="CU71" s="25">
        <f t="shared" ca="1" si="141"/>
        <v>-87.894999999999996</v>
      </c>
      <c r="CV71" s="25">
        <f t="shared" ca="1" si="142"/>
        <v>17</v>
      </c>
      <c r="CW71" s="25">
        <f t="shared" ca="1" si="143"/>
        <v>17</v>
      </c>
      <c r="CX71" s="25">
        <f t="shared" ca="1" si="144"/>
        <v>174.3425</v>
      </c>
      <c r="CY71" s="25">
        <f t="shared" ca="1" si="145"/>
        <v>174.3425</v>
      </c>
      <c r="CZ71" s="25">
        <f t="shared" ca="1" si="146"/>
        <v>177.17750000000001</v>
      </c>
      <c r="DA71" s="25">
        <f t="shared" ca="1" si="147"/>
        <v>177.17750000000001</v>
      </c>
      <c r="DB71" s="25">
        <f t="shared" ca="1" si="148"/>
        <v>177.17750000000001</v>
      </c>
      <c r="DC71" s="25">
        <f t="shared" ca="1" si="149"/>
        <v>177.17750000000001</v>
      </c>
      <c r="DD71" s="25">
        <f t="shared" ca="1" si="150"/>
        <v>186.8369219241111</v>
      </c>
      <c r="DE71" s="25">
        <f t="shared" ca="1" si="151"/>
        <v>187.20995003013883</v>
      </c>
      <c r="DF71" s="25">
        <f t="shared" ca="1" si="152"/>
        <v>134.49797490521419</v>
      </c>
      <c r="DG71" s="25">
        <f t="shared" ca="1" si="153"/>
        <v>134.78599978028953</v>
      </c>
      <c r="DH71" s="25">
        <f t="shared" ca="1" si="154"/>
        <v>135.07402465536489</v>
      </c>
      <c r="DI71" s="25">
        <f t="shared" ca="1" si="155"/>
        <v>141.18601505950826</v>
      </c>
      <c r="DJ71" s="25">
        <f t="shared" ca="1" si="156"/>
        <v>141.48845569084369</v>
      </c>
      <c r="DK71" s="25">
        <f t="shared" ca="1" si="157"/>
        <v>141.79089632217909</v>
      </c>
      <c r="DL71" s="25">
        <f t="shared" ca="1" si="158"/>
        <v>142.09333695351449</v>
      </c>
      <c r="DM71" s="25">
        <f t="shared" ca="1" si="159"/>
        <v>142.39577758484992</v>
      </c>
      <c r="DN71" s="25">
        <f t="shared" ca="1" si="160"/>
        <v>142.69821821618535</v>
      </c>
      <c r="DO71" s="25">
        <f t="shared" ca="1" si="161"/>
        <v>143.00065884752075</v>
      </c>
      <c r="DP71" s="25">
        <f t="shared" ca="1" si="162"/>
        <v>143.30309947885615</v>
      </c>
      <c r="DQ71" s="25">
        <f t="shared" ca="1" si="163"/>
        <v>143.60554011019155</v>
      </c>
      <c r="DR71" s="25">
        <f t="shared" ca="1" si="164"/>
        <v>143.81321601037524</v>
      </c>
      <c r="DS71" s="25">
        <f t="shared" ca="1" si="165"/>
        <v>144.0208919105589</v>
      </c>
      <c r="DT71" s="25">
        <f t="shared" ca="1" si="166"/>
        <v>144.22856781074256</v>
      </c>
      <c r="DU71" s="25">
        <f t="shared" ca="1" si="167"/>
        <v>150.696017869245</v>
      </c>
      <c r="DV71" s="25">
        <f t="shared" ca="1" si="168"/>
        <v>150.91405763392919</v>
      </c>
      <c r="DW71" s="25">
        <f t="shared" ca="1" si="169"/>
        <v>151.13209739861338</v>
      </c>
      <c r="DX71" s="25">
        <f t="shared" ca="1" si="170"/>
        <v>151.35013716329757</v>
      </c>
      <c r="DY71" s="25">
        <f t="shared" ca="1" si="171"/>
        <v>151.56817692798177</v>
      </c>
      <c r="DZ71" s="25">
        <f t="shared" ca="1" si="172"/>
        <v>151.78621669266596</v>
      </c>
      <c r="EA71" s="25">
        <f t="shared" ca="1" si="173"/>
        <v>152.00425645735015</v>
      </c>
      <c r="EB71" s="25">
        <f t="shared" ca="1" si="174"/>
        <v>152.22229622203432</v>
      </c>
      <c r="EC71" s="25">
        <f t="shared" ca="1" si="175"/>
        <v>152.44033598671851</v>
      </c>
      <c r="ED71" s="25">
        <f t="shared" ca="1" si="176"/>
        <v>152.55153626670744</v>
      </c>
      <c r="EE71" s="25">
        <f t="shared" ca="1" si="177"/>
        <v>152.66273654669638</v>
      </c>
      <c r="EF71" s="25">
        <f t="shared" ca="1" si="178"/>
        <v>152.77393682668534</v>
      </c>
      <c r="EG71" s="25">
        <f t="shared" ca="1" si="179"/>
        <v>159.5753145854965</v>
      </c>
      <c r="EH71" s="25">
        <f t="shared" ca="1" si="180"/>
        <v>159.69207149129844</v>
      </c>
      <c r="EI71" s="25">
        <f t="shared" ca="1" si="181"/>
        <v>159.80882839710034</v>
      </c>
      <c r="EJ71" s="25">
        <f t="shared" ca="1" si="182"/>
        <v>159.92558530290225</v>
      </c>
      <c r="EK71" s="25">
        <f t="shared" ca="1" si="183"/>
        <v>160.04234220870416</v>
      </c>
      <c r="EL71" s="25">
        <f t="shared" ca="1" si="184"/>
        <v>160.15909911450606</v>
      </c>
      <c r="EM71" s="25">
        <f t="shared" ca="1" si="185"/>
        <v>160.275856020308</v>
      </c>
      <c r="EN71" s="25">
        <f t="shared" ca="1" si="186"/>
        <v>160.3926129261099</v>
      </c>
      <c r="EO71" s="25">
        <f t="shared" ca="1" si="187"/>
        <v>160.50936983191181</v>
      </c>
      <c r="EP71" s="25">
        <f t="shared" ca="1" si="188"/>
        <v>160.62729430677174</v>
      </c>
      <c r="EQ71" s="25">
        <f t="shared" ca="1" si="189"/>
        <v>160.74521878163165</v>
      </c>
      <c r="ER71" s="25">
        <f t="shared" ca="1" si="190"/>
        <v>160.86314325649158</v>
      </c>
      <c r="ES71" s="25">
        <f t="shared" ca="1" si="191"/>
        <v>168.0677606070893</v>
      </c>
      <c r="ET71" s="25">
        <f t="shared" ca="1" si="192"/>
        <v>168.1915710394872</v>
      </c>
      <c r="EU71" s="25">
        <f t="shared" ca="1" si="193"/>
        <v>168.3153814718851</v>
      </c>
      <c r="EV71" s="25">
        <f t="shared" ca="1" si="194"/>
        <v>168.43919190428301</v>
      </c>
      <c r="EW71" s="25">
        <f t="shared" ca="1" si="195"/>
        <v>168.56300233668094</v>
      </c>
      <c r="EX71" s="25">
        <f t="shared" ca="1" si="196"/>
        <v>168.68681276907884</v>
      </c>
      <c r="EY71" s="25">
        <f t="shared" ca="1" si="197"/>
        <v>168.81062320147674</v>
      </c>
      <c r="EZ71" s="25">
        <f t="shared" ca="1" si="198"/>
        <v>168.93443363387465</v>
      </c>
      <c r="FA71" s="25">
        <f t="shared" ca="1" si="199"/>
        <v>169.05824406627258</v>
      </c>
      <c r="FB71" s="25">
        <f t="shared" ca="1" si="200"/>
        <v>169.05824406627258</v>
      </c>
      <c r="FC71" s="25">
        <f t="shared" ca="1" si="201"/>
        <v>169.18329260299447</v>
      </c>
      <c r="FD71" s="25">
        <f t="shared" ca="1" si="202"/>
        <v>169.30834113971639</v>
      </c>
      <c r="FE71" s="25">
        <f t="shared" ca="1" si="203"/>
        <v>176.95921707595053</v>
      </c>
      <c r="FF71" s="25">
        <f t="shared" ca="1" si="204"/>
        <v>177.09052149579756</v>
      </c>
      <c r="FG71" s="25">
        <f t="shared" ca="1" si="205"/>
        <v>177.22182591564456</v>
      </c>
      <c r="FH71" s="25">
        <f t="shared" ca="1" si="206"/>
        <v>177.35313033549158</v>
      </c>
      <c r="FI71" s="25">
        <f t="shared" ca="1" si="207"/>
        <v>177.48443475533861</v>
      </c>
      <c r="FJ71" s="25">
        <f t="shared" ca="1" si="208"/>
        <v>177.61573917518564</v>
      </c>
      <c r="FK71" s="25">
        <f t="shared" ca="1" si="209"/>
        <v>177.74704359503264</v>
      </c>
      <c r="FL71" s="25">
        <f t="shared" ca="1" si="210"/>
        <v>177.87834801487966</v>
      </c>
      <c r="FM71" s="25">
        <f t="shared" ca="1" si="211"/>
        <v>178.00965243472669</v>
      </c>
    </row>
    <row r="72" spans="2:169" ht="15" customHeight="1">
      <c r="B72" s="225">
        <v>61</v>
      </c>
      <c r="C72" s="307" t="s">
        <v>27</v>
      </c>
      <c r="D72" s="312" t="b">
        <v>0</v>
      </c>
      <c r="E72" s="312" t="b">
        <v>0</v>
      </c>
      <c r="F72" s="177" t="str">
        <f>INDEX('11_CATALOGO_CUENTAS'!$H$3:$H$85,$B72,1)</f>
        <v>MANTENIMIENTO MEDIDORES</v>
      </c>
      <c r="G72" s="175"/>
      <c r="H72" s="25">
        <f t="shared" ca="1" si="212"/>
        <v>0</v>
      </c>
      <c r="I72" s="25">
        <f t="shared" ca="1" si="212"/>
        <v>0</v>
      </c>
      <c r="J72" s="25">
        <f t="shared" ca="1" si="212"/>
        <v>0</v>
      </c>
      <c r="K72" s="25">
        <f t="shared" ca="1" si="212"/>
        <v>0</v>
      </c>
      <c r="L72" s="25">
        <f t="shared" ca="1" si="212"/>
        <v>0</v>
      </c>
      <c r="M72" s="25">
        <f t="shared" ca="1" si="212"/>
        <v>0</v>
      </c>
      <c r="O72" s="222">
        <v>0</v>
      </c>
      <c r="P72" s="222">
        <v>0</v>
      </c>
      <c r="Q72" s="222">
        <v>0</v>
      </c>
      <c r="R72" s="222">
        <v>0</v>
      </c>
      <c r="S72" s="222">
        <v>0</v>
      </c>
      <c r="T72" s="222">
        <v>0</v>
      </c>
      <c r="U72" s="222">
        <v>0</v>
      </c>
      <c r="V72" s="222">
        <v>0</v>
      </c>
      <c r="W72" s="222">
        <v>0</v>
      </c>
      <c r="X72" s="222">
        <v>0</v>
      </c>
      <c r="Y72" s="222">
        <v>0</v>
      </c>
      <c r="Z72" s="222">
        <v>0</v>
      </c>
      <c r="AA72" s="222">
        <v>0</v>
      </c>
      <c r="AB72" s="222">
        <v>0</v>
      </c>
      <c r="AC72" s="222">
        <v>0</v>
      </c>
      <c r="AD72" s="222">
        <v>0</v>
      </c>
      <c r="AE72" s="222">
        <v>0</v>
      </c>
      <c r="AF72" s="222">
        <v>0</v>
      </c>
      <c r="AG72" s="222">
        <v>0</v>
      </c>
      <c r="AH72" s="222">
        <v>0</v>
      </c>
      <c r="AI72" s="222">
        <v>0</v>
      </c>
      <c r="AJ72" s="222">
        <v>0</v>
      </c>
      <c r="AK72" s="222">
        <v>0</v>
      </c>
      <c r="AL72" s="222">
        <v>0</v>
      </c>
      <c r="AM72" s="222">
        <v>0</v>
      </c>
      <c r="AN72" s="222">
        <v>0</v>
      </c>
      <c r="AO72" s="222">
        <v>0</v>
      </c>
      <c r="AP72" s="222">
        <v>0</v>
      </c>
      <c r="AQ72" s="222">
        <v>0</v>
      </c>
      <c r="AR72" s="222">
        <v>0</v>
      </c>
      <c r="AS72" s="222">
        <v>0</v>
      </c>
      <c r="AT72" s="222">
        <v>0</v>
      </c>
      <c r="AU72" s="222">
        <v>0</v>
      </c>
      <c r="AV72" s="222">
        <v>0</v>
      </c>
      <c r="AW72" s="222">
        <v>0</v>
      </c>
      <c r="AX72" s="222">
        <v>0</v>
      </c>
      <c r="AY72" s="222">
        <v>0</v>
      </c>
      <c r="AZ72" s="222">
        <v>0</v>
      </c>
      <c r="BA72" s="222">
        <v>0</v>
      </c>
      <c r="BB72" s="222">
        <v>0</v>
      </c>
      <c r="BC72" s="222">
        <v>0</v>
      </c>
      <c r="BD72" s="222">
        <v>0</v>
      </c>
      <c r="BE72" s="222">
        <v>0</v>
      </c>
      <c r="BF72" s="222">
        <v>0</v>
      </c>
      <c r="BG72" s="222">
        <v>0</v>
      </c>
      <c r="BH72" s="222">
        <v>0</v>
      </c>
      <c r="BI72" s="222">
        <v>0</v>
      </c>
      <c r="BJ72" s="222">
        <v>0</v>
      </c>
      <c r="BK72" s="222">
        <v>0</v>
      </c>
      <c r="BL72" s="222">
        <v>0</v>
      </c>
      <c r="BM72" s="222">
        <v>0</v>
      </c>
      <c r="BN72" s="222">
        <v>0</v>
      </c>
      <c r="BO72" s="222">
        <v>0</v>
      </c>
      <c r="BP72" s="222">
        <v>0</v>
      </c>
      <c r="BQ72" s="222">
        <v>0</v>
      </c>
      <c r="BR72" s="222">
        <v>0</v>
      </c>
      <c r="BS72" s="222">
        <v>0</v>
      </c>
      <c r="BT72" s="222">
        <v>0</v>
      </c>
      <c r="BU72" s="222">
        <v>0</v>
      </c>
      <c r="BV72" s="222">
        <v>0</v>
      </c>
      <c r="BW72" s="222">
        <v>0</v>
      </c>
      <c r="BX72" s="222">
        <v>0</v>
      </c>
      <c r="BY72" s="222">
        <v>0</v>
      </c>
      <c r="BZ72" s="222">
        <v>0</v>
      </c>
      <c r="CA72" s="222">
        <v>0</v>
      </c>
      <c r="CB72" s="222">
        <v>0</v>
      </c>
      <c r="CC72" s="222">
        <v>0</v>
      </c>
      <c r="CD72" s="222">
        <v>0</v>
      </c>
      <c r="CE72" s="222">
        <v>0</v>
      </c>
      <c r="CF72" s="222">
        <v>0</v>
      </c>
      <c r="CG72" s="222">
        <v>0</v>
      </c>
      <c r="CH72" s="222">
        <v>0</v>
      </c>
      <c r="CJ72" s="285">
        <v>0</v>
      </c>
      <c r="CK72" s="286">
        <v>1</v>
      </c>
      <c r="CM72" s="25">
        <f t="shared" ca="1" si="213"/>
        <v>0</v>
      </c>
      <c r="CN72" s="25">
        <f t="shared" ca="1" si="213"/>
        <v>0</v>
      </c>
      <c r="CO72" s="25">
        <f t="shared" ca="1" si="213"/>
        <v>0</v>
      </c>
      <c r="CP72" s="25">
        <f t="shared" ca="1" si="213"/>
        <v>0</v>
      </c>
      <c r="CQ72" s="25">
        <f t="shared" ca="1" si="213"/>
        <v>0</v>
      </c>
      <c r="CR72" s="25">
        <f t="shared" ca="1" si="213"/>
        <v>0</v>
      </c>
      <c r="CT72" s="25">
        <f t="shared" ca="1" si="140"/>
        <v>0</v>
      </c>
      <c r="CU72" s="25">
        <f t="shared" ca="1" si="141"/>
        <v>0</v>
      </c>
      <c r="CV72" s="25">
        <f t="shared" ca="1" si="142"/>
        <v>0</v>
      </c>
      <c r="CW72" s="25">
        <f t="shared" ca="1" si="143"/>
        <v>0</v>
      </c>
      <c r="CX72" s="25">
        <f t="shared" ca="1" si="144"/>
        <v>0</v>
      </c>
      <c r="CY72" s="25">
        <f t="shared" ca="1" si="145"/>
        <v>0</v>
      </c>
      <c r="CZ72" s="25">
        <f t="shared" ca="1" si="146"/>
        <v>0</v>
      </c>
      <c r="DA72" s="25">
        <f t="shared" ca="1" si="147"/>
        <v>0</v>
      </c>
      <c r="DB72" s="25">
        <f t="shared" ca="1" si="148"/>
        <v>0</v>
      </c>
      <c r="DC72" s="25">
        <f t="shared" ca="1" si="149"/>
        <v>0</v>
      </c>
      <c r="DD72" s="25">
        <f t="shared" ca="1" si="150"/>
        <v>0</v>
      </c>
      <c r="DE72" s="25">
        <f t="shared" ca="1" si="151"/>
        <v>0</v>
      </c>
      <c r="DF72" s="25">
        <f t="shared" ca="1" si="152"/>
        <v>0</v>
      </c>
      <c r="DG72" s="25">
        <f t="shared" ca="1" si="153"/>
        <v>0</v>
      </c>
      <c r="DH72" s="25">
        <f t="shared" ca="1" si="154"/>
        <v>0</v>
      </c>
      <c r="DI72" s="25">
        <f t="shared" ca="1" si="155"/>
        <v>0</v>
      </c>
      <c r="DJ72" s="25">
        <f t="shared" ca="1" si="156"/>
        <v>0</v>
      </c>
      <c r="DK72" s="25">
        <f t="shared" ca="1" si="157"/>
        <v>0</v>
      </c>
      <c r="DL72" s="25">
        <f t="shared" ca="1" si="158"/>
        <v>0</v>
      </c>
      <c r="DM72" s="25">
        <f t="shared" ca="1" si="159"/>
        <v>0</v>
      </c>
      <c r="DN72" s="25">
        <f t="shared" ca="1" si="160"/>
        <v>0</v>
      </c>
      <c r="DO72" s="25">
        <f t="shared" ca="1" si="161"/>
        <v>0</v>
      </c>
      <c r="DP72" s="25">
        <f t="shared" ca="1" si="162"/>
        <v>0</v>
      </c>
      <c r="DQ72" s="25">
        <f t="shared" ca="1" si="163"/>
        <v>0</v>
      </c>
      <c r="DR72" s="25">
        <f t="shared" ca="1" si="164"/>
        <v>0</v>
      </c>
      <c r="DS72" s="25">
        <f t="shared" ca="1" si="165"/>
        <v>0</v>
      </c>
      <c r="DT72" s="25">
        <f t="shared" ca="1" si="166"/>
        <v>0</v>
      </c>
      <c r="DU72" s="25">
        <f t="shared" ca="1" si="167"/>
        <v>0</v>
      </c>
      <c r="DV72" s="25">
        <f t="shared" ca="1" si="168"/>
        <v>0</v>
      </c>
      <c r="DW72" s="25">
        <f t="shared" ca="1" si="169"/>
        <v>0</v>
      </c>
      <c r="DX72" s="25">
        <f t="shared" ca="1" si="170"/>
        <v>0</v>
      </c>
      <c r="DY72" s="25">
        <f t="shared" ca="1" si="171"/>
        <v>0</v>
      </c>
      <c r="DZ72" s="25">
        <f t="shared" ca="1" si="172"/>
        <v>0</v>
      </c>
      <c r="EA72" s="25">
        <f t="shared" ca="1" si="173"/>
        <v>0</v>
      </c>
      <c r="EB72" s="25">
        <f t="shared" ca="1" si="174"/>
        <v>0</v>
      </c>
      <c r="EC72" s="25">
        <f t="shared" ca="1" si="175"/>
        <v>0</v>
      </c>
      <c r="ED72" s="25">
        <f t="shared" ca="1" si="176"/>
        <v>0</v>
      </c>
      <c r="EE72" s="25">
        <f t="shared" ca="1" si="177"/>
        <v>0</v>
      </c>
      <c r="EF72" s="25">
        <f t="shared" ca="1" si="178"/>
        <v>0</v>
      </c>
      <c r="EG72" s="25">
        <f t="shared" ca="1" si="179"/>
        <v>0</v>
      </c>
      <c r="EH72" s="25">
        <f t="shared" ca="1" si="180"/>
        <v>0</v>
      </c>
      <c r="EI72" s="25">
        <f t="shared" ca="1" si="181"/>
        <v>0</v>
      </c>
      <c r="EJ72" s="25">
        <f t="shared" ca="1" si="182"/>
        <v>0</v>
      </c>
      <c r="EK72" s="25">
        <f t="shared" ca="1" si="183"/>
        <v>0</v>
      </c>
      <c r="EL72" s="25">
        <f t="shared" ca="1" si="184"/>
        <v>0</v>
      </c>
      <c r="EM72" s="25">
        <f t="shared" ca="1" si="185"/>
        <v>0</v>
      </c>
      <c r="EN72" s="25">
        <f t="shared" ca="1" si="186"/>
        <v>0</v>
      </c>
      <c r="EO72" s="25">
        <f t="shared" ca="1" si="187"/>
        <v>0</v>
      </c>
      <c r="EP72" s="25">
        <f t="shared" ca="1" si="188"/>
        <v>0</v>
      </c>
      <c r="EQ72" s="25">
        <f t="shared" ca="1" si="189"/>
        <v>0</v>
      </c>
      <c r="ER72" s="25">
        <f t="shared" ca="1" si="190"/>
        <v>0</v>
      </c>
      <c r="ES72" s="25">
        <f t="shared" ca="1" si="191"/>
        <v>0</v>
      </c>
      <c r="ET72" s="25">
        <f t="shared" ca="1" si="192"/>
        <v>0</v>
      </c>
      <c r="EU72" s="25">
        <f t="shared" ca="1" si="193"/>
        <v>0</v>
      </c>
      <c r="EV72" s="25">
        <f t="shared" ca="1" si="194"/>
        <v>0</v>
      </c>
      <c r="EW72" s="25">
        <f t="shared" ca="1" si="195"/>
        <v>0</v>
      </c>
      <c r="EX72" s="25">
        <f t="shared" ca="1" si="196"/>
        <v>0</v>
      </c>
      <c r="EY72" s="25">
        <f t="shared" ca="1" si="197"/>
        <v>0</v>
      </c>
      <c r="EZ72" s="25">
        <f t="shared" ca="1" si="198"/>
        <v>0</v>
      </c>
      <c r="FA72" s="25">
        <f t="shared" ca="1" si="199"/>
        <v>0</v>
      </c>
      <c r="FB72" s="25">
        <f t="shared" ca="1" si="200"/>
        <v>0</v>
      </c>
      <c r="FC72" s="25">
        <f t="shared" ca="1" si="201"/>
        <v>0</v>
      </c>
      <c r="FD72" s="25">
        <f t="shared" ca="1" si="202"/>
        <v>0</v>
      </c>
      <c r="FE72" s="25">
        <f t="shared" ca="1" si="203"/>
        <v>0</v>
      </c>
      <c r="FF72" s="25">
        <f t="shared" ca="1" si="204"/>
        <v>0</v>
      </c>
      <c r="FG72" s="25">
        <f t="shared" ca="1" si="205"/>
        <v>0</v>
      </c>
      <c r="FH72" s="25">
        <f t="shared" ca="1" si="206"/>
        <v>0</v>
      </c>
      <c r="FI72" s="25">
        <f t="shared" ca="1" si="207"/>
        <v>0</v>
      </c>
      <c r="FJ72" s="25">
        <f t="shared" ca="1" si="208"/>
        <v>0</v>
      </c>
      <c r="FK72" s="25">
        <f t="shared" ca="1" si="209"/>
        <v>0</v>
      </c>
      <c r="FL72" s="25">
        <f t="shared" ca="1" si="210"/>
        <v>0</v>
      </c>
      <c r="FM72" s="25">
        <f t="shared" ca="1" si="211"/>
        <v>0</v>
      </c>
    </row>
    <row r="73" spans="2:169" ht="15" customHeight="1">
      <c r="B73" s="225">
        <v>62</v>
      </c>
      <c r="C73" s="307" t="s">
        <v>27</v>
      </c>
      <c r="D73" s="312" t="b">
        <v>0</v>
      </c>
      <c r="E73" s="312" t="b">
        <v>0</v>
      </c>
      <c r="F73" s="177" t="str">
        <f>INDEX('11_CATALOGO_CUENTAS'!$H$3:$H$85,$B73,1)</f>
        <v>MANTENIMIENTO MOBILIARIO</v>
      </c>
      <c r="G73" s="175"/>
      <c r="H73" s="25">
        <f t="shared" ca="1" si="212"/>
        <v>4.0932300000000001</v>
      </c>
      <c r="I73" s="25">
        <f t="shared" ca="1" si="212"/>
        <v>0</v>
      </c>
      <c r="J73" s="25">
        <f t="shared" ca="1" si="212"/>
        <v>0</v>
      </c>
      <c r="K73" s="25">
        <f t="shared" ca="1" si="212"/>
        <v>0</v>
      </c>
      <c r="L73" s="25">
        <f t="shared" ca="1" si="212"/>
        <v>0</v>
      </c>
      <c r="M73" s="25">
        <f t="shared" ca="1" si="212"/>
        <v>0</v>
      </c>
      <c r="O73" s="222">
        <v>0</v>
      </c>
      <c r="P73" s="222">
        <v>0</v>
      </c>
      <c r="Q73" s="222">
        <v>2.8687399999999998</v>
      </c>
      <c r="R73" s="222">
        <v>0</v>
      </c>
      <c r="S73" s="222">
        <v>0</v>
      </c>
      <c r="T73" s="222">
        <v>1.2244900000000003</v>
      </c>
      <c r="U73" s="222">
        <v>0</v>
      </c>
      <c r="V73" s="222">
        <v>0</v>
      </c>
      <c r="W73" s="222">
        <v>0</v>
      </c>
      <c r="X73" s="222">
        <v>0</v>
      </c>
      <c r="Y73" s="222">
        <v>0</v>
      </c>
      <c r="Z73" s="222">
        <v>0</v>
      </c>
      <c r="AA73" s="222"/>
      <c r="AB73" s="222"/>
      <c r="AC73" s="222"/>
      <c r="AD73" s="222"/>
      <c r="AE73" s="222"/>
      <c r="AF73" s="222"/>
      <c r="AG73" s="222"/>
      <c r="AH73" s="222"/>
      <c r="AI73" s="222"/>
      <c r="AJ73" s="222"/>
      <c r="AK73" s="222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2"/>
      <c r="BB73" s="222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2"/>
      <c r="BS73" s="222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J73" s="285">
        <v>0</v>
      </c>
      <c r="CK73" s="286">
        <v>0</v>
      </c>
      <c r="CM73" s="25">
        <f t="shared" ca="1" si="213"/>
        <v>0</v>
      </c>
      <c r="CN73" s="25">
        <f t="shared" ca="1" si="213"/>
        <v>0</v>
      </c>
      <c r="CO73" s="25">
        <f t="shared" ca="1" si="213"/>
        <v>0</v>
      </c>
      <c r="CP73" s="25">
        <f t="shared" ca="1" si="213"/>
        <v>0</v>
      </c>
      <c r="CQ73" s="25">
        <f t="shared" ca="1" si="213"/>
        <v>0</v>
      </c>
      <c r="CR73" s="25">
        <f t="shared" ca="1" si="213"/>
        <v>0</v>
      </c>
      <c r="CT73" s="25">
        <f t="shared" ca="1" si="140"/>
        <v>0</v>
      </c>
      <c r="CU73" s="25">
        <f t="shared" ca="1" si="141"/>
        <v>0</v>
      </c>
      <c r="CV73" s="25">
        <f t="shared" ca="1" si="142"/>
        <v>0</v>
      </c>
      <c r="CW73" s="25">
        <f t="shared" ca="1" si="143"/>
        <v>0</v>
      </c>
      <c r="CX73" s="25">
        <f t="shared" ca="1" si="144"/>
        <v>0</v>
      </c>
      <c r="CY73" s="25">
        <f t="shared" ca="1" si="145"/>
        <v>0</v>
      </c>
      <c r="CZ73" s="25">
        <f t="shared" ca="1" si="146"/>
        <v>0</v>
      </c>
      <c r="DA73" s="25">
        <f t="shared" ca="1" si="147"/>
        <v>0</v>
      </c>
      <c r="DB73" s="25">
        <f t="shared" ca="1" si="148"/>
        <v>0</v>
      </c>
      <c r="DC73" s="25">
        <f t="shared" ca="1" si="149"/>
        <v>0</v>
      </c>
      <c r="DD73" s="25">
        <f t="shared" ca="1" si="150"/>
        <v>0</v>
      </c>
      <c r="DE73" s="25">
        <f t="shared" ca="1" si="151"/>
        <v>0</v>
      </c>
      <c r="DF73" s="25">
        <f t="shared" ca="1" si="152"/>
        <v>0</v>
      </c>
      <c r="DG73" s="25">
        <f t="shared" ca="1" si="153"/>
        <v>0</v>
      </c>
      <c r="DH73" s="25">
        <f t="shared" ca="1" si="154"/>
        <v>0</v>
      </c>
      <c r="DI73" s="25">
        <f t="shared" ca="1" si="155"/>
        <v>0</v>
      </c>
      <c r="DJ73" s="25">
        <f t="shared" ca="1" si="156"/>
        <v>0</v>
      </c>
      <c r="DK73" s="25">
        <f t="shared" ca="1" si="157"/>
        <v>0</v>
      </c>
      <c r="DL73" s="25">
        <f t="shared" ca="1" si="158"/>
        <v>0</v>
      </c>
      <c r="DM73" s="25">
        <f t="shared" ca="1" si="159"/>
        <v>0</v>
      </c>
      <c r="DN73" s="25">
        <f t="shared" ca="1" si="160"/>
        <v>0</v>
      </c>
      <c r="DO73" s="25">
        <f t="shared" ca="1" si="161"/>
        <v>0</v>
      </c>
      <c r="DP73" s="25">
        <f t="shared" ca="1" si="162"/>
        <v>0</v>
      </c>
      <c r="DQ73" s="25">
        <f t="shared" ca="1" si="163"/>
        <v>0</v>
      </c>
      <c r="DR73" s="25">
        <f t="shared" ca="1" si="164"/>
        <v>0</v>
      </c>
      <c r="DS73" s="25">
        <f t="shared" ca="1" si="165"/>
        <v>0</v>
      </c>
      <c r="DT73" s="25">
        <f t="shared" ca="1" si="166"/>
        <v>0</v>
      </c>
      <c r="DU73" s="25">
        <f t="shared" ca="1" si="167"/>
        <v>0</v>
      </c>
      <c r="DV73" s="25">
        <f t="shared" ca="1" si="168"/>
        <v>0</v>
      </c>
      <c r="DW73" s="25">
        <f t="shared" ca="1" si="169"/>
        <v>0</v>
      </c>
      <c r="DX73" s="25">
        <f t="shared" ca="1" si="170"/>
        <v>0</v>
      </c>
      <c r="DY73" s="25">
        <f t="shared" ca="1" si="171"/>
        <v>0</v>
      </c>
      <c r="DZ73" s="25">
        <f t="shared" ca="1" si="172"/>
        <v>0</v>
      </c>
      <c r="EA73" s="25">
        <f t="shared" ca="1" si="173"/>
        <v>0</v>
      </c>
      <c r="EB73" s="25">
        <f t="shared" ca="1" si="174"/>
        <v>0</v>
      </c>
      <c r="EC73" s="25">
        <f t="shared" ca="1" si="175"/>
        <v>0</v>
      </c>
      <c r="ED73" s="25">
        <f t="shared" ca="1" si="176"/>
        <v>0</v>
      </c>
      <c r="EE73" s="25">
        <f t="shared" ca="1" si="177"/>
        <v>0</v>
      </c>
      <c r="EF73" s="25">
        <f t="shared" ca="1" si="178"/>
        <v>0</v>
      </c>
      <c r="EG73" s="25">
        <f t="shared" ca="1" si="179"/>
        <v>0</v>
      </c>
      <c r="EH73" s="25">
        <f t="shared" ca="1" si="180"/>
        <v>0</v>
      </c>
      <c r="EI73" s="25">
        <f t="shared" ca="1" si="181"/>
        <v>0</v>
      </c>
      <c r="EJ73" s="25">
        <f t="shared" ca="1" si="182"/>
        <v>0</v>
      </c>
      <c r="EK73" s="25">
        <f t="shared" ca="1" si="183"/>
        <v>0</v>
      </c>
      <c r="EL73" s="25">
        <f t="shared" ca="1" si="184"/>
        <v>0</v>
      </c>
      <c r="EM73" s="25">
        <f t="shared" ca="1" si="185"/>
        <v>0</v>
      </c>
      <c r="EN73" s="25">
        <f t="shared" ca="1" si="186"/>
        <v>0</v>
      </c>
      <c r="EO73" s="25">
        <f t="shared" ca="1" si="187"/>
        <v>0</v>
      </c>
      <c r="EP73" s="25">
        <f t="shared" ca="1" si="188"/>
        <v>0</v>
      </c>
      <c r="EQ73" s="25">
        <f t="shared" ca="1" si="189"/>
        <v>0</v>
      </c>
      <c r="ER73" s="25">
        <f t="shared" ca="1" si="190"/>
        <v>0</v>
      </c>
      <c r="ES73" s="25">
        <f t="shared" ca="1" si="191"/>
        <v>0</v>
      </c>
      <c r="ET73" s="25">
        <f t="shared" ca="1" si="192"/>
        <v>0</v>
      </c>
      <c r="EU73" s="25">
        <f t="shared" ca="1" si="193"/>
        <v>0</v>
      </c>
      <c r="EV73" s="25">
        <f t="shared" ca="1" si="194"/>
        <v>0</v>
      </c>
      <c r="EW73" s="25">
        <f t="shared" ca="1" si="195"/>
        <v>0</v>
      </c>
      <c r="EX73" s="25">
        <f t="shared" ca="1" si="196"/>
        <v>0</v>
      </c>
      <c r="EY73" s="25">
        <f t="shared" ca="1" si="197"/>
        <v>0</v>
      </c>
      <c r="EZ73" s="25">
        <f t="shared" ca="1" si="198"/>
        <v>0</v>
      </c>
      <c r="FA73" s="25">
        <f t="shared" ca="1" si="199"/>
        <v>0</v>
      </c>
      <c r="FB73" s="25">
        <f t="shared" ca="1" si="200"/>
        <v>0</v>
      </c>
      <c r="FC73" s="25">
        <f t="shared" ca="1" si="201"/>
        <v>0</v>
      </c>
      <c r="FD73" s="25">
        <f t="shared" ca="1" si="202"/>
        <v>0</v>
      </c>
      <c r="FE73" s="25">
        <f t="shared" ca="1" si="203"/>
        <v>0</v>
      </c>
      <c r="FF73" s="25">
        <f t="shared" ca="1" si="204"/>
        <v>0</v>
      </c>
      <c r="FG73" s="25">
        <f t="shared" ca="1" si="205"/>
        <v>0</v>
      </c>
      <c r="FH73" s="25">
        <f t="shared" ca="1" si="206"/>
        <v>0</v>
      </c>
      <c r="FI73" s="25">
        <f t="shared" ca="1" si="207"/>
        <v>0</v>
      </c>
      <c r="FJ73" s="25">
        <f t="shared" ca="1" si="208"/>
        <v>0</v>
      </c>
      <c r="FK73" s="25">
        <f t="shared" ca="1" si="209"/>
        <v>0</v>
      </c>
      <c r="FL73" s="25">
        <f t="shared" ca="1" si="210"/>
        <v>0</v>
      </c>
      <c r="FM73" s="25">
        <f t="shared" ca="1" si="211"/>
        <v>0</v>
      </c>
    </row>
    <row r="74" spans="2:169" ht="15" customHeight="1">
      <c r="C74" s="307" t="s">
        <v>3</v>
      </c>
      <c r="D74" s="312" t="b">
        <v>0</v>
      </c>
      <c r="E74" s="312" t="b">
        <v>1</v>
      </c>
      <c r="F74" s="227" t="s">
        <v>120</v>
      </c>
      <c r="G74" s="175"/>
      <c r="H74" s="25">
        <f t="shared" ca="1" si="212"/>
        <v>0</v>
      </c>
      <c r="I74" s="25">
        <f t="shared" ca="1" si="212"/>
        <v>0</v>
      </c>
      <c r="J74" s="25">
        <f t="shared" ca="1" si="212"/>
        <v>0</v>
      </c>
      <c r="K74" s="25">
        <f t="shared" ca="1" si="212"/>
        <v>0</v>
      </c>
      <c r="L74" s="25">
        <f t="shared" ca="1" si="212"/>
        <v>0</v>
      </c>
      <c r="M74" s="25">
        <f t="shared" ca="1" si="212"/>
        <v>0</v>
      </c>
      <c r="O74" s="222">
        <v>0</v>
      </c>
      <c r="P74" s="222">
        <v>0</v>
      </c>
      <c r="Q74" s="222">
        <v>0</v>
      </c>
      <c r="R74" s="222">
        <v>0</v>
      </c>
      <c r="S74" s="222">
        <v>0</v>
      </c>
      <c r="T74" s="222">
        <v>0</v>
      </c>
      <c r="U74" s="222">
        <v>0</v>
      </c>
      <c r="V74" s="222">
        <v>0</v>
      </c>
      <c r="W74" s="222">
        <v>0</v>
      </c>
      <c r="X74" s="222">
        <v>0</v>
      </c>
      <c r="Y74" s="222">
        <v>0</v>
      </c>
      <c r="Z74" s="222">
        <v>0</v>
      </c>
      <c r="AA74" s="222">
        <v>0</v>
      </c>
      <c r="AB74" s="222">
        <v>0</v>
      </c>
      <c r="AC74" s="222">
        <v>0</v>
      </c>
      <c r="AD74" s="222">
        <v>0</v>
      </c>
      <c r="AE74" s="222">
        <v>0</v>
      </c>
      <c r="AF74" s="222">
        <v>0</v>
      </c>
      <c r="AG74" s="222">
        <v>0</v>
      </c>
      <c r="AH74" s="222">
        <v>0</v>
      </c>
      <c r="AI74" s="222">
        <v>0</v>
      </c>
      <c r="AJ74" s="222">
        <v>0</v>
      </c>
      <c r="AK74" s="222">
        <v>0</v>
      </c>
      <c r="AL74" s="222">
        <v>0</v>
      </c>
      <c r="AM74" s="222">
        <v>0</v>
      </c>
      <c r="AN74" s="222">
        <v>0</v>
      </c>
      <c r="AO74" s="222">
        <v>0</v>
      </c>
      <c r="AP74" s="222">
        <v>0</v>
      </c>
      <c r="AQ74" s="222">
        <v>0</v>
      </c>
      <c r="AR74" s="222">
        <v>0</v>
      </c>
      <c r="AS74" s="222">
        <v>0</v>
      </c>
      <c r="AT74" s="222">
        <v>0</v>
      </c>
      <c r="AU74" s="222">
        <v>0</v>
      </c>
      <c r="AV74" s="222">
        <v>0</v>
      </c>
      <c r="AW74" s="222">
        <v>0</v>
      </c>
      <c r="AX74" s="222">
        <v>0</v>
      </c>
      <c r="AY74" s="222">
        <v>0</v>
      </c>
      <c r="AZ74" s="222">
        <v>0</v>
      </c>
      <c r="BA74" s="222">
        <v>0</v>
      </c>
      <c r="BB74" s="222">
        <v>0</v>
      </c>
      <c r="BC74" s="222">
        <v>0</v>
      </c>
      <c r="BD74" s="222">
        <v>0</v>
      </c>
      <c r="BE74" s="222">
        <v>0</v>
      </c>
      <c r="BF74" s="222">
        <v>0</v>
      </c>
      <c r="BG74" s="222">
        <v>0</v>
      </c>
      <c r="BH74" s="222">
        <v>0</v>
      </c>
      <c r="BI74" s="222">
        <v>0</v>
      </c>
      <c r="BJ74" s="222">
        <v>0</v>
      </c>
      <c r="BK74" s="222">
        <v>0</v>
      </c>
      <c r="BL74" s="222">
        <v>0</v>
      </c>
      <c r="BM74" s="222">
        <v>0</v>
      </c>
      <c r="BN74" s="222">
        <v>0</v>
      </c>
      <c r="BO74" s="222">
        <v>0</v>
      </c>
      <c r="BP74" s="222">
        <v>0</v>
      </c>
      <c r="BQ74" s="222">
        <v>0</v>
      </c>
      <c r="BR74" s="222">
        <v>0</v>
      </c>
      <c r="BS74" s="222">
        <v>0</v>
      </c>
      <c r="BT74" s="222">
        <v>0</v>
      </c>
      <c r="BU74" s="222">
        <v>0</v>
      </c>
      <c r="BV74" s="222">
        <v>0</v>
      </c>
      <c r="BW74" s="222">
        <v>0</v>
      </c>
      <c r="BX74" s="222">
        <v>0</v>
      </c>
      <c r="BY74" s="222">
        <v>0</v>
      </c>
      <c r="BZ74" s="222">
        <v>0</v>
      </c>
      <c r="CA74" s="222">
        <v>0</v>
      </c>
      <c r="CB74" s="222">
        <v>0</v>
      </c>
      <c r="CC74" s="222">
        <v>0</v>
      </c>
      <c r="CD74" s="222">
        <v>0</v>
      </c>
      <c r="CE74" s="222">
        <v>0</v>
      </c>
      <c r="CF74" s="222">
        <v>0</v>
      </c>
      <c r="CG74" s="222">
        <v>0</v>
      </c>
      <c r="CH74" s="222">
        <v>0</v>
      </c>
      <c r="CJ74" s="285">
        <v>0</v>
      </c>
      <c r="CK74" s="286">
        <v>1</v>
      </c>
      <c r="CM74" s="25">
        <f t="shared" ca="1" si="213"/>
        <v>0</v>
      </c>
      <c r="CN74" s="25">
        <f t="shared" ca="1" si="213"/>
        <v>0</v>
      </c>
      <c r="CO74" s="25">
        <f t="shared" ca="1" si="213"/>
        <v>0</v>
      </c>
      <c r="CP74" s="25">
        <f t="shared" ca="1" si="213"/>
        <v>0</v>
      </c>
      <c r="CQ74" s="25">
        <f t="shared" ca="1" si="213"/>
        <v>0</v>
      </c>
      <c r="CR74" s="25">
        <f t="shared" ca="1" si="213"/>
        <v>0</v>
      </c>
      <c r="CT74" s="25">
        <f t="shared" ca="1" si="140"/>
        <v>0</v>
      </c>
      <c r="CU74" s="25">
        <f t="shared" ca="1" si="141"/>
        <v>0</v>
      </c>
      <c r="CV74" s="25">
        <f t="shared" ca="1" si="142"/>
        <v>0</v>
      </c>
      <c r="CW74" s="25">
        <f t="shared" ca="1" si="143"/>
        <v>0</v>
      </c>
      <c r="CX74" s="25">
        <f t="shared" ca="1" si="144"/>
        <v>0</v>
      </c>
      <c r="CY74" s="25">
        <f t="shared" ca="1" si="145"/>
        <v>0</v>
      </c>
      <c r="CZ74" s="25">
        <f t="shared" ca="1" si="146"/>
        <v>0</v>
      </c>
      <c r="DA74" s="25">
        <f t="shared" ca="1" si="147"/>
        <v>0</v>
      </c>
      <c r="DB74" s="25">
        <f t="shared" ca="1" si="148"/>
        <v>0</v>
      </c>
      <c r="DC74" s="25">
        <f t="shared" ca="1" si="149"/>
        <v>0</v>
      </c>
      <c r="DD74" s="25">
        <f t="shared" ca="1" si="150"/>
        <v>0</v>
      </c>
      <c r="DE74" s="25">
        <f t="shared" ca="1" si="151"/>
        <v>0</v>
      </c>
      <c r="DF74" s="25">
        <f t="shared" ca="1" si="152"/>
        <v>0</v>
      </c>
      <c r="DG74" s="25">
        <f t="shared" ca="1" si="153"/>
        <v>0</v>
      </c>
      <c r="DH74" s="25">
        <f t="shared" ca="1" si="154"/>
        <v>0</v>
      </c>
      <c r="DI74" s="25">
        <f t="shared" ca="1" si="155"/>
        <v>0</v>
      </c>
      <c r="DJ74" s="25">
        <f t="shared" ca="1" si="156"/>
        <v>0</v>
      </c>
      <c r="DK74" s="25">
        <f t="shared" ca="1" si="157"/>
        <v>0</v>
      </c>
      <c r="DL74" s="25">
        <f t="shared" ca="1" si="158"/>
        <v>0</v>
      </c>
      <c r="DM74" s="25">
        <f t="shared" ca="1" si="159"/>
        <v>0</v>
      </c>
      <c r="DN74" s="25">
        <f t="shared" ca="1" si="160"/>
        <v>0</v>
      </c>
      <c r="DO74" s="25">
        <f t="shared" ca="1" si="161"/>
        <v>0</v>
      </c>
      <c r="DP74" s="25">
        <f t="shared" ca="1" si="162"/>
        <v>0</v>
      </c>
      <c r="DQ74" s="25">
        <f t="shared" ca="1" si="163"/>
        <v>0</v>
      </c>
      <c r="DR74" s="25">
        <f t="shared" ca="1" si="164"/>
        <v>0</v>
      </c>
      <c r="DS74" s="25">
        <f t="shared" ca="1" si="165"/>
        <v>0</v>
      </c>
      <c r="DT74" s="25">
        <f t="shared" ca="1" si="166"/>
        <v>0</v>
      </c>
      <c r="DU74" s="25">
        <f t="shared" ca="1" si="167"/>
        <v>0</v>
      </c>
      <c r="DV74" s="25">
        <f t="shared" ca="1" si="168"/>
        <v>0</v>
      </c>
      <c r="DW74" s="25">
        <f t="shared" ca="1" si="169"/>
        <v>0</v>
      </c>
      <c r="DX74" s="25">
        <f t="shared" ca="1" si="170"/>
        <v>0</v>
      </c>
      <c r="DY74" s="25">
        <f t="shared" ca="1" si="171"/>
        <v>0</v>
      </c>
      <c r="DZ74" s="25">
        <f t="shared" ca="1" si="172"/>
        <v>0</v>
      </c>
      <c r="EA74" s="25">
        <f t="shared" ca="1" si="173"/>
        <v>0</v>
      </c>
      <c r="EB74" s="25">
        <f t="shared" ca="1" si="174"/>
        <v>0</v>
      </c>
      <c r="EC74" s="25">
        <f t="shared" ca="1" si="175"/>
        <v>0</v>
      </c>
      <c r="ED74" s="25">
        <f t="shared" ca="1" si="176"/>
        <v>0</v>
      </c>
      <c r="EE74" s="25">
        <f t="shared" ca="1" si="177"/>
        <v>0</v>
      </c>
      <c r="EF74" s="25">
        <f t="shared" ca="1" si="178"/>
        <v>0</v>
      </c>
      <c r="EG74" s="25">
        <f t="shared" ca="1" si="179"/>
        <v>0</v>
      </c>
      <c r="EH74" s="25">
        <f t="shared" ca="1" si="180"/>
        <v>0</v>
      </c>
      <c r="EI74" s="25">
        <f t="shared" ca="1" si="181"/>
        <v>0</v>
      </c>
      <c r="EJ74" s="25">
        <f t="shared" ca="1" si="182"/>
        <v>0</v>
      </c>
      <c r="EK74" s="25">
        <f t="shared" ca="1" si="183"/>
        <v>0</v>
      </c>
      <c r="EL74" s="25">
        <f t="shared" ca="1" si="184"/>
        <v>0</v>
      </c>
      <c r="EM74" s="25">
        <f t="shared" ca="1" si="185"/>
        <v>0</v>
      </c>
      <c r="EN74" s="25">
        <f t="shared" ca="1" si="186"/>
        <v>0</v>
      </c>
      <c r="EO74" s="25">
        <f t="shared" ca="1" si="187"/>
        <v>0</v>
      </c>
      <c r="EP74" s="25">
        <f t="shared" ca="1" si="188"/>
        <v>0</v>
      </c>
      <c r="EQ74" s="25">
        <f t="shared" ca="1" si="189"/>
        <v>0</v>
      </c>
      <c r="ER74" s="25">
        <f t="shared" ca="1" si="190"/>
        <v>0</v>
      </c>
      <c r="ES74" s="25">
        <f t="shared" ca="1" si="191"/>
        <v>0</v>
      </c>
      <c r="ET74" s="25">
        <f t="shared" ca="1" si="192"/>
        <v>0</v>
      </c>
      <c r="EU74" s="25">
        <f t="shared" ca="1" si="193"/>
        <v>0</v>
      </c>
      <c r="EV74" s="25">
        <f t="shared" ca="1" si="194"/>
        <v>0</v>
      </c>
      <c r="EW74" s="25">
        <f t="shared" ca="1" si="195"/>
        <v>0</v>
      </c>
      <c r="EX74" s="25">
        <f t="shared" ca="1" si="196"/>
        <v>0</v>
      </c>
      <c r="EY74" s="25">
        <f t="shared" ca="1" si="197"/>
        <v>0</v>
      </c>
      <c r="EZ74" s="25">
        <f t="shared" ca="1" si="198"/>
        <v>0</v>
      </c>
      <c r="FA74" s="25">
        <f t="shared" ca="1" si="199"/>
        <v>0</v>
      </c>
      <c r="FB74" s="25">
        <f t="shared" ca="1" si="200"/>
        <v>0</v>
      </c>
      <c r="FC74" s="25">
        <f t="shared" ca="1" si="201"/>
        <v>0</v>
      </c>
      <c r="FD74" s="25">
        <f t="shared" ca="1" si="202"/>
        <v>0</v>
      </c>
      <c r="FE74" s="25">
        <f t="shared" ca="1" si="203"/>
        <v>0</v>
      </c>
      <c r="FF74" s="25">
        <f t="shared" ca="1" si="204"/>
        <v>0</v>
      </c>
      <c r="FG74" s="25">
        <f t="shared" ca="1" si="205"/>
        <v>0</v>
      </c>
      <c r="FH74" s="25">
        <f t="shared" ca="1" si="206"/>
        <v>0</v>
      </c>
      <c r="FI74" s="25">
        <f t="shared" ca="1" si="207"/>
        <v>0</v>
      </c>
      <c r="FJ74" s="25">
        <f t="shared" ca="1" si="208"/>
        <v>0</v>
      </c>
      <c r="FK74" s="25">
        <f t="shared" ca="1" si="209"/>
        <v>0</v>
      </c>
      <c r="FL74" s="25">
        <f t="shared" ca="1" si="210"/>
        <v>0</v>
      </c>
      <c r="FM74" s="25">
        <f t="shared" ca="1" si="211"/>
        <v>0</v>
      </c>
    </row>
    <row r="75" spans="2:169" ht="15" customHeight="1">
      <c r="C75" s="307" t="s">
        <v>3</v>
      </c>
      <c r="D75" s="312" t="b">
        <v>0</v>
      </c>
      <c r="E75" s="312" t="b">
        <v>1</v>
      </c>
      <c r="F75" s="227" t="s">
        <v>121</v>
      </c>
      <c r="G75" s="175"/>
      <c r="H75" s="25">
        <f t="shared" ca="1" si="212"/>
        <v>9.7614000000000001</v>
      </c>
      <c r="I75" s="25">
        <f t="shared" ca="1" si="212"/>
        <v>10.249470000000002</v>
      </c>
      <c r="J75" s="25">
        <f t="shared" ca="1" si="212"/>
        <v>10.761943500000001</v>
      </c>
      <c r="K75" s="25">
        <f t="shared" ca="1" si="212"/>
        <v>11.300040675000004</v>
      </c>
      <c r="L75" s="25">
        <f t="shared" ca="1" si="212"/>
        <v>11.865042708750003</v>
      </c>
      <c r="M75" s="25">
        <f t="shared" ca="1" si="212"/>
        <v>12.458294844187508</v>
      </c>
      <c r="O75" s="222">
        <v>0</v>
      </c>
      <c r="P75" s="222">
        <v>0</v>
      </c>
      <c r="Q75" s="222">
        <v>1.85686</v>
      </c>
      <c r="R75" s="222">
        <v>0</v>
      </c>
      <c r="S75" s="222">
        <v>0</v>
      </c>
      <c r="T75" s="222">
        <v>3.7925399999999998</v>
      </c>
      <c r="U75" s="222">
        <v>0</v>
      </c>
      <c r="V75" s="222">
        <v>0</v>
      </c>
      <c r="W75" s="222">
        <v>2.1120000000000001</v>
      </c>
      <c r="X75" s="222">
        <v>0</v>
      </c>
      <c r="Y75" s="222">
        <v>1</v>
      </c>
      <c r="Z75" s="222">
        <v>1</v>
      </c>
      <c r="AA75" s="222">
        <v>0.85412250000000001</v>
      </c>
      <c r="AB75" s="222">
        <v>0.85412250000000001</v>
      </c>
      <c r="AC75" s="222">
        <v>0.85412250000000001</v>
      </c>
      <c r="AD75" s="222">
        <v>0.85412250000000001</v>
      </c>
      <c r="AE75" s="222">
        <v>0.85412250000000001</v>
      </c>
      <c r="AF75" s="222">
        <v>0.85412250000000001</v>
      </c>
      <c r="AG75" s="222">
        <v>0.85412250000000001</v>
      </c>
      <c r="AH75" s="222">
        <v>0.85412250000000001</v>
      </c>
      <c r="AI75" s="222">
        <v>0.85412250000000001</v>
      </c>
      <c r="AJ75" s="222">
        <v>0.85412250000000001</v>
      </c>
      <c r="AK75" s="222">
        <v>0.85412250000000001</v>
      </c>
      <c r="AL75" s="222">
        <v>0.85412250000000001</v>
      </c>
      <c r="AM75" s="222">
        <v>0.89682862500000027</v>
      </c>
      <c r="AN75" s="222">
        <v>0.89682862500000027</v>
      </c>
      <c r="AO75" s="222">
        <v>0.89682862500000027</v>
      </c>
      <c r="AP75" s="222">
        <v>0.89682862500000027</v>
      </c>
      <c r="AQ75" s="222">
        <v>0.89682862500000027</v>
      </c>
      <c r="AR75" s="222">
        <v>0.89682862500000027</v>
      </c>
      <c r="AS75" s="222">
        <v>0.89682862500000027</v>
      </c>
      <c r="AT75" s="222">
        <v>0.89682862500000027</v>
      </c>
      <c r="AU75" s="222">
        <v>0.89682862500000027</v>
      </c>
      <c r="AV75" s="222">
        <v>0.89682862500000027</v>
      </c>
      <c r="AW75" s="222">
        <v>0.89682862500000027</v>
      </c>
      <c r="AX75" s="222">
        <v>0.89682862500000027</v>
      </c>
      <c r="AY75" s="222">
        <v>0.94167005625000011</v>
      </c>
      <c r="AZ75" s="222">
        <v>0.94167005625000011</v>
      </c>
      <c r="BA75" s="222">
        <v>0.94167005625000011</v>
      </c>
      <c r="BB75" s="222">
        <v>0.94167005625000011</v>
      </c>
      <c r="BC75" s="222">
        <v>0.94167005625000011</v>
      </c>
      <c r="BD75" s="222">
        <v>0.94167005625000011</v>
      </c>
      <c r="BE75" s="222">
        <v>0.94167005625000011</v>
      </c>
      <c r="BF75" s="222">
        <v>0.94167005625000011</v>
      </c>
      <c r="BG75" s="222">
        <v>0.94167005625000011</v>
      </c>
      <c r="BH75" s="222">
        <v>0.94167005625000011</v>
      </c>
      <c r="BI75" s="222">
        <v>0.94167005625000011</v>
      </c>
      <c r="BJ75" s="222">
        <v>0.94167005625000011</v>
      </c>
      <c r="BK75" s="222">
        <v>0.98875355906250029</v>
      </c>
      <c r="BL75" s="222">
        <v>0.98875355906250029</v>
      </c>
      <c r="BM75" s="222">
        <v>0.98875355906250029</v>
      </c>
      <c r="BN75" s="222">
        <v>0.98875355906250029</v>
      </c>
      <c r="BO75" s="222">
        <v>0.98875355906250029</v>
      </c>
      <c r="BP75" s="222">
        <v>0.98875355906250029</v>
      </c>
      <c r="BQ75" s="222">
        <v>0.98875355906250029</v>
      </c>
      <c r="BR75" s="222">
        <v>0.98875355906250029</v>
      </c>
      <c r="BS75" s="222">
        <v>0.98875355906250029</v>
      </c>
      <c r="BT75" s="222">
        <v>0.98875355906250029</v>
      </c>
      <c r="BU75" s="222">
        <v>0.98875355906250029</v>
      </c>
      <c r="BV75" s="222">
        <v>0.98875355906250029</v>
      </c>
      <c r="BW75" s="222">
        <v>1.0381912370156254</v>
      </c>
      <c r="BX75" s="222">
        <v>1.0381912370156254</v>
      </c>
      <c r="BY75" s="222">
        <v>1.0381912370156254</v>
      </c>
      <c r="BZ75" s="222">
        <v>1.0381912370156254</v>
      </c>
      <c r="CA75" s="222">
        <v>1.0381912370156254</v>
      </c>
      <c r="CB75" s="222">
        <v>1.0381912370156254</v>
      </c>
      <c r="CC75" s="222">
        <v>1.0381912370156254</v>
      </c>
      <c r="CD75" s="222">
        <v>1.0381912370156254</v>
      </c>
      <c r="CE75" s="222">
        <v>1.0381912370156254</v>
      </c>
      <c r="CF75" s="222">
        <v>1.0381912370156254</v>
      </c>
      <c r="CG75" s="222">
        <v>1.0381912370156254</v>
      </c>
      <c r="CH75" s="222">
        <v>1.0381912370156254</v>
      </c>
      <c r="CJ75" s="285">
        <v>0</v>
      </c>
      <c r="CK75" s="286">
        <v>1</v>
      </c>
      <c r="CM75" s="25">
        <f t="shared" ca="1" si="213"/>
        <v>9.7614000000000001</v>
      </c>
      <c r="CN75" s="25">
        <f t="shared" ca="1" si="213"/>
        <v>10.249470000000002</v>
      </c>
      <c r="CO75" s="25">
        <f t="shared" ca="1" si="213"/>
        <v>10.761943500000001</v>
      </c>
      <c r="CP75" s="25">
        <f t="shared" ca="1" si="213"/>
        <v>11.300040675000004</v>
      </c>
      <c r="CQ75" s="25">
        <f t="shared" ca="1" si="213"/>
        <v>11.865042708750003</v>
      </c>
      <c r="CR75" s="25">
        <f t="shared" ca="1" si="213"/>
        <v>12.458294844187508</v>
      </c>
      <c r="CT75" s="25">
        <f t="shared" ca="1" si="140"/>
        <v>0</v>
      </c>
      <c r="CU75" s="25">
        <f t="shared" ca="1" si="141"/>
        <v>0</v>
      </c>
      <c r="CV75" s="25">
        <f t="shared" ca="1" si="142"/>
        <v>1.85686</v>
      </c>
      <c r="CW75" s="25">
        <f t="shared" ca="1" si="143"/>
        <v>0</v>
      </c>
      <c r="CX75" s="25">
        <f t="shared" ca="1" si="144"/>
        <v>0</v>
      </c>
      <c r="CY75" s="25">
        <f t="shared" ca="1" si="145"/>
        <v>3.7925399999999998</v>
      </c>
      <c r="CZ75" s="25">
        <f t="shared" ca="1" si="146"/>
        <v>0</v>
      </c>
      <c r="DA75" s="25">
        <f t="shared" ca="1" si="147"/>
        <v>0</v>
      </c>
      <c r="DB75" s="25">
        <f t="shared" ca="1" si="148"/>
        <v>2.1120000000000001</v>
      </c>
      <c r="DC75" s="25">
        <f t="shared" ca="1" si="149"/>
        <v>0</v>
      </c>
      <c r="DD75" s="25">
        <f t="shared" ca="1" si="150"/>
        <v>1</v>
      </c>
      <c r="DE75" s="25">
        <f t="shared" ca="1" si="151"/>
        <v>1</v>
      </c>
      <c r="DF75" s="25">
        <f t="shared" ca="1" si="152"/>
        <v>0.85412250000000001</v>
      </c>
      <c r="DG75" s="25">
        <f t="shared" ca="1" si="153"/>
        <v>0.85412250000000001</v>
      </c>
      <c r="DH75" s="25">
        <f t="shared" ca="1" si="154"/>
        <v>0.85412250000000001</v>
      </c>
      <c r="DI75" s="25">
        <f t="shared" ca="1" si="155"/>
        <v>0.85412250000000001</v>
      </c>
      <c r="DJ75" s="25">
        <f t="shared" ca="1" si="156"/>
        <v>0.85412250000000001</v>
      </c>
      <c r="DK75" s="25">
        <f t="shared" ca="1" si="157"/>
        <v>0.85412250000000001</v>
      </c>
      <c r="DL75" s="25">
        <f t="shared" ca="1" si="158"/>
        <v>0.85412250000000001</v>
      </c>
      <c r="DM75" s="25">
        <f t="shared" ca="1" si="159"/>
        <v>0.85412250000000001</v>
      </c>
      <c r="DN75" s="25">
        <f t="shared" ca="1" si="160"/>
        <v>0.85412250000000001</v>
      </c>
      <c r="DO75" s="25">
        <f t="shared" ca="1" si="161"/>
        <v>0.85412250000000001</v>
      </c>
      <c r="DP75" s="25">
        <f t="shared" ca="1" si="162"/>
        <v>0.85412250000000001</v>
      </c>
      <c r="DQ75" s="25">
        <f t="shared" ca="1" si="163"/>
        <v>0.85412250000000001</v>
      </c>
      <c r="DR75" s="25">
        <f t="shared" ca="1" si="164"/>
        <v>0.89682862500000027</v>
      </c>
      <c r="DS75" s="25">
        <f t="shared" ca="1" si="165"/>
        <v>0.89682862500000027</v>
      </c>
      <c r="DT75" s="25">
        <f t="shared" ca="1" si="166"/>
        <v>0.89682862500000027</v>
      </c>
      <c r="DU75" s="25">
        <f t="shared" ca="1" si="167"/>
        <v>0.89682862500000027</v>
      </c>
      <c r="DV75" s="25">
        <f t="shared" ca="1" si="168"/>
        <v>0.89682862500000027</v>
      </c>
      <c r="DW75" s="25">
        <f t="shared" ca="1" si="169"/>
        <v>0.89682862500000027</v>
      </c>
      <c r="DX75" s="25">
        <f t="shared" ca="1" si="170"/>
        <v>0.89682862500000027</v>
      </c>
      <c r="DY75" s="25">
        <f t="shared" ca="1" si="171"/>
        <v>0.89682862500000027</v>
      </c>
      <c r="DZ75" s="25">
        <f t="shared" ca="1" si="172"/>
        <v>0.89682862500000027</v>
      </c>
      <c r="EA75" s="25">
        <f t="shared" ca="1" si="173"/>
        <v>0.89682862500000027</v>
      </c>
      <c r="EB75" s="25">
        <f t="shared" ca="1" si="174"/>
        <v>0.89682862500000027</v>
      </c>
      <c r="EC75" s="25">
        <f t="shared" ca="1" si="175"/>
        <v>0.89682862500000027</v>
      </c>
      <c r="ED75" s="25">
        <f t="shared" ca="1" si="176"/>
        <v>0.94167005625000011</v>
      </c>
      <c r="EE75" s="25">
        <f t="shared" ca="1" si="177"/>
        <v>0.94167005625000011</v>
      </c>
      <c r="EF75" s="25">
        <f t="shared" ca="1" si="178"/>
        <v>0.94167005625000011</v>
      </c>
      <c r="EG75" s="25">
        <f t="shared" ca="1" si="179"/>
        <v>0.94167005625000011</v>
      </c>
      <c r="EH75" s="25">
        <f t="shared" ca="1" si="180"/>
        <v>0.94167005625000011</v>
      </c>
      <c r="EI75" s="25">
        <f t="shared" ca="1" si="181"/>
        <v>0.94167005625000011</v>
      </c>
      <c r="EJ75" s="25">
        <f t="shared" ca="1" si="182"/>
        <v>0.94167005625000011</v>
      </c>
      <c r="EK75" s="25">
        <f t="shared" ca="1" si="183"/>
        <v>0.94167005625000011</v>
      </c>
      <c r="EL75" s="25">
        <f t="shared" ca="1" si="184"/>
        <v>0.94167005625000011</v>
      </c>
      <c r="EM75" s="25">
        <f t="shared" ca="1" si="185"/>
        <v>0.94167005625000011</v>
      </c>
      <c r="EN75" s="25">
        <f t="shared" ca="1" si="186"/>
        <v>0.94167005625000011</v>
      </c>
      <c r="EO75" s="25">
        <f t="shared" ca="1" si="187"/>
        <v>0.94167005625000011</v>
      </c>
      <c r="EP75" s="25">
        <f t="shared" ca="1" si="188"/>
        <v>0.98875355906250029</v>
      </c>
      <c r="EQ75" s="25">
        <f t="shared" ca="1" si="189"/>
        <v>0.98875355906250029</v>
      </c>
      <c r="ER75" s="25">
        <f t="shared" ca="1" si="190"/>
        <v>0.98875355906250029</v>
      </c>
      <c r="ES75" s="25">
        <f t="shared" ca="1" si="191"/>
        <v>0.98875355906250029</v>
      </c>
      <c r="ET75" s="25">
        <f t="shared" ca="1" si="192"/>
        <v>0.98875355906250029</v>
      </c>
      <c r="EU75" s="25">
        <f t="shared" ca="1" si="193"/>
        <v>0.98875355906250029</v>
      </c>
      <c r="EV75" s="25">
        <f t="shared" ca="1" si="194"/>
        <v>0.98875355906250029</v>
      </c>
      <c r="EW75" s="25">
        <f t="shared" ca="1" si="195"/>
        <v>0.98875355906250029</v>
      </c>
      <c r="EX75" s="25">
        <f t="shared" ca="1" si="196"/>
        <v>0.98875355906250029</v>
      </c>
      <c r="EY75" s="25">
        <f t="shared" ca="1" si="197"/>
        <v>0.98875355906250029</v>
      </c>
      <c r="EZ75" s="25">
        <f t="shared" ca="1" si="198"/>
        <v>0.98875355906250029</v>
      </c>
      <c r="FA75" s="25">
        <f t="shared" ca="1" si="199"/>
        <v>0.98875355906250029</v>
      </c>
      <c r="FB75" s="25">
        <f t="shared" ca="1" si="200"/>
        <v>1.0381912370156254</v>
      </c>
      <c r="FC75" s="25">
        <f t="shared" ca="1" si="201"/>
        <v>1.0381912370156254</v>
      </c>
      <c r="FD75" s="25">
        <f t="shared" ca="1" si="202"/>
        <v>1.0381912370156254</v>
      </c>
      <c r="FE75" s="25">
        <f t="shared" ca="1" si="203"/>
        <v>1.0381912370156254</v>
      </c>
      <c r="FF75" s="25">
        <f t="shared" ca="1" si="204"/>
        <v>1.0381912370156254</v>
      </c>
      <c r="FG75" s="25">
        <f t="shared" ca="1" si="205"/>
        <v>1.0381912370156254</v>
      </c>
      <c r="FH75" s="25">
        <f t="shared" ca="1" si="206"/>
        <v>1.0381912370156254</v>
      </c>
      <c r="FI75" s="25">
        <f t="shared" ca="1" si="207"/>
        <v>1.0381912370156254</v>
      </c>
      <c r="FJ75" s="25">
        <f t="shared" ca="1" si="208"/>
        <v>1.0381912370156254</v>
      </c>
      <c r="FK75" s="25">
        <f t="shared" ca="1" si="209"/>
        <v>1.0381912370156254</v>
      </c>
      <c r="FL75" s="25">
        <f t="shared" ca="1" si="210"/>
        <v>1.0381912370156254</v>
      </c>
      <c r="FM75" s="25">
        <f t="shared" ca="1" si="211"/>
        <v>1.0381912370156254</v>
      </c>
    </row>
    <row r="76" spans="2:169" ht="15" customHeight="1">
      <c r="C76" s="307" t="s">
        <v>3</v>
      </c>
      <c r="D76" s="312" t="b">
        <v>0</v>
      </c>
      <c r="E76" s="312" t="b">
        <v>1</v>
      </c>
      <c r="F76" s="227" t="s">
        <v>122</v>
      </c>
      <c r="G76" s="175"/>
      <c r="H76" s="25">
        <f t="shared" ca="1" si="212"/>
        <v>0</v>
      </c>
      <c r="I76" s="25">
        <f t="shared" ca="1" si="212"/>
        <v>0</v>
      </c>
      <c r="J76" s="25">
        <f t="shared" ca="1" si="212"/>
        <v>0</v>
      </c>
      <c r="K76" s="25">
        <f t="shared" ca="1" si="212"/>
        <v>0</v>
      </c>
      <c r="L76" s="25">
        <f t="shared" ca="1" si="212"/>
        <v>0</v>
      </c>
      <c r="M76" s="25">
        <f t="shared" ca="1" si="212"/>
        <v>0</v>
      </c>
      <c r="O76" s="222">
        <v>0</v>
      </c>
      <c r="P76" s="222">
        <v>0</v>
      </c>
      <c r="Q76" s="222">
        <v>0</v>
      </c>
      <c r="R76" s="222">
        <v>0</v>
      </c>
      <c r="S76" s="222">
        <v>0</v>
      </c>
      <c r="T76" s="222">
        <v>0</v>
      </c>
      <c r="U76" s="222">
        <v>0</v>
      </c>
      <c r="V76" s="222">
        <v>0</v>
      </c>
      <c r="W76" s="222">
        <v>0</v>
      </c>
      <c r="X76" s="222">
        <v>0</v>
      </c>
      <c r="Y76" s="222">
        <v>0</v>
      </c>
      <c r="Z76" s="222">
        <v>0</v>
      </c>
      <c r="AA76" s="222">
        <v>0</v>
      </c>
      <c r="AB76" s="222">
        <v>0</v>
      </c>
      <c r="AC76" s="222">
        <v>0</v>
      </c>
      <c r="AD76" s="222">
        <v>0</v>
      </c>
      <c r="AE76" s="222">
        <v>0</v>
      </c>
      <c r="AF76" s="222">
        <v>0</v>
      </c>
      <c r="AG76" s="222">
        <v>0</v>
      </c>
      <c r="AH76" s="222">
        <v>0</v>
      </c>
      <c r="AI76" s="222">
        <v>0</v>
      </c>
      <c r="AJ76" s="222">
        <v>0</v>
      </c>
      <c r="AK76" s="222">
        <v>0</v>
      </c>
      <c r="AL76" s="222">
        <v>0</v>
      </c>
      <c r="AM76" s="222">
        <v>0</v>
      </c>
      <c r="AN76" s="222">
        <v>0</v>
      </c>
      <c r="AO76" s="222">
        <v>0</v>
      </c>
      <c r="AP76" s="222">
        <v>0</v>
      </c>
      <c r="AQ76" s="222">
        <v>0</v>
      </c>
      <c r="AR76" s="222">
        <v>0</v>
      </c>
      <c r="AS76" s="222">
        <v>0</v>
      </c>
      <c r="AT76" s="222">
        <v>0</v>
      </c>
      <c r="AU76" s="222">
        <v>0</v>
      </c>
      <c r="AV76" s="222">
        <v>0</v>
      </c>
      <c r="AW76" s="222">
        <v>0</v>
      </c>
      <c r="AX76" s="222">
        <v>0</v>
      </c>
      <c r="AY76" s="222">
        <v>0</v>
      </c>
      <c r="AZ76" s="222">
        <v>0</v>
      </c>
      <c r="BA76" s="222">
        <v>0</v>
      </c>
      <c r="BB76" s="222">
        <v>0</v>
      </c>
      <c r="BC76" s="222">
        <v>0</v>
      </c>
      <c r="BD76" s="222">
        <v>0</v>
      </c>
      <c r="BE76" s="222">
        <v>0</v>
      </c>
      <c r="BF76" s="222">
        <v>0</v>
      </c>
      <c r="BG76" s="222">
        <v>0</v>
      </c>
      <c r="BH76" s="222">
        <v>0</v>
      </c>
      <c r="BI76" s="222">
        <v>0</v>
      </c>
      <c r="BJ76" s="222">
        <v>0</v>
      </c>
      <c r="BK76" s="222">
        <v>0</v>
      </c>
      <c r="BL76" s="222">
        <v>0</v>
      </c>
      <c r="BM76" s="222">
        <v>0</v>
      </c>
      <c r="BN76" s="222">
        <v>0</v>
      </c>
      <c r="BO76" s="222">
        <v>0</v>
      </c>
      <c r="BP76" s="222">
        <v>0</v>
      </c>
      <c r="BQ76" s="222">
        <v>0</v>
      </c>
      <c r="BR76" s="222">
        <v>0</v>
      </c>
      <c r="BS76" s="222">
        <v>0</v>
      </c>
      <c r="BT76" s="222">
        <v>0</v>
      </c>
      <c r="BU76" s="222">
        <v>0</v>
      </c>
      <c r="BV76" s="222">
        <v>0</v>
      </c>
      <c r="BW76" s="222">
        <v>0</v>
      </c>
      <c r="BX76" s="222">
        <v>0</v>
      </c>
      <c r="BY76" s="222">
        <v>0</v>
      </c>
      <c r="BZ76" s="222">
        <v>0</v>
      </c>
      <c r="CA76" s="222">
        <v>0</v>
      </c>
      <c r="CB76" s="222">
        <v>0</v>
      </c>
      <c r="CC76" s="222">
        <v>0</v>
      </c>
      <c r="CD76" s="222">
        <v>0</v>
      </c>
      <c r="CE76" s="222">
        <v>0</v>
      </c>
      <c r="CF76" s="222">
        <v>0</v>
      </c>
      <c r="CG76" s="222">
        <v>0</v>
      </c>
      <c r="CH76" s="222">
        <v>0</v>
      </c>
      <c r="CJ76" s="285">
        <v>0</v>
      </c>
      <c r="CK76" s="286">
        <v>1</v>
      </c>
      <c r="CM76" s="25">
        <f t="shared" ca="1" si="213"/>
        <v>0</v>
      </c>
      <c r="CN76" s="25">
        <f t="shared" ca="1" si="213"/>
        <v>0</v>
      </c>
      <c r="CO76" s="25">
        <f t="shared" ca="1" si="213"/>
        <v>0</v>
      </c>
      <c r="CP76" s="25">
        <f t="shared" ca="1" si="213"/>
        <v>0</v>
      </c>
      <c r="CQ76" s="25">
        <f t="shared" ca="1" si="213"/>
        <v>0</v>
      </c>
      <c r="CR76" s="25">
        <f t="shared" ca="1" si="213"/>
        <v>0</v>
      </c>
      <c r="CT76" s="25">
        <f t="shared" ca="1" si="140"/>
        <v>0</v>
      </c>
      <c r="CU76" s="25">
        <f t="shared" ca="1" si="141"/>
        <v>0</v>
      </c>
      <c r="CV76" s="25">
        <f t="shared" ca="1" si="142"/>
        <v>0</v>
      </c>
      <c r="CW76" s="25">
        <f t="shared" ca="1" si="143"/>
        <v>0</v>
      </c>
      <c r="CX76" s="25">
        <f t="shared" ca="1" si="144"/>
        <v>0</v>
      </c>
      <c r="CY76" s="25">
        <f t="shared" ca="1" si="145"/>
        <v>0</v>
      </c>
      <c r="CZ76" s="25">
        <f t="shared" ca="1" si="146"/>
        <v>0</v>
      </c>
      <c r="DA76" s="25">
        <f t="shared" ca="1" si="147"/>
        <v>0</v>
      </c>
      <c r="DB76" s="25">
        <f t="shared" ca="1" si="148"/>
        <v>0</v>
      </c>
      <c r="DC76" s="25">
        <f t="shared" ca="1" si="149"/>
        <v>0</v>
      </c>
      <c r="DD76" s="25">
        <f t="shared" ca="1" si="150"/>
        <v>0</v>
      </c>
      <c r="DE76" s="25">
        <f t="shared" ca="1" si="151"/>
        <v>0</v>
      </c>
      <c r="DF76" s="25">
        <f t="shared" ca="1" si="152"/>
        <v>0</v>
      </c>
      <c r="DG76" s="25">
        <f t="shared" ca="1" si="153"/>
        <v>0</v>
      </c>
      <c r="DH76" s="25">
        <f t="shared" ca="1" si="154"/>
        <v>0</v>
      </c>
      <c r="DI76" s="25">
        <f t="shared" ca="1" si="155"/>
        <v>0</v>
      </c>
      <c r="DJ76" s="25">
        <f t="shared" ca="1" si="156"/>
        <v>0</v>
      </c>
      <c r="DK76" s="25">
        <f t="shared" ca="1" si="157"/>
        <v>0</v>
      </c>
      <c r="DL76" s="25">
        <f t="shared" ca="1" si="158"/>
        <v>0</v>
      </c>
      <c r="DM76" s="25">
        <f t="shared" ca="1" si="159"/>
        <v>0</v>
      </c>
      <c r="DN76" s="25">
        <f t="shared" ca="1" si="160"/>
        <v>0</v>
      </c>
      <c r="DO76" s="25">
        <f t="shared" ca="1" si="161"/>
        <v>0</v>
      </c>
      <c r="DP76" s="25">
        <f t="shared" ca="1" si="162"/>
        <v>0</v>
      </c>
      <c r="DQ76" s="25">
        <f t="shared" ca="1" si="163"/>
        <v>0</v>
      </c>
      <c r="DR76" s="25">
        <f t="shared" ca="1" si="164"/>
        <v>0</v>
      </c>
      <c r="DS76" s="25">
        <f t="shared" ca="1" si="165"/>
        <v>0</v>
      </c>
      <c r="DT76" s="25">
        <f t="shared" ca="1" si="166"/>
        <v>0</v>
      </c>
      <c r="DU76" s="25">
        <f t="shared" ca="1" si="167"/>
        <v>0</v>
      </c>
      <c r="DV76" s="25">
        <f t="shared" ca="1" si="168"/>
        <v>0</v>
      </c>
      <c r="DW76" s="25">
        <f t="shared" ca="1" si="169"/>
        <v>0</v>
      </c>
      <c r="DX76" s="25">
        <f t="shared" ca="1" si="170"/>
        <v>0</v>
      </c>
      <c r="DY76" s="25">
        <f t="shared" ca="1" si="171"/>
        <v>0</v>
      </c>
      <c r="DZ76" s="25">
        <f t="shared" ca="1" si="172"/>
        <v>0</v>
      </c>
      <c r="EA76" s="25">
        <f t="shared" ca="1" si="173"/>
        <v>0</v>
      </c>
      <c r="EB76" s="25">
        <f t="shared" ca="1" si="174"/>
        <v>0</v>
      </c>
      <c r="EC76" s="25">
        <f t="shared" ca="1" si="175"/>
        <v>0</v>
      </c>
      <c r="ED76" s="25">
        <f t="shared" ca="1" si="176"/>
        <v>0</v>
      </c>
      <c r="EE76" s="25">
        <f t="shared" ca="1" si="177"/>
        <v>0</v>
      </c>
      <c r="EF76" s="25">
        <f t="shared" ca="1" si="178"/>
        <v>0</v>
      </c>
      <c r="EG76" s="25">
        <f t="shared" ca="1" si="179"/>
        <v>0</v>
      </c>
      <c r="EH76" s="25">
        <f t="shared" ca="1" si="180"/>
        <v>0</v>
      </c>
      <c r="EI76" s="25">
        <f t="shared" ca="1" si="181"/>
        <v>0</v>
      </c>
      <c r="EJ76" s="25">
        <f t="shared" ca="1" si="182"/>
        <v>0</v>
      </c>
      <c r="EK76" s="25">
        <f t="shared" ca="1" si="183"/>
        <v>0</v>
      </c>
      <c r="EL76" s="25">
        <f t="shared" ca="1" si="184"/>
        <v>0</v>
      </c>
      <c r="EM76" s="25">
        <f t="shared" ca="1" si="185"/>
        <v>0</v>
      </c>
      <c r="EN76" s="25">
        <f t="shared" ca="1" si="186"/>
        <v>0</v>
      </c>
      <c r="EO76" s="25">
        <f t="shared" ca="1" si="187"/>
        <v>0</v>
      </c>
      <c r="EP76" s="25">
        <f t="shared" ca="1" si="188"/>
        <v>0</v>
      </c>
      <c r="EQ76" s="25">
        <f t="shared" ca="1" si="189"/>
        <v>0</v>
      </c>
      <c r="ER76" s="25">
        <f t="shared" ca="1" si="190"/>
        <v>0</v>
      </c>
      <c r="ES76" s="25">
        <f t="shared" ca="1" si="191"/>
        <v>0</v>
      </c>
      <c r="ET76" s="25">
        <f t="shared" ca="1" si="192"/>
        <v>0</v>
      </c>
      <c r="EU76" s="25">
        <f t="shared" ca="1" si="193"/>
        <v>0</v>
      </c>
      <c r="EV76" s="25">
        <f t="shared" ca="1" si="194"/>
        <v>0</v>
      </c>
      <c r="EW76" s="25">
        <f t="shared" ca="1" si="195"/>
        <v>0</v>
      </c>
      <c r="EX76" s="25">
        <f t="shared" ca="1" si="196"/>
        <v>0</v>
      </c>
      <c r="EY76" s="25">
        <f t="shared" ca="1" si="197"/>
        <v>0</v>
      </c>
      <c r="EZ76" s="25">
        <f t="shared" ca="1" si="198"/>
        <v>0</v>
      </c>
      <c r="FA76" s="25">
        <f t="shared" ca="1" si="199"/>
        <v>0</v>
      </c>
      <c r="FB76" s="25">
        <f t="shared" ca="1" si="200"/>
        <v>0</v>
      </c>
      <c r="FC76" s="25">
        <f t="shared" ca="1" si="201"/>
        <v>0</v>
      </c>
      <c r="FD76" s="25">
        <f t="shared" ca="1" si="202"/>
        <v>0</v>
      </c>
      <c r="FE76" s="25">
        <f t="shared" ca="1" si="203"/>
        <v>0</v>
      </c>
      <c r="FF76" s="25">
        <f t="shared" ca="1" si="204"/>
        <v>0</v>
      </c>
      <c r="FG76" s="25">
        <f t="shared" ca="1" si="205"/>
        <v>0</v>
      </c>
      <c r="FH76" s="25">
        <f t="shared" ca="1" si="206"/>
        <v>0</v>
      </c>
      <c r="FI76" s="25">
        <f t="shared" ca="1" si="207"/>
        <v>0</v>
      </c>
      <c r="FJ76" s="25">
        <f t="shared" ca="1" si="208"/>
        <v>0</v>
      </c>
      <c r="FK76" s="25">
        <f t="shared" ca="1" si="209"/>
        <v>0</v>
      </c>
      <c r="FL76" s="25">
        <f t="shared" ca="1" si="210"/>
        <v>0</v>
      </c>
      <c r="FM76" s="25">
        <f t="shared" ca="1" si="211"/>
        <v>0</v>
      </c>
    </row>
    <row r="77" spans="2:169" ht="15" customHeight="1">
      <c r="C77" s="307" t="s">
        <v>3</v>
      </c>
      <c r="D77" s="312" t="b">
        <v>0</v>
      </c>
      <c r="E77" s="312" t="b">
        <v>0</v>
      </c>
      <c r="F77" s="227" t="s">
        <v>123</v>
      </c>
      <c r="G77" s="175"/>
      <c r="H77" s="25">
        <f t="shared" ca="1" si="212"/>
        <v>16.645290000000003</v>
      </c>
      <c r="I77" s="25">
        <f t="shared" ca="1" si="212"/>
        <v>17.4775545</v>
      </c>
      <c r="J77" s="25">
        <f t="shared" ca="1" si="212"/>
        <v>18.351432225</v>
      </c>
      <c r="K77" s="25">
        <f t="shared" ca="1" si="212"/>
        <v>19.26900383625</v>
      </c>
      <c r="L77" s="25">
        <f t="shared" ca="1" si="212"/>
        <v>20.232454028062502</v>
      </c>
      <c r="M77" s="25">
        <f t="shared" ca="1" si="212"/>
        <v>21.244076729465622</v>
      </c>
      <c r="O77" s="222">
        <v>0.97</v>
      </c>
      <c r="P77" s="222">
        <v>0.4</v>
      </c>
      <c r="Q77" s="222">
        <v>1.21</v>
      </c>
      <c r="R77" s="222">
        <v>0</v>
      </c>
      <c r="S77" s="222">
        <v>1.02</v>
      </c>
      <c r="T77" s="222">
        <v>0.38</v>
      </c>
      <c r="U77" s="222">
        <v>1.08</v>
      </c>
      <c r="V77" s="222">
        <v>5.565290000000001</v>
      </c>
      <c r="W77" s="222">
        <v>0.8</v>
      </c>
      <c r="X77" s="222">
        <v>1.22</v>
      </c>
      <c r="Y77" s="222">
        <v>2</v>
      </c>
      <c r="Z77" s="222">
        <v>2</v>
      </c>
      <c r="AA77" s="222">
        <v>1.4564628750000004</v>
      </c>
      <c r="AB77" s="222">
        <v>1.4564628750000004</v>
      </c>
      <c r="AC77" s="222">
        <v>1.4564628750000004</v>
      </c>
      <c r="AD77" s="222">
        <v>1.4564628750000004</v>
      </c>
      <c r="AE77" s="222">
        <v>1.4564628750000004</v>
      </c>
      <c r="AF77" s="222">
        <v>1.4564628750000004</v>
      </c>
      <c r="AG77" s="222">
        <v>1.4564628750000004</v>
      </c>
      <c r="AH77" s="222">
        <v>1.4564628750000004</v>
      </c>
      <c r="AI77" s="222">
        <v>1.4564628750000004</v>
      </c>
      <c r="AJ77" s="222">
        <v>1.4564628750000004</v>
      </c>
      <c r="AK77" s="222">
        <v>1.4564628750000004</v>
      </c>
      <c r="AL77" s="222">
        <v>1.4564628750000004</v>
      </c>
      <c r="AM77" s="222">
        <v>1.5292860187499999</v>
      </c>
      <c r="AN77" s="222">
        <v>1.5292860187499999</v>
      </c>
      <c r="AO77" s="222">
        <v>1.5292860187499999</v>
      </c>
      <c r="AP77" s="222">
        <v>1.5292860187499999</v>
      </c>
      <c r="AQ77" s="222">
        <v>1.5292860187499999</v>
      </c>
      <c r="AR77" s="222">
        <v>1.5292860187499999</v>
      </c>
      <c r="AS77" s="222">
        <v>1.5292860187499999</v>
      </c>
      <c r="AT77" s="222">
        <v>1.5292860187499999</v>
      </c>
      <c r="AU77" s="222">
        <v>1.5292860187499999</v>
      </c>
      <c r="AV77" s="222">
        <v>1.5292860187499999</v>
      </c>
      <c r="AW77" s="222">
        <v>1.5292860187499999</v>
      </c>
      <c r="AX77" s="222">
        <v>1.5292860187499999</v>
      </c>
      <c r="AY77" s="222">
        <v>1.6057503196875</v>
      </c>
      <c r="AZ77" s="222">
        <v>1.6057503196875</v>
      </c>
      <c r="BA77" s="222">
        <v>1.6057503196875</v>
      </c>
      <c r="BB77" s="222">
        <v>1.6057503196875</v>
      </c>
      <c r="BC77" s="222">
        <v>1.6057503196875</v>
      </c>
      <c r="BD77" s="222">
        <v>1.6057503196875</v>
      </c>
      <c r="BE77" s="222">
        <v>1.6057503196875</v>
      </c>
      <c r="BF77" s="222">
        <v>1.6057503196875</v>
      </c>
      <c r="BG77" s="222">
        <v>1.6057503196875</v>
      </c>
      <c r="BH77" s="222">
        <v>1.6057503196875</v>
      </c>
      <c r="BI77" s="222">
        <v>1.6057503196875</v>
      </c>
      <c r="BJ77" s="222">
        <v>1.6057503196875</v>
      </c>
      <c r="BK77" s="222">
        <v>1.6860378356718753</v>
      </c>
      <c r="BL77" s="222">
        <v>1.6860378356718753</v>
      </c>
      <c r="BM77" s="222">
        <v>1.6860378356718753</v>
      </c>
      <c r="BN77" s="222">
        <v>1.6860378356718753</v>
      </c>
      <c r="BO77" s="222">
        <v>1.6860378356718753</v>
      </c>
      <c r="BP77" s="222">
        <v>1.6860378356718753</v>
      </c>
      <c r="BQ77" s="222">
        <v>1.6860378356718753</v>
      </c>
      <c r="BR77" s="222">
        <v>1.6860378356718753</v>
      </c>
      <c r="BS77" s="222">
        <v>1.6860378356718753</v>
      </c>
      <c r="BT77" s="222">
        <v>1.6860378356718753</v>
      </c>
      <c r="BU77" s="222">
        <v>1.6860378356718753</v>
      </c>
      <c r="BV77" s="222">
        <v>1.6860378356718753</v>
      </c>
      <c r="BW77" s="222">
        <v>1.7703397274554691</v>
      </c>
      <c r="BX77" s="222">
        <v>1.7703397274554691</v>
      </c>
      <c r="BY77" s="222">
        <v>1.7703397274554691</v>
      </c>
      <c r="BZ77" s="222">
        <v>1.7703397274554691</v>
      </c>
      <c r="CA77" s="222">
        <v>1.7703397274554691</v>
      </c>
      <c r="CB77" s="222">
        <v>1.7703397274554691</v>
      </c>
      <c r="CC77" s="222">
        <v>1.7703397274554691</v>
      </c>
      <c r="CD77" s="222">
        <v>1.7703397274554691</v>
      </c>
      <c r="CE77" s="222">
        <v>1.7703397274554691</v>
      </c>
      <c r="CF77" s="222">
        <v>1.7703397274554691</v>
      </c>
      <c r="CG77" s="222">
        <v>1.7703397274554691</v>
      </c>
      <c r="CH77" s="222">
        <v>1.7703397274554691</v>
      </c>
      <c r="CJ77" s="285">
        <v>0</v>
      </c>
      <c r="CK77" s="286">
        <v>1</v>
      </c>
      <c r="CM77" s="25">
        <f t="shared" ca="1" si="213"/>
        <v>16.645290000000003</v>
      </c>
      <c r="CN77" s="25">
        <f t="shared" ca="1" si="213"/>
        <v>17.4775545</v>
      </c>
      <c r="CO77" s="25">
        <f t="shared" ca="1" si="213"/>
        <v>18.351432225</v>
      </c>
      <c r="CP77" s="25">
        <f t="shared" ca="1" si="213"/>
        <v>19.26900383625</v>
      </c>
      <c r="CQ77" s="25">
        <f t="shared" ca="1" si="213"/>
        <v>20.232454028062502</v>
      </c>
      <c r="CR77" s="25">
        <f t="shared" ca="1" si="213"/>
        <v>21.244076729465622</v>
      </c>
      <c r="CT77" s="25">
        <f t="shared" ca="1" si="140"/>
        <v>0.97</v>
      </c>
      <c r="CU77" s="25">
        <f t="shared" ca="1" si="141"/>
        <v>0.4</v>
      </c>
      <c r="CV77" s="25">
        <f t="shared" ca="1" si="142"/>
        <v>1.21</v>
      </c>
      <c r="CW77" s="25">
        <f t="shared" ca="1" si="143"/>
        <v>0</v>
      </c>
      <c r="CX77" s="25">
        <f t="shared" ca="1" si="144"/>
        <v>1.02</v>
      </c>
      <c r="CY77" s="25">
        <f t="shared" ca="1" si="145"/>
        <v>0.38</v>
      </c>
      <c r="CZ77" s="25">
        <f t="shared" ca="1" si="146"/>
        <v>1.08</v>
      </c>
      <c r="DA77" s="25">
        <f t="shared" ca="1" si="147"/>
        <v>5.565290000000001</v>
      </c>
      <c r="DB77" s="25">
        <f t="shared" ca="1" si="148"/>
        <v>0.8</v>
      </c>
      <c r="DC77" s="25">
        <f t="shared" ca="1" si="149"/>
        <v>1.22</v>
      </c>
      <c r="DD77" s="25">
        <f t="shared" ca="1" si="150"/>
        <v>2</v>
      </c>
      <c r="DE77" s="25">
        <f t="shared" ca="1" si="151"/>
        <v>2</v>
      </c>
      <c r="DF77" s="25">
        <f t="shared" ca="1" si="152"/>
        <v>1.4564628750000004</v>
      </c>
      <c r="DG77" s="25">
        <f t="shared" ca="1" si="153"/>
        <v>1.4564628750000004</v>
      </c>
      <c r="DH77" s="25">
        <f t="shared" ca="1" si="154"/>
        <v>1.4564628750000004</v>
      </c>
      <c r="DI77" s="25">
        <f t="shared" ca="1" si="155"/>
        <v>1.4564628750000004</v>
      </c>
      <c r="DJ77" s="25">
        <f t="shared" ca="1" si="156"/>
        <v>1.4564628750000004</v>
      </c>
      <c r="DK77" s="25">
        <f t="shared" ca="1" si="157"/>
        <v>1.4564628750000004</v>
      </c>
      <c r="DL77" s="25">
        <f t="shared" ca="1" si="158"/>
        <v>1.4564628750000004</v>
      </c>
      <c r="DM77" s="25">
        <f t="shared" ca="1" si="159"/>
        <v>1.4564628750000004</v>
      </c>
      <c r="DN77" s="25">
        <f t="shared" ca="1" si="160"/>
        <v>1.4564628750000004</v>
      </c>
      <c r="DO77" s="25">
        <f t="shared" ca="1" si="161"/>
        <v>1.4564628750000004</v>
      </c>
      <c r="DP77" s="25">
        <f t="shared" ca="1" si="162"/>
        <v>1.4564628750000004</v>
      </c>
      <c r="DQ77" s="25">
        <f t="shared" ca="1" si="163"/>
        <v>1.4564628750000004</v>
      </c>
      <c r="DR77" s="25">
        <f t="shared" ca="1" si="164"/>
        <v>1.5292860187499999</v>
      </c>
      <c r="DS77" s="25">
        <f t="shared" ca="1" si="165"/>
        <v>1.5292860187499999</v>
      </c>
      <c r="DT77" s="25">
        <f t="shared" ca="1" si="166"/>
        <v>1.5292860187499999</v>
      </c>
      <c r="DU77" s="25">
        <f t="shared" ca="1" si="167"/>
        <v>1.5292860187499999</v>
      </c>
      <c r="DV77" s="25">
        <f t="shared" ca="1" si="168"/>
        <v>1.5292860187499999</v>
      </c>
      <c r="DW77" s="25">
        <f t="shared" ca="1" si="169"/>
        <v>1.5292860187499999</v>
      </c>
      <c r="DX77" s="25">
        <f t="shared" ca="1" si="170"/>
        <v>1.5292860187499999</v>
      </c>
      <c r="DY77" s="25">
        <f t="shared" ca="1" si="171"/>
        <v>1.5292860187499999</v>
      </c>
      <c r="DZ77" s="25">
        <f t="shared" ca="1" si="172"/>
        <v>1.5292860187499999</v>
      </c>
      <c r="EA77" s="25">
        <f t="shared" ca="1" si="173"/>
        <v>1.5292860187499999</v>
      </c>
      <c r="EB77" s="25">
        <f t="shared" ca="1" si="174"/>
        <v>1.5292860187499999</v>
      </c>
      <c r="EC77" s="25">
        <f t="shared" ca="1" si="175"/>
        <v>1.5292860187499999</v>
      </c>
      <c r="ED77" s="25">
        <f t="shared" ca="1" si="176"/>
        <v>1.6057503196875</v>
      </c>
      <c r="EE77" s="25">
        <f t="shared" ca="1" si="177"/>
        <v>1.6057503196875</v>
      </c>
      <c r="EF77" s="25">
        <f t="shared" ca="1" si="178"/>
        <v>1.6057503196875</v>
      </c>
      <c r="EG77" s="25">
        <f t="shared" ca="1" si="179"/>
        <v>1.6057503196875</v>
      </c>
      <c r="EH77" s="25">
        <f t="shared" ca="1" si="180"/>
        <v>1.6057503196875</v>
      </c>
      <c r="EI77" s="25">
        <f t="shared" ca="1" si="181"/>
        <v>1.6057503196875</v>
      </c>
      <c r="EJ77" s="25">
        <f t="shared" ca="1" si="182"/>
        <v>1.6057503196875</v>
      </c>
      <c r="EK77" s="25">
        <f t="shared" ca="1" si="183"/>
        <v>1.6057503196875</v>
      </c>
      <c r="EL77" s="25">
        <f t="shared" ca="1" si="184"/>
        <v>1.6057503196875</v>
      </c>
      <c r="EM77" s="25">
        <f t="shared" ca="1" si="185"/>
        <v>1.6057503196875</v>
      </c>
      <c r="EN77" s="25">
        <f t="shared" ca="1" si="186"/>
        <v>1.6057503196875</v>
      </c>
      <c r="EO77" s="25">
        <f t="shared" ca="1" si="187"/>
        <v>1.6057503196875</v>
      </c>
      <c r="EP77" s="25">
        <f t="shared" ca="1" si="188"/>
        <v>1.6860378356718753</v>
      </c>
      <c r="EQ77" s="25">
        <f t="shared" ca="1" si="189"/>
        <v>1.6860378356718753</v>
      </c>
      <c r="ER77" s="25">
        <f t="shared" ca="1" si="190"/>
        <v>1.6860378356718753</v>
      </c>
      <c r="ES77" s="25">
        <f t="shared" ca="1" si="191"/>
        <v>1.6860378356718753</v>
      </c>
      <c r="ET77" s="25">
        <f t="shared" ca="1" si="192"/>
        <v>1.6860378356718753</v>
      </c>
      <c r="EU77" s="25">
        <f t="shared" ca="1" si="193"/>
        <v>1.6860378356718753</v>
      </c>
      <c r="EV77" s="25">
        <f t="shared" ca="1" si="194"/>
        <v>1.6860378356718753</v>
      </c>
      <c r="EW77" s="25">
        <f t="shared" ca="1" si="195"/>
        <v>1.6860378356718753</v>
      </c>
      <c r="EX77" s="25">
        <f t="shared" ca="1" si="196"/>
        <v>1.6860378356718753</v>
      </c>
      <c r="EY77" s="25">
        <f t="shared" ca="1" si="197"/>
        <v>1.6860378356718753</v>
      </c>
      <c r="EZ77" s="25">
        <f t="shared" ca="1" si="198"/>
        <v>1.6860378356718753</v>
      </c>
      <c r="FA77" s="25">
        <f t="shared" ca="1" si="199"/>
        <v>1.6860378356718753</v>
      </c>
      <c r="FB77" s="25">
        <f t="shared" ca="1" si="200"/>
        <v>1.7703397274554691</v>
      </c>
      <c r="FC77" s="25">
        <f t="shared" ca="1" si="201"/>
        <v>1.7703397274554691</v>
      </c>
      <c r="FD77" s="25">
        <f t="shared" ca="1" si="202"/>
        <v>1.7703397274554691</v>
      </c>
      <c r="FE77" s="25">
        <f t="shared" ca="1" si="203"/>
        <v>1.7703397274554691</v>
      </c>
      <c r="FF77" s="25">
        <f t="shared" ca="1" si="204"/>
        <v>1.7703397274554691</v>
      </c>
      <c r="FG77" s="25">
        <f t="shared" ca="1" si="205"/>
        <v>1.7703397274554691</v>
      </c>
      <c r="FH77" s="25">
        <f t="shared" ca="1" si="206"/>
        <v>1.7703397274554691</v>
      </c>
      <c r="FI77" s="25">
        <f t="shared" ca="1" si="207"/>
        <v>1.7703397274554691</v>
      </c>
      <c r="FJ77" s="25">
        <f t="shared" ca="1" si="208"/>
        <v>1.7703397274554691</v>
      </c>
      <c r="FK77" s="25">
        <f t="shared" ca="1" si="209"/>
        <v>1.7703397274554691</v>
      </c>
      <c r="FL77" s="25">
        <f t="shared" ca="1" si="210"/>
        <v>1.7703397274554691</v>
      </c>
      <c r="FM77" s="25">
        <f t="shared" ca="1" si="211"/>
        <v>1.7703397274554691</v>
      </c>
    </row>
    <row r="78" spans="2:169" ht="15" customHeight="1">
      <c r="C78" s="307" t="s">
        <v>3</v>
      </c>
      <c r="D78" s="312" t="b">
        <v>0</v>
      </c>
      <c r="E78" s="312" t="b">
        <v>0</v>
      </c>
      <c r="F78" s="227" t="s">
        <v>124</v>
      </c>
      <c r="G78" s="175"/>
      <c r="H78" s="25">
        <f t="shared" ca="1" si="212"/>
        <v>21.08</v>
      </c>
      <c r="I78" s="25">
        <f t="shared" ca="1" si="212"/>
        <v>22.134</v>
      </c>
      <c r="J78" s="25">
        <f t="shared" ca="1" si="212"/>
        <v>23.240699999999993</v>
      </c>
      <c r="K78" s="25">
        <f t="shared" ca="1" si="212"/>
        <v>24.402734999999989</v>
      </c>
      <c r="L78" s="25">
        <f t="shared" ca="1" si="212"/>
        <v>25.622871749999984</v>
      </c>
      <c r="M78" s="25">
        <f t="shared" ca="1" si="212"/>
        <v>26.904015337499985</v>
      </c>
      <c r="O78" s="222">
        <v>1.02</v>
      </c>
      <c r="P78" s="222">
        <v>1.952</v>
      </c>
      <c r="Q78" s="222">
        <v>1.3520000000000001</v>
      </c>
      <c r="R78" s="222">
        <v>2.9119999999999999</v>
      </c>
      <c r="S78" s="222">
        <v>1.0820000000000001</v>
      </c>
      <c r="T78" s="222">
        <v>1.786</v>
      </c>
      <c r="U78" s="222">
        <v>1.32</v>
      </c>
      <c r="V78" s="222">
        <v>1.95</v>
      </c>
      <c r="W78" s="222">
        <v>1.8160000000000001</v>
      </c>
      <c r="X78" s="222">
        <v>1.89</v>
      </c>
      <c r="Y78" s="222">
        <v>2</v>
      </c>
      <c r="Z78" s="222">
        <v>2</v>
      </c>
      <c r="AA78" s="222">
        <v>1.8445</v>
      </c>
      <c r="AB78" s="222">
        <v>1.8445</v>
      </c>
      <c r="AC78" s="222">
        <v>1.8445</v>
      </c>
      <c r="AD78" s="222">
        <v>1.8445</v>
      </c>
      <c r="AE78" s="222">
        <v>1.8445</v>
      </c>
      <c r="AF78" s="222">
        <v>1.8445</v>
      </c>
      <c r="AG78" s="222">
        <v>1.8445</v>
      </c>
      <c r="AH78" s="222">
        <v>1.8445</v>
      </c>
      <c r="AI78" s="222">
        <v>1.8445</v>
      </c>
      <c r="AJ78" s="222">
        <v>1.8445</v>
      </c>
      <c r="AK78" s="222">
        <v>1.8445</v>
      </c>
      <c r="AL78" s="222">
        <v>1.8445</v>
      </c>
      <c r="AM78" s="222">
        <v>1.936725</v>
      </c>
      <c r="AN78" s="222">
        <v>1.936725</v>
      </c>
      <c r="AO78" s="222">
        <v>1.936725</v>
      </c>
      <c r="AP78" s="222">
        <v>1.936725</v>
      </c>
      <c r="AQ78" s="222">
        <v>1.936725</v>
      </c>
      <c r="AR78" s="222">
        <v>1.936725</v>
      </c>
      <c r="AS78" s="222">
        <v>1.936725</v>
      </c>
      <c r="AT78" s="222">
        <v>1.936725</v>
      </c>
      <c r="AU78" s="222">
        <v>1.936725</v>
      </c>
      <c r="AV78" s="222">
        <v>1.936725</v>
      </c>
      <c r="AW78" s="222">
        <v>1.936725</v>
      </c>
      <c r="AX78" s="222">
        <v>1.936725</v>
      </c>
      <c r="AY78" s="222">
        <v>2.0335612499999995</v>
      </c>
      <c r="AZ78" s="222">
        <v>2.0335612499999995</v>
      </c>
      <c r="BA78" s="222">
        <v>2.0335612499999995</v>
      </c>
      <c r="BB78" s="222">
        <v>2.0335612499999995</v>
      </c>
      <c r="BC78" s="222">
        <v>2.0335612499999995</v>
      </c>
      <c r="BD78" s="222">
        <v>2.0335612499999995</v>
      </c>
      <c r="BE78" s="222">
        <v>2.0335612499999995</v>
      </c>
      <c r="BF78" s="222">
        <v>2.0335612499999995</v>
      </c>
      <c r="BG78" s="222">
        <v>2.0335612499999995</v>
      </c>
      <c r="BH78" s="222">
        <v>2.0335612499999995</v>
      </c>
      <c r="BI78" s="222">
        <v>2.0335612499999995</v>
      </c>
      <c r="BJ78" s="222">
        <v>2.0335612499999995</v>
      </c>
      <c r="BK78" s="222">
        <v>2.1352393124999991</v>
      </c>
      <c r="BL78" s="222">
        <v>2.1352393124999991</v>
      </c>
      <c r="BM78" s="222">
        <v>2.1352393124999991</v>
      </c>
      <c r="BN78" s="222">
        <v>2.1352393124999991</v>
      </c>
      <c r="BO78" s="222">
        <v>2.1352393124999991</v>
      </c>
      <c r="BP78" s="222">
        <v>2.1352393124999991</v>
      </c>
      <c r="BQ78" s="222">
        <v>2.1352393124999991</v>
      </c>
      <c r="BR78" s="222">
        <v>2.1352393124999991</v>
      </c>
      <c r="BS78" s="222">
        <v>2.1352393124999991</v>
      </c>
      <c r="BT78" s="222">
        <v>2.1352393124999991</v>
      </c>
      <c r="BU78" s="222">
        <v>2.1352393124999991</v>
      </c>
      <c r="BV78" s="222">
        <v>2.1352393124999991</v>
      </c>
      <c r="BW78" s="222">
        <v>2.2420012781249987</v>
      </c>
      <c r="BX78" s="222">
        <v>2.2420012781249987</v>
      </c>
      <c r="BY78" s="222">
        <v>2.2420012781249987</v>
      </c>
      <c r="BZ78" s="222">
        <v>2.2420012781249987</v>
      </c>
      <c r="CA78" s="222">
        <v>2.2420012781249987</v>
      </c>
      <c r="CB78" s="222">
        <v>2.2420012781249987</v>
      </c>
      <c r="CC78" s="222">
        <v>2.2420012781249987</v>
      </c>
      <c r="CD78" s="222">
        <v>2.2420012781249987</v>
      </c>
      <c r="CE78" s="222">
        <v>2.2420012781249987</v>
      </c>
      <c r="CF78" s="222">
        <v>2.2420012781249987</v>
      </c>
      <c r="CG78" s="222">
        <v>2.2420012781249987</v>
      </c>
      <c r="CH78" s="222">
        <v>2.2420012781249987</v>
      </c>
      <c r="CJ78" s="285">
        <v>0</v>
      </c>
      <c r="CK78" s="286">
        <v>1</v>
      </c>
      <c r="CM78" s="25">
        <f t="shared" ca="1" si="213"/>
        <v>21.08</v>
      </c>
      <c r="CN78" s="25">
        <f t="shared" ca="1" si="213"/>
        <v>22.134</v>
      </c>
      <c r="CO78" s="25">
        <f t="shared" ca="1" si="213"/>
        <v>23.240699999999993</v>
      </c>
      <c r="CP78" s="25">
        <f t="shared" ca="1" si="213"/>
        <v>24.402734999999989</v>
      </c>
      <c r="CQ78" s="25">
        <f t="shared" ca="1" si="213"/>
        <v>25.622871749999984</v>
      </c>
      <c r="CR78" s="25">
        <f t="shared" ca="1" si="213"/>
        <v>26.904015337499985</v>
      </c>
      <c r="CT78" s="25">
        <f t="shared" ca="1" si="140"/>
        <v>1.02</v>
      </c>
      <c r="CU78" s="25">
        <f t="shared" ca="1" si="141"/>
        <v>1.952</v>
      </c>
      <c r="CV78" s="25">
        <f t="shared" ca="1" si="142"/>
        <v>1.3520000000000001</v>
      </c>
      <c r="CW78" s="25">
        <f t="shared" ca="1" si="143"/>
        <v>2.9119999999999999</v>
      </c>
      <c r="CX78" s="25">
        <f t="shared" ca="1" si="144"/>
        <v>1.0820000000000001</v>
      </c>
      <c r="CY78" s="25">
        <f t="shared" ca="1" si="145"/>
        <v>1.786</v>
      </c>
      <c r="CZ78" s="25">
        <f t="shared" ca="1" si="146"/>
        <v>1.32</v>
      </c>
      <c r="DA78" s="25">
        <f t="shared" ca="1" si="147"/>
        <v>1.95</v>
      </c>
      <c r="DB78" s="25">
        <f t="shared" ca="1" si="148"/>
        <v>1.8160000000000001</v>
      </c>
      <c r="DC78" s="25">
        <f t="shared" ca="1" si="149"/>
        <v>1.89</v>
      </c>
      <c r="DD78" s="25">
        <f t="shared" ca="1" si="150"/>
        <v>2</v>
      </c>
      <c r="DE78" s="25">
        <f t="shared" ca="1" si="151"/>
        <v>2</v>
      </c>
      <c r="DF78" s="25">
        <f t="shared" ca="1" si="152"/>
        <v>1.8445</v>
      </c>
      <c r="DG78" s="25">
        <f t="shared" ca="1" si="153"/>
        <v>1.8445</v>
      </c>
      <c r="DH78" s="25">
        <f t="shared" ca="1" si="154"/>
        <v>1.8445</v>
      </c>
      <c r="DI78" s="25">
        <f t="shared" ca="1" si="155"/>
        <v>1.8445</v>
      </c>
      <c r="DJ78" s="25">
        <f t="shared" ca="1" si="156"/>
        <v>1.8445</v>
      </c>
      <c r="DK78" s="25">
        <f t="shared" ca="1" si="157"/>
        <v>1.8445</v>
      </c>
      <c r="DL78" s="25">
        <f t="shared" ca="1" si="158"/>
        <v>1.8445</v>
      </c>
      <c r="DM78" s="25">
        <f t="shared" ca="1" si="159"/>
        <v>1.8445</v>
      </c>
      <c r="DN78" s="25">
        <f t="shared" ca="1" si="160"/>
        <v>1.8445</v>
      </c>
      <c r="DO78" s="25">
        <f t="shared" ca="1" si="161"/>
        <v>1.8445</v>
      </c>
      <c r="DP78" s="25">
        <f t="shared" ca="1" si="162"/>
        <v>1.8445</v>
      </c>
      <c r="DQ78" s="25">
        <f t="shared" ca="1" si="163"/>
        <v>1.8445</v>
      </c>
      <c r="DR78" s="25">
        <f t="shared" ca="1" si="164"/>
        <v>1.936725</v>
      </c>
      <c r="DS78" s="25">
        <f t="shared" ca="1" si="165"/>
        <v>1.936725</v>
      </c>
      <c r="DT78" s="25">
        <f t="shared" ca="1" si="166"/>
        <v>1.936725</v>
      </c>
      <c r="DU78" s="25">
        <f t="shared" ca="1" si="167"/>
        <v>1.936725</v>
      </c>
      <c r="DV78" s="25">
        <f t="shared" ca="1" si="168"/>
        <v>1.936725</v>
      </c>
      <c r="DW78" s="25">
        <f t="shared" ca="1" si="169"/>
        <v>1.936725</v>
      </c>
      <c r="DX78" s="25">
        <f t="shared" ca="1" si="170"/>
        <v>1.936725</v>
      </c>
      <c r="DY78" s="25">
        <f t="shared" ca="1" si="171"/>
        <v>1.936725</v>
      </c>
      <c r="DZ78" s="25">
        <f t="shared" ca="1" si="172"/>
        <v>1.936725</v>
      </c>
      <c r="EA78" s="25">
        <f t="shared" ca="1" si="173"/>
        <v>1.936725</v>
      </c>
      <c r="EB78" s="25">
        <f t="shared" ca="1" si="174"/>
        <v>1.936725</v>
      </c>
      <c r="EC78" s="25">
        <f t="shared" ca="1" si="175"/>
        <v>1.936725</v>
      </c>
      <c r="ED78" s="25">
        <f t="shared" ca="1" si="176"/>
        <v>2.0335612499999995</v>
      </c>
      <c r="EE78" s="25">
        <f t="shared" ca="1" si="177"/>
        <v>2.0335612499999995</v>
      </c>
      <c r="EF78" s="25">
        <f t="shared" ca="1" si="178"/>
        <v>2.0335612499999995</v>
      </c>
      <c r="EG78" s="25">
        <f t="shared" ca="1" si="179"/>
        <v>2.0335612499999995</v>
      </c>
      <c r="EH78" s="25">
        <f t="shared" ca="1" si="180"/>
        <v>2.0335612499999995</v>
      </c>
      <c r="EI78" s="25">
        <f t="shared" ca="1" si="181"/>
        <v>2.0335612499999995</v>
      </c>
      <c r="EJ78" s="25">
        <f t="shared" ca="1" si="182"/>
        <v>2.0335612499999995</v>
      </c>
      <c r="EK78" s="25">
        <f t="shared" ca="1" si="183"/>
        <v>2.0335612499999995</v>
      </c>
      <c r="EL78" s="25">
        <f t="shared" ca="1" si="184"/>
        <v>2.0335612499999995</v>
      </c>
      <c r="EM78" s="25">
        <f t="shared" ca="1" si="185"/>
        <v>2.0335612499999995</v>
      </c>
      <c r="EN78" s="25">
        <f t="shared" ca="1" si="186"/>
        <v>2.0335612499999995</v>
      </c>
      <c r="EO78" s="25">
        <f t="shared" ca="1" si="187"/>
        <v>2.0335612499999995</v>
      </c>
      <c r="EP78" s="25">
        <f t="shared" ca="1" si="188"/>
        <v>2.1352393124999991</v>
      </c>
      <c r="EQ78" s="25">
        <f t="shared" ca="1" si="189"/>
        <v>2.1352393124999991</v>
      </c>
      <c r="ER78" s="25">
        <f t="shared" ca="1" si="190"/>
        <v>2.1352393124999991</v>
      </c>
      <c r="ES78" s="25">
        <f t="shared" ca="1" si="191"/>
        <v>2.1352393124999991</v>
      </c>
      <c r="ET78" s="25">
        <f t="shared" ca="1" si="192"/>
        <v>2.1352393124999991</v>
      </c>
      <c r="EU78" s="25">
        <f t="shared" ca="1" si="193"/>
        <v>2.1352393124999991</v>
      </c>
      <c r="EV78" s="25">
        <f t="shared" ca="1" si="194"/>
        <v>2.1352393124999991</v>
      </c>
      <c r="EW78" s="25">
        <f t="shared" ca="1" si="195"/>
        <v>2.1352393124999991</v>
      </c>
      <c r="EX78" s="25">
        <f t="shared" ca="1" si="196"/>
        <v>2.1352393124999991</v>
      </c>
      <c r="EY78" s="25">
        <f t="shared" ca="1" si="197"/>
        <v>2.1352393124999991</v>
      </c>
      <c r="EZ78" s="25">
        <f t="shared" ca="1" si="198"/>
        <v>2.1352393124999991</v>
      </c>
      <c r="FA78" s="25">
        <f t="shared" ca="1" si="199"/>
        <v>2.1352393124999991</v>
      </c>
      <c r="FB78" s="25">
        <f t="shared" ca="1" si="200"/>
        <v>2.2420012781249987</v>
      </c>
      <c r="FC78" s="25">
        <f t="shared" ca="1" si="201"/>
        <v>2.2420012781249987</v>
      </c>
      <c r="FD78" s="25">
        <f t="shared" ca="1" si="202"/>
        <v>2.2420012781249987</v>
      </c>
      <c r="FE78" s="25">
        <f t="shared" ca="1" si="203"/>
        <v>2.2420012781249987</v>
      </c>
      <c r="FF78" s="25">
        <f t="shared" ca="1" si="204"/>
        <v>2.2420012781249987</v>
      </c>
      <c r="FG78" s="25">
        <f t="shared" ca="1" si="205"/>
        <v>2.2420012781249987</v>
      </c>
      <c r="FH78" s="25">
        <f t="shared" ca="1" si="206"/>
        <v>2.2420012781249987</v>
      </c>
      <c r="FI78" s="25">
        <f t="shared" ca="1" si="207"/>
        <v>2.2420012781249987</v>
      </c>
      <c r="FJ78" s="25">
        <f t="shared" ca="1" si="208"/>
        <v>2.2420012781249987</v>
      </c>
      <c r="FK78" s="25">
        <f t="shared" ca="1" si="209"/>
        <v>2.2420012781249987</v>
      </c>
      <c r="FL78" s="25">
        <f t="shared" ca="1" si="210"/>
        <v>2.2420012781249987</v>
      </c>
      <c r="FM78" s="25">
        <f t="shared" ca="1" si="211"/>
        <v>2.2420012781249987</v>
      </c>
    </row>
    <row r="79" spans="2:169" ht="15" customHeight="1">
      <c r="C79" s="307" t="s">
        <v>3</v>
      </c>
      <c r="D79" s="312" t="b">
        <v>0</v>
      </c>
      <c r="E79" s="312" t="b">
        <v>0</v>
      </c>
      <c r="F79" s="227" t="s">
        <v>125</v>
      </c>
      <c r="G79" s="175"/>
      <c r="H79" s="25">
        <f t="shared" ref="H79:M89" ca="1" si="214">IF(OR(H$9="",H$10=""),"",SUM(OFFSET($O79,0,H$4-1,1,H$5-H$4+1)))</f>
        <v>2</v>
      </c>
      <c r="I79" s="25">
        <f t="shared" ca="1" si="214"/>
        <v>2.1</v>
      </c>
      <c r="J79" s="25">
        <f t="shared" ca="1" si="214"/>
        <v>2.2050000000000001</v>
      </c>
      <c r="K79" s="25">
        <f t="shared" ca="1" si="214"/>
        <v>2.3152500000000003</v>
      </c>
      <c r="L79" s="25">
        <f t="shared" ca="1" si="214"/>
        <v>2.4310125000000005</v>
      </c>
      <c r="M79" s="25">
        <f t="shared" ca="1" si="214"/>
        <v>2.5525631250000007</v>
      </c>
      <c r="O79" s="222">
        <v>0</v>
      </c>
      <c r="P79" s="222">
        <v>0</v>
      </c>
      <c r="Q79" s="222">
        <v>0</v>
      </c>
      <c r="R79" s="222">
        <v>0</v>
      </c>
      <c r="S79" s="222">
        <v>0</v>
      </c>
      <c r="T79" s="222">
        <v>0</v>
      </c>
      <c r="U79" s="222">
        <v>0</v>
      </c>
      <c r="V79" s="222">
        <v>0</v>
      </c>
      <c r="W79" s="222">
        <v>0</v>
      </c>
      <c r="X79" s="222">
        <v>0</v>
      </c>
      <c r="Y79" s="222">
        <v>1</v>
      </c>
      <c r="Z79" s="222">
        <v>1</v>
      </c>
      <c r="AA79" s="222">
        <v>0.17500000000000002</v>
      </c>
      <c r="AB79" s="222">
        <v>0.17500000000000002</v>
      </c>
      <c r="AC79" s="222">
        <v>0.17500000000000002</v>
      </c>
      <c r="AD79" s="222">
        <v>0.17500000000000002</v>
      </c>
      <c r="AE79" s="222">
        <v>0.17500000000000002</v>
      </c>
      <c r="AF79" s="222">
        <v>0.17500000000000002</v>
      </c>
      <c r="AG79" s="222">
        <v>0.17500000000000002</v>
      </c>
      <c r="AH79" s="222">
        <v>0.17500000000000002</v>
      </c>
      <c r="AI79" s="222">
        <v>0.17500000000000002</v>
      </c>
      <c r="AJ79" s="222">
        <v>0.17500000000000002</v>
      </c>
      <c r="AK79" s="222">
        <v>0.17500000000000002</v>
      </c>
      <c r="AL79" s="222">
        <v>0.17500000000000002</v>
      </c>
      <c r="AM79" s="222">
        <v>0.18375</v>
      </c>
      <c r="AN79" s="222">
        <v>0.18375</v>
      </c>
      <c r="AO79" s="222">
        <v>0.18375</v>
      </c>
      <c r="AP79" s="222">
        <v>0.18375</v>
      </c>
      <c r="AQ79" s="222">
        <v>0.18375</v>
      </c>
      <c r="AR79" s="222">
        <v>0.18375</v>
      </c>
      <c r="AS79" s="222">
        <v>0.18375</v>
      </c>
      <c r="AT79" s="222">
        <v>0.18375</v>
      </c>
      <c r="AU79" s="222">
        <v>0.18375</v>
      </c>
      <c r="AV79" s="222">
        <v>0.18375</v>
      </c>
      <c r="AW79" s="222">
        <v>0.18375</v>
      </c>
      <c r="AX79" s="222">
        <v>0.18375</v>
      </c>
      <c r="AY79" s="222">
        <v>0.19293750000000001</v>
      </c>
      <c r="AZ79" s="222">
        <v>0.19293750000000001</v>
      </c>
      <c r="BA79" s="222">
        <v>0.19293750000000001</v>
      </c>
      <c r="BB79" s="222">
        <v>0.19293750000000001</v>
      </c>
      <c r="BC79" s="222">
        <v>0.19293750000000001</v>
      </c>
      <c r="BD79" s="222">
        <v>0.19293750000000001</v>
      </c>
      <c r="BE79" s="222">
        <v>0.19293750000000001</v>
      </c>
      <c r="BF79" s="222">
        <v>0.19293750000000001</v>
      </c>
      <c r="BG79" s="222">
        <v>0.19293750000000001</v>
      </c>
      <c r="BH79" s="222">
        <v>0.19293750000000001</v>
      </c>
      <c r="BI79" s="222">
        <v>0.19293750000000001</v>
      </c>
      <c r="BJ79" s="222">
        <v>0.19293750000000001</v>
      </c>
      <c r="BK79" s="222">
        <v>0.20258437500000004</v>
      </c>
      <c r="BL79" s="222">
        <v>0.20258437500000004</v>
      </c>
      <c r="BM79" s="222">
        <v>0.20258437500000004</v>
      </c>
      <c r="BN79" s="222">
        <v>0.20258437500000004</v>
      </c>
      <c r="BO79" s="222">
        <v>0.20258437500000004</v>
      </c>
      <c r="BP79" s="222">
        <v>0.20258437500000004</v>
      </c>
      <c r="BQ79" s="222">
        <v>0.20258437500000004</v>
      </c>
      <c r="BR79" s="222">
        <v>0.20258437500000004</v>
      </c>
      <c r="BS79" s="222">
        <v>0.20258437500000004</v>
      </c>
      <c r="BT79" s="222">
        <v>0.20258437500000004</v>
      </c>
      <c r="BU79" s="222">
        <v>0.20258437500000004</v>
      </c>
      <c r="BV79" s="222">
        <v>0.20258437500000004</v>
      </c>
      <c r="BW79" s="222">
        <v>0.21271359375000007</v>
      </c>
      <c r="BX79" s="222">
        <v>0.21271359375000007</v>
      </c>
      <c r="BY79" s="222">
        <v>0.21271359375000007</v>
      </c>
      <c r="BZ79" s="222">
        <v>0.21271359375000007</v>
      </c>
      <c r="CA79" s="222">
        <v>0.21271359375000007</v>
      </c>
      <c r="CB79" s="222">
        <v>0.21271359375000007</v>
      </c>
      <c r="CC79" s="222">
        <v>0.21271359375000007</v>
      </c>
      <c r="CD79" s="222">
        <v>0.21271359375000007</v>
      </c>
      <c r="CE79" s="222">
        <v>0.21271359375000007</v>
      </c>
      <c r="CF79" s="222">
        <v>0.21271359375000007</v>
      </c>
      <c r="CG79" s="222">
        <v>0.21271359375000007</v>
      </c>
      <c r="CH79" s="222">
        <v>0.21271359375000007</v>
      </c>
      <c r="CJ79" s="285">
        <v>0</v>
      </c>
      <c r="CK79" s="286">
        <v>1</v>
      </c>
      <c r="CM79" s="25">
        <f t="shared" ca="1" si="213"/>
        <v>2</v>
      </c>
      <c r="CN79" s="25">
        <f t="shared" ca="1" si="213"/>
        <v>2.1</v>
      </c>
      <c r="CO79" s="25">
        <f t="shared" ca="1" si="213"/>
        <v>2.2050000000000001</v>
      </c>
      <c r="CP79" s="25">
        <f t="shared" ca="1" si="213"/>
        <v>2.3152500000000003</v>
      </c>
      <c r="CQ79" s="25">
        <f t="shared" ca="1" si="213"/>
        <v>2.4310125000000005</v>
      </c>
      <c r="CR79" s="25">
        <f t="shared" ca="1" si="213"/>
        <v>2.5525631250000007</v>
      </c>
      <c r="CT79" s="25">
        <f t="shared" ca="1" si="140"/>
        <v>0</v>
      </c>
      <c r="CU79" s="25">
        <f t="shared" ca="1" si="141"/>
        <v>0</v>
      </c>
      <c r="CV79" s="25">
        <f t="shared" ca="1" si="142"/>
        <v>0</v>
      </c>
      <c r="CW79" s="25">
        <f t="shared" ca="1" si="143"/>
        <v>0</v>
      </c>
      <c r="CX79" s="25">
        <f t="shared" ca="1" si="144"/>
        <v>0</v>
      </c>
      <c r="CY79" s="25">
        <f t="shared" ca="1" si="145"/>
        <v>0</v>
      </c>
      <c r="CZ79" s="25">
        <f t="shared" ca="1" si="146"/>
        <v>0</v>
      </c>
      <c r="DA79" s="25">
        <f t="shared" ca="1" si="147"/>
        <v>0</v>
      </c>
      <c r="DB79" s="25">
        <f t="shared" ca="1" si="148"/>
        <v>0</v>
      </c>
      <c r="DC79" s="25">
        <f t="shared" ca="1" si="149"/>
        <v>0</v>
      </c>
      <c r="DD79" s="25">
        <f t="shared" ca="1" si="150"/>
        <v>1</v>
      </c>
      <c r="DE79" s="25">
        <f t="shared" ca="1" si="151"/>
        <v>1</v>
      </c>
      <c r="DF79" s="25">
        <f t="shared" ca="1" si="152"/>
        <v>0.17500000000000002</v>
      </c>
      <c r="DG79" s="25">
        <f t="shared" ca="1" si="153"/>
        <v>0.17500000000000002</v>
      </c>
      <c r="DH79" s="25">
        <f t="shared" ca="1" si="154"/>
        <v>0.17500000000000002</v>
      </c>
      <c r="DI79" s="25">
        <f t="shared" ca="1" si="155"/>
        <v>0.17500000000000002</v>
      </c>
      <c r="DJ79" s="25">
        <f t="shared" ca="1" si="156"/>
        <v>0.17500000000000002</v>
      </c>
      <c r="DK79" s="25">
        <f t="shared" ca="1" si="157"/>
        <v>0.17500000000000002</v>
      </c>
      <c r="DL79" s="25">
        <f t="shared" ca="1" si="158"/>
        <v>0.17500000000000002</v>
      </c>
      <c r="DM79" s="25">
        <f t="shared" ca="1" si="159"/>
        <v>0.17500000000000002</v>
      </c>
      <c r="DN79" s="25">
        <f t="shared" ca="1" si="160"/>
        <v>0.17500000000000002</v>
      </c>
      <c r="DO79" s="25">
        <f t="shared" ca="1" si="161"/>
        <v>0.17500000000000002</v>
      </c>
      <c r="DP79" s="25">
        <f t="shared" ca="1" si="162"/>
        <v>0.17500000000000002</v>
      </c>
      <c r="DQ79" s="25">
        <f t="shared" ca="1" si="163"/>
        <v>0.17500000000000002</v>
      </c>
      <c r="DR79" s="25">
        <f t="shared" ca="1" si="164"/>
        <v>0.18375</v>
      </c>
      <c r="DS79" s="25">
        <f t="shared" ca="1" si="165"/>
        <v>0.18375</v>
      </c>
      <c r="DT79" s="25">
        <f t="shared" ca="1" si="166"/>
        <v>0.18375</v>
      </c>
      <c r="DU79" s="25">
        <f t="shared" ca="1" si="167"/>
        <v>0.18375</v>
      </c>
      <c r="DV79" s="25">
        <f t="shared" ca="1" si="168"/>
        <v>0.18375</v>
      </c>
      <c r="DW79" s="25">
        <f t="shared" ca="1" si="169"/>
        <v>0.18375</v>
      </c>
      <c r="DX79" s="25">
        <f t="shared" ca="1" si="170"/>
        <v>0.18375</v>
      </c>
      <c r="DY79" s="25">
        <f t="shared" ca="1" si="171"/>
        <v>0.18375</v>
      </c>
      <c r="DZ79" s="25">
        <f t="shared" ca="1" si="172"/>
        <v>0.18375</v>
      </c>
      <c r="EA79" s="25">
        <f t="shared" ca="1" si="173"/>
        <v>0.18375</v>
      </c>
      <c r="EB79" s="25">
        <f t="shared" ca="1" si="174"/>
        <v>0.18375</v>
      </c>
      <c r="EC79" s="25">
        <f t="shared" ca="1" si="175"/>
        <v>0.18375</v>
      </c>
      <c r="ED79" s="25">
        <f t="shared" ca="1" si="176"/>
        <v>0.19293750000000001</v>
      </c>
      <c r="EE79" s="25">
        <f t="shared" ca="1" si="177"/>
        <v>0.19293750000000001</v>
      </c>
      <c r="EF79" s="25">
        <f t="shared" ca="1" si="178"/>
        <v>0.19293750000000001</v>
      </c>
      <c r="EG79" s="25">
        <f t="shared" ca="1" si="179"/>
        <v>0.19293750000000001</v>
      </c>
      <c r="EH79" s="25">
        <f t="shared" ca="1" si="180"/>
        <v>0.19293750000000001</v>
      </c>
      <c r="EI79" s="25">
        <f t="shared" ca="1" si="181"/>
        <v>0.19293750000000001</v>
      </c>
      <c r="EJ79" s="25">
        <f t="shared" ca="1" si="182"/>
        <v>0.19293750000000001</v>
      </c>
      <c r="EK79" s="25">
        <f t="shared" ca="1" si="183"/>
        <v>0.19293750000000001</v>
      </c>
      <c r="EL79" s="25">
        <f t="shared" ca="1" si="184"/>
        <v>0.19293750000000001</v>
      </c>
      <c r="EM79" s="25">
        <f t="shared" ca="1" si="185"/>
        <v>0.19293750000000001</v>
      </c>
      <c r="EN79" s="25">
        <f t="shared" ca="1" si="186"/>
        <v>0.19293750000000001</v>
      </c>
      <c r="EO79" s="25">
        <f t="shared" ca="1" si="187"/>
        <v>0.19293750000000001</v>
      </c>
      <c r="EP79" s="25">
        <f t="shared" ca="1" si="188"/>
        <v>0.20258437500000004</v>
      </c>
      <c r="EQ79" s="25">
        <f t="shared" ca="1" si="189"/>
        <v>0.20258437500000004</v>
      </c>
      <c r="ER79" s="25">
        <f t="shared" ca="1" si="190"/>
        <v>0.20258437500000004</v>
      </c>
      <c r="ES79" s="25">
        <f t="shared" ca="1" si="191"/>
        <v>0.20258437500000004</v>
      </c>
      <c r="ET79" s="25">
        <f t="shared" ca="1" si="192"/>
        <v>0.20258437500000004</v>
      </c>
      <c r="EU79" s="25">
        <f t="shared" ca="1" si="193"/>
        <v>0.20258437500000004</v>
      </c>
      <c r="EV79" s="25">
        <f t="shared" ca="1" si="194"/>
        <v>0.20258437500000004</v>
      </c>
      <c r="EW79" s="25">
        <f t="shared" ca="1" si="195"/>
        <v>0.20258437500000004</v>
      </c>
      <c r="EX79" s="25">
        <f t="shared" ca="1" si="196"/>
        <v>0.20258437500000004</v>
      </c>
      <c r="EY79" s="25">
        <f t="shared" ca="1" si="197"/>
        <v>0.20258437500000004</v>
      </c>
      <c r="EZ79" s="25">
        <f t="shared" ca="1" si="198"/>
        <v>0.20258437500000004</v>
      </c>
      <c r="FA79" s="25">
        <f t="shared" ca="1" si="199"/>
        <v>0.20258437500000004</v>
      </c>
      <c r="FB79" s="25">
        <f t="shared" ca="1" si="200"/>
        <v>0.21271359375000007</v>
      </c>
      <c r="FC79" s="25">
        <f t="shared" ca="1" si="201"/>
        <v>0.21271359375000007</v>
      </c>
      <c r="FD79" s="25">
        <f t="shared" ca="1" si="202"/>
        <v>0.21271359375000007</v>
      </c>
      <c r="FE79" s="25">
        <f t="shared" ca="1" si="203"/>
        <v>0.21271359375000007</v>
      </c>
      <c r="FF79" s="25">
        <f t="shared" ca="1" si="204"/>
        <v>0.21271359375000007</v>
      </c>
      <c r="FG79" s="25">
        <f t="shared" ca="1" si="205"/>
        <v>0.21271359375000007</v>
      </c>
      <c r="FH79" s="25">
        <f t="shared" ca="1" si="206"/>
        <v>0.21271359375000007</v>
      </c>
      <c r="FI79" s="25">
        <f t="shared" ca="1" si="207"/>
        <v>0.21271359375000007</v>
      </c>
      <c r="FJ79" s="25">
        <f t="shared" ca="1" si="208"/>
        <v>0.21271359375000007</v>
      </c>
      <c r="FK79" s="25">
        <f t="shared" ca="1" si="209"/>
        <v>0.21271359375000007</v>
      </c>
      <c r="FL79" s="25">
        <f t="shared" ca="1" si="210"/>
        <v>0.21271359375000007</v>
      </c>
      <c r="FM79" s="25">
        <f t="shared" ca="1" si="211"/>
        <v>0.21271359375000007</v>
      </c>
    </row>
    <row r="80" spans="2:169" ht="15" customHeight="1">
      <c r="C80" s="307" t="s">
        <v>3</v>
      </c>
      <c r="D80" s="312" t="b">
        <v>0</v>
      </c>
      <c r="E80" s="312" t="b">
        <v>1</v>
      </c>
      <c r="F80" s="227" t="s">
        <v>126</v>
      </c>
      <c r="G80" s="175"/>
      <c r="H80" s="25">
        <f t="shared" ca="1" si="214"/>
        <v>1000.884</v>
      </c>
      <c r="I80" s="25">
        <f t="shared" ca="1" si="214"/>
        <v>1050.9282000000001</v>
      </c>
      <c r="J80" s="25">
        <f t="shared" ca="1" si="214"/>
        <v>1103.47461</v>
      </c>
      <c r="K80" s="25">
        <f t="shared" ca="1" si="214"/>
        <v>1158.6483405000001</v>
      </c>
      <c r="L80" s="25">
        <f t="shared" ca="1" si="214"/>
        <v>1216.5807575250001</v>
      </c>
      <c r="M80" s="25">
        <f t="shared" ca="1" si="214"/>
        <v>1277.4097954012498</v>
      </c>
      <c r="O80" s="222">
        <v>70.656000000000006</v>
      </c>
      <c r="P80" s="222">
        <v>70.656000000000006</v>
      </c>
      <c r="Q80" s="222">
        <v>78.936000000000007</v>
      </c>
      <c r="R80" s="222">
        <v>74.52</v>
      </c>
      <c r="S80" s="222">
        <v>80.555999999999997</v>
      </c>
      <c r="T80" s="222">
        <v>79.38</v>
      </c>
      <c r="U80" s="222">
        <v>82.32</v>
      </c>
      <c r="V80" s="222">
        <v>95.76</v>
      </c>
      <c r="W80" s="222">
        <v>92.34</v>
      </c>
      <c r="X80" s="222">
        <v>95.76</v>
      </c>
      <c r="Y80" s="222">
        <v>90</v>
      </c>
      <c r="Z80" s="222">
        <v>90</v>
      </c>
      <c r="AA80" s="222">
        <v>87.57735000000001</v>
      </c>
      <c r="AB80" s="222">
        <v>87.57735000000001</v>
      </c>
      <c r="AC80" s="222">
        <v>87.57735000000001</v>
      </c>
      <c r="AD80" s="222">
        <v>87.57735000000001</v>
      </c>
      <c r="AE80" s="222">
        <v>87.57735000000001</v>
      </c>
      <c r="AF80" s="222">
        <v>87.57735000000001</v>
      </c>
      <c r="AG80" s="222">
        <v>87.57735000000001</v>
      </c>
      <c r="AH80" s="222">
        <v>87.57735000000001</v>
      </c>
      <c r="AI80" s="222">
        <v>87.57735000000001</v>
      </c>
      <c r="AJ80" s="222">
        <v>87.57735000000001</v>
      </c>
      <c r="AK80" s="222">
        <v>87.57735000000001</v>
      </c>
      <c r="AL80" s="222">
        <v>87.57735000000001</v>
      </c>
      <c r="AM80" s="222">
        <v>91.956217500000022</v>
      </c>
      <c r="AN80" s="222">
        <v>91.956217500000022</v>
      </c>
      <c r="AO80" s="222">
        <v>91.956217500000022</v>
      </c>
      <c r="AP80" s="222">
        <v>91.956217500000022</v>
      </c>
      <c r="AQ80" s="222">
        <v>91.956217500000022</v>
      </c>
      <c r="AR80" s="222">
        <v>91.956217500000022</v>
      </c>
      <c r="AS80" s="222">
        <v>91.956217500000022</v>
      </c>
      <c r="AT80" s="222">
        <v>91.956217500000022</v>
      </c>
      <c r="AU80" s="222">
        <v>91.956217500000022</v>
      </c>
      <c r="AV80" s="222">
        <v>91.956217500000022</v>
      </c>
      <c r="AW80" s="222">
        <v>91.956217500000022</v>
      </c>
      <c r="AX80" s="222">
        <v>91.956217500000022</v>
      </c>
      <c r="AY80" s="222">
        <v>96.554028375000016</v>
      </c>
      <c r="AZ80" s="222">
        <v>96.554028375000016</v>
      </c>
      <c r="BA80" s="222">
        <v>96.554028375000016</v>
      </c>
      <c r="BB80" s="222">
        <v>96.554028375000016</v>
      </c>
      <c r="BC80" s="222">
        <v>96.554028375000016</v>
      </c>
      <c r="BD80" s="222">
        <v>96.554028375000016</v>
      </c>
      <c r="BE80" s="222">
        <v>96.554028375000016</v>
      </c>
      <c r="BF80" s="222">
        <v>96.554028375000016</v>
      </c>
      <c r="BG80" s="222">
        <v>96.554028375000016</v>
      </c>
      <c r="BH80" s="222">
        <v>96.554028375000016</v>
      </c>
      <c r="BI80" s="222">
        <v>96.554028375000016</v>
      </c>
      <c r="BJ80" s="222">
        <v>96.554028375000016</v>
      </c>
      <c r="BK80" s="222">
        <v>101.38172979375001</v>
      </c>
      <c r="BL80" s="222">
        <v>101.38172979375001</v>
      </c>
      <c r="BM80" s="222">
        <v>101.38172979375001</v>
      </c>
      <c r="BN80" s="222">
        <v>101.38172979375001</v>
      </c>
      <c r="BO80" s="222">
        <v>101.38172979375001</v>
      </c>
      <c r="BP80" s="222">
        <v>101.38172979375001</v>
      </c>
      <c r="BQ80" s="222">
        <v>101.38172979375001</v>
      </c>
      <c r="BR80" s="222">
        <v>101.38172979375001</v>
      </c>
      <c r="BS80" s="222">
        <v>101.38172979375001</v>
      </c>
      <c r="BT80" s="222">
        <v>101.38172979375001</v>
      </c>
      <c r="BU80" s="222">
        <v>101.38172979375001</v>
      </c>
      <c r="BV80" s="222">
        <v>101.38172979375001</v>
      </c>
      <c r="BW80" s="222">
        <v>106.45081628343752</v>
      </c>
      <c r="BX80" s="222">
        <v>106.45081628343752</v>
      </c>
      <c r="BY80" s="222">
        <v>106.45081628343752</v>
      </c>
      <c r="BZ80" s="222">
        <v>106.45081628343752</v>
      </c>
      <c r="CA80" s="222">
        <v>106.45081628343752</v>
      </c>
      <c r="CB80" s="222">
        <v>106.45081628343752</v>
      </c>
      <c r="CC80" s="222">
        <v>106.45081628343752</v>
      </c>
      <c r="CD80" s="222">
        <v>106.45081628343752</v>
      </c>
      <c r="CE80" s="222">
        <v>106.45081628343752</v>
      </c>
      <c r="CF80" s="222">
        <v>106.45081628343752</v>
      </c>
      <c r="CG80" s="222">
        <v>106.45081628343752</v>
      </c>
      <c r="CH80" s="222">
        <v>106.45081628343752</v>
      </c>
      <c r="CJ80" s="285">
        <v>0</v>
      </c>
      <c r="CK80" s="286">
        <v>1</v>
      </c>
      <c r="CM80" s="25">
        <f t="shared" ca="1" si="213"/>
        <v>1000.884</v>
      </c>
      <c r="CN80" s="25">
        <f t="shared" ca="1" si="213"/>
        <v>1050.9282000000001</v>
      </c>
      <c r="CO80" s="25">
        <f t="shared" ca="1" si="213"/>
        <v>1103.47461</v>
      </c>
      <c r="CP80" s="25">
        <f t="shared" ca="1" si="213"/>
        <v>1158.6483405000001</v>
      </c>
      <c r="CQ80" s="25">
        <f t="shared" ca="1" si="213"/>
        <v>1216.5807575250001</v>
      </c>
      <c r="CR80" s="25">
        <f t="shared" ca="1" si="213"/>
        <v>1277.4097954012498</v>
      </c>
      <c r="CT80" s="25">
        <f t="shared" ca="1" si="140"/>
        <v>70.656000000000006</v>
      </c>
      <c r="CU80" s="25">
        <f t="shared" ca="1" si="141"/>
        <v>70.656000000000006</v>
      </c>
      <c r="CV80" s="25">
        <f t="shared" ca="1" si="142"/>
        <v>78.936000000000007</v>
      </c>
      <c r="CW80" s="25">
        <f t="shared" ca="1" si="143"/>
        <v>74.52</v>
      </c>
      <c r="CX80" s="25">
        <f t="shared" ca="1" si="144"/>
        <v>80.555999999999997</v>
      </c>
      <c r="CY80" s="25">
        <f t="shared" ca="1" si="145"/>
        <v>79.38</v>
      </c>
      <c r="CZ80" s="25">
        <f t="shared" ca="1" si="146"/>
        <v>82.32</v>
      </c>
      <c r="DA80" s="25">
        <f t="shared" ca="1" si="147"/>
        <v>95.76</v>
      </c>
      <c r="DB80" s="25">
        <f t="shared" ca="1" si="148"/>
        <v>92.34</v>
      </c>
      <c r="DC80" s="25">
        <f t="shared" ca="1" si="149"/>
        <v>95.76</v>
      </c>
      <c r="DD80" s="25">
        <f t="shared" ca="1" si="150"/>
        <v>90</v>
      </c>
      <c r="DE80" s="25">
        <f t="shared" ca="1" si="151"/>
        <v>90</v>
      </c>
      <c r="DF80" s="25">
        <f t="shared" ca="1" si="152"/>
        <v>87.57735000000001</v>
      </c>
      <c r="DG80" s="25">
        <f t="shared" ca="1" si="153"/>
        <v>87.57735000000001</v>
      </c>
      <c r="DH80" s="25">
        <f t="shared" ca="1" si="154"/>
        <v>87.57735000000001</v>
      </c>
      <c r="DI80" s="25">
        <f t="shared" ca="1" si="155"/>
        <v>87.57735000000001</v>
      </c>
      <c r="DJ80" s="25">
        <f t="shared" ca="1" si="156"/>
        <v>87.57735000000001</v>
      </c>
      <c r="DK80" s="25">
        <f t="shared" ca="1" si="157"/>
        <v>87.57735000000001</v>
      </c>
      <c r="DL80" s="25">
        <f t="shared" ca="1" si="158"/>
        <v>87.57735000000001</v>
      </c>
      <c r="DM80" s="25">
        <f t="shared" ca="1" si="159"/>
        <v>87.57735000000001</v>
      </c>
      <c r="DN80" s="25">
        <f t="shared" ca="1" si="160"/>
        <v>87.57735000000001</v>
      </c>
      <c r="DO80" s="25">
        <f t="shared" ca="1" si="161"/>
        <v>87.57735000000001</v>
      </c>
      <c r="DP80" s="25">
        <f t="shared" ca="1" si="162"/>
        <v>87.57735000000001</v>
      </c>
      <c r="DQ80" s="25">
        <f t="shared" ca="1" si="163"/>
        <v>87.57735000000001</v>
      </c>
      <c r="DR80" s="25">
        <f t="shared" ca="1" si="164"/>
        <v>91.956217500000022</v>
      </c>
      <c r="DS80" s="25">
        <f t="shared" ca="1" si="165"/>
        <v>91.956217500000022</v>
      </c>
      <c r="DT80" s="25">
        <f t="shared" ca="1" si="166"/>
        <v>91.956217500000022</v>
      </c>
      <c r="DU80" s="25">
        <f t="shared" ca="1" si="167"/>
        <v>91.956217500000022</v>
      </c>
      <c r="DV80" s="25">
        <f t="shared" ca="1" si="168"/>
        <v>91.956217500000022</v>
      </c>
      <c r="DW80" s="25">
        <f t="shared" ca="1" si="169"/>
        <v>91.956217500000022</v>
      </c>
      <c r="DX80" s="25">
        <f t="shared" ca="1" si="170"/>
        <v>91.956217500000022</v>
      </c>
      <c r="DY80" s="25">
        <f t="shared" ca="1" si="171"/>
        <v>91.956217500000022</v>
      </c>
      <c r="DZ80" s="25">
        <f t="shared" ca="1" si="172"/>
        <v>91.956217500000022</v>
      </c>
      <c r="EA80" s="25">
        <f t="shared" ca="1" si="173"/>
        <v>91.956217500000022</v>
      </c>
      <c r="EB80" s="25">
        <f t="shared" ca="1" si="174"/>
        <v>91.956217500000022</v>
      </c>
      <c r="EC80" s="25">
        <f t="shared" ca="1" si="175"/>
        <v>91.956217500000022</v>
      </c>
      <c r="ED80" s="25">
        <f t="shared" ca="1" si="176"/>
        <v>96.554028375000016</v>
      </c>
      <c r="EE80" s="25">
        <f t="shared" ca="1" si="177"/>
        <v>96.554028375000016</v>
      </c>
      <c r="EF80" s="25">
        <f t="shared" ca="1" si="178"/>
        <v>96.554028375000016</v>
      </c>
      <c r="EG80" s="25">
        <f t="shared" ca="1" si="179"/>
        <v>96.554028375000016</v>
      </c>
      <c r="EH80" s="25">
        <f t="shared" ca="1" si="180"/>
        <v>96.554028375000016</v>
      </c>
      <c r="EI80" s="25">
        <f t="shared" ca="1" si="181"/>
        <v>96.554028375000016</v>
      </c>
      <c r="EJ80" s="25">
        <f t="shared" ca="1" si="182"/>
        <v>96.554028375000016</v>
      </c>
      <c r="EK80" s="25">
        <f t="shared" ca="1" si="183"/>
        <v>96.554028375000016</v>
      </c>
      <c r="EL80" s="25">
        <f t="shared" ca="1" si="184"/>
        <v>96.554028375000016</v>
      </c>
      <c r="EM80" s="25">
        <f t="shared" ca="1" si="185"/>
        <v>96.554028375000016</v>
      </c>
      <c r="EN80" s="25">
        <f t="shared" ca="1" si="186"/>
        <v>96.554028375000016</v>
      </c>
      <c r="EO80" s="25">
        <f t="shared" ca="1" si="187"/>
        <v>96.554028375000016</v>
      </c>
      <c r="EP80" s="25">
        <f t="shared" ca="1" si="188"/>
        <v>101.38172979375001</v>
      </c>
      <c r="EQ80" s="25">
        <f t="shared" ca="1" si="189"/>
        <v>101.38172979375001</v>
      </c>
      <c r="ER80" s="25">
        <f t="shared" ca="1" si="190"/>
        <v>101.38172979375001</v>
      </c>
      <c r="ES80" s="25">
        <f t="shared" ca="1" si="191"/>
        <v>101.38172979375001</v>
      </c>
      <c r="ET80" s="25">
        <f t="shared" ca="1" si="192"/>
        <v>101.38172979375001</v>
      </c>
      <c r="EU80" s="25">
        <f t="shared" ca="1" si="193"/>
        <v>101.38172979375001</v>
      </c>
      <c r="EV80" s="25">
        <f t="shared" ca="1" si="194"/>
        <v>101.38172979375001</v>
      </c>
      <c r="EW80" s="25">
        <f t="shared" ca="1" si="195"/>
        <v>101.38172979375001</v>
      </c>
      <c r="EX80" s="25">
        <f t="shared" ca="1" si="196"/>
        <v>101.38172979375001</v>
      </c>
      <c r="EY80" s="25">
        <f t="shared" ca="1" si="197"/>
        <v>101.38172979375001</v>
      </c>
      <c r="EZ80" s="25">
        <f t="shared" ca="1" si="198"/>
        <v>101.38172979375001</v>
      </c>
      <c r="FA80" s="25">
        <f t="shared" ca="1" si="199"/>
        <v>101.38172979375001</v>
      </c>
      <c r="FB80" s="25">
        <f t="shared" ca="1" si="200"/>
        <v>106.45081628343752</v>
      </c>
      <c r="FC80" s="25">
        <f t="shared" ca="1" si="201"/>
        <v>106.45081628343752</v>
      </c>
      <c r="FD80" s="25">
        <f t="shared" ca="1" si="202"/>
        <v>106.45081628343752</v>
      </c>
      <c r="FE80" s="25">
        <f t="shared" ca="1" si="203"/>
        <v>106.45081628343752</v>
      </c>
      <c r="FF80" s="25">
        <f t="shared" ca="1" si="204"/>
        <v>106.45081628343752</v>
      </c>
      <c r="FG80" s="25">
        <f t="shared" ca="1" si="205"/>
        <v>106.45081628343752</v>
      </c>
      <c r="FH80" s="25">
        <f t="shared" ca="1" si="206"/>
        <v>106.45081628343752</v>
      </c>
      <c r="FI80" s="25">
        <f t="shared" ca="1" si="207"/>
        <v>106.45081628343752</v>
      </c>
      <c r="FJ80" s="25">
        <f t="shared" ca="1" si="208"/>
        <v>106.45081628343752</v>
      </c>
      <c r="FK80" s="25">
        <f t="shared" ca="1" si="209"/>
        <v>106.45081628343752</v>
      </c>
      <c r="FL80" s="25">
        <f t="shared" ca="1" si="210"/>
        <v>106.45081628343752</v>
      </c>
      <c r="FM80" s="25">
        <f t="shared" ca="1" si="211"/>
        <v>106.45081628343752</v>
      </c>
    </row>
    <row r="81" spans="1:169" ht="15" customHeight="1">
      <c r="C81" s="307" t="s">
        <v>3</v>
      </c>
      <c r="D81" s="312" t="b">
        <v>1</v>
      </c>
      <c r="E81" s="312" t="b">
        <v>1</v>
      </c>
      <c r="F81" s="227" t="s">
        <v>127</v>
      </c>
      <c r="G81" s="175"/>
      <c r="H81" s="25">
        <f t="shared" ca="1" si="214"/>
        <v>4274.1212833333338</v>
      </c>
      <c r="I81" s="25">
        <f t="shared" ca="1" si="214"/>
        <v>157.5</v>
      </c>
      <c r="J81" s="25">
        <f t="shared" ca="1" si="214"/>
        <v>165.375</v>
      </c>
      <c r="K81" s="25">
        <f t="shared" ca="1" si="214"/>
        <v>173.64375000000004</v>
      </c>
      <c r="L81" s="25">
        <f t="shared" ca="1" si="214"/>
        <v>182.32593750000009</v>
      </c>
      <c r="M81" s="25">
        <f t="shared" ca="1" si="214"/>
        <v>191.44223437500011</v>
      </c>
      <c r="O81" s="222">
        <v>0</v>
      </c>
      <c r="P81" s="222">
        <v>0</v>
      </c>
      <c r="Q81" s="222">
        <v>0</v>
      </c>
      <c r="R81" s="222">
        <v>33.333333333333314</v>
      </c>
      <c r="S81" s="222">
        <v>70.833333333333314</v>
      </c>
      <c r="T81" s="222">
        <v>70.833333333333371</v>
      </c>
      <c r="U81" s="222">
        <v>2275.8333333333335</v>
      </c>
      <c r="V81" s="222">
        <v>177.6212833333332</v>
      </c>
      <c r="W81" s="222">
        <v>70.833333333333485</v>
      </c>
      <c r="X81" s="222">
        <v>570.83333333333348</v>
      </c>
      <c r="Y81" s="222">
        <v>502</v>
      </c>
      <c r="Z81" s="222">
        <v>502</v>
      </c>
      <c r="AA81" s="222">
        <v>13.125</v>
      </c>
      <c r="AB81" s="222">
        <v>13.125</v>
      </c>
      <c r="AC81" s="222">
        <v>13.125</v>
      </c>
      <c r="AD81" s="222">
        <v>13.125</v>
      </c>
      <c r="AE81" s="222">
        <v>13.125</v>
      </c>
      <c r="AF81" s="222">
        <v>13.125</v>
      </c>
      <c r="AG81" s="222">
        <v>13.125</v>
      </c>
      <c r="AH81" s="222">
        <v>13.125</v>
      </c>
      <c r="AI81" s="222">
        <v>13.125</v>
      </c>
      <c r="AJ81" s="222">
        <v>13.125</v>
      </c>
      <c r="AK81" s="222">
        <v>13.125</v>
      </c>
      <c r="AL81" s="222">
        <v>13.125</v>
      </c>
      <c r="AM81" s="222">
        <v>13.78125</v>
      </c>
      <c r="AN81" s="222">
        <v>13.78125</v>
      </c>
      <c r="AO81" s="222">
        <v>13.78125</v>
      </c>
      <c r="AP81" s="222">
        <v>13.78125</v>
      </c>
      <c r="AQ81" s="222">
        <v>13.78125</v>
      </c>
      <c r="AR81" s="222">
        <v>13.78125</v>
      </c>
      <c r="AS81" s="222">
        <v>13.78125</v>
      </c>
      <c r="AT81" s="222">
        <v>13.78125</v>
      </c>
      <c r="AU81" s="222">
        <v>13.78125</v>
      </c>
      <c r="AV81" s="222">
        <v>13.78125</v>
      </c>
      <c r="AW81" s="222">
        <v>13.78125</v>
      </c>
      <c r="AX81" s="222">
        <v>13.78125</v>
      </c>
      <c r="AY81" s="222">
        <v>14.4703125</v>
      </c>
      <c r="AZ81" s="222">
        <v>14.4703125</v>
      </c>
      <c r="BA81" s="222">
        <v>14.4703125</v>
      </c>
      <c r="BB81" s="222">
        <v>14.4703125</v>
      </c>
      <c r="BC81" s="222">
        <v>14.4703125</v>
      </c>
      <c r="BD81" s="222">
        <v>14.4703125</v>
      </c>
      <c r="BE81" s="222">
        <v>14.4703125</v>
      </c>
      <c r="BF81" s="222">
        <v>14.4703125</v>
      </c>
      <c r="BG81" s="222">
        <v>14.4703125</v>
      </c>
      <c r="BH81" s="222">
        <v>14.4703125</v>
      </c>
      <c r="BI81" s="222">
        <v>14.4703125</v>
      </c>
      <c r="BJ81" s="222">
        <v>14.4703125</v>
      </c>
      <c r="BK81" s="222">
        <v>15.193828125000003</v>
      </c>
      <c r="BL81" s="222">
        <v>15.193828125000003</v>
      </c>
      <c r="BM81" s="222">
        <v>15.193828125000003</v>
      </c>
      <c r="BN81" s="222">
        <v>15.193828125000003</v>
      </c>
      <c r="BO81" s="222">
        <v>15.193828125000003</v>
      </c>
      <c r="BP81" s="222">
        <v>15.193828125000003</v>
      </c>
      <c r="BQ81" s="222">
        <v>15.193828125000003</v>
      </c>
      <c r="BR81" s="222">
        <v>15.193828125000003</v>
      </c>
      <c r="BS81" s="222">
        <v>15.193828125000003</v>
      </c>
      <c r="BT81" s="222">
        <v>15.193828125000003</v>
      </c>
      <c r="BU81" s="222">
        <v>15.193828125000003</v>
      </c>
      <c r="BV81" s="222">
        <v>15.193828125000003</v>
      </c>
      <c r="BW81" s="222">
        <v>15.953519531250009</v>
      </c>
      <c r="BX81" s="222">
        <v>15.953519531250009</v>
      </c>
      <c r="BY81" s="222">
        <v>15.953519531250009</v>
      </c>
      <c r="BZ81" s="222">
        <v>15.953519531250009</v>
      </c>
      <c r="CA81" s="222">
        <v>15.953519531250009</v>
      </c>
      <c r="CB81" s="222">
        <v>15.953519531250009</v>
      </c>
      <c r="CC81" s="222">
        <v>15.953519531250009</v>
      </c>
      <c r="CD81" s="222">
        <v>15.953519531250009</v>
      </c>
      <c r="CE81" s="222">
        <v>15.953519531250009</v>
      </c>
      <c r="CF81" s="222">
        <v>15.953519531250009</v>
      </c>
      <c r="CG81" s="222">
        <v>15.953519531250009</v>
      </c>
      <c r="CH81" s="222">
        <v>15.953519531250009</v>
      </c>
      <c r="CJ81" s="285">
        <v>0</v>
      </c>
      <c r="CK81" s="286">
        <v>0.9</v>
      </c>
      <c r="CM81" s="25">
        <f t="shared" ref="CM81:CR89" ca="1" si="215">IF(OR(CM$9="",CM$10=""),"",SUM(OFFSET($CT81,0,CM$4-1,1,CM$5-CM$4+1)))</f>
        <v>3846.7091550000005</v>
      </c>
      <c r="CN81" s="25">
        <f t="shared" ca="1" si="215"/>
        <v>141.75</v>
      </c>
      <c r="CO81" s="25">
        <f t="shared" ca="1" si="215"/>
        <v>148.83750000000001</v>
      </c>
      <c r="CP81" s="25">
        <f t="shared" ca="1" si="215"/>
        <v>156.27937499999999</v>
      </c>
      <c r="CQ81" s="25">
        <f t="shared" ca="1" si="215"/>
        <v>164.09334375000003</v>
      </c>
      <c r="CR81" s="25">
        <f t="shared" ca="1" si="215"/>
        <v>172.29801093750009</v>
      </c>
      <c r="CT81" s="25">
        <f t="shared" ca="1" si="140"/>
        <v>0</v>
      </c>
      <c r="CU81" s="25">
        <f t="shared" ca="1" si="141"/>
        <v>0</v>
      </c>
      <c r="CV81" s="25">
        <f t="shared" ca="1" si="142"/>
        <v>0</v>
      </c>
      <c r="CW81" s="25">
        <f t="shared" ca="1" si="143"/>
        <v>29.999999999999982</v>
      </c>
      <c r="CX81" s="25">
        <f t="shared" ca="1" si="144"/>
        <v>63.749999999999986</v>
      </c>
      <c r="CY81" s="25">
        <f t="shared" ca="1" si="145"/>
        <v>63.750000000000036</v>
      </c>
      <c r="CZ81" s="25">
        <f t="shared" ca="1" si="146"/>
        <v>2048.25</v>
      </c>
      <c r="DA81" s="25">
        <f t="shared" ca="1" si="147"/>
        <v>159.85915499999987</v>
      </c>
      <c r="DB81" s="25">
        <f t="shared" ca="1" si="148"/>
        <v>63.750000000000135</v>
      </c>
      <c r="DC81" s="25">
        <f t="shared" ca="1" si="149"/>
        <v>513.75000000000011</v>
      </c>
      <c r="DD81" s="25">
        <f t="shared" ca="1" si="150"/>
        <v>451.8</v>
      </c>
      <c r="DE81" s="25">
        <f t="shared" ca="1" si="151"/>
        <v>451.8</v>
      </c>
      <c r="DF81" s="25">
        <f t="shared" ca="1" si="152"/>
        <v>11.8125</v>
      </c>
      <c r="DG81" s="25">
        <f t="shared" ca="1" si="153"/>
        <v>11.8125</v>
      </c>
      <c r="DH81" s="25">
        <f t="shared" ca="1" si="154"/>
        <v>11.8125</v>
      </c>
      <c r="DI81" s="25">
        <f t="shared" ca="1" si="155"/>
        <v>11.8125</v>
      </c>
      <c r="DJ81" s="25">
        <f t="shared" ca="1" si="156"/>
        <v>11.8125</v>
      </c>
      <c r="DK81" s="25">
        <f t="shared" ca="1" si="157"/>
        <v>11.8125</v>
      </c>
      <c r="DL81" s="25">
        <f t="shared" ca="1" si="158"/>
        <v>11.8125</v>
      </c>
      <c r="DM81" s="25">
        <f t="shared" ca="1" si="159"/>
        <v>11.8125</v>
      </c>
      <c r="DN81" s="25">
        <f t="shared" ca="1" si="160"/>
        <v>11.8125</v>
      </c>
      <c r="DO81" s="25">
        <f t="shared" ca="1" si="161"/>
        <v>11.8125</v>
      </c>
      <c r="DP81" s="25">
        <f t="shared" ca="1" si="162"/>
        <v>11.8125</v>
      </c>
      <c r="DQ81" s="25">
        <f t="shared" ca="1" si="163"/>
        <v>11.8125</v>
      </c>
      <c r="DR81" s="25">
        <f t="shared" ca="1" si="164"/>
        <v>12.403125000000001</v>
      </c>
      <c r="DS81" s="25">
        <f t="shared" ca="1" si="165"/>
        <v>12.403125000000001</v>
      </c>
      <c r="DT81" s="25">
        <f t="shared" ca="1" si="166"/>
        <v>12.403125000000001</v>
      </c>
      <c r="DU81" s="25">
        <f t="shared" ca="1" si="167"/>
        <v>12.403125000000001</v>
      </c>
      <c r="DV81" s="25">
        <f t="shared" ca="1" si="168"/>
        <v>12.403125000000001</v>
      </c>
      <c r="DW81" s="25">
        <f t="shared" ca="1" si="169"/>
        <v>12.403125000000001</v>
      </c>
      <c r="DX81" s="25">
        <f t="shared" ca="1" si="170"/>
        <v>12.403125000000001</v>
      </c>
      <c r="DY81" s="25">
        <f t="shared" ca="1" si="171"/>
        <v>12.403125000000001</v>
      </c>
      <c r="DZ81" s="25">
        <f t="shared" ca="1" si="172"/>
        <v>12.403125000000001</v>
      </c>
      <c r="EA81" s="25">
        <f t="shared" ca="1" si="173"/>
        <v>12.403125000000001</v>
      </c>
      <c r="EB81" s="25">
        <f t="shared" ca="1" si="174"/>
        <v>12.403125000000001</v>
      </c>
      <c r="EC81" s="25">
        <f t="shared" ca="1" si="175"/>
        <v>12.403125000000001</v>
      </c>
      <c r="ED81" s="25">
        <f t="shared" ca="1" si="176"/>
        <v>13.02328125</v>
      </c>
      <c r="EE81" s="25">
        <f t="shared" ca="1" si="177"/>
        <v>13.02328125</v>
      </c>
      <c r="EF81" s="25">
        <f t="shared" ca="1" si="178"/>
        <v>13.02328125</v>
      </c>
      <c r="EG81" s="25">
        <f t="shared" ca="1" si="179"/>
        <v>13.02328125</v>
      </c>
      <c r="EH81" s="25">
        <f t="shared" ca="1" si="180"/>
        <v>13.02328125</v>
      </c>
      <c r="EI81" s="25">
        <f t="shared" ca="1" si="181"/>
        <v>13.02328125</v>
      </c>
      <c r="EJ81" s="25">
        <f t="shared" ca="1" si="182"/>
        <v>13.02328125</v>
      </c>
      <c r="EK81" s="25">
        <f t="shared" ca="1" si="183"/>
        <v>13.02328125</v>
      </c>
      <c r="EL81" s="25">
        <f t="shared" ca="1" si="184"/>
        <v>13.02328125</v>
      </c>
      <c r="EM81" s="25">
        <f t="shared" ca="1" si="185"/>
        <v>13.02328125</v>
      </c>
      <c r="EN81" s="25">
        <f t="shared" ca="1" si="186"/>
        <v>13.02328125</v>
      </c>
      <c r="EO81" s="25">
        <f t="shared" ca="1" si="187"/>
        <v>13.02328125</v>
      </c>
      <c r="EP81" s="25">
        <f t="shared" ca="1" si="188"/>
        <v>13.674445312500003</v>
      </c>
      <c r="EQ81" s="25">
        <f t="shared" ca="1" si="189"/>
        <v>13.674445312500003</v>
      </c>
      <c r="ER81" s="25">
        <f t="shared" ca="1" si="190"/>
        <v>13.674445312500003</v>
      </c>
      <c r="ES81" s="25">
        <f t="shared" ca="1" si="191"/>
        <v>13.674445312500003</v>
      </c>
      <c r="ET81" s="25">
        <f t="shared" ca="1" si="192"/>
        <v>13.674445312500003</v>
      </c>
      <c r="EU81" s="25">
        <f t="shared" ca="1" si="193"/>
        <v>13.674445312500003</v>
      </c>
      <c r="EV81" s="25">
        <f t="shared" ca="1" si="194"/>
        <v>13.674445312500003</v>
      </c>
      <c r="EW81" s="25">
        <f t="shared" ca="1" si="195"/>
        <v>13.674445312500003</v>
      </c>
      <c r="EX81" s="25">
        <f t="shared" ca="1" si="196"/>
        <v>13.674445312500003</v>
      </c>
      <c r="EY81" s="25">
        <f t="shared" ca="1" si="197"/>
        <v>13.674445312500003</v>
      </c>
      <c r="EZ81" s="25">
        <f t="shared" ca="1" si="198"/>
        <v>13.674445312500003</v>
      </c>
      <c r="FA81" s="25">
        <f t="shared" ca="1" si="199"/>
        <v>13.674445312500003</v>
      </c>
      <c r="FB81" s="25">
        <f t="shared" ca="1" si="200"/>
        <v>14.358167578125009</v>
      </c>
      <c r="FC81" s="25">
        <f t="shared" ca="1" si="201"/>
        <v>14.358167578125009</v>
      </c>
      <c r="FD81" s="25">
        <f t="shared" ca="1" si="202"/>
        <v>14.358167578125009</v>
      </c>
      <c r="FE81" s="25">
        <f t="shared" ca="1" si="203"/>
        <v>14.358167578125009</v>
      </c>
      <c r="FF81" s="25">
        <f t="shared" ca="1" si="204"/>
        <v>14.358167578125009</v>
      </c>
      <c r="FG81" s="25">
        <f t="shared" ca="1" si="205"/>
        <v>14.358167578125009</v>
      </c>
      <c r="FH81" s="25">
        <f t="shared" ca="1" si="206"/>
        <v>14.358167578125009</v>
      </c>
      <c r="FI81" s="25">
        <f t="shared" ca="1" si="207"/>
        <v>14.358167578125009</v>
      </c>
      <c r="FJ81" s="25">
        <f t="shared" ca="1" si="208"/>
        <v>14.358167578125009</v>
      </c>
      <c r="FK81" s="25">
        <f t="shared" ca="1" si="209"/>
        <v>14.358167578125009</v>
      </c>
      <c r="FL81" s="25">
        <f t="shared" ca="1" si="210"/>
        <v>14.358167578125009</v>
      </c>
      <c r="FM81" s="25">
        <f t="shared" ca="1" si="211"/>
        <v>14.358167578125009</v>
      </c>
    </row>
    <row r="82" spans="1:169" ht="15" customHeight="1">
      <c r="C82" s="307" t="s">
        <v>3</v>
      </c>
      <c r="D82" s="312" t="b">
        <v>0</v>
      </c>
      <c r="E82" s="312" t="b">
        <v>1</v>
      </c>
      <c r="F82" s="227" t="s">
        <v>128</v>
      </c>
      <c r="G82" s="175"/>
      <c r="H82" s="25">
        <f t="shared" ca="1" si="214"/>
        <v>709.96297000000004</v>
      </c>
      <c r="I82" s="25">
        <f t="shared" ca="1" si="214"/>
        <v>745.46111849999988</v>
      </c>
      <c r="J82" s="25">
        <f t="shared" ca="1" si="214"/>
        <v>782.73417442500011</v>
      </c>
      <c r="K82" s="25">
        <f t="shared" ca="1" si="214"/>
        <v>821.87088314625032</v>
      </c>
      <c r="L82" s="25">
        <f t="shared" ca="1" si="214"/>
        <v>862.96442730356296</v>
      </c>
      <c r="M82" s="25">
        <f t="shared" ca="1" si="214"/>
        <v>906.11264866874114</v>
      </c>
      <c r="O82" s="222">
        <v>17.440110000000001</v>
      </c>
      <c r="P82" s="222">
        <v>18.981580000000001</v>
      </c>
      <c r="Q82" s="222">
        <v>89.248310000000004</v>
      </c>
      <c r="R82" s="222">
        <v>15.150329999999988</v>
      </c>
      <c r="S82" s="222">
        <v>32.409500000000001</v>
      </c>
      <c r="T82" s="222">
        <v>20.766700000000011</v>
      </c>
      <c r="U82" s="222">
        <v>27.953130000000005</v>
      </c>
      <c r="V82" s="222">
        <v>17.184949999999983</v>
      </c>
      <c r="W82" s="222">
        <v>38.348679999999995</v>
      </c>
      <c r="X82" s="222">
        <v>12.479679999999993</v>
      </c>
      <c r="Y82" s="222">
        <v>35</v>
      </c>
      <c r="Z82" s="222">
        <v>385</v>
      </c>
      <c r="AA82" s="222">
        <v>62.121759875000009</v>
      </c>
      <c r="AB82" s="222">
        <v>62.121759875000009</v>
      </c>
      <c r="AC82" s="222">
        <v>62.121759875000009</v>
      </c>
      <c r="AD82" s="222">
        <v>62.121759875000009</v>
      </c>
      <c r="AE82" s="222">
        <v>62.121759875000009</v>
      </c>
      <c r="AF82" s="222">
        <v>62.121759875000009</v>
      </c>
      <c r="AG82" s="222">
        <v>62.121759875000009</v>
      </c>
      <c r="AH82" s="222">
        <v>62.121759875000009</v>
      </c>
      <c r="AI82" s="222">
        <v>62.121759875000009</v>
      </c>
      <c r="AJ82" s="222">
        <v>62.121759875000009</v>
      </c>
      <c r="AK82" s="222">
        <v>62.121759875000009</v>
      </c>
      <c r="AL82" s="222">
        <v>62.121759875000009</v>
      </c>
      <c r="AM82" s="222">
        <v>65.22784786874999</v>
      </c>
      <c r="AN82" s="222">
        <v>65.22784786874999</v>
      </c>
      <c r="AO82" s="222">
        <v>65.22784786874999</v>
      </c>
      <c r="AP82" s="222">
        <v>65.22784786874999</v>
      </c>
      <c r="AQ82" s="222">
        <v>65.22784786874999</v>
      </c>
      <c r="AR82" s="222">
        <v>65.22784786874999</v>
      </c>
      <c r="AS82" s="222">
        <v>65.22784786874999</v>
      </c>
      <c r="AT82" s="222">
        <v>65.22784786874999</v>
      </c>
      <c r="AU82" s="222">
        <v>65.22784786874999</v>
      </c>
      <c r="AV82" s="222">
        <v>65.22784786874999</v>
      </c>
      <c r="AW82" s="222">
        <v>65.22784786874999</v>
      </c>
      <c r="AX82" s="222">
        <v>65.22784786874999</v>
      </c>
      <c r="AY82" s="222">
        <v>68.489240262187508</v>
      </c>
      <c r="AZ82" s="222">
        <v>68.489240262187508</v>
      </c>
      <c r="BA82" s="222">
        <v>68.489240262187508</v>
      </c>
      <c r="BB82" s="222">
        <v>68.489240262187508</v>
      </c>
      <c r="BC82" s="222">
        <v>68.489240262187508</v>
      </c>
      <c r="BD82" s="222">
        <v>68.489240262187508</v>
      </c>
      <c r="BE82" s="222">
        <v>68.489240262187508</v>
      </c>
      <c r="BF82" s="222">
        <v>68.489240262187508</v>
      </c>
      <c r="BG82" s="222">
        <v>68.489240262187508</v>
      </c>
      <c r="BH82" s="222">
        <v>68.489240262187508</v>
      </c>
      <c r="BI82" s="222">
        <v>68.489240262187508</v>
      </c>
      <c r="BJ82" s="222">
        <v>68.489240262187508</v>
      </c>
      <c r="BK82" s="222">
        <v>71.913702275296899</v>
      </c>
      <c r="BL82" s="222">
        <v>71.913702275296899</v>
      </c>
      <c r="BM82" s="222">
        <v>71.913702275296899</v>
      </c>
      <c r="BN82" s="222">
        <v>71.913702275296899</v>
      </c>
      <c r="BO82" s="222">
        <v>71.913702275296899</v>
      </c>
      <c r="BP82" s="222">
        <v>71.913702275296899</v>
      </c>
      <c r="BQ82" s="222">
        <v>71.913702275296899</v>
      </c>
      <c r="BR82" s="222">
        <v>71.913702275296899</v>
      </c>
      <c r="BS82" s="222">
        <v>71.913702275296899</v>
      </c>
      <c r="BT82" s="222">
        <v>71.913702275296899</v>
      </c>
      <c r="BU82" s="222">
        <v>71.913702275296899</v>
      </c>
      <c r="BV82" s="222">
        <v>71.913702275296899</v>
      </c>
      <c r="BW82" s="222">
        <v>75.509387389061757</v>
      </c>
      <c r="BX82" s="222">
        <v>75.509387389061757</v>
      </c>
      <c r="BY82" s="222">
        <v>75.509387389061757</v>
      </c>
      <c r="BZ82" s="222">
        <v>75.509387389061757</v>
      </c>
      <c r="CA82" s="222">
        <v>75.509387389061757</v>
      </c>
      <c r="CB82" s="222">
        <v>75.509387389061757</v>
      </c>
      <c r="CC82" s="222">
        <v>75.509387389061757</v>
      </c>
      <c r="CD82" s="222">
        <v>75.509387389061757</v>
      </c>
      <c r="CE82" s="222">
        <v>75.509387389061757</v>
      </c>
      <c r="CF82" s="222">
        <v>75.509387389061757</v>
      </c>
      <c r="CG82" s="222">
        <v>75.509387389061757</v>
      </c>
      <c r="CH82" s="222">
        <v>75.509387389061757</v>
      </c>
      <c r="CJ82" s="285">
        <v>0</v>
      </c>
      <c r="CK82" s="286">
        <v>1</v>
      </c>
      <c r="CM82" s="25">
        <f t="shared" ca="1" si="215"/>
        <v>709.96297000000004</v>
      </c>
      <c r="CN82" s="25">
        <f t="shared" ca="1" si="215"/>
        <v>745.46111849999988</v>
      </c>
      <c r="CO82" s="25">
        <f t="shared" ca="1" si="215"/>
        <v>782.73417442500011</v>
      </c>
      <c r="CP82" s="25">
        <f t="shared" ca="1" si="215"/>
        <v>821.87088314625032</v>
      </c>
      <c r="CQ82" s="25">
        <f t="shared" ca="1" si="215"/>
        <v>862.96442730356296</v>
      </c>
      <c r="CR82" s="25">
        <f t="shared" ca="1" si="215"/>
        <v>906.11264866874114</v>
      </c>
      <c r="CT82" s="25">
        <f t="shared" ca="1" si="140"/>
        <v>17.440110000000001</v>
      </c>
      <c r="CU82" s="25">
        <f t="shared" ca="1" si="141"/>
        <v>18.981580000000001</v>
      </c>
      <c r="CV82" s="25">
        <f t="shared" ca="1" si="142"/>
        <v>89.248310000000004</v>
      </c>
      <c r="CW82" s="25">
        <f t="shared" ca="1" si="143"/>
        <v>15.150329999999988</v>
      </c>
      <c r="CX82" s="25">
        <f t="shared" ca="1" si="144"/>
        <v>32.409500000000001</v>
      </c>
      <c r="CY82" s="25">
        <f t="shared" ca="1" si="145"/>
        <v>20.766700000000011</v>
      </c>
      <c r="CZ82" s="25">
        <f t="shared" ca="1" si="146"/>
        <v>27.953130000000005</v>
      </c>
      <c r="DA82" s="25">
        <f t="shared" ca="1" si="147"/>
        <v>17.184949999999983</v>
      </c>
      <c r="DB82" s="25">
        <f t="shared" ca="1" si="148"/>
        <v>38.348679999999995</v>
      </c>
      <c r="DC82" s="25">
        <f t="shared" ca="1" si="149"/>
        <v>12.479679999999993</v>
      </c>
      <c r="DD82" s="25">
        <f t="shared" ca="1" si="150"/>
        <v>35</v>
      </c>
      <c r="DE82" s="25">
        <f t="shared" ca="1" si="151"/>
        <v>385</v>
      </c>
      <c r="DF82" s="25">
        <f t="shared" ca="1" si="152"/>
        <v>62.121759875000009</v>
      </c>
      <c r="DG82" s="25">
        <f t="shared" ca="1" si="153"/>
        <v>62.121759875000009</v>
      </c>
      <c r="DH82" s="25">
        <f t="shared" ca="1" si="154"/>
        <v>62.121759875000009</v>
      </c>
      <c r="DI82" s="25">
        <f t="shared" ca="1" si="155"/>
        <v>62.121759875000009</v>
      </c>
      <c r="DJ82" s="25">
        <f t="shared" ca="1" si="156"/>
        <v>62.121759875000009</v>
      </c>
      <c r="DK82" s="25">
        <f t="shared" ca="1" si="157"/>
        <v>62.121759875000009</v>
      </c>
      <c r="DL82" s="25">
        <f t="shared" ca="1" si="158"/>
        <v>62.121759875000009</v>
      </c>
      <c r="DM82" s="25">
        <f t="shared" ca="1" si="159"/>
        <v>62.121759875000009</v>
      </c>
      <c r="DN82" s="25">
        <f t="shared" ca="1" si="160"/>
        <v>62.121759875000009</v>
      </c>
      <c r="DO82" s="25">
        <f t="shared" ca="1" si="161"/>
        <v>62.121759875000009</v>
      </c>
      <c r="DP82" s="25">
        <f t="shared" ca="1" si="162"/>
        <v>62.121759875000009</v>
      </c>
      <c r="DQ82" s="25">
        <f t="shared" ca="1" si="163"/>
        <v>62.121759875000009</v>
      </c>
      <c r="DR82" s="25">
        <f t="shared" ca="1" si="164"/>
        <v>65.22784786874999</v>
      </c>
      <c r="DS82" s="25">
        <f t="shared" ca="1" si="165"/>
        <v>65.22784786874999</v>
      </c>
      <c r="DT82" s="25">
        <f t="shared" ca="1" si="166"/>
        <v>65.22784786874999</v>
      </c>
      <c r="DU82" s="25">
        <f t="shared" ca="1" si="167"/>
        <v>65.22784786874999</v>
      </c>
      <c r="DV82" s="25">
        <f t="shared" ca="1" si="168"/>
        <v>65.22784786874999</v>
      </c>
      <c r="DW82" s="25">
        <f t="shared" ca="1" si="169"/>
        <v>65.22784786874999</v>
      </c>
      <c r="DX82" s="25">
        <f t="shared" ca="1" si="170"/>
        <v>65.22784786874999</v>
      </c>
      <c r="DY82" s="25">
        <f t="shared" ca="1" si="171"/>
        <v>65.22784786874999</v>
      </c>
      <c r="DZ82" s="25">
        <f t="shared" ca="1" si="172"/>
        <v>65.22784786874999</v>
      </c>
      <c r="EA82" s="25">
        <f t="shared" ca="1" si="173"/>
        <v>65.22784786874999</v>
      </c>
      <c r="EB82" s="25">
        <f t="shared" ca="1" si="174"/>
        <v>65.22784786874999</v>
      </c>
      <c r="EC82" s="25">
        <f t="shared" ca="1" si="175"/>
        <v>65.22784786874999</v>
      </c>
      <c r="ED82" s="25">
        <f t="shared" ca="1" si="176"/>
        <v>68.489240262187508</v>
      </c>
      <c r="EE82" s="25">
        <f t="shared" ca="1" si="177"/>
        <v>68.489240262187508</v>
      </c>
      <c r="EF82" s="25">
        <f t="shared" ca="1" si="178"/>
        <v>68.489240262187508</v>
      </c>
      <c r="EG82" s="25">
        <f t="shared" ca="1" si="179"/>
        <v>68.489240262187508</v>
      </c>
      <c r="EH82" s="25">
        <f t="shared" ca="1" si="180"/>
        <v>68.489240262187508</v>
      </c>
      <c r="EI82" s="25">
        <f t="shared" ca="1" si="181"/>
        <v>68.489240262187508</v>
      </c>
      <c r="EJ82" s="25">
        <f t="shared" ca="1" si="182"/>
        <v>68.489240262187508</v>
      </c>
      <c r="EK82" s="25">
        <f t="shared" ca="1" si="183"/>
        <v>68.489240262187508</v>
      </c>
      <c r="EL82" s="25">
        <f t="shared" ca="1" si="184"/>
        <v>68.489240262187508</v>
      </c>
      <c r="EM82" s="25">
        <f t="shared" ca="1" si="185"/>
        <v>68.489240262187508</v>
      </c>
      <c r="EN82" s="25">
        <f t="shared" ca="1" si="186"/>
        <v>68.489240262187508</v>
      </c>
      <c r="EO82" s="25">
        <f t="shared" ca="1" si="187"/>
        <v>68.489240262187508</v>
      </c>
      <c r="EP82" s="25">
        <f t="shared" ca="1" si="188"/>
        <v>71.913702275296899</v>
      </c>
      <c r="EQ82" s="25">
        <f t="shared" ca="1" si="189"/>
        <v>71.913702275296899</v>
      </c>
      <c r="ER82" s="25">
        <f t="shared" ca="1" si="190"/>
        <v>71.913702275296899</v>
      </c>
      <c r="ES82" s="25">
        <f t="shared" ca="1" si="191"/>
        <v>71.913702275296899</v>
      </c>
      <c r="ET82" s="25">
        <f t="shared" ca="1" si="192"/>
        <v>71.913702275296899</v>
      </c>
      <c r="EU82" s="25">
        <f t="shared" ca="1" si="193"/>
        <v>71.913702275296899</v>
      </c>
      <c r="EV82" s="25">
        <f t="shared" ca="1" si="194"/>
        <v>71.913702275296899</v>
      </c>
      <c r="EW82" s="25">
        <f t="shared" ca="1" si="195"/>
        <v>71.913702275296899</v>
      </c>
      <c r="EX82" s="25">
        <f t="shared" ca="1" si="196"/>
        <v>71.913702275296899</v>
      </c>
      <c r="EY82" s="25">
        <f t="shared" ca="1" si="197"/>
        <v>71.913702275296899</v>
      </c>
      <c r="EZ82" s="25">
        <f t="shared" ca="1" si="198"/>
        <v>71.913702275296899</v>
      </c>
      <c r="FA82" s="25">
        <f t="shared" ca="1" si="199"/>
        <v>71.913702275296899</v>
      </c>
      <c r="FB82" s="25">
        <f t="shared" ca="1" si="200"/>
        <v>75.509387389061757</v>
      </c>
      <c r="FC82" s="25">
        <f t="shared" ca="1" si="201"/>
        <v>75.509387389061757</v>
      </c>
      <c r="FD82" s="25">
        <f t="shared" ca="1" si="202"/>
        <v>75.509387389061757</v>
      </c>
      <c r="FE82" s="25">
        <f t="shared" ca="1" si="203"/>
        <v>75.509387389061757</v>
      </c>
      <c r="FF82" s="25">
        <f t="shared" ca="1" si="204"/>
        <v>75.509387389061757</v>
      </c>
      <c r="FG82" s="25">
        <f t="shared" ca="1" si="205"/>
        <v>75.509387389061757</v>
      </c>
      <c r="FH82" s="25">
        <f t="shared" ca="1" si="206"/>
        <v>75.509387389061757</v>
      </c>
      <c r="FI82" s="25">
        <f t="shared" ca="1" si="207"/>
        <v>75.509387389061757</v>
      </c>
      <c r="FJ82" s="25">
        <f t="shared" ca="1" si="208"/>
        <v>75.509387389061757</v>
      </c>
      <c r="FK82" s="25">
        <f t="shared" ca="1" si="209"/>
        <v>75.509387389061757</v>
      </c>
      <c r="FL82" s="25">
        <f t="shared" ca="1" si="210"/>
        <v>75.509387389061757</v>
      </c>
      <c r="FM82" s="25">
        <f t="shared" ca="1" si="211"/>
        <v>75.509387389061757</v>
      </c>
    </row>
    <row r="83" spans="1:169" ht="15" customHeight="1">
      <c r="C83" s="307" t="s">
        <v>3</v>
      </c>
      <c r="D83" s="312" t="b">
        <v>1</v>
      </c>
      <c r="E83" s="312" t="b">
        <v>1</v>
      </c>
      <c r="F83" s="227" t="s">
        <v>129</v>
      </c>
      <c r="G83" s="175"/>
      <c r="H83" s="25">
        <f t="shared" ca="1" si="214"/>
        <v>4774.4560200000005</v>
      </c>
      <c r="I83" s="25">
        <f t="shared" ca="1" si="214"/>
        <v>5013.1788209999986</v>
      </c>
      <c r="J83" s="25">
        <f t="shared" ca="1" si="214"/>
        <v>5263.8377620499969</v>
      </c>
      <c r="K83" s="25">
        <f t="shared" ca="1" si="214"/>
        <v>5527.0296501524963</v>
      </c>
      <c r="L83" s="25">
        <f t="shared" ca="1" si="214"/>
        <v>5803.3811326601208</v>
      </c>
      <c r="M83" s="25">
        <f t="shared" ca="1" si="214"/>
        <v>6093.550189293127</v>
      </c>
      <c r="O83" s="222">
        <v>380.60131000000001</v>
      </c>
      <c r="P83" s="222">
        <v>373.50045</v>
      </c>
      <c r="Q83" s="222">
        <v>417.96730000000002</v>
      </c>
      <c r="R83" s="222">
        <v>377.87589999999989</v>
      </c>
      <c r="S83" s="222">
        <v>458.75379000000004</v>
      </c>
      <c r="T83" s="222">
        <v>394.6994900000002</v>
      </c>
      <c r="U83" s="222">
        <v>397.77707999999961</v>
      </c>
      <c r="V83" s="222">
        <v>394.70120999999995</v>
      </c>
      <c r="W83" s="222">
        <v>399.51535000000007</v>
      </c>
      <c r="X83" s="222">
        <v>389.86414000000013</v>
      </c>
      <c r="Y83" s="222">
        <v>394.6</v>
      </c>
      <c r="Z83" s="222">
        <v>394.6</v>
      </c>
      <c r="AA83" s="222">
        <v>417.76490175000004</v>
      </c>
      <c r="AB83" s="222">
        <v>417.76490175000004</v>
      </c>
      <c r="AC83" s="222">
        <v>417.76490175000004</v>
      </c>
      <c r="AD83" s="222">
        <v>417.76490175000004</v>
      </c>
      <c r="AE83" s="222">
        <v>417.76490175000004</v>
      </c>
      <c r="AF83" s="222">
        <v>417.76490175000004</v>
      </c>
      <c r="AG83" s="222">
        <v>417.76490175000004</v>
      </c>
      <c r="AH83" s="222">
        <v>417.76490175000004</v>
      </c>
      <c r="AI83" s="222">
        <v>417.76490175000004</v>
      </c>
      <c r="AJ83" s="222">
        <v>417.76490175000004</v>
      </c>
      <c r="AK83" s="222">
        <v>417.76490175000004</v>
      </c>
      <c r="AL83" s="222">
        <v>417.76490175000004</v>
      </c>
      <c r="AM83" s="222">
        <v>438.65314683749989</v>
      </c>
      <c r="AN83" s="222">
        <v>438.65314683749989</v>
      </c>
      <c r="AO83" s="222">
        <v>438.65314683749989</v>
      </c>
      <c r="AP83" s="222">
        <v>438.65314683749989</v>
      </c>
      <c r="AQ83" s="222">
        <v>438.65314683749989</v>
      </c>
      <c r="AR83" s="222">
        <v>438.65314683749989</v>
      </c>
      <c r="AS83" s="222">
        <v>438.65314683749989</v>
      </c>
      <c r="AT83" s="222">
        <v>438.65314683749989</v>
      </c>
      <c r="AU83" s="222">
        <v>438.65314683749989</v>
      </c>
      <c r="AV83" s="222">
        <v>438.65314683749989</v>
      </c>
      <c r="AW83" s="222">
        <v>438.65314683749989</v>
      </c>
      <c r="AX83" s="222">
        <v>438.65314683749989</v>
      </c>
      <c r="AY83" s="222">
        <v>460.58580417937475</v>
      </c>
      <c r="AZ83" s="222">
        <v>460.58580417937475</v>
      </c>
      <c r="BA83" s="222">
        <v>460.58580417937475</v>
      </c>
      <c r="BB83" s="222">
        <v>460.58580417937475</v>
      </c>
      <c r="BC83" s="222">
        <v>460.58580417937475</v>
      </c>
      <c r="BD83" s="222">
        <v>460.58580417937475</v>
      </c>
      <c r="BE83" s="222">
        <v>460.58580417937475</v>
      </c>
      <c r="BF83" s="222">
        <v>460.58580417937475</v>
      </c>
      <c r="BG83" s="222">
        <v>460.58580417937475</v>
      </c>
      <c r="BH83" s="222">
        <v>460.58580417937475</v>
      </c>
      <c r="BI83" s="222">
        <v>460.58580417937475</v>
      </c>
      <c r="BJ83" s="222">
        <v>460.58580417937475</v>
      </c>
      <c r="BK83" s="222">
        <v>483.61509438834349</v>
      </c>
      <c r="BL83" s="222">
        <v>483.61509438834349</v>
      </c>
      <c r="BM83" s="222">
        <v>483.61509438834349</v>
      </c>
      <c r="BN83" s="222">
        <v>483.61509438834349</v>
      </c>
      <c r="BO83" s="222">
        <v>483.61509438834349</v>
      </c>
      <c r="BP83" s="222">
        <v>483.61509438834349</v>
      </c>
      <c r="BQ83" s="222">
        <v>483.61509438834349</v>
      </c>
      <c r="BR83" s="222">
        <v>483.61509438834349</v>
      </c>
      <c r="BS83" s="222">
        <v>483.61509438834349</v>
      </c>
      <c r="BT83" s="222">
        <v>483.61509438834349</v>
      </c>
      <c r="BU83" s="222">
        <v>483.61509438834349</v>
      </c>
      <c r="BV83" s="222">
        <v>483.61509438834349</v>
      </c>
      <c r="BW83" s="222">
        <v>507.7958491077606</v>
      </c>
      <c r="BX83" s="222">
        <v>507.7958491077606</v>
      </c>
      <c r="BY83" s="222">
        <v>507.7958491077606</v>
      </c>
      <c r="BZ83" s="222">
        <v>507.7958491077606</v>
      </c>
      <c r="CA83" s="222">
        <v>507.7958491077606</v>
      </c>
      <c r="CB83" s="222">
        <v>507.7958491077606</v>
      </c>
      <c r="CC83" s="222">
        <v>507.7958491077606</v>
      </c>
      <c r="CD83" s="222">
        <v>507.7958491077606</v>
      </c>
      <c r="CE83" s="222">
        <v>507.7958491077606</v>
      </c>
      <c r="CF83" s="222">
        <v>507.7958491077606</v>
      </c>
      <c r="CG83" s="222">
        <v>507.7958491077606</v>
      </c>
      <c r="CH83" s="222">
        <v>507.7958491077606</v>
      </c>
      <c r="CJ83" s="285">
        <v>0</v>
      </c>
      <c r="CK83" s="286">
        <v>0.9</v>
      </c>
      <c r="CM83" s="25">
        <f t="shared" ca="1" si="215"/>
        <v>4297.0104179999998</v>
      </c>
      <c r="CN83" s="25">
        <f t="shared" ca="1" si="215"/>
        <v>4511.8609389000003</v>
      </c>
      <c r="CO83" s="25">
        <f t="shared" ca="1" si="215"/>
        <v>4737.4539858449998</v>
      </c>
      <c r="CP83" s="25">
        <f t="shared" ca="1" si="215"/>
        <v>4974.3266851372473</v>
      </c>
      <c r="CQ83" s="25">
        <f t="shared" ca="1" si="215"/>
        <v>5223.0430193941102</v>
      </c>
      <c r="CR83" s="25">
        <f t="shared" ca="1" si="215"/>
        <v>5484.1951703638142</v>
      </c>
      <c r="CT83" s="25">
        <f t="shared" ca="1" si="140"/>
        <v>342.541179</v>
      </c>
      <c r="CU83" s="25">
        <f t="shared" ca="1" si="141"/>
        <v>336.15040500000003</v>
      </c>
      <c r="CV83" s="25">
        <f t="shared" ca="1" si="142"/>
        <v>376.17057000000005</v>
      </c>
      <c r="CW83" s="25">
        <f t="shared" ca="1" si="143"/>
        <v>340.08830999999992</v>
      </c>
      <c r="CX83" s="25">
        <f t="shared" ca="1" si="144"/>
        <v>412.87841100000003</v>
      </c>
      <c r="CY83" s="25">
        <f t="shared" ca="1" si="145"/>
        <v>355.22954100000021</v>
      </c>
      <c r="CZ83" s="25">
        <f t="shared" ca="1" si="146"/>
        <v>357.99937199999965</v>
      </c>
      <c r="DA83" s="25">
        <f t="shared" ca="1" si="147"/>
        <v>355.23108899999994</v>
      </c>
      <c r="DB83" s="25">
        <f t="shared" ca="1" si="148"/>
        <v>359.56381500000009</v>
      </c>
      <c r="DC83" s="25">
        <f t="shared" ca="1" si="149"/>
        <v>350.87772600000011</v>
      </c>
      <c r="DD83" s="25">
        <f t="shared" ca="1" si="150"/>
        <v>355.14000000000004</v>
      </c>
      <c r="DE83" s="25">
        <f t="shared" ca="1" si="151"/>
        <v>355.14000000000004</v>
      </c>
      <c r="DF83" s="25">
        <f t="shared" ca="1" si="152"/>
        <v>375.98841157500004</v>
      </c>
      <c r="DG83" s="25">
        <f t="shared" ca="1" si="153"/>
        <v>375.98841157500004</v>
      </c>
      <c r="DH83" s="25">
        <f t="shared" ca="1" si="154"/>
        <v>375.98841157500004</v>
      </c>
      <c r="DI83" s="25">
        <f t="shared" ca="1" si="155"/>
        <v>375.98841157500004</v>
      </c>
      <c r="DJ83" s="25">
        <f t="shared" ca="1" si="156"/>
        <v>375.98841157500004</v>
      </c>
      <c r="DK83" s="25">
        <f t="shared" ca="1" si="157"/>
        <v>375.98841157500004</v>
      </c>
      <c r="DL83" s="25">
        <f t="shared" ca="1" si="158"/>
        <v>375.98841157500004</v>
      </c>
      <c r="DM83" s="25">
        <f t="shared" ca="1" si="159"/>
        <v>375.98841157500004</v>
      </c>
      <c r="DN83" s="25">
        <f t="shared" ca="1" si="160"/>
        <v>375.98841157500004</v>
      </c>
      <c r="DO83" s="25">
        <f t="shared" ca="1" si="161"/>
        <v>375.98841157500004</v>
      </c>
      <c r="DP83" s="25">
        <f t="shared" ca="1" si="162"/>
        <v>375.98841157500004</v>
      </c>
      <c r="DQ83" s="25">
        <f t="shared" ca="1" si="163"/>
        <v>375.98841157500004</v>
      </c>
      <c r="DR83" s="25">
        <f t="shared" ca="1" si="164"/>
        <v>394.78783215374989</v>
      </c>
      <c r="DS83" s="25">
        <f t="shared" ca="1" si="165"/>
        <v>394.78783215374989</v>
      </c>
      <c r="DT83" s="25">
        <f t="shared" ca="1" si="166"/>
        <v>394.78783215374989</v>
      </c>
      <c r="DU83" s="25">
        <f t="shared" ca="1" si="167"/>
        <v>394.78783215374989</v>
      </c>
      <c r="DV83" s="25">
        <f t="shared" ca="1" si="168"/>
        <v>394.78783215374989</v>
      </c>
      <c r="DW83" s="25">
        <f t="shared" ca="1" si="169"/>
        <v>394.78783215374989</v>
      </c>
      <c r="DX83" s="25">
        <f t="shared" ca="1" si="170"/>
        <v>394.78783215374989</v>
      </c>
      <c r="DY83" s="25">
        <f t="shared" ca="1" si="171"/>
        <v>394.78783215374989</v>
      </c>
      <c r="DZ83" s="25">
        <f t="shared" ca="1" si="172"/>
        <v>394.78783215374989</v>
      </c>
      <c r="EA83" s="25">
        <f t="shared" ca="1" si="173"/>
        <v>394.78783215374989</v>
      </c>
      <c r="EB83" s="25">
        <f t="shared" ca="1" si="174"/>
        <v>394.78783215374989</v>
      </c>
      <c r="EC83" s="25">
        <f t="shared" ca="1" si="175"/>
        <v>394.78783215374989</v>
      </c>
      <c r="ED83" s="25">
        <f t="shared" ca="1" si="176"/>
        <v>414.52722376143726</v>
      </c>
      <c r="EE83" s="25">
        <f t="shared" ca="1" si="177"/>
        <v>414.52722376143726</v>
      </c>
      <c r="EF83" s="25">
        <f t="shared" ca="1" si="178"/>
        <v>414.52722376143726</v>
      </c>
      <c r="EG83" s="25">
        <f t="shared" ca="1" si="179"/>
        <v>414.52722376143726</v>
      </c>
      <c r="EH83" s="25">
        <f t="shared" ca="1" si="180"/>
        <v>414.52722376143726</v>
      </c>
      <c r="EI83" s="25">
        <f t="shared" ca="1" si="181"/>
        <v>414.52722376143726</v>
      </c>
      <c r="EJ83" s="25">
        <f t="shared" ca="1" si="182"/>
        <v>414.52722376143726</v>
      </c>
      <c r="EK83" s="25">
        <f t="shared" ca="1" si="183"/>
        <v>414.52722376143726</v>
      </c>
      <c r="EL83" s="25">
        <f t="shared" ca="1" si="184"/>
        <v>414.52722376143726</v>
      </c>
      <c r="EM83" s="25">
        <f t="shared" ca="1" si="185"/>
        <v>414.52722376143726</v>
      </c>
      <c r="EN83" s="25">
        <f t="shared" ca="1" si="186"/>
        <v>414.52722376143726</v>
      </c>
      <c r="EO83" s="25">
        <f t="shared" ca="1" si="187"/>
        <v>414.52722376143726</v>
      </c>
      <c r="EP83" s="25">
        <f t="shared" ca="1" si="188"/>
        <v>435.25358494950916</v>
      </c>
      <c r="EQ83" s="25">
        <f t="shared" ca="1" si="189"/>
        <v>435.25358494950916</v>
      </c>
      <c r="ER83" s="25">
        <f t="shared" ca="1" si="190"/>
        <v>435.25358494950916</v>
      </c>
      <c r="ES83" s="25">
        <f t="shared" ca="1" si="191"/>
        <v>435.25358494950916</v>
      </c>
      <c r="ET83" s="25">
        <f t="shared" ca="1" si="192"/>
        <v>435.25358494950916</v>
      </c>
      <c r="EU83" s="25">
        <f t="shared" ca="1" si="193"/>
        <v>435.25358494950916</v>
      </c>
      <c r="EV83" s="25">
        <f t="shared" ca="1" si="194"/>
        <v>435.25358494950916</v>
      </c>
      <c r="EW83" s="25">
        <f t="shared" ca="1" si="195"/>
        <v>435.25358494950916</v>
      </c>
      <c r="EX83" s="25">
        <f t="shared" ca="1" si="196"/>
        <v>435.25358494950916</v>
      </c>
      <c r="EY83" s="25">
        <f t="shared" ca="1" si="197"/>
        <v>435.25358494950916</v>
      </c>
      <c r="EZ83" s="25">
        <f t="shared" ca="1" si="198"/>
        <v>435.25358494950916</v>
      </c>
      <c r="FA83" s="25">
        <f t="shared" ca="1" si="199"/>
        <v>435.25358494950916</v>
      </c>
      <c r="FB83" s="25">
        <f t="shared" ca="1" si="200"/>
        <v>457.01626419698454</v>
      </c>
      <c r="FC83" s="25">
        <f t="shared" ca="1" si="201"/>
        <v>457.01626419698454</v>
      </c>
      <c r="FD83" s="25">
        <f t="shared" ca="1" si="202"/>
        <v>457.01626419698454</v>
      </c>
      <c r="FE83" s="25">
        <f t="shared" ca="1" si="203"/>
        <v>457.01626419698454</v>
      </c>
      <c r="FF83" s="25">
        <f t="shared" ca="1" si="204"/>
        <v>457.01626419698454</v>
      </c>
      <c r="FG83" s="25">
        <f t="shared" ca="1" si="205"/>
        <v>457.01626419698454</v>
      </c>
      <c r="FH83" s="25">
        <f t="shared" ca="1" si="206"/>
        <v>457.01626419698454</v>
      </c>
      <c r="FI83" s="25">
        <f t="shared" ca="1" si="207"/>
        <v>457.01626419698454</v>
      </c>
      <c r="FJ83" s="25">
        <f t="shared" ca="1" si="208"/>
        <v>457.01626419698454</v>
      </c>
      <c r="FK83" s="25">
        <f t="shared" ca="1" si="209"/>
        <v>457.01626419698454</v>
      </c>
      <c r="FL83" s="25">
        <f t="shared" ca="1" si="210"/>
        <v>457.01626419698454</v>
      </c>
      <c r="FM83" s="25">
        <f t="shared" ca="1" si="211"/>
        <v>457.01626419698454</v>
      </c>
    </row>
    <row r="84" spans="1:169" ht="15" customHeight="1">
      <c r="C84" s="307" t="s">
        <v>3</v>
      </c>
      <c r="D84" s="312" t="b">
        <v>0</v>
      </c>
      <c r="E84" s="312" t="b">
        <v>0</v>
      </c>
      <c r="F84" s="227" t="s">
        <v>130</v>
      </c>
      <c r="G84" s="175"/>
      <c r="H84" s="25">
        <f t="shared" ca="1" si="214"/>
        <v>999.99999999999955</v>
      </c>
      <c r="I84" s="25">
        <f t="shared" ca="1" si="214"/>
        <v>1049.9999999999998</v>
      </c>
      <c r="J84" s="25">
        <f t="shared" ca="1" si="214"/>
        <v>1102.4999999999998</v>
      </c>
      <c r="K84" s="25">
        <f t="shared" ca="1" si="214"/>
        <v>1157.6249999999998</v>
      </c>
      <c r="L84" s="25">
        <f t="shared" ca="1" si="214"/>
        <v>1215.5062499999997</v>
      </c>
      <c r="M84" s="25">
        <f t="shared" ca="1" si="214"/>
        <v>1276.2815624999994</v>
      </c>
      <c r="O84" s="222">
        <v>0</v>
      </c>
      <c r="P84" s="222">
        <v>0</v>
      </c>
      <c r="Q84" s="222">
        <v>0</v>
      </c>
      <c r="R84" s="222">
        <v>0</v>
      </c>
      <c r="S84" s="222">
        <v>0</v>
      </c>
      <c r="T84" s="222">
        <v>0</v>
      </c>
      <c r="U84" s="222">
        <v>166.66666666666674</v>
      </c>
      <c r="V84" s="222">
        <v>166.66666666666652</v>
      </c>
      <c r="W84" s="222">
        <v>166.66666666666674</v>
      </c>
      <c r="X84" s="222">
        <v>166.66666666666652</v>
      </c>
      <c r="Y84" s="222">
        <v>166.66666666666652</v>
      </c>
      <c r="Z84" s="222">
        <v>166.66666666666652</v>
      </c>
      <c r="AA84" s="222">
        <v>87.499999999999957</v>
      </c>
      <c r="AB84" s="222">
        <v>87.499999999999957</v>
      </c>
      <c r="AC84" s="222">
        <v>87.499999999999957</v>
      </c>
      <c r="AD84" s="222">
        <v>87.499999999999957</v>
      </c>
      <c r="AE84" s="222">
        <v>87.499999999999957</v>
      </c>
      <c r="AF84" s="222">
        <v>87.499999999999957</v>
      </c>
      <c r="AG84" s="222">
        <v>87.499999999999957</v>
      </c>
      <c r="AH84" s="222">
        <v>87.499999999999957</v>
      </c>
      <c r="AI84" s="222">
        <v>87.499999999999957</v>
      </c>
      <c r="AJ84" s="222">
        <v>87.499999999999957</v>
      </c>
      <c r="AK84" s="222">
        <v>87.499999999999957</v>
      </c>
      <c r="AL84" s="222">
        <v>87.499999999999957</v>
      </c>
      <c r="AM84" s="222">
        <v>91.874999999999986</v>
      </c>
      <c r="AN84" s="222">
        <v>91.874999999999986</v>
      </c>
      <c r="AO84" s="222">
        <v>91.874999999999986</v>
      </c>
      <c r="AP84" s="222">
        <v>91.874999999999986</v>
      </c>
      <c r="AQ84" s="222">
        <v>91.874999999999986</v>
      </c>
      <c r="AR84" s="222">
        <v>91.874999999999986</v>
      </c>
      <c r="AS84" s="222">
        <v>91.874999999999986</v>
      </c>
      <c r="AT84" s="222">
        <v>91.874999999999986</v>
      </c>
      <c r="AU84" s="222">
        <v>91.874999999999986</v>
      </c>
      <c r="AV84" s="222">
        <v>91.874999999999986</v>
      </c>
      <c r="AW84" s="222">
        <v>91.874999999999986</v>
      </c>
      <c r="AX84" s="222">
        <v>91.874999999999986</v>
      </c>
      <c r="AY84" s="222">
        <v>96.468749999999986</v>
      </c>
      <c r="AZ84" s="222">
        <v>96.468749999999986</v>
      </c>
      <c r="BA84" s="222">
        <v>96.468749999999986</v>
      </c>
      <c r="BB84" s="222">
        <v>96.468749999999986</v>
      </c>
      <c r="BC84" s="222">
        <v>96.468749999999986</v>
      </c>
      <c r="BD84" s="222">
        <v>96.468749999999986</v>
      </c>
      <c r="BE84" s="222">
        <v>96.468749999999986</v>
      </c>
      <c r="BF84" s="222">
        <v>96.468749999999986</v>
      </c>
      <c r="BG84" s="222">
        <v>96.468749999999986</v>
      </c>
      <c r="BH84" s="222">
        <v>96.468749999999986</v>
      </c>
      <c r="BI84" s="222">
        <v>96.468749999999986</v>
      </c>
      <c r="BJ84" s="222">
        <v>96.468749999999986</v>
      </c>
      <c r="BK84" s="222">
        <v>101.2921875</v>
      </c>
      <c r="BL84" s="222">
        <v>101.2921875</v>
      </c>
      <c r="BM84" s="222">
        <v>101.2921875</v>
      </c>
      <c r="BN84" s="222">
        <v>101.2921875</v>
      </c>
      <c r="BO84" s="222">
        <v>101.2921875</v>
      </c>
      <c r="BP84" s="222">
        <v>101.2921875</v>
      </c>
      <c r="BQ84" s="222">
        <v>101.2921875</v>
      </c>
      <c r="BR84" s="222">
        <v>101.2921875</v>
      </c>
      <c r="BS84" s="222">
        <v>101.2921875</v>
      </c>
      <c r="BT84" s="222">
        <v>101.2921875</v>
      </c>
      <c r="BU84" s="222">
        <v>101.2921875</v>
      </c>
      <c r="BV84" s="222">
        <v>101.2921875</v>
      </c>
      <c r="BW84" s="222">
        <v>106.35679687499997</v>
      </c>
      <c r="BX84" s="222">
        <v>106.35679687499997</v>
      </c>
      <c r="BY84" s="222">
        <v>106.35679687499997</v>
      </c>
      <c r="BZ84" s="222">
        <v>106.35679687499997</v>
      </c>
      <c r="CA84" s="222">
        <v>106.35679687499997</v>
      </c>
      <c r="CB84" s="222">
        <v>106.35679687499997</v>
      </c>
      <c r="CC84" s="222">
        <v>106.35679687499997</v>
      </c>
      <c r="CD84" s="222">
        <v>106.35679687499997</v>
      </c>
      <c r="CE84" s="222">
        <v>106.35679687499997</v>
      </c>
      <c r="CF84" s="222">
        <v>106.35679687499997</v>
      </c>
      <c r="CG84" s="222">
        <v>106.35679687499997</v>
      </c>
      <c r="CH84" s="222">
        <v>106.35679687499997</v>
      </c>
      <c r="CJ84" s="285">
        <v>0</v>
      </c>
      <c r="CK84" s="286">
        <v>1</v>
      </c>
      <c r="CM84" s="25">
        <f t="shared" ca="1" si="215"/>
        <v>999.99999999999955</v>
      </c>
      <c r="CN84" s="25">
        <f t="shared" ca="1" si="215"/>
        <v>1049.9999999999998</v>
      </c>
      <c r="CO84" s="25">
        <f t="shared" ca="1" si="215"/>
        <v>1102.4999999999998</v>
      </c>
      <c r="CP84" s="25">
        <f t="shared" ca="1" si="215"/>
        <v>1157.6249999999998</v>
      </c>
      <c r="CQ84" s="25">
        <f t="shared" ca="1" si="215"/>
        <v>1215.5062499999997</v>
      </c>
      <c r="CR84" s="25">
        <f t="shared" ca="1" si="215"/>
        <v>1276.2815624999994</v>
      </c>
      <c r="CT84" s="25">
        <f t="shared" ca="1" si="140"/>
        <v>0</v>
      </c>
      <c r="CU84" s="25">
        <f t="shared" ca="1" si="141"/>
        <v>0</v>
      </c>
      <c r="CV84" s="25">
        <f t="shared" ca="1" si="142"/>
        <v>0</v>
      </c>
      <c r="CW84" s="25">
        <f t="shared" ca="1" si="143"/>
        <v>0</v>
      </c>
      <c r="CX84" s="25">
        <f t="shared" ca="1" si="144"/>
        <v>0</v>
      </c>
      <c r="CY84" s="25">
        <f t="shared" ca="1" si="145"/>
        <v>0</v>
      </c>
      <c r="CZ84" s="25">
        <f t="shared" ca="1" si="146"/>
        <v>166.66666666666674</v>
      </c>
      <c r="DA84" s="25">
        <f t="shared" ca="1" si="147"/>
        <v>166.66666666666652</v>
      </c>
      <c r="DB84" s="25">
        <f t="shared" ca="1" si="148"/>
        <v>166.66666666666674</v>
      </c>
      <c r="DC84" s="25">
        <f t="shared" ca="1" si="149"/>
        <v>166.66666666666652</v>
      </c>
      <c r="DD84" s="25">
        <f t="shared" ca="1" si="150"/>
        <v>166.66666666666652</v>
      </c>
      <c r="DE84" s="25">
        <f t="shared" ca="1" si="151"/>
        <v>166.66666666666652</v>
      </c>
      <c r="DF84" s="25">
        <f t="shared" ca="1" si="152"/>
        <v>87.499999999999957</v>
      </c>
      <c r="DG84" s="25">
        <f t="shared" ca="1" si="153"/>
        <v>87.499999999999957</v>
      </c>
      <c r="DH84" s="25">
        <f t="shared" ca="1" si="154"/>
        <v>87.499999999999957</v>
      </c>
      <c r="DI84" s="25">
        <f t="shared" ca="1" si="155"/>
        <v>87.499999999999957</v>
      </c>
      <c r="DJ84" s="25">
        <f t="shared" ca="1" si="156"/>
        <v>87.499999999999957</v>
      </c>
      <c r="DK84" s="25">
        <f t="shared" ca="1" si="157"/>
        <v>87.499999999999957</v>
      </c>
      <c r="DL84" s="25">
        <f t="shared" ca="1" si="158"/>
        <v>87.499999999999957</v>
      </c>
      <c r="DM84" s="25">
        <f t="shared" ca="1" si="159"/>
        <v>87.499999999999957</v>
      </c>
      <c r="DN84" s="25">
        <f t="shared" ca="1" si="160"/>
        <v>87.499999999999957</v>
      </c>
      <c r="DO84" s="25">
        <f t="shared" ca="1" si="161"/>
        <v>87.499999999999957</v>
      </c>
      <c r="DP84" s="25">
        <f t="shared" ca="1" si="162"/>
        <v>87.499999999999957</v>
      </c>
      <c r="DQ84" s="25">
        <f t="shared" ca="1" si="163"/>
        <v>87.499999999999957</v>
      </c>
      <c r="DR84" s="25">
        <f t="shared" ca="1" si="164"/>
        <v>91.874999999999986</v>
      </c>
      <c r="DS84" s="25">
        <f t="shared" ca="1" si="165"/>
        <v>91.874999999999986</v>
      </c>
      <c r="DT84" s="25">
        <f t="shared" ca="1" si="166"/>
        <v>91.874999999999986</v>
      </c>
      <c r="DU84" s="25">
        <f t="shared" ca="1" si="167"/>
        <v>91.874999999999986</v>
      </c>
      <c r="DV84" s="25">
        <f t="shared" ca="1" si="168"/>
        <v>91.874999999999986</v>
      </c>
      <c r="DW84" s="25">
        <f t="shared" ca="1" si="169"/>
        <v>91.874999999999986</v>
      </c>
      <c r="DX84" s="25">
        <f t="shared" ca="1" si="170"/>
        <v>91.874999999999986</v>
      </c>
      <c r="DY84" s="25">
        <f t="shared" ca="1" si="171"/>
        <v>91.874999999999986</v>
      </c>
      <c r="DZ84" s="25">
        <f t="shared" ca="1" si="172"/>
        <v>91.874999999999986</v>
      </c>
      <c r="EA84" s="25">
        <f t="shared" ca="1" si="173"/>
        <v>91.874999999999986</v>
      </c>
      <c r="EB84" s="25">
        <f t="shared" ca="1" si="174"/>
        <v>91.874999999999986</v>
      </c>
      <c r="EC84" s="25">
        <f t="shared" ca="1" si="175"/>
        <v>91.874999999999986</v>
      </c>
      <c r="ED84" s="25">
        <f t="shared" ca="1" si="176"/>
        <v>96.468749999999986</v>
      </c>
      <c r="EE84" s="25">
        <f t="shared" ca="1" si="177"/>
        <v>96.468749999999986</v>
      </c>
      <c r="EF84" s="25">
        <f t="shared" ca="1" si="178"/>
        <v>96.468749999999986</v>
      </c>
      <c r="EG84" s="25">
        <f t="shared" ca="1" si="179"/>
        <v>96.468749999999986</v>
      </c>
      <c r="EH84" s="25">
        <f t="shared" ca="1" si="180"/>
        <v>96.468749999999986</v>
      </c>
      <c r="EI84" s="25">
        <f t="shared" ca="1" si="181"/>
        <v>96.468749999999986</v>
      </c>
      <c r="EJ84" s="25">
        <f t="shared" ca="1" si="182"/>
        <v>96.468749999999986</v>
      </c>
      <c r="EK84" s="25">
        <f t="shared" ca="1" si="183"/>
        <v>96.468749999999986</v>
      </c>
      <c r="EL84" s="25">
        <f t="shared" ca="1" si="184"/>
        <v>96.468749999999986</v>
      </c>
      <c r="EM84" s="25">
        <f t="shared" ca="1" si="185"/>
        <v>96.468749999999986</v>
      </c>
      <c r="EN84" s="25">
        <f t="shared" ca="1" si="186"/>
        <v>96.468749999999986</v>
      </c>
      <c r="EO84" s="25">
        <f t="shared" ca="1" si="187"/>
        <v>96.468749999999986</v>
      </c>
      <c r="EP84" s="25">
        <f t="shared" ca="1" si="188"/>
        <v>101.2921875</v>
      </c>
      <c r="EQ84" s="25">
        <f t="shared" ca="1" si="189"/>
        <v>101.2921875</v>
      </c>
      <c r="ER84" s="25">
        <f t="shared" ca="1" si="190"/>
        <v>101.2921875</v>
      </c>
      <c r="ES84" s="25">
        <f t="shared" ca="1" si="191"/>
        <v>101.2921875</v>
      </c>
      <c r="ET84" s="25">
        <f t="shared" ca="1" si="192"/>
        <v>101.2921875</v>
      </c>
      <c r="EU84" s="25">
        <f t="shared" ca="1" si="193"/>
        <v>101.2921875</v>
      </c>
      <c r="EV84" s="25">
        <f t="shared" ca="1" si="194"/>
        <v>101.2921875</v>
      </c>
      <c r="EW84" s="25">
        <f t="shared" ca="1" si="195"/>
        <v>101.2921875</v>
      </c>
      <c r="EX84" s="25">
        <f t="shared" ca="1" si="196"/>
        <v>101.2921875</v>
      </c>
      <c r="EY84" s="25">
        <f t="shared" ca="1" si="197"/>
        <v>101.2921875</v>
      </c>
      <c r="EZ84" s="25">
        <f t="shared" ca="1" si="198"/>
        <v>101.2921875</v>
      </c>
      <c r="FA84" s="25">
        <f t="shared" ca="1" si="199"/>
        <v>101.2921875</v>
      </c>
      <c r="FB84" s="25">
        <f t="shared" ca="1" si="200"/>
        <v>106.35679687499997</v>
      </c>
      <c r="FC84" s="25">
        <f t="shared" ca="1" si="201"/>
        <v>106.35679687499997</v>
      </c>
      <c r="FD84" s="25">
        <f t="shared" ca="1" si="202"/>
        <v>106.35679687499997</v>
      </c>
      <c r="FE84" s="25">
        <f t="shared" ca="1" si="203"/>
        <v>106.35679687499997</v>
      </c>
      <c r="FF84" s="25">
        <f t="shared" ca="1" si="204"/>
        <v>106.35679687499997</v>
      </c>
      <c r="FG84" s="25">
        <f t="shared" ca="1" si="205"/>
        <v>106.35679687499997</v>
      </c>
      <c r="FH84" s="25">
        <f t="shared" ca="1" si="206"/>
        <v>106.35679687499997</v>
      </c>
      <c r="FI84" s="25">
        <f t="shared" ca="1" si="207"/>
        <v>106.35679687499997</v>
      </c>
      <c r="FJ84" s="25">
        <f t="shared" ca="1" si="208"/>
        <v>106.35679687499997</v>
      </c>
      <c r="FK84" s="25">
        <f t="shared" ca="1" si="209"/>
        <v>106.35679687499997</v>
      </c>
      <c r="FL84" s="25">
        <f t="shared" ca="1" si="210"/>
        <v>106.35679687499997</v>
      </c>
      <c r="FM84" s="25">
        <f t="shared" ca="1" si="211"/>
        <v>106.35679687499997</v>
      </c>
    </row>
    <row r="85" spans="1:169" ht="15" customHeight="1">
      <c r="C85" s="307" t="s">
        <v>3</v>
      </c>
      <c r="D85" s="312" t="b">
        <v>0</v>
      </c>
      <c r="E85" s="312" t="b">
        <v>1</v>
      </c>
      <c r="F85" s="227" t="s">
        <v>131</v>
      </c>
      <c r="G85" s="175"/>
      <c r="H85" s="25">
        <f t="shared" ca="1" si="214"/>
        <v>144.72594000000001</v>
      </c>
      <c r="I85" s="25">
        <f t="shared" ca="1" si="214"/>
        <v>151.96223700000004</v>
      </c>
      <c r="J85" s="25">
        <f t="shared" ca="1" si="214"/>
        <v>159.56034885000008</v>
      </c>
      <c r="K85" s="25">
        <f t="shared" ca="1" si="214"/>
        <v>167.53836629250009</v>
      </c>
      <c r="L85" s="25">
        <f t="shared" ca="1" si="214"/>
        <v>175.91528460712513</v>
      </c>
      <c r="M85" s="25">
        <f t="shared" ca="1" si="214"/>
        <v>184.71104883748146</v>
      </c>
      <c r="O85" s="222">
        <v>0</v>
      </c>
      <c r="P85" s="222">
        <v>0</v>
      </c>
      <c r="Q85" s="222">
        <v>0</v>
      </c>
      <c r="R85" s="222">
        <v>0</v>
      </c>
      <c r="S85" s="222">
        <v>68.180960000000013</v>
      </c>
      <c r="T85" s="222">
        <v>0</v>
      </c>
      <c r="U85" s="222">
        <v>0</v>
      </c>
      <c r="V85" s="222">
        <v>0</v>
      </c>
      <c r="W85" s="222">
        <v>76.544979999999995</v>
      </c>
      <c r="X85" s="222">
        <v>0</v>
      </c>
      <c r="Y85" s="222">
        <v>0</v>
      </c>
      <c r="Z85" s="222">
        <v>0</v>
      </c>
      <c r="AA85" s="222">
        <v>12.663519750000001</v>
      </c>
      <c r="AB85" s="222">
        <v>12.663519750000001</v>
      </c>
      <c r="AC85" s="222">
        <v>12.663519750000001</v>
      </c>
      <c r="AD85" s="222">
        <v>12.663519750000001</v>
      </c>
      <c r="AE85" s="222">
        <v>12.663519750000001</v>
      </c>
      <c r="AF85" s="222">
        <v>12.663519750000001</v>
      </c>
      <c r="AG85" s="222">
        <v>12.663519750000001</v>
      </c>
      <c r="AH85" s="222">
        <v>12.663519750000001</v>
      </c>
      <c r="AI85" s="222">
        <v>12.663519750000001</v>
      </c>
      <c r="AJ85" s="222">
        <v>12.663519750000001</v>
      </c>
      <c r="AK85" s="222">
        <v>12.663519750000001</v>
      </c>
      <c r="AL85" s="222">
        <v>12.663519750000001</v>
      </c>
      <c r="AM85" s="222">
        <v>13.296695737500004</v>
      </c>
      <c r="AN85" s="222">
        <v>13.296695737500004</v>
      </c>
      <c r="AO85" s="222">
        <v>13.296695737500004</v>
      </c>
      <c r="AP85" s="222">
        <v>13.296695737500004</v>
      </c>
      <c r="AQ85" s="222">
        <v>13.296695737500004</v>
      </c>
      <c r="AR85" s="222">
        <v>13.296695737500004</v>
      </c>
      <c r="AS85" s="222">
        <v>13.296695737500004</v>
      </c>
      <c r="AT85" s="222">
        <v>13.296695737500004</v>
      </c>
      <c r="AU85" s="222">
        <v>13.296695737500004</v>
      </c>
      <c r="AV85" s="222">
        <v>13.296695737500004</v>
      </c>
      <c r="AW85" s="222">
        <v>13.296695737500004</v>
      </c>
      <c r="AX85" s="222">
        <v>13.296695737500004</v>
      </c>
      <c r="AY85" s="222">
        <v>13.961530524375007</v>
      </c>
      <c r="AZ85" s="222">
        <v>13.961530524375007</v>
      </c>
      <c r="BA85" s="222">
        <v>13.961530524375007</v>
      </c>
      <c r="BB85" s="222">
        <v>13.961530524375007</v>
      </c>
      <c r="BC85" s="222">
        <v>13.961530524375007</v>
      </c>
      <c r="BD85" s="222">
        <v>13.961530524375007</v>
      </c>
      <c r="BE85" s="222">
        <v>13.961530524375007</v>
      </c>
      <c r="BF85" s="222">
        <v>13.961530524375007</v>
      </c>
      <c r="BG85" s="222">
        <v>13.961530524375007</v>
      </c>
      <c r="BH85" s="222">
        <v>13.961530524375007</v>
      </c>
      <c r="BI85" s="222">
        <v>13.961530524375007</v>
      </c>
      <c r="BJ85" s="222">
        <v>13.961530524375007</v>
      </c>
      <c r="BK85" s="222">
        <v>14.659607050593758</v>
      </c>
      <c r="BL85" s="222">
        <v>14.659607050593758</v>
      </c>
      <c r="BM85" s="222">
        <v>14.659607050593758</v>
      </c>
      <c r="BN85" s="222">
        <v>14.659607050593758</v>
      </c>
      <c r="BO85" s="222">
        <v>14.659607050593758</v>
      </c>
      <c r="BP85" s="222">
        <v>14.659607050593758</v>
      </c>
      <c r="BQ85" s="222">
        <v>14.659607050593758</v>
      </c>
      <c r="BR85" s="222">
        <v>14.659607050593758</v>
      </c>
      <c r="BS85" s="222">
        <v>14.659607050593758</v>
      </c>
      <c r="BT85" s="222">
        <v>14.659607050593758</v>
      </c>
      <c r="BU85" s="222">
        <v>14.659607050593758</v>
      </c>
      <c r="BV85" s="222">
        <v>14.659607050593758</v>
      </c>
      <c r="BW85" s="222">
        <v>15.39258740312345</v>
      </c>
      <c r="BX85" s="222">
        <v>15.39258740312345</v>
      </c>
      <c r="BY85" s="222">
        <v>15.39258740312345</v>
      </c>
      <c r="BZ85" s="222">
        <v>15.39258740312345</v>
      </c>
      <c r="CA85" s="222">
        <v>15.39258740312345</v>
      </c>
      <c r="CB85" s="222">
        <v>15.39258740312345</v>
      </c>
      <c r="CC85" s="222">
        <v>15.39258740312345</v>
      </c>
      <c r="CD85" s="222">
        <v>15.39258740312345</v>
      </c>
      <c r="CE85" s="222">
        <v>15.39258740312345</v>
      </c>
      <c r="CF85" s="222">
        <v>15.39258740312345</v>
      </c>
      <c r="CG85" s="222">
        <v>15.39258740312345</v>
      </c>
      <c r="CH85" s="222">
        <v>15.39258740312345</v>
      </c>
      <c r="CJ85" s="285">
        <v>0</v>
      </c>
      <c r="CK85" s="286">
        <v>1</v>
      </c>
      <c r="CM85" s="25">
        <f t="shared" ca="1" si="215"/>
        <v>144.72594000000001</v>
      </c>
      <c r="CN85" s="25">
        <f t="shared" ca="1" si="215"/>
        <v>151.96223700000004</v>
      </c>
      <c r="CO85" s="25">
        <f t="shared" ca="1" si="215"/>
        <v>159.56034885000008</v>
      </c>
      <c r="CP85" s="25">
        <f t="shared" ca="1" si="215"/>
        <v>167.53836629250009</v>
      </c>
      <c r="CQ85" s="25">
        <f t="shared" ca="1" si="215"/>
        <v>175.91528460712513</v>
      </c>
      <c r="CR85" s="25">
        <f t="shared" ca="1" si="215"/>
        <v>184.71104883748146</v>
      </c>
      <c r="CT85" s="25">
        <f t="shared" ca="1" si="140"/>
        <v>0</v>
      </c>
      <c r="CU85" s="25">
        <f t="shared" ca="1" si="141"/>
        <v>0</v>
      </c>
      <c r="CV85" s="25">
        <f t="shared" ca="1" si="142"/>
        <v>0</v>
      </c>
      <c r="CW85" s="25">
        <f t="shared" ca="1" si="143"/>
        <v>0</v>
      </c>
      <c r="CX85" s="25">
        <f t="shared" ca="1" si="144"/>
        <v>68.180960000000013</v>
      </c>
      <c r="CY85" s="25">
        <f t="shared" ca="1" si="145"/>
        <v>0</v>
      </c>
      <c r="CZ85" s="25">
        <f t="shared" ca="1" si="146"/>
        <v>0</v>
      </c>
      <c r="DA85" s="25">
        <f t="shared" ca="1" si="147"/>
        <v>0</v>
      </c>
      <c r="DB85" s="25">
        <f t="shared" ca="1" si="148"/>
        <v>76.544979999999995</v>
      </c>
      <c r="DC85" s="25">
        <f t="shared" ca="1" si="149"/>
        <v>0</v>
      </c>
      <c r="DD85" s="25">
        <f t="shared" ca="1" si="150"/>
        <v>0</v>
      </c>
      <c r="DE85" s="25">
        <f t="shared" ca="1" si="151"/>
        <v>0</v>
      </c>
      <c r="DF85" s="25">
        <f t="shared" ca="1" si="152"/>
        <v>12.663519750000001</v>
      </c>
      <c r="DG85" s="25">
        <f t="shared" ca="1" si="153"/>
        <v>12.663519750000001</v>
      </c>
      <c r="DH85" s="25">
        <f t="shared" ca="1" si="154"/>
        <v>12.663519750000001</v>
      </c>
      <c r="DI85" s="25">
        <f t="shared" ca="1" si="155"/>
        <v>12.663519750000001</v>
      </c>
      <c r="DJ85" s="25">
        <f t="shared" ca="1" si="156"/>
        <v>12.663519750000001</v>
      </c>
      <c r="DK85" s="25">
        <f t="shared" ca="1" si="157"/>
        <v>12.663519750000001</v>
      </c>
      <c r="DL85" s="25">
        <f t="shared" ca="1" si="158"/>
        <v>12.663519750000001</v>
      </c>
      <c r="DM85" s="25">
        <f t="shared" ca="1" si="159"/>
        <v>12.663519750000001</v>
      </c>
      <c r="DN85" s="25">
        <f t="shared" ca="1" si="160"/>
        <v>12.663519750000001</v>
      </c>
      <c r="DO85" s="25">
        <f t="shared" ca="1" si="161"/>
        <v>12.663519750000001</v>
      </c>
      <c r="DP85" s="25">
        <f t="shared" ca="1" si="162"/>
        <v>12.663519750000001</v>
      </c>
      <c r="DQ85" s="25">
        <f t="shared" ca="1" si="163"/>
        <v>12.663519750000001</v>
      </c>
      <c r="DR85" s="25">
        <f t="shared" ca="1" si="164"/>
        <v>13.296695737500004</v>
      </c>
      <c r="DS85" s="25">
        <f t="shared" ca="1" si="165"/>
        <v>13.296695737500004</v>
      </c>
      <c r="DT85" s="25">
        <f t="shared" ca="1" si="166"/>
        <v>13.296695737500004</v>
      </c>
      <c r="DU85" s="25">
        <f t="shared" ca="1" si="167"/>
        <v>13.296695737500004</v>
      </c>
      <c r="DV85" s="25">
        <f t="shared" ca="1" si="168"/>
        <v>13.296695737500004</v>
      </c>
      <c r="DW85" s="25">
        <f t="shared" ca="1" si="169"/>
        <v>13.296695737500004</v>
      </c>
      <c r="DX85" s="25">
        <f t="shared" ca="1" si="170"/>
        <v>13.296695737500004</v>
      </c>
      <c r="DY85" s="25">
        <f t="shared" ca="1" si="171"/>
        <v>13.296695737500004</v>
      </c>
      <c r="DZ85" s="25">
        <f t="shared" ca="1" si="172"/>
        <v>13.296695737500004</v>
      </c>
      <c r="EA85" s="25">
        <f t="shared" ca="1" si="173"/>
        <v>13.296695737500004</v>
      </c>
      <c r="EB85" s="25">
        <f t="shared" ca="1" si="174"/>
        <v>13.296695737500004</v>
      </c>
      <c r="EC85" s="25">
        <f t="shared" ca="1" si="175"/>
        <v>13.296695737500004</v>
      </c>
      <c r="ED85" s="25">
        <f t="shared" ca="1" si="176"/>
        <v>13.961530524375007</v>
      </c>
      <c r="EE85" s="25">
        <f t="shared" ca="1" si="177"/>
        <v>13.961530524375007</v>
      </c>
      <c r="EF85" s="25">
        <f t="shared" ca="1" si="178"/>
        <v>13.961530524375007</v>
      </c>
      <c r="EG85" s="25">
        <f t="shared" ca="1" si="179"/>
        <v>13.961530524375007</v>
      </c>
      <c r="EH85" s="25">
        <f t="shared" ca="1" si="180"/>
        <v>13.961530524375007</v>
      </c>
      <c r="EI85" s="25">
        <f t="shared" ca="1" si="181"/>
        <v>13.961530524375007</v>
      </c>
      <c r="EJ85" s="25">
        <f t="shared" ca="1" si="182"/>
        <v>13.961530524375007</v>
      </c>
      <c r="EK85" s="25">
        <f t="shared" ca="1" si="183"/>
        <v>13.961530524375007</v>
      </c>
      <c r="EL85" s="25">
        <f t="shared" ca="1" si="184"/>
        <v>13.961530524375007</v>
      </c>
      <c r="EM85" s="25">
        <f t="shared" ca="1" si="185"/>
        <v>13.961530524375007</v>
      </c>
      <c r="EN85" s="25">
        <f t="shared" ca="1" si="186"/>
        <v>13.961530524375007</v>
      </c>
      <c r="EO85" s="25">
        <f t="shared" ca="1" si="187"/>
        <v>13.961530524375007</v>
      </c>
      <c r="EP85" s="25">
        <f t="shared" ca="1" si="188"/>
        <v>14.659607050593758</v>
      </c>
      <c r="EQ85" s="25">
        <f t="shared" ca="1" si="189"/>
        <v>14.659607050593758</v>
      </c>
      <c r="ER85" s="25">
        <f t="shared" ca="1" si="190"/>
        <v>14.659607050593758</v>
      </c>
      <c r="ES85" s="25">
        <f t="shared" ca="1" si="191"/>
        <v>14.659607050593758</v>
      </c>
      <c r="ET85" s="25">
        <f t="shared" ca="1" si="192"/>
        <v>14.659607050593758</v>
      </c>
      <c r="EU85" s="25">
        <f t="shared" ca="1" si="193"/>
        <v>14.659607050593758</v>
      </c>
      <c r="EV85" s="25">
        <f t="shared" ca="1" si="194"/>
        <v>14.659607050593758</v>
      </c>
      <c r="EW85" s="25">
        <f t="shared" ca="1" si="195"/>
        <v>14.659607050593758</v>
      </c>
      <c r="EX85" s="25">
        <f t="shared" ca="1" si="196"/>
        <v>14.659607050593758</v>
      </c>
      <c r="EY85" s="25">
        <f t="shared" ca="1" si="197"/>
        <v>14.659607050593758</v>
      </c>
      <c r="EZ85" s="25">
        <f t="shared" ca="1" si="198"/>
        <v>14.659607050593758</v>
      </c>
      <c r="FA85" s="25">
        <f t="shared" ca="1" si="199"/>
        <v>14.659607050593758</v>
      </c>
      <c r="FB85" s="25">
        <f t="shared" ca="1" si="200"/>
        <v>15.39258740312345</v>
      </c>
      <c r="FC85" s="25">
        <f t="shared" ca="1" si="201"/>
        <v>15.39258740312345</v>
      </c>
      <c r="FD85" s="25">
        <f t="shared" ca="1" si="202"/>
        <v>15.39258740312345</v>
      </c>
      <c r="FE85" s="25">
        <f t="shared" ca="1" si="203"/>
        <v>15.39258740312345</v>
      </c>
      <c r="FF85" s="25">
        <f t="shared" ca="1" si="204"/>
        <v>15.39258740312345</v>
      </c>
      <c r="FG85" s="25">
        <f t="shared" ca="1" si="205"/>
        <v>15.39258740312345</v>
      </c>
      <c r="FH85" s="25">
        <f t="shared" ca="1" si="206"/>
        <v>15.39258740312345</v>
      </c>
      <c r="FI85" s="25">
        <f t="shared" ca="1" si="207"/>
        <v>15.39258740312345</v>
      </c>
      <c r="FJ85" s="25">
        <f t="shared" ca="1" si="208"/>
        <v>15.39258740312345</v>
      </c>
      <c r="FK85" s="25">
        <f t="shared" ca="1" si="209"/>
        <v>15.39258740312345</v>
      </c>
      <c r="FL85" s="25">
        <f t="shared" ca="1" si="210"/>
        <v>15.39258740312345</v>
      </c>
      <c r="FM85" s="25">
        <f t="shared" ca="1" si="211"/>
        <v>15.39258740312345</v>
      </c>
    </row>
    <row r="86" spans="1:169" ht="15" customHeight="1">
      <c r="C86" s="307" t="s">
        <v>3</v>
      </c>
      <c r="D86" s="312" t="b">
        <v>0</v>
      </c>
      <c r="E86" s="312" t="b">
        <v>0</v>
      </c>
      <c r="F86" s="227" t="s">
        <v>132</v>
      </c>
      <c r="G86" s="175"/>
      <c r="H86" s="25">
        <f t="shared" ca="1" si="214"/>
        <v>0</v>
      </c>
      <c r="I86" s="25">
        <f t="shared" ca="1" si="214"/>
        <v>0</v>
      </c>
      <c r="J86" s="25">
        <f t="shared" ca="1" si="214"/>
        <v>0</v>
      </c>
      <c r="K86" s="25">
        <f t="shared" ca="1" si="214"/>
        <v>0</v>
      </c>
      <c r="L86" s="25">
        <f t="shared" ca="1" si="214"/>
        <v>0</v>
      </c>
      <c r="M86" s="25">
        <f t="shared" ca="1" si="214"/>
        <v>0</v>
      </c>
      <c r="O86" s="222">
        <v>0</v>
      </c>
      <c r="P86" s="222">
        <v>0</v>
      </c>
      <c r="Q86" s="222">
        <v>0</v>
      </c>
      <c r="R86" s="222">
        <v>0</v>
      </c>
      <c r="S86" s="222">
        <v>0</v>
      </c>
      <c r="T86" s="222">
        <v>0</v>
      </c>
      <c r="U86" s="222">
        <v>0</v>
      </c>
      <c r="V86" s="222">
        <v>0</v>
      </c>
      <c r="W86" s="222">
        <v>0</v>
      </c>
      <c r="X86" s="222">
        <v>0</v>
      </c>
      <c r="Y86" s="222">
        <v>0</v>
      </c>
      <c r="Z86" s="222">
        <v>0</v>
      </c>
      <c r="AA86" s="222">
        <v>0</v>
      </c>
      <c r="AB86" s="222">
        <v>0</v>
      </c>
      <c r="AC86" s="222">
        <v>0</v>
      </c>
      <c r="AD86" s="222">
        <v>0</v>
      </c>
      <c r="AE86" s="222">
        <v>0</v>
      </c>
      <c r="AF86" s="222">
        <v>0</v>
      </c>
      <c r="AG86" s="222">
        <v>0</v>
      </c>
      <c r="AH86" s="222">
        <v>0</v>
      </c>
      <c r="AI86" s="222">
        <v>0</v>
      </c>
      <c r="AJ86" s="222">
        <v>0</v>
      </c>
      <c r="AK86" s="222">
        <v>0</v>
      </c>
      <c r="AL86" s="222">
        <v>0</v>
      </c>
      <c r="AM86" s="222">
        <v>0</v>
      </c>
      <c r="AN86" s="222">
        <v>0</v>
      </c>
      <c r="AO86" s="222">
        <v>0</v>
      </c>
      <c r="AP86" s="222">
        <v>0</v>
      </c>
      <c r="AQ86" s="222">
        <v>0</v>
      </c>
      <c r="AR86" s="222">
        <v>0</v>
      </c>
      <c r="AS86" s="222">
        <v>0</v>
      </c>
      <c r="AT86" s="222">
        <v>0</v>
      </c>
      <c r="AU86" s="222">
        <v>0</v>
      </c>
      <c r="AV86" s="222">
        <v>0</v>
      </c>
      <c r="AW86" s="222">
        <v>0</v>
      </c>
      <c r="AX86" s="222">
        <v>0</v>
      </c>
      <c r="AY86" s="222">
        <v>0</v>
      </c>
      <c r="AZ86" s="222">
        <v>0</v>
      </c>
      <c r="BA86" s="222">
        <v>0</v>
      </c>
      <c r="BB86" s="222">
        <v>0</v>
      </c>
      <c r="BC86" s="222">
        <v>0</v>
      </c>
      <c r="BD86" s="222">
        <v>0</v>
      </c>
      <c r="BE86" s="222">
        <v>0</v>
      </c>
      <c r="BF86" s="222">
        <v>0</v>
      </c>
      <c r="BG86" s="222">
        <v>0</v>
      </c>
      <c r="BH86" s="222">
        <v>0</v>
      </c>
      <c r="BI86" s="222">
        <v>0</v>
      </c>
      <c r="BJ86" s="222">
        <v>0</v>
      </c>
      <c r="BK86" s="222">
        <v>0</v>
      </c>
      <c r="BL86" s="222">
        <v>0</v>
      </c>
      <c r="BM86" s="222">
        <v>0</v>
      </c>
      <c r="BN86" s="222">
        <v>0</v>
      </c>
      <c r="BO86" s="222">
        <v>0</v>
      </c>
      <c r="BP86" s="222">
        <v>0</v>
      </c>
      <c r="BQ86" s="222">
        <v>0</v>
      </c>
      <c r="BR86" s="222">
        <v>0</v>
      </c>
      <c r="BS86" s="222">
        <v>0</v>
      </c>
      <c r="BT86" s="222">
        <v>0</v>
      </c>
      <c r="BU86" s="222">
        <v>0</v>
      </c>
      <c r="BV86" s="222">
        <v>0</v>
      </c>
      <c r="BW86" s="222">
        <v>0</v>
      </c>
      <c r="BX86" s="222">
        <v>0</v>
      </c>
      <c r="BY86" s="222">
        <v>0</v>
      </c>
      <c r="BZ86" s="222">
        <v>0</v>
      </c>
      <c r="CA86" s="222">
        <v>0</v>
      </c>
      <c r="CB86" s="222">
        <v>0</v>
      </c>
      <c r="CC86" s="222">
        <v>0</v>
      </c>
      <c r="CD86" s="222">
        <v>0</v>
      </c>
      <c r="CE86" s="222">
        <v>0</v>
      </c>
      <c r="CF86" s="222">
        <v>0</v>
      </c>
      <c r="CG86" s="222">
        <v>0</v>
      </c>
      <c r="CH86" s="222">
        <v>0</v>
      </c>
      <c r="CJ86" s="285">
        <v>0</v>
      </c>
      <c r="CK86" s="286">
        <v>1</v>
      </c>
      <c r="CM86" s="25">
        <f t="shared" ca="1" si="215"/>
        <v>0</v>
      </c>
      <c r="CN86" s="25">
        <f t="shared" ca="1" si="215"/>
        <v>0</v>
      </c>
      <c r="CO86" s="25">
        <f t="shared" ca="1" si="215"/>
        <v>0</v>
      </c>
      <c r="CP86" s="25">
        <f t="shared" ca="1" si="215"/>
        <v>0</v>
      </c>
      <c r="CQ86" s="25">
        <f t="shared" ca="1" si="215"/>
        <v>0</v>
      </c>
      <c r="CR86" s="25">
        <f t="shared" ca="1" si="215"/>
        <v>0</v>
      </c>
      <c r="CT86" s="25">
        <f t="shared" ca="1" si="140"/>
        <v>0</v>
      </c>
      <c r="CU86" s="25">
        <f t="shared" ca="1" si="141"/>
        <v>0</v>
      </c>
      <c r="CV86" s="25">
        <f t="shared" ca="1" si="142"/>
        <v>0</v>
      </c>
      <c r="CW86" s="25">
        <f t="shared" ca="1" si="143"/>
        <v>0</v>
      </c>
      <c r="CX86" s="25">
        <f t="shared" ca="1" si="144"/>
        <v>0</v>
      </c>
      <c r="CY86" s="25">
        <f t="shared" ca="1" si="145"/>
        <v>0</v>
      </c>
      <c r="CZ86" s="25">
        <f t="shared" ca="1" si="146"/>
        <v>0</v>
      </c>
      <c r="DA86" s="25">
        <f t="shared" ca="1" si="147"/>
        <v>0</v>
      </c>
      <c r="DB86" s="25">
        <f t="shared" ca="1" si="148"/>
        <v>0</v>
      </c>
      <c r="DC86" s="25">
        <f t="shared" ca="1" si="149"/>
        <v>0</v>
      </c>
      <c r="DD86" s="25">
        <f t="shared" ca="1" si="150"/>
        <v>0</v>
      </c>
      <c r="DE86" s="25">
        <f t="shared" ca="1" si="151"/>
        <v>0</v>
      </c>
      <c r="DF86" s="25">
        <f t="shared" ca="1" si="152"/>
        <v>0</v>
      </c>
      <c r="DG86" s="25">
        <f t="shared" ca="1" si="153"/>
        <v>0</v>
      </c>
      <c r="DH86" s="25">
        <f t="shared" ca="1" si="154"/>
        <v>0</v>
      </c>
      <c r="DI86" s="25">
        <f t="shared" ca="1" si="155"/>
        <v>0</v>
      </c>
      <c r="DJ86" s="25">
        <f t="shared" ca="1" si="156"/>
        <v>0</v>
      </c>
      <c r="DK86" s="25">
        <f t="shared" ca="1" si="157"/>
        <v>0</v>
      </c>
      <c r="DL86" s="25">
        <f t="shared" ca="1" si="158"/>
        <v>0</v>
      </c>
      <c r="DM86" s="25">
        <f t="shared" ca="1" si="159"/>
        <v>0</v>
      </c>
      <c r="DN86" s="25">
        <f t="shared" ca="1" si="160"/>
        <v>0</v>
      </c>
      <c r="DO86" s="25">
        <f t="shared" ca="1" si="161"/>
        <v>0</v>
      </c>
      <c r="DP86" s="25">
        <f t="shared" ca="1" si="162"/>
        <v>0</v>
      </c>
      <c r="DQ86" s="25">
        <f t="shared" ca="1" si="163"/>
        <v>0</v>
      </c>
      <c r="DR86" s="25">
        <f t="shared" ca="1" si="164"/>
        <v>0</v>
      </c>
      <c r="DS86" s="25">
        <f t="shared" ca="1" si="165"/>
        <v>0</v>
      </c>
      <c r="DT86" s="25">
        <f t="shared" ca="1" si="166"/>
        <v>0</v>
      </c>
      <c r="DU86" s="25">
        <f t="shared" ca="1" si="167"/>
        <v>0</v>
      </c>
      <c r="DV86" s="25">
        <f t="shared" ca="1" si="168"/>
        <v>0</v>
      </c>
      <c r="DW86" s="25">
        <f t="shared" ca="1" si="169"/>
        <v>0</v>
      </c>
      <c r="DX86" s="25">
        <f t="shared" ca="1" si="170"/>
        <v>0</v>
      </c>
      <c r="DY86" s="25">
        <f t="shared" ca="1" si="171"/>
        <v>0</v>
      </c>
      <c r="DZ86" s="25">
        <f t="shared" ca="1" si="172"/>
        <v>0</v>
      </c>
      <c r="EA86" s="25">
        <f t="shared" ca="1" si="173"/>
        <v>0</v>
      </c>
      <c r="EB86" s="25">
        <f t="shared" ca="1" si="174"/>
        <v>0</v>
      </c>
      <c r="EC86" s="25">
        <f t="shared" ca="1" si="175"/>
        <v>0</v>
      </c>
      <c r="ED86" s="25">
        <f t="shared" ca="1" si="176"/>
        <v>0</v>
      </c>
      <c r="EE86" s="25">
        <f t="shared" ca="1" si="177"/>
        <v>0</v>
      </c>
      <c r="EF86" s="25">
        <f t="shared" ca="1" si="178"/>
        <v>0</v>
      </c>
      <c r="EG86" s="25">
        <f t="shared" ca="1" si="179"/>
        <v>0</v>
      </c>
      <c r="EH86" s="25">
        <f t="shared" ca="1" si="180"/>
        <v>0</v>
      </c>
      <c r="EI86" s="25">
        <f t="shared" ca="1" si="181"/>
        <v>0</v>
      </c>
      <c r="EJ86" s="25">
        <f t="shared" ca="1" si="182"/>
        <v>0</v>
      </c>
      <c r="EK86" s="25">
        <f t="shared" ca="1" si="183"/>
        <v>0</v>
      </c>
      <c r="EL86" s="25">
        <f t="shared" ca="1" si="184"/>
        <v>0</v>
      </c>
      <c r="EM86" s="25">
        <f t="shared" ca="1" si="185"/>
        <v>0</v>
      </c>
      <c r="EN86" s="25">
        <f t="shared" ca="1" si="186"/>
        <v>0</v>
      </c>
      <c r="EO86" s="25">
        <f t="shared" ca="1" si="187"/>
        <v>0</v>
      </c>
      <c r="EP86" s="25">
        <f t="shared" ca="1" si="188"/>
        <v>0</v>
      </c>
      <c r="EQ86" s="25">
        <f t="shared" ca="1" si="189"/>
        <v>0</v>
      </c>
      <c r="ER86" s="25">
        <f t="shared" ca="1" si="190"/>
        <v>0</v>
      </c>
      <c r="ES86" s="25">
        <f t="shared" ca="1" si="191"/>
        <v>0</v>
      </c>
      <c r="ET86" s="25">
        <f t="shared" ca="1" si="192"/>
        <v>0</v>
      </c>
      <c r="EU86" s="25">
        <f t="shared" ca="1" si="193"/>
        <v>0</v>
      </c>
      <c r="EV86" s="25">
        <f t="shared" ca="1" si="194"/>
        <v>0</v>
      </c>
      <c r="EW86" s="25">
        <f t="shared" ca="1" si="195"/>
        <v>0</v>
      </c>
      <c r="EX86" s="25">
        <f t="shared" ca="1" si="196"/>
        <v>0</v>
      </c>
      <c r="EY86" s="25">
        <f t="shared" ca="1" si="197"/>
        <v>0</v>
      </c>
      <c r="EZ86" s="25">
        <f t="shared" ca="1" si="198"/>
        <v>0</v>
      </c>
      <c r="FA86" s="25">
        <f t="shared" ca="1" si="199"/>
        <v>0</v>
      </c>
      <c r="FB86" s="25">
        <f t="shared" ca="1" si="200"/>
        <v>0</v>
      </c>
      <c r="FC86" s="25">
        <f t="shared" ca="1" si="201"/>
        <v>0</v>
      </c>
      <c r="FD86" s="25">
        <f t="shared" ca="1" si="202"/>
        <v>0</v>
      </c>
      <c r="FE86" s="25">
        <f t="shared" ca="1" si="203"/>
        <v>0</v>
      </c>
      <c r="FF86" s="25">
        <f t="shared" ca="1" si="204"/>
        <v>0</v>
      </c>
      <c r="FG86" s="25">
        <f t="shared" ca="1" si="205"/>
        <v>0</v>
      </c>
      <c r="FH86" s="25">
        <f t="shared" ca="1" si="206"/>
        <v>0</v>
      </c>
      <c r="FI86" s="25">
        <f t="shared" ca="1" si="207"/>
        <v>0</v>
      </c>
      <c r="FJ86" s="25">
        <f t="shared" ca="1" si="208"/>
        <v>0</v>
      </c>
      <c r="FK86" s="25">
        <f t="shared" ca="1" si="209"/>
        <v>0</v>
      </c>
      <c r="FL86" s="25">
        <f t="shared" ca="1" si="210"/>
        <v>0</v>
      </c>
      <c r="FM86" s="25">
        <f t="shared" ca="1" si="211"/>
        <v>0</v>
      </c>
    </row>
    <row r="87" spans="1:169" ht="15" customHeight="1">
      <c r="C87" s="307" t="s">
        <v>3</v>
      </c>
      <c r="D87" s="312" t="b">
        <v>0</v>
      </c>
      <c r="E87" s="312" t="b">
        <v>0</v>
      </c>
      <c r="F87" s="227" t="s">
        <v>133</v>
      </c>
      <c r="G87" s="175"/>
      <c r="H87" s="25">
        <f t="shared" ca="1" si="214"/>
        <v>20.003</v>
      </c>
      <c r="I87" s="25">
        <f t="shared" ca="1" si="214"/>
        <v>21.003150000000005</v>
      </c>
      <c r="J87" s="25">
        <f t="shared" ca="1" si="214"/>
        <v>22.053307500000003</v>
      </c>
      <c r="K87" s="25">
        <f t="shared" ca="1" si="214"/>
        <v>23.155972875000007</v>
      </c>
      <c r="L87" s="25">
        <f t="shared" ca="1" si="214"/>
        <v>24.313771518750013</v>
      </c>
      <c r="M87" s="25">
        <f t="shared" ca="1" si="214"/>
        <v>25.529460094687508</v>
      </c>
      <c r="O87" s="222">
        <v>1.6930000000000001</v>
      </c>
      <c r="P87" s="222">
        <v>3.3039999999999998</v>
      </c>
      <c r="Q87" s="222">
        <v>1.234</v>
      </c>
      <c r="R87" s="222">
        <v>1.5129999999999999</v>
      </c>
      <c r="S87" s="222">
        <v>1.3240000000000001</v>
      </c>
      <c r="T87" s="222">
        <v>1.1439999999999999</v>
      </c>
      <c r="U87" s="222">
        <v>1.1619999999999999</v>
      </c>
      <c r="V87" s="222">
        <v>1.5760000000000001</v>
      </c>
      <c r="W87" s="222">
        <v>1.4590000000000001</v>
      </c>
      <c r="X87" s="222">
        <v>1.5940000000000001</v>
      </c>
      <c r="Y87" s="222">
        <v>2</v>
      </c>
      <c r="Z87" s="222">
        <v>2</v>
      </c>
      <c r="AA87" s="222">
        <v>1.7502625000000001</v>
      </c>
      <c r="AB87" s="222">
        <v>1.7502625000000001</v>
      </c>
      <c r="AC87" s="222">
        <v>1.7502625000000001</v>
      </c>
      <c r="AD87" s="222">
        <v>1.7502625000000001</v>
      </c>
      <c r="AE87" s="222">
        <v>1.7502625000000001</v>
      </c>
      <c r="AF87" s="222">
        <v>1.7502625000000001</v>
      </c>
      <c r="AG87" s="222">
        <v>1.7502625000000001</v>
      </c>
      <c r="AH87" s="222">
        <v>1.7502625000000001</v>
      </c>
      <c r="AI87" s="222">
        <v>1.7502625000000001</v>
      </c>
      <c r="AJ87" s="222">
        <v>1.7502625000000001</v>
      </c>
      <c r="AK87" s="222">
        <v>1.7502625000000001</v>
      </c>
      <c r="AL87" s="222">
        <v>1.7502625000000001</v>
      </c>
      <c r="AM87" s="222">
        <v>1.8377756250000006</v>
      </c>
      <c r="AN87" s="222">
        <v>1.8377756250000006</v>
      </c>
      <c r="AO87" s="222">
        <v>1.8377756250000006</v>
      </c>
      <c r="AP87" s="222">
        <v>1.8377756250000006</v>
      </c>
      <c r="AQ87" s="222">
        <v>1.8377756250000006</v>
      </c>
      <c r="AR87" s="222">
        <v>1.8377756250000006</v>
      </c>
      <c r="AS87" s="222">
        <v>1.8377756250000006</v>
      </c>
      <c r="AT87" s="222">
        <v>1.8377756250000006</v>
      </c>
      <c r="AU87" s="222">
        <v>1.8377756250000006</v>
      </c>
      <c r="AV87" s="222">
        <v>1.8377756250000006</v>
      </c>
      <c r="AW87" s="222">
        <v>1.8377756250000006</v>
      </c>
      <c r="AX87" s="222">
        <v>1.8377756250000006</v>
      </c>
      <c r="AY87" s="222">
        <v>1.9296644062500004</v>
      </c>
      <c r="AZ87" s="222">
        <v>1.9296644062500004</v>
      </c>
      <c r="BA87" s="222">
        <v>1.9296644062500004</v>
      </c>
      <c r="BB87" s="222">
        <v>1.9296644062500004</v>
      </c>
      <c r="BC87" s="222">
        <v>1.9296644062500004</v>
      </c>
      <c r="BD87" s="222">
        <v>1.9296644062500004</v>
      </c>
      <c r="BE87" s="222">
        <v>1.9296644062500004</v>
      </c>
      <c r="BF87" s="222">
        <v>1.9296644062500004</v>
      </c>
      <c r="BG87" s="222">
        <v>1.9296644062500004</v>
      </c>
      <c r="BH87" s="222">
        <v>1.9296644062500004</v>
      </c>
      <c r="BI87" s="222">
        <v>1.9296644062500004</v>
      </c>
      <c r="BJ87" s="222">
        <v>1.9296644062500004</v>
      </c>
      <c r="BK87" s="222">
        <v>2.0261476265625009</v>
      </c>
      <c r="BL87" s="222">
        <v>2.0261476265625009</v>
      </c>
      <c r="BM87" s="222">
        <v>2.0261476265625009</v>
      </c>
      <c r="BN87" s="222">
        <v>2.0261476265625009</v>
      </c>
      <c r="BO87" s="222">
        <v>2.0261476265625009</v>
      </c>
      <c r="BP87" s="222">
        <v>2.0261476265625009</v>
      </c>
      <c r="BQ87" s="222">
        <v>2.0261476265625009</v>
      </c>
      <c r="BR87" s="222">
        <v>2.0261476265625009</v>
      </c>
      <c r="BS87" s="222">
        <v>2.0261476265625009</v>
      </c>
      <c r="BT87" s="222">
        <v>2.0261476265625009</v>
      </c>
      <c r="BU87" s="222">
        <v>2.0261476265625009</v>
      </c>
      <c r="BV87" s="222">
        <v>2.0261476265625009</v>
      </c>
      <c r="BW87" s="222">
        <v>2.1274550078906262</v>
      </c>
      <c r="BX87" s="222">
        <v>2.1274550078906262</v>
      </c>
      <c r="BY87" s="222">
        <v>2.1274550078906262</v>
      </c>
      <c r="BZ87" s="222">
        <v>2.1274550078906262</v>
      </c>
      <c r="CA87" s="222">
        <v>2.1274550078906262</v>
      </c>
      <c r="CB87" s="222">
        <v>2.1274550078906262</v>
      </c>
      <c r="CC87" s="222">
        <v>2.1274550078906262</v>
      </c>
      <c r="CD87" s="222">
        <v>2.1274550078906262</v>
      </c>
      <c r="CE87" s="222">
        <v>2.1274550078906262</v>
      </c>
      <c r="CF87" s="222">
        <v>2.1274550078906262</v>
      </c>
      <c r="CG87" s="222">
        <v>2.1274550078906262</v>
      </c>
      <c r="CH87" s="222">
        <v>2.1274550078906262</v>
      </c>
      <c r="CJ87" s="285">
        <v>0</v>
      </c>
      <c r="CK87" s="286">
        <v>1</v>
      </c>
      <c r="CM87" s="25">
        <f t="shared" ca="1" si="215"/>
        <v>20.003</v>
      </c>
      <c r="CN87" s="25">
        <f t="shared" ca="1" si="215"/>
        <v>21.003150000000005</v>
      </c>
      <c r="CO87" s="25">
        <f t="shared" ca="1" si="215"/>
        <v>22.053307500000003</v>
      </c>
      <c r="CP87" s="25">
        <f t="shared" ca="1" si="215"/>
        <v>23.155972875000007</v>
      </c>
      <c r="CQ87" s="25">
        <f t="shared" ca="1" si="215"/>
        <v>24.313771518750013</v>
      </c>
      <c r="CR87" s="25">
        <f t="shared" ca="1" si="215"/>
        <v>25.529460094687508</v>
      </c>
      <c r="CT87" s="25">
        <f t="shared" ca="1" si="140"/>
        <v>1.6930000000000001</v>
      </c>
      <c r="CU87" s="25">
        <f t="shared" ca="1" si="141"/>
        <v>3.3039999999999998</v>
      </c>
      <c r="CV87" s="25">
        <f t="shared" ca="1" si="142"/>
        <v>1.234</v>
      </c>
      <c r="CW87" s="25">
        <f t="shared" ca="1" si="143"/>
        <v>1.5129999999999999</v>
      </c>
      <c r="CX87" s="25">
        <f t="shared" ca="1" si="144"/>
        <v>1.3240000000000001</v>
      </c>
      <c r="CY87" s="25">
        <f t="shared" ca="1" si="145"/>
        <v>1.1439999999999999</v>
      </c>
      <c r="CZ87" s="25">
        <f t="shared" ca="1" si="146"/>
        <v>1.1619999999999999</v>
      </c>
      <c r="DA87" s="25">
        <f t="shared" ca="1" si="147"/>
        <v>1.5760000000000001</v>
      </c>
      <c r="DB87" s="25">
        <f t="shared" ca="1" si="148"/>
        <v>1.4590000000000001</v>
      </c>
      <c r="DC87" s="25">
        <f t="shared" ca="1" si="149"/>
        <v>1.5940000000000001</v>
      </c>
      <c r="DD87" s="25">
        <f t="shared" ca="1" si="150"/>
        <v>2</v>
      </c>
      <c r="DE87" s="25">
        <f t="shared" ca="1" si="151"/>
        <v>2</v>
      </c>
      <c r="DF87" s="25">
        <f t="shared" ca="1" si="152"/>
        <v>1.7502625000000001</v>
      </c>
      <c r="DG87" s="25">
        <f t="shared" ca="1" si="153"/>
        <v>1.7502625000000001</v>
      </c>
      <c r="DH87" s="25">
        <f t="shared" ca="1" si="154"/>
        <v>1.7502625000000001</v>
      </c>
      <c r="DI87" s="25">
        <f t="shared" ca="1" si="155"/>
        <v>1.7502625000000001</v>
      </c>
      <c r="DJ87" s="25">
        <f t="shared" ca="1" si="156"/>
        <v>1.7502625000000001</v>
      </c>
      <c r="DK87" s="25">
        <f t="shared" ca="1" si="157"/>
        <v>1.7502625000000001</v>
      </c>
      <c r="DL87" s="25">
        <f t="shared" ca="1" si="158"/>
        <v>1.7502625000000001</v>
      </c>
      <c r="DM87" s="25">
        <f t="shared" ca="1" si="159"/>
        <v>1.7502625000000001</v>
      </c>
      <c r="DN87" s="25">
        <f t="shared" ca="1" si="160"/>
        <v>1.7502625000000001</v>
      </c>
      <c r="DO87" s="25">
        <f t="shared" ca="1" si="161"/>
        <v>1.7502625000000001</v>
      </c>
      <c r="DP87" s="25">
        <f t="shared" ca="1" si="162"/>
        <v>1.7502625000000001</v>
      </c>
      <c r="DQ87" s="25">
        <f t="shared" ca="1" si="163"/>
        <v>1.7502625000000001</v>
      </c>
      <c r="DR87" s="25">
        <f t="shared" ca="1" si="164"/>
        <v>1.8377756250000006</v>
      </c>
      <c r="DS87" s="25">
        <f t="shared" ca="1" si="165"/>
        <v>1.8377756250000006</v>
      </c>
      <c r="DT87" s="25">
        <f t="shared" ca="1" si="166"/>
        <v>1.8377756250000006</v>
      </c>
      <c r="DU87" s="25">
        <f t="shared" ca="1" si="167"/>
        <v>1.8377756250000006</v>
      </c>
      <c r="DV87" s="25">
        <f t="shared" ca="1" si="168"/>
        <v>1.8377756250000006</v>
      </c>
      <c r="DW87" s="25">
        <f t="shared" ca="1" si="169"/>
        <v>1.8377756250000006</v>
      </c>
      <c r="DX87" s="25">
        <f t="shared" ca="1" si="170"/>
        <v>1.8377756250000006</v>
      </c>
      <c r="DY87" s="25">
        <f t="shared" ca="1" si="171"/>
        <v>1.8377756250000006</v>
      </c>
      <c r="DZ87" s="25">
        <f t="shared" ca="1" si="172"/>
        <v>1.8377756250000006</v>
      </c>
      <c r="EA87" s="25">
        <f t="shared" ca="1" si="173"/>
        <v>1.8377756250000006</v>
      </c>
      <c r="EB87" s="25">
        <f t="shared" ca="1" si="174"/>
        <v>1.8377756250000006</v>
      </c>
      <c r="EC87" s="25">
        <f t="shared" ca="1" si="175"/>
        <v>1.8377756250000006</v>
      </c>
      <c r="ED87" s="25">
        <f t="shared" ca="1" si="176"/>
        <v>1.9296644062500004</v>
      </c>
      <c r="EE87" s="25">
        <f t="shared" ca="1" si="177"/>
        <v>1.9296644062500004</v>
      </c>
      <c r="EF87" s="25">
        <f t="shared" ca="1" si="178"/>
        <v>1.9296644062500004</v>
      </c>
      <c r="EG87" s="25">
        <f t="shared" ca="1" si="179"/>
        <v>1.9296644062500004</v>
      </c>
      <c r="EH87" s="25">
        <f t="shared" ca="1" si="180"/>
        <v>1.9296644062500004</v>
      </c>
      <c r="EI87" s="25">
        <f t="shared" ca="1" si="181"/>
        <v>1.9296644062500004</v>
      </c>
      <c r="EJ87" s="25">
        <f t="shared" ca="1" si="182"/>
        <v>1.9296644062500004</v>
      </c>
      <c r="EK87" s="25">
        <f t="shared" ca="1" si="183"/>
        <v>1.9296644062500004</v>
      </c>
      <c r="EL87" s="25">
        <f t="shared" ca="1" si="184"/>
        <v>1.9296644062500004</v>
      </c>
      <c r="EM87" s="25">
        <f t="shared" ca="1" si="185"/>
        <v>1.9296644062500004</v>
      </c>
      <c r="EN87" s="25">
        <f t="shared" ca="1" si="186"/>
        <v>1.9296644062500004</v>
      </c>
      <c r="EO87" s="25">
        <f t="shared" ca="1" si="187"/>
        <v>1.9296644062500004</v>
      </c>
      <c r="EP87" s="25">
        <f t="shared" ca="1" si="188"/>
        <v>2.0261476265625009</v>
      </c>
      <c r="EQ87" s="25">
        <f t="shared" ca="1" si="189"/>
        <v>2.0261476265625009</v>
      </c>
      <c r="ER87" s="25">
        <f t="shared" ca="1" si="190"/>
        <v>2.0261476265625009</v>
      </c>
      <c r="ES87" s="25">
        <f t="shared" ca="1" si="191"/>
        <v>2.0261476265625009</v>
      </c>
      <c r="ET87" s="25">
        <f t="shared" ca="1" si="192"/>
        <v>2.0261476265625009</v>
      </c>
      <c r="EU87" s="25">
        <f t="shared" ca="1" si="193"/>
        <v>2.0261476265625009</v>
      </c>
      <c r="EV87" s="25">
        <f t="shared" ca="1" si="194"/>
        <v>2.0261476265625009</v>
      </c>
      <c r="EW87" s="25">
        <f t="shared" ca="1" si="195"/>
        <v>2.0261476265625009</v>
      </c>
      <c r="EX87" s="25">
        <f t="shared" ca="1" si="196"/>
        <v>2.0261476265625009</v>
      </c>
      <c r="EY87" s="25">
        <f t="shared" ca="1" si="197"/>
        <v>2.0261476265625009</v>
      </c>
      <c r="EZ87" s="25">
        <f t="shared" ca="1" si="198"/>
        <v>2.0261476265625009</v>
      </c>
      <c r="FA87" s="25">
        <f t="shared" ca="1" si="199"/>
        <v>2.0261476265625009</v>
      </c>
      <c r="FB87" s="25">
        <f t="shared" ca="1" si="200"/>
        <v>2.1274550078906262</v>
      </c>
      <c r="FC87" s="25">
        <f t="shared" ca="1" si="201"/>
        <v>2.1274550078906262</v>
      </c>
      <c r="FD87" s="25">
        <f t="shared" ca="1" si="202"/>
        <v>2.1274550078906262</v>
      </c>
      <c r="FE87" s="25">
        <f t="shared" ca="1" si="203"/>
        <v>2.1274550078906262</v>
      </c>
      <c r="FF87" s="25">
        <f t="shared" ca="1" si="204"/>
        <v>2.1274550078906262</v>
      </c>
      <c r="FG87" s="25">
        <f t="shared" ca="1" si="205"/>
        <v>2.1274550078906262</v>
      </c>
      <c r="FH87" s="25">
        <f t="shared" ca="1" si="206"/>
        <v>2.1274550078906262</v>
      </c>
      <c r="FI87" s="25">
        <f t="shared" ca="1" si="207"/>
        <v>2.1274550078906262</v>
      </c>
      <c r="FJ87" s="25">
        <f t="shared" ca="1" si="208"/>
        <v>2.1274550078906262</v>
      </c>
      <c r="FK87" s="25">
        <f t="shared" ca="1" si="209"/>
        <v>2.1274550078906262</v>
      </c>
      <c r="FL87" s="25">
        <f t="shared" ca="1" si="210"/>
        <v>2.1274550078906262</v>
      </c>
      <c r="FM87" s="25">
        <f t="shared" ca="1" si="211"/>
        <v>2.1274550078906262</v>
      </c>
    </row>
    <row r="88" spans="1:169" ht="15" customHeight="1">
      <c r="C88" s="307" t="s">
        <v>3</v>
      </c>
      <c r="D88" s="312" t="b">
        <v>0</v>
      </c>
      <c r="E88" s="312" t="b">
        <v>0</v>
      </c>
      <c r="F88" s="227" t="s">
        <v>12</v>
      </c>
      <c r="G88" s="175"/>
      <c r="H88" s="25">
        <f t="shared" ca="1" si="214"/>
        <v>0</v>
      </c>
      <c r="I88" s="25">
        <f t="shared" ca="1" si="214"/>
        <v>0</v>
      </c>
      <c r="J88" s="25">
        <f t="shared" ca="1" si="214"/>
        <v>0</v>
      </c>
      <c r="K88" s="25">
        <f t="shared" ca="1" si="214"/>
        <v>0</v>
      </c>
      <c r="L88" s="25">
        <f t="shared" ca="1" si="214"/>
        <v>0</v>
      </c>
      <c r="M88" s="25">
        <f t="shared" ca="1" si="214"/>
        <v>0</v>
      </c>
      <c r="O88" s="222">
        <v>0</v>
      </c>
      <c r="P88" s="222">
        <v>0</v>
      </c>
      <c r="Q88" s="222">
        <v>0</v>
      </c>
      <c r="R88" s="222">
        <v>0</v>
      </c>
      <c r="S88" s="222">
        <v>0</v>
      </c>
      <c r="T88" s="222">
        <v>0</v>
      </c>
      <c r="U88" s="222">
        <v>0</v>
      </c>
      <c r="V88" s="222">
        <v>0</v>
      </c>
      <c r="W88" s="222">
        <v>0</v>
      </c>
      <c r="X88" s="222">
        <v>0</v>
      </c>
      <c r="Y88" s="222">
        <v>0</v>
      </c>
      <c r="Z88" s="222">
        <v>0</v>
      </c>
      <c r="AA88" s="222">
        <v>0</v>
      </c>
      <c r="AB88" s="222">
        <v>0</v>
      </c>
      <c r="AC88" s="222">
        <v>0</v>
      </c>
      <c r="AD88" s="222">
        <v>0</v>
      </c>
      <c r="AE88" s="222">
        <v>0</v>
      </c>
      <c r="AF88" s="222">
        <v>0</v>
      </c>
      <c r="AG88" s="222">
        <v>0</v>
      </c>
      <c r="AH88" s="222">
        <v>0</v>
      </c>
      <c r="AI88" s="222">
        <v>0</v>
      </c>
      <c r="AJ88" s="222">
        <v>0</v>
      </c>
      <c r="AK88" s="222">
        <v>0</v>
      </c>
      <c r="AL88" s="222">
        <v>0</v>
      </c>
      <c r="AM88" s="222">
        <v>0</v>
      </c>
      <c r="AN88" s="222">
        <v>0</v>
      </c>
      <c r="AO88" s="222">
        <v>0</v>
      </c>
      <c r="AP88" s="222">
        <v>0</v>
      </c>
      <c r="AQ88" s="222">
        <v>0</v>
      </c>
      <c r="AR88" s="222">
        <v>0</v>
      </c>
      <c r="AS88" s="222">
        <v>0</v>
      </c>
      <c r="AT88" s="222">
        <v>0</v>
      </c>
      <c r="AU88" s="222">
        <v>0</v>
      </c>
      <c r="AV88" s="222">
        <v>0</v>
      </c>
      <c r="AW88" s="222">
        <v>0</v>
      </c>
      <c r="AX88" s="222">
        <v>0</v>
      </c>
      <c r="AY88" s="222">
        <v>0</v>
      </c>
      <c r="AZ88" s="222">
        <v>0</v>
      </c>
      <c r="BA88" s="222">
        <v>0</v>
      </c>
      <c r="BB88" s="222">
        <v>0</v>
      </c>
      <c r="BC88" s="222">
        <v>0</v>
      </c>
      <c r="BD88" s="222">
        <v>0</v>
      </c>
      <c r="BE88" s="222">
        <v>0</v>
      </c>
      <c r="BF88" s="222">
        <v>0</v>
      </c>
      <c r="BG88" s="222">
        <v>0</v>
      </c>
      <c r="BH88" s="222">
        <v>0</v>
      </c>
      <c r="BI88" s="222">
        <v>0</v>
      </c>
      <c r="BJ88" s="222">
        <v>0</v>
      </c>
      <c r="BK88" s="222">
        <v>0</v>
      </c>
      <c r="BL88" s="222">
        <v>0</v>
      </c>
      <c r="BM88" s="222">
        <v>0</v>
      </c>
      <c r="BN88" s="222">
        <v>0</v>
      </c>
      <c r="BO88" s="222">
        <v>0</v>
      </c>
      <c r="BP88" s="222">
        <v>0</v>
      </c>
      <c r="BQ88" s="222">
        <v>0</v>
      </c>
      <c r="BR88" s="222">
        <v>0</v>
      </c>
      <c r="BS88" s="222">
        <v>0</v>
      </c>
      <c r="BT88" s="222">
        <v>0</v>
      </c>
      <c r="BU88" s="222">
        <v>0</v>
      </c>
      <c r="BV88" s="222">
        <v>0</v>
      </c>
      <c r="BW88" s="222">
        <v>0</v>
      </c>
      <c r="BX88" s="222">
        <v>0</v>
      </c>
      <c r="BY88" s="222">
        <v>0</v>
      </c>
      <c r="BZ88" s="222">
        <v>0</v>
      </c>
      <c r="CA88" s="222">
        <v>0</v>
      </c>
      <c r="CB88" s="222">
        <v>0</v>
      </c>
      <c r="CC88" s="222">
        <v>0</v>
      </c>
      <c r="CD88" s="222">
        <v>0</v>
      </c>
      <c r="CE88" s="222">
        <v>0</v>
      </c>
      <c r="CF88" s="222">
        <v>0</v>
      </c>
      <c r="CG88" s="222">
        <v>0</v>
      </c>
      <c r="CH88" s="222">
        <v>0</v>
      </c>
      <c r="CJ88" s="285">
        <v>0</v>
      </c>
      <c r="CK88" s="286">
        <v>1</v>
      </c>
      <c r="CM88" s="25">
        <f t="shared" ca="1" si="215"/>
        <v>0</v>
      </c>
      <c r="CN88" s="25">
        <f t="shared" ca="1" si="215"/>
        <v>0</v>
      </c>
      <c r="CO88" s="25">
        <f t="shared" ca="1" si="215"/>
        <v>0</v>
      </c>
      <c r="CP88" s="25">
        <f t="shared" ca="1" si="215"/>
        <v>0</v>
      </c>
      <c r="CQ88" s="25">
        <f t="shared" ca="1" si="215"/>
        <v>0</v>
      </c>
      <c r="CR88" s="25">
        <f t="shared" ca="1" si="215"/>
        <v>0</v>
      </c>
      <c r="CT88" s="25">
        <f t="shared" ca="1" si="140"/>
        <v>0</v>
      </c>
      <c r="CU88" s="25">
        <f t="shared" ca="1" si="141"/>
        <v>0</v>
      </c>
      <c r="CV88" s="25">
        <f t="shared" ca="1" si="142"/>
        <v>0</v>
      </c>
      <c r="CW88" s="25">
        <f t="shared" ca="1" si="143"/>
        <v>0</v>
      </c>
      <c r="CX88" s="25">
        <f t="shared" ca="1" si="144"/>
        <v>0</v>
      </c>
      <c r="CY88" s="25">
        <f t="shared" ca="1" si="145"/>
        <v>0</v>
      </c>
      <c r="CZ88" s="25">
        <f t="shared" ca="1" si="146"/>
        <v>0</v>
      </c>
      <c r="DA88" s="25">
        <f t="shared" ca="1" si="147"/>
        <v>0</v>
      </c>
      <c r="DB88" s="25">
        <f t="shared" ca="1" si="148"/>
        <v>0</v>
      </c>
      <c r="DC88" s="25">
        <f t="shared" ca="1" si="149"/>
        <v>0</v>
      </c>
      <c r="DD88" s="25">
        <f t="shared" ca="1" si="150"/>
        <v>0</v>
      </c>
      <c r="DE88" s="25">
        <f t="shared" ca="1" si="151"/>
        <v>0</v>
      </c>
      <c r="DF88" s="25">
        <f t="shared" ca="1" si="152"/>
        <v>0</v>
      </c>
      <c r="DG88" s="25">
        <f t="shared" ca="1" si="153"/>
        <v>0</v>
      </c>
      <c r="DH88" s="25">
        <f t="shared" ca="1" si="154"/>
        <v>0</v>
      </c>
      <c r="DI88" s="25">
        <f t="shared" ca="1" si="155"/>
        <v>0</v>
      </c>
      <c r="DJ88" s="25">
        <f t="shared" ca="1" si="156"/>
        <v>0</v>
      </c>
      <c r="DK88" s="25">
        <f t="shared" ca="1" si="157"/>
        <v>0</v>
      </c>
      <c r="DL88" s="25">
        <f t="shared" ca="1" si="158"/>
        <v>0</v>
      </c>
      <c r="DM88" s="25">
        <f t="shared" ca="1" si="159"/>
        <v>0</v>
      </c>
      <c r="DN88" s="25">
        <f t="shared" ca="1" si="160"/>
        <v>0</v>
      </c>
      <c r="DO88" s="25">
        <f t="shared" ca="1" si="161"/>
        <v>0</v>
      </c>
      <c r="DP88" s="25">
        <f t="shared" ca="1" si="162"/>
        <v>0</v>
      </c>
      <c r="DQ88" s="25">
        <f t="shared" ca="1" si="163"/>
        <v>0</v>
      </c>
      <c r="DR88" s="25">
        <f t="shared" ca="1" si="164"/>
        <v>0</v>
      </c>
      <c r="DS88" s="25">
        <f t="shared" ca="1" si="165"/>
        <v>0</v>
      </c>
      <c r="DT88" s="25">
        <f t="shared" ca="1" si="166"/>
        <v>0</v>
      </c>
      <c r="DU88" s="25">
        <f t="shared" ca="1" si="167"/>
        <v>0</v>
      </c>
      <c r="DV88" s="25">
        <f t="shared" ca="1" si="168"/>
        <v>0</v>
      </c>
      <c r="DW88" s="25">
        <f t="shared" ca="1" si="169"/>
        <v>0</v>
      </c>
      <c r="DX88" s="25">
        <f t="shared" ca="1" si="170"/>
        <v>0</v>
      </c>
      <c r="DY88" s="25">
        <f t="shared" ca="1" si="171"/>
        <v>0</v>
      </c>
      <c r="DZ88" s="25">
        <f t="shared" ca="1" si="172"/>
        <v>0</v>
      </c>
      <c r="EA88" s="25">
        <f t="shared" ca="1" si="173"/>
        <v>0</v>
      </c>
      <c r="EB88" s="25">
        <f t="shared" ca="1" si="174"/>
        <v>0</v>
      </c>
      <c r="EC88" s="25">
        <f t="shared" ca="1" si="175"/>
        <v>0</v>
      </c>
      <c r="ED88" s="25">
        <f t="shared" ca="1" si="176"/>
        <v>0</v>
      </c>
      <c r="EE88" s="25">
        <f t="shared" ca="1" si="177"/>
        <v>0</v>
      </c>
      <c r="EF88" s="25">
        <f t="shared" ca="1" si="178"/>
        <v>0</v>
      </c>
      <c r="EG88" s="25">
        <f t="shared" ca="1" si="179"/>
        <v>0</v>
      </c>
      <c r="EH88" s="25">
        <f t="shared" ca="1" si="180"/>
        <v>0</v>
      </c>
      <c r="EI88" s="25">
        <f t="shared" ca="1" si="181"/>
        <v>0</v>
      </c>
      <c r="EJ88" s="25">
        <f t="shared" ca="1" si="182"/>
        <v>0</v>
      </c>
      <c r="EK88" s="25">
        <f t="shared" ca="1" si="183"/>
        <v>0</v>
      </c>
      <c r="EL88" s="25">
        <f t="shared" ca="1" si="184"/>
        <v>0</v>
      </c>
      <c r="EM88" s="25">
        <f t="shared" ca="1" si="185"/>
        <v>0</v>
      </c>
      <c r="EN88" s="25">
        <f t="shared" ca="1" si="186"/>
        <v>0</v>
      </c>
      <c r="EO88" s="25">
        <f t="shared" ca="1" si="187"/>
        <v>0</v>
      </c>
      <c r="EP88" s="25">
        <f t="shared" ca="1" si="188"/>
        <v>0</v>
      </c>
      <c r="EQ88" s="25">
        <f t="shared" ca="1" si="189"/>
        <v>0</v>
      </c>
      <c r="ER88" s="25">
        <f t="shared" ca="1" si="190"/>
        <v>0</v>
      </c>
      <c r="ES88" s="25">
        <f t="shared" ca="1" si="191"/>
        <v>0</v>
      </c>
      <c r="ET88" s="25">
        <f t="shared" ca="1" si="192"/>
        <v>0</v>
      </c>
      <c r="EU88" s="25">
        <f t="shared" ca="1" si="193"/>
        <v>0</v>
      </c>
      <c r="EV88" s="25">
        <f t="shared" ca="1" si="194"/>
        <v>0</v>
      </c>
      <c r="EW88" s="25">
        <f t="shared" ca="1" si="195"/>
        <v>0</v>
      </c>
      <c r="EX88" s="25">
        <f t="shared" ca="1" si="196"/>
        <v>0</v>
      </c>
      <c r="EY88" s="25">
        <f t="shared" ca="1" si="197"/>
        <v>0</v>
      </c>
      <c r="EZ88" s="25">
        <f t="shared" ca="1" si="198"/>
        <v>0</v>
      </c>
      <c r="FA88" s="25">
        <f t="shared" ca="1" si="199"/>
        <v>0</v>
      </c>
      <c r="FB88" s="25">
        <f t="shared" ca="1" si="200"/>
        <v>0</v>
      </c>
      <c r="FC88" s="25">
        <f t="shared" ca="1" si="201"/>
        <v>0</v>
      </c>
      <c r="FD88" s="25">
        <f t="shared" ca="1" si="202"/>
        <v>0</v>
      </c>
      <c r="FE88" s="25">
        <f t="shared" ca="1" si="203"/>
        <v>0</v>
      </c>
      <c r="FF88" s="25">
        <f t="shared" ca="1" si="204"/>
        <v>0</v>
      </c>
      <c r="FG88" s="25">
        <f t="shared" ca="1" si="205"/>
        <v>0</v>
      </c>
      <c r="FH88" s="25">
        <f t="shared" ca="1" si="206"/>
        <v>0</v>
      </c>
      <c r="FI88" s="25">
        <f t="shared" ca="1" si="207"/>
        <v>0</v>
      </c>
      <c r="FJ88" s="25">
        <f t="shared" ca="1" si="208"/>
        <v>0</v>
      </c>
      <c r="FK88" s="25">
        <f t="shared" ca="1" si="209"/>
        <v>0</v>
      </c>
      <c r="FL88" s="25">
        <f t="shared" ca="1" si="210"/>
        <v>0</v>
      </c>
      <c r="FM88" s="25">
        <f t="shared" ca="1" si="211"/>
        <v>0</v>
      </c>
    </row>
    <row r="89" spans="1:169" ht="15" customHeight="1">
      <c r="C89" s="307" t="s">
        <v>3</v>
      </c>
      <c r="D89" s="312" t="b">
        <v>0</v>
      </c>
      <c r="E89" s="312" t="b">
        <v>0</v>
      </c>
      <c r="F89" s="227" t="s">
        <v>134</v>
      </c>
      <c r="G89" s="175"/>
      <c r="H89" s="25">
        <f t="shared" ca="1" si="214"/>
        <v>410.64566999999994</v>
      </c>
      <c r="I89" s="25">
        <f t="shared" ca="1" si="214"/>
        <v>431.17795349999983</v>
      </c>
      <c r="J89" s="25">
        <f t="shared" ca="1" si="214"/>
        <v>452.73685117499986</v>
      </c>
      <c r="K89" s="25">
        <f t="shared" ca="1" si="214"/>
        <v>475.37369373374992</v>
      </c>
      <c r="L89" s="25">
        <f t="shared" ca="1" si="214"/>
        <v>499.14237842043741</v>
      </c>
      <c r="M89" s="25">
        <f t="shared" ca="1" si="214"/>
        <v>524.09949734145926</v>
      </c>
      <c r="O89" s="222">
        <v>33.844889999999999</v>
      </c>
      <c r="P89" s="222">
        <v>28.148330000000001</v>
      </c>
      <c r="Q89" s="222">
        <v>22.94567</v>
      </c>
      <c r="R89" s="222">
        <v>24.941570000000006</v>
      </c>
      <c r="S89" s="222">
        <v>43.633649999999982</v>
      </c>
      <c r="T89" s="222">
        <v>37.084860000000013</v>
      </c>
      <c r="U89" s="222">
        <v>37.857170000000011</v>
      </c>
      <c r="V89" s="222">
        <v>30.701659999999976</v>
      </c>
      <c r="W89" s="222">
        <v>30.468020000000017</v>
      </c>
      <c r="X89" s="222">
        <v>47.019849999999977</v>
      </c>
      <c r="Y89" s="222">
        <v>37</v>
      </c>
      <c r="Z89" s="222">
        <v>37</v>
      </c>
      <c r="AA89" s="222">
        <v>35.931496124999995</v>
      </c>
      <c r="AB89" s="222">
        <v>35.931496124999995</v>
      </c>
      <c r="AC89" s="222">
        <v>35.931496124999995</v>
      </c>
      <c r="AD89" s="222">
        <v>35.931496124999995</v>
      </c>
      <c r="AE89" s="222">
        <v>35.931496124999995</v>
      </c>
      <c r="AF89" s="222">
        <v>35.931496124999995</v>
      </c>
      <c r="AG89" s="222">
        <v>35.931496124999995</v>
      </c>
      <c r="AH89" s="222">
        <v>35.931496124999995</v>
      </c>
      <c r="AI89" s="222">
        <v>35.931496124999995</v>
      </c>
      <c r="AJ89" s="222">
        <v>35.931496124999995</v>
      </c>
      <c r="AK89" s="222">
        <v>35.931496124999995</v>
      </c>
      <c r="AL89" s="222">
        <v>35.931496124999995</v>
      </c>
      <c r="AM89" s="222">
        <v>37.728070931249988</v>
      </c>
      <c r="AN89" s="222">
        <v>37.728070931249988</v>
      </c>
      <c r="AO89" s="222">
        <v>37.728070931249988</v>
      </c>
      <c r="AP89" s="222">
        <v>37.728070931249988</v>
      </c>
      <c r="AQ89" s="222">
        <v>37.728070931249988</v>
      </c>
      <c r="AR89" s="222">
        <v>37.728070931249988</v>
      </c>
      <c r="AS89" s="222">
        <v>37.728070931249988</v>
      </c>
      <c r="AT89" s="222">
        <v>37.728070931249988</v>
      </c>
      <c r="AU89" s="222">
        <v>37.728070931249988</v>
      </c>
      <c r="AV89" s="222">
        <v>37.728070931249988</v>
      </c>
      <c r="AW89" s="222">
        <v>37.728070931249988</v>
      </c>
      <c r="AX89" s="222">
        <v>37.728070931249988</v>
      </c>
      <c r="AY89" s="222">
        <v>39.614474477812486</v>
      </c>
      <c r="AZ89" s="222">
        <v>39.614474477812486</v>
      </c>
      <c r="BA89" s="222">
        <v>39.614474477812486</v>
      </c>
      <c r="BB89" s="222">
        <v>39.614474477812486</v>
      </c>
      <c r="BC89" s="222">
        <v>39.614474477812486</v>
      </c>
      <c r="BD89" s="222">
        <v>39.614474477812486</v>
      </c>
      <c r="BE89" s="222">
        <v>39.614474477812486</v>
      </c>
      <c r="BF89" s="222">
        <v>39.614474477812486</v>
      </c>
      <c r="BG89" s="222">
        <v>39.614474477812486</v>
      </c>
      <c r="BH89" s="222">
        <v>39.614474477812486</v>
      </c>
      <c r="BI89" s="222">
        <v>39.614474477812486</v>
      </c>
      <c r="BJ89" s="222">
        <v>39.614474477812486</v>
      </c>
      <c r="BK89" s="222">
        <v>41.59519820170312</v>
      </c>
      <c r="BL89" s="222">
        <v>41.59519820170312</v>
      </c>
      <c r="BM89" s="222">
        <v>41.59519820170312</v>
      </c>
      <c r="BN89" s="222">
        <v>41.59519820170312</v>
      </c>
      <c r="BO89" s="222">
        <v>41.59519820170312</v>
      </c>
      <c r="BP89" s="222">
        <v>41.59519820170312</v>
      </c>
      <c r="BQ89" s="222">
        <v>41.59519820170312</v>
      </c>
      <c r="BR89" s="222">
        <v>41.59519820170312</v>
      </c>
      <c r="BS89" s="222">
        <v>41.59519820170312</v>
      </c>
      <c r="BT89" s="222">
        <v>41.59519820170312</v>
      </c>
      <c r="BU89" s="222">
        <v>41.59519820170312</v>
      </c>
      <c r="BV89" s="222">
        <v>41.59519820170312</v>
      </c>
      <c r="BW89" s="222">
        <v>43.674958111788271</v>
      </c>
      <c r="BX89" s="222">
        <v>43.674958111788271</v>
      </c>
      <c r="BY89" s="222">
        <v>43.674958111788271</v>
      </c>
      <c r="BZ89" s="222">
        <v>43.674958111788271</v>
      </c>
      <c r="CA89" s="222">
        <v>43.674958111788271</v>
      </c>
      <c r="CB89" s="222">
        <v>43.674958111788271</v>
      </c>
      <c r="CC89" s="222">
        <v>43.674958111788271</v>
      </c>
      <c r="CD89" s="222">
        <v>43.674958111788271</v>
      </c>
      <c r="CE89" s="222">
        <v>43.674958111788271</v>
      </c>
      <c r="CF89" s="222">
        <v>43.674958111788271</v>
      </c>
      <c r="CG89" s="222">
        <v>43.674958111788271</v>
      </c>
      <c r="CH89" s="222">
        <v>43.674958111788271</v>
      </c>
      <c r="CJ89" s="285">
        <v>0</v>
      </c>
      <c r="CK89" s="286">
        <v>1</v>
      </c>
      <c r="CM89" s="25">
        <f t="shared" ca="1" si="215"/>
        <v>410.64566999999994</v>
      </c>
      <c r="CN89" s="25">
        <f t="shared" ca="1" si="215"/>
        <v>431.17795349999983</v>
      </c>
      <c r="CO89" s="25">
        <f t="shared" ca="1" si="215"/>
        <v>452.73685117499986</v>
      </c>
      <c r="CP89" s="25">
        <f t="shared" ca="1" si="215"/>
        <v>475.37369373374992</v>
      </c>
      <c r="CQ89" s="25">
        <f t="shared" ca="1" si="215"/>
        <v>499.14237842043741</v>
      </c>
      <c r="CR89" s="25">
        <f t="shared" ca="1" si="215"/>
        <v>524.09949734145926</v>
      </c>
      <c r="CT89" s="25">
        <f t="shared" ca="1" si="140"/>
        <v>33.844889999999999</v>
      </c>
      <c r="CU89" s="25">
        <f t="shared" ca="1" si="141"/>
        <v>28.148330000000001</v>
      </c>
      <c r="CV89" s="25">
        <f t="shared" ca="1" si="142"/>
        <v>22.94567</v>
      </c>
      <c r="CW89" s="25">
        <f t="shared" ca="1" si="143"/>
        <v>24.941570000000006</v>
      </c>
      <c r="CX89" s="25">
        <f t="shared" ca="1" si="144"/>
        <v>43.633649999999982</v>
      </c>
      <c r="CY89" s="25">
        <f t="shared" ca="1" si="145"/>
        <v>37.084860000000013</v>
      </c>
      <c r="CZ89" s="25">
        <f t="shared" ca="1" si="146"/>
        <v>37.857170000000011</v>
      </c>
      <c r="DA89" s="25">
        <f t="shared" ca="1" si="147"/>
        <v>30.701659999999976</v>
      </c>
      <c r="DB89" s="25">
        <f t="shared" ca="1" si="148"/>
        <v>30.468020000000017</v>
      </c>
      <c r="DC89" s="25">
        <f t="shared" ca="1" si="149"/>
        <v>47.019849999999977</v>
      </c>
      <c r="DD89" s="25">
        <f t="shared" ca="1" si="150"/>
        <v>37</v>
      </c>
      <c r="DE89" s="25">
        <f t="shared" ca="1" si="151"/>
        <v>37</v>
      </c>
      <c r="DF89" s="25">
        <f t="shared" ca="1" si="152"/>
        <v>35.931496124999995</v>
      </c>
      <c r="DG89" s="25">
        <f t="shared" ca="1" si="153"/>
        <v>35.931496124999995</v>
      </c>
      <c r="DH89" s="25">
        <f t="shared" ca="1" si="154"/>
        <v>35.931496124999995</v>
      </c>
      <c r="DI89" s="25">
        <f t="shared" ca="1" si="155"/>
        <v>35.931496124999995</v>
      </c>
      <c r="DJ89" s="25">
        <f t="shared" ca="1" si="156"/>
        <v>35.931496124999995</v>
      </c>
      <c r="DK89" s="25">
        <f t="shared" ca="1" si="157"/>
        <v>35.931496124999995</v>
      </c>
      <c r="DL89" s="25">
        <f t="shared" ca="1" si="158"/>
        <v>35.931496124999995</v>
      </c>
      <c r="DM89" s="25">
        <f t="shared" ca="1" si="159"/>
        <v>35.931496124999995</v>
      </c>
      <c r="DN89" s="25">
        <f t="shared" ca="1" si="160"/>
        <v>35.931496124999995</v>
      </c>
      <c r="DO89" s="25">
        <f t="shared" ca="1" si="161"/>
        <v>35.931496124999995</v>
      </c>
      <c r="DP89" s="25">
        <f t="shared" ca="1" si="162"/>
        <v>35.931496124999995</v>
      </c>
      <c r="DQ89" s="25">
        <f t="shared" ca="1" si="163"/>
        <v>35.931496124999995</v>
      </c>
      <c r="DR89" s="25">
        <f t="shared" ca="1" si="164"/>
        <v>37.728070931249988</v>
      </c>
      <c r="DS89" s="25">
        <f t="shared" ca="1" si="165"/>
        <v>37.728070931249988</v>
      </c>
      <c r="DT89" s="25">
        <f t="shared" ca="1" si="166"/>
        <v>37.728070931249988</v>
      </c>
      <c r="DU89" s="25">
        <f t="shared" ca="1" si="167"/>
        <v>37.728070931249988</v>
      </c>
      <c r="DV89" s="25">
        <f t="shared" ca="1" si="168"/>
        <v>37.728070931249988</v>
      </c>
      <c r="DW89" s="25">
        <f t="shared" ca="1" si="169"/>
        <v>37.728070931249988</v>
      </c>
      <c r="DX89" s="25">
        <f t="shared" ca="1" si="170"/>
        <v>37.728070931249988</v>
      </c>
      <c r="DY89" s="25">
        <f t="shared" ca="1" si="171"/>
        <v>37.728070931249988</v>
      </c>
      <c r="DZ89" s="25">
        <f t="shared" ca="1" si="172"/>
        <v>37.728070931249988</v>
      </c>
      <c r="EA89" s="25">
        <f t="shared" ca="1" si="173"/>
        <v>37.728070931249988</v>
      </c>
      <c r="EB89" s="25">
        <f t="shared" ca="1" si="174"/>
        <v>37.728070931249988</v>
      </c>
      <c r="EC89" s="25">
        <f t="shared" ca="1" si="175"/>
        <v>37.728070931249988</v>
      </c>
      <c r="ED89" s="25">
        <f t="shared" ca="1" si="176"/>
        <v>39.614474477812486</v>
      </c>
      <c r="EE89" s="25">
        <f t="shared" ca="1" si="177"/>
        <v>39.614474477812486</v>
      </c>
      <c r="EF89" s="25">
        <f t="shared" ca="1" si="178"/>
        <v>39.614474477812486</v>
      </c>
      <c r="EG89" s="25">
        <f t="shared" ca="1" si="179"/>
        <v>39.614474477812486</v>
      </c>
      <c r="EH89" s="25">
        <f t="shared" ca="1" si="180"/>
        <v>39.614474477812486</v>
      </c>
      <c r="EI89" s="25">
        <f t="shared" ca="1" si="181"/>
        <v>39.614474477812486</v>
      </c>
      <c r="EJ89" s="25">
        <f t="shared" ca="1" si="182"/>
        <v>39.614474477812486</v>
      </c>
      <c r="EK89" s="25">
        <f t="shared" ca="1" si="183"/>
        <v>39.614474477812486</v>
      </c>
      <c r="EL89" s="25">
        <f t="shared" ca="1" si="184"/>
        <v>39.614474477812486</v>
      </c>
      <c r="EM89" s="25">
        <f t="shared" ca="1" si="185"/>
        <v>39.614474477812486</v>
      </c>
      <c r="EN89" s="25">
        <f t="shared" ca="1" si="186"/>
        <v>39.614474477812486</v>
      </c>
      <c r="EO89" s="25">
        <f t="shared" ca="1" si="187"/>
        <v>39.614474477812486</v>
      </c>
      <c r="EP89" s="25">
        <f t="shared" ca="1" si="188"/>
        <v>41.59519820170312</v>
      </c>
      <c r="EQ89" s="25">
        <f t="shared" ca="1" si="189"/>
        <v>41.59519820170312</v>
      </c>
      <c r="ER89" s="25">
        <f t="shared" ca="1" si="190"/>
        <v>41.59519820170312</v>
      </c>
      <c r="ES89" s="25">
        <f t="shared" ca="1" si="191"/>
        <v>41.59519820170312</v>
      </c>
      <c r="ET89" s="25">
        <f t="shared" ca="1" si="192"/>
        <v>41.59519820170312</v>
      </c>
      <c r="EU89" s="25">
        <f t="shared" ca="1" si="193"/>
        <v>41.59519820170312</v>
      </c>
      <c r="EV89" s="25">
        <f t="shared" ca="1" si="194"/>
        <v>41.59519820170312</v>
      </c>
      <c r="EW89" s="25">
        <f t="shared" ca="1" si="195"/>
        <v>41.59519820170312</v>
      </c>
      <c r="EX89" s="25">
        <f t="shared" ca="1" si="196"/>
        <v>41.59519820170312</v>
      </c>
      <c r="EY89" s="25">
        <f t="shared" ca="1" si="197"/>
        <v>41.59519820170312</v>
      </c>
      <c r="EZ89" s="25">
        <f t="shared" ca="1" si="198"/>
        <v>41.59519820170312</v>
      </c>
      <c r="FA89" s="25">
        <f t="shared" ca="1" si="199"/>
        <v>41.59519820170312</v>
      </c>
      <c r="FB89" s="25">
        <f t="shared" ca="1" si="200"/>
        <v>43.674958111788271</v>
      </c>
      <c r="FC89" s="25">
        <f t="shared" ca="1" si="201"/>
        <v>43.674958111788271</v>
      </c>
      <c r="FD89" s="25">
        <f t="shared" ca="1" si="202"/>
        <v>43.674958111788271</v>
      </c>
      <c r="FE89" s="25">
        <f t="shared" ca="1" si="203"/>
        <v>43.674958111788271</v>
      </c>
      <c r="FF89" s="25">
        <f t="shared" ca="1" si="204"/>
        <v>43.674958111788271</v>
      </c>
      <c r="FG89" s="25">
        <f t="shared" ca="1" si="205"/>
        <v>43.674958111788271</v>
      </c>
      <c r="FH89" s="25">
        <f t="shared" ca="1" si="206"/>
        <v>43.674958111788271</v>
      </c>
      <c r="FI89" s="25">
        <f t="shared" ca="1" si="207"/>
        <v>43.674958111788271</v>
      </c>
      <c r="FJ89" s="25">
        <f t="shared" ca="1" si="208"/>
        <v>43.674958111788271</v>
      </c>
      <c r="FK89" s="25">
        <f t="shared" ca="1" si="209"/>
        <v>43.674958111788271</v>
      </c>
      <c r="FL89" s="25">
        <f t="shared" ca="1" si="210"/>
        <v>43.674958111788271</v>
      </c>
      <c r="FM89" s="25">
        <f t="shared" ca="1" si="211"/>
        <v>43.674958111788271</v>
      </c>
    </row>
    <row r="90" spans="1:169" ht="15" customHeight="1">
      <c r="C90" s="307" t="s">
        <v>3</v>
      </c>
      <c r="D90" s="312" t="b">
        <v>0</v>
      </c>
      <c r="E90" s="312" t="b">
        <v>1</v>
      </c>
      <c r="F90" s="227" t="s">
        <v>135</v>
      </c>
      <c r="G90" s="175"/>
      <c r="H90" s="25">
        <f t="shared" ref="H90:M99" ca="1" si="216">IF(OR(H$9="",H$10=""),"",SUM(OFFSET($O90,0,H$4-1,1,H$5-H$4+1)))</f>
        <v>2698.6682000000001</v>
      </c>
      <c r="I90" s="25">
        <f t="shared" ca="1" si="216"/>
        <v>2827.8000000000006</v>
      </c>
      <c r="J90" s="25">
        <f t="shared" ca="1" si="216"/>
        <v>2827.8000000000006</v>
      </c>
      <c r="K90" s="25">
        <f t="shared" ca="1" si="216"/>
        <v>2827.8000000000006</v>
      </c>
      <c r="L90" s="25">
        <f t="shared" ca="1" si="216"/>
        <v>2827.8000000000006</v>
      </c>
      <c r="M90" s="25">
        <f t="shared" ca="1" si="216"/>
        <v>2827.8000000000006</v>
      </c>
      <c r="O90" s="222">
        <v>234.17004</v>
      </c>
      <c r="P90" s="222">
        <v>112.05653</v>
      </c>
      <c r="Q90" s="222">
        <v>337.11236000000002</v>
      </c>
      <c r="R90" s="222">
        <v>284.86191999999994</v>
      </c>
      <c r="S90" s="222">
        <v>163.19979999999993</v>
      </c>
      <c r="T90" s="222">
        <v>282.76722000000018</v>
      </c>
      <c r="U90" s="222">
        <v>146.26175000000001</v>
      </c>
      <c r="V90" s="222">
        <v>296.35611999999986</v>
      </c>
      <c r="W90" s="222">
        <v>181.39483000000007</v>
      </c>
      <c r="X90" s="222">
        <v>159.48763000000011</v>
      </c>
      <c r="Y90" s="222">
        <v>250.5</v>
      </c>
      <c r="Z90" s="222">
        <v>250.5</v>
      </c>
      <c r="AA90" s="222">
        <v>235.65000000000003</v>
      </c>
      <c r="AB90" s="222">
        <v>235.65000000000003</v>
      </c>
      <c r="AC90" s="222">
        <v>235.65000000000003</v>
      </c>
      <c r="AD90" s="222">
        <v>235.65000000000003</v>
      </c>
      <c r="AE90" s="222">
        <v>235.65000000000003</v>
      </c>
      <c r="AF90" s="222">
        <v>235.65000000000003</v>
      </c>
      <c r="AG90" s="222">
        <v>235.65000000000003</v>
      </c>
      <c r="AH90" s="222">
        <v>235.65000000000003</v>
      </c>
      <c r="AI90" s="222">
        <v>235.65000000000003</v>
      </c>
      <c r="AJ90" s="222">
        <v>235.65000000000003</v>
      </c>
      <c r="AK90" s="222">
        <v>235.65000000000003</v>
      </c>
      <c r="AL90" s="222">
        <v>235.65000000000003</v>
      </c>
      <c r="AM90" s="222">
        <v>235.65000000000003</v>
      </c>
      <c r="AN90" s="222">
        <v>235.65000000000003</v>
      </c>
      <c r="AO90" s="222">
        <v>235.65000000000003</v>
      </c>
      <c r="AP90" s="222">
        <v>235.65000000000003</v>
      </c>
      <c r="AQ90" s="222">
        <v>235.65000000000003</v>
      </c>
      <c r="AR90" s="222">
        <v>235.65000000000003</v>
      </c>
      <c r="AS90" s="222">
        <v>235.65000000000003</v>
      </c>
      <c r="AT90" s="222">
        <v>235.65000000000003</v>
      </c>
      <c r="AU90" s="222">
        <v>235.65000000000003</v>
      </c>
      <c r="AV90" s="222">
        <v>235.65000000000003</v>
      </c>
      <c r="AW90" s="222">
        <v>235.65000000000003</v>
      </c>
      <c r="AX90" s="222">
        <v>235.65000000000003</v>
      </c>
      <c r="AY90" s="222">
        <v>235.65000000000003</v>
      </c>
      <c r="AZ90" s="222">
        <v>235.65000000000003</v>
      </c>
      <c r="BA90" s="222">
        <v>235.65000000000003</v>
      </c>
      <c r="BB90" s="222">
        <v>235.65000000000003</v>
      </c>
      <c r="BC90" s="222">
        <v>235.65000000000003</v>
      </c>
      <c r="BD90" s="222">
        <v>235.65000000000003</v>
      </c>
      <c r="BE90" s="222">
        <v>235.65000000000003</v>
      </c>
      <c r="BF90" s="222">
        <v>235.65000000000003</v>
      </c>
      <c r="BG90" s="222">
        <v>235.65000000000003</v>
      </c>
      <c r="BH90" s="222">
        <v>235.65000000000003</v>
      </c>
      <c r="BI90" s="222">
        <v>235.65000000000003</v>
      </c>
      <c r="BJ90" s="222">
        <v>235.65000000000003</v>
      </c>
      <c r="BK90" s="222">
        <v>235.65000000000003</v>
      </c>
      <c r="BL90" s="222">
        <v>235.65000000000003</v>
      </c>
      <c r="BM90" s="222">
        <v>235.65000000000003</v>
      </c>
      <c r="BN90" s="222">
        <v>235.65000000000003</v>
      </c>
      <c r="BO90" s="222">
        <v>235.65000000000003</v>
      </c>
      <c r="BP90" s="222">
        <v>235.65000000000003</v>
      </c>
      <c r="BQ90" s="222">
        <v>235.65000000000003</v>
      </c>
      <c r="BR90" s="222">
        <v>235.65000000000003</v>
      </c>
      <c r="BS90" s="222">
        <v>235.65000000000003</v>
      </c>
      <c r="BT90" s="222">
        <v>235.65000000000003</v>
      </c>
      <c r="BU90" s="222">
        <v>235.65000000000003</v>
      </c>
      <c r="BV90" s="222">
        <v>235.65000000000003</v>
      </c>
      <c r="BW90" s="222">
        <v>235.65000000000003</v>
      </c>
      <c r="BX90" s="222">
        <v>235.65000000000003</v>
      </c>
      <c r="BY90" s="222">
        <v>235.65000000000003</v>
      </c>
      <c r="BZ90" s="222">
        <v>235.65000000000003</v>
      </c>
      <c r="CA90" s="222">
        <v>235.65000000000003</v>
      </c>
      <c r="CB90" s="222">
        <v>235.65000000000003</v>
      </c>
      <c r="CC90" s="222">
        <v>235.65000000000003</v>
      </c>
      <c r="CD90" s="222">
        <v>235.65000000000003</v>
      </c>
      <c r="CE90" s="222">
        <v>235.65000000000003</v>
      </c>
      <c r="CF90" s="222">
        <v>235.65000000000003</v>
      </c>
      <c r="CG90" s="222">
        <v>235.65000000000003</v>
      </c>
      <c r="CH90" s="222">
        <v>235.65000000000003</v>
      </c>
      <c r="CJ90" s="285">
        <v>0</v>
      </c>
      <c r="CK90" s="286">
        <v>1</v>
      </c>
      <c r="CM90" s="25">
        <f t="shared" ref="CM90:CR99" ca="1" si="217">IF(OR(CM$9="",CM$10=""),"",SUM(OFFSET($CT90,0,CM$4-1,1,CM$5-CM$4+1)))</f>
        <v>2698.6682000000001</v>
      </c>
      <c r="CN90" s="25">
        <f t="shared" ca="1" si="217"/>
        <v>2827.8000000000006</v>
      </c>
      <c r="CO90" s="25">
        <f t="shared" ca="1" si="217"/>
        <v>2827.8000000000006</v>
      </c>
      <c r="CP90" s="25">
        <f t="shared" ca="1" si="217"/>
        <v>2827.8000000000006</v>
      </c>
      <c r="CQ90" s="25">
        <f t="shared" ca="1" si="217"/>
        <v>2827.8000000000006</v>
      </c>
      <c r="CR90" s="25">
        <f t="shared" ca="1" si="217"/>
        <v>2827.8000000000006</v>
      </c>
      <c r="CT90" s="25">
        <f t="shared" ref="CT90:DC93" ca="1" si="218">IF(CT$10="","",IF(CT$7&lt;$CJ90,0,$CK90*OFFSET(O90,0,-$CJ90)))</f>
        <v>234.17004</v>
      </c>
      <c r="CU90" s="25">
        <f t="shared" ca="1" si="218"/>
        <v>112.05653</v>
      </c>
      <c r="CV90" s="25">
        <f t="shared" ca="1" si="218"/>
        <v>337.11236000000002</v>
      </c>
      <c r="CW90" s="25">
        <f t="shared" ca="1" si="218"/>
        <v>284.86191999999994</v>
      </c>
      <c r="CX90" s="25">
        <f t="shared" ca="1" si="218"/>
        <v>163.19979999999993</v>
      </c>
      <c r="CY90" s="25">
        <f t="shared" ca="1" si="218"/>
        <v>282.76722000000018</v>
      </c>
      <c r="CZ90" s="25">
        <f t="shared" ca="1" si="218"/>
        <v>146.26175000000001</v>
      </c>
      <c r="DA90" s="25">
        <f t="shared" ca="1" si="218"/>
        <v>296.35611999999986</v>
      </c>
      <c r="DB90" s="25">
        <f t="shared" ca="1" si="218"/>
        <v>181.39483000000007</v>
      </c>
      <c r="DC90" s="25">
        <f t="shared" ca="1" si="218"/>
        <v>159.48763000000011</v>
      </c>
      <c r="DD90" s="25">
        <f t="shared" ref="DD90:DM93" ca="1" si="219">IF(DD$10="","",IF(DD$7&lt;$CJ90,0,$CK90*OFFSET(Y90,0,-$CJ90)))</f>
        <v>250.5</v>
      </c>
      <c r="DE90" s="25">
        <f t="shared" ca="1" si="219"/>
        <v>250.5</v>
      </c>
      <c r="DF90" s="25">
        <f t="shared" ca="1" si="219"/>
        <v>235.65000000000003</v>
      </c>
      <c r="DG90" s="25">
        <f t="shared" ca="1" si="219"/>
        <v>235.65000000000003</v>
      </c>
      <c r="DH90" s="25">
        <f t="shared" ca="1" si="219"/>
        <v>235.65000000000003</v>
      </c>
      <c r="DI90" s="25">
        <f t="shared" ca="1" si="219"/>
        <v>235.65000000000003</v>
      </c>
      <c r="DJ90" s="25">
        <f t="shared" ca="1" si="219"/>
        <v>235.65000000000003</v>
      </c>
      <c r="DK90" s="25">
        <f t="shared" ca="1" si="219"/>
        <v>235.65000000000003</v>
      </c>
      <c r="DL90" s="25">
        <f t="shared" ca="1" si="219"/>
        <v>235.65000000000003</v>
      </c>
      <c r="DM90" s="25">
        <f t="shared" ca="1" si="219"/>
        <v>235.65000000000003</v>
      </c>
      <c r="DN90" s="25">
        <f t="shared" ref="DN90:DW93" ca="1" si="220">IF(DN$10="","",IF(DN$7&lt;$CJ90,0,$CK90*OFFSET(AI90,0,-$CJ90)))</f>
        <v>235.65000000000003</v>
      </c>
      <c r="DO90" s="25">
        <f t="shared" ca="1" si="220"/>
        <v>235.65000000000003</v>
      </c>
      <c r="DP90" s="25">
        <f t="shared" ca="1" si="220"/>
        <v>235.65000000000003</v>
      </c>
      <c r="DQ90" s="25">
        <f t="shared" ca="1" si="220"/>
        <v>235.65000000000003</v>
      </c>
      <c r="DR90" s="25">
        <f t="shared" ca="1" si="220"/>
        <v>235.65000000000003</v>
      </c>
      <c r="DS90" s="25">
        <f t="shared" ca="1" si="220"/>
        <v>235.65000000000003</v>
      </c>
      <c r="DT90" s="25">
        <f t="shared" ca="1" si="220"/>
        <v>235.65000000000003</v>
      </c>
      <c r="DU90" s="25">
        <f t="shared" ca="1" si="220"/>
        <v>235.65000000000003</v>
      </c>
      <c r="DV90" s="25">
        <f t="shared" ca="1" si="220"/>
        <v>235.65000000000003</v>
      </c>
      <c r="DW90" s="25">
        <f t="shared" ca="1" si="220"/>
        <v>235.65000000000003</v>
      </c>
      <c r="DX90" s="25">
        <f t="shared" ref="DX90:EG93" ca="1" si="221">IF(DX$10="","",IF(DX$7&lt;$CJ90,0,$CK90*OFFSET(AS90,0,-$CJ90)))</f>
        <v>235.65000000000003</v>
      </c>
      <c r="DY90" s="25">
        <f t="shared" ca="1" si="221"/>
        <v>235.65000000000003</v>
      </c>
      <c r="DZ90" s="25">
        <f t="shared" ca="1" si="221"/>
        <v>235.65000000000003</v>
      </c>
      <c r="EA90" s="25">
        <f t="shared" ca="1" si="221"/>
        <v>235.65000000000003</v>
      </c>
      <c r="EB90" s="25">
        <f t="shared" ca="1" si="221"/>
        <v>235.65000000000003</v>
      </c>
      <c r="EC90" s="25">
        <f t="shared" ca="1" si="221"/>
        <v>235.65000000000003</v>
      </c>
      <c r="ED90" s="25">
        <f t="shared" ca="1" si="221"/>
        <v>235.65000000000003</v>
      </c>
      <c r="EE90" s="25">
        <f t="shared" ca="1" si="221"/>
        <v>235.65000000000003</v>
      </c>
      <c r="EF90" s="25">
        <f t="shared" ca="1" si="221"/>
        <v>235.65000000000003</v>
      </c>
      <c r="EG90" s="25">
        <f t="shared" ca="1" si="221"/>
        <v>235.65000000000003</v>
      </c>
      <c r="EH90" s="25">
        <f t="shared" ref="EH90:EQ93" ca="1" si="222">IF(EH$10="","",IF(EH$7&lt;$CJ90,0,$CK90*OFFSET(BC90,0,-$CJ90)))</f>
        <v>235.65000000000003</v>
      </c>
      <c r="EI90" s="25">
        <f t="shared" ca="1" si="222"/>
        <v>235.65000000000003</v>
      </c>
      <c r="EJ90" s="25">
        <f t="shared" ca="1" si="222"/>
        <v>235.65000000000003</v>
      </c>
      <c r="EK90" s="25">
        <f t="shared" ca="1" si="222"/>
        <v>235.65000000000003</v>
      </c>
      <c r="EL90" s="25">
        <f t="shared" ca="1" si="222"/>
        <v>235.65000000000003</v>
      </c>
      <c r="EM90" s="25">
        <f t="shared" ca="1" si="222"/>
        <v>235.65000000000003</v>
      </c>
      <c r="EN90" s="25">
        <f t="shared" ca="1" si="222"/>
        <v>235.65000000000003</v>
      </c>
      <c r="EO90" s="25">
        <f t="shared" ca="1" si="222"/>
        <v>235.65000000000003</v>
      </c>
      <c r="EP90" s="25">
        <f t="shared" ca="1" si="222"/>
        <v>235.65000000000003</v>
      </c>
      <c r="EQ90" s="25">
        <f t="shared" ca="1" si="222"/>
        <v>235.65000000000003</v>
      </c>
      <c r="ER90" s="25">
        <f t="shared" ref="ER90:FA93" ca="1" si="223">IF(ER$10="","",IF(ER$7&lt;$CJ90,0,$CK90*OFFSET(BM90,0,-$CJ90)))</f>
        <v>235.65000000000003</v>
      </c>
      <c r="ES90" s="25">
        <f t="shared" ca="1" si="223"/>
        <v>235.65000000000003</v>
      </c>
      <c r="ET90" s="25">
        <f t="shared" ca="1" si="223"/>
        <v>235.65000000000003</v>
      </c>
      <c r="EU90" s="25">
        <f t="shared" ca="1" si="223"/>
        <v>235.65000000000003</v>
      </c>
      <c r="EV90" s="25">
        <f t="shared" ca="1" si="223"/>
        <v>235.65000000000003</v>
      </c>
      <c r="EW90" s="25">
        <f t="shared" ca="1" si="223"/>
        <v>235.65000000000003</v>
      </c>
      <c r="EX90" s="25">
        <f t="shared" ca="1" si="223"/>
        <v>235.65000000000003</v>
      </c>
      <c r="EY90" s="25">
        <f t="shared" ca="1" si="223"/>
        <v>235.65000000000003</v>
      </c>
      <c r="EZ90" s="25">
        <f t="shared" ca="1" si="223"/>
        <v>235.65000000000003</v>
      </c>
      <c r="FA90" s="25">
        <f t="shared" ca="1" si="223"/>
        <v>235.65000000000003</v>
      </c>
      <c r="FB90" s="25">
        <f t="shared" ref="FB90:FK93" ca="1" si="224">IF(FB$10="","",IF(FB$7&lt;$CJ90,0,$CK90*OFFSET(BW90,0,-$CJ90)))</f>
        <v>235.65000000000003</v>
      </c>
      <c r="FC90" s="25">
        <f t="shared" ca="1" si="224"/>
        <v>235.65000000000003</v>
      </c>
      <c r="FD90" s="25">
        <f t="shared" ca="1" si="224"/>
        <v>235.65000000000003</v>
      </c>
      <c r="FE90" s="25">
        <f t="shared" ca="1" si="224"/>
        <v>235.65000000000003</v>
      </c>
      <c r="FF90" s="25">
        <f t="shared" ca="1" si="224"/>
        <v>235.65000000000003</v>
      </c>
      <c r="FG90" s="25">
        <f t="shared" ca="1" si="224"/>
        <v>235.65000000000003</v>
      </c>
      <c r="FH90" s="25">
        <f t="shared" ca="1" si="224"/>
        <v>235.65000000000003</v>
      </c>
      <c r="FI90" s="25">
        <f t="shared" ca="1" si="224"/>
        <v>235.65000000000003</v>
      </c>
      <c r="FJ90" s="25">
        <f t="shared" ca="1" si="224"/>
        <v>235.65000000000003</v>
      </c>
      <c r="FK90" s="25">
        <f t="shared" ca="1" si="224"/>
        <v>235.65000000000003</v>
      </c>
      <c r="FL90" s="25">
        <f t="shared" ref="FL90:FM93" ca="1" si="225">IF(FL$10="","",IF(FL$7&lt;$CJ90,0,$CK90*OFFSET(CG90,0,-$CJ90)))</f>
        <v>235.65000000000003</v>
      </c>
      <c r="FM90" s="25">
        <f t="shared" ca="1" si="225"/>
        <v>235.65000000000003</v>
      </c>
    </row>
    <row r="91" spans="1:169" ht="15" customHeight="1">
      <c r="C91" s="307" t="s">
        <v>5</v>
      </c>
      <c r="D91" s="312" t="b">
        <v>0</v>
      </c>
      <c r="E91" s="312" t="b">
        <v>1</v>
      </c>
      <c r="F91" s="224" t="s">
        <v>136</v>
      </c>
      <c r="G91" s="175"/>
      <c r="H91" s="25">
        <f t="shared" ca="1" si="216"/>
        <v>292.5</v>
      </c>
      <c r="I91" s="25">
        <f t="shared" ca="1" si="216"/>
        <v>307.125</v>
      </c>
      <c r="J91" s="25">
        <f t="shared" ca="1" si="216"/>
        <v>322.48125000000005</v>
      </c>
      <c r="K91" s="25">
        <f t="shared" ca="1" si="216"/>
        <v>338.60531250000008</v>
      </c>
      <c r="L91" s="25">
        <f t="shared" ca="1" si="216"/>
        <v>355.5355781250002</v>
      </c>
      <c r="M91" s="25">
        <f t="shared" ca="1" si="216"/>
        <v>373.31235703125009</v>
      </c>
      <c r="O91" s="222">
        <v>0</v>
      </c>
      <c r="P91" s="222">
        <v>37</v>
      </c>
      <c r="Q91" s="222">
        <v>100</v>
      </c>
      <c r="R91" s="222">
        <v>0</v>
      </c>
      <c r="S91" s="222">
        <v>0</v>
      </c>
      <c r="T91" s="222">
        <v>0</v>
      </c>
      <c r="U91" s="222">
        <v>37</v>
      </c>
      <c r="V91" s="222">
        <v>18.5</v>
      </c>
      <c r="W91" s="222">
        <v>0</v>
      </c>
      <c r="X91" s="222">
        <v>0</v>
      </c>
      <c r="Y91" s="222">
        <v>35</v>
      </c>
      <c r="Z91" s="222">
        <v>65</v>
      </c>
      <c r="AA91" s="222">
        <v>25.59375</v>
      </c>
      <c r="AB91" s="222">
        <v>25.59375</v>
      </c>
      <c r="AC91" s="222">
        <v>25.59375</v>
      </c>
      <c r="AD91" s="222">
        <v>25.59375</v>
      </c>
      <c r="AE91" s="222">
        <v>25.59375</v>
      </c>
      <c r="AF91" s="222">
        <v>25.59375</v>
      </c>
      <c r="AG91" s="222">
        <v>25.59375</v>
      </c>
      <c r="AH91" s="222">
        <v>25.59375</v>
      </c>
      <c r="AI91" s="222">
        <v>25.59375</v>
      </c>
      <c r="AJ91" s="222">
        <v>25.59375</v>
      </c>
      <c r="AK91" s="222">
        <v>25.59375</v>
      </c>
      <c r="AL91" s="222">
        <v>25.59375</v>
      </c>
      <c r="AM91" s="222">
        <v>26.873437499999998</v>
      </c>
      <c r="AN91" s="222">
        <v>26.873437499999998</v>
      </c>
      <c r="AO91" s="222">
        <v>26.873437499999998</v>
      </c>
      <c r="AP91" s="222">
        <v>26.873437499999998</v>
      </c>
      <c r="AQ91" s="222">
        <v>26.873437499999998</v>
      </c>
      <c r="AR91" s="222">
        <v>26.873437499999998</v>
      </c>
      <c r="AS91" s="222">
        <v>26.873437499999998</v>
      </c>
      <c r="AT91" s="222">
        <v>26.873437499999998</v>
      </c>
      <c r="AU91" s="222">
        <v>26.873437499999998</v>
      </c>
      <c r="AV91" s="222">
        <v>26.873437499999998</v>
      </c>
      <c r="AW91" s="222">
        <v>26.873437499999998</v>
      </c>
      <c r="AX91" s="222">
        <v>26.873437499999998</v>
      </c>
      <c r="AY91" s="222">
        <v>28.217109375000007</v>
      </c>
      <c r="AZ91" s="222">
        <v>28.217109375000007</v>
      </c>
      <c r="BA91" s="222">
        <v>28.217109375000007</v>
      </c>
      <c r="BB91" s="222">
        <v>28.217109375000007</v>
      </c>
      <c r="BC91" s="222">
        <v>28.217109375000007</v>
      </c>
      <c r="BD91" s="222">
        <v>28.217109375000007</v>
      </c>
      <c r="BE91" s="222">
        <v>28.217109375000007</v>
      </c>
      <c r="BF91" s="222">
        <v>28.217109375000007</v>
      </c>
      <c r="BG91" s="222">
        <v>28.217109375000007</v>
      </c>
      <c r="BH91" s="222">
        <v>28.217109375000007</v>
      </c>
      <c r="BI91" s="222">
        <v>28.217109375000007</v>
      </c>
      <c r="BJ91" s="222">
        <v>28.217109375000007</v>
      </c>
      <c r="BK91" s="222">
        <v>29.627964843750007</v>
      </c>
      <c r="BL91" s="222">
        <v>29.627964843750007</v>
      </c>
      <c r="BM91" s="222">
        <v>29.627964843750007</v>
      </c>
      <c r="BN91" s="222">
        <v>29.627964843750007</v>
      </c>
      <c r="BO91" s="222">
        <v>29.627964843750007</v>
      </c>
      <c r="BP91" s="222">
        <v>29.627964843750007</v>
      </c>
      <c r="BQ91" s="222">
        <v>29.627964843750007</v>
      </c>
      <c r="BR91" s="222">
        <v>29.627964843750007</v>
      </c>
      <c r="BS91" s="222">
        <v>29.627964843750007</v>
      </c>
      <c r="BT91" s="222">
        <v>29.627964843750007</v>
      </c>
      <c r="BU91" s="222">
        <v>29.627964843750007</v>
      </c>
      <c r="BV91" s="222">
        <v>29.627964843750007</v>
      </c>
      <c r="BW91" s="222">
        <v>31.109363085937517</v>
      </c>
      <c r="BX91" s="222">
        <v>31.109363085937517</v>
      </c>
      <c r="BY91" s="222">
        <v>31.109363085937517</v>
      </c>
      <c r="BZ91" s="222">
        <v>31.109363085937517</v>
      </c>
      <c r="CA91" s="222">
        <v>31.109363085937517</v>
      </c>
      <c r="CB91" s="222">
        <v>31.109363085937517</v>
      </c>
      <c r="CC91" s="222">
        <v>31.109363085937517</v>
      </c>
      <c r="CD91" s="222">
        <v>31.109363085937517</v>
      </c>
      <c r="CE91" s="222">
        <v>31.109363085937517</v>
      </c>
      <c r="CF91" s="222">
        <v>31.109363085937517</v>
      </c>
      <c r="CG91" s="222">
        <v>31.109363085937517</v>
      </c>
      <c r="CH91" s="222">
        <v>31.109363085937517</v>
      </c>
      <c r="CJ91" s="285">
        <v>0</v>
      </c>
      <c r="CK91" s="286">
        <v>1</v>
      </c>
      <c r="CM91" s="25">
        <f t="shared" ca="1" si="217"/>
        <v>292.5</v>
      </c>
      <c r="CN91" s="25">
        <f t="shared" ca="1" si="217"/>
        <v>307.125</v>
      </c>
      <c r="CO91" s="25">
        <f t="shared" ca="1" si="217"/>
        <v>322.48125000000005</v>
      </c>
      <c r="CP91" s="25">
        <f t="shared" ca="1" si="217"/>
        <v>338.60531250000008</v>
      </c>
      <c r="CQ91" s="25">
        <f t="shared" ca="1" si="217"/>
        <v>355.5355781250002</v>
      </c>
      <c r="CR91" s="25">
        <f t="shared" ca="1" si="217"/>
        <v>373.31235703125009</v>
      </c>
      <c r="CT91" s="25">
        <f t="shared" ca="1" si="218"/>
        <v>0</v>
      </c>
      <c r="CU91" s="25">
        <f t="shared" ca="1" si="218"/>
        <v>37</v>
      </c>
      <c r="CV91" s="25">
        <f t="shared" ca="1" si="218"/>
        <v>100</v>
      </c>
      <c r="CW91" s="25">
        <f t="shared" ca="1" si="218"/>
        <v>0</v>
      </c>
      <c r="CX91" s="25">
        <f t="shared" ca="1" si="218"/>
        <v>0</v>
      </c>
      <c r="CY91" s="25">
        <f t="shared" ca="1" si="218"/>
        <v>0</v>
      </c>
      <c r="CZ91" s="25">
        <f t="shared" ca="1" si="218"/>
        <v>37</v>
      </c>
      <c r="DA91" s="25">
        <f t="shared" ca="1" si="218"/>
        <v>18.5</v>
      </c>
      <c r="DB91" s="25">
        <f t="shared" ca="1" si="218"/>
        <v>0</v>
      </c>
      <c r="DC91" s="25">
        <f t="shared" ca="1" si="218"/>
        <v>0</v>
      </c>
      <c r="DD91" s="25">
        <f t="shared" ca="1" si="219"/>
        <v>35</v>
      </c>
      <c r="DE91" s="25">
        <f t="shared" ca="1" si="219"/>
        <v>65</v>
      </c>
      <c r="DF91" s="25">
        <f t="shared" ca="1" si="219"/>
        <v>25.59375</v>
      </c>
      <c r="DG91" s="25">
        <f t="shared" ca="1" si="219"/>
        <v>25.59375</v>
      </c>
      <c r="DH91" s="25">
        <f t="shared" ca="1" si="219"/>
        <v>25.59375</v>
      </c>
      <c r="DI91" s="25">
        <f t="shared" ca="1" si="219"/>
        <v>25.59375</v>
      </c>
      <c r="DJ91" s="25">
        <f t="shared" ca="1" si="219"/>
        <v>25.59375</v>
      </c>
      <c r="DK91" s="25">
        <f t="shared" ca="1" si="219"/>
        <v>25.59375</v>
      </c>
      <c r="DL91" s="25">
        <f t="shared" ca="1" si="219"/>
        <v>25.59375</v>
      </c>
      <c r="DM91" s="25">
        <f t="shared" ca="1" si="219"/>
        <v>25.59375</v>
      </c>
      <c r="DN91" s="25">
        <f t="shared" ca="1" si="220"/>
        <v>25.59375</v>
      </c>
      <c r="DO91" s="25">
        <f t="shared" ca="1" si="220"/>
        <v>25.59375</v>
      </c>
      <c r="DP91" s="25">
        <f t="shared" ca="1" si="220"/>
        <v>25.59375</v>
      </c>
      <c r="DQ91" s="25">
        <f t="shared" ca="1" si="220"/>
        <v>25.59375</v>
      </c>
      <c r="DR91" s="25">
        <f t="shared" ca="1" si="220"/>
        <v>26.873437499999998</v>
      </c>
      <c r="DS91" s="25">
        <f t="shared" ca="1" si="220"/>
        <v>26.873437499999998</v>
      </c>
      <c r="DT91" s="25">
        <f t="shared" ca="1" si="220"/>
        <v>26.873437499999998</v>
      </c>
      <c r="DU91" s="25">
        <f t="shared" ca="1" si="220"/>
        <v>26.873437499999998</v>
      </c>
      <c r="DV91" s="25">
        <f t="shared" ca="1" si="220"/>
        <v>26.873437499999998</v>
      </c>
      <c r="DW91" s="25">
        <f t="shared" ca="1" si="220"/>
        <v>26.873437499999998</v>
      </c>
      <c r="DX91" s="25">
        <f t="shared" ca="1" si="221"/>
        <v>26.873437499999998</v>
      </c>
      <c r="DY91" s="25">
        <f t="shared" ca="1" si="221"/>
        <v>26.873437499999998</v>
      </c>
      <c r="DZ91" s="25">
        <f t="shared" ca="1" si="221"/>
        <v>26.873437499999998</v>
      </c>
      <c r="EA91" s="25">
        <f t="shared" ca="1" si="221"/>
        <v>26.873437499999998</v>
      </c>
      <c r="EB91" s="25">
        <f t="shared" ca="1" si="221"/>
        <v>26.873437499999998</v>
      </c>
      <c r="EC91" s="25">
        <f t="shared" ca="1" si="221"/>
        <v>26.873437499999998</v>
      </c>
      <c r="ED91" s="25">
        <f t="shared" ca="1" si="221"/>
        <v>28.217109375000007</v>
      </c>
      <c r="EE91" s="25">
        <f t="shared" ca="1" si="221"/>
        <v>28.217109375000007</v>
      </c>
      <c r="EF91" s="25">
        <f t="shared" ca="1" si="221"/>
        <v>28.217109375000007</v>
      </c>
      <c r="EG91" s="25">
        <f t="shared" ca="1" si="221"/>
        <v>28.217109375000007</v>
      </c>
      <c r="EH91" s="25">
        <f t="shared" ca="1" si="222"/>
        <v>28.217109375000007</v>
      </c>
      <c r="EI91" s="25">
        <f t="shared" ca="1" si="222"/>
        <v>28.217109375000007</v>
      </c>
      <c r="EJ91" s="25">
        <f t="shared" ca="1" si="222"/>
        <v>28.217109375000007</v>
      </c>
      <c r="EK91" s="25">
        <f t="shared" ca="1" si="222"/>
        <v>28.217109375000007</v>
      </c>
      <c r="EL91" s="25">
        <f t="shared" ca="1" si="222"/>
        <v>28.217109375000007</v>
      </c>
      <c r="EM91" s="25">
        <f t="shared" ca="1" si="222"/>
        <v>28.217109375000007</v>
      </c>
      <c r="EN91" s="25">
        <f t="shared" ca="1" si="222"/>
        <v>28.217109375000007</v>
      </c>
      <c r="EO91" s="25">
        <f t="shared" ca="1" si="222"/>
        <v>28.217109375000007</v>
      </c>
      <c r="EP91" s="25">
        <f t="shared" ca="1" si="222"/>
        <v>29.627964843750007</v>
      </c>
      <c r="EQ91" s="25">
        <f t="shared" ca="1" si="222"/>
        <v>29.627964843750007</v>
      </c>
      <c r="ER91" s="25">
        <f t="shared" ca="1" si="223"/>
        <v>29.627964843750007</v>
      </c>
      <c r="ES91" s="25">
        <f t="shared" ca="1" si="223"/>
        <v>29.627964843750007</v>
      </c>
      <c r="ET91" s="25">
        <f t="shared" ca="1" si="223"/>
        <v>29.627964843750007</v>
      </c>
      <c r="EU91" s="25">
        <f t="shared" ca="1" si="223"/>
        <v>29.627964843750007</v>
      </c>
      <c r="EV91" s="25">
        <f t="shared" ca="1" si="223"/>
        <v>29.627964843750007</v>
      </c>
      <c r="EW91" s="25">
        <f t="shared" ca="1" si="223"/>
        <v>29.627964843750007</v>
      </c>
      <c r="EX91" s="25">
        <f t="shared" ca="1" si="223"/>
        <v>29.627964843750007</v>
      </c>
      <c r="EY91" s="25">
        <f t="shared" ca="1" si="223"/>
        <v>29.627964843750007</v>
      </c>
      <c r="EZ91" s="25">
        <f t="shared" ca="1" si="223"/>
        <v>29.627964843750007</v>
      </c>
      <c r="FA91" s="25">
        <f t="shared" ca="1" si="223"/>
        <v>29.627964843750007</v>
      </c>
      <c r="FB91" s="25">
        <f t="shared" ca="1" si="224"/>
        <v>31.109363085937517</v>
      </c>
      <c r="FC91" s="25">
        <f t="shared" ca="1" si="224"/>
        <v>31.109363085937517</v>
      </c>
      <c r="FD91" s="25">
        <f t="shared" ca="1" si="224"/>
        <v>31.109363085937517</v>
      </c>
      <c r="FE91" s="25">
        <f t="shared" ca="1" si="224"/>
        <v>31.109363085937517</v>
      </c>
      <c r="FF91" s="25">
        <f t="shared" ca="1" si="224"/>
        <v>31.109363085937517</v>
      </c>
      <c r="FG91" s="25">
        <f t="shared" ca="1" si="224"/>
        <v>31.109363085937517</v>
      </c>
      <c r="FH91" s="25">
        <f t="shared" ca="1" si="224"/>
        <v>31.109363085937517</v>
      </c>
      <c r="FI91" s="25">
        <f t="shared" ca="1" si="224"/>
        <v>31.109363085937517</v>
      </c>
      <c r="FJ91" s="25">
        <f t="shared" ca="1" si="224"/>
        <v>31.109363085937517</v>
      </c>
      <c r="FK91" s="25">
        <f t="shared" ca="1" si="224"/>
        <v>31.109363085937517</v>
      </c>
      <c r="FL91" s="25">
        <f t="shared" ca="1" si="225"/>
        <v>31.109363085937517</v>
      </c>
      <c r="FM91" s="25">
        <f t="shared" ca="1" si="225"/>
        <v>31.109363085937517</v>
      </c>
    </row>
    <row r="92" spans="1:169" ht="15" customHeight="1">
      <c r="C92" s="307" t="s">
        <v>5</v>
      </c>
      <c r="D92" s="312" t="b">
        <v>0</v>
      </c>
      <c r="E92" s="312" t="b">
        <v>1</v>
      </c>
      <c r="F92" s="224" t="s">
        <v>137</v>
      </c>
      <c r="G92" s="175"/>
      <c r="H92" s="25">
        <f t="shared" ca="1" si="216"/>
        <v>563.17858318749995</v>
      </c>
      <c r="I92" s="25">
        <f t="shared" ca="1" si="216"/>
        <v>511.45339280520818</v>
      </c>
      <c r="J92" s="25">
        <f t="shared" ca="1" si="216"/>
        <v>518.03046066131253</v>
      </c>
      <c r="K92" s="25">
        <f t="shared" ca="1" si="216"/>
        <v>521.3847652679259</v>
      </c>
      <c r="L92" s="25">
        <f t="shared" ca="1" si="216"/>
        <v>524.77261292060496</v>
      </c>
      <c r="M92" s="25">
        <f t="shared" ca="1" si="216"/>
        <v>527.90919520571072</v>
      </c>
      <c r="O92" s="222">
        <v>168.84</v>
      </c>
      <c r="P92" s="222">
        <v>0</v>
      </c>
      <c r="Q92" s="222">
        <v>0</v>
      </c>
      <c r="R92" s="222">
        <v>22.530388888888876</v>
      </c>
      <c r="S92" s="222">
        <v>22.530388888888876</v>
      </c>
      <c r="T92" s="222">
        <v>22.530388888888933</v>
      </c>
      <c r="U92" s="222">
        <v>22.530388888888876</v>
      </c>
      <c r="V92" s="222">
        <v>22.530388888888876</v>
      </c>
      <c r="W92" s="222">
        <v>22.530388888888933</v>
      </c>
      <c r="X92" s="222">
        <v>22.530388888888876</v>
      </c>
      <c r="Y92" s="222">
        <v>22.530388888888876</v>
      </c>
      <c r="Z92" s="222">
        <v>214.09547207638883</v>
      </c>
      <c r="AA92" s="222">
        <v>0</v>
      </c>
      <c r="AB92" s="222">
        <v>0</v>
      </c>
      <c r="AC92" s="222">
        <v>164.42669640260405</v>
      </c>
      <c r="AD92" s="222">
        <v>182.60000000000002</v>
      </c>
      <c r="AE92" s="222">
        <v>0</v>
      </c>
      <c r="AF92" s="222">
        <v>0</v>
      </c>
      <c r="AG92" s="222">
        <v>0</v>
      </c>
      <c r="AH92" s="222">
        <v>0</v>
      </c>
      <c r="AI92" s="222">
        <v>0</v>
      </c>
      <c r="AJ92" s="222">
        <v>0</v>
      </c>
      <c r="AK92" s="222">
        <v>0</v>
      </c>
      <c r="AL92" s="222">
        <v>164.42669640260405</v>
      </c>
      <c r="AM92" s="222">
        <v>0</v>
      </c>
      <c r="AN92" s="222">
        <v>0</v>
      </c>
      <c r="AO92" s="222">
        <v>167.71523033065628</v>
      </c>
      <c r="AP92" s="222">
        <v>182.60000000000002</v>
      </c>
      <c r="AQ92" s="222">
        <v>0</v>
      </c>
      <c r="AR92" s="222">
        <v>0</v>
      </c>
      <c r="AS92" s="222">
        <v>0</v>
      </c>
      <c r="AT92" s="222">
        <v>0</v>
      </c>
      <c r="AU92" s="222">
        <v>0</v>
      </c>
      <c r="AV92" s="222">
        <v>0</v>
      </c>
      <c r="AW92" s="222">
        <v>0</v>
      </c>
      <c r="AX92" s="222">
        <v>167.71523033065628</v>
      </c>
      <c r="AY92" s="222">
        <v>0</v>
      </c>
      <c r="AZ92" s="222">
        <v>0</v>
      </c>
      <c r="BA92" s="222">
        <v>169.39238263396291</v>
      </c>
      <c r="BB92" s="222">
        <v>182.60000000000002</v>
      </c>
      <c r="BC92" s="222">
        <v>0</v>
      </c>
      <c r="BD92" s="222">
        <v>0</v>
      </c>
      <c r="BE92" s="222">
        <v>0</v>
      </c>
      <c r="BF92" s="222">
        <v>0</v>
      </c>
      <c r="BG92" s="222">
        <v>0</v>
      </c>
      <c r="BH92" s="222">
        <v>0</v>
      </c>
      <c r="BI92" s="222">
        <v>0</v>
      </c>
      <c r="BJ92" s="222">
        <v>169.39238263396291</v>
      </c>
      <c r="BK92" s="222">
        <v>0</v>
      </c>
      <c r="BL92" s="222">
        <v>0</v>
      </c>
      <c r="BM92" s="222">
        <v>171.08630646030247</v>
      </c>
      <c r="BN92" s="222">
        <v>182.60000000000002</v>
      </c>
      <c r="BO92" s="222">
        <v>0</v>
      </c>
      <c r="BP92" s="222">
        <v>0</v>
      </c>
      <c r="BQ92" s="222">
        <v>0</v>
      </c>
      <c r="BR92" s="222">
        <v>0</v>
      </c>
      <c r="BS92" s="222">
        <v>0</v>
      </c>
      <c r="BT92" s="222">
        <v>0</v>
      </c>
      <c r="BU92" s="222">
        <v>0</v>
      </c>
      <c r="BV92" s="222">
        <v>171.08630646030247</v>
      </c>
      <c r="BW92" s="222">
        <v>0</v>
      </c>
      <c r="BX92" s="222">
        <v>0</v>
      </c>
      <c r="BY92" s="222">
        <v>172.65459760285538</v>
      </c>
      <c r="BZ92" s="222">
        <v>182.60000000000002</v>
      </c>
      <c r="CA92" s="222">
        <v>0</v>
      </c>
      <c r="CB92" s="222">
        <v>0</v>
      </c>
      <c r="CC92" s="222">
        <v>0</v>
      </c>
      <c r="CD92" s="222">
        <v>0</v>
      </c>
      <c r="CE92" s="222">
        <v>0</v>
      </c>
      <c r="CF92" s="222">
        <v>0</v>
      </c>
      <c r="CG92" s="222">
        <v>0</v>
      </c>
      <c r="CH92" s="222">
        <v>172.65459760285538</v>
      </c>
      <c r="CJ92" s="285">
        <v>0</v>
      </c>
      <c r="CK92" s="286">
        <v>1</v>
      </c>
      <c r="CM92" s="25">
        <f t="shared" ca="1" si="217"/>
        <v>563.17858318749995</v>
      </c>
      <c r="CN92" s="25">
        <f t="shared" ca="1" si="217"/>
        <v>511.45339280520818</v>
      </c>
      <c r="CO92" s="25">
        <f t="shared" ca="1" si="217"/>
        <v>518.03046066131253</v>
      </c>
      <c r="CP92" s="25">
        <f t="shared" ca="1" si="217"/>
        <v>521.3847652679259</v>
      </c>
      <c r="CQ92" s="25">
        <f t="shared" ca="1" si="217"/>
        <v>524.77261292060496</v>
      </c>
      <c r="CR92" s="25">
        <f t="shared" ca="1" si="217"/>
        <v>527.90919520571072</v>
      </c>
      <c r="CT92" s="25">
        <f t="shared" ca="1" si="218"/>
        <v>168.84</v>
      </c>
      <c r="CU92" s="25">
        <f t="shared" ca="1" si="218"/>
        <v>0</v>
      </c>
      <c r="CV92" s="25">
        <f t="shared" ca="1" si="218"/>
        <v>0</v>
      </c>
      <c r="CW92" s="25">
        <f t="shared" ca="1" si="218"/>
        <v>22.530388888888876</v>
      </c>
      <c r="CX92" s="25">
        <f t="shared" ca="1" si="218"/>
        <v>22.530388888888876</v>
      </c>
      <c r="CY92" s="25">
        <f t="shared" ca="1" si="218"/>
        <v>22.530388888888933</v>
      </c>
      <c r="CZ92" s="25">
        <f t="shared" ca="1" si="218"/>
        <v>22.530388888888876</v>
      </c>
      <c r="DA92" s="25">
        <f t="shared" ca="1" si="218"/>
        <v>22.530388888888876</v>
      </c>
      <c r="DB92" s="25">
        <f t="shared" ca="1" si="218"/>
        <v>22.530388888888933</v>
      </c>
      <c r="DC92" s="25">
        <f t="shared" ca="1" si="218"/>
        <v>22.530388888888876</v>
      </c>
      <c r="DD92" s="25">
        <f t="shared" ca="1" si="219"/>
        <v>22.530388888888876</v>
      </c>
      <c r="DE92" s="25">
        <f t="shared" ca="1" si="219"/>
        <v>214.09547207638883</v>
      </c>
      <c r="DF92" s="25">
        <f t="shared" ca="1" si="219"/>
        <v>0</v>
      </c>
      <c r="DG92" s="25">
        <f t="shared" ca="1" si="219"/>
        <v>0</v>
      </c>
      <c r="DH92" s="25">
        <f t="shared" ca="1" si="219"/>
        <v>164.42669640260405</v>
      </c>
      <c r="DI92" s="25">
        <f t="shared" ca="1" si="219"/>
        <v>182.60000000000002</v>
      </c>
      <c r="DJ92" s="25">
        <f t="shared" ca="1" si="219"/>
        <v>0</v>
      </c>
      <c r="DK92" s="25">
        <f t="shared" ca="1" si="219"/>
        <v>0</v>
      </c>
      <c r="DL92" s="25">
        <f t="shared" ca="1" si="219"/>
        <v>0</v>
      </c>
      <c r="DM92" s="25">
        <f t="shared" ca="1" si="219"/>
        <v>0</v>
      </c>
      <c r="DN92" s="25">
        <f t="shared" ca="1" si="220"/>
        <v>0</v>
      </c>
      <c r="DO92" s="25">
        <f t="shared" ca="1" si="220"/>
        <v>0</v>
      </c>
      <c r="DP92" s="25">
        <f t="shared" ca="1" si="220"/>
        <v>0</v>
      </c>
      <c r="DQ92" s="25">
        <f t="shared" ca="1" si="220"/>
        <v>164.42669640260405</v>
      </c>
      <c r="DR92" s="25">
        <f t="shared" ca="1" si="220"/>
        <v>0</v>
      </c>
      <c r="DS92" s="25">
        <f t="shared" ca="1" si="220"/>
        <v>0</v>
      </c>
      <c r="DT92" s="25">
        <f t="shared" ca="1" si="220"/>
        <v>167.71523033065628</v>
      </c>
      <c r="DU92" s="25">
        <f t="shared" ca="1" si="220"/>
        <v>182.60000000000002</v>
      </c>
      <c r="DV92" s="25">
        <f t="shared" ca="1" si="220"/>
        <v>0</v>
      </c>
      <c r="DW92" s="25">
        <f t="shared" ca="1" si="220"/>
        <v>0</v>
      </c>
      <c r="DX92" s="25">
        <f t="shared" ca="1" si="221"/>
        <v>0</v>
      </c>
      <c r="DY92" s="25">
        <f t="shared" ca="1" si="221"/>
        <v>0</v>
      </c>
      <c r="DZ92" s="25">
        <f t="shared" ca="1" si="221"/>
        <v>0</v>
      </c>
      <c r="EA92" s="25">
        <f t="shared" ca="1" si="221"/>
        <v>0</v>
      </c>
      <c r="EB92" s="25">
        <f t="shared" ca="1" si="221"/>
        <v>0</v>
      </c>
      <c r="EC92" s="25">
        <f t="shared" ca="1" si="221"/>
        <v>167.71523033065628</v>
      </c>
      <c r="ED92" s="25">
        <f t="shared" ca="1" si="221"/>
        <v>0</v>
      </c>
      <c r="EE92" s="25">
        <f t="shared" ca="1" si="221"/>
        <v>0</v>
      </c>
      <c r="EF92" s="25">
        <f t="shared" ca="1" si="221"/>
        <v>169.39238263396291</v>
      </c>
      <c r="EG92" s="25">
        <f t="shared" ca="1" si="221"/>
        <v>182.60000000000002</v>
      </c>
      <c r="EH92" s="25">
        <f t="shared" ca="1" si="222"/>
        <v>0</v>
      </c>
      <c r="EI92" s="25">
        <f t="shared" ca="1" si="222"/>
        <v>0</v>
      </c>
      <c r="EJ92" s="25">
        <f t="shared" ca="1" si="222"/>
        <v>0</v>
      </c>
      <c r="EK92" s="25">
        <f t="shared" ca="1" si="222"/>
        <v>0</v>
      </c>
      <c r="EL92" s="25">
        <f t="shared" ca="1" si="222"/>
        <v>0</v>
      </c>
      <c r="EM92" s="25">
        <f t="shared" ca="1" si="222"/>
        <v>0</v>
      </c>
      <c r="EN92" s="25">
        <f t="shared" ca="1" si="222"/>
        <v>0</v>
      </c>
      <c r="EO92" s="25">
        <f t="shared" ca="1" si="222"/>
        <v>169.39238263396291</v>
      </c>
      <c r="EP92" s="25">
        <f t="shared" ca="1" si="222"/>
        <v>0</v>
      </c>
      <c r="EQ92" s="25">
        <f t="shared" ca="1" si="222"/>
        <v>0</v>
      </c>
      <c r="ER92" s="25">
        <f t="shared" ca="1" si="223"/>
        <v>171.08630646030247</v>
      </c>
      <c r="ES92" s="25">
        <f t="shared" ca="1" si="223"/>
        <v>182.60000000000002</v>
      </c>
      <c r="ET92" s="25">
        <f t="shared" ca="1" si="223"/>
        <v>0</v>
      </c>
      <c r="EU92" s="25">
        <f t="shared" ca="1" si="223"/>
        <v>0</v>
      </c>
      <c r="EV92" s="25">
        <f t="shared" ca="1" si="223"/>
        <v>0</v>
      </c>
      <c r="EW92" s="25">
        <f t="shared" ca="1" si="223"/>
        <v>0</v>
      </c>
      <c r="EX92" s="25">
        <f t="shared" ca="1" si="223"/>
        <v>0</v>
      </c>
      <c r="EY92" s="25">
        <f t="shared" ca="1" si="223"/>
        <v>0</v>
      </c>
      <c r="EZ92" s="25">
        <f t="shared" ca="1" si="223"/>
        <v>0</v>
      </c>
      <c r="FA92" s="25">
        <f t="shared" ca="1" si="223"/>
        <v>171.08630646030247</v>
      </c>
      <c r="FB92" s="25">
        <f t="shared" ca="1" si="224"/>
        <v>0</v>
      </c>
      <c r="FC92" s="25">
        <f t="shared" ca="1" si="224"/>
        <v>0</v>
      </c>
      <c r="FD92" s="25">
        <f t="shared" ca="1" si="224"/>
        <v>172.65459760285538</v>
      </c>
      <c r="FE92" s="25">
        <f t="shared" ca="1" si="224"/>
        <v>182.60000000000002</v>
      </c>
      <c r="FF92" s="25">
        <f t="shared" ca="1" si="224"/>
        <v>0</v>
      </c>
      <c r="FG92" s="25">
        <f t="shared" ca="1" si="224"/>
        <v>0</v>
      </c>
      <c r="FH92" s="25">
        <f t="shared" ca="1" si="224"/>
        <v>0</v>
      </c>
      <c r="FI92" s="25">
        <f t="shared" ca="1" si="224"/>
        <v>0</v>
      </c>
      <c r="FJ92" s="25">
        <f t="shared" ca="1" si="224"/>
        <v>0</v>
      </c>
      <c r="FK92" s="25">
        <f t="shared" ca="1" si="224"/>
        <v>0</v>
      </c>
      <c r="FL92" s="25">
        <f t="shared" ca="1" si="225"/>
        <v>0</v>
      </c>
      <c r="FM92" s="25">
        <f t="shared" ca="1" si="225"/>
        <v>172.65459760285538</v>
      </c>
    </row>
    <row r="93" spans="1:169" ht="15" customHeight="1">
      <c r="C93" s="307" t="s">
        <v>5</v>
      </c>
      <c r="D93" s="312" t="b">
        <v>0</v>
      </c>
      <c r="E93" s="312" t="b">
        <v>1</v>
      </c>
      <c r="F93" s="224" t="s">
        <v>138</v>
      </c>
      <c r="G93" s="175"/>
      <c r="H93" s="25">
        <f t="shared" ca="1" si="216"/>
        <v>122.66667</v>
      </c>
      <c r="I93" s="25">
        <f t="shared" ca="1" si="216"/>
        <v>128.8000035</v>
      </c>
      <c r="J93" s="25">
        <f t="shared" ca="1" si="216"/>
        <v>135.240003675</v>
      </c>
      <c r="K93" s="25">
        <f t="shared" ca="1" si="216"/>
        <v>142.00200385874999</v>
      </c>
      <c r="L93" s="25">
        <f t="shared" ca="1" si="216"/>
        <v>149.10210405168749</v>
      </c>
      <c r="M93" s="25">
        <f t="shared" ca="1" si="216"/>
        <v>156.5572092542719</v>
      </c>
      <c r="O93" s="222">
        <v>16</v>
      </c>
      <c r="P93" s="222">
        <v>0</v>
      </c>
      <c r="Q93" s="222">
        <v>16.66667</v>
      </c>
      <c r="R93" s="222">
        <v>31.5</v>
      </c>
      <c r="S93" s="222">
        <v>0</v>
      </c>
      <c r="T93" s="222">
        <v>15</v>
      </c>
      <c r="U93" s="222">
        <v>5</v>
      </c>
      <c r="V93" s="222">
        <v>0</v>
      </c>
      <c r="W93" s="222">
        <v>3</v>
      </c>
      <c r="X93" s="222">
        <v>3.5</v>
      </c>
      <c r="Y93" s="222">
        <v>16</v>
      </c>
      <c r="Z93" s="222">
        <v>16</v>
      </c>
      <c r="AA93" s="222">
        <v>10.733333625</v>
      </c>
      <c r="AB93" s="222">
        <v>10.733333625</v>
      </c>
      <c r="AC93" s="222">
        <v>10.733333625</v>
      </c>
      <c r="AD93" s="222">
        <v>10.733333625</v>
      </c>
      <c r="AE93" s="222">
        <v>10.733333625</v>
      </c>
      <c r="AF93" s="222">
        <v>10.733333625</v>
      </c>
      <c r="AG93" s="222">
        <v>10.733333625</v>
      </c>
      <c r="AH93" s="222">
        <v>10.733333625</v>
      </c>
      <c r="AI93" s="222">
        <v>10.733333625</v>
      </c>
      <c r="AJ93" s="222">
        <v>10.733333625</v>
      </c>
      <c r="AK93" s="222">
        <v>10.733333625</v>
      </c>
      <c r="AL93" s="222">
        <v>10.733333625</v>
      </c>
      <c r="AM93" s="222">
        <v>11.270000306249999</v>
      </c>
      <c r="AN93" s="222">
        <v>11.270000306249999</v>
      </c>
      <c r="AO93" s="222">
        <v>11.270000306249999</v>
      </c>
      <c r="AP93" s="222">
        <v>11.270000306249999</v>
      </c>
      <c r="AQ93" s="222">
        <v>11.270000306249999</v>
      </c>
      <c r="AR93" s="222">
        <v>11.270000306249999</v>
      </c>
      <c r="AS93" s="222">
        <v>11.270000306249999</v>
      </c>
      <c r="AT93" s="222">
        <v>11.270000306249999</v>
      </c>
      <c r="AU93" s="222">
        <v>11.270000306249999</v>
      </c>
      <c r="AV93" s="222">
        <v>11.270000306249999</v>
      </c>
      <c r="AW93" s="222">
        <v>11.270000306249999</v>
      </c>
      <c r="AX93" s="222">
        <v>11.270000306249999</v>
      </c>
      <c r="AY93" s="222">
        <v>11.833500321562502</v>
      </c>
      <c r="AZ93" s="222">
        <v>11.833500321562502</v>
      </c>
      <c r="BA93" s="222">
        <v>11.833500321562502</v>
      </c>
      <c r="BB93" s="222">
        <v>11.833500321562502</v>
      </c>
      <c r="BC93" s="222">
        <v>11.833500321562502</v>
      </c>
      <c r="BD93" s="222">
        <v>11.833500321562502</v>
      </c>
      <c r="BE93" s="222">
        <v>11.833500321562502</v>
      </c>
      <c r="BF93" s="222">
        <v>11.833500321562502</v>
      </c>
      <c r="BG93" s="222">
        <v>11.833500321562502</v>
      </c>
      <c r="BH93" s="222">
        <v>11.833500321562502</v>
      </c>
      <c r="BI93" s="222">
        <v>11.833500321562502</v>
      </c>
      <c r="BJ93" s="222">
        <v>11.833500321562502</v>
      </c>
      <c r="BK93" s="222">
        <v>12.425175337640624</v>
      </c>
      <c r="BL93" s="222">
        <v>12.425175337640624</v>
      </c>
      <c r="BM93" s="222">
        <v>12.425175337640624</v>
      </c>
      <c r="BN93" s="222">
        <v>12.425175337640624</v>
      </c>
      <c r="BO93" s="222">
        <v>12.425175337640624</v>
      </c>
      <c r="BP93" s="222">
        <v>12.425175337640624</v>
      </c>
      <c r="BQ93" s="222">
        <v>12.425175337640624</v>
      </c>
      <c r="BR93" s="222">
        <v>12.425175337640624</v>
      </c>
      <c r="BS93" s="222">
        <v>12.425175337640624</v>
      </c>
      <c r="BT93" s="222">
        <v>12.425175337640624</v>
      </c>
      <c r="BU93" s="222">
        <v>12.425175337640624</v>
      </c>
      <c r="BV93" s="222">
        <v>12.425175337640624</v>
      </c>
      <c r="BW93" s="222">
        <v>13.046434104522655</v>
      </c>
      <c r="BX93" s="222">
        <v>13.046434104522655</v>
      </c>
      <c r="BY93" s="222">
        <v>13.046434104522655</v>
      </c>
      <c r="BZ93" s="222">
        <v>13.046434104522655</v>
      </c>
      <c r="CA93" s="222">
        <v>13.046434104522655</v>
      </c>
      <c r="CB93" s="222">
        <v>13.046434104522655</v>
      </c>
      <c r="CC93" s="222">
        <v>13.046434104522655</v>
      </c>
      <c r="CD93" s="222">
        <v>13.046434104522655</v>
      </c>
      <c r="CE93" s="222">
        <v>13.046434104522655</v>
      </c>
      <c r="CF93" s="222">
        <v>13.046434104522655</v>
      </c>
      <c r="CG93" s="222">
        <v>13.046434104522655</v>
      </c>
      <c r="CH93" s="222">
        <v>13.046434104522655</v>
      </c>
      <c r="CJ93" s="285">
        <v>0</v>
      </c>
      <c r="CK93" s="286">
        <v>1</v>
      </c>
      <c r="CM93" s="25">
        <f t="shared" ca="1" si="217"/>
        <v>122.66667</v>
      </c>
      <c r="CN93" s="25">
        <f t="shared" ca="1" si="217"/>
        <v>128.8000035</v>
      </c>
      <c r="CO93" s="25">
        <f t="shared" ca="1" si="217"/>
        <v>135.240003675</v>
      </c>
      <c r="CP93" s="25">
        <f t="shared" ca="1" si="217"/>
        <v>142.00200385874999</v>
      </c>
      <c r="CQ93" s="25">
        <f t="shared" ca="1" si="217"/>
        <v>149.10210405168749</v>
      </c>
      <c r="CR93" s="25">
        <f t="shared" ca="1" si="217"/>
        <v>156.5572092542719</v>
      </c>
      <c r="CT93" s="25">
        <f t="shared" ca="1" si="218"/>
        <v>16</v>
      </c>
      <c r="CU93" s="25">
        <f t="shared" ca="1" si="218"/>
        <v>0</v>
      </c>
      <c r="CV93" s="25">
        <f t="shared" ca="1" si="218"/>
        <v>16.66667</v>
      </c>
      <c r="CW93" s="25">
        <f t="shared" ca="1" si="218"/>
        <v>31.5</v>
      </c>
      <c r="CX93" s="25">
        <f t="shared" ca="1" si="218"/>
        <v>0</v>
      </c>
      <c r="CY93" s="25">
        <f t="shared" ca="1" si="218"/>
        <v>15</v>
      </c>
      <c r="CZ93" s="25">
        <f t="shared" ca="1" si="218"/>
        <v>5</v>
      </c>
      <c r="DA93" s="25">
        <f t="shared" ca="1" si="218"/>
        <v>0</v>
      </c>
      <c r="DB93" s="25">
        <f t="shared" ca="1" si="218"/>
        <v>3</v>
      </c>
      <c r="DC93" s="25">
        <f t="shared" ca="1" si="218"/>
        <v>3.5</v>
      </c>
      <c r="DD93" s="25">
        <f t="shared" ca="1" si="219"/>
        <v>16</v>
      </c>
      <c r="DE93" s="25">
        <f t="shared" ca="1" si="219"/>
        <v>16</v>
      </c>
      <c r="DF93" s="25">
        <f t="shared" ca="1" si="219"/>
        <v>10.733333625</v>
      </c>
      <c r="DG93" s="25">
        <f t="shared" ca="1" si="219"/>
        <v>10.733333625</v>
      </c>
      <c r="DH93" s="25">
        <f t="shared" ca="1" si="219"/>
        <v>10.733333625</v>
      </c>
      <c r="DI93" s="25">
        <f t="shared" ca="1" si="219"/>
        <v>10.733333625</v>
      </c>
      <c r="DJ93" s="25">
        <f t="shared" ca="1" si="219"/>
        <v>10.733333625</v>
      </c>
      <c r="DK93" s="25">
        <f t="shared" ca="1" si="219"/>
        <v>10.733333625</v>
      </c>
      <c r="DL93" s="25">
        <f t="shared" ca="1" si="219"/>
        <v>10.733333625</v>
      </c>
      <c r="DM93" s="25">
        <f t="shared" ca="1" si="219"/>
        <v>10.733333625</v>
      </c>
      <c r="DN93" s="25">
        <f t="shared" ca="1" si="220"/>
        <v>10.733333625</v>
      </c>
      <c r="DO93" s="25">
        <f t="shared" ca="1" si="220"/>
        <v>10.733333625</v>
      </c>
      <c r="DP93" s="25">
        <f t="shared" ca="1" si="220"/>
        <v>10.733333625</v>
      </c>
      <c r="DQ93" s="25">
        <f t="shared" ca="1" si="220"/>
        <v>10.733333625</v>
      </c>
      <c r="DR93" s="25">
        <f t="shared" ca="1" si="220"/>
        <v>11.270000306249999</v>
      </c>
      <c r="DS93" s="25">
        <f t="shared" ca="1" si="220"/>
        <v>11.270000306249999</v>
      </c>
      <c r="DT93" s="25">
        <f t="shared" ca="1" si="220"/>
        <v>11.270000306249999</v>
      </c>
      <c r="DU93" s="25">
        <f t="shared" ca="1" si="220"/>
        <v>11.270000306249999</v>
      </c>
      <c r="DV93" s="25">
        <f t="shared" ca="1" si="220"/>
        <v>11.270000306249999</v>
      </c>
      <c r="DW93" s="25">
        <f t="shared" ca="1" si="220"/>
        <v>11.270000306249999</v>
      </c>
      <c r="DX93" s="25">
        <f t="shared" ca="1" si="221"/>
        <v>11.270000306249999</v>
      </c>
      <c r="DY93" s="25">
        <f t="shared" ca="1" si="221"/>
        <v>11.270000306249999</v>
      </c>
      <c r="DZ93" s="25">
        <f t="shared" ca="1" si="221"/>
        <v>11.270000306249999</v>
      </c>
      <c r="EA93" s="25">
        <f t="shared" ca="1" si="221"/>
        <v>11.270000306249999</v>
      </c>
      <c r="EB93" s="25">
        <f t="shared" ca="1" si="221"/>
        <v>11.270000306249999</v>
      </c>
      <c r="EC93" s="25">
        <f t="shared" ca="1" si="221"/>
        <v>11.270000306249999</v>
      </c>
      <c r="ED93" s="25">
        <f t="shared" ca="1" si="221"/>
        <v>11.833500321562502</v>
      </c>
      <c r="EE93" s="25">
        <f t="shared" ca="1" si="221"/>
        <v>11.833500321562502</v>
      </c>
      <c r="EF93" s="25">
        <f t="shared" ca="1" si="221"/>
        <v>11.833500321562502</v>
      </c>
      <c r="EG93" s="25">
        <f t="shared" ca="1" si="221"/>
        <v>11.833500321562502</v>
      </c>
      <c r="EH93" s="25">
        <f t="shared" ca="1" si="222"/>
        <v>11.833500321562502</v>
      </c>
      <c r="EI93" s="25">
        <f t="shared" ca="1" si="222"/>
        <v>11.833500321562502</v>
      </c>
      <c r="EJ93" s="25">
        <f t="shared" ca="1" si="222"/>
        <v>11.833500321562502</v>
      </c>
      <c r="EK93" s="25">
        <f t="shared" ca="1" si="222"/>
        <v>11.833500321562502</v>
      </c>
      <c r="EL93" s="25">
        <f t="shared" ca="1" si="222"/>
        <v>11.833500321562502</v>
      </c>
      <c r="EM93" s="25">
        <f t="shared" ca="1" si="222"/>
        <v>11.833500321562502</v>
      </c>
      <c r="EN93" s="25">
        <f t="shared" ca="1" si="222"/>
        <v>11.833500321562502</v>
      </c>
      <c r="EO93" s="25">
        <f t="shared" ca="1" si="222"/>
        <v>11.833500321562502</v>
      </c>
      <c r="EP93" s="25">
        <f t="shared" ca="1" si="222"/>
        <v>12.425175337640624</v>
      </c>
      <c r="EQ93" s="25">
        <f t="shared" ca="1" si="222"/>
        <v>12.425175337640624</v>
      </c>
      <c r="ER93" s="25">
        <f t="shared" ca="1" si="223"/>
        <v>12.425175337640624</v>
      </c>
      <c r="ES93" s="25">
        <f t="shared" ca="1" si="223"/>
        <v>12.425175337640624</v>
      </c>
      <c r="ET93" s="25">
        <f t="shared" ca="1" si="223"/>
        <v>12.425175337640624</v>
      </c>
      <c r="EU93" s="25">
        <f t="shared" ca="1" si="223"/>
        <v>12.425175337640624</v>
      </c>
      <c r="EV93" s="25">
        <f t="shared" ca="1" si="223"/>
        <v>12.425175337640624</v>
      </c>
      <c r="EW93" s="25">
        <f t="shared" ca="1" si="223"/>
        <v>12.425175337640624</v>
      </c>
      <c r="EX93" s="25">
        <f t="shared" ca="1" si="223"/>
        <v>12.425175337640624</v>
      </c>
      <c r="EY93" s="25">
        <f t="shared" ca="1" si="223"/>
        <v>12.425175337640624</v>
      </c>
      <c r="EZ93" s="25">
        <f t="shared" ca="1" si="223"/>
        <v>12.425175337640624</v>
      </c>
      <c r="FA93" s="25">
        <f t="shared" ca="1" si="223"/>
        <v>12.425175337640624</v>
      </c>
      <c r="FB93" s="25">
        <f t="shared" ca="1" si="224"/>
        <v>13.046434104522655</v>
      </c>
      <c r="FC93" s="25">
        <f t="shared" ca="1" si="224"/>
        <v>13.046434104522655</v>
      </c>
      <c r="FD93" s="25">
        <f t="shared" ca="1" si="224"/>
        <v>13.046434104522655</v>
      </c>
      <c r="FE93" s="25">
        <f t="shared" ca="1" si="224"/>
        <v>13.046434104522655</v>
      </c>
      <c r="FF93" s="25">
        <f t="shared" ca="1" si="224"/>
        <v>13.046434104522655</v>
      </c>
      <c r="FG93" s="25">
        <f t="shared" ca="1" si="224"/>
        <v>13.046434104522655</v>
      </c>
      <c r="FH93" s="25">
        <f t="shared" ca="1" si="224"/>
        <v>13.046434104522655</v>
      </c>
      <c r="FI93" s="25">
        <f t="shared" ca="1" si="224"/>
        <v>13.046434104522655</v>
      </c>
      <c r="FJ93" s="25">
        <f t="shared" ca="1" si="224"/>
        <v>13.046434104522655</v>
      </c>
      <c r="FK93" s="25">
        <f t="shared" ca="1" si="224"/>
        <v>13.046434104522655</v>
      </c>
      <c r="FL93" s="25">
        <f t="shared" ca="1" si="225"/>
        <v>13.046434104522655</v>
      </c>
      <c r="FM93" s="25">
        <f t="shared" ca="1" si="225"/>
        <v>13.046434104522655</v>
      </c>
    </row>
    <row r="94" spans="1:169" ht="15" customHeight="1">
      <c r="A94" s="170" t="s">
        <v>395</v>
      </c>
      <c r="B94" s="225">
        <v>63</v>
      </c>
      <c r="C94" s="307" t="s">
        <v>5</v>
      </c>
      <c r="D94" s="312" t="b">
        <v>1</v>
      </c>
      <c r="E94" s="312" t="b">
        <v>0</v>
      </c>
      <c r="F94" s="177" t="str">
        <f>INDEX('11_CATALOGO_CUENTAS'!$H$3:$H$85,$B94,1)</f>
        <v>AUDITOR EXTERNO CONTRATO (CAASD)</v>
      </c>
      <c r="G94" s="175"/>
      <c r="H94" s="25">
        <f t="shared" ca="1" si="216"/>
        <v>3073.5048740799998</v>
      </c>
      <c r="I94" s="25">
        <f t="shared" ca="1" si="216"/>
        <v>4850.1258556322919</v>
      </c>
      <c r="J94" s="25">
        <f t="shared" ca="1" si="216"/>
        <v>6463.3760890059875</v>
      </c>
      <c r="K94" s="25">
        <f t="shared" ca="1" si="216"/>
        <v>6820.4083410270277</v>
      </c>
      <c r="L94" s="25">
        <f t="shared" ca="1" si="216"/>
        <v>7197.5416223408611</v>
      </c>
      <c r="M94" s="25">
        <f t="shared" ca="1" si="216"/>
        <v>7595.9159494136284</v>
      </c>
      <c r="O94" s="222">
        <v>234.68081000000001</v>
      </c>
      <c r="P94" s="222">
        <v>235.18752000000001</v>
      </c>
      <c r="Q94" s="222">
        <v>236.60653999999997</v>
      </c>
      <c r="R94" s="222">
        <v>236.71647999999999</v>
      </c>
      <c r="S94" s="222">
        <v>236.71647596800014</v>
      </c>
      <c r="T94" s="222">
        <v>263.57632403199977</v>
      </c>
      <c r="U94" s="222">
        <v>328.05923999999999</v>
      </c>
      <c r="V94" s="222">
        <v>257.04373000000021</v>
      </c>
      <c r="W94" s="222">
        <v>257.04373407999987</v>
      </c>
      <c r="X94" s="222">
        <v>266.58121999999975</v>
      </c>
      <c r="Y94" s="222">
        <v>260.64639999999997</v>
      </c>
      <c r="Z94" s="222">
        <v>260.64639999999997</v>
      </c>
      <c r="AA94" s="222">
        <v>287.15718450717873</v>
      </c>
      <c r="AB94" s="222">
        <v>302.2099448044537</v>
      </c>
      <c r="AC94" s="222">
        <v>324.18369554270345</v>
      </c>
      <c r="AD94" s="222">
        <v>347.30343452917765</v>
      </c>
      <c r="AE94" s="222">
        <v>370.46026923619246</v>
      </c>
      <c r="AF94" s="222">
        <v>393.58000822266661</v>
      </c>
      <c r="AG94" s="222">
        <v>416.7368429296813</v>
      </c>
      <c r="AH94" s="222">
        <v>439.89367763669605</v>
      </c>
      <c r="AI94" s="222">
        <v>463.0134166231702</v>
      </c>
      <c r="AJ94" s="222">
        <v>484.38381799597261</v>
      </c>
      <c r="AK94" s="222">
        <v>505.71569335733437</v>
      </c>
      <c r="AL94" s="222">
        <v>515.4878702470653</v>
      </c>
      <c r="AM94" s="222">
        <v>532.11207577360437</v>
      </c>
      <c r="AN94" s="222">
        <v>533.20945047588282</v>
      </c>
      <c r="AO94" s="222">
        <v>534.42440103911974</v>
      </c>
      <c r="AP94" s="222">
        <v>535.60015964870388</v>
      </c>
      <c r="AQ94" s="222">
        <v>536.81511021194092</v>
      </c>
      <c r="AR94" s="222">
        <v>537.99086882152517</v>
      </c>
      <c r="AS94" s="222">
        <v>539.20581938476209</v>
      </c>
      <c r="AT94" s="222">
        <v>540.42076994799902</v>
      </c>
      <c r="AU94" s="222">
        <v>541.59652855758316</v>
      </c>
      <c r="AV94" s="222">
        <v>542.81147912082008</v>
      </c>
      <c r="AW94" s="222">
        <v>543.98723773040422</v>
      </c>
      <c r="AX94" s="222">
        <v>545.20218829364114</v>
      </c>
      <c r="AY94" s="222">
        <v>561.49716982522534</v>
      </c>
      <c r="AZ94" s="222">
        <v>562.65657941210691</v>
      </c>
      <c r="BA94" s="222">
        <v>563.94021145472573</v>
      </c>
      <c r="BB94" s="222">
        <v>565.18243601209872</v>
      </c>
      <c r="BC94" s="222">
        <v>566.46606805471754</v>
      </c>
      <c r="BD94" s="222">
        <v>567.70829261209053</v>
      </c>
      <c r="BE94" s="222">
        <v>568.99192465470935</v>
      </c>
      <c r="BF94" s="222">
        <v>570.27555669732817</v>
      </c>
      <c r="BG94" s="222">
        <v>571.51778125470116</v>
      </c>
      <c r="BH94" s="222">
        <v>572.80141329731998</v>
      </c>
      <c r="BI94" s="222">
        <v>574.04363785469297</v>
      </c>
      <c r="BJ94" s="222">
        <v>575.32726989731179</v>
      </c>
      <c r="BK94" s="222">
        <v>592.53642214832837</v>
      </c>
      <c r="BL94" s="222">
        <v>593.76139833301238</v>
      </c>
      <c r="BM94" s="222">
        <v>595.11762196605537</v>
      </c>
      <c r="BN94" s="222">
        <v>596.43009644964536</v>
      </c>
      <c r="BO94" s="222">
        <v>597.78632008268823</v>
      </c>
      <c r="BP94" s="222">
        <v>599.09879456627823</v>
      </c>
      <c r="BQ94" s="222">
        <v>600.4550181993211</v>
      </c>
      <c r="BR94" s="222">
        <v>601.81124183236409</v>
      </c>
      <c r="BS94" s="222">
        <v>603.12371631595408</v>
      </c>
      <c r="BT94" s="222">
        <v>604.47993994899696</v>
      </c>
      <c r="BU94" s="222">
        <v>605.79241443258695</v>
      </c>
      <c r="BV94" s="222">
        <v>607.14863806562994</v>
      </c>
      <c r="BW94" s="222">
        <v>625.3236348706215</v>
      </c>
      <c r="BX94" s="222">
        <v>626.61791175010569</v>
      </c>
      <c r="BY94" s="222">
        <v>628.05086115239158</v>
      </c>
      <c r="BZ94" s="222">
        <v>629.43758638041027</v>
      </c>
      <c r="CA94" s="222">
        <v>630.87053578269604</v>
      </c>
      <c r="CB94" s="222">
        <v>632.25726101071473</v>
      </c>
      <c r="CC94" s="222">
        <v>633.69021041300073</v>
      </c>
      <c r="CD94" s="222">
        <v>635.12315981528661</v>
      </c>
      <c r="CE94" s="222">
        <v>636.5098850433053</v>
      </c>
      <c r="CF94" s="222">
        <v>637.94283444559119</v>
      </c>
      <c r="CG94" s="222">
        <v>639.32955967360988</v>
      </c>
      <c r="CH94" s="222">
        <v>640.76250907589576</v>
      </c>
      <c r="CJ94" s="285">
        <v>0</v>
      </c>
      <c r="CK94" s="286">
        <v>1</v>
      </c>
      <c r="CM94" s="25">
        <f t="shared" ca="1" si="217"/>
        <v>2653.2428520640005</v>
      </c>
      <c r="CN94" s="25">
        <f t="shared" ca="1" si="217"/>
        <v>4850.1258556322919</v>
      </c>
      <c r="CO94" s="25">
        <f t="shared" ca="1" si="217"/>
        <v>6463.3760890059875</v>
      </c>
      <c r="CP94" s="25">
        <f t="shared" ca="1" si="217"/>
        <v>6820.4083410270277</v>
      </c>
      <c r="CQ94" s="25">
        <f t="shared" ca="1" si="217"/>
        <v>7197.5416223408611</v>
      </c>
      <c r="CR94" s="25">
        <f t="shared" ca="1" si="217"/>
        <v>7595.9159494136284</v>
      </c>
      <c r="CT94" s="160">
        <v>211.63781000000006</v>
      </c>
      <c r="CU94" s="160">
        <v>211.33978000000002</v>
      </c>
      <c r="CV94" s="160">
        <v>212.453456096</v>
      </c>
      <c r="CW94" s="160">
        <v>213.07838000000035</v>
      </c>
      <c r="CX94" s="160">
        <v>208.27520000000004</v>
      </c>
      <c r="CY94" s="160">
        <v>208.27520000000004</v>
      </c>
      <c r="CZ94" s="160">
        <v>208.27520000000004</v>
      </c>
      <c r="DA94" s="160">
        <v>234.68081000000001</v>
      </c>
      <c r="DB94" s="160">
        <v>235.18752000000001</v>
      </c>
      <c r="DC94" s="160">
        <v>236.60653999999997</v>
      </c>
      <c r="DD94" s="160">
        <v>236.71647999999999</v>
      </c>
      <c r="DE94" s="160">
        <v>236.71647596800014</v>
      </c>
      <c r="DF94" s="25">
        <f t="shared" ref="DF94:DO95" ca="1" si="226">IF(DF$10="","",IF(DF$7&lt;$CJ94,0,$CK94*OFFSET(AA94,0,-$CJ94)))</f>
        <v>287.15718450717873</v>
      </c>
      <c r="DG94" s="25">
        <f t="shared" ca="1" si="226"/>
        <v>302.2099448044537</v>
      </c>
      <c r="DH94" s="25">
        <f t="shared" ca="1" si="226"/>
        <v>324.18369554270345</v>
      </c>
      <c r="DI94" s="25">
        <f t="shared" ca="1" si="226"/>
        <v>347.30343452917765</v>
      </c>
      <c r="DJ94" s="25">
        <f t="shared" ca="1" si="226"/>
        <v>370.46026923619246</v>
      </c>
      <c r="DK94" s="25">
        <f t="shared" ca="1" si="226"/>
        <v>393.58000822266661</v>
      </c>
      <c r="DL94" s="25">
        <f t="shared" ca="1" si="226"/>
        <v>416.7368429296813</v>
      </c>
      <c r="DM94" s="25">
        <f t="shared" ca="1" si="226"/>
        <v>439.89367763669605</v>
      </c>
      <c r="DN94" s="25">
        <f t="shared" ca="1" si="226"/>
        <v>463.0134166231702</v>
      </c>
      <c r="DO94" s="25">
        <f t="shared" ca="1" si="226"/>
        <v>484.38381799597261</v>
      </c>
      <c r="DP94" s="25">
        <f t="shared" ref="DP94:DY95" ca="1" si="227">IF(DP$10="","",IF(DP$7&lt;$CJ94,0,$CK94*OFFSET(AK94,0,-$CJ94)))</f>
        <v>505.71569335733437</v>
      </c>
      <c r="DQ94" s="25">
        <f t="shared" ca="1" si="227"/>
        <v>515.4878702470653</v>
      </c>
      <c r="DR94" s="25">
        <f t="shared" ca="1" si="227"/>
        <v>532.11207577360437</v>
      </c>
      <c r="DS94" s="25">
        <f t="shared" ca="1" si="227"/>
        <v>533.20945047588282</v>
      </c>
      <c r="DT94" s="25">
        <f t="shared" ca="1" si="227"/>
        <v>534.42440103911974</v>
      </c>
      <c r="DU94" s="25">
        <f t="shared" ca="1" si="227"/>
        <v>535.60015964870388</v>
      </c>
      <c r="DV94" s="25">
        <f t="shared" ca="1" si="227"/>
        <v>536.81511021194092</v>
      </c>
      <c r="DW94" s="25">
        <f t="shared" ca="1" si="227"/>
        <v>537.99086882152517</v>
      </c>
      <c r="DX94" s="25">
        <f t="shared" ca="1" si="227"/>
        <v>539.20581938476209</v>
      </c>
      <c r="DY94" s="25">
        <f t="shared" ca="1" si="227"/>
        <v>540.42076994799902</v>
      </c>
      <c r="DZ94" s="25">
        <f t="shared" ref="DZ94:EI95" ca="1" si="228">IF(DZ$10="","",IF(DZ$7&lt;$CJ94,0,$CK94*OFFSET(AU94,0,-$CJ94)))</f>
        <v>541.59652855758316</v>
      </c>
      <c r="EA94" s="25">
        <f t="shared" ca="1" si="228"/>
        <v>542.81147912082008</v>
      </c>
      <c r="EB94" s="25">
        <f t="shared" ca="1" si="228"/>
        <v>543.98723773040422</v>
      </c>
      <c r="EC94" s="25">
        <f t="shared" ca="1" si="228"/>
        <v>545.20218829364114</v>
      </c>
      <c r="ED94" s="25">
        <f t="shared" ca="1" si="228"/>
        <v>561.49716982522534</v>
      </c>
      <c r="EE94" s="25">
        <f t="shared" ca="1" si="228"/>
        <v>562.65657941210691</v>
      </c>
      <c r="EF94" s="25">
        <f t="shared" ca="1" si="228"/>
        <v>563.94021145472573</v>
      </c>
      <c r="EG94" s="25">
        <f t="shared" ca="1" si="228"/>
        <v>565.18243601209872</v>
      </c>
      <c r="EH94" s="25">
        <f t="shared" ca="1" si="228"/>
        <v>566.46606805471754</v>
      </c>
      <c r="EI94" s="25">
        <f t="shared" ca="1" si="228"/>
        <v>567.70829261209053</v>
      </c>
      <c r="EJ94" s="25">
        <f t="shared" ref="EJ94:ES95" ca="1" si="229">IF(EJ$10="","",IF(EJ$7&lt;$CJ94,0,$CK94*OFFSET(BE94,0,-$CJ94)))</f>
        <v>568.99192465470935</v>
      </c>
      <c r="EK94" s="25">
        <f t="shared" ca="1" si="229"/>
        <v>570.27555669732817</v>
      </c>
      <c r="EL94" s="25">
        <f t="shared" ca="1" si="229"/>
        <v>571.51778125470116</v>
      </c>
      <c r="EM94" s="25">
        <f t="shared" ca="1" si="229"/>
        <v>572.80141329731998</v>
      </c>
      <c r="EN94" s="25">
        <f t="shared" ca="1" si="229"/>
        <v>574.04363785469297</v>
      </c>
      <c r="EO94" s="25">
        <f t="shared" ca="1" si="229"/>
        <v>575.32726989731179</v>
      </c>
      <c r="EP94" s="25">
        <f t="shared" ca="1" si="229"/>
        <v>592.53642214832837</v>
      </c>
      <c r="EQ94" s="25">
        <f t="shared" ca="1" si="229"/>
        <v>593.76139833301238</v>
      </c>
      <c r="ER94" s="25">
        <f t="shared" ca="1" si="229"/>
        <v>595.11762196605537</v>
      </c>
      <c r="ES94" s="25">
        <f t="shared" ca="1" si="229"/>
        <v>596.43009644964536</v>
      </c>
      <c r="ET94" s="25">
        <f t="shared" ref="ET94:FC95" ca="1" si="230">IF(ET$10="","",IF(ET$7&lt;$CJ94,0,$CK94*OFFSET(BO94,0,-$CJ94)))</f>
        <v>597.78632008268823</v>
      </c>
      <c r="EU94" s="25">
        <f t="shared" ca="1" si="230"/>
        <v>599.09879456627823</v>
      </c>
      <c r="EV94" s="25">
        <f t="shared" ca="1" si="230"/>
        <v>600.4550181993211</v>
      </c>
      <c r="EW94" s="25">
        <f t="shared" ca="1" si="230"/>
        <v>601.81124183236409</v>
      </c>
      <c r="EX94" s="25">
        <f t="shared" ca="1" si="230"/>
        <v>603.12371631595408</v>
      </c>
      <c r="EY94" s="25">
        <f t="shared" ca="1" si="230"/>
        <v>604.47993994899696</v>
      </c>
      <c r="EZ94" s="25">
        <f t="shared" ca="1" si="230"/>
        <v>605.79241443258695</v>
      </c>
      <c r="FA94" s="25">
        <f t="shared" ca="1" si="230"/>
        <v>607.14863806562994</v>
      </c>
      <c r="FB94" s="25">
        <f t="shared" ca="1" si="230"/>
        <v>625.3236348706215</v>
      </c>
      <c r="FC94" s="25">
        <f t="shared" ca="1" si="230"/>
        <v>626.61791175010569</v>
      </c>
      <c r="FD94" s="25">
        <f t="shared" ref="FD94:FM95" ca="1" si="231">IF(FD$10="","",IF(FD$7&lt;$CJ94,0,$CK94*OFFSET(BY94,0,-$CJ94)))</f>
        <v>628.05086115239158</v>
      </c>
      <c r="FE94" s="25">
        <f t="shared" ca="1" si="231"/>
        <v>629.43758638041027</v>
      </c>
      <c r="FF94" s="25">
        <f t="shared" ca="1" si="231"/>
        <v>630.87053578269604</v>
      </c>
      <c r="FG94" s="25">
        <f t="shared" ca="1" si="231"/>
        <v>632.25726101071473</v>
      </c>
      <c r="FH94" s="25">
        <f t="shared" ca="1" si="231"/>
        <v>633.69021041300073</v>
      </c>
      <c r="FI94" s="25">
        <f t="shared" ca="1" si="231"/>
        <v>635.12315981528661</v>
      </c>
      <c r="FJ94" s="25">
        <f t="shared" ca="1" si="231"/>
        <v>636.5098850433053</v>
      </c>
      <c r="FK94" s="25">
        <f t="shared" ca="1" si="231"/>
        <v>637.94283444559119</v>
      </c>
      <c r="FL94" s="25">
        <f t="shared" ca="1" si="231"/>
        <v>639.32955967360988</v>
      </c>
      <c r="FM94" s="25">
        <f t="shared" ca="1" si="231"/>
        <v>640.76250907589576</v>
      </c>
    </row>
    <row r="95" spans="1:169" ht="15" customHeight="1">
      <c r="B95" s="225">
        <v>64</v>
      </c>
      <c r="C95" s="307" t="s">
        <v>5</v>
      </c>
      <c r="D95" s="312" t="b">
        <v>0</v>
      </c>
      <c r="E95" s="312" t="b">
        <v>1</v>
      </c>
      <c r="F95" s="177" t="str">
        <f>INDEX('11_CATALOGO_CUENTAS'!$H$3:$H$85,$B95,1)</f>
        <v>NUEVO SOCIO</v>
      </c>
      <c r="G95" s="175"/>
      <c r="H95" s="25">
        <f t="shared" ca="1" si="216"/>
        <v>0</v>
      </c>
      <c r="I95" s="25">
        <f t="shared" ca="1" si="216"/>
        <v>5413.0868924467559</v>
      </c>
      <c r="J95" s="25">
        <f t="shared" ca="1" si="216"/>
        <v>0</v>
      </c>
      <c r="K95" s="25">
        <f t="shared" ca="1" si="216"/>
        <v>0</v>
      </c>
      <c r="L95" s="25">
        <f t="shared" ca="1" si="216"/>
        <v>0</v>
      </c>
      <c r="M95" s="25">
        <f t="shared" ca="1" si="216"/>
        <v>0</v>
      </c>
      <c r="O95" s="222">
        <v>0</v>
      </c>
      <c r="P95" s="222">
        <v>0</v>
      </c>
      <c r="Q95" s="222">
        <v>0</v>
      </c>
      <c r="R95" s="222">
        <v>0</v>
      </c>
      <c r="S95" s="222">
        <v>0</v>
      </c>
      <c r="T95" s="222">
        <v>0</v>
      </c>
      <c r="U95" s="222">
        <v>0</v>
      </c>
      <c r="V95" s="222">
        <v>0</v>
      </c>
      <c r="W95" s="222">
        <v>0</v>
      </c>
      <c r="X95" s="222">
        <v>0</v>
      </c>
      <c r="Y95" s="222">
        <v>0</v>
      </c>
      <c r="Z95" s="222">
        <v>0</v>
      </c>
      <c r="AA95" s="222">
        <v>320.48792913747627</v>
      </c>
      <c r="AB95" s="222">
        <v>337.28788482639925</v>
      </c>
      <c r="AC95" s="222">
        <v>361.81216020391014</v>
      </c>
      <c r="AD95" s="222">
        <v>387.61544032274293</v>
      </c>
      <c r="AE95" s="222">
        <v>413.46012191539342</v>
      </c>
      <c r="AF95" s="222">
        <v>439.26340203422615</v>
      </c>
      <c r="AG95" s="222">
        <v>465.10808362687652</v>
      </c>
      <c r="AH95" s="222">
        <v>490.95276521952684</v>
      </c>
      <c r="AI95" s="222">
        <v>516.75604533835963</v>
      </c>
      <c r="AJ95" s="222">
        <v>540.60693972764807</v>
      </c>
      <c r="AK95" s="222">
        <v>564.41483633631071</v>
      </c>
      <c r="AL95" s="222">
        <v>575.32128375788545</v>
      </c>
      <c r="AM95" s="222">
        <v>0</v>
      </c>
      <c r="AN95" s="222">
        <v>0</v>
      </c>
      <c r="AO95" s="222">
        <v>0</v>
      </c>
      <c r="AP95" s="222">
        <v>0</v>
      </c>
      <c r="AQ95" s="222">
        <v>0</v>
      </c>
      <c r="AR95" s="222">
        <v>0</v>
      </c>
      <c r="AS95" s="222">
        <v>0</v>
      </c>
      <c r="AT95" s="222">
        <v>0</v>
      </c>
      <c r="AU95" s="222">
        <v>0</v>
      </c>
      <c r="AV95" s="222">
        <v>0</v>
      </c>
      <c r="AW95" s="222">
        <v>0</v>
      </c>
      <c r="AX95" s="222">
        <v>0</v>
      </c>
      <c r="AY95" s="222">
        <v>0</v>
      </c>
      <c r="AZ95" s="222">
        <v>0</v>
      </c>
      <c r="BA95" s="222">
        <v>0</v>
      </c>
      <c r="BB95" s="222">
        <v>0</v>
      </c>
      <c r="BC95" s="222">
        <v>0</v>
      </c>
      <c r="BD95" s="222">
        <v>0</v>
      </c>
      <c r="BE95" s="222">
        <v>0</v>
      </c>
      <c r="BF95" s="222">
        <v>0</v>
      </c>
      <c r="BG95" s="222">
        <v>0</v>
      </c>
      <c r="BH95" s="222">
        <v>0</v>
      </c>
      <c r="BI95" s="222">
        <v>0</v>
      </c>
      <c r="BJ95" s="222">
        <v>0</v>
      </c>
      <c r="BK95" s="222">
        <v>0</v>
      </c>
      <c r="BL95" s="222">
        <v>0</v>
      </c>
      <c r="BM95" s="222">
        <v>0</v>
      </c>
      <c r="BN95" s="222">
        <v>0</v>
      </c>
      <c r="BO95" s="222">
        <v>0</v>
      </c>
      <c r="BP95" s="222">
        <v>0</v>
      </c>
      <c r="BQ95" s="222">
        <v>0</v>
      </c>
      <c r="BR95" s="222">
        <v>0</v>
      </c>
      <c r="BS95" s="222">
        <v>0</v>
      </c>
      <c r="BT95" s="222">
        <v>0</v>
      </c>
      <c r="BU95" s="222">
        <v>0</v>
      </c>
      <c r="BV95" s="222">
        <v>0</v>
      </c>
      <c r="BW95" s="222">
        <v>0</v>
      </c>
      <c r="BX95" s="222">
        <v>0</v>
      </c>
      <c r="BY95" s="222">
        <v>0</v>
      </c>
      <c r="BZ95" s="222">
        <v>0</v>
      </c>
      <c r="CA95" s="222">
        <v>0</v>
      </c>
      <c r="CB95" s="222">
        <v>0</v>
      </c>
      <c r="CC95" s="222">
        <v>0</v>
      </c>
      <c r="CD95" s="222">
        <v>0</v>
      </c>
      <c r="CE95" s="222">
        <v>0</v>
      </c>
      <c r="CF95" s="222">
        <v>0</v>
      </c>
      <c r="CG95" s="222">
        <v>0</v>
      </c>
      <c r="CH95" s="222">
        <v>0</v>
      </c>
      <c r="CJ95" s="285">
        <v>0</v>
      </c>
      <c r="CK95" s="286">
        <v>1</v>
      </c>
      <c r="CM95" s="25">
        <f t="shared" ca="1" si="217"/>
        <v>0</v>
      </c>
      <c r="CN95" s="25">
        <f t="shared" ca="1" si="217"/>
        <v>5413.0868924467559</v>
      </c>
      <c r="CO95" s="25">
        <f t="shared" ca="1" si="217"/>
        <v>0</v>
      </c>
      <c r="CP95" s="25">
        <f t="shared" ca="1" si="217"/>
        <v>0</v>
      </c>
      <c r="CQ95" s="25">
        <f t="shared" ca="1" si="217"/>
        <v>0</v>
      </c>
      <c r="CR95" s="25">
        <f t="shared" ca="1" si="217"/>
        <v>0</v>
      </c>
      <c r="CT95" s="25">
        <f t="shared" ref="CT95:DE95" ca="1" si="232">IF(CT$10="","",IF(CT$7&lt;$CJ95,0,$CK95*OFFSET(O95,0,-$CJ95)))</f>
        <v>0</v>
      </c>
      <c r="CU95" s="25">
        <f t="shared" ca="1" si="232"/>
        <v>0</v>
      </c>
      <c r="CV95" s="25">
        <f t="shared" ca="1" si="232"/>
        <v>0</v>
      </c>
      <c r="CW95" s="25">
        <f t="shared" ca="1" si="232"/>
        <v>0</v>
      </c>
      <c r="CX95" s="25">
        <f t="shared" ca="1" si="232"/>
        <v>0</v>
      </c>
      <c r="CY95" s="25">
        <f t="shared" ca="1" si="232"/>
        <v>0</v>
      </c>
      <c r="CZ95" s="25">
        <f t="shared" ca="1" si="232"/>
        <v>0</v>
      </c>
      <c r="DA95" s="25">
        <f t="shared" ca="1" si="232"/>
        <v>0</v>
      </c>
      <c r="DB95" s="25">
        <f t="shared" ca="1" si="232"/>
        <v>0</v>
      </c>
      <c r="DC95" s="25">
        <f t="shared" ca="1" si="232"/>
        <v>0</v>
      </c>
      <c r="DD95" s="25">
        <f t="shared" ca="1" si="232"/>
        <v>0</v>
      </c>
      <c r="DE95" s="25">
        <f t="shared" ca="1" si="232"/>
        <v>0</v>
      </c>
      <c r="DF95" s="25">
        <f t="shared" ca="1" si="226"/>
        <v>320.48792913747627</v>
      </c>
      <c r="DG95" s="25">
        <f t="shared" ca="1" si="226"/>
        <v>337.28788482639925</v>
      </c>
      <c r="DH95" s="25">
        <f t="shared" ca="1" si="226"/>
        <v>361.81216020391014</v>
      </c>
      <c r="DI95" s="25">
        <f t="shared" ca="1" si="226"/>
        <v>387.61544032274293</v>
      </c>
      <c r="DJ95" s="25">
        <f t="shared" ca="1" si="226"/>
        <v>413.46012191539342</v>
      </c>
      <c r="DK95" s="25">
        <f t="shared" ca="1" si="226"/>
        <v>439.26340203422615</v>
      </c>
      <c r="DL95" s="25">
        <f t="shared" ca="1" si="226"/>
        <v>465.10808362687652</v>
      </c>
      <c r="DM95" s="25">
        <f t="shared" ca="1" si="226"/>
        <v>490.95276521952684</v>
      </c>
      <c r="DN95" s="25">
        <f t="shared" ca="1" si="226"/>
        <v>516.75604533835963</v>
      </c>
      <c r="DO95" s="25">
        <f t="shared" ca="1" si="226"/>
        <v>540.60693972764807</v>
      </c>
      <c r="DP95" s="25">
        <f t="shared" ca="1" si="227"/>
        <v>564.41483633631071</v>
      </c>
      <c r="DQ95" s="25">
        <f t="shared" ca="1" si="227"/>
        <v>575.32128375788545</v>
      </c>
      <c r="DR95" s="25">
        <f t="shared" ca="1" si="227"/>
        <v>0</v>
      </c>
      <c r="DS95" s="25">
        <f t="shared" ca="1" si="227"/>
        <v>0</v>
      </c>
      <c r="DT95" s="25">
        <f t="shared" ca="1" si="227"/>
        <v>0</v>
      </c>
      <c r="DU95" s="25">
        <f t="shared" ca="1" si="227"/>
        <v>0</v>
      </c>
      <c r="DV95" s="25">
        <f t="shared" ca="1" si="227"/>
        <v>0</v>
      </c>
      <c r="DW95" s="25">
        <f t="shared" ca="1" si="227"/>
        <v>0</v>
      </c>
      <c r="DX95" s="25">
        <f t="shared" ca="1" si="227"/>
        <v>0</v>
      </c>
      <c r="DY95" s="25">
        <f t="shared" ca="1" si="227"/>
        <v>0</v>
      </c>
      <c r="DZ95" s="25">
        <f t="shared" ca="1" si="228"/>
        <v>0</v>
      </c>
      <c r="EA95" s="25">
        <f t="shared" ca="1" si="228"/>
        <v>0</v>
      </c>
      <c r="EB95" s="25">
        <f t="shared" ca="1" si="228"/>
        <v>0</v>
      </c>
      <c r="EC95" s="25">
        <f t="shared" ca="1" si="228"/>
        <v>0</v>
      </c>
      <c r="ED95" s="25">
        <f t="shared" ca="1" si="228"/>
        <v>0</v>
      </c>
      <c r="EE95" s="25">
        <f t="shared" ca="1" si="228"/>
        <v>0</v>
      </c>
      <c r="EF95" s="25">
        <f t="shared" ca="1" si="228"/>
        <v>0</v>
      </c>
      <c r="EG95" s="25">
        <f t="shared" ca="1" si="228"/>
        <v>0</v>
      </c>
      <c r="EH95" s="25">
        <f t="shared" ca="1" si="228"/>
        <v>0</v>
      </c>
      <c r="EI95" s="25">
        <f t="shared" ca="1" si="228"/>
        <v>0</v>
      </c>
      <c r="EJ95" s="25">
        <f t="shared" ca="1" si="229"/>
        <v>0</v>
      </c>
      <c r="EK95" s="25">
        <f t="shared" ca="1" si="229"/>
        <v>0</v>
      </c>
      <c r="EL95" s="25">
        <f t="shared" ca="1" si="229"/>
        <v>0</v>
      </c>
      <c r="EM95" s="25">
        <f t="shared" ca="1" si="229"/>
        <v>0</v>
      </c>
      <c r="EN95" s="25">
        <f t="shared" ca="1" si="229"/>
        <v>0</v>
      </c>
      <c r="EO95" s="25">
        <f t="shared" ca="1" si="229"/>
        <v>0</v>
      </c>
      <c r="EP95" s="25">
        <f t="shared" ca="1" si="229"/>
        <v>0</v>
      </c>
      <c r="EQ95" s="25">
        <f t="shared" ca="1" si="229"/>
        <v>0</v>
      </c>
      <c r="ER95" s="25">
        <f t="shared" ca="1" si="229"/>
        <v>0</v>
      </c>
      <c r="ES95" s="25">
        <f t="shared" ca="1" si="229"/>
        <v>0</v>
      </c>
      <c r="ET95" s="25">
        <f t="shared" ca="1" si="230"/>
        <v>0</v>
      </c>
      <c r="EU95" s="25">
        <f t="shared" ca="1" si="230"/>
        <v>0</v>
      </c>
      <c r="EV95" s="25">
        <f t="shared" ca="1" si="230"/>
        <v>0</v>
      </c>
      <c r="EW95" s="25">
        <f t="shared" ca="1" si="230"/>
        <v>0</v>
      </c>
      <c r="EX95" s="25">
        <f t="shared" ca="1" si="230"/>
        <v>0</v>
      </c>
      <c r="EY95" s="25">
        <f t="shared" ca="1" si="230"/>
        <v>0</v>
      </c>
      <c r="EZ95" s="25">
        <f t="shared" ca="1" si="230"/>
        <v>0</v>
      </c>
      <c r="FA95" s="25">
        <f t="shared" ca="1" si="230"/>
        <v>0</v>
      </c>
      <c r="FB95" s="25">
        <f t="shared" ca="1" si="230"/>
        <v>0</v>
      </c>
      <c r="FC95" s="25">
        <f t="shared" ca="1" si="230"/>
        <v>0</v>
      </c>
      <c r="FD95" s="25">
        <f t="shared" ca="1" si="231"/>
        <v>0</v>
      </c>
      <c r="FE95" s="25">
        <f t="shared" ca="1" si="231"/>
        <v>0</v>
      </c>
      <c r="FF95" s="25">
        <f t="shared" ca="1" si="231"/>
        <v>0</v>
      </c>
      <c r="FG95" s="25">
        <f t="shared" ca="1" si="231"/>
        <v>0</v>
      </c>
      <c r="FH95" s="25">
        <f t="shared" ca="1" si="231"/>
        <v>0</v>
      </c>
      <c r="FI95" s="25">
        <f t="shared" ca="1" si="231"/>
        <v>0</v>
      </c>
      <c r="FJ95" s="25">
        <f t="shared" ca="1" si="231"/>
        <v>0</v>
      </c>
      <c r="FK95" s="25">
        <f t="shared" ca="1" si="231"/>
        <v>0</v>
      </c>
      <c r="FL95" s="25">
        <f t="shared" ca="1" si="231"/>
        <v>0</v>
      </c>
      <c r="FM95" s="25">
        <f t="shared" ca="1" si="231"/>
        <v>0</v>
      </c>
    </row>
    <row r="96" spans="1:169" ht="15" customHeight="1">
      <c r="A96" s="255"/>
      <c r="B96" s="225">
        <v>65</v>
      </c>
      <c r="C96" s="307" t="s">
        <v>5</v>
      </c>
      <c r="D96" s="312" t="b">
        <v>0</v>
      </c>
      <c r="E96" s="312" t="b">
        <v>0</v>
      </c>
      <c r="F96" s="177" t="str">
        <f>INDEX('11_CATALOGO_CUENTAS'!$H$3:$H$85,$B96,1)</f>
        <v>RNFC</v>
      </c>
      <c r="G96" s="175"/>
      <c r="H96" s="25">
        <f t="shared" ca="1" si="216"/>
        <v>10641.316383333331</v>
      </c>
      <c r="I96" s="25">
        <f t="shared" ca="1" si="216"/>
        <v>10960.555874833322</v>
      </c>
      <c r="J96" s="25">
        <f t="shared" ca="1" si="216"/>
        <v>11179.766992329982</v>
      </c>
      <c r="K96" s="25">
        <f t="shared" ca="1" si="216"/>
        <v>11291.564662253282</v>
      </c>
      <c r="L96" s="25">
        <f t="shared" ca="1" si="216"/>
        <v>11404.566563883647</v>
      </c>
      <c r="M96" s="25">
        <f t="shared" ca="1" si="216"/>
        <v>11509.021378373836</v>
      </c>
      <c r="O96" s="222">
        <v>822.54008333333343</v>
      </c>
      <c r="P96" s="222">
        <v>844.73841666666658</v>
      </c>
      <c r="Q96" s="222">
        <v>833.63924999999995</v>
      </c>
      <c r="R96" s="222">
        <v>833.63924666666708</v>
      </c>
      <c r="S96" s="222">
        <v>833.63924666666708</v>
      </c>
      <c r="T96" s="222">
        <v>1114.820256666666</v>
      </c>
      <c r="U96" s="222">
        <v>830.151166666667</v>
      </c>
      <c r="V96" s="222">
        <v>962.52099999999996</v>
      </c>
      <c r="W96" s="222">
        <v>884.46108333333302</v>
      </c>
      <c r="X96" s="222">
        <v>669.79274999999996</v>
      </c>
      <c r="Y96" s="222">
        <v>1094.9707811111111</v>
      </c>
      <c r="Z96" s="222">
        <v>916.4031022222207</v>
      </c>
      <c r="AA96" s="222">
        <v>888.99330619097202</v>
      </c>
      <c r="AB96" s="222">
        <v>893.42718801736066</v>
      </c>
      <c r="AC96" s="222">
        <v>897.86106984374942</v>
      </c>
      <c r="AD96" s="222">
        <v>902.29495167013874</v>
      </c>
      <c r="AE96" s="222">
        <v>906.72883349652739</v>
      </c>
      <c r="AF96" s="222">
        <v>911.16271532291557</v>
      </c>
      <c r="AG96" s="222">
        <v>915.59659714930513</v>
      </c>
      <c r="AH96" s="222">
        <v>920.03047897569286</v>
      </c>
      <c r="AI96" s="222">
        <v>924.46436080208241</v>
      </c>
      <c r="AJ96" s="222">
        <v>928.89824262847105</v>
      </c>
      <c r="AK96" s="222">
        <v>933.3321244548606</v>
      </c>
      <c r="AL96" s="222">
        <v>937.76600628124652</v>
      </c>
      <c r="AM96" s="222">
        <v>914.90195566317038</v>
      </c>
      <c r="AN96" s="222">
        <v>917.94655451729068</v>
      </c>
      <c r="AO96" s="222">
        <v>920.99115337141097</v>
      </c>
      <c r="AP96" s="222">
        <v>924.03575222553127</v>
      </c>
      <c r="AQ96" s="222">
        <v>927.08035107965179</v>
      </c>
      <c r="AR96" s="222">
        <v>930.12494993377095</v>
      </c>
      <c r="AS96" s="222">
        <v>933.16954878789238</v>
      </c>
      <c r="AT96" s="222">
        <v>936.21414764201199</v>
      </c>
      <c r="AU96" s="222">
        <v>939.25874649613252</v>
      </c>
      <c r="AV96" s="222">
        <v>942.30334535025395</v>
      </c>
      <c r="AW96" s="222">
        <v>945.34794420437356</v>
      </c>
      <c r="AX96" s="222">
        <v>948.39254305849136</v>
      </c>
      <c r="AY96" s="222">
        <v>932.42362206863254</v>
      </c>
      <c r="AZ96" s="222">
        <v>933.97636748423406</v>
      </c>
      <c r="BA96" s="222">
        <v>935.52911289983535</v>
      </c>
      <c r="BB96" s="222">
        <v>937.08185831543642</v>
      </c>
      <c r="BC96" s="222">
        <v>938.63460373103817</v>
      </c>
      <c r="BD96" s="222">
        <v>940.18734914663946</v>
      </c>
      <c r="BE96" s="222">
        <v>941.74009456224121</v>
      </c>
      <c r="BF96" s="222">
        <v>943.29283997784205</v>
      </c>
      <c r="BG96" s="222">
        <v>944.8455853934438</v>
      </c>
      <c r="BH96" s="222">
        <v>946.39833080904464</v>
      </c>
      <c r="BI96" s="222">
        <v>947.9510762246482</v>
      </c>
      <c r="BJ96" s="222">
        <v>949.50382164024631</v>
      </c>
      <c r="BK96" s="222">
        <v>941.74785828931886</v>
      </c>
      <c r="BL96" s="222">
        <v>943.31613115907635</v>
      </c>
      <c r="BM96" s="222">
        <v>944.88440402883361</v>
      </c>
      <c r="BN96" s="222">
        <v>946.45267689859065</v>
      </c>
      <c r="BO96" s="222">
        <v>948.02094976834815</v>
      </c>
      <c r="BP96" s="222">
        <v>949.58922263810564</v>
      </c>
      <c r="BQ96" s="222">
        <v>951.15749550786404</v>
      </c>
      <c r="BR96" s="222">
        <v>952.72576837761972</v>
      </c>
      <c r="BS96" s="222">
        <v>954.29404124737812</v>
      </c>
      <c r="BT96" s="222">
        <v>955.86231411713379</v>
      </c>
      <c r="BU96" s="222">
        <v>957.4305869868931</v>
      </c>
      <c r="BV96" s="222">
        <v>959.08511486448515</v>
      </c>
      <c r="BW96" s="222">
        <v>950.38054699030408</v>
      </c>
      <c r="BX96" s="222">
        <v>951.96319569470074</v>
      </c>
      <c r="BY96" s="222">
        <v>953.54584439909763</v>
      </c>
      <c r="BZ96" s="222">
        <v>955.12849310349429</v>
      </c>
      <c r="CA96" s="222">
        <v>956.71114180789118</v>
      </c>
      <c r="CB96" s="222">
        <v>958.29379051228807</v>
      </c>
      <c r="CC96" s="222">
        <v>959.87643921668496</v>
      </c>
      <c r="CD96" s="222">
        <v>961.45908792108185</v>
      </c>
      <c r="CE96" s="222">
        <v>963.04173662547782</v>
      </c>
      <c r="CF96" s="222">
        <v>964.62438532987471</v>
      </c>
      <c r="CG96" s="222">
        <v>966.20703403427251</v>
      </c>
      <c r="CH96" s="222">
        <v>967.78968273866849</v>
      </c>
      <c r="CJ96" s="285">
        <v>0</v>
      </c>
      <c r="CK96" s="286">
        <v>1</v>
      </c>
      <c r="CM96" s="25">
        <f t="shared" ca="1" si="217"/>
        <v>7980.9872874999983</v>
      </c>
      <c r="CN96" s="25">
        <f t="shared" ca="1" si="217"/>
        <v>8220.4169061249922</v>
      </c>
      <c r="CO96" s="25">
        <f t="shared" ca="1" si="217"/>
        <v>8384.8252442474859</v>
      </c>
      <c r="CP96" s="25">
        <f t="shared" ca="1" si="217"/>
        <v>8468.6734966899621</v>
      </c>
      <c r="CQ96" s="25">
        <f t="shared" ca="1" si="217"/>
        <v>8553.4249229127345</v>
      </c>
      <c r="CR96" s="25">
        <f t="shared" ca="1" si="217"/>
        <v>8631.7660337803773</v>
      </c>
      <c r="CT96" s="25">
        <f ca="1">IF(CT$10="","",IF(CT$7&lt;$CJ96,0,$CK96*OFFSET('9_ANTICIPOS'!M$17,0,-$CJ96)*(1-OFFSET('9_ANTICIPOS'!$F12,0,'9_ANTICIPOS'!M$5))))</f>
        <v>0</v>
      </c>
      <c r="CU96" s="25">
        <f ca="1">IF(CU$10="","",IF(CU$7&lt;$CJ96,0,$CK96*OFFSET('9_ANTICIPOS'!N$17,0,-$CJ96)*(1-OFFSET('9_ANTICIPOS'!$F12,0,'9_ANTICIPOS'!N$5))))</f>
        <v>0</v>
      </c>
      <c r="CV96" s="25">
        <f ca="1">IF(CV$10="","",IF(CV$7&lt;$CJ96,0,$CK96*OFFSET('9_ANTICIPOS'!O$17,0,-$CJ96)*(1-OFFSET('9_ANTICIPOS'!$F12,0,'9_ANTICIPOS'!O$5))))</f>
        <v>0</v>
      </c>
      <c r="CW96" s="25">
        <f ca="1">IF(CW$10="","",IF(CW$7&lt;$CJ96,0,$CK96*OFFSET('9_ANTICIPOS'!P$17,0,-$CJ96)*(1-OFFSET('9_ANTICIPOS'!$F12,0,'9_ANTICIPOS'!P$5))))</f>
        <v>0</v>
      </c>
      <c r="CX96" s="25">
        <f ca="1">IF(CX$10="","",IF(CX$7&lt;$CJ96,0,$CK96*OFFSET('9_ANTICIPOS'!Q$17,0,-$CJ96)*(1-OFFSET('9_ANTICIPOS'!$F12,0,'9_ANTICIPOS'!Q$5))))</f>
        <v>0</v>
      </c>
      <c r="CY96" s="25">
        <f ca="1">IF(CY$10="","",IF(CY$7&lt;$CJ96,0,$CK96*OFFSET('9_ANTICIPOS'!R$17,0,-$CJ96)*(1-OFFSET('9_ANTICIPOS'!$F12,0,'9_ANTICIPOS'!R$5))))</f>
        <v>0</v>
      </c>
      <c r="CZ96" s="25">
        <f ca="1">IF(CZ$10="","",IF(CZ$7&lt;$CJ96,0,$CK96*OFFSET('9_ANTICIPOS'!S$17,0,-$CJ96)*(1-OFFSET('9_ANTICIPOS'!$F12,0,'9_ANTICIPOS'!S$5))))</f>
        <v>0</v>
      </c>
      <c r="DA96" s="25">
        <f ca="1">IF(DA$10="","",IF(DA$7&lt;$CJ96,0,$CK96*OFFSET('9_ANTICIPOS'!T$17,0,-$CJ96)*(1-OFFSET('9_ANTICIPOS'!$F12,0,'9_ANTICIPOS'!T$5))))</f>
        <v>0</v>
      </c>
      <c r="DB96" s="25">
        <f ca="1">IF(DB$10="","",IF(DB$7&lt;$CJ96,0,$CK96*OFFSET('9_ANTICIPOS'!U$17,0,-$CJ96)*(1-OFFSET('9_ANTICIPOS'!$F12,0,'9_ANTICIPOS'!U$5))))</f>
        <v>0</v>
      </c>
      <c r="DC96" s="25">
        <f ca="1">IF(DC$10="","",IF(DC$7&lt;$CJ96,0,$CK96*OFFSET('9_ANTICIPOS'!V$17,0,-$CJ96)*(1-OFFSET('9_ANTICIPOS'!$F12,0,'9_ANTICIPOS'!V$5))))</f>
        <v>0</v>
      </c>
      <c r="DD96" s="25">
        <f ca="1">IF(DD$10="","",IF(DD$7&lt;$CJ96,0,$CK96*OFFSET('9_ANTICIPOS'!W$17,0,-$CJ96)*(1-OFFSET('9_ANTICIPOS'!$F12,0,'9_ANTICIPOS'!W$5))))</f>
        <v>0</v>
      </c>
      <c r="DE96" s="25">
        <f ca="1">IF(DE$10="","",IF(DE$7&lt;$CJ96,0,$CK96*OFFSET('9_ANTICIPOS'!X$17,0,-$CJ96)*(1-OFFSET('9_ANTICIPOS'!$F12,0,'9_ANTICIPOS'!X$5))))</f>
        <v>7980.9872874999983</v>
      </c>
      <c r="DF96" s="25">
        <f ca="1">IF(DF$10="","",IF(DF$7&lt;$CJ96,0,$CK96*OFFSET('9_ANTICIPOS'!Y$17,0,-$CJ96)*(1-OFFSET('9_ANTICIPOS'!$F12,0,'9_ANTICIPOS'!Y$5))))</f>
        <v>0</v>
      </c>
      <c r="DG96" s="25">
        <f ca="1">IF(DG$10="","",IF(DG$7&lt;$CJ96,0,$CK96*OFFSET('9_ANTICIPOS'!Z$17,0,-$CJ96)*(1-OFFSET('9_ANTICIPOS'!$F12,0,'9_ANTICIPOS'!Z$5))))</f>
        <v>0</v>
      </c>
      <c r="DH96" s="25">
        <f ca="1">IF(DH$10="","",IF(DH$7&lt;$CJ96,0,$CK96*OFFSET('9_ANTICIPOS'!AA$17,0,-$CJ96)*(1-OFFSET('9_ANTICIPOS'!$F12,0,'9_ANTICIPOS'!AA$5))))</f>
        <v>0</v>
      </c>
      <c r="DI96" s="25">
        <f ca="1">IF(DI$10="","",IF(DI$7&lt;$CJ96,0,$CK96*OFFSET('9_ANTICIPOS'!AB$17,0,-$CJ96)*(1-OFFSET('9_ANTICIPOS'!$F12,0,'9_ANTICIPOS'!AB$5))))</f>
        <v>0</v>
      </c>
      <c r="DJ96" s="25">
        <f ca="1">IF(DJ$10="","",IF(DJ$7&lt;$CJ96,0,$CK96*OFFSET('9_ANTICIPOS'!AC$17,0,-$CJ96)*(1-OFFSET('9_ANTICIPOS'!$F12,0,'9_ANTICIPOS'!AC$5))))</f>
        <v>0</v>
      </c>
      <c r="DK96" s="25">
        <f ca="1">IF(DK$10="","",IF(DK$7&lt;$CJ96,0,$CK96*OFFSET('9_ANTICIPOS'!AD$17,0,-$CJ96)*(1-OFFSET('9_ANTICIPOS'!$F12,0,'9_ANTICIPOS'!AD$5))))</f>
        <v>0</v>
      </c>
      <c r="DL96" s="25">
        <f ca="1">IF(DL$10="","",IF(DL$7&lt;$CJ96,0,$CK96*OFFSET('9_ANTICIPOS'!AE$17,0,-$CJ96)*(1-OFFSET('9_ANTICIPOS'!$F12,0,'9_ANTICIPOS'!AE$5))))</f>
        <v>0</v>
      </c>
      <c r="DM96" s="25">
        <f ca="1">IF(DM$10="","",IF(DM$7&lt;$CJ96,0,$CK96*OFFSET('9_ANTICIPOS'!AF$17,0,-$CJ96)*(1-OFFSET('9_ANTICIPOS'!$F12,0,'9_ANTICIPOS'!AF$5))))</f>
        <v>0</v>
      </c>
      <c r="DN96" s="25">
        <f ca="1">IF(DN$10="","",IF(DN$7&lt;$CJ96,0,$CK96*OFFSET('9_ANTICIPOS'!AG$17,0,-$CJ96)*(1-OFFSET('9_ANTICIPOS'!$F12,0,'9_ANTICIPOS'!AG$5))))</f>
        <v>0</v>
      </c>
      <c r="DO96" s="25">
        <f ca="1">IF(DO$10="","",IF(DO$7&lt;$CJ96,0,$CK96*OFFSET('9_ANTICIPOS'!AH$17,0,-$CJ96)*(1-OFFSET('9_ANTICIPOS'!$F12,0,'9_ANTICIPOS'!AH$5))))</f>
        <v>0</v>
      </c>
      <c r="DP96" s="25">
        <f ca="1">IF(DP$10="","",IF(DP$7&lt;$CJ96,0,$CK96*OFFSET('9_ANTICIPOS'!AI$17,0,-$CJ96)*(1-OFFSET('9_ANTICIPOS'!$F12,0,'9_ANTICIPOS'!AI$5))))</f>
        <v>0</v>
      </c>
      <c r="DQ96" s="25">
        <f ca="1">IF(DQ$10="","",IF(DQ$7&lt;$CJ96,0,$CK96*OFFSET('9_ANTICIPOS'!AJ$17,0,-$CJ96)*(1-OFFSET('9_ANTICIPOS'!$F12,0,'9_ANTICIPOS'!AJ$5))))</f>
        <v>8220.4169061249922</v>
      </c>
      <c r="DR96" s="25">
        <f ca="1">IF(DR$10="","",IF(DR$7&lt;$CJ96,0,$CK96*OFFSET('9_ANTICIPOS'!AK$17,0,-$CJ96)*(1-OFFSET('9_ANTICIPOS'!$F12,0,'9_ANTICIPOS'!AK$5))))</f>
        <v>0</v>
      </c>
      <c r="DS96" s="25">
        <f ca="1">IF(DS$10="","",IF(DS$7&lt;$CJ96,0,$CK96*OFFSET('9_ANTICIPOS'!AL$17,0,-$CJ96)*(1-OFFSET('9_ANTICIPOS'!$F12,0,'9_ANTICIPOS'!AL$5))))</f>
        <v>0</v>
      </c>
      <c r="DT96" s="25">
        <f ca="1">IF(DT$10="","",IF(DT$7&lt;$CJ96,0,$CK96*OFFSET('9_ANTICIPOS'!AM$17,0,-$CJ96)*(1-OFFSET('9_ANTICIPOS'!$F12,0,'9_ANTICIPOS'!AM$5))))</f>
        <v>0</v>
      </c>
      <c r="DU96" s="25">
        <f ca="1">IF(DU$10="","",IF(DU$7&lt;$CJ96,0,$CK96*OFFSET('9_ANTICIPOS'!AN$17,0,-$CJ96)*(1-OFFSET('9_ANTICIPOS'!$F12,0,'9_ANTICIPOS'!AN$5))))</f>
        <v>0</v>
      </c>
      <c r="DV96" s="25">
        <f ca="1">IF(DV$10="","",IF(DV$7&lt;$CJ96,0,$CK96*OFFSET('9_ANTICIPOS'!AO$17,0,-$CJ96)*(1-OFFSET('9_ANTICIPOS'!$F12,0,'9_ANTICIPOS'!AO$5))))</f>
        <v>0</v>
      </c>
      <c r="DW96" s="25">
        <f ca="1">IF(DW$10="","",IF(DW$7&lt;$CJ96,0,$CK96*OFFSET('9_ANTICIPOS'!AP$17,0,-$CJ96)*(1-OFFSET('9_ANTICIPOS'!$F12,0,'9_ANTICIPOS'!AP$5))))</f>
        <v>0</v>
      </c>
      <c r="DX96" s="25">
        <f ca="1">IF(DX$10="","",IF(DX$7&lt;$CJ96,0,$CK96*OFFSET('9_ANTICIPOS'!AQ$17,0,-$CJ96)*(1-OFFSET('9_ANTICIPOS'!$F12,0,'9_ANTICIPOS'!AQ$5))))</f>
        <v>0</v>
      </c>
      <c r="DY96" s="25">
        <f ca="1">IF(DY$10="","",IF(DY$7&lt;$CJ96,0,$CK96*OFFSET('9_ANTICIPOS'!AR$17,0,-$CJ96)*(1-OFFSET('9_ANTICIPOS'!$F12,0,'9_ANTICIPOS'!AR$5))))</f>
        <v>0</v>
      </c>
      <c r="DZ96" s="25">
        <f ca="1">IF(DZ$10="","",IF(DZ$7&lt;$CJ96,0,$CK96*OFFSET('9_ANTICIPOS'!AS$17,0,-$CJ96)*(1-OFFSET('9_ANTICIPOS'!$F12,0,'9_ANTICIPOS'!AS$5))))</f>
        <v>0</v>
      </c>
      <c r="EA96" s="25">
        <f ca="1">IF(EA$10="","",IF(EA$7&lt;$CJ96,0,$CK96*OFFSET('9_ANTICIPOS'!AT$17,0,-$CJ96)*(1-OFFSET('9_ANTICIPOS'!$F12,0,'9_ANTICIPOS'!AT$5))))</f>
        <v>0</v>
      </c>
      <c r="EB96" s="25">
        <f ca="1">IF(EB$10="","",IF(EB$7&lt;$CJ96,0,$CK96*OFFSET('9_ANTICIPOS'!AU$17,0,-$CJ96)*(1-OFFSET('9_ANTICIPOS'!$F12,0,'9_ANTICIPOS'!AU$5))))</f>
        <v>0</v>
      </c>
      <c r="EC96" s="25">
        <f ca="1">IF(EC$10="","",IF(EC$7&lt;$CJ96,0,$CK96*OFFSET('9_ANTICIPOS'!AV$17,0,-$CJ96)*(1-OFFSET('9_ANTICIPOS'!$F12,0,'9_ANTICIPOS'!AV$5))))</f>
        <v>8384.8252442474859</v>
      </c>
      <c r="ED96" s="25">
        <f ca="1">IF(ED$10="","",IF(ED$7&lt;$CJ96,0,$CK96*OFFSET('9_ANTICIPOS'!AW$17,0,-$CJ96)*(1-OFFSET('9_ANTICIPOS'!$F12,0,'9_ANTICIPOS'!AW$5))))</f>
        <v>0</v>
      </c>
      <c r="EE96" s="25">
        <f ca="1">IF(EE$10="","",IF(EE$7&lt;$CJ96,0,$CK96*OFFSET('9_ANTICIPOS'!AX$17,0,-$CJ96)*(1-OFFSET('9_ANTICIPOS'!$F12,0,'9_ANTICIPOS'!AX$5))))</f>
        <v>0</v>
      </c>
      <c r="EF96" s="25">
        <f ca="1">IF(EF$10="","",IF(EF$7&lt;$CJ96,0,$CK96*OFFSET('9_ANTICIPOS'!AY$17,0,-$CJ96)*(1-OFFSET('9_ANTICIPOS'!$F12,0,'9_ANTICIPOS'!AY$5))))</f>
        <v>0</v>
      </c>
      <c r="EG96" s="25">
        <f ca="1">IF(EG$10="","",IF(EG$7&lt;$CJ96,0,$CK96*OFFSET('9_ANTICIPOS'!AZ$17,0,-$CJ96)*(1-OFFSET('9_ANTICIPOS'!$F12,0,'9_ANTICIPOS'!AZ$5))))</f>
        <v>0</v>
      </c>
      <c r="EH96" s="25">
        <f ca="1">IF(EH$10="","",IF(EH$7&lt;$CJ96,0,$CK96*OFFSET('9_ANTICIPOS'!BA$17,0,-$CJ96)*(1-OFFSET('9_ANTICIPOS'!$F12,0,'9_ANTICIPOS'!BA$5))))</f>
        <v>0</v>
      </c>
      <c r="EI96" s="25">
        <f ca="1">IF(EI$10="","",IF(EI$7&lt;$CJ96,0,$CK96*OFFSET('9_ANTICIPOS'!BB$17,0,-$CJ96)*(1-OFFSET('9_ANTICIPOS'!$F12,0,'9_ANTICIPOS'!BB$5))))</f>
        <v>0</v>
      </c>
      <c r="EJ96" s="25">
        <f ca="1">IF(EJ$10="","",IF(EJ$7&lt;$CJ96,0,$CK96*OFFSET('9_ANTICIPOS'!BC$17,0,-$CJ96)*(1-OFFSET('9_ANTICIPOS'!$F12,0,'9_ANTICIPOS'!BC$5))))</f>
        <v>0</v>
      </c>
      <c r="EK96" s="25">
        <f ca="1">IF(EK$10="","",IF(EK$7&lt;$CJ96,0,$CK96*OFFSET('9_ANTICIPOS'!BD$17,0,-$CJ96)*(1-OFFSET('9_ANTICIPOS'!$F12,0,'9_ANTICIPOS'!BD$5))))</f>
        <v>0</v>
      </c>
      <c r="EL96" s="25">
        <f ca="1">IF(EL$10="","",IF(EL$7&lt;$CJ96,0,$CK96*OFFSET('9_ANTICIPOS'!BE$17,0,-$CJ96)*(1-OFFSET('9_ANTICIPOS'!$F12,0,'9_ANTICIPOS'!BE$5))))</f>
        <v>0</v>
      </c>
      <c r="EM96" s="25">
        <f ca="1">IF(EM$10="","",IF(EM$7&lt;$CJ96,0,$CK96*OFFSET('9_ANTICIPOS'!BF$17,0,-$CJ96)*(1-OFFSET('9_ANTICIPOS'!$F12,0,'9_ANTICIPOS'!BF$5))))</f>
        <v>0</v>
      </c>
      <c r="EN96" s="25">
        <f ca="1">IF(EN$10="","",IF(EN$7&lt;$CJ96,0,$CK96*OFFSET('9_ANTICIPOS'!BG$17,0,-$CJ96)*(1-OFFSET('9_ANTICIPOS'!$F12,0,'9_ANTICIPOS'!BG$5))))</f>
        <v>0</v>
      </c>
      <c r="EO96" s="25">
        <f ca="1">IF(EO$10="","",IF(EO$7&lt;$CJ96,0,$CK96*OFFSET('9_ANTICIPOS'!BH$17,0,-$CJ96)*(1-OFFSET('9_ANTICIPOS'!$F12,0,'9_ANTICIPOS'!BH$5))))</f>
        <v>8468.6734966899621</v>
      </c>
      <c r="EP96" s="25">
        <f ca="1">IF(EP$10="","",IF(EP$7&lt;$CJ96,0,$CK96*OFFSET('9_ANTICIPOS'!BI$17,0,-$CJ96)*(1-OFFSET('9_ANTICIPOS'!$F12,0,'9_ANTICIPOS'!BI$5))))</f>
        <v>0</v>
      </c>
      <c r="EQ96" s="25">
        <f ca="1">IF(EQ$10="","",IF(EQ$7&lt;$CJ96,0,$CK96*OFFSET('9_ANTICIPOS'!BJ$17,0,-$CJ96)*(1-OFFSET('9_ANTICIPOS'!$F12,0,'9_ANTICIPOS'!BJ$5))))</f>
        <v>0</v>
      </c>
      <c r="ER96" s="25">
        <f ca="1">IF(ER$10="","",IF(ER$7&lt;$CJ96,0,$CK96*OFFSET('9_ANTICIPOS'!BK$17,0,-$CJ96)*(1-OFFSET('9_ANTICIPOS'!$F12,0,'9_ANTICIPOS'!BK$5))))</f>
        <v>0</v>
      </c>
      <c r="ES96" s="25">
        <f ca="1">IF(ES$10="","",IF(ES$7&lt;$CJ96,0,$CK96*OFFSET('9_ANTICIPOS'!BL$17,0,-$CJ96)*(1-OFFSET('9_ANTICIPOS'!$F12,0,'9_ANTICIPOS'!BL$5))))</f>
        <v>0</v>
      </c>
      <c r="ET96" s="25">
        <f ca="1">IF(ET$10="","",IF(ET$7&lt;$CJ96,0,$CK96*OFFSET('9_ANTICIPOS'!BM$17,0,-$CJ96)*(1-OFFSET('9_ANTICIPOS'!$F12,0,'9_ANTICIPOS'!BM$5))))</f>
        <v>0</v>
      </c>
      <c r="EU96" s="25">
        <f ca="1">IF(EU$10="","",IF(EU$7&lt;$CJ96,0,$CK96*OFFSET('9_ANTICIPOS'!BN$17,0,-$CJ96)*(1-OFFSET('9_ANTICIPOS'!$F12,0,'9_ANTICIPOS'!BN$5))))</f>
        <v>0</v>
      </c>
      <c r="EV96" s="25">
        <f ca="1">IF(EV$10="","",IF(EV$7&lt;$CJ96,0,$CK96*OFFSET('9_ANTICIPOS'!BO$17,0,-$CJ96)*(1-OFFSET('9_ANTICIPOS'!$F12,0,'9_ANTICIPOS'!BO$5))))</f>
        <v>0</v>
      </c>
      <c r="EW96" s="25">
        <f ca="1">IF(EW$10="","",IF(EW$7&lt;$CJ96,0,$CK96*OFFSET('9_ANTICIPOS'!BP$17,0,-$CJ96)*(1-OFFSET('9_ANTICIPOS'!$F12,0,'9_ANTICIPOS'!BP$5))))</f>
        <v>0</v>
      </c>
      <c r="EX96" s="25">
        <f ca="1">IF(EX$10="","",IF(EX$7&lt;$CJ96,0,$CK96*OFFSET('9_ANTICIPOS'!BQ$17,0,-$CJ96)*(1-OFFSET('9_ANTICIPOS'!$F12,0,'9_ANTICIPOS'!BQ$5))))</f>
        <v>0</v>
      </c>
      <c r="EY96" s="25">
        <f ca="1">IF(EY$10="","",IF(EY$7&lt;$CJ96,0,$CK96*OFFSET('9_ANTICIPOS'!BR$17,0,-$CJ96)*(1-OFFSET('9_ANTICIPOS'!$F12,0,'9_ANTICIPOS'!BR$5))))</f>
        <v>0</v>
      </c>
      <c r="EZ96" s="25">
        <f ca="1">IF(EZ$10="","",IF(EZ$7&lt;$CJ96,0,$CK96*OFFSET('9_ANTICIPOS'!BS$17,0,-$CJ96)*(1-OFFSET('9_ANTICIPOS'!$F12,0,'9_ANTICIPOS'!BS$5))))</f>
        <v>0</v>
      </c>
      <c r="FA96" s="25">
        <f ca="1">IF(FA$10="","",IF(FA$7&lt;$CJ96,0,$CK96*OFFSET('9_ANTICIPOS'!BT$17,0,-$CJ96)*(1-OFFSET('9_ANTICIPOS'!$F12,0,'9_ANTICIPOS'!BT$5))))</f>
        <v>8553.4249229127345</v>
      </c>
      <c r="FB96" s="25">
        <f ca="1">IF(FB$10="","",IF(FB$7&lt;$CJ96,0,$CK96*OFFSET('9_ANTICIPOS'!BU$17,0,-$CJ96)*(1-OFFSET('9_ANTICIPOS'!$F12,0,'9_ANTICIPOS'!BU$5))))</f>
        <v>0</v>
      </c>
      <c r="FC96" s="25">
        <f ca="1">IF(FC$10="","",IF(FC$7&lt;$CJ96,0,$CK96*OFFSET('9_ANTICIPOS'!BV$17,0,-$CJ96)*(1-OFFSET('9_ANTICIPOS'!$F12,0,'9_ANTICIPOS'!BV$5))))</f>
        <v>0</v>
      </c>
      <c r="FD96" s="25">
        <f ca="1">IF(FD$10="","",IF(FD$7&lt;$CJ96,0,$CK96*OFFSET('9_ANTICIPOS'!BW$17,0,-$CJ96)*(1-OFFSET('9_ANTICIPOS'!$F12,0,'9_ANTICIPOS'!BW$5))))</f>
        <v>0</v>
      </c>
      <c r="FE96" s="25">
        <f ca="1">IF(FE$10="","",IF(FE$7&lt;$CJ96,0,$CK96*OFFSET('9_ANTICIPOS'!BX$17,0,-$CJ96)*(1-OFFSET('9_ANTICIPOS'!$F12,0,'9_ANTICIPOS'!BX$5))))</f>
        <v>0</v>
      </c>
      <c r="FF96" s="25">
        <f ca="1">IF(FF$10="","",IF(FF$7&lt;$CJ96,0,$CK96*OFFSET('9_ANTICIPOS'!BY$17,0,-$CJ96)*(1-OFFSET('9_ANTICIPOS'!$F12,0,'9_ANTICIPOS'!BY$5))))</f>
        <v>0</v>
      </c>
      <c r="FG96" s="25">
        <f ca="1">IF(FG$10="","",IF(FG$7&lt;$CJ96,0,$CK96*OFFSET('9_ANTICIPOS'!BZ$17,0,-$CJ96)*(1-OFFSET('9_ANTICIPOS'!$F12,0,'9_ANTICIPOS'!BZ$5))))</f>
        <v>0</v>
      </c>
      <c r="FH96" s="25">
        <f ca="1">IF(FH$10="","",IF(FH$7&lt;$CJ96,0,$CK96*OFFSET('9_ANTICIPOS'!CA$17,0,-$CJ96)*(1-OFFSET('9_ANTICIPOS'!$F12,0,'9_ANTICIPOS'!CA$5))))</f>
        <v>0</v>
      </c>
      <c r="FI96" s="25">
        <f ca="1">IF(FI$10="","",IF(FI$7&lt;$CJ96,0,$CK96*OFFSET('9_ANTICIPOS'!CB$17,0,-$CJ96)*(1-OFFSET('9_ANTICIPOS'!$F12,0,'9_ANTICIPOS'!CB$5))))</f>
        <v>0</v>
      </c>
      <c r="FJ96" s="25">
        <f ca="1">IF(FJ$10="","",IF(FJ$7&lt;$CJ96,0,$CK96*OFFSET('9_ANTICIPOS'!CC$17,0,-$CJ96)*(1-OFFSET('9_ANTICIPOS'!$F12,0,'9_ANTICIPOS'!CC$5))))</f>
        <v>0</v>
      </c>
      <c r="FK96" s="25">
        <f ca="1">IF(FK$10="","",IF(FK$7&lt;$CJ96,0,$CK96*OFFSET('9_ANTICIPOS'!CD$17,0,-$CJ96)*(1-OFFSET('9_ANTICIPOS'!$F12,0,'9_ANTICIPOS'!CD$5))))</f>
        <v>0</v>
      </c>
      <c r="FL96" s="25">
        <f ca="1">IF(FL$10="","",IF(FL$7&lt;$CJ96,0,$CK96*OFFSET('9_ANTICIPOS'!CE$17,0,-$CJ96)*(1-OFFSET('9_ANTICIPOS'!$F12,0,'9_ANTICIPOS'!CE$5))))</f>
        <v>0</v>
      </c>
      <c r="FM96" s="25">
        <f ca="1">IF(FM$10="","",IF(FM$7&lt;$CJ96,0,$CK96*OFFSET('9_ANTICIPOS'!CF$17,0,-$CJ96)*(1-OFFSET('9_ANTICIPOS'!$F12,0,'9_ANTICIPOS'!CF$5))))</f>
        <v>8631.7660337803773</v>
      </c>
    </row>
    <row r="97" spans="2:169" ht="15" customHeight="1">
      <c r="B97" s="225">
        <v>66</v>
      </c>
      <c r="C97" s="307" t="s">
        <v>5</v>
      </c>
      <c r="D97" s="312" t="b">
        <v>0</v>
      </c>
      <c r="E97" s="312" t="b">
        <v>0</v>
      </c>
      <c r="F97" s="177" t="str">
        <f>INDEX('11_CATALOGO_CUENTAS'!$H$3:$H$85,$B97,1)</f>
        <v>NUEVO SUPLIDOR</v>
      </c>
      <c r="G97" s="175"/>
      <c r="H97" s="25">
        <f t="shared" ca="1" si="216"/>
        <v>0</v>
      </c>
      <c r="I97" s="25">
        <f t="shared" ca="1" si="216"/>
        <v>0</v>
      </c>
      <c r="J97" s="25">
        <f t="shared" ca="1" si="216"/>
        <v>0</v>
      </c>
      <c r="K97" s="25">
        <f t="shared" ca="1" si="216"/>
        <v>0</v>
      </c>
      <c r="L97" s="25">
        <f t="shared" ca="1" si="216"/>
        <v>0</v>
      </c>
      <c r="M97" s="25">
        <f t="shared" ca="1" si="216"/>
        <v>0</v>
      </c>
      <c r="O97" s="222"/>
      <c r="P97" s="222"/>
      <c r="Q97" s="222"/>
      <c r="R97" s="222"/>
      <c r="S97" s="222"/>
      <c r="T97" s="222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222"/>
      <c r="AI97" s="222"/>
      <c r="AJ97" s="222"/>
      <c r="AK97" s="222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2"/>
      <c r="BB97" s="222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2"/>
      <c r="BS97" s="222"/>
      <c r="BT97" s="222"/>
      <c r="BU97" s="222"/>
      <c r="BV97" s="222"/>
      <c r="BW97" s="222"/>
      <c r="BX97" s="222"/>
      <c r="BY97" s="222"/>
      <c r="BZ97" s="222"/>
      <c r="CA97" s="222"/>
      <c r="CB97" s="222"/>
      <c r="CC97" s="222"/>
      <c r="CD97" s="222"/>
      <c r="CE97" s="222"/>
      <c r="CF97" s="222"/>
      <c r="CG97" s="222"/>
      <c r="CH97" s="222"/>
      <c r="CJ97" s="285">
        <v>0</v>
      </c>
      <c r="CK97" s="286">
        <v>0</v>
      </c>
      <c r="CM97" s="25">
        <f t="shared" ca="1" si="217"/>
        <v>0</v>
      </c>
      <c r="CN97" s="25">
        <f t="shared" ca="1" si="217"/>
        <v>0</v>
      </c>
      <c r="CO97" s="25">
        <f t="shared" ca="1" si="217"/>
        <v>0</v>
      </c>
      <c r="CP97" s="25">
        <f t="shared" ca="1" si="217"/>
        <v>0</v>
      </c>
      <c r="CQ97" s="25">
        <f t="shared" ca="1" si="217"/>
        <v>0</v>
      </c>
      <c r="CR97" s="25">
        <f t="shared" ca="1" si="217"/>
        <v>0</v>
      </c>
      <c r="CT97" s="25">
        <f t="shared" ref="CT97:DC98" ca="1" si="233">IF(CT$10="","",IF(CT$7&lt;$CJ97,0,$CK97*OFFSET(O97,0,-$CJ97)))</f>
        <v>0</v>
      </c>
      <c r="CU97" s="25">
        <f t="shared" ca="1" si="233"/>
        <v>0</v>
      </c>
      <c r="CV97" s="25">
        <f t="shared" ca="1" si="233"/>
        <v>0</v>
      </c>
      <c r="CW97" s="25">
        <f t="shared" ca="1" si="233"/>
        <v>0</v>
      </c>
      <c r="CX97" s="25">
        <f t="shared" ca="1" si="233"/>
        <v>0</v>
      </c>
      <c r="CY97" s="25">
        <f t="shared" ca="1" si="233"/>
        <v>0</v>
      </c>
      <c r="CZ97" s="25">
        <f t="shared" ca="1" si="233"/>
        <v>0</v>
      </c>
      <c r="DA97" s="25">
        <f t="shared" ca="1" si="233"/>
        <v>0</v>
      </c>
      <c r="DB97" s="25">
        <f t="shared" ca="1" si="233"/>
        <v>0</v>
      </c>
      <c r="DC97" s="25">
        <f t="shared" ca="1" si="233"/>
        <v>0</v>
      </c>
      <c r="DD97" s="25">
        <f t="shared" ref="DD97:DM98" ca="1" si="234">IF(DD$10="","",IF(DD$7&lt;$CJ97,0,$CK97*OFFSET(Y97,0,-$CJ97)))</f>
        <v>0</v>
      </c>
      <c r="DE97" s="25">
        <f t="shared" ca="1" si="234"/>
        <v>0</v>
      </c>
      <c r="DF97" s="25">
        <f t="shared" ca="1" si="234"/>
        <v>0</v>
      </c>
      <c r="DG97" s="25">
        <f t="shared" ca="1" si="234"/>
        <v>0</v>
      </c>
      <c r="DH97" s="25">
        <f t="shared" ca="1" si="234"/>
        <v>0</v>
      </c>
      <c r="DI97" s="25">
        <f t="shared" ca="1" si="234"/>
        <v>0</v>
      </c>
      <c r="DJ97" s="25">
        <f t="shared" ca="1" si="234"/>
        <v>0</v>
      </c>
      <c r="DK97" s="25">
        <f t="shared" ca="1" si="234"/>
        <v>0</v>
      </c>
      <c r="DL97" s="25">
        <f t="shared" ca="1" si="234"/>
        <v>0</v>
      </c>
      <c r="DM97" s="25">
        <f t="shared" ca="1" si="234"/>
        <v>0</v>
      </c>
      <c r="DN97" s="25">
        <f t="shared" ref="DN97:DW98" ca="1" si="235">IF(DN$10="","",IF(DN$7&lt;$CJ97,0,$CK97*OFFSET(AI97,0,-$CJ97)))</f>
        <v>0</v>
      </c>
      <c r="DO97" s="25">
        <f t="shared" ca="1" si="235"/>
        <v>0</v>
      </c>
      <c r="DP97" s="25">
        <f t="shared" ca="1" si="235"/>
        <v>0</v>
      </c>
      <c r="DQ97" s="25">
        <f t="shared" ca="1" si="235"/>
        <v>0</v>
      </c>
      <c r="DR97" s="25">
        <f t="shared" ca="1" si="235"/>
        <v>0</v>
      </c>
      <c r="DS97" s="25">
        <f t="shared" ca="1" si="235"/>
        <v>0</v>
      </c>
      <c r="DT97" s="25">
        <f t="shared" ca="1" si="235"/>
        <v>0</v>
      </c>
      <c r="DU97" s="25">
        <f t="shared" ca="1" si="235"/>
        <v>0</v>
      </c>
      <c r="DV97" s="25">
        <f t="shared" ca="1" si="235"/>
        <v>0</v>
      </c>
      <c r="DW97" s="25">
        <f t="shared" ca="1" si="235"/>
        <v>0</v>
      </c>
      <c r="DX97" s="25">
        <f t="shared" ref="DX97:EG98" ca="1" si="236">IF(DX$10="","",IF(DX$7&lt;$CJ97,0,$CK97*OFFSET(AS97,0,-$CJ97)))</f>
        <v>0</v>
      </c>
      <c r="DY97" s="25">
        <f t="shared" ca="1" si="236"/>
        <v>0</v>
      </c>
      <c r="DZ97" s="25">
        <f t="shared" ca="1" si="236"/>
        <v>0</v>
      </c>
      <c r="EA97" s="25">
        <f t="shared" ca="1" si="236"/>
        <v>0</v>
      </c>
      <c r="EB97" s="25">
        <f t="shared" ca="1" si="236"/>
        <v>0</v>
      </c>
      <c r="EC97" s="25">
        <f t="shared" ca="1" si="236"/>
        <v>0</v>
      </c>
      <c r="ED97" s="25">
        <f t="shared" ca="1" si="236"/>
        <v>0</v>
      </c>
      <c r="EE97" s="25">
        <f t="shared" ca="1" si="236"/>
        <v>0</v>
      </c>
      <c r="EF97" s="25">
        <f t="shared" ca="1" si="236"/>
        <v>0</v>
      </c>
      <c r="EG97" s="25">
        <f t="shared" ca="1" si="236"/>
        <v>0</v>
      </c>
      <c r="EH97" s="25">
        <f t="shared" ref="EH97:EQ98" ca="1" si="237">IF(EH$10="","",IF(EH$7&lt;$CJ97,0,$CK97*OFFSET(BC97,0,-$CJ97)))</f>
        <v>0</v>
      </c>
      <c r="EI97" s="25">
        <f t="shared" ca="1" si="237"/>
        <v>0</v>
      </c>
      <c r="EJ97" s="25">
        <f t="shared" ca="1" si="237"/>
        <v>0</v>
      </c>
      <c r="EK97" s="25">
        <f t="shared" ca="1" si="237"/>
        <v>0</v>
      </c>
      <c r="EL97" s="25">
        <f t="shared" ca="1" si="237"/>
        <v>0</v>
      </c>
      <c r="EM97" s="25">
        <f t="shared" ca="1" si="237"/>
        <v>0</v>
      </c>
      <c r="EN97" s="25">
        <f t="shared" ca="1" si="237"/>
        <v>0</v>
      </c>
      <c r="EO97" s="25">
        <f t="shared" ca="1" si="237"/>
        <v>0</v>
      </c>
      <c r="EP97" s="25">
        <f t="shared" ca="1" si="237"/>
        <v>0</v>
      </c>
      <c r="EQ97" s="25">
        <f t="shared" ca="1" si="237"/>
        <v>0</v>
      </c>
      <c r="ER97" s="25">
        <f t="shared" ref="ER97:FA98" ca="1" si="238">IF(ER$10="","",IF(ER$7&lt;$CJ97,0,$CK97*OFFSET(BM97,0,-$CJ97)))</f>
        <v>0</v>
      </c>
      <c r="ES97" s="25">
        <f t="shared" ca="1" si="238"/>
        <v>0</v>
      </c>
      <c r="ET97" s="25">
        <f t="shared" ca="1" si="238"/>
        <v>0</v>
      </c>
      <c r="EU97" s="25">
        <f t="shared" ca="1" si="238"/>
        <v>0</v>
      </c>
      <c r="EV97" s="25">
        <f t="shared" ca="1" si="238"/>
        <v>0</v>
      </c>
      <c r="EW97" s="25">
        <f t="shared" ca="1" si="238"/>
        <v>0</v>
      </c>
      <c r="EX97" s="25">
        <f t="shared" ca="1" si="238"/>
        <v>0</v>
      </c>
      <c r="EY97" s="25">
        <f t="shared" ca="1" si="238"/>
        <v>0</v>
      </c>
      <c r="EZ97" s="25">
        <f t="shared" ca="1" si="238"/>
        <v>0</v>
      </c>
      <c r="FA97" s="25">
        <f t="shared" ca="1" si="238"/>
        <v>0</v>
      </c>
      <c r="FB97" s="25">
        <f t="shared" ref="FB97:FK98" ca="1" si="239">IF(FB$10="","",IF(FB$7&lt;$CJ97,0,$CK97*OFFSET(BW97,0,-$CJ97)))</f>
        <v>0</v>
      </c>
      <c r="FC97" s="25">
        <f t="shared" ca="1" si="239"/>
        <v>0</v>
      </c>
      <c r="FD97" s="25">
        <f t="shared" ca="1" si="239"/>
        <v>0</v>
      </c>
      <c r="FE97" s="25">
        <f t="shared" ca="1" si="239"/>
        <v>0</v>
      </c>
      <c r="FF97" s="25">
        <f t="shared" ca="1" si="239"/>
        <v>0</v>
      </c>
      <c r="FG97" s="25">
        <f t="shared" ca="1" si="239"/>
        <v>0</v>
      </c>
      <c r="FH97" s="25">
        <f t="shared" ca="1" si="239"/>
        <v>0</v>
      </c>
      <c r="FI97" s="25">
        <f t="shared" ca="1" si="239"/>
        <v>0</v>
      </c>
      <c r="FJ97" s="25">
        <f t="shared" ca="1" si="239"/>
        <v>0</v>
      </c>
      <c r="FK97" s="25">
        <f t="shared" ca="1" si="239"/>
        <v>0</v>
      </c>
      <c r="FL97" s="25">
        <f t="shared" ref="FL97:FM98" ca="1" si="240">IF(FL$10="","",IF(FL$7&lt;$CJ97,0,$CK97*OFFSET(CG97,0,-$CJ97)))</f>
        <v>0</v>
      </c>
      <c r="FM97" s="25">
        <f t="shared" ca="1" si="240"/>
        <v>0</v>
      </c>
    </row>
    <row r="98" spans="2:169" ht="15" customHeight="1">
      <c r="C98" s="307" t="s">
        <v>139</v>
      </c>
      <c r="D98" s="312" t="b">
        <v>0</v>
      </c>
      <c r="E98" s="312" t="b">
        <v>1</v>
      </c>
      <c r="F98" s="224" t="s">
        <v>140</v>
      </c>
      <c r="G98" s="175"/>
      <c r="H98" s="25">
        <f t="shared" ca="1" si="216"/>
        <v>513.08100000000013</v>
      </c>
      <c r="I98" s="25">
        <f t="shared" ca="1" si="216"/>
        <v>538.73505000000011</v>
      </c>
      <c r="J98" s="25">
        <f t="shared" ca="1" si="216"/>
        <v>565.67180250000013</v>
      </c>
      <c r="K98" s="25">
        <f t="shared" ca="1" si="216"/>
        <v>593.95539262500017</v>
      </c>
      <c r="L98" s="25">
        <f t="shared" ca="1" si="216"/>
        <v>623.6531622562502</v>
      </c>
      <c r="M98" s="25">
        <f t="shared" ca="1" si="216"/>
        <v>654.83582036906273</v>
      </c>
      <c r="O98" s="222">
        <v>46.357489999999999</v>
      </c>
      <c r="P98" s="222">
        <v>46.357489999999999</v>
      </c>
      <c r="Q98" s="222">
        <v>46.357490000000006</v>
      </c>
      <c r="R98" s="222">
        <v>46.357489999999991</v>
      </c>
      <c r="S98" s="222">
        <v>40.956380000000003</v>
      </c>
      <c r="T98" s="222">
        <v>40.956379999999974</v>
      </c>
      <c r="U98" s="222">
        <v>40.956380000000003</v>
      </c>
      <c r="V98" s="222">
        <v>40.956380000000003</v>
      </c>
      <c r="W98" s="222">
        <v>40.956380000000003</v>
      </c>
      <c r="X98" s="222">
        <v>40.956380000000003</v>
      </c>
      <c r="Y98" s="222">
        <v>40.956380000000003</v>
      </c>
      <c r="Z98" s="222">
        <v>40.956380000000003</v>
      </c>
      <c r="AA98" s="222">
        <v>44.894587500000007</v>
      </c>
      <c r="AB98" s="222">
        <v>44.894587500000007</v>
      </c>
      <c r="AC98" s="222">
        <v>44.894587500000007</v>
      </c>
      <c r="AD98" s="222">
        <v>44.894587500000007</v>
      </c>
      <c r="AE98" s="222">
        <v>44.894587500000007</v>
      </c>
      <c r="AF98" s="222">
        <v>44.894587500000007</v>
      </c>
      <c r="AG98" s="222">
        <v>44.894587500000007</v>
      </c>
      <c r="AH98" s="222">
        <v>44.894587500000007</v>
      </c>
      <c r="AI98" s="222">
        <v>44.894587500000007</v>
      </c>
      <c r="AJ98" s="222">
        <v>44.894587500000007</v>
      </c>
      <c r="AK98" s="222">
        <v>44.894587500000007</v>
      </c>
      <c r="AL98" s="222">
        <v>44.894587500000007</v>
      </c>
      <c r="AM98" s="222">
        <v>47.139316875000013</v>
      </c>
      <c r="AN98" s="222">
        <v>47.139316875000013</v>
      </c>
      <c r="AO98" s="222">
        <v>47.139316875000013</v>
      </c>
      <c r="AP98" s="222">
        <v>47.139316875000013</v>
      </c>
      <c r="AQ98" s="222">
        <v>47.139316875000013</v>
      </c>
      <c r="AR98" s="222">
        <v>47.139316875000013</v>
      </c>
      <c r="AS98" s="222">
        <v>47.139316875000013</v>
      </c>
      <c r="AT98" s="222">
        <v>47.139316875000013</v>
      </c>
      <c r="AU98" s="222">
        <v>47.139316875000013</v>
      </c>
      <c r="AV98" s="222">
        <v>47.139316875000013</v>
      </c>
      <c r="AW98" s="222">
        <v>47.139316875000013</v>
      </c>
      <c r="AX98" s="222">
        <v>47.139316875000013</v>
      </c>
      <c r="AY98" s="222">
        <v>49.496282718750017</v>
      </c>
      <c r="AZ98" s="222">
        <v>49.496282718750017</v>
      </c>
      <c r="BA98" s="222">
        <v>49.496282718750017</v>
      </c>
      <c r="BB98" s="222">
        <v>49.496282718750017</v>
      </c>
      <c r="BC98" s="222">
        <v>49.496282718750017</v>
      </c>
      <c r="BD98" s="222">
        <v>49.496282718750017</v>
      </c>
      <c r="BE98" s="222">
        <v>49.496282718750017</v>
      </c>
      <c r="BF98" s="222">
        <v>49.496282718750017</v>
      </c>
      <c r="BG98" s="222">
        <v>49.496282718750017</v>
      </c>
      <c r="BH98" s="222">
        <v>49.496282718750017</v>
      </c>
      <c r="BI98" s="222">
        <v>49.496282718750017</v>
      </c>
      <c r="BJ98" s="222">
        <v>49.496282718750017</v>
      </c>
      <c r="BK98" s="222">
        <v>51.971096854687516</v>
      </c>
      <c r="BL98" s="222">
        <v>51.971096854687516</v>
      </c>
      <c r="BM98" s="222">
        <v>51.971096854687516</v>
      </c>
      <c r="BN98" s="222">
        <v>51.971096854687516</v>
      </c>
      <c r="BO98" s="222">
        <v>51.971096854687516</v>
      </c>
      <c r="BP98" s="222">
        <v>51.971096854687516</v>
      </c>
      <c r="BQ98" s="222">
        <v>51.971096854687516</v>
      </c>
      <c r="BR98" s="222">
        <v>51.971096854687516</v>
      </c>
      <c r="BS98" s="222">
        <v>51.971096854687516</v>
      </c>
      <c r="BT98" s="222">
        <v>51.971096854687516</v>
      </c>
      <c r="BU98" s="222">
        <v>51.971096854687516</v>
      </c>
      <c r="BV98" s="222">
        <v>51.971096854687516</v>
      </c>
      <c r="BW98" s="222">
        <v>54.569651697421897</v>
      </c>
      <c r="BX98" s="222">
        <v>54.569651697421897</v>
      </c>
      <c r="BY98" s="222">
        <v>54.569651697421897</v>
      </c>
      <c r="BZ98" s="222">
        <v>54.569651697421897</v>
      </c>
      <c r="CA98" s="222">
        <v>54.569651697421897</v>
      </c>
      <c r="CB98" s="222">
        <v>54.569651697421897</v>
      </c>
      <c r="CC98" s="222">
        <v>54.569651697421897</v>
      </c>
      <c r="CD98" s="222">
        <v>54.569651697421897</v>
      </c>
      <c r="CE98" s="222">
        <v>54.569651697421897</v>
      </c>
      <c r="CF98" s="222">
        <v>54.569651697421897</v>
      </c>
      <c r="CG98" s="222">
        <v>54.569651697421897</v>
      </c>
      <c r="CH98" s="222">
        <v>54.569651697421897</v>
      </c>
      <c r="CJ98" s="285">
        <v>0</v>
      </c>
      <c r="CK98" s="286">
        <v>1</v>
      </c>
      <c r="CM98" s="25">
        <f t="shared" ca="1" si="217"/>
        <v>513.08100000000013</v>
      </c>
      <c r="CN98" s="25">
        <f t="shared" ca="1" si="217"/>
        <v>538.73505000000011</v>
      </c>
      <c r="CO98" s="25">
        <f t="shared" ca="1" si="217"/>
        <v>565.67180250000013</v>
      </c>
      <c r="CP98" s="25">
        <f t="shared" ca="1" si="217"/>
        <v>593.95539262500017</v>
      </c>
      <c r="CQ98" s="25">
        <f t="shared" ca="1" si="217"/>
        <v>623.6531622562502</v>
      </c>
      <c r="CR98" s="25">
        <f t="shared" ca="1" si="217"/>
        <v>654.83582036906273</v>
      </c>
      <c r="CT98" s="25">
        <f t="shared" ca="1" si="233"/>
        <v>46.357489999999999</v>
      </c>
      <c r="CU98" s="25">
        <f t="shared" ca="1" si="233"/>
        <v>46.357489999999999</v>
      </c>
      <c r="CV98" s="25">
        <f t="shared" ca="1" si="233"/>
        <v>46.357490000000006</v>
      </c>
      <c r="CW98" s="25">
        <f t="shared" ca="1" si="233"/>
        <v>46.357489999999991</v>
      </c>
      <c r="CX98" s="25">
        <f t="shared" ca="1" si="233"/>
        <v>40.956380000000003</v>
      </c>
      <c r="CY98" s="25">
        <f t="shared" ca="1" si="233"/>
        <v>40.956379999999974</v>
      </c>
      <c r="CZ98" s="25">
        <f t="shared" ca="1" si="233"/>
        <v>40.956380000000003</v>
      </c>
      <c r="DA98" s="25">
        <f t="shared" ca="1" si="233"/>
        <v>40.956380000000003</v>
      </c>
      <c r="DB98" s="25">
        <f t="shared" ca="1" si="233"/>
        <v>40.956380000000003</v>
      </c>
      <c r="DC98" s="25">
        <f t="shared" ca="1" si="233"/>
        <v>40.956380000000003</v>
      </c>
      <c r="DD98" s="25">
        <f t="shared" ca="1" si="234"/>
        <v>40.956380000000003</v>
      </c>
      <c r="DE98" s="25">
        <f t="shared" ca="1" si="234"/>
        <v>40.956380000000003</v>
      </c>
      <c r="DF98" s="25">
        <f t="shared" ca="1" si="234"/>
        <v>44.894587500000007</v>
      </c>
      <c r="DG98" s="25">
        <f t="shared" ca="1" si="234"/>
        <v>44.894587500000007</v>
      </c>
      <c r="DH98" s="25">
        <f t="shared" ca="1" si="234"/>
        <v>44.894587500000007</v>
      </c>
      <c r="DI98" s="25">
        <f t="shared" ca="1" si="234"/>
        <v>44.894587500000007</v>
      </c>
      <c r="DJ98" s="25">
        <f t="shared" ca="1" si="234"/>
        <v>44.894587500000007</v>
      </c>
      <c r="DK98" s="25">
        <f t="shared" ca="1" si="234"/>
        <v>44.894587500000007</v>
      </c>
      <c r="DL98" s="25">
        <f t="shared" ca="1" si="234"/>
        <v>44.894587500000007</v>
      </c>
      <c r="DM98" s="25">
        <f t="shared" ca="1" si="234"/>
        <v>44.894587500000007</v>
      </c>
      <c r="DN98" s="25">
        <f t="shared" ca="1" si="235"/>
        <v>44.894587500000007</v>
      </c>
      <c r="DO98" s="25">
        <f t="shared" ca="1" si="235"/>
        <v>44.894587500000007</v>
      </c>
      <c r="DP98" s="25">
        <f t="shared" ca="1" si="235"/>
        <v>44.894587500000007</v>
      </c>
      <c r="DQ98" s="25">
        <f t="shared" ca="1" si="235"/>
        <v>44.894587500000007</v>
      </c>
      <c r="DR98" s="25">
        <f t="shared" ca="1" si="235"/>
        <v>47.139316875000013</v>
      </c>
      <c r="DS98" s="25">
        <f t="shared" ca="1" si="235"/>
        <v>47.139316875000013</v>
      </c>
      <c r="DT98" s="25">
        <f t="shared" ca="1" si="235"/>
        <v>47.139316875000013</v>
      </c>
      <c r="DU98" s="25">
        <f t="shared" ca="1" si="235"/>
        <v>47.139316875000013</v>
      </c>
      <c r="DV98" s="25">
        <f t="shared" ca="1" si="235"/>
        <v>47.139316875000013</v>
      </c>
      <c r="DW98" s="25">
        <f t="shared" ca="1" si="235"/>
        <v>47.139316875000013</v>
      </c>
      <c r="DX98" s="25">
        <f t="shared" ca="1" si="236"/>
        <v>47.139316875000013</v>
      </c>
      <c r="DY98" s="25">
        <f t="shared" ca="1" si="236"/>
        <v>47.139316875000013</v>
      </c>
      <c r="DZ98" s="25">
        <f t="shared" ca="1" si="236"/>
        <v>47.139316875000013</v>
      </c>
      <c r="EA98" s="25">
        <f t="shared" ca="1" si="236"/>
        <v>47.139316875000013</v>
      </c>
      <c r="EB98" s="25">
        <f t="shared" ca="1" si="236"/>
        <v>47.139316875000013</v>
      </c>
      <c r="EC98" s="25">
        <f t="shared" ca="1" si="236"/>
        <v>47.139316875000013</v>
      </c>
      <c r="ED98" s="25">
        <f t="shared" ca="1" si="236"/>
        <v>49.496282718750017</v>
      </c>
      <c r="EE98" s="25">
        <f t="shared" ca="1" si="236"/>
        <v>49.496282718750017</v>
      </c>
      <c r="EF98" s="25">
        <f t="shared" ca="1" si="236"/>
        <v>49.496282718750017</v>
      </c>
      <c r="EG98" s="25">
        <f t="shared" ca="1" si="236"/>
        <v>49.496282718750017</v>
      </c>
      <c r="EH98" s="25">
        <f t="shared" ca="1" si="237"/>
        <v>49.496282718750017</v>
      </c>
      <c r="EI98" s="25">
        <f t="shared" ca="1" si="237"/>
        <v>49.496282718750017</v>
      </c>
      <c r="EJ98" s="25">
        <f t="shared" ca="1" si="237"/>
        <v>49.496282718750017</v>
      </c>
      <c r="EK98" s="25">
        <f t="shared" ca="1" si="237"/>
        <v>49.496282718750017</v>
      </c>
      <c r="EL98" s="25">
        <f t="shared" ca="1" si="237"/>
        <v>49.496282718750017</v>
      </c>
      <c r="EM98" s="25">
        <f t="shared" ca="1" si="237"/>
        <v>49.496282718750017</v>
      </c>
      <c r="EN98" s="25">
        <f t="shared" ca="1" si="237"/>
        <v>49.496282718750017</v>
      </c>
      <c r="EO98" s="25">
        <f t="shared" ca="1" si="237"/>
        <v>49.496282718750017</v>
      </c>
      <c r="EP98" s="25">
        <f t="shared" ca="1" si="237"/>
        <v>51.971096854687516</v>
      </c>
      <c r="EQ98" s="25">
        <f t="shared" ca="1" si="237"/>
        <v>51.971096854687516</v>
      </c>
      <c r="ER98" s="25">
        <f t="shared" ca="1" si="238"/>
        <v>51.971096854687516</v>
      </c>
      <c r="ES98" s="25">
        <f t="shared" ca="1" si="238"/>
        <v>51.971096854687516</v>
      </c>
      <c r="ET98" s="25">
        <f t="shared" ca="1" si="238"/>
        <v>51.971096854687516</v>
      </c>
      <c r="EU98" s="25">
        <f t="shared" ca="1" si="238"/>
        <v>51.971096854687516</v>
      </c>
      <c r="EV98" s="25">
        <f t="shared" ca="1" si="238"/>
        <v>51.971096854687516</v>
      </c>
      <c r="EW98" s="25">
        <f t="shared" ca="1" si="238"/>
        <v>51.971096854687516</v>
      </c>
      <c r="EX98" s="25">
        <f t="shared" ca="1" si="238"/>
        <v>51.971096854687516</v>
      </c>
      <c r="EY98" s="25">
        <f t="shared" ca="1" si="238"/>
        <v>51.971096854687516</v>
      </c>
      <c r="EZ98" s="25">
        <f t="shared" ca="1" si="238"/>
        <v>51.971096854687516</v>
      </c>
      <c r="FA98" s="25">
        <f t="shared" ca="1" si="238"/>
        <v>51.971096854687516</v>
      </c>
      <c r="FB98" s="25">
        <f t="shared" ca="1" si="239"/>
        <v>54.569651697421897</v>
      </c>
      <c r="FC98" s="25">
        <f t="shared" ca="1" si="239"/>
        <v>54.569651697421897</v>
      </c>
      <c r="FD98" s="25">
        <f t="shared" ca="1" si="239"/>
        <v>54.569651697421897</v>
      </c>
      <c r="FE98" s="25">
        <f t="shared" ca="1" si="239"/>
        <v>54.569651697421897</v>
      </c>
      <c r="FF98" s="25">
        <f t="shared" ca="1" si="239"/>
        <v>54.569651697421897</v>
      </c>
      <c r="FG98" s="25">
        <f t="shared" ca="1" si="239"/>
        <v>54.569651697421897</v>
      </c>
      <c r="FH98" s="25">
        <f t="shared" ca="1" si="239"/>
        <v>54.569651697421897</v>
      </c>
      <c r="FI98" s="25">
        <f t="shared" ca="1" si="239"/>
        <v>54.569651697421897</v>
      </c>
      <c r="FJ98" s="25">
        <f t="shared" ca="1" si="239"/>
        <v>54.569651697421897</v>
      </c>
      <c r="FK98" s="25">
        <f t="shared" ca="1" si="239"/>
        <v>54.569651697421897</v>
      </c>
      <c r="FL98" s="25">
        <f t="shared" ca="1" si="240"/>
        <v>54.569651697421897</v>
      </c>
      <c r="FM98" s="25">
        <f t="shared" ca="1" si="240"/>
        <v>54.569651697421897</v>
      </c>
    </row>
    <row r="99" spans="2:169" ht="15" customHeight="1">
      <c r="C99" s="307" t="s">
        <v>139</v>
      </c>
      <c r="D99" s="312" t="b">
        <v>0</v>
      </c>
      <c r="E99" s="312" t="b">
        <v>1</v>
      </c>
      <c r="F99" s="224" t="s">
        <v>141</v>
      </c>
      <c r="G99" s="175"/>
      <c r="H99" s="25">
        <f t="shared" ca="1" si="216"/>
        <v>600</v>
      </c>
      <c r="I99" s="25">
        <f t="shared" ca="1" si="216"/>
        <v>600</v>
      </c>
      <c r="J99" s="25">
        <f t="shared" ca="1" si="216"/>
        <v>600</v>
      </c>
      <c r="K99" s="25">
        <f t="shared" ca="1" si="216"/>
        <v>600</v>
      </c>
      <c r="L99" s="25">
        <f t="shared" ca="1" si="216"/>
        <v>600</v>
      </c>
      <c r="M99" s="25">
        <f t="shared" ca="1" si="216"/>
        <v>600</v>
      </c>
      <c r="O99" s="222">
        <v>50</v>
      </c>
      <c r="P99" s="222">
        <v>50</v>
      </c>
      <c r="Q99" s="222">
        <v>50</v>
      </c>
      <c r="R99" s="222">
        <v>50</v>
      </c>
      <c r="S99" s="222">
        <v>50</v>
      </c>
      <c r="T99" s="222">
        <v>50</v>
      </c>
      <c r="U99" s="222">
        <v>50</v>
      </c>
      <c r="V99" s="222">
        <v>50</v>
      </c>
      <c r="W99" s="222">
        <v>50</v>
      </c>
      <c r="X99" s="222">
        <v>50</v>
      </c>
      <c r="Y99" s="222">
        <v>50</v>
      </c>
      <c r="Z99" s="222">
        <v>50</v>
      </c>
      <c r="AA99" s="222">
        <v>50</v>
      </c>
      <c r="AB99" s="222">
        <v>50</v>
      </c>
      <c r="AC99" s="222">
        <v>50</v>
      </c>
      <c r="AD99" s="222">
        <v>50</v>
      </c>
      <c r="AE99" s="222">
        <v>50</v>
      </c>
      <c r="AF99" s="222">
        <v>50</v>
      </c>
      <c r="AG99" s="222">
        <v>50</v>
      </c>
      <c r="AH99" s="222">
        <v>50</v>
      </c>
      <c r="AI99" s="222">
        <v>50</v>
      </c>
      <c r="AJ99" s="222">
        <v>50</v>
      </c>
      <c r="AK99" s="222">
        <v>50</v>
      </c>
      <c r="AL99" s="222">
        <v>50</v>
      </c>
      <c r="AM99" s="222">
        <v>50</v>
      </c>
      <c r="AN99" s="222">
        <v>50</v>
      </c>
      <c r="AO99" s="222">
        <v>50</v>
      </c>
      <c r="AP99" s="222">
        <v>50</v>
      </c>
      <c r="AQ99" s="222">
        <v>50</v>
      </c>
      <c r="AR99" s="222">
        <v>50</v>
      </c>
      <c r="AS99" s="222">
        <v>50</v>
      </c>
      <c r="AT99" s="222">
        <v>50</v>
      </c>
      <c r="AU99" s="222">
        <v>50</v>
      </c>
      <c r="AV99" s="222">
        <v>50</v>
      </c>
      <c r="AW99" s="222">
        <v>50</v>
      </c>
      <c r="AX99" s="222">
        <v>50</v>
      </c>
      <c r="AY99" s="222">
        <v>50</v>
      </c>
      <c r="AZ99" s="222">
        <v>50</v>
      </c>
      <c r="BA99" s="222">
        <v>50</v>
      </c>
      <c r="BB99" s="222">
        <v>50</v>
      </c>
      <c r="BC99" s="222">
        <v>50</v>
      </c>
      <c r="BD99" s="222">
        <v>50</v>
      </c>
      <c r="BE99" s="222">
        <v>50</v>
      </c>
      <c r="BF99" s="222">
        <v>50</v>
      </c>
      <c r="BG99" s="222">
        <v>50</v>
      </c>
      <c r="BH99" s="222">
        <v>50</v>
      </c>
      <c r="BI99" s="222">
        <v>50</v>
      </c>
      <c r="BJ99" s="222">
        <v>50</v>
      </c>
      <c r="BK99" s="222">
        <v>50</v>
      </c>
      <c r="BL99" s="222">
        <v>50</v>
      </c>
      <c r="BM99" s="222">
        <v>50</v>
      </c>
      <c r="BN99" s="222">
        <v>50</v>
      </c>
      <c r="BO99" s="222">
        <v>50</v>
      </c>
      <c r="BP99" s="222">
        <v>50</v>
      </c>
      <c r="BQ99" s="222">
        <v>50</v>
      </c>
      <c r="BR99" s="222">
        <v>50</v>
      </c>
      <c r="BS99" s="222">
        <v>50</v>
      </c>
      <c r="BT99" s="222">
        <v>50</v>
      </c>
      <c r="BU99" s="222">
        <v>50</v>
      </c>
      <c r="BV99" s="222">
        <v>50</v>
      </c>
      <c r="BW99" s="222">
        <v>50</v>
      </c>
      <c r="BX99" s="222">
        <v>50</v>
      </c>
      <c r="BY99" s="222">
        <v>50</v>
      </c>
      <c r="BZ99" s="222">
        <v>50</v>
      </c>
      <c r="CA99" s="222">
        <v>50</v>
      </c>
      <c r="CB99" s="222">
        <v>50</v>
      </c>
      <c r="CC99" s="222">
        <v>50</v>
      </c>
      <c r="CD99" s="222">
        <v>50</v>
      </c>
      <c r="CE99" s="222">
        <v>50</v>
      </c>
      <c r="CF99" s="222">
        <v>50</v>
      </c>
      <c r="CG99" s="222">
        <v>50</v>
      </c>
      <c r="CH99" s="222">
        <v>50</v>
      </c>
      <c r="CK99" s="166"/>
      <c r="CM99" s="25">
        <f t="shared" ca="1" si="217"/>
        <v>412.34400000000005</v>
      </c>
      <c r="CN99" s="25">
        <f t="shared" ca="1" si="217"/>
        <v>412.34400000000005</v>
      </c>
      <c r="CO99" s="25">
        <f t="shared" ca="1" si="217"/>
        <v>412.34400000000005</v>
      </c>
      <c r="CP99" s="25">
        <f t="shared" ca="1" si="217"/>
        <v>412.34400000000005</v>
      </c>
      <c r="CQ99" s="25">
        <f t="shared" ca="1" si="217"/>
        <v>412.34400000000005</v>
      </c>
      <c r="CR99" s="25">
        <f t="shared" ca="1" si="217"/>
        <v>412.34400000000005</v>
      </c>
      <c r="CT99" s="222">
        <v>150.28200000000001</v>
      </c>
      <c r="CU99" s="222">
        <v>4.3540000000000001</v>
      </c>
      <c r="CV99" s="222">
        <v>68.709999999999994</v>
      </c>
      <c r="CW99" s="222">
        <v>19.582999999999998</v>
      </c>
      <c r="CX99" s="222">
        <v>1.1519999999999999</v>
      </c>
      <c r="CY99" s="222">
        <v>2.609</v>
      </c>
      <c r="CZ99" s="222">
        <v>2.609</v>
      </c>
      <c r="DA99" s="222">
        <v>2.609</v>
      </c>
      <c r="DB99" s="222">
        <v>2.609</v>
      </c>
      <c r="DC99" s="222">
        <v>2.609</v>
      </c>
      <c r="DD99" s="222">
        <v>2.609</v>
      </c>
      <c r="DE99" s="222">
        <v>152.60900000000001</v>
      </c>
      <c r="DF99" s="222">
        <v>150.28200000000001</v>
      </c>
      <c r="DG99" s="222">
        <v>4.3540000000000001</v>
      </c>
      <c r="DH99" s="222">
        <v>68.709999999999994</v>
      </c>
      <c r="DI99" s="222">
        <v>19.582999999999998</v>
      </c>
      <c r="DJ99" s="222">
        <v>1.1519999999999999</v>
      </c>
      <c r="DK99" s="222">
        <v>2.609</v>
      </c>
      <c r="DL99" s="222">
        <v>2.609</v>
      </c>
      <c r="DM99" s="222">
        <v>2.609</v>
      </c>
      <c r="DN99" s="222">
        <v>2.609</v>
      </c>
      <c r="DO99" s="222">
        <v>2.609</v>
      </c>
      <c r="DP99" s="222">
        <v>2.609</v>
      </c>
      <c r="DQ99" s="222">
        <v>152.60900000000001</v>
      </c>
      <c r="DR99" s="222">
        <v>150.28200000000001</v>
      </c>
      <c r="DS99" s="222">
        <v>4.3540000000000001</v>
      </c>
      <c r="DT99" s="222">
        <v>68.709999999999994</v>
      </c>
      <c r="DU99" s="222">
        <v>19.582999999999998</v>
      </c>
      <c r="DV99" s="222">
        <v>1.1519999999999999</v>
      </c>
      <c r="DW99" s="222">
        <v>2.609</v>
      </c>
      <c r="DX99" s="222">
        <v>2.609</v>
      </c>
      <c r="DY99" s="222">
        <v>2.609</v>
      </c>
      <c r="DZ99" s="222">
        <v>2.609</v>
      </c>
      <c r="EA99" s="222">
        <v>2.609</v>
      </c>
      <c r="EB99" s="222">
        <v>2.609</v>
      </c>
      <c r="EC99" s="222">
        <v>152.60900000000001</v>
      </c>
      <c r="ED99" s="222">
        <v>150.28200000000001</v>
      </c>
      <c r="EE99" s="222">
        <v>4.3540000000000001</v>
      </c>
      <c r="EF99" s="222">
        <v>68.709999999999994</v>
      </c>
      <c r="EG99" s="222">
        <v>19.582999999999998</v>
      </c>
      <c r="EH99" s="222">
        <v>1.1519999999999999</v>
      </c>
      <c r="EI99" s="222">
        <v>2.609</v>
      </c>
      <c r="EJ99" s="222">
        <v>2.609</v>
      </c>
      <c r="EK99" s="222">
        <v>2.609</v>
      </c>
      <c r="EL99" s="222">
        <v>2.609</v>
      </c>
      <c r="EM99" s="222">
        <v>2.609</v>
      </c>
      <c r="EN99" s="222">
        <v>2.609</v>
      </c>
      <c r="EO99" s="222">
        <v>152.60900000000001</v>
      </c>
      <c r="EP99" s="222">
        <v>150.28200000000001</v>
      </c>
      <c r="EQ99" s="222">
        <v>4.3540000000000001</v>
      </c>
      <c r="ER99" s="222">
        <v>68.709999999999994</v>
      </c>
      <c r="ES99" s="222">
        <v>19.582999999999998</v>
      </c>
      <c r="ET99" s="222">
        <v>1.1519999999999999</v>
      </c>
      <c r="EU99" s="222">
        <v>2.609</v>
      </c>
      <c r="EV99" s="222">
        <v>2.609</v>
      </c>
      <c r="EW99" s="222">
        <v>2.609</v>
      </c>
      <c r="EX99" s="222">
        <v>2.609</v>
      </c>
      <c r="EY99" s="222">
        <v>2.609</v>
      </c>
      <c r="EZ99" s="222">
        <v>2.609</v>
      </c>
      <c r="FA99" s="222">
        <v>152.60900000000001</v>
      </c>
      <c r="FB99" s="222">
        <v>150.28200000000001</v>
      </c>
      <c r="FC99" s="222">
        <v>4.3540000000000001</v>
      </c>
      <c r="FD99" s="222">
        <v>68.709999999999994</v>
      </c>
      <c r="FE99" s="222">
        <v>19.582999999999998</v>
      </c>
      <c r="FF99" s="222">
        <v>1.1519999999999999</v>
      </c>
      <c r="FG99" s="222">
        <v>2.609</v>
      </c>
      <c r="FH99" s="222">
        <v>2.609</v>
      </c>
      <c r="FI99" s="222">
        <v>2.609</v>
      </c>
      <c r="FJ99" s="222">
        <v>2.609</v>
      </c>
      <c r="FK99" s="222">
        <v>2.609</v>
      </c>
      <c r="FL99" s="222">
        <v>2.609</v>
      </c>
      <c r="FM99" s="222">
        <v>152.60900000000001</v>
      </c>
    </row>
    <row r="101" spans="2:169" ht="15" customHeight="1">
      <c r="CT101" s="281"/>
    </row>
    <row r="103" spans="2:169" ht="15" customHeight="1">
      <c r="H103" s="254"/>
      <c r="I103" s="254"/>
      <c r="J103" s="254"/>
      <c r="K103" s="254"/>
      <c r="L103" s="254"/>
      <c r="M103" s="254"/>
      <c r="CM103" s="254"/>
      <c r="CN103" s="254"/>
      <c r="CO103" s="254"/>
      <c r="CP103" s="254"/>
      <c r="CQ103" s="254"/>
      <c r="CR103" s="254"/>
    </row>
    <row r="104" spans="2:169" ht="15" customHeight="1">
      <c r="H104" s="254"/>
      <c r="I104" s="254"/>
      <c r="J104" s="254"/>
      <c r="K104" s="254"/>
      <c r="L104" s="254"/>
      <c r="M104" s="254"/>
      <c r="CM104" s="254"/>
      <c r="CN104" s="254"/>
      <c r="CO104" s="254"/>
      <c r="CP104" s="254"/>
      <c r="CQ104" s="254"/>
      <c r="CR104" s="254"/>
    </row>
    <row r="105" spans="2:169" ht="15" customHeight="1">
      <c r="H105" s="254"/>
      <c r="I105" s="254"/>
      <c r="J105" s="254"/>
      <c r="K105" s="254"/>
      <c r="L105" s="254"/>
      <c r="M105" s="254"/>
      <c r="CM105" s="254"/>
      <c r="CN105" s="254"/>
      <c r="CO105" s="254"/>
      <c r="CP105" s="254"/>
      <c r="CQ105" s="254"/>
      <c r="CR105" s="254"/>
    </row>
    <row r="106" spans="2:169" ht="15" customHeight="1">
      <c r="H106" s="254"/>
      <c r="I106" s="254"/>
      <c r="J106" s="254"/>
      <c r="K106" s="254"/>
      <c r="L106" s="254"/>
      <c r="M106" s="254"/>
      <c r="CM106" s="254"/>
      <c r="CN106" s="254"/>
      <c r="CO106" s="254"/>
      <c r="CP106" s="254"/>
      <c r="CQ106" s="254"/>
      <c r="CR106" s="254"/>
    </row>
    <row r="107" spans="2:169" ht="15" customHeight="1">
      <c r="H107" s="254"/>
      <c r="I107" s="254"/>
      <c r="J107" s="254"/>
      <c r="K107" s="254"/>
      <c r="L107" s="254"/>
      <c r="M107" s="254"/>
      <c r="CM107" s="254"/>
      <c r="CN107" s="254"/>
      <c r="CO107" s="254"/>
      <c r="CP107" s="254"/>
      <c r="CQ107" s="254"/>
      <c r="CR107" s="254"/>
    </row>
  </sheetData>
  <dataValidations count="5">
    <dataValidation type="list" allowBlank="1" showInputMessage="1" showErrorMessage="1" sqref="CJ60" xr:uid="{00000000-0002-0000-0400-000000000000}">
      <formula1>"1,2,3,4,5,6,7,8,9,10,11,12"</formula1>
    </dataValidation>
    <dataValidation type="whole" allowBlank="1" showInputMessage="1" showErrorMessage="1" sqref="D3" xr:uid="{00000000-0002-0000-0400-000001000000}">
      <formula1>1</formula1>
      <formula2>100</formula2>
    </dataValidation>
    <dataValidation type="list" allowBlank="1" showInputMessage="1" showErrorMessage="1" sqref="D4" xr:uid="{00000000-0002-0000-0400-000002000000}">
      <formula1>"1,2,4,12"</formula1>
    </dataValidation>
    <dataValidation type="list" allowBlank="1" showInputMessage="1" showErrorMessage="1" sqref="D19:E99" xr:uid="{00000000-0002-0000-0400-000003000000}">
      <formula1>"TRUE, FALSE"</formula1>
    </dataValidation>
    <dataValidation type="list" allowBlank="1" showInputMessage="1" showErrorMessage="1" sqref="C19:C99" xr:uid="{00000000-0002-0000-0400-000004000000}">
      <formula1>$C$12:$C$16</formula1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B1:FK28"/>
  <sheetViews>
    <sheetView showGridLines="0" zoomScale="115" zoomScaleNormal="115" zoomScalePageLayoutView="115" workbookViewId="0">
      <selection activeCell="CQ21" sqref="CQ21"/>
    </sheetView>
  </sheetViews>
  <sheetFormatPr baseColWidth="10" defaultColWidth="15.6640625" defaultRowHeight="15" customHeight="1" outlineLevelCol="1"/>
  <cols>
    <col min="1" max="1" width="5.6640625" style="170" customWidth="1"/>
    <col min="2" max="2" width="5.6640625" style="166" customWidth="1"/>
    <col min="3" max="8" width="15.6640625" style="170" customWidth="1"/>
    <col min="9" max="10" width="15.6640625" style="170" customWidth="1" collapsed="1"/>
    <col min="11" max="13" width="15.6640625" style="170"/>
    <col min="14" max="14" width="5.83203125" customWidth="1"/>
    <col min="15" max="86" width="15.6640625" style="170" customWidth="1" outlineLevel="1"/>
    <col min="87" max="87" width="5.83203125" style="170" customWidth="1"/>
    <col min="88" max="88" width="15.6640625" style="170" customWidth="1"/>
    <col min="89" max="90" width="15.6640625" style="170" customWidth="1" collapsed="1"/>
    <col min="91" max="93" width="15.6640625" style="170"/>
    <col min="94" max="166" width="15.6640625" style="170" customWidth="1" outlineLevel="1"/>
    <col min="167" max="16384" width="15.6640625" style="170"/>
  </cols>
  <sheetData>
    <row r="1" spans="2:167" s="167" customFormat="1" ht="15" customHeight="1">
      <c r="B1" s="166"/>
    </row>
    <row r="2" spans="2:167" s="167" customFormat="1" ht="15" customHeight="1">
      <c r="B2" s="327">
        <f>IF(D2="","",D2-1)</f>
        <v>41639</v>
      </c>
      <c r="C2" s="8" t="s">
        <v>345</v>
      </c>
      <c r="D2" s="235">
        <f>'12_GANANCIA_PERDIDAS'!D2</f>
        <v>41640</v>
      </c>
    </row>
    <row r="3" spans="2:167" s="167" customFormat="1" ht="15" customHeight="1">
      <c r="B3" s="10"/>
      <c r="C3" s="8" t="s">
        <v>179</v>
      </c>
      <c r="D3" s="17">
        <f>'12_GANANCIA_PERDIDAS'!D3</f>
        <v>72</v>
      </c>
      <c r="E3" s="304"/>
      <c r="H3" s="287">
        <f>IF(H$10="","",0)</f>
        <v>0</v>
      </c>
      <c r="I3" s="287">
        <f>IF(I$10="","",H$3+1)</f>
        <v>1</v>
      </c>
      <c r="J3" s="287">
        <f>IF(J$10="","",I$3+1)</f>
        <v>2</v>
      </c>
      <c r="K3" s="287">
        <f>IF(K$10="","",J$3+1)</f>
        <v>3</v>
      </c>
      <c r="L3" s="287">
        <f>IF(L$10="","",K$3+1)</f>
        <v>4</v>
      </c>
      <c r="M3" s="287">
        <f>IF(M$10="","",L$3+1)</f>
        <v>5</v>
      </c>
      <c r="CJ3" s="287">
        <f>IF(CJ$10="","",0)</f>
        <v>0</v>
      </c>
      <c r="CK3" s="287">
        <f>IF(CK$10="","",CJ$3+1)</f>
        <v>1</v>
      </c>
      <c r="CL3" s="287">
        <f>IF(CL$10="","",CK$3+1)</f>
        <v>2</v>
      </c>
      <c r="CM3" s="287">
        <f>IF(CM$10="","",CL$3+1)</f>
        <v>3</v>
      </c>
      <c r="CN3" s="287">
        <f>IF(CN$10="","",CM$3+1)</f>
        <v>4</v>
      </c>
      <c r="CO3" s="287">
        <f>IF(CO$10="","",CN$3+1)</f>
        <v>5</v>
      </c>
    </row>
    <row r="4" spans="2:167" s="167" customFormat="1" ht="15" customHeight="1">
      <c r="B4" s="11"/>
      <c r="C4" s="9" t="s">
        <v>180</v>
      </c>
      <c r="D4" s="18">
        <f>'12_GANANCIA_PERDIDAS'!D4</f>
        <v>12</v>
      </c>
      <c r="E4" s="304"/>
      <c r="H4" s="200">
        <f>IF(H$9="","",1)</f>
        <v>1</v>
      </c>
      <c r="I4" s="200">
        <f>IF(I$9="","",H$5+1)</f>
        <v>13</v>
      </c>
      <c r="J4" s="200">
        <f>IF(J$9="","",I$5+1)</f>
        <v>25</v>
      </c>
      <c r="K4" s="200">
        <f>IF(K$9="","",J$5+1)</f>
        <v>37</v>
      </c>
      <c r="L4" s="200">
        <f>IF(L$9="","",K$5+1)</f>
        <v>49</v>
      </c>
      <c r="M4" s="200">
        <f>IF(M$9="","",L$5+1)</f>
        <v>61</v>
      </c>
      <c r="O4" s="11"/>
      <c r="P4" s="168"/>
      <c r="Q4" s="168"/>
      <c r="R4" s="168"/>
      <c r="S4" s="168"/>
      <c r="T4" s="168"/>
      <c r="U4" s="11"/>
      <c r="V4" s="11"/>
      <c r="W4" s="11"/>
      <c r="X4" s="11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CJ4" s="200">
        <f>IF(CJ$9="","",1)</f>
        <v>1</v>
      </c>
      <c r="CK4" s="200">
        <f>IF(CK$9="","",CJ$5+1)</f>
        <v>13</v>
      </c>
      <c r="CL4" s="200">
        <f>IF(CL$9="","",CK$5+1)</f>
        <v>25</v>
      </c>
      <c r="CM4" s="200">
        <f>IF(CM$9="","",CL$5+1)</f>
        <v>37</v>
      </c>
      <c r="CN4" s="200">
        <f>IF(CN$9="","",CM$5+1)</f>
        <v>49</v>
      </c>
      <c r="CO4" s="200">
        <f>IF(CO$9="","",CN$5+1)</f>
        <v>61</v>
      </c>
      <c r="CQ4" s="11"/>
      <c r="CR4" s="168"/>
      <c r="CS4" s="168"/>
      <c r="CT4" s="168"/>
      <c r="CU4" s="168"/>
      <c r="CV4" s="168"/>
      <c r="CW4" s="11"/>
      <c r="CX4" s="11"/>
      <c r="CY4" s="11"/>
      <c r="CZ4" s="11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</row>
    <row r="5" spans="2:167" s="167" customFormat="1" ht="15" customHeight="1">
      <c r="B5" s="11"/>
      <c r="C5" s="8" t="s">
        <v>346</v>
      </c>
      <c r="D5" s="21">
        <f>IF($D$2="","",EOMONTH($D$2,$D$3*12/$D$4-1))</f>
        <v>43830</v>
      </c>
      <c r="E5" s="305"/>
      <c r="H5" s="200">
        <f t="shared" ref="H5:M5" si="0">IF(H$10="","",$D$4+H$4-1)</f>
        <v>12</v>
      </c>
      <c r="I5" s="200">
        <f t="shared" si="0"/>
        <v>24</v>
      </c>
      <c r="J5" s="200">
        <f t="shared" si="0"/>
        <v>36</v>
      </c>
      <c r="K5" s="200">
        <f t="shared" si="0"/>
        <v>48</v>
      </c>
      <c r="L5" s="200">
        <f t="shared" si="0"/>
        <v>60</v>
      </c>
      <c r="M5" s="200">
        <f t="shared" si="0"/>
        <v>72</v>
      </c>
      <c r="O5" s="196">
        <f t="array" ref="O5">IF(O$10="","",SUM((O$9&gt;=$H$9:$M$9)*(O$10&lt;=$H$10:$M$10)*($H$3:$M$3)))</f>
        <v>0</v>
      </c>
      <c r="P5" s="196">
        <f t="array" ref="P5">IF(P$10="","",SUM((P$9&gt;=$H$9:$M$9)*(P$10&lt;=$H$10:$M$10)*($H$3:$M$3)))</f>
        <v>0</v>
      </c>
      <c r="Q5" s="196">
        <f t="array" ref="Q5">IF(Q$10="","",SUM((Q$9&gt;=$H$9:$M$9)*(Q$10&lt;=$H$10:$M$10)*($H$3:$M$3)))</f>
        <v>0</v>
      </c>
      <c r="R5" s="196">
        <f t="array" ref="R5">IF(R$10="","",SUM((R$9&gt;=$H$9:$M$9)*(R$10&lt;=$H$10:$M$10)*($H$3:$M$3)))</f>
        <v>0</v>
      </c>
      <c r="S5" s="196">
        <f t="array" ref="S5">IF(S$10="","",SUM((S$9&gt;=$H$9:$M$9)*(S$10&lt;=$H$10:$M$10)*($H$3:$M$3)))</f>
        <v>0</v>
      </c>
      <c r="T5" s="196">
        <f t="array" ref="T5">IF(T$10="","",SUM((T$9&gt;=$H$9:$M$9)*(T$10&lt;=$H$10:$M$10)*($H$3:$M$3)))</f>
        <v>0</v>
      </c>
      <c r="U5" s="196">
        <f t="array" ref="U5">IF(U$10="","",SUM((U$9&gt;=$H$9:$M$9)*(U$10&lt;=$H$10:$M$10)*($H$3:$M$3)))</f>
        <v>0</v>
      </c>
      <c r="V5" s="196">
        <f t="array" ref="V5">IF(V$10="","",SUM((V$9&gt;=$H$9:$M$9)*(V$10&lt;=$H$10:$M$10)*($H$3:$M$3)))</f>
        <v>0</v>
      </c>
      <c r="W5" s="196">
        <f t="array" ref="W5">IF(W$10="","",SUM((W$9&gt;=$H$9:$M$9)*(W$10&lt;=$H$10:$M$10)*($H$3:$M$3)))</f>
        <v>0</v>
      </c>
      <c r="X5" s="196">
        <f t="array" ref="X5">IF(X$10="","",SUM((X$9&gt;=$H$9:$M$9)*(X$10&lt;=$H$10:$M$10)*($H$3:$M$3)))</f>
        <v>0</v>
      </c>
      <c r="Y5" s="196">
        <f t="array" ref="Y5">IF(Y$10="","",SUM((Y$9&gt;=$H$9:$M$9)*(Y$10&lt;=$H$10:$M$10)*($H$3:$M$3)))</f>
        <v>0</v>
      </c>
      <c r="Z5" s="196">
        <f t="array" ref="Z5">IF(Z$10="","",SUM((Z$9&gt;=$H$9:$M$9)*(Z$10&lt;=$H$10:$M$10)*($H$3:$M$3)))</f>
        <v>0</v>
      </c>
      <c r="AA5" s="196">
        <f t="array" ref="AA5">IF(AA$10="","",SUM((AA$9&gt;=$H$9:$M$9)*(AA$10&lt;=$H$10:$M$10)*($H$3:$M$3)))</f>
        <v>1</v>
      </c>
      <c r="AB5" s="196">
        <f t="array" ref="AB5">IF(AB$10="","",SUM((AB$9&gt;=$H$9:$M$9)*(AB$10&lt;=$H$10:$M$10)*($H$3:$M$3)))</f>
        <v>1</v>
      </c>
      <c r="AC5" s="196">
        <f t="array" ref="AC5">IF(AC$10="","",SUM((AC$9&gt;=$H$9:$M$9)*(AC$10&lt;=$H$10:$M$10)*($H$3:$M$3)))</f>
        <v>1</v>
      </c>
      <c r="AD5" s="196">
        <f t="array" ref="AD5">IF(AD$10="","",SUM((AD$9&gt;=$H$9:$M$9)*(AD$10&lt;=$H$10:$M$10)*($H$3:$M$3)))</f>
        <v>1</v>
      </c>
      <c r="AE5" s="196">
        <f t="array" ref="AE5">IF(AE$10="","",SUM((AE$9&gt;=$H$9:$M$9)*(AE$10&lt;=$H$10:$M$10)*($H$3:$M$3)))</f>
        <v>1</v>
      </c>
      <c r="AF5" s="196">
        <f t="array" ref="AF5">IF(AF$10="","",SUM((AF$9&gt;=$H$9:$M$9)*(AF$10&lt;=$H$10:$M$10)*($H$3:$M$3)))</f>
        <v>1</v>
      </c>
      <c r="AG5" s="196">
        <f t="array" ref="AG5">IF(AG$10="","",SUM((AG$9&gt;=$H$9:$M$9)*(AG$10&lt;=$H$10:$M$10)*($H$3:$M$3)))</f>
        <v>1</v>
      </c>
      <c r="AH5" s="196">
        <f t="array" ref="AH5">IF(AH$10="","",SUM((AH$9&gt;=$H$9:$M$9)*(AH$10&lt;=$H$10:$M$10)*($H$3:$M$3)))</f>
        <v>1</v>
      </c>
      <c r="AI5" s="196">
        <f t="array" ref="AI5">IF(AI$10="","",SUM((AI$9&gt;=$H$9:$M$9)*(AI$10&lt;=$H$10:$M$10)*($H$3:$M$3)))</f>
        <v>1</v>
      </c>
      <c r="AJ5" s="196">
        <f t="array" ref="AJ5">IF(AJ$10="","",SUM((AJ$9&gt;=$H$9:$M$9)*(AJ$10&lt;=$H$10:$M$10)*($H$3:$M$3)))</f>
        <v>1</v>
      </c>
      <c r="AK5" s="196">
        <f t="array" ref="AK5">IF(AK$10="","",SUM((AK$9&gt;=$H$9:$M$9)*(AK$10&lt;=$H$10:$M$10)*($H$3:$M$3)))</f>
        <v>1</v>
      </c>
      <c r="AL5" s="196">
        <f t="array" ref="AL5">IF(AL$10="","",SUM((AL$9&gt;=$H$9:$M$9)*(AL$10&lt;=$H$10:$M$10)*($H$3:$M$3)))</f>
        <v>1</v>
      </c>
      <c r="AM5" s="196">
        <f t="array" ref="AM5">IF(AM$10="","",SUM((AM$9&gt;=$H$9:$M$9)*(AM$10&lt;=$H$10:$M$10)*($H$3:$M$3)))</f>
        <v>2</v>
      </c>
      <c r="AN5" s="196">
        <f t="array" ref="AN5">IF(AN$10="","",SUM((AN$9&gt;=$H$9:$M$9)*(AN$10&lt;=$H$10:$M$10)*($H$3:$M$3)))</f>
        <v>2</v>
      </c>
      <c r="AO5" s="196">
        <f t="array" ref="AO5">IF(AO$10="","",SUM((AO$9&gt;=$H$9:$M$9)*(AO$10&lt;=$H$10:$M$10)*($H$3:$M$3)))</f>
        <v>2</v>
      </c>
      <c r="AP5" s="196">
        <f t="array" ref="AP5">IF(AP$10="","",SUM((AP$9&gt;=$H$9:$M$9)*(AP$10&lt;=$H$10:$M$10)*($H$3:$M$3)))</f>
        <v>2</v>
      </c>
      <c r="AQ5" s="196">
        <f t="array" ref="AQ5">IF(AQ$10="","",SUM((AQ$9&gt;=$H$9:$M$9)*(AQ$10&lt;=$H$10:$M$10)*($H$3:$M$3)))</f>
        <v>2</v>
      </c>
      <c r="AR5" s="196">
        <f t="array" ref="AR5">IF(AR$10="","",SUM((AR$9&gt;=$H$9:$M$9)*(AR$10&lt;=$H$10:$M$10)*($H$3:$M$3)))</f>
        <v>2</v>
      </c>
      <c r="AS5" s="196">
        <f t="array" ref="AS5">IF(AS$10="","",SUM((AS$9&gt;=$H$9:$M$9)*(AS$10&lt;=$H$10:$M$10)*($H$3:$M$3)))</f>
        <v>2</v>
      </c>
      <c r="AT5" s="196">
        <f t="array" ref="AT5">IF(AT$10="","",SUM((AT$9&gt;=$H$9:$M$9)*(AT$10&lt;=$H$10:$M$10)*($H$3:$M$3)))</f>
        <v>2</v>
      </c>
      <c r="AU5" s="196">
        <f t="array" ref="AU5">IF(AU$10="","",SUM((AU$9&gt;=$H$9:$M$9)*(AU$10&lt;=$H$10:$M$10)*($H$3:$M$3)))</f>
        <v>2</v>
      </c>
      <c r="AV5" s="196">
        <f t="array" ref="AV5">IF(AV$10="","",SUM((AV$9&gt;=$H$9:$M$9)*(AV$10&lt;=$H$10:$M$10)*($H$3:$M$3)))</f>
        <v>2</v>
      </c>
      <c r="AW5" s="196">
        <f t="array" ref="AW5">IF(AW$10="","",SUM((AW$9&gt;=$H$9:$M$9)*(AW$10&lt;=$H$10:$M$10)*($H$3:$M$3)))</f>
        <v>2</v>
      </c>
      <c r="AX5" s="196">
        <f t="array" ref="AX5">IF(AX$10="","",SUM((AX$9&gt;=$H$9:$M$9)*(AX$10&lt;=$H$10:$M$10)*($H$3:$M$3)))</f>
        <v>2</v>
      </c>
      <c r="AY5" s="196">
        <f t="array" ref="AY5">IF(AY$10="","",SUM((AY$9&gt;=$H$9:$M$9)*(AY$10&lt;=$H$10:$M$10)*($H$3:$M$3)))</f>
        <v>3</v>
      </c>
      <c r="AZ5" s="196">
        <f t="array" ref="AZ5">IF(AZ$10="","",SUM((AZ$9&gt;=$H$9:$M$9)*(AZ$10&lt;=$H$10:$M$10)*($H$3:$M$3)))</f>
        <v>3</v>
      </c>
      <c r="BA5" s="196">
        <f t="array" ref="BA5">IF(BA$10="","",SUM((BA$9&gt;=$H$9:$M$9)*(BA$10&lt;=$H$10:$M$10)*($H$3:$M$3)))</f>
        <v>3</v>
      </c>
      <c r="BB5" s="196">
        <f t="array" ref="BB5">IF(BB$10="","",SUM((BB$9&gt;=$H$9:$M$9)*(BB$10&lt;=$H$10:$M$10)*($H$3:$M$3)))</f>
        <v>3</v>
      </c>
      <c r="BC5" s="196">
        <f t="array" ref="BC5">IF(BC$10="","",SUM((BC$9&gt;=$H$9:$M$9)*(BC$10&lt;=$H$10:$M$10)*($H$3:$M$3)))</f>
        <v>3</v>
      </c>
      <c r="BD5" s="196">
        <f t="array" ref="BD5">IF(BD$10="","",SUM((BD$9&gt;=$H$9:$M$9)*(BD$10&lt;=$H$10:$M$10)*($H$3:$M$3)))</f>
        <v>3</v>
      </c>
      <c r="BE5" s="196">
        <f t="array" ref="BE5">IF(BE$10="","",SUM((BE$9&gt;=$H$9:$M$9)*(BE$10&lt;=$H$10:$M$10)*($H$3:$M$3)))</f>
        <v>3</v>
      </c>
      <c r="BF5" s="196">
        <f t="array" ref="BF5">IF(BF$10="","",SUM((BF$9&gt;=$H$9:$M$9)*(BF$10&lt;=$H$10:$M$10)*($H$3:$M$3)))</f>
        <v>3</v>
      </c>
      <c r="BG5" s="196">
        <f t="array" ref="BG5">IF(BG$10="","",SUM((BG$9&gt;=$H$9:$M$9)*(BG$10&lt;=$H$10:$M$10)*($H$3:$M$3)))</f>
        <v>3</v>
      </c>
      <c r="BH5" s="196">
        <f t="array" ref="BH5">IF(BH$10="","",SUM((BH$9&gt;=$H$9:$M$9)*(BH$10&lt;=$H$10:$M$10)*($H$3:$M$3)))</f>
        <v>3</v>
      </c>
      <c r="BI5" s="196">
        <f t="array" ref="BI5">IF(BI$10="","",SUM((BI$9&gt;=$H$9:$M$9)*(BI$10&lt;=$H$10:$M$10)*($H$3:$M$3)))</f>
        <v>3</v>
      </c>
      <c r="BJ5" s="196">
        <f t="array" ref="BJ5">IF(BJ$10="","",SUM((BJ$9&gt;=$H$9:$M$9)*(BJ$10&lt;=$H$10:$M$10)*($H$3:$M$3)))</f>
        <v>3</v>
      </c>
      <c r="BK5" s="196">
        <f t="array" ref="BK5">IF(BK$10="","",SUM((BK$9&gt;=$H$9:$M$9)*(BK$10&lt;=$H$10:$M$10)*($H$3:$M$3)))</f>
        <v>4</v>
      </c>
      <c r="BL5" s="196">
        <f t="array" ref="BL5">IF(BL$10="","",SUM((BL$9&gt;=$H$9:$M$9)*(BL$10&lt;=$H$10:$M$10)*($H$3:$M$3)))</f>
        <v>4</v>
      </c>
      <c r="BM5" s="196">
        <f t="array" ref="BM5">IF(BM$10="","",SUM((BM$9&gt;=$H$9:$M$9)*(BM$10&lt;=$H$10:$M$10)*($H$3:$M$3)))</f>
        <v>4</v>
      </c>
      <c r="BN5" s="196">
        <f t="array" ref="BN5">IF(BN$10="","",SUM((BN$9&gt;=$H$9:$M$9)*(BN$10&lt;=$H$10:$M$10)*($H$3:$M$3)))</f>
        <v>4</v>
      </c>
      <c r="BO5" s="196">
        <f t="array" ref="BO5">IF(BO$10="","",SUM((BO$9&gt;=$H$9:$M$9)*(BO$10&lt;=$H$10:$M$10)*($H$3:$M$3)))</f>
        <v>4</v>
      </c>
      <c r="BP5" s="196">
        <f t="array" ref="BP5">IF(BP$10="","",SUM((BP$9&gt;=$H$9:$M$9)*(BP$10&lt;=$H$10:$M$10)*($H$3:$M$3)))</f>
        <v>4</v>
      </c>
      <c r="BQ5" s="196">
        <f t="array" ref="BQ5">IF(BQ$10="","",SUM((BQ$9&gt;=$H$9:$M$9)*(BQ$10&lt;=$H$10:$M$10)*($H$3:$M$3)))</f>
        <v>4</v>
      </c>
      <c r="BR5" s="196">
        <f t="array" ref="BR5">IF(BR$10="","",SUM((BR$9&gt;=$H$9:$M$9)*(BR$10&lt;=$H$10:$M$10)*($H$3:$M$3)))</f>
        <v>4</v>
      </c>
      <c r="BS5" s="196">
        <f t="array" ref="BS5">IF(BS$10="","",SUM((BS$9&gt;=$H$9:$M$9)*(BS$10&lt;=$H$10:$M$10)*($H$3:$M$3)))</f>
        <v>4</v>
      </c>
      <c r="BT5" s="196">
        <f t="array" ref="BT5">IF(BT$10="","",SUM((BT$9&gt;=$H$9:$M$9)*(BT$10&lt;=$H$10:$M$10)*($H$3:$M$3)))</f>
        <v>4</v>
      </c>
      <c r="BU5" s="196">
        <f t="array" ref="BU5">IF(BU$10="","",SUM((BU$9&gt;=$H$9:$M$9)*(BU$10&lt;=$H$10:$M$10)*($H$3:$M$3)))</f>
        <v>4</v>
      </c>
      <c r="BV5" s="196">
        <f t="array" ref="BV5">IF(BV$10="","",SUM((BV$9&gt;=$H$9:$M$9)*(BV$10&lt;=$H$10:$M$10)*($H$3:$M$3)))</f>
        <v>4</v>
      </c>
      <c r="BW5" s="196">
        <f t="array" ref="BW5">IF(BW$10="","",SUM((BW$9&gt;=$H$9:$M$9)*(BW$10&lt;=$H$10:$M$10)*($H$3:$M$3)))</f>
        <v>5</v>
      </c>
      <c r="BX5" s="196">
        <f t="array" ref="BX5">IF(BX$10="","",SUM((BX$9&gt;=$H$9:$M$9)*(BX$10&lt;=$H$10:$M$10)*($H$3:$M$3)))</f>
        <v>5</v>
      </c>
      <c r="BY5" s="196">
        <f t="array" ref="BY5">IF(BY$10="","",SUM((BY$9&gt;=$H$9:$M$9)*(BY$10&lt;=$H$10:$M$10)*($H$3:$M$3)))</f>
        <v>5</v>
      </c>
      <c r="BZ5" s="196">
        <f t="array" ref="BZ5">IF(BZ$10="","",SUM((BZ$9&gt;=$H$9:$M$9)*(BZ$10&lt;=$H$10:$M$10)*($H$3:$M$3)))</f>
        <v>5</v>
      </c>
      <c r="CA5" s="196">
        <f t="array" ref="CA5">IF(CA$10="","",SUM((CA$9&gt;=$H$9:$M$9)*(CA$10&lt;=$H$10:$M$10)*($H$3:$M$3)))</f>
        <v>5</v>
      </c>
      <c r="CB5" s="196">
        <f t="array" ref="CB5">IF(CB$10="","",SUM((CB$9&gt;=$H$9:$M$9)*(CB$10&lt;=$H$10:$M$10)*($H$3:$M$3)))</f>
        <v>5</v>
      </c>
      <c r="CC5" s="196">
        <f t="array" ref="CC5">IF(CC$10="","",SUM((CC$9&gt;=$H$9:$M$9)*(CC$10&lt;=$H$10:$M$10)*($H$3:$M$3)))</f>
        <v>5</v>
      </c>
      <c r="CD5" s="196">
        <f t="array" ref="CD5">IF(CD$10="","",SUM((CD$9&gt;=$H$9:$M$9)*(CD$10&lt;=$H$10:$M$10)*($H$3:$M$3)))</f>
        <v>5</v>
      </c>
      <c r="CE5" s="196">
        <f t="array" ref="CE5">IF(CE$10="","",SUM((CE$9&gt;=$H$9:$M$9)*(CE$10&lt;=$H$10:$M$10)*($H$3:$M$3)))</f>
        <v>5</v>
      </c>
      <c r="CF5" s="196">
        <f t="array" ref="CF5">IF(CF$10="","",SUM((CF$9&gt;=$H$9:$M$9)*(CF$10&lt;=$H$10:$M$10)*($H$3:$M$3)))</f>
        <v>5</v>
      </c>
      <c r="CG5" s="196">
        <f t="array" ref="CG5">IF(CG$10="","",SUM((CG$9&gt;=$H$9:$M$9)*(CG$10&lt;=$H$10:$M$10)*($H$3:$M$3)))</f>
        <v>5</v>
      </c>
      <c r="CH5" s="196">
        <f t="array" ref="CH5">IF(CH$10="","",SUM((CH$9&gt;=$H$9:$M$9)*(CH$10&lt;=$H$10:$M$10)*($H$3:$M$3)))</f>
        <v>5</v>
      </c>
      <c r="CJ5" s="200">
        <f t="shared" ref="CJ5:CO5" si="1">IF(CJ$10="","",$D$4+CJ$4-1)</f>
        <v>12</v>
      </c>
      <c r="CK5" s="200">
        <f t="shared" si="1"/>
        <v>24</v>
      </c>
      <c r="CL5" s="200">
        <f t="shared" si="1"/>
        <v>36</v>
      </c>
      <c r="CM5" s="200">
        <f t="shared" si="1"/>
        <v>48</v>
      </c>
      <c r="CN5" s="200">
        <f t="shared" si="1"/>
        <v>60</v>
      </c>
      <c r="CO5" s="200">
        <f t="shared" si="1"/>
        <v>72</v>
      </c>
      <c r="CQ5" s="196">
        <f t="array" ref="CQ5">IF(CQ$10="","",SUM((CQ$9&gt;=$CJ$9:$CO$9)*(CQ$10&lt;=$CJ$10:$CO$10)*($CJ$3:$CO$3)))</f>
        <v>0</v>
      </c>
      <c r="CR5" s="196">
        <f t="array" ref="CR5">IF(CR$10="","",SUM((CR$9&gt;=$CJ$9:$CO$9)*(CR$10&lt;=$CJ$10:$CO$10)*($CJ$3:$CO$3)))</f>
        <v>0</v>
      </c>
      <c r="CS5" s="196">
        <f t="array" ref="CS5">IF(CS$10="","",SUM((CS$9&gt;=$CJ$9:$CO$9)*(CS$10&lt;=$CJ$10:$CO$10)*($CJ$3:$CO$3)))</f>
        <v>0</v>
      </c>
      <c r="CT5" s="196">
        <f t="array" ref="CT5">IF(CT$10="","",SUM((CT$9&gt;=$CJ$9:$CO$9)*(CT$10&lt;=$CJ$10:$CO$10)*($CJ$3:$CO$3)))</f>
        <v>0</v>
      </c>
      <c r="CU5" s="196">
        <f t="array" ref="CU5">IF(CU$10="","",SUM((CU$9&gt;=$CJ$9:$CO$9)*(CU$10&lt;=$CJ$10:$CO$10)*($CJ$3:$CO$3)))</f>
        <v>0</v>
      </c>
      <c r="CV5" s="196">
        <f t="array" ref="CV5">IF(CV$10="","",SUM((CV$9&gt;=$CJ$9:$CO$9)*(CV$10&lt;=$CJ$10:$CO$10)*($CJ$3:$CO$3)))</f>
        <v>0</v>
      </c>
      <c r="CW5" s="196">
        <f t="array" ref="CW5">IF(CW$10="","",SUM((CW$9&gt;=$CJ$9:$CO$9)*(CW$10&lt;=$CJ$10:$CO$10)*($CJ$3:$CO$3)))</f>
        <v>0</v>
      </c>
      <c r="CX5" s="196">
        <f t="array" ref="CX5">IF(CX$10="","",SUM((CX$9&gt;=$CJ$9:$CO$9)*(CX$10&lt;=$CJ$10:$CO$10)*($CJ$3:$CO$3)))</f>
        <v>0</v>
      </c>
      <c r="CY5" s="196">
        <f t="array" ref="CY5">IF(CY$10="","",SUM((CY$9&gt;=$CJ$9:$CO$9)*(CY$10&lt;=$CJ$10:$CO$10)*($CJ$3:$CO$3)))</f>
        <v>0</v>
      </c>
      <c r="CZ5" s="196">
        <f t="array" ref="CZ5">IF(CZ$10="","",SUM((CZ$9&gt;=$CJ$9:$CO$9)*(CZ$10&lt;=$CJ$10:$CO$10)*($CJ$3:$CO$3)))</f>
        <v>0</v>
      </c>
      <c r="DA5" s="196">
        <f t="array" ref="DA5">IF(DA$10="","",SUM((DA$9&gt;=$CJ$9:$CO$9)*(DA$10&lt;=$CJ$10:$CO$10)*($CJ$3:$CO$3)))</f>
        <v>0</v>
      </c>
      <c r="DB5" s="196">
        <f t="array" ref="DB5">IF(DB$10="","",SUM((DB$9&gt;=$CJ$9:$CO$9)*(DB$10&lt;=$CJ$10:$CO$10)*($CJ$3:$CO$3)))</f>
        <v>0</v>
      </c>
      <c r="DC5" s="196">
        <f t="array" ref="DC5">IF(DC$10="","",SUM((DC$9&gt;=$CJ$9:$CO$9)*(DC$10&lt;=$CJ$10:$CO$10)*($CJ$3:$CO$3)))</f>
        <v>1</v>
      </c>
      <c r="DD5" s="196">
        <f t="array" ref="DD5">IF(DD$10="","",SUM((DD$9&gt;=$CJ$9:$CO$9)*(DD$10&lt;=$CJ$10:$CO$10)*($CJ$3:$CO$3)))</f>
        <v>1</v>
      </c>
      <c r="DE5" s="196">
        <f t="array" ref="DE5">IF(DE$10="","",SUM((DE$9&gt;=$CJ$9:$CO$9)*(DE$10&lt;=$CJ$10:$CO$10)*($CJ$3:$CO$3)))</f>
        <v>1</v>
      </c>
      <c r="DF5" s="196">
        <f t="array" ref="DF5">IF(DF$10="","",SUM((DF$9&gt;=$CJ$9:$CO$9)*(DF$10&lt;=$CJ$10:$CO$10)*($CJ$3:$CO$3)))</f>
        <v>1</v>
      </c>
      <c r="DG5" s="196">
        <f t="array" ref="DG5">IF(DG$10="","",SUM((DG$9&gt;=$CJ$9:$CO$9)*(DG$10&lt;=$CJ$10:$CO$10)*($CJ$3:$CO$3)))</f>
        <v>1</v>
      </c>
      <c r="DH5" s="196">
        <f t="array" ref="DH5">IF(DH$10="","",SUM((DH$9&gt;=$CJ$9:$CO$9)*(DH$10&lt;=$CJ$10:$CO$10)*($CJ$3:$CO$3)))</f>
        <v>1</v>
      </c>
      <c r="DI5" s="196">
        <f t="array" ref="DI5">IF(DI$10="","",SUM((DI$9&gt;=$CJ$9:$CO$9)*(DI$10&lt;=$CJ$10:$CO$10)*($CJ$3:$CO$3)))</f>
        <v>1</v>
      </c>
      <c r="DJ5" s="196">
        <f t="array" ref="DJ5">IF(DJ$10="","",SUM((DJ$9&gt;=$CJ$9:$CO$9)*(DJ$10&lt;=$CJ$10:$CO$10)*($CJ$3:$CO$3)))</f>
        <v>1</v>
      </c>
      <c r="DK5" s="196">
        <f t="array" ref="DK5">IF(DK$10="","",SUM((DK$9&gt;=$CJ$9:$CO$9)*(DK$10&lt;=$CJ$10:$CO$10)*($CJ$3:$CO$3)))</f>
        <v>1</v>
      </c>
      <c r="DL5" s="196">
        <f t="array" ref="DL5">IF(DL$10="","",SUM((DL$9&gt;=$CJ$9:$CO$9)*(DL$10&lt;=$CJ$10:$CO$10)*($CJ$3:$CO$3)))</f>
        <v>1</v>
      </c>
      <c r="DM5" s="196">
        <f t="array" ref="DM5">IF(DM$10="","",SUM((DM$9&gt;=$CJ$9:$CO$9)*(DM$10&lt;=$CJ$10:$CO$10)*($CJ$3:$CO$3)))</f>
        <v>1</v>
      </c>
      <c r="DN5" s="196">
        <f t="array" ref="DN5">IF(DN$10="","",SUM((DN$9&gt;=$CJ$9:$CO$9)*(DN$10&lt;=$CJ$10:$CO$10)*($CJ$3:$CO$3)))</f>
        <v>1</v>
      </c>
      <c r="DO5" s="196">
        <f t="array" ref="DO5">IF(DO$10="","",SUM((DO$9&gt;=$CJ$9:$CO$9)*(DO$10&lt;=$CJ$10:$CO$10)*($CJ$3:$CO$3)))</f>
        <v>2</v>
      </c>
      <c r="DP5" s="196">
        <f t="array" ref="DP5">IF(DP$10="","",SUM((DP$9&gt;=$CJ$9:$CO$9)*(DP$10&lt;=$CJ$10:$CO$10)*($CJ$3:$CO$3)))</f>
        <v>2</v>
      </c>
      <c r="DQ5" s="196">
        <f t="array" ref="DQ5">IF(DQ$10="","",SUM((DQ$9&gt;=$CJ$9:$CO$9)*(DQ$10&lt;=$CJ$10:$CO$10)*($CJ$3:$CO$3)))</f>
        <v>2</v>
      </c>
      <c r="DR5" s="196">
        <f t="array" ref="DR5">IF(DR$10="","",SUM((DR$9&gt;=$CJ$9:$CO$9)*(DR$10&lt;=$CJ$10:$CO$10)*($CJ$3:$CO$3)))</f>
        <v>2</v>
      </c>
      <c r="DS5" s="196">
        <f t="array" ref="DS5">IF(DS$10="","",SUM((DS$9&gt;=$CJ$9:$CO$9)*(DS$10&lt;=$CJ$10:$CO$10)*($CJ$3:$CO$3)))</f>
        <v>2</v>
      </c>
      <c r="DT5" s="196">
        <f t="array" ref="DT5">IF(DT$10="","",SUM((DT$9&gt;=$CJ$9:$CO$9)*(DT$10&lt;=$CJ$10:$CO$10)*($CJ$3:$CO$3)))</f>
        <v>2</v>
      </c>
      <c r="DU5" s="196">
        <f t="array" ref="DU5">IF(DU$10="","",SUM((DU$9&gt;=$CJ$9:$CO$9)*(DU$10&lt;=$CJ$10:$CO$10)*($CJ$3:$CO$3)))</f>
        <v>2</v>
      </c>
      <c r="DV5" s="196">
        <f t="array" ref="DV5">IF(DV$10="","",SUM((DV$9&gt;=$CJ$9:$CO$9)*(DV$10&lt;=$CJ$10:$CO$10)*($CJ$3:$CO$3)))</f>
        <v>2</v>
      </c>
      <c r="DW5" s="196">
        <f t="array" ref="DW5">IF(DW$10="","",SUM((DW$9&gt;=$CJ$9:$CO$9)*(DW$10&lt;=$CJ$10:$CO$10)*($CJ$3:$CO$3)))</f>
        <v>2</v>
      </c>
      <c r="DX5" s="196">
        <f t="array" ref="DX5">IF(DX$10="","",SUM((DX$9&gt;=$CJ$9:$CO$9)*(DX$10&lt;=$CJ$10:$CO$10)*($CJ$3:$CO$3)))</f>
        <v>2</v>
      </c>
      <c r="DY5" s="196">
        <f t="array" ref="DY5">IF(DY$10="","",SUM((DY$9&gt;=$CJ$9:$CO$9)*(DY$10&lt;=$CJ$10:$CO$10)*($CJ$3:$CO$3)))</f>
        <v>2</v>
      </c>
      <c r="DZ5" s="196">
        <f t="array" ref="DZ5">IF(DZ$10="","",SUM((DZ$9&gt;=$CJ$9:$CO$9)*(DZ$10&lt;=$CJ$10:$CO$10)*($CJ$3:$CO$3)))</f>
        <v>2</v>
      </c>
      <c r="EA5" s="196">
        <f t="array" ref="EA5">IF(EA$10="","",SUM((EA$9&gt;=$CJ$9:$CO$9)*(EA$10&lt;=$CJ$10:$CO$10)*($CJ$3:$CO$3)))</f>
        <v>3</v>
      </c>
      <c r="EB5" s="196">
        <f t="array" ref="EB5">IF(EB$10="","",SUM((EB$9&gt;=$CJ$9:$CO$9)*(EB$10&lt;=$CJ$10:$CO$10)*($CJ$3:$CO$3)))</f>
        <v>3</v>
      </c>
      <c r="EC5" s="196">
        <f t="array" ref="EC5">IF(EC$10="","",SUM((EC$9&gt;=$CJ$9:$CO$9)*(EC$10&lt;=$CJ$10:$CO$10)*($CJ$3:$CO$3)))</f>
        <v>3</v>
      </c>
      <c r="ED5" s="196">
        <f t="array" ref="ED5">IF(ED$10="","",SUM((ED$9&gt;=$CJ$9:$CO$9)*(ED$10&lt;=$CJ$10:$CO$10)*($CJ$3:$CO$3)))</f>
        <v>3</v>
      </c>
      <c r="EE5" s="196">
        <f t="array" ref="EE5">IF(EE$10="","",SUM((EE$9&gt;=$CJ$9:$CO$9)*(EE$10&lt;=$CJ$10:$CO$10)*($CJ$3:$CO$3)))</f>
        <v>3</v>
      </c>
      <c r="EF5" s="196">
        <f t="array" ref="EF5">IF(EF$10="","",SUM((EF$9&gt;=$CJ$9:$CO$9)*(EF$10&lt;=$CJ$10:$CO$10)*($CJ$3:$CO$3)))</f>
        <v>3</v>
      </c>
      <c r="EG5" s="196">
        <f t="array" ref="EG5">IF(EG$10="","",SUM((EG$9&gt;=$CJ$9:$CO$9)*(EG$10&lt;=$CJ$10:$CO$10)*($CJ$3:$CO$3)))</f>
        <v>3</v>
      </c>
      <c r="EH5" s="196">
        <f t="array" ref="EH5">IF(EH$10="","",SUM((EH$9&gt;=$CJ$9:$CO$9)*(EH$10&lt;=$CJ$10:$CO$10)*($CJ$3:$CO$3)))</f>
        <v>3</v>
      </c>
      <c r="EI5" s="196">
        <f t="array" ref="EI5">IF(EI$10="","",SUM((EI$9&gt;=$CJ$9:$CO$9)*(EI$10&lt;=$CJ$10:$CO$10)*($CJ$3:$CO$3)))</f>
        <v>3</v>
      </c>
      <c r="EJ5" s="196">
        <f t="array" ref="EJ5">IF(EJ$10="","",SUM((EJ$9&gt;=$CJ$9:$CO$9)*(EJ$10&lt;=$CJ$10:$CO$10)*($CJ$3:$CO$3)))</f>
        <v>3</v>
      </c>
      <c r="EK5" s="196">
        <f t="array" ref="EK5">IF(EK$10="","",SUM((EK$9&gt;=$CJ$9:$CO$9)*(EK$10&lt;=$CJ$10:$CO$10)*($CJ$3:$CO$3)))</f>
        <v>3</v>
      </c>
      <c r="EL5" s="196">
        <f t="array" ref="EL5">IF(EL$10="","",SUM((EL$9&gt;=$CJ$9:$CO$9)*(EL$10&lt;=$CJ$10:$CO$10)*($CJ$3:$CO$3)))</f>
        <v>3</v>
      </c>
      <c r="EM5" s="196">
        <f t="array" ref="EM5">IF(EM$10="","",SUM((EM$9&gt;=$CJ$9:$CO$9)*(EM$10&lt;=$CJ$10:$CO$10)*($CJ$3:$CO$3)))</f>
        <v>4</v>
      </c>
      <c r="EN5" s="196">
        <f t="array" ref="EN5">IF(EN$10="","",SUM((EN$9&gt;=$CJ$9:$CO$9)*(EN$10&lt;=$CJ$10:$CO$10)*($CJ$3:$CO$3)))</f>
        <v>4</v>
      </c>
      <c r="EO5" s="196">
        <f t="array" ref="EO5">IF(EO$10="","",SUM((EO$9&gt;=$CJ$9:$CO$9)*(EO$10&lt;=$CJ$10:$CO$10)*($CJ$3:$CO$3)))</f>
        <v>4</v>
      </c>
      <c r="EP5" s="196">
        <f t="array" ref="EP5">IF(EP$10="","",SUM((EP$9&gt;=$CJ$9:$CO$9)*(EP$10&lt;=$CJ$10:$CO$10)*($CJ$3:$CO$3)))</f>
        <v>4</v>
      </c>
      <c r="EQ5" s="196">
        <f t="array" ref="EQ5">IF(EQ$10="","",SUM((EQ$9&gt;=$CJ$9:$CO$9)*(EQ$10&lt;=$CJ$10:$CO$10)*($CJ$3:$CO$3)))</f>
        <v>4</v>
      </c>
      <c r="ER5" s="196">
        <f t="array" ref="ER5">IF(ER$10="","",SUM((ER$9&gt;=$CJ$9:$CO$9)*(ER$10&lt;=$CJ$10:$CO$10)*($CJ$3:$CO$3)))</f>
        <v>4</v>
      </c>
      <c r="ES5" s="196">
        <f t="array" ref="ES5">IF(ES$10="","",SUM((ES$9&gt;=$CJ$9:$CO$9)*(ES$10&lt;=$CJ$10:$CO$10)*($CJ$3:$CO$3)))</f>
        <v>4</v>
      </c>
      <c r="ET5" s="196">
        <f t="array" ref="ET5">IF(ET$10="","",SUM((ET$9&gt;=$CJ$9:$CO$9)*(ET$10&lt;=$CJ$10:$CO$10)*($CJ$3:$CO$3)))</f>
        <v>4</v>
      </c>
      <c r="EU5" s="196">
        <f t="array" ref="EU5">IF(EU$10="","",SUM((EU$9&gt;=$CJ$9:$CO$9)*(EU$10&lt;=$CJ$10:$CO$10)*($CJ$3:$CO$3)))</f>
        <v>4</v>
      </c>
      <c r="EV5" s="196">
        <f t="array" ref="EV5">IF(EV$10="","",SUM((EV$9&gt;=$CJ$9:$CO$9)*(EV$10&lt;=$CJ$10:$CO$10)*($CJ$3:$CO$3)))</f>
        <v>4</v>
      </c>
      <c r="EW5" s="196">
        <f t="array" ref="EW5">IF(EW$10="","",SUM((EW$9&gt;=$CJ$9:$CO$9)*(EW$10&lt;=$CJ$10:$CO$10)*($CJ$3:$CO$3)))</f>
        <v>4</v>
      </c>
      <c r="EX5" s="196">
        <f t="array" ref="EX5">IF(EX$10="","",SUM((EX$9&gt;=$CJ$9:$CO$9)*(EX$10&lt;=$CJ$10:$CO$10)*($CJ$3:$CO$3)))</f>
        <v>4</v>
      </c>
      <c r="EY5" s="196">
        <f t="array" ref="EY5">IF(EY$10="","",SUM((EY$9&gt;=$CJ$9:$CO$9)*(EY$10&lt;=$CJ$10:$CO$10)*($CJ$3:$CO$3)))</f>
        <v>5</v>
      </c>
      <c r="EZ5" s="196">
        <f t="array" ref="EZ5">IF(EZ$10="","",SUM((EZ$9&gt;=$CJ$9:$CO$9)*(EZ$10&lt;=$CJ$10:$CO$10)*($CJ$3:$CO$3)))</f>
        <v>5</v>
      </c>
      <c r="FA5" s="196">
        <f t="array" ref="FA5">IF(FA$10="","",SUM((FA$9&gt;=$CJ$9:$CO$9)*(FA$10&lt;=$CJ$10:$CO$10)*($CJ$3:$CO$3)))</f>
        <v>5</v>
      </c>
      <c r="FB5" s="196">
        <f t="array" ref="FB5">IF(FB$10="","",SUM((FB$9&gt;=$CJ$9:$CO$9)*(FB$10&lt;=$CJ$10:$CO$10)*($CJ$3:$CO$3)))</f>
        <v>5</v>
      </c>
      <c r="FC5" s="196">
        <f t="array" ref="FC5">IF(FC$10="","",SUM((FC$9&gt;=$CJ$9:$CO$9)*(FC$10&lt;=$CJ$10:$CO$10)*($CJ$3:$CO$3)))</f>
        <v>5</v>
      </c>
      <c r="FD5" s="196">
        <f t="array" ref="FD5">IF(FD$10="","",SUM((FD$9&gt;=$CJ$9:$CO$9)*(FD$10&lt;=$CJ$10:$CO$10)*($CJ$3:$CO$3)))</f>
        <v>5</v>
      </c>
      <c r="FE5" s="196">
        <f t="array" ref="FE5">IF(FE$10="","",SUM((FE$9&gt;=$CJ$9:$CO$9)*(FE$10&lt;=$CJ$10:$CO$10)*($CJ$3:$CO$3)))</f>
        <v>5</v>
      </c>
      <c r="FF5" s="196">
        <f t="array" ref="FF5">IF(FF$10="","",SUM((FF$9&gt;=$CJ$9:$CO$9)*(FF$10&lt;=$CJ$10:$CO$10)*($CJ$3:$CO$3)))</f>
        <v>5</v>
      </c>
      <c r="FG5" s="196">
        <f t="array" ref="FG5">IF(FG$10="","",SUM((FG$9&gt;=$CJ$9:$CO$9)*(FG$10&lt;=$CJ$10:$CO$10)*($CJ$3:$CO$3)))</f>
        <v>5</v>
      </c>
      <c r="FH5" s="196">
        <f t="array" ref="FH5">IF(FH$10="","",SUM((FH$9&gt;=$CJ$9:$CO$9)*(FH$10&lt;=$CJ$10:$CO$10)*($CJ$3:$CO$3)))</f>
        <v>5</v>
      </c>
      <c r="FI5" s="196">
        <f t="array" ref="FI5">IF(FI$10="","",SUM((FI$9&gt;=$CJ$9:$CO$9)*(FI$10&lt;=$CJ$10:$CO$10)*($CJ$3:$CO$3)))</f>
        <v>5</v>
      </c>
      <c r="FJ5" s="196">
        <f t="array" ref="FJ5">IF(FJ$10="","",SUM((FJ$9&gt;=$CJ$9:$CO$9)*(FJ$10&lt;=$CJ$10:$CO$10)*($CJ$3:$CO$3)))</f>
        <v>5</v>
      </c>
    </row>
    <row r="6" spans="2:167" s="167" customFormat="1" ht="15" customHeight="1">
      <c r="B6" s="11"/>
      <c r="C6" s="8" t="s">
        <v>398</v>
      </c>
      <c r="D6" s="309">
        <f>COUNTA(C$17:C$809)</f>
        <v>12</v>
      </c>
      <c r="E6" s="11"/>
      <c r="G6" s="11"/>
      <c r="H6" s="11"/>
      <c r="I6" s="11"/>
      <c r="J6" s="11"/>
      <c r="K6" s="12"/>
      <c r="L6" s="14"/>
      <c r="M6" s="15"/>
      <c r="O6" s="16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CJ6" s="11"/>
      <c r="CK6" s="11"/>
      <c r="CL6" s="11"/>
      <c r="CM6" s="12"/>
      <c r="CN6" s="14"/>
      <c r="CO6" s="15"/>
      <c r="CP6" s="12"/>
      <c r="CQ6" s="16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</row>
    <row r="7" spans="2:167" s="169" customFormat="1" ht="15" customHeight="1">
      <c r="B7" s="12"/>
      <c r="C7" s="12"/>
      <c r="D7" s="12"/>
      <c r="E7" s="12"/>
      <c r="F7" s="12"/>
      <c r="G7" s="12"/>
      <c r="H7" s="288" t="s">
        <v>421</v>
      </c>
      <c r="I7" s="289"/>
      <c r="J7" s="289"/>
      <c r="K7" s="289"/>
      <c r="L7" s="289"/>
      <c r="M7" s="129"/>
      <c r="O7" s="19">
        <f>IF(O$10="","",0+1)</f>
        <v>1</v>
      </c>
      <c r="P7" s="19">
        <f t="shared" ref="P7:CA7" si="2">IF(P$10="","",O$7+1)</f>
        <v>2</v>
      </c>
      <c r="Q7" s="19">
        <f t="shared" si="2"/>
        <v>3</v>
      </c>
      <c r="R7" s="19">
        <f t="shared" si="2"/>
        <v>4</v>
      </c>
      <c r="S7" s="19">
        <f t="shared" si="2"/>
        <v>5</v>
      </c>
      <c r="T7" s="19">
        <f t="shared" si="2"/>
        <v>6</v>
      </c>
      <c r="U7" s="19">
        <f t="shared" si="2"/>
        <v>7</v>
      </c>
      <c r="V7" s="19">
        <f t="shared" si="2"/>
        <v>8</v>
      </c>
      <c r="W7" s="19">
        <f t="shared" si="2"/>
        <v>9</v>
      </c>
      <c r="X7" s="19">
        <f t="shared" si="2"/>
        <v>10</v>
      </c>
      <c r="Y7" s="19">
        <f t="shared" si="2"/>
        <v>11</v>
      </c>
      <c r="Z7" s="19">
        <f t="shared" si="2"/>
        <v>12</v>
      </c>
      <c r="AA7" s="19">
        <f t="shared" si="2"/>
        <v>13</v>
      </c>
      <c r="AB7" s="19">
        <f t="shared" si="2"/>
        <v>14</v>
      </c>
      <c r="AC7" s="19">
        <f t="shared" si="2"/>
        <v>15</v>
      </c>
      <c r="AD7" s="19">
        <f t="shared" si="2"/>
        <v>16</v>
      </c>
      <c r="AE7" s="19">
        <f t="shared" si="2"/>
        <v>17</v>
      </c>
      <c r="AF7" s="19">
        <f t="shared" si="2"/>
        <v>18</v>
      </c>
      <c r="AG7" s="19">
        <f t="shared" si="2"/>
        <v>19</v>
      </c>
      <c r="AH7" s="19">
        <f t="shared" si="2"/>
        <v>20</v>
      </c>
      <c r="AI7" s="19">
        <f t="shared" si="2"/>
        <v>21</v>
      </c>
      <c r="AJ7" s="19">
        <f t="shared" si="2"/>
        <v>22</v>
      </c>
      <c r="AK7" s="19">
        <f t="shared" si="2"/>
        <v>23</v>
      </c>
      <c r="AL7" s="19">
        <f t="shared" si="2"/>
        <v>24</v>
      </c>
      <c r="AM7" s="19">
        <f t="shared" si="2"/>
        <v>25</v>
      </c>
      <c r="AN7" s="19">
        <f t="shared" si="2"/>
        <v>26</v>
      </c>
      <c r="AO7" s="19">
        <f t="shared" si="2"/>
        <v>27</v>
      </c>
      <c r="AP7" s="19">
        <f t="shared" si="2"/>
        <v>28</v>
      </c>
      <c r="AQ7" s="19">
        <f t="shared" si="2"/>
        <v>29</v>
      </c>
      <c r="AR7" s="19">
        <f t="shared" si="2"/>
        <v>30</v>
      </c>
      <c r="AS7" s="19">
        <f t="shared" si="2"/>
        <v>31</v>
      </c>
      <c r="AT7" s="19">
        <f t="shared" si="2"/>
        <v>32</v>
      </c>
      <c r="AU7" s="19">
        <f t="shared" si="2"/>
        <v>33</v>
      </c>
      <c r="AV7" s="19">
        <f t="shared" si="2"/>
        <v>34</v>
      </c>
      <c r="AW7" s="19">
        <f t="shared" si="2"/>
        <v>35</v>
      </c>
      <c r="AX7" s="19">
        <f t="shared" si="2"/>
        <v>36</v>
      </c>
      <c r="AY7" s="19">
        <f t="shared" si="2"/>
        <v>37</v>
      </c>
      <c r="AZ7" s="19">
        <f t="shared" si="2"/>
        <v>38</v>
      </c>
      <c r="BA7" s="19">
        <f t="shared" si="2"/>
        <v>39</v>
      </c>
      <c r="BB7" s="19">
        <f t="shared" si="2"/>
        <v>40</v>
      </c>
      <c r="BC7" s="19">
        <f t="shared" si="2"/>
        <v>41</v>
      </c>
      <c r="BD7" s="19">
        <f t="shared" si="2"/>
        <v>42</v>
      </c>
      <c r="BE7" s="19">
        <f t="shared" si="2"/>
        <v>43</v>
      </c>
      <c r="BF7" s="19">
        <f t="shared" si="2"/>
        <v>44</v>
      </c>
      <c r="BG7" s="19">
        <f t="shared" si="2"/>
        <v>45</v>
      </c>
      <c r="BH7" s="19">
        <f t="shared" si="2"/>
        <v>46</v>
      </c>
      <c r="BI7" s="19">
        <f t="shared" si="2"/>
        <v>47</v>
      </c>
      <c r="BJ7" s="19">
        <f t="shared" si="2"/>
        <v>48</v>
      </c>
      <c r="BK7" s="19">
        <f t="shared" si="2"/>
        <v>49</v>
      </c>
      <c r="BL7" s="19">
        <f t="shared" si="2"/>
        <v>50</v>
      </c>
      <c r="BM7" s="19">
        <f t="shared" si="2"/>
        <v>51</v>
      </c>
      <c r="BN7" s="19">
        <f t="shared" si="2"/>
        <v>52</v>
      </c>
      <c r="BO7" s="19">
        <f t="shared" si="2"/>
        <v>53</v>
      </c>
      <c r="BP7" s="19">
        <f t="shared" si="2"/>
        <v>54</v>
      </c>
      <c r="BQ7" s="19">
        <f t="shared" si="2"/>
        <v>55</v>
      </c>
      <c r="BR7" s="19">
        <f t="shared" si="2"/>
        <v>56</v>
      </c>
      <c r="BS7" s="19">
        <f t="shared" si="2"/>
        <v>57</v>
      </c>
      <c r="BT7" s="19">
        <f t="shared" si="2"/>
        <v>58</v>
      </c>
      <c r="BU7" s="19">
        <f t="shared" si="2"/>
        <v>59</v>
      </c>
      <c r="BV7" s="19">
        <f t="shared" si="2"/>
        <v>60</v>
      </c>
      <c r="BW7" s="19">
        <f t="shared" si="2"/>
        <v>61</v>
      </c>
      <c r="BX7" s="19">
        <f t="shared" si="2"/>
        <v>62</v>
      </c>
      <c r="BY7" s="19">
        <f t="shared" si="2"/>
        <v>63</v>
      </c>
      <c r="BZ7" s="19">
        <f t="shared" si="2"/>
        <v>64</v>
      </c>
      <c r="CA7" s="19">
        <f t="shared" si="2"/>
        <v>65</v>
      </c>
      <c r="CB7" s="19">
        <f t="shared" ref="CB7:CH7" si="3">IF(CB$10="","",CA$7+1)</f>
        <v>66</v>
      </c>
      <c r="CC7" s="19">
        <f t="shared" si="3"/>
        <v>67</v>
      </c>
      <c r="CD7" s="19">
        <f t="shared" si="3"/>
        <v>68</v>
      </c>
      <c r="CE7" s="19">
        <f t="shared" si="3"/>
        <v>69</v>
      </c>
      <c r="CF7" s="19">
        <f t="shared" si="3"/>
        <v>70</v>
      </c>
      <c r="CG7" s="19">
        <f t="shared" si="3"/>
        <v>71</v>
      </c>
      <c r="CH7" s="19">
        <f t="shared" si="3"/>
        <v>72</v>
      </c>
      <c r="CI7" s="23"/>
      <c r="CJ7" s="288" t="s">
        <v>422</v>
      </c>
      <c r="CK7" s="289"/>
      <c r="CL7" s="289"/>
      <c r="CM7" s="289"/>
      <c r="CN7" s="289"/>
      <c r="CO7" s="129"/>
      <c r="CP7" s="12"/>
      <c r="CQ7" s="19">
        <f>IF(CQ$10="","",0+1)</f>
        <v>1</v>
      </c>
      <c r="CR7" s="19">
        <f t="shared" ref="CR7:FC7" si="4">IF(CR$10="","",CQ$7+1)</f>
        <v>2</v>
      </c>
      <c r="CS7" s="19">
        <f t="shared" si="4"/>
        <v>3</v>
      </c>
      <c r="CT7" s="19">
        <f t="shared" si="4"/>
        <v>4</v>
      </c>
      <c r="CU7" s="19">
        <f t="shared" si="4"/>
        <v>5</v>
      </c>
      <c r="CV7" s="19">
        <f t="shared" si="4"/>
        <v>6</v>
      </c>
      <c r="CW7" s="19">
        <f t="shared" si="4"/>
        <v>7</v>
      </c>
      <c r="CX7" s="19">
        <f t="shared" si="4"/>
        <v>8</v>
      </c>
      <c r="CY7" s="19">
        <f t="shared" si="4"/>
        <v>9</v>
      </c>
      <c r="CZ7" s="19">
        <f t="shared" si="4"/>
        <v>10</v>
      </c>
      <c r="DA7" s="19">
        <f t="shared" si="4"/>
        <v>11</v>
      </c>
      <c r="DB7" s="19">
        <f t="shared" si="4"/>
        <v>12</v>
      </c>
      <c r="DC7" s="19">
        <f t="shared" si="4"/>
        <v>13</v>
      </c>
      <c r="DD7" s="19">
        <f t="shared" si="4"/>
        <v>14</v>
      </c>
      <c r="DE7" s="19">
        <f t="shared" si="4"/>
        <v>15</v>
      </c>
      <c r="DF7" s="19">
        <f t="shared" si="4"/>
        <v>16</v>
      </c>
      <c r="DG7" s="19">
        <f t="shared" si="4"/>
        <v>17</v>
      </c>
      <c r="DH7" s="19">
        <f t="shared" si="4"/>
        <v>18</v>
      </c>
      <c r="DI7" s="19">
        <f t="shared" si="4"/>
        <v>19</v>
      </c>
      <c r="DJ7" s="19">
        <f t="shared" si="4"/>
        <v>20</v>
      </c>
      <c r="DK7" s="19">
        <f t="shared" si="4"/>
        <v>21</v>
      </c>
      <c r="DL7" s="19">
        <f t="shared" si="4"/>
        <v>22</v>
      </c>
      <c r="DM7" s="19">
        <f t="shared" si="4"/>
        <v>23</v>
      </c>
      <c r="DN7" s="19">
        <f t="shared" si="4"/>
        <v>24</v>
      </c>
      <c r="DO7" s="19">
        <f t="shared" si="4"/>
        <v>25</v>
      </c>
      <c r="DP7" s="19">
        <f t="shared" si="4"/>
        <v>26</v>
      </c>
      <c r="DQ7" s="19">
        <f t="shared" si="4"/>
        <v>27</v>
      </c>
      <c r="DR7" s="19">
        <f t="shared" si="4"/>
        <v>28</v>
      </c>
      <c r="DS7" s="19">
        <f t="shared" si="4"/>
        <v>29</v>
      </c>
      <c r="DT7" s="19">
        <f t="shared" si="4"/>
        <v>30</v>
      </c>
      <c r="DU7" s="19">
        <f t="shared" si="4"/>
        <v>31</v>
      </c>
      <c r="DV7" s="19">
        <f t="shared" si="4"/>
        <v>32</v>
      </c>
      <c r="DW7" s="19">
        <f t="shared" si="4"/>
        <v>33</v>
      </c>
      <c r="DX7" s="19">
        <f t="shared" si="4"/>
        <v>34</v>
      </c>
      <c r="DY7" s="19">
        <f t="shared" si="4"/>
        <v>35</v>
      </c>
      <c r="DZ7" s="19">
        <f t="shared" si="4"/>
        <v>36</v>
      </c>
      <c r="EA7" s="19">
        <f t="shared" si="4"/>
        <v>37</v>
      </c>
      <c r="EB7" s="19">
        <f t="shared" si="4"/>
        <v>38</v>
      </c>
      <c r="EC7" s="19">
        <f t="shared" si="4"/>
        <v>39</v>
      </c>
      <c r="ED7" s="19">
        <f t="shared" si="4"/>
        <v>40</v>
      </c>
      <c r="EE7" s="19">
        <f t="shared" si="4"/>
        <v>41</v>
      </c>
      <c r="EF7" s="19">
        <f t="shared" si="4"/>
        <v>42</v>
      </c>
      <c r="EG7" s="19">
        <f t="shared" si="4"/>
        <v>43</v>
      </c>
      <c r="EH7" s="19">
        <f t="shared" si="4"/>
        <v>44</v>
      </c>
      <c r="EI7" s="19">
        <f t="shared" si="4"/>
        <v>45</v>
      </c>
      <c r="EJ7" s="19">
        <f t="shared" si="4"/>
        <v>46</v>
      </c>
      <c r="EK7" s="19">
        <f t="shared" si="4"/>
        <v>47</v>
      </c>
      <c r="EL7" s="19">
        <f t="shared" si="4"/>
        <v>48</v>
      </c>
      <c r="EM7" s="19">
        <f t="shared" si="4"/>
        <v>49</v>
      </c>
      <c r="EN7" s="19">
        <f t="shared" si="4"/>
        <v>50</v>
      </c>
      <c r="EO7" s="19">
        <f t="shared" si="4"/>
        <v>51</v>
      </c>
      <c r="EP7" s="19">
        <f t="shared" si="4"/>
        <v>52</v>
      </c>
      <c r="EQ7" s="19">
        <f t="shared" si="4"/>
        <v>53</v>
      </c>
      <c r="ER7" s="19">
        <f t="shared" si="4"/>
        <v>54</v>
      </c>
      <c r="ES7" s="19">
        <f t="shared" si="4"/>
        <v>55</v>
      </c>
      <c r="ET7" s="19">
        <f t="shared" si="4"/>
        <v>56</v>
      </c>
      <c r="EU7" s="19">
        <f t="shared" si="4"/>
        <v>57</v>
      </c>
      <c r="EV7" s="19">
        <f t="shared" si="4"/>
        <v>58</v>
      </c>
      <c r="EW7" s="19">
        <f t="shared" si="4"/>
        <v>59</v>
      </c>
      <c r="EX7" s="19">
        <f t="shared" si="4"/>
        <v>60</v>
      </c>
      <c r="EY7" s="19">
        <f t="shared" si="4"/>
        <v>61</v>
      </c>
      <c r="EZ7" s="19">
        <f t="shared" si="4"/>
        <v>62</v>
      </c>
      <c r="FA7" s="19">
        <f t="shared" si="4"/>
        <v>63</v>
      </c>
      <c r="FB7" s="19">
        <f t="shared" si="4"/>
        <v>64</v>
      </c>
      <c r="FC7" s="19">
        <f t="shared" si="4"/>
        <v>65</v>
      </c>
      <c r="FD7" s="19">
        <f t="shared" ref="FD7:FJ7" si="5">IF(FD$10="","",FC$7+1)</f>
        <v>66</v>
      </c>
      <c r="FE7" s="19">
        <f t="shared" si="5"/>
        <v>67</v>
      </c>
      <c r="FF7" s="19">
        <f t="shared" si="5"/>
        <v>68</v>
      </c>
      <c r="FG7" s="19">
        <f t="shared" si="5"/>
        <v>69</v>
      </c>
      <c r="FH7" s="19">
        <f t="shared" si="5"/>
        <v>70</v>
      </c>
      <c r="FI7" s="19">
        <f t="shared" si="5"/>
        <v>71</v>
      </c>
      <c r="FJ7" s="19">
        <f t="shared" si="5"/>
        <v>72</v>
      </c>
      <c r="FK7" s="23"/>
    </row>
    <row r="8" spans="2:167" s="167" customFormat="1" ht="15" customHeight="1">
      <c r="B8" s="166"/>
    </row>
    <row r="9" spans="2:167" s="167" customFormat="1" ht="15" customHeight="1">
      <c r="C9" s="49" t="s">
        <v>417</v>
      </c>
      <c r="D9" s="50"/>
      <c r="E9" s="50"/>
      <c r="F9" s="50"/>
      <c r="G9" s="51"/>
      <c r="H9" s="22">
        <f>IF(H10="","",$B$2+1)</f>
        <v>41640</v>
      </c>
      <c r="I9" s="22">
        <f>IF(I10="","",H10+1)</f>
        <v>42005</v>
      </c>
      <c r="J9" s="22">
        <f t="shared" ref="J9:M9" si="6">IF(J10="","",I10+1)</f>
        <v>42370</v>
      </c>
      <c r="K9" s="22">
        <f t="shared" si="6"/>
        <v>42736</v>
      </c>
      <c r="L9" s="22">
        <f t="shared" si="6"/>
        <v>43101</v>
      </c>
      <c r="M9" s="22">
        <f t="shared" si="6"/>
        <v>43466</v>
      </c>
      <c r="O9" s="20">
        <f>IF(O10="","",$B$2+1)</f>
        <v>41640</v>
      </c>
      <c r="P9" s="20">
        <f>IF(P10="","",O10+1)</f>
        <v>41671</v>
      </c>
      <c r="Q9" s="20">
        <f t="shared" ref="Q9:CB9" si="7">IF(Q10="","",P10+1)</f>
        <v>41699</v>
      </c>
      <c r="R9" s="20">
        <f t="shared" si="7"/>
        <v>41730</v>
      </c>
      <c r="S9" s="20">
        <f t="shared" si="7"/>
        <v>41760</v>
      </c>
      <c r="T9" s="20">
        <f t="shared" si="7"/>
        <v>41791</v>
      </c>
      <c r="U9" s="20">
        <f t="shared" si="7"/>
        <v>41821</v>
      </c>
      <c r="V9" s="20">
        <f t="shared" si="7"/>
        <v>41852</v>
      </c>
      <c r="W9" s="20">
        <f t="shared" si="7"/>
        <v>41883</v>
      </c>
      <c r="X9" s="20">
        <f t="shared" si="7"/>
        <v>41913</v>
      </c>
      <c r="Y9" s="20">
        <f t="shared" si="7"/>
        <v>41944</v>
      </c>
      <c r="Z9" s="20">
        <f t="shared" si="7"/>
        <v>41974</v>
      </c>
      <c r="AA9" s="20">
        <f t="shared" si="7"/>
        <v>42005</v>
      </c>
      <c r="AB9" s="20">
        <f t="shared" si="7"/>
        <v>42036</v>
      </c>
      <c r="AC9" s="20">
        <f t="shared" si="7"/>
        <v>42064</v>
      </c>
      <c r="AD9" s="20">
        <f t="shared" si="7"/>
        <v>42095</v>
      </c>
      <c r="AE9" s="20">
        <f t="shared" si="7"/>
        <v>42125</v>
      </c>
      <c r="AF9" s="20">
        <f t="shared" si="7"/>
        <v>42156</v>
      </c>
      <c r="AG9" s="20">
        <f t="shared" si="7"/>
        <v>42186</v>
      </c>
      <c r="AH9" s="20">
        <f t="shared" si="7"/>
        <v>42217</v>
      </c>
      <c r="AI9" s="20">
        <f t="shared" si="7"/>
        <v>42248</v>
      </c>
      <c r="AJ9" s="20">
        <f t="shared" si="7"/>
        <v>42278</v>
      </c>
      <c r="AK9" s="20">
        <f t="shared" si="7"/>
        <v>42309</v>
      </c>
      <c r="AL9" s="20">
        <f t="shared" si="7"/>
        <v>42339</v>
      </c>
      <c r="AM9" s="20">
        <f t="shared" si="7"/>
        <v>42370</v>
      </c>
      <c r="AN9" s="20">
        <f t="shared" si="7"/>
        <v>42401</v>
      </c>
      <c r="AO9" s="20">
        <f t="shared" si="7"/>
        <v>42430</v>
      </c>
      <c r="AP9" s="20">
        <f t="shared" si="7"/>
        <v>42461</v>
      </c>
      <c r="AQ9" s="20">
        <f t="shared" si="7"/>
        <v>42491</v>
      </c>
      <c r="AR9" s="20">
        <f t="shared" si="7"/>
        <v>42522</v>
      </c>
      <c r="AS9" s="20">
        <f t="shared" si="7"/>
        <v>42552</v>
      </c>
      <c r="AT9" s="20">
        <f t="shared" si="7"/>
        <v>42583</v>
      </c>
      <c r="AU9" s="20">
        <f t="shared" si="7"/>
        <v>42614</v>
      </c>
      <c r="AV9" s="20">
        <f t="shared" si="7"/>
        <v>42644</v>
      </c>
      <c r="AW9" s="20">
        <f t="shared" si="7"/>
        <v>42675</v>
      </c>
      <c r="AX9" s="20">
        <f t="shared" si="7"/>
        <v>42705</v>
      </c>
      <c r="AY9" s="20">
        <f t="shared" si="7"/>
        <v>42736</v>
      </c>
      <c r="AZ9" s="20">
        <f t="shared" si="7"/>
        <v>42767</v>
      </c>
      <c r="BA9" s="20">
        <f t="shared" si="7"/>
        <v>42795</v>
      </c>
      <c r="BB9" s="20">
        <f t="shared" si="7"/>
        <v>42826</v>
      </c>
      <c r="BC9" s="20">
        <f t="shared" si="7"/>
        <v>42856</v>
      </c>
      <c r="BD9" s="20">
        <f t="shared" si="7"/>
        <v>42887</v>
      </c>
      <c r="BE9" s="20">
        <f t="shared" si="7"/>
        <v>42917</v>
      </c>
      <c r="BF9" s="20">
        <f t="shared" si="7"/>
        <v>42948</v>
      </c>
      <c r="BG9" s="20">
        <f t="shared" si="7"/>
        <v>42979</v>
      </c>
      <c r="BH9" s="20">
        <f t="shared" si="7"/>
        <v>43009</v>
      </c>
      <c r="BI9" s="20">
        <f t="shared" si="7"/>
        <v>43040</v>
      </c>
      <c r="BJ9" s="20">
        <f t="shared" si="7"/>
        <v>43070</v>
      </c>
      <c r="BK9" s="20">
        <f t="shared" si="7"/>
        <v>43101</v>
      </c>
      <c r="BL9" s="20">
        <f t="shared" si="7"/>
        <v>43132</v>
      </c>
      <c r="BM9" s="20">
        <f t="shared" si="7"/>
        <v>43160</v>
      </c>
      <c r="BN9" s="20">
        <f t="shared" si="7"/>
        <v>43191</v>
      </c>
      <c r="BO9" s="20">
        <f t="shared" si="7"/>
        <v>43221</v>
      </c>
      <c r="BP9" s="20">
        <f t="shared" si="7"/>
        <v>43252</v>
      </c>
      <c r="BQ9" s="20">
        <f t="shared" si="7"/>
        <v>43282</v>
      </c>
      <c r="BR9" s="20">
        <f t="shared" si="7"/>
        <v>43313</v>
      </c>
      <c r="BS9" s="20">
        <f t="shared" si="7"/>
        <v>43344</v>
      </c>
      <c r="BT9" s="20">
        <f t="shared" si="7"/>
        <v>43374</v>
      </c>
      <c r="BU9" s="20">
        <f t="shared" si="7"/>
        <v>43405</v>
      </c>
      <c r="BV9" s="20">
        <f t="shared" si="7"/>
        <v>43435</v>
      </c>
      <c r="BW9" s="20">
        <f t="shared" si="7"/>
        <v>43466</v>
      </c>
      <c r="BX9" s="20">
        <f t="shared" si="7"/>
        <v>43497</v>
      </c>
      <c r="BY9" s="20">
        <f t="shared" si="7"/>
        <v>43525</v>
      </c>
      <c r="BZ9" s="20">
        <f t="shared" si="7"/>
        <v>43556</v>
      </c>
      <c r="CA9" s="20">
        <f t="shared" si="7"/>
        <v>43586</v>
      </c>
      <c r="CB9" s="20">
        <f t="shared" si="7"/>
        <v>43617</v>
      </c>
      <c r="CC9" s="20">
        <f t="shared" ref="CC9:CH9" si="8">IF(CC10="","",CB10+1)</f>
        <v>43647</v>
      </c>
      <c r="CD9" s="20">
        <f t="shared" si="8"/>
        <v>43678</v>
      </c>
      <c r="CE9" s="20">
        <f t="shared" si="8"/>
        <v>43709</v>
      </c>
      <c r="CF9" s="20">
        <f t="shared" si="8"/>
        <v>43739</v>
      </c>
      <c r="CG9" s="20">
        <f t="shared" si="8"/>
        <v>43770</v>
      </c>
      <c r="CH9" s="20">
        <f t="shared" si="8"/>
        <v>43800</v>
      </c>
      <c r="CJ9" s="22">
        <f>IF(CJ10="","",$B$2+1)</f>
        <v>41640</v>
      </c>
      <c r="CK9" s="22">
        <f>IF(CK10="","",CJ10+1)</f>
        <v>42005</v>
      </c>
      <c r="CL9" s="22">
        <f t="shared" ref="CL9:CO9" si="9">IF(CL10="","",CK10+1)</f>
        <v>42370</v>
      </c>
      <c r="CM9" s="22">
        <f t="shared" si="9"/>
        <v>42736</v>
      </c>
      <c r="CN9" s="22">
        <f t="shared" si="9"/>
        <v>43101</v>
      </c>
      <c r="CO9" s="22">
        <f t="shared" si="9"/>
        <v>43466</v>
      </c>
      <c r="CQ9" s="20">
        <f>IF(CQ10="","",$B$2+1)</f>
        <v>41640</v>
      </c>
      <c r="CR9" s="20">
        <f>IF(CR10="","",CQ10+1)</f>
        <v>41671</v>
      </c>
      <c r="CS9" s="20">
        <f t="shared" ref="CS9:FD9" si="10">IF(CS10="","",CR10+1)</f>
        <v>41699</v>
      </c>
      <c r="CT9" s="20">
        <f t="shared" si="10"/>
        <v>41730</v>
      </c>
      <c r="CU9" s="20">
        <f t="shared" si="10"/>
        <v>41760</v>
      </c>
      <c r="CV9" s="20">
        <f t="shared" si="10"/>
        <v>41791</v>
      </c>
      <c r="CW9" s="20">
        <f t="shared" si="10"/>
        <v>41821</v>
      </c>
      <c r="CX9" s="20">
        <f t="shared" si="10"/>
        <v>41852</v>
      </c>
      <c r="CY9" s="20">
        <f t="shared" si="10"/>
        <v>41883</v>
      </c>
      <c r="CZ9" s="20">
        <f t="shared" si="10"/>
        <v>41913</v>
      </c>
      <c r="DA9" s="20">
        <f t="shared" si="10"/>
        <v>41944</v>
      </c>
      <c r="DB9" s="20">
        <f t="shared" si="10"/>
        <v>41974</v>
      </c>
      <c r="DC9" s="20">
        <f t="shared" si="10"/>
        <v>42005</v>
      </c>
      <c r="DD9" s="20">
        <f t="shared" si="10"/>
        <v>42036</v>
      </c>
      <c r="DE9" s="20">
        <f t="shared" si="10"/>
        <v>42064</v>
      </c>
      <c r="DF9" s="20">
        <f t="shared" si="10"/>
        <v>42095</v>
      </c>
      <c r="DG9" s="20">
        <f t="shared" si="10"/>
        <v>42125</v>
      </c>
      <c r="DH9" s="20">
        <f t="shared" si="10"/>
        <v>42156</v>
      </c>
      <c r="DI9" s="20">
        <f t="shared" si="10"/>
        <v>42186</v>
      </c>
      <c r="DJ9" s="20">
        <f t="shared" si="10"/>
        <v>42217</v>
      </c>
      <c r="DK9" s="20">
        <f t="shared" si="10"/>
        <v>42248</v>
      </c>
      <c r="DL9" s="20">
        <f t="shared" si="10"/>
        <v>42278</v>
      </c>
      <c r="DM9" s="20">
        <f t="shared" si="10"/>
        <v>42309</v>
      </c>
      <c r="DN9" s="20">
        <f t="shared" si="10"/>
        <v>42339</v>
      </c>
      <c r="DO9" s="20">
        <f t="shared" si="10"/>
        <v>42370</v>
      </c>
      <c r="DP9" s="20">
        <f t="shared" si="10"/>
        <v>42401</v>
      </c>
      <c r="DQ9" s="20">
        <f t="shared" si="10"/>
        <v>42430</v>
      </c>
      <c r="DR9" s="20">
        <f t="shared" si="10"/>
        <v>42461</v>
      </c>
      <c r="DS9" s="20">
        <f t="shared" si="10"/>
        <v>42491</v>
      </c>
      <c r="DT9" s="20">
        <f t="shared" si="10"/>
        <v>42522</v>
      </c>
      <c r="DU9" s="20">
        <f t="shared" si="10"/>
        <v>42552</v>
      </c>
      <c r="DV9" s="20">
        <f t="shared" si="10"/>
        <v>42583</v>
      </c>
      <c r="DW9" s="20">
        <f t="shared" si="10"/>
        <v>42614</v>
      </c>
      <c r="DX9" s="20">
        <f t="shared" si="10"/>
        <v>42644</v>
      </c>
      <c r="DY9" s="20">
        <f t="shared" si="10"/>
        <v>42675</v>
      </c>
      <c r="DZ9" s="20">
        <f t="shared" si="10"/>
        <v>42705</v>
      </c>
      <c r="EA9" s="20">
        <f t="shared" si="10"/>
        <v>42736</v>
      </c>
      <c r="EB9" s="20">
        <f t="shared" si="10"/>
        <v>42767</v>
      </c>
      <c r="EC9" s="20">
        <f t="shared" si="10"/>
        <v>42795</v>
      </c>
      <c r="ED9" s="20">
        <f t="shared" si="10"/>
        <v>42826</v>
      </c>
      <c r="EE9" s="20">
        <f t="shared" si="10"/>
        <v>42856</v>
      </c>
      <c r="EF9" s="20">
        <f t="shared" si="10"/>
        <v>42887</v>
      </c>
      <c r="EG9" s="20">
        <f t="shared" si="10"/>
        <v>42917</v>
      </c>
      <c r="EH9" s="20">
        <f t="shared" si="10"/>
        <v>42948</v>
      </c>
      <c r="EI9" s="20">
        <f t="shared" si="10"/>
        <v>42979</v>
      </c>
      <c r="EJ9" s="20">
        <f t="shared" si="10"/>
        <v>43009</v>
      </c>
      <c r="EK9" s="20">
        <f t="shared" si="10"/>
        <v>43040</v>
      </c>
      <c r="EL9" s="20">
        <f t="shared" si="10"/>
        <v>43070</v>
      </c>
      <c r="EM9" s="20">
        <f t="shared" si="10"/>
        <v>43101</v>
      </c>
      <c r="EN9" s="20">
        <f t="shared" si="10"/>
        <v>43132</v>
      </c>
      <c r="EO9" s="20">
        <f t="shared" si="10"/>
        <v>43160</v>
      </c>
      <c r="EP9" s="20">
        <f t="shared" si="10"/>
        <v>43191</v>
      </c>
      <c r="EQ9" s="20">
        <f t="shared" si="10"/>
        <v>43221</v>
      </c>
      <c r="ER9" s="20">
        <f t="shared" si="10"/>
        <v>43252</v>
      </c>
      <c r="ES9" s="20">
        <f t="shared" si="10"/>
        <v>43282</v>
      </c>
      <c r="ET9" s="20">
        <f t="shared" si="10"/>
        <v>43313</v>
      </c>
      <c r="EU9" s="20">
        <f t="shared" si="10"/>
        <v>43344</v>
      </c>
      <c r="EV9" s="20">
        <f t="shared" si="10"/>
        <v>43374</v>
      </c>
      <c r="EW9" s="20">
        <f t="shared" si="10"/>
        <v>43405</v>
      </c>
      <c r="EX9" s="20">
        <f t="shared" si="10"/>
        <v>43435</v>
      </c>
      <c r="EY9" s="20">
        <f t="shared" si="10"/>
        <v>43466</v>
      </c>
      <c r="EZ9" s="20">
        <f t="shared" si="10"/>
        <v>43497</v>
      </c>
      <c r="FA9" s="20">
        <f t="shared" si="10"/>
        <v>43525</v>
      </c>
      <c r="FB9" s="20">
        <f t="shared" si="10"/>
        <v>43556</v>
      </c>
      <c r="FC9" s="20">
        <f t="shared" si="10"/>
        <v>43586</v>
      </c>
      <c r="FD9" s="20">
        <f t="shared" si="10"/>
        <v>43617</v>
      </c>
      <c r="FE9" s="20">
        <f t="shared" ref="FE9:FJ9" si="11">IF(FE10="","",FD10+1)</f>
        <v>43647</v>
      </c>
      <c r="FF9" s="20">
        <f t="shared" si="11"/>
        <v>43678</v>
      </c>
      <c r="FG9" s="20">
        <f t="shared" si="11"/>
        <v>43709</v>
      </c>
      <c r="FH9" s="20">
        <f t="shared" si="11"/>
        <v>43739</v>
      </c>
      <c r="FI9" s="20">
        <f t="shared" si="11"/>
        <v>43770</v>
      </c>
      <c r="FJ9" s="20">
        <f t="shared" si="11"/>
        <v>43800</v>
      </c>
    </row>
    <row r="10" spans="2:167" s="167" customFormat="1" ht="15" customHeight="1">
      <c r="C10" s="49" t="s">
        <v>419</v>
      </c>
      <c r="D10" s="50"/>
      <c r="E10" s="50"/>
      <c r="F10" s="50"/>
      <c r="G10" s="51"/>
      <c r="H10" s="22">
        <f>IF($B$2="","",IF(EOMONTH($B$2,$D$4)&gt;$D$5,"",EOMONTH($B$2,$D$4)))</f>
        <v>42004</v>
      </c>
      <c r="I10" s="22">
        <f>IF(H10="","",IF(EOMONTH(H10,$D$4)&gt;$D$5,"",EOMONTH(H10,$D$4)))</f>
        <v>42369</v>
      </c>
      <c r="J10" s="22">
        <f t="shared" ref="J10:M10" si="12">IF(I10="","",IF(EOMONTH(I10,$D$4)&gt;$D$5,"",EOMONTH(I10,$D$4)))</f>
        <v>42735</v>
      </c>
      <c r="K10" s="22">
        <f t="shared" si="12"/>
        <v>43100</v>
      </c>
      <c r="L10" s="22">
        <f t="shared" si="12"/>
        <v>43465</v>
      </c>
      <c r="M10" s="22">
        <f t="shared" si="12"/>
        <v>43830</v>
      </c>
      <c r="O10" s="20">
        <f>IF($B$2="","",IF(EOMONTH($B$2,12/$D$4)&gt;$D$5,"",EOMONTH($B$2,12/$D$4)))</f>
        <v>41670</v>
      </c>
      <c r="P10" s="20">
        <f>IF(O10="","",IF(EOMONTH(O10,12/$D$4)&gt;$D$5,"",EOMONTH(O10,12/$D$4)))</f>
        <v>41698</v>
      </c>
      <c r="Q10" s="20">
        <f t="shared" ref="Q10:CB10" si="13">IF(P10="","",IF(EOMONTH(P10,12/$D$4)&gt;$D$5,"",EOMONTH(P10,12/$D$4)))</f>
        <v>41729</v>
      </c>
      <c r="R10" s="20">
        <f t="shared" si="13"/>
        <v>41759</v>
      </c>
      <c r="S10" s="20">
        <f t="shared" si="13"/>
        <v>41790</v>
      </c>
      <c r="T10" s="20">
        <f t="shared" si="13"/>
        <v>41820</v>
      </c>
      <c r="U10" s="20">
        <f t="shared" si="13"/>
        <v>41851</v>
      </c>
      <c r="V10" s="20">
        <f t="shared" si="13"/>
        <v>41882</v>
      </c>
      <c r="W10" s="20">
        <f t="shared" si="13"/>
        <v>41912</v>
      </c>
      <c r="X10" s="20">
        <f t="shared" si="13"/>
        <v>41943</v>
      </c>
      <c r="Y10" s="20">
        <f t="shared" si="13"/>
        <v>41973</v>
      </c>
      <c r="Z10" s="20">
        <f t="shared" si="13"/>
        <v>42004</v>
      </c>
      <c r="AA10" s="20">
        <f t="shared" si="13"/>
        <v>42035</v>
      </c>
      <c r="AB10" s="20">
        <f t="shared" si="13"/>
        <v>42063</v>
      </c>
      <c r="AC10" s="20">
        <f t="shared" si="13"/>
        <v>42094</v>
      </c>
      <c r="AD10" s="20">
        <f t="shared" si="13"/>
        <v>42124</v>
      </c>
      <c r="AE10" s="20">
        <f t="shared" si="13"/>
        <v>42155</v>
      </c>
      <c r="AF10" s="20">
        <f t="shared" si="13"/>
        <v>42185</v>
      </c>
      <c r="AG10" s="20">
        <f t="shared" si="13"/>
        <v>42216</v>
      </c>
      <c r="AH10" s="20">
        <f t="shared" si="13"/>
        <v>42247</v>
      </c>
      <c r="AI10" s="20">
        <f t="shared" si="13"/>
        <v>42277</v>
      </c>
      <c r="AJ10" s="20">
        <f t="shared" si="13"/>
        <v>42308</v>
      </c>
      <c r="AK10" s="20">
        <f t="shared" si="13"/>
        <v>42338</v>
      </c>
      <c r="AL10" s="20">
        <f t="shared" si="13"/>
        <v>42369</v>
      </c>
      <c r="AM10" s="20">
        <f t="shared" si="13"/>
        <v>42400</v>
      </c>
      <c r="AN10" s="20">
        <f t="shared" si="13"/>
        <v>42429</v>
      </c>
      <c r="AO10" s="20">
        <f t="shared" si="13"/>
        <v>42460</v>
      </c>
      <c r="AP10" s="20">
        <f t="shared" si="13"/>
        <v>42490</v>
      </c>
      <c r="AQ10" s="20">
        <f t="shared" si="13"/>
        <v>42521</v>
      </c>
      <c r="AR10" s="20">
        <f t="shared" si="13"/>
        <v>42551</v>
      </c>
      <c r="AS10" s="20">
        <f t="shared" si="13"/>
        <v>42582</v>
      </c>
      <c r="AT10" s="20">
        <f t="shared" si="13"/>
        <v>42613</v>
      </c>
      <c r="AU10" s="20">
        <f t="shared" si="13"/>
        <v>42643</v>
      </c>
      <c r="AV10" s="20">
        <f t="shared" si="13"/>
        <v>42674</v>
      </c>
      <c r="AW10" s="20">
        <f t="shared" si="13"/>
        <v>42704</v>
      </c>
      <c r="AX10" s="20">
        <f t="shared" si="13"/>
        <v>42735</v>
      </c>
      <c r="AY10" s="20">
        <f t="shared" si="13"/>
        <v>42766</v>
      </c>
      <c r="AZ10" s="20">
        <f t="shared" si="13"/>
        <v>42794</v>
      </c>
      <c r="BA10" s="20">
        <f t="shared" si="13"/>
        <v>42825</v>
      </c>
      <c r="BB10" s="20">
        <f t="shared" si="13"/>
        <v>42855</v>
      </c>
      <c r="BC10" s="20">
        <f t="shared" si="13"/>
        <v>42886</v>
      </c>
      <c r="BD10" s="20">
        <f t="shared" si="13"/>
        <v>42916</v>
      </c>
      <c r="BE10" s="20">
        <f t="shared" si="13"/>
        <v>42947</v>
      </c>
      <c r="BF10" s="20">
        <f t="shared" si="13"/>
        <v>42978</v>
      </c>
      <c r="BG10" s="20">
        <f t="shared" si="13"/>
        <v>43008</v>
      </c>
      <c r="BH10" s="20">
        <f t="shared" si="13"/>
        <v>43039</v>
      </c>
      <c r="BI10" s="20">
        <f t="shared" si="13"/>
        <v>43069</v>
      </c>
      <c r="BJ10" s="20">
        <f t="shared" si="13"/>
        <v>43100</v>
      </c>
      <c r="BK10" s="20">
        <f t="shared" si="13"/>
        <v>43131</v>
      </c>
      <c r="BL10" s="20">
        <f t="shared" si="13"/>
        <v>43159</v>
      </c>
      <c r="BM10" s="20">
        <f t="shared" si="13"/>
        <v>43190</v>
      </c>
      <c r="BN10" s="20">
        <f t="shared" si="13"/>
        <v>43220</v>
      </c>
      <c r="BO10" s="20">
        <f t="shared" si="13"/>
        <v>43251</v>
      </c>
      <c r="BP10" s="20">
        <f t="shared" si="13"/>
        <v>43281</v>
      </c>
      <c r="BQ10" s="20">
        <f t="shared" si="13"/>
        <v>43312</v>
      </c>
      <c r="BR10" s="20">
        <f t="shared" si="13"/>
        <v>43343</v>
      </c>
      <c r="BS10" s="20">
        <f t="shared" si="13"/>
        <v>43373</v>
      </c>
      <c r="BT10" s="20">
        <f t="shared" si="13"/>
        <v>43404</v>
      </c>
      <c r="BU10" s="20">
        <f t="shared" si="13"/>
        <v>43434</v>
      </c>
      <c r="BV10" s="20">
        <f t="shared" si="13"/>
        <v>43465</v>
      </c>
      <c r="BW10" s="20">
        <f t="shared" si="13"/>
        <v>43496</v>
      </c>
      <c r="BX10" s="20">
        <f t="shared" si="13"/>
        <v>43524</v>
      </c>
      <c r="BY10" s="20">
        <f t="shared" si="13"/>
        <v>43555</v>
      </c>
      <c r="BZ10" s="20">
        <f t="shared" si="13"/>
        <v>43585</v>
      </c>
      <c r="CA10" s="20">
        <f t="shared" si="13"/>
        <v>43616</v>
      </c>
      <c r="CB10" s="20">
        <f t="shared" si="13"/>
        <v>43646</v>
      </c>
      <c r="CC10" s="20">
        <f t="shared" ref="CC10:CH10" si="14">IF(CB10="","",IF(EOMONTH(CB10,12/$D$4)&gt;$D$5,"",EOMONTH(CB10,12/$D$4)))</f>
        <v>43677</v>
      </c>
      <c r="CD10" s="20">
        <f t="shared" si="14"/>
        <v>43708</v>
      </c>
      <c r="CE10" s="20">
        <f t="shared" si="14"/>
        <v>43738</v>
      </c>
      <c r="CF10" s="20">
        <f t="shared" si="14"/>
        <v>43769</v>
      </c>
      <c r="CG10" s="20">
        <f t="shared" si="14"/>
        <v>43799</v>
      </c>
      <c r="CH10" s="20">
        <f t="shared" si="14"/>
        <v>43830</v>
      </c>
      <c r="CJ10" s="22">
        <f>IF($B$2="","",IF(EOMONTH($B$2,$D$4)&gt;$D$5,"",EOMONTH($B$2,$D$4)))</f>
        <v>42004</v>
      </c>
      <c r="CK10" s="22">
        <f>IF(CJ10="","",IF(EOMONTH(CJ10,$D$4)&gt;$D$5,"",EOMONTH(CJ10,$D$4)))</f>
        <v>42369</v>
      </c>
      <c r="CL10" s="22">
        <f t="shared" ref="CL10:CO10" si="15">IF(CK10="","",IF(EOMONTH(CK10,$D$4)&gt;$D$5,"",EOMONTH(CK10,$D$4)))</f>
        <v>42735</v>
      </c>
      <c r="CM10" s="22">
        <f t="shared" si="15"/>
        <v>43100</v>
      </c>
      <c r="CN10" s="22">
        <f t="shared" si="15"/>
        <v>43465</v>
      </c>
      <c r="CO10" s="22">
        <f t="shared" si="15"/>
        <v>43830</v>
      </c>
      <c r="CQ10" s="20">
        <f>IF($B$2="","",IF(EOMONTH($B$2,12/$D$4)&gt;$D$5,"",EOMONTH($B$2,12/$D$4)))</f>
        <v>41670</v>
      </c>
      <c r="CR10" s="20">
        <f>IF(CQ10="","",IF(EOMONTH(CQ10,12/$D$4)&gt;$D$5,"",EOMONTH(CQ10,12/$D$4)))</f>
        <v>41698</v>
      </c>
      <c r="CS10" s="20">
        <f t="shared" ref="CS10:FD10" si="16">IF(CR10="","",IF(EOMONTH(CR10,12/$D$4)&gt;$D$5,"",EOMONTH(CR10,12/$D$4)))</f>
        <v>41729</v>
      </c>
      <c r="CT10" s="20">
        <f t="shared" si="16"/>
        <v>41759</v>
      </c>
      <c r="CU10" s="20">
        <f t="shared" si="16"/>
        <v>41790</v>
      </c>
      <c r="CV10" s="20">
        <f t="shared" si="16"/>
        <v>41820</v>
      </c>
      <c r="CW10" s="20">
        <f t="shared" si="16"/>
        <v>41851</v>
      </c>
      <c r="CX10" s="20">
        <f t="shared" si="16"/>
        <v>41882</v>
      </c>
      <c r="CY10" s="20">
        <f t="shared" si="16"/>
        <v>41912</v>
      </c>
      <c r="CZ10" s="20">
        <f t="shared" si="16"/>
        <v>41943</v>
      </c>
      <c r="DA10" s="20">
        <f t="shared" si="16"/>
        <v>41973</v>
      </c>
      <c r="DB10" s="20">
        <f t="shared" si="16"/>
        <v>42004</v>
      </c>
      <c r="DC10" s="20">
        <f t="shared" si="16"/>
        <v>42035</v>
      </c>
      <c r="DD10" s="20">
        <f t="shared" si="16"/>
        <v>42063</v>
      </c>
      <c r="DE10" s="20">
        <f t="shared" si="16"/>
        <v>42094</v>
      </c>
      <c r="DF10" s="20">
        <f t="shared" si="16"/>
        <v>42124</v>
      </c>
      <c r="DG10" s="20">
        <f t="shared" si="16"/>
        <v>42155</v>
      </c>
      <c r="DH10" s="20">
        <f t="shared" si="16"/>
        <v>42185</v>
      </c>
      <c r="DI10" s="20">
        <f t="shared" si="16"/>
        <v>42216</v>
      </c>
      <c r="DJ10" s="20">
        <f t="shared" si="16"/>
        <v>42247</v>
      </c>
      <c r="DK10" s="20">
        <f t="shared" si="16"/>
        <v>42277</v>
      </c>
      <c r="DL10" s="20">
        <f t="shared" si="16"/>
        <v>42308</v>
      </c>
      <c r="DM10" s="20">
        <f t="shared" si="16"/>
        <v>42338</v>
      </c>
      <c r="DN10" s="20">
        <f t="shared" si="16"/>
        <v>42369</v>
      </c>
      <c r="DO10" s="20">
        <f t="shared" si="16"/>
        <v>42400</v>
      </c>
      <c r="DP10" s="20">
        <f t="shared" si="16"/>
        <v>42429</v>
      </c>
      <c r="DQ10" s="20">
        <f t="shared" si="16"/>
        <v>42460</v>
      </c>
      <c r="DR10" s="20">
        <f t="shared" si="16"/>
        <v>42490</v>
      </c>
      <c r="DS10" s="20">
        <f t="shared" si="16"/>
        <v>42521</v>
      </c>
      <c r="DT10" s="20">
        <f t="shared" si="16"/>
        <v>42551</v>
      </c>
      <c r="DU10" s="20">
        <f t="shared" si="16"/>
        <v>42582</v>
      </c>
      <c r="DV10" s="20">
        <f t="shared" si="16"/>
        <v>42613</v>
      </c>
      <c r="DW10" s="20">
        <f t="shared" si="16"/>
        <v>42643</v>
      </c>
      <c r="DX10" s="20">
        <f t="shared" si="16"/>
        <v>42674</v>
      </c>
      <c r="DY10" s="20">
        <f t="shared" si="16"/>
        <v>42704</v>
      </c>
      <c r="DZ10" s="20">
        <f t="shared" si="16"/>
        <v>42735</v>
      </c>
      <c r="EA10" s="20">
        <f t="shared" si="16"/>
        <v>42766</v>
      </c>
      <c r="EB10" s="20">
        <f t="shared" si="16"/>
        <v>42794</v>
      </c>
      <c r="EC10" s="20">
        <f t="shared" si="16"/>
        <v>42825</v>
      </c>
      <c r="ED10" s="20">
        <f t="shared" si="16"/>
        <v>42855</v>
      </c>
      <c r="EE10" s="20">
        <f t="shared" si="16"/>
        <v>42886</v>
      </c>
      <c r="EF10" s="20">
        <f t="shared" si="16"/>
        <v>42916</v>
      </c>
      <c r="EG10" s="20">
        <f t="shared" si="16"/>
        <v>42947</v>
      </c>
      <c r="EH10" s="20">
        <f t="shared" si="16"/>
        <v>42978</v>
      </c>
      <c r="EI10" s="20">
        <f t="shared" si="16"/>
        <v>43008</v>
      </c>
      <c r="EJ10" s="20">
        <f t="shared" si="16"/>
        <v>43039</v>
      </c>
      <c r="EK10" s="20">
        <f t="shared" si="16"/>
        <v>43069</v>
      </c>
      <c r="EL10" s="20">
        <f t="shared" si="16"/>
        <v>43100</v>
      </c>
      <c r="EM10" s="20">
        <f t="shared" si="16"/>
        <v>43131</v>
      </c>
      <c r="EN10" s="20">
        <f t="shared" si="16"/>
        <v>43159</v>
      </c>
      <c r="EO10" s="20">
        <f t="shared" si="16"/>
        <v>43190</v>
      </c>
      <c r="EP10" s="20">
        <f t="shared" si="16"/>
        <v>43220</v>
      </c>
      <c r="EQ10" s="20">
        <f t="shared" si="16"/>
        <v>43251</v>
      </c>
      <c r="ER10" s="20">
        <f t="shared" si="16"/>
        <v>43281</v>
      </c>
      <c r="ES10" s="20">
        <f t="shared" si="16"/>
        <v>43312</v>
      </c>
      <c r="ET10" s="20">
        <f t="shared" si="16"/>
        <v>43343</v>
      </c>
      <c r="EU10" s="20">
        <f t="shared" si="16"/>
        <v>43373</v>
      </c>
      <c r="EV10" s="20">
        <f t="shared" si="16"/>
        <v>43404</v>
      </c>
      <c r="EW10" s="20">
        <f t="shared" si="16"/>
        <v>43434</v>
      </c>
      <c r="EX10" s="20">
        <f t="shared" si="16"/>
        <v>43465</v>
      </c>
      <c r="EY10" s="20">
        <f t="shared" si="16"/>
        <v>43496</v>
      </c>
      <c r="EZ10" s="20">
        <f t="shared" si="16"/>
        <v>43524</v>
      </c>
      <c r="FA10" s="20">
        <f t="shared" si="16"/>
        <v>43555</v>
      </c>
      <c r="FB10" s="20">
        <f t="shared" si="16"/>
        <v>43585</v>
      </c>
      <c r="FC10" s="20">
        <f t="shared" si="16"/>
        <v>43616</v>
      </c>
      <c r="FD10" s="20">
        <f t="shared" si="16"/>
        <v>43646</v>
      </c>
      <c r="FE10" s="20">
        <f t="shared" ref="FE10:FJ10" si="17">IF(FD10="","",IF(EOMONTH(FD10,12/$D$4)&gt;$D$5,"",EOMONTH(FD10,12/$D$4)))</f>
        <v>43677</v>
      </c>
      <c r="FF10" s="20">
        <f t="shared" si="17"/>
        <v>43708</v>
      </c>
      <c r="FG10" s="20">
        <f t="shared" si="17"/>
        <v>43738</v>
      </c>
      <c r="FH10" s="20">
        <f t="shared" si="17"/>
        <v>43769</v>
      </c>
      <c r="FI10" s="20">
        <f t="shared" si="17"/>
        <v>43799</v>
      </c>
      <c r="FJ10" s="20">
        <f t="shared" si="17"/>
        <v>43830</v>
      </c>
    </row>
    <row r="11" spans="2:167" s="167" customFormat="1" ht="15" customHeight="1">
      <c r="N11"/>
    </row>
    <row r="12" spans="2:167" s="167" customFormat="1" ht="15" customHeight="1">
      <c r="C12" s="172" t="s">
        <v>391</v>
      </c>
      <c r="D12" s="311"/>
      <c r="E12" s="311"/>
      <c r="F12" s="173"/>
      <c r="G12" s="174"/>
      <c r="H12" s="25">
        <f t="shared" ref="H12:M12" ca="1" si="18">IF(OR(H$9="",H$10=""),"",SUM(OFFSET($O12,0,H$4-1,1,H$5-H$4+1)))</f>
        <v>1218.7771269285715</v>
      </c>
      <c r="I12" s="25">
        <f t="shared" ca="1" si="18"/>
        <v>28995.540943541429</v>
      </c>
      <c r="J12" s="25">
        <f t="shared" ca="1" si="18"/>
        <v>74842.935205980015</v>
      </c>
      <c r="K12" s="25">
        <f t="shared" ca="1" si="18"/>
        <v>74606.859298396681</v>
      </c>
      <c r="L12" s="25">
        <f t="shared" ca="1" si="18"/>
        <v>74443.861350480001</v>
      </c>
      <c r="M12" s="25">
        <f t="shared" ca="1" si="18"/>
        <v>74443.861350480001</v>
      </c>
      <c r="N12" s="328"/>
      <c r="O12" s="25">
        <f t="shared" ref="O12:X13" ca="1" si="19">IF(O$10="","",SUMIF(OFFSET($C$17,0,0,$D$6,1),$C12,OFFSET(O$17,0,0,$D$6,1)))</f>
        <v>111.19792</v>
      </c>
      <c r="P12" s="25">
        <f t="shared" ca="1" si="19"/>
        <v>110.83848</v>
      </c>
      <c r="Q12" s="25">
        <f t="shared" ca="1" si="19"/>
        <v>110.92814999999999</v>
      </c>
      <c r="R12" s="25">
        <f t="shared" ca="1" si="19"/>
        <v>110.29209000000002</v>
      </c>
      <c r="S12" s="25">
        <f t="shared" ca="1" si="19"/>
        <v>110.30592999999999</v>
      </c>
      <c r="T12" s="25">
        <f t="shared" ca="1" si="19"/>
        <v>101.60817</v>
      </c>
      <c r="U12" s="25">
        <f t="shared" ca="1" si="19"/>
        <v>101.60817000000004</v>
      </c>
      <c r="V12" s="25">
        <f t="shared" ca="1" si="19"/>
        <v>100.67773000000001</v>
      </c>
      <c r="W12" s="25">
        <f t="shared" ca="1" si="19"/>
        <v>91.66398999999997</v>
      </c>
      <c r="X12" s="25">
        <f t="shared" ca="1" si="19"/>
        <v>91.721940000000046</v>
      </c>
      <c r="Y12" s="25">
        <f t="shared" ref="Y12:AH13" ca="1" si="20">IF(Y$10="","",SUMIF(OFFSET($C$17,0,0,$D$6,1),$C12,OFFSET(Y$17,0,0,$D$6,1)))</f>
        <v>89.549313214285675</v>
      </c>
      <c r="Z12" s="25">
        <f t="shared" ca="1" si="20"/>
        <v>88.385243714285679</v>
      </c>
      <c r="AA12" s="25">
        <f t="shared" ca="1" si="20"/>
        <v>88.385243714285679</v>
      </c>
      <c r="AB12" s="25">
        <f t="shared" ca="1" si="20"/>
        <v>261.73510864817456</v>
      </c>
      <c r="AC12" s="25">
        <f t="shared" ca="1" si="20"/>
        <v>435.08497358206353</v>
      </c>
      <c r="AD12" s="25">
        <f t="shared" ca="1" si="20"/>
        <v>608.43483851595238</v>
      </c>
      <c r="AE12" s="25">
        <f t="shared" ca="1" si="20"/>
        <v>2156.2702812276189</v>
      </c>
      <c r="AF12" s="25">
        <f t="shared" ca="1" si="20"/>
        <v>2329.6201461615078</v>
      </c>
      <c r="AG12" s="25">
        <f t="shared" ca="1" si="20"/>
        <v>2502.9700110953968</v>
      </c>
      <c r="AH12" s="25">
        <f t="shared" ca="1" si="20"/>
        <v>2676.3198760292858</v>
      </c>
      <c r="AI12" s="25">
        <f t="shared" ref="AI12:AR13" ca="1" si="21">IF(AI$10="","",SUMIF(OFFSET($C$17,0,0,$D$6,1),$C12,OFFSET(AI$17,0,0,$D$6,1)))</f>
        <v>4224.1553187409527</v>
      </c>
      <c r="AJ12" s="25">
        <f t="shared" ca="1" si="21"/>
        <v>4397.5051836748416</v>
      </c>
      <c r="AK12" s="25">
        <f t="shared" ca="1" si="21"/>
        <v>4570.8550486087306</v>
      </c>
      <c r="AL12" s="25">
        <f t="shared" ca="1" si="21"/>
        <v>4744.2049135426196</v>
      </c>
      <c r="AM12" s="25">
        <f t="shared" ca="1" si="21"/>
        <v>6287.0335655400004</v>
      </c>
      <c r="AN12" s="25">
        <f t="shared" ca="1" si="21"/>
        <v>6263.0440933733335</v>
      </c>
      <c r="AO12" s="25">
        <f t="shared" ca="1" si="21"/>
        <v>6248.0440933733335</v>
      </c>
      <c r="AP12" s="25">
        <f t="shared" ca="1" si="21"/>
        <v>6248.0440933733335</v>
      </c>
      <c r="AQ12" s="25">
        <f t="shared" ca="1" si="21"/>
        <v>6234.4360137900003</v>
      </c>
      <c r="AR12" s="25">
        <f t="shared" ca="1" si="21"/>
        <v>6225.4360137900003</v>
      </c>
      <c r="AS12" s="25">
        <f t="shared" ref="AS12:BB13" ca="1" si="22">IF(AS$10="","",SUMIF(OFFSET($C$17,0,0,$D$6,1),$C12,OFFSET(AS$17,0,0,$D$6,1)))</f>
        <v>6222.8162221233333</v>
      </c>
      <c r="AT12" s="25">
        <f t="shared" ca="1" si="22"/>
        <v>6222.8162221233333</v>
      </c>
      <c r="AU12" s="25">
        <f t="shared" ca="1" si="22"/>
        <v>6222.8162221233333</v>
      </c>
      <c r="AV12" s="25">
        <f t="shared" ca="1" si="22"/>
        <v>6222.8162221233333</v>
      </c>
      <c r="AW12" s="25">
        <f t="shared" ca="1" si="22"/>
        <v>6222.8162221233333</v>
      </c>
      <c r="AX12" s="25">
        <f t="shared" ca="1" si="22"/>
        <v>6222.8162221233333</v>
      </c>
      <c r="AY12" s="25">
        <f t="shared" ca="1" si="22"/>
        <v>6222.8162221233333</v>
      </c>
      <c r="AZ12" s="25">
        <f t="shared" ca="1" si="22"/>
        <v>6222.8162221233333</v>
      </c>
      <c r="BA12" s="25">
        <f t="shared" ca="1" si="22"/>
        <v>6222.8162221233333</v>
      </c>
      <c r="BB12" s="25">
        <f t="shared" ca="1" si="22"/>
        <v>6222.8162221233333</v>
      </c>
      <c r="BC12" s="25">
        <f t="shared" ref="BC12:BL13" ca="1" si="23">IF(BC$10="","",SUMIF(OFFSET($C$17,0,0,$D$6,1),$C12,OFFSET(BC$17,0,0,$D$6,1)))</f>
        <v>6222.8162221233333</v>
      </c>
      <c r="BD12" s="25">
        <f t="shared" ca="1" si="23"/>
        <v>6217.0205125399998</v>
      </c>
      <c r="BE12" s="25">
        <f t="shared" ca="1" si="23"/>
        <v>6213.0205125399998</v>
      </c>
      <c r="BF12" s="25">
        <f t="shared" ca="1" si="23"/>
        <v>6213.0205125399998</v>
      </c>
      <c r="BG12" s="25">
        <f t="shared" ca="1" si="23"/>
        <v>6213.0205125399998</v>
      </c>
      <c r="BH12" s="25">
        <f t="shared" ca="1" si="23"/>
        <v>6213.0205125399998</v>
      </c>
      <c r="BI12" s="25">
        <f t="shared" ca="1" si="23"/>
        <v>6213.0205125399998</v>
      </c>
      <c r="BJ12" s="25">
        <f t="shared" ca="1" si="23"/>
        <v>6210.6551125400001</v>
      </c>
      <c r="BK12" s="25">
        <f t="shared" ca="1" si="23"/>
        <v>6203.6551125400001</v>
      </c>
      <c r="BL12" s="25">
        <f t="shared" ca="1" si="23"/>
        <v>6203.6551125400001</v>
      </c>
      <c r="BM12" s="25">
        <f t="shared" ref="BM12:BV13" ca="1" si="24">IF(BM$10="","",SUMIF(OFFSET($C$17,0,0,$D$6,1),$C12,OFFSET(BM$17,0,0,$D$6,1)))</f>
        <v>6203.6551125400001</v>
      </c>
      <c r="BN12" s="25">
        <f t="shared" ca="1" si="24"/>
        <v>6203.6551125400001</v>
      </c>
      <c r="BO12" s="25">
        <f t="shared" ca="1" si="24"/>
        <v>6203.6551125400001</v>
      </c>
      <c r="BP12" s="25">
        <f t="shared" ca="1" si="24"/>
        <v>6203.6551125400001</v>
      </c>
      <c r="BQ12" s="25">
        <f t="shared" ca="1" si="24"/>
        <v>6203.6551125400001</v>
      </c>
      <c r="BR12" s="25">
        <f t="shared" ca="1" si="24"/>
        <v>6203.6551125400001</v>
      </c>
      <c r="BS12" s="25">
        <f t="shared" ca="1" si="24"/>
        <v>6203.6551125400001</v>
      </c>
      <c r="BT12" s="25">
        <f t="shared" ca="1" si="24"/>
        <v>6203.6551125400001</v>
      </c>
      <c r="BU12" s="25">
        <f t="shared" ca="1" si="24"/>
        <v>6203.6551125400001</v>
      </c>
      <c r="BV12" s="25">
        <f t="shared" ca="1" si="24"/>
        <v>6203.6551125400001</v>
      </c>
      <c r="BW12" s="25">
        <f t="shared" ref="BW12:CH13" ca="1" si="25">IF(BW$10="","",SUMIF(OFFSET($C$17,0,0,$D$6,1),$C12,OFFSET(BW$17,0,0,$D$6,1)))</f>
        <v>6203.6551125400001</v>
      </c>
      <c r="BX12" s="25">
        <f t="shared" ca="1" si="25"/>
        <v>6203.6551125400001</v>
      </c>
      <c r="BY12" s="25">
        <f t="shared" ca="1" si="25"/>
        <v>6203.6551125400001</v>
      </c>
      <c r="BZ12" s="25">
        <f t="shared" ca="1" si="25"/>
        <v>6203.6551125400001</v>
      </c>
      <c r="CA12" s="25">
        <f t="shared" ca="1" si="25"/>
        <v>6203.6551125400001</v>
      </c>
      <c r="CB12" s="25">
        <f t="shared" ca="1" si="25"/>
        <v>6203.6551125400001</v>
      </c>
      <c r="CC12" s="25">
        <f t="shared" ca="1" si="25"/>
        <v>6203.6551125400001</v>
      </c>
      <c r="CD12" s="25">
        <f t="shared" ca="1" si="25"/>
        <v>6203.6551125400001</v>
      </c>
      <c r="CE12" s="25">
        <f t="shared" ca="1" si="25"/>
        <v>6203.6551125400001</v>
      </c>
      <c r="CF12" s="25">
        <f t="shared" ca="1" si="25"/>
        <v>6203.6551125400001</v>
      </c>
      <c r="CG12" s="25">
        <f t="shared" ca="1" si="25"/>
        <v>6203.6551125400001</v>
      </c>
      <c r="CH12" s="25">
        <f t="shared" ca="1" si="25"/>
        <v>6203.6551125400001</v>
      </c>
      <c r="CJ12" s="25">
        <f t="shared" ref="CJ12:CO15" ca="1" si="26">IF(OR(CJ$9="",CJ$10=""),"",MAX(OFFSET($CQ12,0,CJ$4-1,1,CJ$5-CJ$4+1)))</f>
        <v>1218.7771269285715</v>
      </c>
      <c r="CK12" s="25">
        <f t="shared" ca="1" si="26"/>
        <v>30214.318070469999</v>
      </c>
      <c r="CL12" s="25">
        <f t="shared" ca="1" si="26"/>
        <v>105057.25327645001</v>
      </c>
      <c r="CM12" s="25">
        <f t="shared" ca="1" si="26"/>
        <v>179664.11257484666</v>
      </c>
      <c r="CN12" s="25">
        <f t="shared" ca="1" si="26"/>
        <v>254107.97392532666</v>
      </c>
      <c r="CO12" s="25">
        <f t="shared" ca="1" si="26"/>
        <v>328551.83527580666</v>
      </c>
      <c r="CQ12" s="25">
        <f t="shared" ref="CQ12:CZ13" ca="1" si="27">IF(CQ$10="","",SUMIF(OFFSET($C$17,0,0,$D$6,1),$C12,OFFSET(CQ$17,0,0,$D$6,1)))</f>
        <v>111.19792</v>
      </c>
      <c r="CR12" s="25">
        <f t="shared" ca="1" si="27"/>
        <v>222.03640000000001</v>
      </c>
      <c r="CS12" s="25">
        <f t="shared" ca="1" si="27"/>
        <v>332.96454999999997</v>
      </c>
      <c r="CT12" s="25">
        <f t="shared" ca="1" si="27"/>
        <v>443.25664</v>
      </c>
      <c r="CU12" s="25">
        <f t="shared" ca="1" si="27"/>
        <v>553.56257000000005</v>
      </c>
      <c r="CV12" s="25">
        <f t="shared" ca="1" si="27"/>
        <v>655.17074000000002</v>
      </c>
      <c r="CW12" s="25">
        <f t="shared" ca="1" si="27"/>
        <v>756.77891000000011</v>
      </c>
      <c r="CX12" s="25">
        <f t="shared" ca="1" si="27"/>
        <v>857.45663999999999</v>
      </c>
      <c r="CY12" s="25">
        <f t="shared" ca="1" si="27"/>
        <v>949.12063000000012</v>
      </c>
      <c r="CZ12" s="25">
        <f t="shared" ca="1" si="27"/>
        <v>1040.84257</v>
      </c>
      <c r="DA12" s="25">
        <f t="shared" ref="DA12:DJ13" ca="1" si="28">IF(DA$10="","",SUMIF(OFFSET($C$17,0,0,$D$6,1),$C12,OFFSET(DA$17,0,0,$D$6,1)))</f>
        <v>1130.3918832142858</v>
      </c>
      <c r="DB12" s="25">
        <f t="shared" ca="1" si="28"/>
        <v>1218.7771269285715</v>
      </c>
      <c r="DC12" s="25">
        <f t="shared" ca="1" si="28"/>
        <v>1307.1623706428572</v>
      </c>
      <c r="DD12" s="25">
        <f t="shared" ca="1" si="28"/>
        <v>1568.8974792910319</v>
      </c>
      <c r="DE12" s="25">
        <f t="shared" ca="1" si="28"/>
        <v>2003.9824528730953</v>
      </c>
      <c r="DF12" s="25">
        <f t="shared" ca="1" si="28"/>
        <v>2612.4172913890479</v>
      </c>
      <c r="DG12" s="25">
        <f t="shared" ca="1" si="28"/>
        <v>4768.6875726166672</v>
      </c>
      <c r="DH12" s="25">
        <f t="shared" ca="1" si="28"/>
        <v>7098.3077187781746</v>
      </c>
      <c r="DI12" s="25">
        <f t="shared" ca="1" si="28"/>
        <v>9601.2777298735728</v>
      </c>
      <c r="DJ12" s="25">
        <f t="shared" ca="1" si="28"/>
        <v>12277.597605902858</v>
      </c>
      <c r="DK12" s="25">
        <f t="shared" ref="DK12:DT13" ca="1" si="29">IF(DK$10="","",SUMIF(OFFSET($C$17,0,0,$D$6,1),$C12,OFFSET(DK$17,0,0,$D$6,1)))</f>
        <v>16501.75292464381</v>
      </c>
      <c r="DL12" s="25">
        <f t="shared" ca="1" si="29"/>
        <v>20899.258108318649</v>
      </c>
      <c r="DM12" s="25">
        <f t="shared" ca="1" si="29"/>
        <v>25470.113156927382</v>
      </c>
      <c r="DN12" s="25">
        <f t="shared" ca="1" si="29"/>
        <v>30214.318070469999</v>
      </c>
      <c r="DO12" s="25">
        <f t="shared" ca="1" si="29"/>
        <v>36501.351636009997</v>
      </c>
      <c r="DP12" s="25">
        <f t="shared" ca="1" si="29"/>
        <v>42764.39572938333</v>
      </c>
      <c r="DQ12" s="25">
        <f t="shared" ca="1" si="29"/>
        <v>49012.439822756663</v>
      </c>
      <c r="DR12" s="25">
        <f t="shared" ca="1" si="29"/>
        <v>55260.483916129997</v>
      </c>
      <c r="DS12" s="25">
        <f t="shared" ca="1" si="29"/>
        <v>61494.919929919997</v>
      </c>
      <c r="DT12" s="25">
        <f t="shared" ca="1" si="29"/>
        <v>67720.355943710005</v>
      </c>
      <c r="DU12" s="25">
        <f t="shared" ref="DU12:ED13" ca="1" si="30">IF(DU$10="","",SUMIF(OFFSET($C$17,0,0,$D$6,1),$C12,OFFSET(DU$17,0,0,$D$6,1)))</f>
        <v>73943.172165833326</v>
      </c>
      <c r="DV12" s="25">
        <f t="shared" ca="1" si="30"/>
        <v>80165.988387956662</v>
      </c>
      <c r="DW12" s="25">
        <f t="shared" ca="1" si="30"/>
        <v>86388.804610079998</v>
      </c>
      <c r="DX12" s="25">
        <f t="shared" ca="1" si="30"/>
        <v>92611.620832203334</v>
      </c>
      <c r="DY12" s="25">
        <f t="shared" ca="1" si="30"/>
        <v>98834.43705432667</v>
      </c>
      <c r="DZ12" s="25">
        <f t="shared" ca="1" si="30"/>
        <v>105057.25327645001</v>
      </c>
      <c r="EA12" s="25">
        <f t="shared" ca="1" si="30"/>
        <v>111280.06949857333</v>
      </c>
      <c r="EB12" s="25">
        <f t="shared" ca="1" si="30"/>
        <v>117502.88572069666</v>
      </c>
      <c r="EC12" s="25">
        <f t="shared" ca="1" si="30"/>
        <v>123725.70194282</v>
      </c>
      <c r="ED12" s="25">
        <f t="shared" ca="1" si="30"/>
        <v>129948.51816494334</v>
      </c>
      <c r="EE12" s="25">
        <f t="shared" ref="EE12:EN13" ca="1" si="31">IF(EE$10="","",SUMIF(OFFSET($C$17,0,0,$D$6,1),$C12,OFFSET(EE$17,0,0,$D$6,1)))</f>
        <v>136171.33438706666</v>
      </c>
      <c r="EF12" s="25">
        <f t="shared" ca="1" si="31"/>
        <v>142388.35489960667</v>
      </c>
      <c r="EG12" s="25">
        <f t="shared" ca="1" si="31"/>
        <v>148601.37541214668</v>
      </c>
      <c r="EH12" s="25">
        <f t="shared" ca="1" si="31"/>
        <v>154814.39592468666</v>
      </c>
      <c r="EI12" s="25">
        <f t="shared" ca="1" si="31"/>
        <v>161027.41643722667</v>
      </c>
      <c r="EJ12" s="25">
        <f t="shared" ca="1" si="31"/>
        <v>167240.43694976668</v>
      </c>
      <c r="EK12" s="25">
        <f t="shared" ca="1" si="31"/>
        <v>173453.45746230666</v>
      </c>
      <c r="EL12" s="25">
        <f t="shared" ca="1" si="31"/>
        <v>179664.11257484666</v>
      </c>
      <c r="EM12" s="25">
        <f t="shared" ca="1" si="31"/>
        <v>185867.76768738666</v>
      </c>
      <c r="EN12" s="25">
        <f t="shared" ca="1" si="31"/>
        <v>192071.42279992666</v>
      </c>
      <c r="EO12" s="25">
        <f t="shared" ref="EO12:EX13" ca="1" si="32">IF(EO$10="","",SUMIF(OFFSET($C$17,0,0,$D$6,1),$C12,OFFSET(EO$17,0,0,$D$6,1)))</f>
        <v>198275.07791246666</v>
      </c>
      <c r="EP12" s="25">
        <f t="shared" ca="1" si="32"/>
        <v>204478.73302500666</v>
      </c>
      <c r="EQ12" s="25">
        <f t="shared" ca="1" si="32"/>
        <v>210682.38813754666</v>
      </c>
      <c r="ER12" s="25">
        <f t="shared" ca="1" si="32"/>
        <v>216886.04325008666</v>
      </c>
      <c r="ES12" s="25">
        <f t="shared" ca="1" si="32"/>
        <v>223089.69836262666</v>
      </c>
      <c r="ET12" s="25">
        <f t="shared" ca="1" si="32"/>
        <v>229293.35347516666</v>
      </c>
      <c r="EU12" s="25">
        <f t="shared" ca="1" si="32"/>
        <v>235497.00858770666</v>
      </c>
      <c r="EV12" s="25">
        <f t="shared" ca="1" si="32"/>
        <v>241700.66370024666</v>
      </c>
      <c r="EW12" s="25">
        <f t="shared" ca="1" si="32"/>
        <v>247904.31881278666</v>
      </c>
      <c r="EX12" s="25">
        <f t="shared" ca="1" si="32"/>
        <v>254107.97392532666</v>
      </c>
      <c r="EY12" s="25">
        <f t="shared" ref="EY12:FJ13" ca="1" si="33">IF(EY$10="","",SUMIF(OFFSET($C$17,0,0,$D$6,1),$C12,OFFSET(EY$17,0,0,$D$6,1)))</f>
        <v>260311.62903786666</v>
      </c>
      <c r="EZ12" s="25">
        <f t="shared" ca="1" si="33"/>
        <v>266515.28415040666</v>
      </c>
      <c r="FA12" s="25">
        <f t="shared" ca="1" si="33"/>
        <v>272718.93926294666</v>
      </c>
      <c r="FB12" s="25">
        <f t="shared" ca="1" si="33"/>
        <v>278922.59437548666</v>
      </c>
      <c r="FC12" s="25">
        <f t="shared" ca="1" si="33"/>
        <v>285126.24948802666</v>
      </c>
      <c r="FD12" s="25">
        <f t="shared" ca="1" si="33"/>
        <v>291329.90460056666</v>
      </c>
      <c r="FE12" s="25">
        <f t="shared" ca="1" si="33"/>
        <v>297533.55971310666</v>
      </c>
      <c r="FF12" s="25">
        <f t="shared" ca="1" si="33"/>
        <v>303737.21482564666</v>
      </c>
      <c r="FG12" s="25">
        <f t="shared" ca="1" si="33"/>
        <v>309940.86993818666</v>
      </c>
      <c r="FH12" s="25">
        <f t="shared" ca="1" si="33"/>
        <v>316144.52505072666</v>
      </c>
      <c r="FI12" s="25">
        <f t="shared" ca="1" si="33"/>
        <v>322348.18016326666</v>
      </c>
      <c r="FJ12" s="25">
        <f t="shared" ca="1" si="33"/>
        <v>328551.83527580666</v>
      </c>
    </row>
    <row r="13" spans="2:167" s="167" customFormat="1" ht="15" customHeight="1">
      <c r="C13" s="172" t="s">
        <v>392</v>
      </c>
      <c r="D13" s="311"/>
      <c r="E13" s="311"/>
      <c r="F13" s="173"/>
      <c r="G13" s="174"/>
      <c r="H13" s="25">
        <f t="shared" ref="H13:M15" ca="1" si="34">IF(OR(H$9="",H$10=""),"",SUM(OFFSET($O13,0,H$4-1,1,H$5-H$4+1)))</f>
        <v>0</v>
      </c>
      <c r="I13" s="25">
        <f t="shared" ca="1" si="34"/>
        <v>1276.0033515148607</v>
      </c>
      <c r="J13" s="25">
        <f t="shared" ca="1" si="34"/>
        <v>2919.8090741885826</v>
      </c>
      <c r="K13" s="25">
        <f t="shared" ca="1" si="34"/>
        <v>2919.8090741885826</v>
      </c>
      <c r="L13" s="25">
        <f t="shared" ca="1" si="34"/>
        <v>2919.8090741885826</v>
      </c>
      <c r="M13" s="25">
        <f t="shared" ca="1" si="34"/>
        <v>2919.8090741885826</v>
      </c>
      <c r="N13"/>
      <c r="O13" s="25">
        <f t="shared" ca="1" si="19"/>
        <v>0</v>
      </c>
      <c r="P13" s="25">
        <f t="shared" ca="1" si="19"/>
        <v>0</v>
      </c>
      <c r="Q13" s="25">
        <f t="shared" ca="1" si="19"/>
        <v>0</v>
      </c>
      <c r="R13" s="25">
        <f t="shared" ca="1" si="19"/>
        <v>0</v>
      </c>
      <c r="S13" s="25">
        <f t="shared" ca="1" si="19"/>
        <v>0</v>
      </c>
      <c r="T13" s="25">
        <f t="shared" ca="1" si="19"/>
        <v>0</v>
      </c>
      <c r="U13" s="25">
        <f t="shared" ca="1" si="19"/>
        <v>0</v>
      </c>
      <c r="V13" s="25">
        <f t="shared" ca="1" si="19"/>
        <v>0</v>
      </c>
      <c r="W13" s="25">
        <f t="shared" ca="1" si="19"/>
        <v>0</v>
      </c>
      <c r="X13" s="25">
        <f t="shared" ca="1" si="19"/>
        <v>0</v>
      </c>
      <c r="Y13" s="25">
        <f t="shared" ca="1" si="20"/>
        <v>0</v>
      </c>
      <c r="Z13" s="25">
        <f t="shared" ca="1" si="20"/>
        <v>0</v>
      </c>
      <c r="AA13" s="25">
        <f t="shared" ca="1" si="20"/>
        <v>86.646112626238391</v>
      </c>
      <c r="AB13" s="25">
        <f t="shared" ca="1" si="20"/>
        <v>86.646112626238391</v>
      </c>
      <c r="AC13" s="25">
        <f t="shared" ca="1" si="20"/>
        <v>86.646112626238391</v>
      </c>
      <c r="AD13" s="25">
        <f t="shared" ca="1" si="20"/>
        <v>86.646112626238391</v>
      </c>
      <c r="AE13" s="25">
        <f t="shared" ca="1" si="20"/>
        <v>86.646112626238391</v>
      </c>
      <c r="AF13" s="25">
        <f t="shared" ca="1" si="20"/>
        <v>120.39611262623839</v>
      </c>
      <c r="AG13" s="25">
        <f t="shared" ca="1" si="20"/>
        <v>120.39611262623839</v>
      </c>
      <c r="AH13" s="25">
        <f t="shared" ca="1" si="20"/>
        <v>120.39611262623839</v>
      </c>
      <c r="AI13" s="25">
        <f t="shared" ca="1" si="21"/>
        <v>120.39611262623839</v>
      </c>
      <c r="AJ13" s="25">
        <f t="shared" ca="1" si="21"/>
        <v>120.39611262623839</v>
      </c>
      <c r="AK13" s="25">
        <f t="shared" ca="1" si="21"/>
        <v>120.39611262623839</v>
      </c>
      <c r="AL13" s="25">
        <f t="shared" ca="1" si="21"/>
        <v>120.39611262623839</v>
      </c>
      <c r="AM13" s="25">
        <f t="shared" ca="1" si="21"/>
        <v>243.3174228490486</v>
      </c>
      <c r="AN13" s="25">
        <f t="shared" ca="1" si="21"/>
        <v>243.3174228490486</v>
      </c>
      <c r="AO13" s="25">
        <f t="shared" ca="1" si="21"/>
        <v>243.3174228490486</v>
      </c>
      <c r="AP13" s="25">
        <f t="shared" ca="1" si="21"/>
        <v>243.3174228490486</v>
      </c>
      <c r="AQ13" s="25">
        <f t="shared" ca="1" si="21"/>
        <v>243.3174228490486</v>
      </c>
      <c r="AR13" s="25">
        <f t="shared" ca="1" si="21"/>
        <v>243.3174228490486</v>
      </c>
      <c r="AS13" s="25">
        <f t="shared" ca="1" si="22"/>
        <v>243.3174228490486</v>
      </c>
      <c r="AT13" s="25">
        <f t="shared" ca="1" si="22"/>
        <v>243.3174228490486</v>
      </c>
      <c r="AU13" s="25">
        <f t="shared" ca="1" si="22"/>
        <v>243.3174228490486</v>
      </c>
      <c r="AV13" s="25">
        <f t="shared" ca="1" si="22"/>
        <v>243.3174228490486</v>
      </c>
      <c r="AW13" s="25">
        <f t="shared" ca="1" si="22"/>
        <v>243.3174228490486</v>
      </c>
      <c r="AX13" s="25">
        <f t="shared" ca="1" si="22"/>
        <v>243.3174228490486</v>
      </c>
      <c r="AY13" s="25">
        <f t="shared" ca="1" si="22"/>
        <v>243.3174228490486</v>
      </c>
      <c r="AZ13" s="25">
        <f t="shared" ca="1" si="22"/>
        <v>243.3174228490486</v>
      </c>
      <c r="BA13" s="25">
        <f t="shared" ca="1" si="22"/>
        <v>243.3174228490486</v>
      </c>
      <c r="BB13" s="25">
        <f t="shared" ca="1" si="22"/>
        <v>243.3174228490486</v>
      </c>
      <c r="BC13" s="25">
        <f t="shared" ca="1" si="23"/>
        <v>243.3174228490486</v>
      </c>
      <c r="BD13" s="25">
        <f t="shared" ca="1" si="23"/>
        <v>243.3174228490486</v>
      </c>
      <c r="BE13" s="25">
        <f t="shared" ca="1" si="23"/>
        <v>243.3174228490486</v>
      </c>
      <c r="BF13" s="25">
        <f t="shared" ca="1" si="23"/>
        <v>243.3174228490486</v>
      </c>
      <c r="BG13" s="25">
        <f t="shared" ca="1" si="23"/>
        <v>243.3174228490486</v>
      </c>
      <c r="BH13" s="25">
        <f t="shared" ca="1" si="23"/>
        <v>243.3174228490486</v>
      </c>
      <c r="BI13" s="25">
        <f t="shared" ca="1" si="23"/>
        <v>243.3174228490486</v>
      </c>
      <c r="BJ13" s="25">
        <f t="shared" ca="1" si="23"/>
        <v>243.3174228490486</v>
      </c>
      <c r="BK13" s="25">
        <f t="shared" ca="1" si="23"/>
        <v>243.3174228490486</v>
      </c>
      <c r="BL13" s="25">
        <f t="shared" ca="1" si="23"/>
        <v>243.3174228490486</v>
      </c>
      <c r="BM13" s="25">
        <f t="shared" ca="1" si="24"/>
        <v>243.3174228490486</v>
      </c>
      <c r="BN13" s="25">
        <f t="shared" ca="1" si="24"/>
        <v>243.3174228490486</v>
      </c>
      <c r="BO13" s="25">
        <f t="shared" ca="1" si="24"/>
        <v>243.3174228490486</v>
      </c>
      <c r="BP13" s="25">
        <f t="shared" ca="1" si="24"/>
        <v>243.3174228490486</v>
      </c>
      <c r="BQ13" s="25">
        <f t="shared" ca="1" si="24"/>
        <v>243.3174228490486</v>
      </c>
      <c r="BR13" s="25">
        <f t="shared" ca="1" si="24"/>
        <v>243.3174228490486</v>
      </c>
      <c r="BS13" s="25">
        <f t="shared" ca="1" si="24"/>
        <v>243.3174228490486</v>
      </c>
      <c r="BT13" s="25">
        <f t="shared" ca="1" si="24"/>
        <v>243.3174228490486</v>
      </c>
      <c r="BU13" s="25">
        <f t="shared" ca="1" si="24"/>
        <v>243.3174228490486</v>
      </c>
      <c r="BV13" s="25">
        <f t="shared" ca="1" si="24"/>
        <v>243.3174228490486</v>
      </c>
      <c r="BW13" s="25">
        <f t="shared" ca="1" si="25"/>
        <v>243.3174228490486</v>
      </c>
      <c r="BX13" s="25">
        <f t="shared" ca="1" si="25"/>
        <v>243.3174228490486</v>
      </c>
      <c r="BY13" s="25">
        <f t="shared" ca="1" si="25"/>
        <v>243.3174228490486</v>
      </c>
      <c r="BZ13" s="25">
        <f t="shared" ca="1" si="25"/>
        <v>243.3174228490486</v>
      </c>
      <c r="CA13" s="25">
        <f t="shared" ca="1" si="25"/>
        <v>243.3174228490486</v>
      </c>
      <c r="CB13" s="25">
        <f t="shared" ca="1" si="25"/>
        <v>243.3174228490486</v>
      </c>
      <c r="CC13" s="25">
        <f t="shared" ca="1" si="25"/>
        <v>243.3174228490486</v>
      </c>
      <c r="CD13" s="25">
        <f t="shared" ca="1" si="25"/>
        <v>243.3174228490486</v>
      </c>
      <c r="CE13" s="25">
        <f t="shared" ca="1" si="25"/>
        <v>243.3174228490486</v>
      </c>
      <c r="CF13" s="25">
        <f t="shared" ca="1" si="25"/>
        <v>243.3174228490486</v>
      </c>
      <c r="CG13" s="25">
        <f t="shared" ca="1" si="25"/>
        <v>243.3174228490486</v>
      </c>
      <c r="CH13" s="25">
        <f t="shared" ca="1" si="25"/>
        <v>243.3174228490486</v>
      </c>
      <c r="CJ13" s="25">
        <f t="shared" ca="1" si="26"/>
        <v>0</v>
      </c>
      <c r="CK13" s="25">
        <f t="shared" ca="1" si="26"/>
        <v>1276.0033515148607</v>
      </c>
      <c r="CL13" s="25">
        <f t="shared" ca="1" si="26"/>
        <v>4195.8124257034424</v>
      </c>
      <c r="CM13" s="25">
        <f t="shared" ca="1" si="26"/>
        <v>7115.6214998920286</v>
      </c>
      <c r="CN13" s="25">
        <f t="shared" ca="1" si="26"/>
        <v>10035.430574080608</v>
      </c>
      <c r="CO13" s="25">
        <f t="shared" ca="1" si="26"/>
        <v>12955.239648269184</v>
      </c>
      <c r="CQ13" s="25">
        <f t="shared" ca="1" si="27"/>
        <v>0</v>
      </c>
      <c r="CR13" s="25">
        <f t="shared" ca="1" si="27"/>
        <v>0</v>
      </c>
      <c r="CS13" s="25">
        <f t="shared" ca="1" si="27"/>
        <v>0</v>
      </c>
      <c r="CT13" s="25">
        <f t="shared" ca="1" si="27"/>
        <v>0</v>
      </c>
      <c r="CU13" s="25">
        <f t="shared" ca="1" si="27"/>
        <v>0</v>
      </c>
      <c r="CV13" s="25">
        <f t="shared" ca="1" si="27"/>
        <v>0</v>
      </c>
      <c r="CW13" s="25">
        <f t="shared" ca="1" si="27"/>
        <v>0</v>
      </c>
      <c r="CX13" s="25">
        <f t="shared" ca="1" si="27"/>
        <v>0</v>
      </c>
      <c r="CY13" s="25">
        <f t="shared" ca="1" si="27"/>
        <v>0</v>
      </c>
      <c r="CZ13" s="25">
        <f t="shared" ca="1" si="27"/>
        <v>0</v>
      </c>
      <c r="DA13" s="25">
        <f t="shared" ca="1" si="28"/>
        <v>0</v>
      </c>
      <c r="DB13" s="25">
        <f t="shared" ca="1" si="28"/>
        <v>0</v>
      </c>
      <c r="DC13" s="25">
        <f t="shared" ca="1" si="28"/>
        <v>86.646112626238391</v>
      </c>
      <c r="DD13" s="25">
        <f t="shared" ca="1" si="28"/>
        <v>173.29222525247678</v>
      </c>
      <c r="DE13" s="25">
        <f t="shared" ca="1" si="28"/>
        <v>259.93833787871517</v>
      </c>
      <c r="DF13" s="25">
        <f t="shared" ca="1" si="28"/>
        <v>346.58445050495357</v>
      </c>
      <c r="DG13" s="25">
        <f t="shared" ca="1" si="28"/>
        <v>433.23056313119196</v>
      </c>
      <c r="DH13" s="25">
        <f t="shared" ca="1" si="28"/>
        <v>553.62667575743035</v>
      </c>
      <c r="DI13" s="25">
        <f t="shared" ca="1" si="28"/>
        <v>674.02278838366874</v>
      </c>
      <c r="DJ13" s="25">
        <f t="shared" ca="1" si="28"/>
        <v>794.41890100990713</v>
      </c>
      <c r="DK13" s="25">
        <f t="shared" ca="1" si="29"/>
        <v>914.81501363614552</v>
      </c>
      <c r="DL13" s="25">
        <f t="shared" ca="1" si="29"/>
        <v>1035.2111262623839</v>
      </c>
      <c r="DM13" s="25">
        <f t="shared" ca="1" si="29"/>
        <v>1155.6072388886223</v>
      </c>
      <c r="DN13" s="25">
        <f t="shared" ca="1" si="29"/>
        <v>1276.0033515148607</v>
      </c>
      <c r="DO13" s="25">
        <f t="shared" ca="1" si="29"/>
        <v>1519.3207743639093</v>
      </c>
      <c r="DP13" s="25">
        <f t="shared" ca="1" si="29"/>
        <v>1762.6381972129579</v>
      </c>
      <c r="DQ13" s="25">
        <f t="shared" ca="1" si="29"/>
        <v>2005.9556200620066</v>
      </c>
      <c r="DR13" s="25">
        <f t="shared" ca="1" si="29"/>
        <v>2249.2730429110552</v>
      </c>
      <c r="DS13" s="25">
        <f t="shared" ca="1" si="29"/>
        <v>2492.5904657601036</v>
      </c>
      <c r="DT13" s="25">
        <f t="shared" ca="1" si="29"/>
        <v>2735.907888609152</v>
      </c>
      <c r="DU13" s="25">
        <f t="shared" ca="1" si="30"/>
        <v>2979.2253114582004</v>
      </c>
      <c r="DV13" s="25">
        <f t="shared" ca="1" si="30"/>
        <v>3222.5427343072488</v>
      </c>
      <c r="DW13" s="25">
        <f t="shared" ca="1" si="30"/>
        <v>3465.8601571562972</v>
      </c>
      <c r="DX13" s="25">
        <f t="shared" ca="1" si="30"/>
        <v>3709.1775800053456</v>
      </c>
      <c r="DY13" s="25">
        <f t="shared" ca="1" si="30"/>
        <v>3952.495002854394</v>
      </c>
      <c r="DZ13" s="25">
        <f t="shared" ca="1" si="30"/>
        <v>4195.8124257034424</v>
      </c>
      <c r="EA13" s="25">
        <f t="shared" ca="1" si="30"/>
        <v>4439.1298485524912</v>
      </c>
      <c r="EB13" s="25">
        <f t="shared" ca="1" si="30"/>
        <v>4682.4472714015401</v>
      </c>
      <c r="EC13" s="25">
        <f t="shared" ca="1" si="30"/>
        <v>4925.7646942505889</v>
      </c>
      <c r="ED13" s="25">
        <f t="shared" ca="1" si="30"/>
        <v>5169.0821170996378</v>
      </c>
      <c r="EE13" s="25">
        <f t="shared" ca="1" si="31"/>
        <v>5412.3995399486867</v>
      </c>
      <c r="EF13" s="25">
        <f t="shared" ca="1" si="31"/>
        <v>5655.7169627977355</v>
      </c>
      <c r="EG13" s="25">
        <f t="shared" ca="1" si="31"/>
        <v>5899.0343856467844</v>
      </c>
      <c r="EH13" s="25">
        <f t="shared" ca="1" si="31"/>
        <v>6142.3518084958332</v>
      </c>
      <c r="EI13" s="25">
        <f t="shared" ca="1" si="31"/>
        <v>6385.6692313448821</v>
      </c>
      <c r="EJ13" s="25">
        <f t="shared" ca="1" si="31"/>
        <v>6628.9866541939309</v>
      </c>
      <c r="EK13" s="25">
        <f t="shared" ca="1" si="31"/>
        <v>6872.3040770429798</v>
      </c>
      <c r="EL13" s="25">
        <f t="shared" ca="1" si="31"/>
        <v>7115.6214998920286</v>
      </c>
      <c r="EM13" s="25">
        <f t="shared" ca="1" si="31"/>
        <v>7358.9389227410775</v>
      </c>
      <c r="EN13" s="25">
        <f t="shared" ca="1" si="31"/>
        <v>7602.2563455901263</v>
      </c>
      <c r="EO13" s="25">
        <f t="shared" ca="1" si="32"/>
        <v>7845.5737684391752</v>
      </c>
      <c r="EP13" s="25">
        <f t="shared" ca="1" si="32"/>
        <v>8088.891191288224</v>
      </c>
      <c r="EQ13" s="25">
        <f t="shared" ca="1" si="32"/>
        <v>8332.2086141372729</v>
      </c>
      <c r="ER13" s="25">
        <f t="shared" ca="1" si="32"/>
        <v>8575.5260369863208</v>
      </c>
      <c r="ES13" s="25">
        <f t="shared" ca="1" si="32"/>
        <v>8818.8434598353688</v>
      </c>
      <c r="ET13" s="25">
        <f t="shared" ca="1" si="32"/>
        <v>9062.1608826844167</v>
      </c>
      <c r="EU13" s="25">
        <f t="shared" ca="1" si="32"/>
        <v>9305.4783055334647</v>
      </c>
      <c r="EV13" s="25">
        <f t="shared" ca="1" si="32"/>
        <v>9548.7957283825126</v>
      </c>
      <c r="EW13" s="25">
        <f t="shared" ca="1" si="32"/>
        <v>9792.1131512315606</v>
      </c>
      <c r="EX13" s="25">
        <f t="shared" ca="1" si="32"/>
        <v>10035.430574080608</v>
      </c>
      <c r="EY13" s="25">
        <f t="shared" ca="1" si="33"/>
        <v>10278.747996929656</v>
      </c>
      <c r="EZ13" s="25">
        <f t="shared" ca="1" si="33"/>
        <v>10522.065419778704</v>
      </c>
      <c r="FA13" s="25">
        <f t="shared" ca="1" si="33"/>
        <v>10765.382842627752</v>
      </c>
      <c r="FB13" s="25">
        <f t="shared" ca="1" si="33"/>
        <v>11008.7002654768</v>
      </c>
      <c r="FC13" s="25">
        <f t="shared" ca="1" si="33"/>
        <v>11252.017688325848</v>
      </c>
      <c r="FD13" s="25">
        <f t="shared" ca="1" si="33"/>
        <v>11495.335111174896</v>
      </c>
      <c r="FE13" s="25">
        <f t="shared" ca="1" si="33"/>
        <v>11738.652534023944</v>
      </c>
      <c r="FF13" s="25">
        <f t="shared" ca="1" si="33"/>
        <v>11981.969956872992</v>
      </c>
      <c r="FG13" s="25">
        <f t="shared" ca="1" si="33"/>
        <v>12225.28737972204</v>
      </c>
      <c r="FH13" s="25">
        <f t="shared" ca="1" si="33"/>
        <v>12468.604802571088</v>
      </c>
      <c r="FI13" s="25">
        <f t="shared" ca="1" si="33"/>
        <v>12711.922225420136</v>
      </c>
      <c r="FJ13" s="25">
        <f t="shared" ca="1" si="33"/>
        <v>12955.239648269184</v>
      </c>
    </row>
    <row r="14" spans="2:167" s="167" customFormat="1" ht="15" customHeight="1">
      <c r="N14"/>
    </row>
    <row r="15" spans="2:167" ht="15" customHeight="1">
      <c r="C15" s="326" t="s">
        <v>423</v>
      </c>
      <c r="D15" s="311"/>
      <c r="E15" s="311"/>
      <c r="F15" s="173"/>
      <c r="G15" s="174"/>
      <c r="H15" s="25">
        <f t="shared" ca="1" si="34"/>
        <v>1218.7771269285715</v>
      </c>
      <c r="I15" s="25">
        <f t="shared" ca="1" si="34"/>
        <v>30271.54429505629</v>
      </c>
      <c r="J15" s="25">
        <f t="shared" ca="1" si="34"/>
        <v>77762.744280168583</v>
      </c>
      <c r="K15" s="25">
        <f t="shared" ca="1" si="34"/>
        <v>77526.668372585249</v>
      </c>
      <c r="L15" s="25">
        <f t="shared" ca="1" si="34"/>
        <v>77363.670424668584</v>
      </c>
      <c r="M15" s="25">
        <f t="shared" ca="1" si="34"/>
        <v>77363.670424668584</v>
      </c>
      <c r="O15" s="25">
        <f ca="1">IF(O$10="","",+SUM(O$12,O$13))</f>
        <v>111.19792</v>
      </c>
      <c r="P15" s="25">
        <f t="shared" ref="P15:CA15" ca="1" si="35">IF(P$10="","",+SUM(P$12,P$13))</f>
        <v>110.83848</v>
      </c>
      <c r="Q15" s="25">
        <f t="shared" ca="1" si="35"/>
        <v>110.92814999999999</v>
      </c>
      <c r="R15" s="25">
        <f t="shared" ca="1" si="35"/>
        <v>110.29209000000002</v>
      </c>
      <c r="S15" s="25">
        <f t="shared" ca="1" si="35"/>
        <v>110.30592999999999</v>
      </c>
      <c r="T15" s="25">
        <f t="shared" ca="1" si="35"/>
        <v>101.60817</v>
      </c>
      <c r="U15" s="25">
        <f t="shared" ca="1" si="35"/>
        <v>101.60817000000004</v>
      </c>
      <c r="V15" s="25">
        <f t="shared" ca="1" si="35"/>
        <v>100.67773000000001</v>
      </c>
      <c r="W15" s="25">
        <f t="shared" ca="1" si="35"/>
        <v>91.66398999999997</v>
      </c>
      <c r="X15" s="25">
        <f t="shared" ca="1" si="35"/>
        <v>91.721940000000046</v>
      </c>
      <c r="Y15" s="25">
        <f t="shared" ca="1" si="35"/>
        <v>89.549313214285675</v>
      </c>
      <c r="Z15" s="25">
        <f t="shared" ca="1" si="35"/>
        <v>88.385243714285679</v>
      </c>
      <c r="AA15" s="25">
        <f t="shared" ca="1" si="35"/>
        <v>175.03135634052407</v>
      </c>
      <c r="AB15" s="25">
        <f t="shared" ca="1" si="35"/>
        <v>348.38122127441295</v>
      </c>
      <c r="AC15" s="25">
        <f t="shared" ca="1" si="35"/>
        <v>521.73108620830192</v>
      </c>
      <c r="AD15" s="25">
        <f t="shared" ca="1" si="35"/>
        <v>695.08095114219077</v>
      </c>
      <c r="AE15" s="25">
        <f t="shared" ca="1" si="35"/>
        <v>2242.9163938538572</v>
      </c>
      <c r="AF15" s="25">
        <f t="shared" ca="1" si="35"/>
        <v>2450.0162587877462</v>
      </c>
      <c r="AG15" s="25">
        <f t="shared" ca="1" si="35"/>
        <v>2623.3661237216352</v>
      </c>
      <c r="AH15" s="25">
        <f t="shared" ca="1" si="35"/>
        <v>2796.7159886555241</v>
      </c>
      <c r="AI15" s="25">
        <f t="shared" ca="1" si="35"/>
        <v>4344.5514313671911</v>
      </c>
      <c r="AJ15" s="25">
        <f t="shared" ca="1" si="35"/>
        <v>4517.90129630108</v>
      </c>
      <c r="AK15" s="25">
        <f t="shared" ca="1" si="35"/>
        <v>4691.251161234969</v>
      </c>
      <c r="AL15" s="25">
        <f t="shared" ca="1" si="35"/>
        <v>4864.601026168858</v>
      </c>
      <c r="AM15" s="25">
        <f t="shared" ca="1" si="35"/>
        <v>6530.3509883890492</v>
      </c>
      <c r="AN15" s="25">
        <f t="shared" ca="1" si="35"/>
        <v>6506.3615162223823</v>
      </c>
      <c r="AO15" s="25">
        <f t="shared" ca="1" si="35"/>
        <v>6491.3615162223823</v>
      </c>
      <c r="AP15" s="25">
        <f t="shared" ca="1" si="35"/>
        <v>6491.3615162223823</v>
      </c>
      <c r="AQ15" s="25">
        <f t="shared" ca="1" si="35"/>
        <v>6477.7534366390491</v>
      </c>
      <c r="AR15" s="25">
        <f t="shared" ca="1" si="35"/>
        <v>6468.7534366390491</v>
      </c>
      <c r="AS15" s="25">
        <f t="shared" ca="1" si="35"/>
        <v>6466.1336449723822</v>
      </c>
      <c r="AT15" s="25">
        <f t="shared" ca="1" si="35"/>
        <v>6466.1336449723822</v>
      </c>
      <c r="AU15" s="25">
        <f t="shared" ca="1" si="35"/>
        <v>6466.1336449723822</v>
      </c>
      <c r="AV15" s="25">
        <f t="shared" ca="1" si="35"/>
        <v>6466.1336449723822</v>
      </c>
      <c r="AW15" s="25">
        <f t="shared" ca="1" si="35"/>
        <v>6466.1336449723822</v>
      </c>
      <c r="AX15" s="25">
        <f t="shared" ca="1" si="35"/>
        <v>6466.1336449723822</v>
      </c>
      <c r="AY15" s="25">
        <f t="shared" ca="1" si="35"/>
        <v>6466.1336449723822</v>
      </c>
      <c r="AZ15" s="25">
        <f t="shared" ca="1" si="35"/>
        <v>6466.1336449723822</v>
      </c>
      <c r="BA15" s="25">
        <f t="shared" ca="1" si="35"/>
        <v>6466.1336449723822</v>
      </c>
      <c r="BB15" s="25">
        <f t="shared" ca="1" si="35"/>
        <v>6466.1336449723822</v>
      </c>
      <c r="BC15" s="25">
        <f t="shared" ca="1" si="35"/>
        <v>6466.1336449723822</v>
      </c>
      <c r="BD15" s="25">
        <f t="shared" ca="1" si="35"/>
        <v>6460.3379353890487</v>
      </c>
      <c r="BE15" s="25">
        <f t="shared" ca="1" si="35"/>
        <v>6456.3379353890487</v>
      </c>
      <c r="BF15" s="25">
        <f t="shared" ca="1" si="35"/>
        <v>6456.3379353890487</v>
      </c>
      <c r="BG15" s="25">
        <f t="shared" ca="1" si="35"/>
        <v>6456.3379353890487</v>
      </c>
      <c r="BH15" s="25">
        <f t="shared" ca="1" si="35"/>
        <v>6456.3379353890487</v>
      </c>
      <c r="BI15" s="25">
        <f t="shared" ca="1" si="35"/>
        <v>6456.3379353890487</v>
      </c>
      <c r="BJ15" s="25">
        <f t="shared" ca="1" si="35"/>
        <v>6453.972535389049</v>
      </c>
      <c r="BK15" s="25">
        <f t="shared" ca="1" si="35"/>
        <v>6446.972535389049</v>
      </c>
      <c r="BL15" s="25">
        <f t="shared" ca="1" si="35"/>
        <v>6446.972535389049</v>
      </c>
      <c r="BM15" s="25">
        <f t="shared" ca="1" si="35"/>
        <v>6446.972535389049</v>
      </c>
      <c r="BN15" s="25">
        <f t="shared" ca="1" si="35"/>
        <v>6446.972535389049</v>
      </c>
      <c r="BO15" s="25">
        <f t="shared" ca="1" si="35"/>
        <v>6446.972535389049</v>
      </c>
      <c r="BP15" s="25">
        <f t="shared" ca="1" si="35"/>
        <v>6446.972535389049</v>
      </c>
      <c r="BQ15" s="25">
        <f t="shared" ca="1" si="35"/>
        <v>6446.972535389049</v>
      </c>
      <c r="BR15" s="25">
        <f t="shared" ca="1" si="35"/>
        <v>6446.972535389049</v>
      </c>
      <c r="BS15" s="25">
        <f t="shared" ca="1" si="35"/>
        <v>6446.972535389049</v>
      </c>
      <c r="BT15" s="25">
        <f t="shared" ca="1" si="35"/>
        <v>6446.972535389049</v>
      </c>
      <c r="BU15" s="25">
        <f t="shared" ca="1" si="35"/>
        <v>6446.972535389049</v>
      </c>
      <c r="BV15" s="25">
        <f t="shared" ca="1" si="35"/>
        <v>6446.972535389049</v>
      </c>
      <c r="BW15" s="25">
        <f t="shared" ca="1" si="35"/>
        <v>6446.972535389049</v>
      </c>
      <c r="BX15" s="25">
        <f t="shared" ca="1" si="35"/>
        <v>6446.972535389049</v>
      </c>
      <c r="BY15" s="25">
        <f t="shared" ca="1" si="35"/>
        <v>6446.972535389049</v>
      </c>
      <c r="BZ15" s="25">
        <f t="shared" ca="1" si="35"/>
        <v>6446.972535389049</v>
      </c>
      <c r="CA15" s="25">
        <f t="shared" ca="1" si="35"/>
        <v>6446.972535389049</v>
      </c>
      <c r="CB15" s="25">
        <f t="shared" ref="CB15:CH15" ca="1" si="36">IF(CB$10="","",+SUM(CB$12,CB$13))</f>
        <v>6446.972535389049</v>
      </c>
      <c r="CC15" s="25">
        <f t="shared" ca="1" si="36"/>
        <v>6446.972535389049</v>
      </c>
      <c r="CD15" s="25">
        <f t="shared" ca="1" si="36"/>
        <v>6446.972535389049</v>
      </c>
      <c r="CE15" s="25">
        <f t="shared" ca="1" si="36"/>
        <v>6446.972535389049</v>
      </c>
      <c r="CF15" s="25">
        <f t="shared" ca="1" si="36"/>
        <v>6446.972535389049</v>
      </c>
      <c r="CG15" s="25">
        <f t="shared" ca="1" si="36"/>
        <v>6446.972535389049</v>
      </c>
      <c r="CH15" s="25">
        <f t="shared" ca="1" si="36"/>
        <v>6446.972535389049</v>
      </c>
      <c r="CJ15" s="25">
        <f t="shared" ca="1" si="26"/>
        <v>1218.7771269285715</v>
      </c>
      <c r="CK15" s="25">
        <f t="shared" ca="1" si="26"/>
        <v>31490.32142198486</v>
      </c>
      <c r="CL15" s="25">
        <f t="shared" ca="1" si="26"/>
        <v>109253.06570215344</v>
      </c>
      <c r="CM15" s="25">
        <f t="shared" ca="1" si="26"/>
        <v>186779.73407473869</v>
      </c>
      <c r="CN15" s="25">
        <f t="shared" ca="1" si="26"/>
        <v>264143.40449940728</v>
      </c>
      <c r="CO15" s="25">
        <f t="shared" ca="1" si="26"/>
        <v>341507.07492407586</v>
      </c>
      <c r="CQ15" s="25">
        <f t="shared" ref="CQ15:FB15" ca="1" si="37">IF(CQ$10="","",+SUM(CQ$12,CQ$13))</f>
        <v>111.19792</v>
      </c>
      <c r="CR15" s="25">
        <f t="shared" ca="1" si="37"/>
        <v>222.03640000000001</v>
      </c>
      <c r="CS15" s="25">
        <f t="shared" ca="1" si="37"/>
        <v>332.96454999999997</v>
      </c>
      <c r="CT15" s="25">
        <f t="shared" ca="1" si="37"/>
        <v>443.25664</v>
      </c>
      <c r="CU15" s="25">
        <f t="shared" ca="1" si="37"/>
        <v>553.56257000000005</v>
      </c>
      <c r="CV15" s="25">
        <f t="shared" ca="1" si="37"/>
        <v>655.17074000000002</v>
      </c>
      <c r="CW15" s="25">
        <f t="shared" ca="1" si="37"/>
        <v>756.77891000000011</v>
      </c>
      <c r="CX15" s="25">
        <f t="shared" ca="1" si="37"/>
        <v>857.45663999999999</v>
      </c>
      <c r="CY15" s="25">
        <f t="shared" ca="1" si="37"/>
        <v>949.12063000000012</v>
      </c>
      <c r="CZ15" s="25">
        <f t="shared" ca="1" si="37"/>
        <v>1040.84257</v>
      </c>
      <c r="DA15" s="25">
        <f t="shared" ca="1" si="37"/>
        <v>1130.3918832142858</v>
      </c>
      <c r="DB15" s="25">
        <f t="shared" ca="1" si="37"/>
        <v>1218.7771269285715</v>
      </c>
      <c r="DC15" s="25">
        <f t="shared" ca="1" si="37"/>
        <v>1393.8084832690956</v>
      </c>
      <c r="DD15" s="25">
        <f t="shared" ca="1" si="37"/>
        <v>1742.1897045435087</v>
      </c>
      <c r="DE15" s="25">
        <f t="shared" ca="1" si="37"/>
        <v>2263.9207907518103</v>
      </c>
      <c r="DF15" s="25">
        <f t="shared" ca="1" si="37"/>
        <v>2959.0017418940015</v>
      </c>
      <c r="DG15" s="25">
        <f t="shared" ca="1" si="37"/>
        <v>5201.9181357478592</v>
      </c>
      <c r="DH15" s="25">
        <f t="shared" ca="1" si="37"/>
        <v>7651.934394535605</v>
      </c>
      <c r="DI15" s="25">
        <f t="shared" ca="1" si="37"/>
        <v>10275.300518257241</v>
      </c>
      <c r="DJ15" s="25">
        <f t="shared" ca="1" si="37"/>
        <v>13072.016506912765</v>
      </c>
      <c r="DK15" s="25">
        <f t="shared" ca="1" si="37"/>
        <v>17416.567938279957</v>
      </c>
      <c r="DL15" s="25">
        <f t="shared" ca="1" si="37"/>
        <v>21934.469234581033</v>
      </c>
      <c r="DM15" s="25">
        <f t="shared" ca="1" si="37"/>
        <v>26625.720395816003</v>
      </c>
      <c r="DN15" s="25">
        <f t="shared" ca="1" si="37"/>
        <v>31490.32142198486</v>
      </c>
      <c r="DO15" s="25">
        <f t="shared" ca="1" si="37"/>
        <v>38020.672410373903</v>
      </c>
      <c r="DP15" s="25">
        <f t="shared" ca="1" si="37"/>
        <v>44527.03392659629</v>
      </c>
      <c r="DQ15" s="25">
        <f t="shared" ca="1" si="37"/>
        <v>51018.39544281867</v>
      </c>
      <c r="DR15" s="25">
        <f t="shared" ca="1" si="37"/>
        <v>57509.756959041049</v>
      </c>
      <c r="DS15" s="25">
        <f t="shared" ca="1" si="37"/>
        <v>63987.510395680103</v>
      </c>
      <c r="DT15" s="25">
        <f t="shared" ca="1" si="37"/>
        <v>70456.26383231915</v>
      </c>
      <c r="DU15" s="25">
        <f t="shared" ca="1" si="37"/>
        <v>76922.397477291524</v>
      </c>
      <c r="DV15" s="25">
        <f t="shared" ca="1" si="37"/>
        <v>83388.531122263914</v>
      </c>
      <c r="DW15" s="25">
        <f t="shared" ca="1" si="37"/>
        <v>89854.664767236289</v>
      </c>
      <c r="DX15" s="25">
        <f t="shared" ca="1" si="37"/>
        <v>96320.798412208678</v>
      </c>
      <c r="DY15" s="25">
        <f t="shared" ca="1" si="37"/>
        <v>102786.93205718107</v>
      </c>
      <c r="DZ15" s="25">
        <f t="shared" ca="1" si="37"/>
        <v>109253.06570215344</v>
      </c>
      <c r="EA15" s="25">
        <f t="shared" ca="1" si="37"/>
        <v>115719.19934712582</v>
      </c>
      <c r="EB15" s="25">
        <f t="shared" ca="1" si="37"/>
        <v>122185.33299209821</v>
      </c>
      <c r="EC15" s="25">
        <f t="shared" ca="1" si="37"/>
        <v>128651.46663707058</v>
      </c>
      <c r="ED15" s="25">
        <f t="shared" ca="1" si="37"/>
        <v>135117.60028204299</v>
      </c>
      <c r="EE15" s="25">
        <f t="shared" ca="1" si="37"/>
        <v>141583.73392701533</v>
      </c>
      <c r="EF15" s="25">
        <f t="shared" ca="1" si="37"/>
        <v>148044.07186240441</v>
      </c>
      <c r="EG15" s="25">
        <f t="shared" ca="1" si="37"/>
        <v>154500.40979779346</v>
      </c>
      <c r="EH15" s="25">
        <f t="shared" ca="1" si="37"/>
        <v>160956.74773318248</v>
      </c>
      <c r="EI15" s="25">
        <f t="shared" ca="1" si="37"/>
        <v>167413.08566857156</v>
      </c>
      <c r="EJ15" s="25">
        <f t="shared" ca="1" si="37"/>
        <v>173869.4236039606</v>
      </c>
      <c r="EK15" s="25">
        <f t="shared" ca="1" si="37"/>
        <v>180325.76153934962</v>
      </c>
      <c r="EL15" s="25">
        <f t="shared" ca="1" si="37"/>
        <v>186779.73407473869</v>
      </c>
      <c r="EM15" s="25">
        <f t="shared" ca="1" si="37"/>
        <v>193226.70661012773</v>
      </c>
      <c r="EN15" s="25">
        <f t="shared" ca="1" si="37"/>
        <v>199673.6791455168</v>
      </c>
      <c r="EO15" s="25">
        <f t="shared" ca="1" si="37"/>
        <v>206120.65168090584</v>
      </c>
      <c r="EP15" s="25">
        <f t="shared" ca="1" si="37"/>
        <v>212567.62421629488</v>
      </c>
      <c r="EQ15" s="25">
        <f t="shared" ca="1" si="37"/>
        <v>219014.59675168394</v>
      </c>
      <c r="ER15" s="25">
        <f t="shared" ca="1" si="37"/>
        <v>225461.56928707298</v>
      </c>
      <c r="ES15" s="25">
        <f t="shared" ca="1" si="37"/>
        <v>231908.54182246202</v>
      </c>
      <c r="ET15" s="25">
        <f t="shared" ca="1" si="37"/>
        <v>238355.51435785106</v>
      </c>
      <c r="EU15" s="25">
        <f t="shared" ca="1" si="37"/>
        <v>244802.48689324013</v>
      </c>
      <c r="EV15" s="25">
        <f t="shared" ca="1" si="37"/>
        <v>251249.45942862917</v>
      </c>
      <c r="EW15" s="25">
        <f t="shared" ca="1" si="37"/>
        <v>257696.43196401821</v>
      </c>
      <c r="EX15" s="25">
        <f t="shared" ca="1" si="37"/>
        <v>264143.40449940728</v>
      </c>
      <c r="EY15" s="25">
        <f t="shared" ca="1" si="37"/>
        <v>270590.37703479634</v>
      </c>
      <c r="EZ15" s="25">
        <f t="shared" ca="1" si="37"/>
        <v>277037.34957018535</v>
      </c>
      <c r="FA15" s="25">
        <f t="shared" ca="1" si="37"/>
        <v>283484.32210557442</v>
      </c>
      <c r="FB15" s="25">
        <f t="shared" ca="1" si="37"/>
        <v>289931.29464096343</v>
      </c>
      <c r="FC15" s="25">
        <f t="shared" ref="FC15:FJ15" ca="1" si="38">IF(FC$10="","",+SUM(FC$12,FC$13))</f>
        <v>296378.2671763525</v>
      </c>
      <c r="FD15" s="25">
        <f t="shared" ca="1" si="38"/>
        <v>302825.23971174157</v>
      </c>
      <c r="FE15" s="25">
        <f t="shared" ca="1" si="38"/>
        <v>309272.21224713058</v>
      </c>
      <c r="FF15" s="25">
        <f t="shared" ca="1" si="38"/>
        <v>315719.18478251965</v>
      </c>
      <c r="FG15" s="25">
        <f t="shared" ca="1" si="38"/>
        <v>322166.15731790871</v>
      </c>
      <c r="FH15" s="25">
        <f t="shared" ca="1" si="38"/>
        <v>328613.12985329772</v>
      </c>
      <c r="FI15" s="25">
        <f t="shared" ca="1" si="38"/>
        <v>335060.10238868679</v>
      </c>
      <c r="FJ15" s="25">
        <f t="shared" ca="1" si="38"/>
        <v>341507.07492407586</v>
      </c>
    </row>
    <row r="17" spans="2:166" ht="15" customHeight="1">
      <c r="B17" s="225">
        <v>67</v>
      </c>
      <c r="C17" s="318" t="s">
        <v>391</v>
      </c>
      <c r="D17" s="224" t="str">
        <f>INDEX('11_CATALOGO_CUENTAS'!$H$3:$H$85,$B17,1)</f>
        <v>MEJORAS EN PROP. ARRENDADAS</v>
      </c>
      <c r="E17" s="306"/>
      <c r="F17" s="306"/>
      <c r="G17" s="303"/>
      <c r="H17" s="25">
        <f t="shared" ref="H17:M25" ca="1" si="39">IF(OR(H$9="",H$10=""),"",SUM(OFFSET($O17,0,H$4-1,1,H$5-H$4+1)))</f>
        <v>31.43748333333334</v>
      </c>
      <c r="I17" s="25">
        <f t="shared" ca="1" si="39"/>
        <v>31.437500000000004</v>
      </c>
      <c r="J17" s="25">
        <f t="shared" ca="1" si="39"/>
        <v>15.718749999999998</v>
      </c>
      <c r="K17" s="25">
        <f t="shared" ca="1" si="39"/>
        <v>0</v>
      </c>
      <c r="L17" s="25">
        <f t="shared" ca="1" si="39"/>
        <v>0</v>
      </c>
      <c r="M17" s="25">
        <f t="shared" ca="1" si="39"/>
        <v>0</v>
      </c>
      <c r="O17" s="222">
        <v>2.6197900000000001</v>
      </c>
      <c r="P17" s="222">
        <v>2.6197900000000001</v>
      </c>
      <c r="Q17" s="222">
        <v>2.6197900000000001</v>
      </c>
      <c r="R17" s="222">
        <v>2.6197900000000001</v>
      </c>
      <c r="S17" s="222">
        <v>2.619790000000001</v>
      </c>
      <c r="T17" s="222">
        <v>2.6197899999999992</v>
      </c>
      <c r="U17" s="222">
        <v>2.6197899999999992</v>
      </c>
      <c r="V17" s="222">
        <v>2.619790000000001</v>
      </c>
      <c r="W17" s="222">
        <v>2.619790000000001</v>
      </c>
      <c r="X17" s="222">
        <v>2.619790000000001</v>
      </c>
      <c r="Y17" s="222">
        <v>2.6197916666666665</v>
      </c>
      <c r="Z17" s="222">
        <v>2.6197916666666665</v>
      </c>
      <c r="AA17" s="222">
        <v>2.6197916666666665</v>
      </c>
      <c r="AB17" s="222">
        <v>2.6197916666666665</v>
      </c>
      <c r="AC17" s="222">
        <v>2.6197916666666665</v>
      </c>
      <c r="AD17" s="222">
        <v>2.6197916666666665</v>
      </c>
      <c r="AE17" s="222">
        <v>2.6197916666666665</v>
      </c>
      <c r="AF17" s="222">
        <v>2.6197916666666665</v>
      </c>
      <c r="AG17" s="222">
        <v>2.6197916666666665</v>
      </c>
      <c r="AH17" s="222">
        <v>2.6197916666666665</v>
      </c>
      <c r="AI17" s="222">
        <v>2.6197916666666665</v>
      </c>
      <c r="AJ17" s="222">
        <v>2.6197916666666665</v>
      </c>
      <c r="AK17" s="222">
        <v>2.6197916666666665</v>
      </c>
      <c r="AL17" s="222">
        <v>2.6197916666666665</v>
      </c>
      <c r="AM17" s="222">
        <v>2.6197916666666665</v>
      </c>
      <c r="AN17" s="222">
        <v>2.6197916666666665</v>
      </c>
      <c r="AO17" s="222">
        <v>2.6197916666666665</v>
      </c>
      <c r="AP17" s="222">
        <v>2.6197916666666665</v>
      </c>
      <c r="AQ17" s="222">
        <v>2.6197916666666665</v>
      </c>
      <c r="AR17" s="222">
        <v>2.6197916666666665</v>
      </c>
      <c r="AS17" s="222"/>
      <c r="AT17" s="222"/>
      <c r="AU17" s="222"/>
      <c r="AV17" s="222"/>
      <c r="AW17" s="222"/>
      <c r="AX17" s="222"/>
      <c r="AY17" s="222"/>
      <c r="AZ17" s="222"/>
      <c r="BA17" s="222"/>
      <c r="BB17" s="222"/>
      <c r="BC17" s="222"/>
      <c r="BD17" s="222"/>
      <c r="BE17" s="222"/>
      <c r="BF17" s="222"/>
      <c r="BG17" s="222"/>
      <c r="BH17" s="222"/>
      <c r="BI17" s="222"/>
      <c r="BJ17" s="222"/>
      <c r="BK17" s="222"/>
      <c r="BL17" s="222"/>
      <c r="BM17" s="222"/>
      <c r="BN17" s="222"/>
      <c r="BO17" s="222"/>
      <c r="BP17" s="222"/>
      <c r="BQ17" s="222"/>
      <c r="BR17" s="222"/>
      <c r="BS17" s="222"/>
      <c r="BT17" s="222"/>
      <c r="BU17" s="222"/>
      <c r="BV17" s="222"/>
      <c r="BW17" s="222"/>
      <c r="BX17" s="222"/>
      <c r="BY17" s="222"/>
      <c r="BZ17" s="222"/>
      <c r="CA17" s="222"/>
      <c r="CB17" s="222"/>
      <c r="CC17" s="222"/>
      <c r="CD17" s="222"/>
      <c r="CE17" s="222"/>
      <c r="CF17" s="222"/>
      <c r="CG17" s="222"/>
      <c r="CH17" s="222"/>
      <c r="CJ17" s="25">
        <f t="shared" ref="CJ17:CO25" ca="1" si="40">IF(OR(CJ$9="",CJ$10=""),"",MAX(OFFSET($CQ17,0,CJ$4-1,1,CJ$5-CJ$4+1)))</f>
        <v>31.43748333333334</v>
      </c>
      <c r="CK17" s="25">
        <f t="shared" ca="1" si="40"/>
        <v>62.874983333333311</v>
      </c>
      <c r="CL17" s="25">
        <f t="shared" ca="1" si="40"/>
        <v>78.593733333333333</v>
      </c>
      <c r="CM17" s="25">
        <f t="shared" ca="1" si="40"/>
        <v>78.593733333333333</v>
      </c>
      <c r="CN17" s="25">
        <f t="shared" ca="1" si="40"/>
        <v>78.593733333333333</v>
      </c>
      <c r="CO17" s="25">
        <f t="shared" ca="1" si="40"/>
        <v>78.593733333333333</v>
      </c>
      <c r="CP17" s="222">
        <v>0</v>
      </c>
      <c r="CQ17" s="25">
        <f>IF(CQ$10="","",+$CP17+SUM($O17:O17))</f>
        <v>2.6197900000000001</v>
      </c>
      <c r="CR17" s="25">
        <f>IF(CR$10="","",+$CP17+SUM($O17:P17))</f>
        <v>5.2395800000000001</v>
      </c>
      <c r="CS17" s="25">
        <f>IF(CS$10="","",+$CP17+SUM($O17:Q17))</f>
        <v>7.8593700000000002</v>
      </c>
      <c r="CT17" s="25">
        <f>IF(CT$10="","",+$CP17+SUM($O17:R17))</f>
        <v>10.47916</v>
      </c>
      <c r="CU17" s="25">
        <f>IF(CU$10="","",+$CP17+SUM($O17:S17))</f>
        <v>13.098950000000002</v>
      </c>
      <c r="CV17" s="25">
        <f>IF(CV$10="","",+$CP17+SUM($O17:T17))</f>
        <v>15.71874</v>
      </c>
      <c r="CW17" s="25">
        <f>IF(CW$10="","",+$CP17+SUM($O17:U17))</f>
        <v>18.338529999999999</v>
      </c>
      <c r="CX17" s="25">
        <f>IF(CX$10="","",+$CP17+SUM($O17:V17))</f>
        <v>20.958320000000001</v>
      </c>
      <c r="CY17" s="25">
        <f>IF(CY$10="","",+$CP17+SUM($O17:W17))</f>
        <v>23.578110000000002</v>
      </c>
      <c r="CZ17" s="25">
        <f>IF(CZ$10="","",+$CP17+SUM($O17:X17))</f>
        <v>26.197900000000004</v>
      </c>
      <c r="DA17" s="25">
        <f>IF(DA$10="","",+$CP17+SUM($O17:Y17))</f>
        <v>28.817691666666672</v>
      </c>
      <c r="DB17" s="25">
        <f>IF(DB$10="","",+$CP17+SUM($O17:Z17))</f>
        <v>31.43748333333334</v>
      </c>
      <c r="DC17" s="25">
        <f>IF(DC$10="","",+$CP17+SUM($O17:AA17))</f>
        <v>34.057275000000004</v>
      </c>
      <c r="DD17" s="25">
        <f>IF(DD$10="","",+$CP17+SUM($O17:AB17))</f>
        <v>36.677066666666668</v>
      </c>
      <c r="DE17" s="25">
        <f>IF(DE$10="","",+$CP17+SUM($O17:AC17))</f>
        <v>39.296858333333333</v>
      </c>
      <c r="DF17" s="25">
        <f>IF(DF$10="","",+$CP17+SUM($O17:AD17))</f>
        <v>41.916649999999997</v>
      </c>
      <c r="DG17" s="25">
        <f>IF(DG$10="","",+$CP17+SUM($O17:AE17))</f>
        <v>44.536441666666661</v>
      </c>
      <c r="DH17" s="25">
        <f>IF(DH$10="","",+$CP17+SUM($O17:AF17))</f>
        <v>47.156233333333326</v>
      </c>
      <c r="DI17" s="25">
        <f>IF(DI$10="","",+$CP17+SUM($O17:AG17))</f>
        <v>49.77602499999999</v>
      </c>
      <c r="DJ17" s="25">
        <f>IF(DJ$10="","",+$CP17+SUM($O17:AH17))</f>
        <v>52.395816666666654</v>
      </c>
      <c r="DK17" s="25">
        <f>IF(DK$10="","",+$CP17+SUM($O17:AI17))</f>
        <v>55.015608333333319</v>
      </c>
      <c r="DL17" s="25">
        <f>IF(DL$10="","",+$CP17+SUM($O17:AJ17))</f>
        <v>57.635399999999983</v>
      </c>
      <c r="DM17" s="25">
        <f>IF(DM$10="","",+$CP17+SUM($O17:AK17))</f>
        <v>60.255191666666647</v>
      </c>
      <c r="DN17" s="25">
        <f>IF(DN$10="","",+$CP17+SUM($O17:AL17))</f>
        <v>62.874983333333311</v>
      </c>
      <c r="DO17" s="25">
        <f>IF(DO$10="","",+$CP17+SUM($O17:AM17))</f>
        <v>65.494774999999976</v>
      </c>
      <c r="DP17" s="25">
        <f>IF(DP$10="","",+$CP17+SUM($O17:AN17))</f>
        <v>68.114566666666647</v>
      </c>
      <c r="DQ17" s="25">
        <f>IF(DQ$10="","",+$CP17+SUM($O17:AO17))</f>
        <v>70.734358333333319</v>
      </c>
      <c r="DR17" s="25">
        <f>IF(DR$10="","",+$CP17+SUM($O17:AP17))</f>
        <v>73.35414999999999</v>
      </c>
      <c r="DS17" s="25">
        <f>IF(DS$10="","",+$CP17+SUM($O17:AQ17))</f>
        <v>75.973941666666661</v>
      </c>
      <c r="DT17" s="25">
        <f>IF(DT$10="","",+$CP17+SUM($O17:AR17))</f>
        <v>78.593733333333333</v>
      </c>
      <c r="DU17" s="25">
        <f>IF(DU$10="","",+$CP17+SUM($O17:AS17))</f>
        <v>78.593733333333333</v>
      </c>
      <c r="DV17" s="25">
        <f>IF(DV$10="","",+$CP17+SUM($O17:AT17))</f>
        <v>78.593733333333333</v>
      </c>
      <c r="DW17" s="25">
        <f>IF(DW$10="","",+$CP17+SUM($O17:AU17))</f>
        <v>78.593733333333333</v>
      </c>
      <c r="DX17" s="25">
        <f>IF(DX$10="","",+$CP17+SUM($O17:AV17))</f>
        <v>78.593733333333333</v>
      </c>
      <c r="DY17" s="25">
        <f>IF(DY$10="","",+$CP17+SUM($O17:AW17))</f>
        <v>78.593733333333333</v>
      </c>
      <c r="DZ17" s="25">
        <f>IF(DZ$10="","",+$CP17+SUM($O17:AX17))</f>
        <v>78.593733333333333</v>
      </c>
      <c r="EA17" s="25">
        <f>IF(EA$10="","",+$CP17+SUM($O17:AY17))</f>
        <v>78.593733333333333</v>
      </c>
      <c r="EB17" s="25">
        <f>IF(EB$10="","",+$CP17+SUM($O17:AZ17))</f>
        <v>78.593733333333333</v>
      </c>
      <c r="EC17" s="25">
        <f>IF(EC$10="","",+$CP17+SUM($O17:BA17))</f>
        <v>78.593733333333333</v>
      </c>
      <c r="ED17" s="25">
        <f>IF(ED$10="","",+$CP17+SUM($O17:BB17))</f>
        <v>78.593733333333333</v>
      </c>
      <c r="EE17" s="25">
        <f>IF(EE$10="","",+$CP17+SUM($O17:BC17))</f>
        <v>78.593733333333333</v>
      </c>
      <c r="EF17" s="25">
        <f>IF(EF$10="","",+$CP17+SUM($O17:BD17))</f>
        <v>78.593733333333333</v>
      </c>
      <c r="EG17" s="25">
        <f>IF(EG$10="","",+$CP17+SUM($O17:BE17))</f>
        <v>78.593733333333333</v>
      </c>
      <c r="EH17" s="25">
        <f>IF(EH$10="","",+$CP17+SUM($O17:BF17))</f>
        <v>78.593733333333333</v>
      </c>
      <c r="EI17" s="25">
        <f>IF(EI$10="","",+$CP17+SUM($O17:BG17))</f>
        <v>78.593733333333333</v>
      </c>
      <c r="EJ17" s="25">
        <f>IF(EJ$10="","",+$CP17+SUM($O17:BH17))</f>
        <v>78.593733333333333</v>
      </c>
      <c r="EK17" s="25">
        <f>IF(EK$10="","",+$CP17+SUM($O17:BI17))</f>
        <v>78.593733333333333</v>
      </c>
      <c r="EL17" s="25">
        <f>IF(EL$10="","",+$CP17+SUM($O17:BJ17))</f>
        <v>78.593733333333333</v>
      </c>
      <c r="EM17" s="25">
        <f>IF(EM$10="","",+$CP17+SUM($O17:BK17))</f>
        <v>78.593733333333333</v>
      </c>
      <c r="EN17" s="25">
        <f>IF(EN$10="","",+$CP17+SUM($O17:BL17))</f>
        <v>78.593733333333333</v>
      </c>
      <c r="EO17" s="25">
        <f>IF(EO$10="","",+$CP17+SUM($O17:BM17))</f>
        <v>78.593733333333333</v>
      </c>
      <c r="EP17" s="25">
        <f>IF(EP$10="","",+$CP17+SUM($O17:BN17))</f>
        <v>78.593733333333333</v>
      </c>
      <c r="EQ17" s="25">
        <f>IF(EQ$10="","",+$CP17+SUM($O17:BO17))</f>
        <v>78.593733333333333</v>
      </c>
      <c r="ER17" s="25">
        <f>IF(ER$10="","",+$CP17+SUM($O17:BP17))</f>
        <v>78.593733333333333</v>
      </c>
      <c r="ES17" s="25">
        <f>IF(ES$10="","",+$CP17+SUM($O17:BQ17))</f>
        <v>78.593733333333333</v>
      </c>
      <c r="ET17" s="25">
        <f>IF(ET$10="","",+$CP17+SUM($O17:BR17))</f>
        <v>78.593733333333333</v>
      </c>
      <c r="EU17" s="25">
        <f>IF(EU$10="","",+$CP17+SUM($O17:BS17))</f>
        <v>78.593733333333333</v>
      </c>
      <c r="EV17" s="25">
        <f>IF(EV$10="","",+$CP17+SUM($O17:BT17))</f>
        <v>78.593733333333333</v>
      </c>
      <c r="EW17" s="25">
        <f>IF(EW$10="","",+$CP17+SUM($O17:BU17))</f>
        <v>78.593733333333333</v>
      </c>
      <c r="EX17" s="25">
        <f>IF(EX$10="","",+$CP17+SUM($O17:BV17))</f>
        <v>78.593733333333333</v>
      </c>
      <c r="EY17" s="25">
        <f>IF(EY$10="","",+$CP17+SUM($O17:BW17))</f>
        <v>78.593733333333333</v>
      </c>
      <c r="EZ17" s="25">
        <f>IF(EZ$10="","",+$CP17+SUM($O17:BX17))</f>
        <v>78.593733333333333</v>
      </c>
      <c r="FA17" s="25">
        <f>IF(FA$10="","",+$CP17+SUM($O17:BY17))</f>
        <v>78.593733333333333</v>
      </c>
      <c r="FB17" s="25">
        <f>IF(FB$10="","",+$CP17+SUM($O17:BZ17))</f>
        <v>78.593733333333333</v>
      </c>
      <c r="FC17" s="25">
        <f>IF(FC$10="","",+$CP17+SUM($O17:CA17))</f>
        <v>78.593733333333333</v>
      </c>
      <c r="FD17" s="25">
        <f>IF(FD$10="","",+$CP17+SUM($O17:CB17))</f>
        <v>78.593733333333333</v>
      </c>
      <c r="FE17" s="25">
        <f>IF(FE$10="","",+$CP17+SUM($O17:CC17))</f>
        <v>78.593733333333333</v>
      </c>
      <c r="FF17" s="25">
        <f>IF(FF$10="","",+$CP17+SUM($O17:CD17))</f>
        <v>78.593733333333333</v>
      </c>
      <c r="FG17" s="25">
        <f>IF(FG$10="","",+$CP17+SUM($O17:CE17))</f>
        <v>78.593733333333333</v>
      </c>
      <c r="FH17" s="25">
        <f>IF(FH$10="","",+$CP17+SUM($O17:CF17))</f>
        <v>78.593733333333333</v>
      </c>
      <c r="FI17" s="25">
        <f>IF(FI$10="","",+$CP17+SUM($O17:CG17))</f>
        <v>78.593733333333333</v>
      </c>
      <c r="FJ17" s="25">
        <f>IF(FJ$10="","",+$CP17+SUM($O17:CH17))</f>
        <v>78.593733333333333</v>
      </c>
    </row>
    <row r="18" spans="2:166" ht="15" customHeight="1">
      <c r="B18" s="225">
        <v>68</v>
      </c>
      <c r="C18" s="318" t="s">
        <v>391</v>
      </c>
      <c r="D18" s="224" t="str">
        <f>INDEX('11_CATALOGO_CUENTAS'!$H$3:$H$85,$B18,1)</f>
        <v>MOBILIARIOS Y EQUIPOS</v>
      </c>
      <c r="E18" s="306"/>
      <c r="F18" s="306"/>
      <c r="G18" s="303"/>
      <c r="H18" s="25">
        <f t="shared" ca="1" si="39"/>
        <v>129.72435916666669</v>
      </c>
      <c r="I18" s="25">
        <f t="shared" ca="1" si="39"/>
        <v>117.54851500000017</v>
      </c>
      <c r="J18" s="25">
        <f t="shared" ca="1" si="39"/>
        <v>117.54851500000018</v>
      </c>
      <c r="K18" s="25">
        <f t="shared" ca="1" si="39"/>
        <v>52.978547916666734</v>
      </c>
      <c r="L18" s="25">
        <f t="shared" ca="1" si="39"/>
        <v>0</v>
      </c>
      <c r="M18" s="25">
        <f t="shared" ca="1" si="39"/>
        <v>0</v>
      </c>
      <c r="O18" s="222">
        <v>12.20392</v>
      </c>
      <c r="P18" s="222">
        <v>12.20392</v>
      </c>
      <c r="Q18" s="222">
        <v>12.203920000000002</v>
      </c>
      <c r="R18" s="222">
        <v>11.53082</v>
      </c>
      <c r="S18" s="222">
        <v>11.142549999999996</v>
      </c>
      <c r="T18" s="222">
        <v>10.278230000000002</v>
      </c>
      <c r="U18" s="222">
        <v>10.278229999999995</v>
      </c>
      <c r="V18" s="222">
        <v>10.305710000000007</v>
      </c>
      <c r="W18" s="222">
        <v>10.026209999999992</v>
      </c>
      <c r="X18" s="222">
        <v>9.9594300000000082</v>
      </c>
      <c r="Y18" s="222">
        <v>9.7957095833333465</v>
      </c>
      <c r="Z18" s="222">
        <v>9.7957095833333465</v>
      </c>
      <c r="AA18" s="222">
        <v>9.7957095833333465</v>
      </c>
      <c r="AB18" s="222">
        <v>9.7957095833333465</v>
      </c>
      <c r="AC18" s="222">
        <v>9.7957095833333465</v>
      </c>
      <c r="AD18" s="222">
        <v>9.7957095833333465</v>
      </c>
      <c r="AE18" s="222">
        <v>9.7957095833333465</v>
      </c>
      <c r="AF18" s="222">
        <v>9.7957095833333465</v>
      </c>
      <c r="AG18" s="222">
        <v>9.7957095833333465</v>
      </c>
      <c r="AH18" s="222">
        <v>9.7957095833333465</v>
      </c>
      <c r="AI18" s="222">
        <v>9.7957095833333465</v>
      </c>
      <c r="AJ18" s="222">
        <v>9.7957095833333465</v>
      </c>
      <c r="AK18" s="222">
        <v>9.7957095833333465</v>
      </c>
      <c r="AL18" s="222">
        <v>9.7957095833333465</v>
      </c>
      <c r="AM18" s="222">
        <v>9.7957095833333501</v>
      </c>
      <c r="AN18" s="222">
        <v>9.7957095833333465</v>
      </c>
      <c r="AO18" s="222">
        <v>9.7957095833333465</v>
      </c>
      <c r="AP18" s="222">
        <v>9.7957095833333465</v>
      </c>
      <c r="AQ18" s="222">
        <v>9.7957095833333465</v>
      </c>
      <c r="AR18" s="222">
        <v>9.7957095833333465</v>
      </c>
      <c r="AS18" s="222">
        <v>9.7957095833333465</v>
      </c>
      <c r="AT18" s="222">
        <v>9.7957095833333465</v>
      </c>
      <c r="AU18" s="222">
        <v>9.7957095833333465</v>
      </c>
      <c r="AV18" s="222">
        <v>9.7957095833333465</v>
      </c>
      <c r="AW18" s="222">
        <v>9.7957095833333465</v>
      </c>
      <c r="AX18" s="222">
        <v>9.7957095833333465</v>
      </c>
      <c r="AY18" s="222">
        <v>9.7957095833333465</v>
      </c>
      <c r="AZ18" s="222">
        <v>9.7957095833333465</v>
      </c>
      <c r="BA18" s="222">
        <v>9.7957095833333465</v>
      </c>
      <c r="BB18" s="222">
        <v>9.7957095833333465</v>
      </c>
      <c r="BC18" s="222">
        <v>9.7957095833333465</v>
      </c>
      <c r="BD18" s="222">
        <v>4</v>
      </c>
      <c r="BE18" s="222"/>
      <c r="BF18" s="222"/>
      <c r="BG18" s="222"/>
      <c r="BH18" s="222"/>
      <c r="BI18" s="222"/>
      <c r="BJ18" s="222"/>
      <c r="BK18" s="222"/>
      <c r="BL18" s="222"/>
      <c r="BM18" s="222"/>
      <c r="BN18" s="222"/>
      <c r="BO18" s="222"/>
      <c r="BP18" s="222"/>
      <c r="BQ18" s="222"/>
      <c r="BR18" s="222"/>
      <c r="BS18" s="222"/>
      <c r="BT18" s="222"/>
      <c r="BU18" s="222"/>
      <c r="BV18" s="222"/>
      <c r="BW18" s="222"/>
      <c r="BX18" s="222"/>
      <c r="BY18" s="222"/>
      <c r="BZ18" s="222"/>
      <c r="CA18" s="222"/>
      <c r="CB18" s="222"/>
      <c r="CC18" s="222"/>
      <c r="CD18" s="222"/>
      <c r="CE18" s="222"/>
      <c r="CF18" s="222"/>
      <c r="CG18" s="222"/>
      <c r="CH18" s="222"/>
      <c r="CJ18" s="25">
        <f t="shared" ca="1" si="40"/>
        <v>129.72435916666669</v>
      </c>
      <c r="CK18" s="25">
        <f t="shared" ca="1" si="40"/>
        <v>247.27287416666687</v>
      </c>
      <c r="CL18" s="25">
        <f t="shared" ca="1" si="40"/>
        <v>364.82138916666707</v>
      </c>
      <c r="CM18" s="25">
        <f t="shared" ca="1" si="40"/>
        <v>417.79993708333382</v>
      </c>
      <c r="CN18" s="25">
        <f t="shared" ca="1" si="40"/>
        <v>417.79993708333382</v>
      </c>
      <c r="CO18" s="25">
        <f t="shared" ca="1" si="40"/>
        <v>417.79993708333382</v>
      </c>
      <c r="CP18" s="222">
        <v>0</v>
      </c>
      <c r="CQ18" s="25">
        <f>IF(CQ$10="","",+$CP18+SUM($O18:O18))</f>
        <v>12.20392</v>
      </c>
      <c r="CR18" s="25">
        <f>IF(CR$10="","",+$CP18+SUM($O18:P18))</f>
        <v>24.40784</v>
      </c>
      <c r="CS18" s="25">
        <f>IF(CS$10="","",+$CP18+SUM($O18:Q18))</f>
        <v>36.611760000000004</v>
      </c>
      <c r="CT18" s="25">
        <f>IF(CT$10="","",+$CP18+SUM($O18:R18))</f>
        <v>48.142580000000002</v>
      </c>
      <c r="CU18" s="25">
        <f>IF(CU$10="","",+$CP18+SUM($O18:S18))</f>
        <v>59.285129999999995</v>
      </c>
      <c r="CV18" s="25">
        <f>IF(CV$10="","",+$CP18+SUM($O18:T18))</f>
        <v>69.563360000000003</v>
      </c>
      <c r="CW18" s="25">
        <f>IF(CW$10="","",+$CP18+SUM($O18:U18))</f>
        <v>79.841589999999997</v>
      </c>
      <c r="CX18" s="25">
        <f>IF(CX$10="","",+$CP18+SUM($O18:V18))</f>
        <v>90.147300000000001</v>
      </c>
      <c r="CY18" s="25">
        <f>IF(CY$10="","",+$CP18+SUM($O18:W18))</f>
        <v>100.17350999999999</v>
      </c>
      <c r="CZ18" s="25">
        <f>IF(CZ$10="","",+$CP18+SUM($O18:X18))</f>
        <v>110.13294</v>
      </c>
      <c r="DA18" s="25">
        <f>IF(DA$10="","",+$CP18+SUM($O18:Y18))</f>
        <v>119.92864958333335</v>
      </c>
      <c r="DB18" s="25">
        <f>IF(DB$10="","",+$CP18+SUM($O18:Z18))</f>
        <v>129.72435916666669</v>
      </c>
      <c r="DC18" s="25">
        <f>IF(DC$10="","",+$CP18+SUM($O18:AA18))</f>
        <v>139.52006875000004</v>
      </c>
      <c r="DD18" s="25">
        <f>IF(DD$10="","",+$CP18+SUM($O18:AB18))</f>
        <v>149.31577833333338</v>
      </c>
      <c r="DE18" s="25">
        <f>IF(DE$10="","",+$CP18+SUM($O18:AC18))</f>
        <v>159.11148791666673</v>
      </c>
      <c r="DF18" s="25">
        <f>IF(DF$10="","",+$CP18+SUM($O18:AD18))</f>
        <v>168.90719750000008</v>
      </c>
      <c r="DG18" s="25">
        <f>IF(DG$10="","",+$CP18+SUM($O18:AE18))</f>
        <v>178.70290708333343</v>
      </c>
      <c r="DH18" s="25">
        <f>IF(DH$10="","",+$CP18+SUM($O18:AF18))</f>
        <v>188.49861666666678</v>
      </c>
      <c r="DI18" s="25">
        <f>IF(DI$10="","",+$CP18+SUM($O18:AG18))</f>
        <v>198.29432625000013</v>
      </c>
      <c r="DJ18" s="25">
        <f>IF(DJ$10="","",+$CP18+SUM($O18:AH18))</f>
        <v>208.09003583333347</v>
      </c>
      <c r="DK18" s="25">
        <f>IF(DK$10="","",+$CP18+SUM($O18:AI18))</f>
        <v>217.88574541666682</v>
      </c>
      <c r="DL18" s="25">
        <f>IF(DL$10="","",+$CP18+SUM($O18:AJ18))</f>
        <v>227.68145500000017</v>
      </c>
      <c r="DM18" s="25">
        <f>IF(DM$10="","",+$CP18+SUM($O18:AK18))</f>
        <v>237.47716458333352</v>
      </c>
      <c r="DN18" s="25">
        <f>IF(DN$10="","",+$CP18+SUM($O18:AL18))</f>
        <v>247.27287416666687</v>
      </c>
      <c r="DO18" s="25">
        <f>IF(DO$10="","",+$CP18+SUM($O18:AM18))</f>
        <v>257.06858375000024</v>
      </c>
      <c r="DP18" s="25">
        <f>IF(DP$10="","",+$CP18+SUM($O18:AN18))</f>
        <v>266.86429333333359</v>
      </c>
      <c r="DQ18" s="25">
        <f>IF(DQ$10="","",+$CP18+SUM($O18:AO18))</f>
        <v>276.66000291666694</v>
      </c>
      <c r="DR18" s="25">
        <f>IF(DR$10="","",+$CP18+SUM($O18:AP18))</f>
        <v>286.45571250000029</v>
      </c>
      <c r="DS18" s="25">
        <f>IF(DS$10="","",+$CP18+SUM($O18:AQ18))</f>
        <v>296.25142208333364</v>
      </c>
      <c r="DT18" s="25">
        <f>IF(DT$10="","",+$CP18+SUM($O18:AR18))</f>
        <v>306.04713166666698</v>
      </c>
      <c r="DU18" s="25">
        <f>IF(DU$10="","",+$CP18+SUM($O18:AS18))</f>
        <v>315.84284125000033</v>
      </c>
      <c r="DV18" s="25">
        <f>IF(DV$10="","",+$CP18+SUM($O18:AT18))</f>
        <v>325.63855083333368</v>
      </c>
      <c r="DW18" s="25">
        <f>IF(DW$10="","",+$CP18+SUM($O18:AU18))</f>
        <v>335.43426041666703</v>
      </c>
      <c r="DX18" s="25">
        <f>IF(DX$10="","",+$CP18+SUM($O18:AV18))</f>
        <v>345.22997000000038</v>
      </c>
      <c r="DY18" s="25">
        <f>IF(DY$10="","",+$CP18+SUM($O18:AW18))</f>
        <v>355.02567958333373</v>
      </c>
      <c r="DZ18" s="25">
        <f>IF(DZ$10="","",+$CP18+SUM($O18:AX18))</f>
        <v>364.82138916666707</v>
      </c>
      <c r="EA18" s="25">
        <f>IF(EA$10="","",+$CP18+SUM($O18:AY18))</f>
        <v>374.61709875000042</v>
      </c>
      <c r="EB18" s="25">
        <f>IF(EB$10="","",+$CP18+SUM($O18:AZ18))</f>
        <v>384.41280833333377</v>
      </c>
      <c r="EC18" s="25">
        <f>IF(EC$10="","",+$CP18+SUM($O18:BA18))</f>
        <v>394.20851791666712</v>
      </c>
      <c r="ED18" s="25">
        <f>IF(ED$10="","",+$CP18+SUM($O18:BB18))</f>
        <v>404.00422750000047</v>
      </c>
      <c r="EE18" s="25">
        <f>IF(EE$10="","",+$CP18+SUM($O18:BC18))</f>
        <v>413.79993708333382</v>
      </c>
      <c r="EF18" s="25">
        <f>IF(EF$10="","",+$CP18+SUM($O18:BD18))</f>
        <v>417.79993708333382</v>
      </c>
      <c r="EG18" s="25">
        <f>IF(EG$10="","",+$CP18+SUM($O18:BE18))</f>
        <v>417.79993708333382</v>
      </c>
      <c r="EH18" s="25">
        <f>IF(EH$10="","",+$CP18+SUM($O18:BF18))</f>
        <v>417.79993708333382</v>
      </c>
      <c r="EI18" s="25">
        <f>IF(EI$10="","",+$CP18+SUM($O18:BG18))</f>
        <v>417.79993708333382</v>
      </c>
      <c r="EJ18" s="25">
        <f>IF(EJ$10="","",+$CP18+SUM($O18:BH18))</f>
        <v>417.79993708333382</v>
      </c>
      <c r="EK18" s="25">
        <f>IF(EK$10="","",+$CP18+SUM($O18:BI18))</f>
        <v>417.79993708333382</v>
      </c>
      <c r="EL18" s="25">
        <f>IF(EL$10="","",+$CP18+SUM($O18:BJ18))</f>
        <v>417.79993708333382</v>
      </c>
      <c r="EM18" s="25">
        <f>IF(EM$10="","",+$CP18+SUM($O18:BK18))</f>
        <v>417.79993708333382</v>
      </c>
      <c r="EN18" s="25">
        <f>IF(EN$10="","",+$CP18+SUM($O18:BL18))</f>
        <v>417.79993708333382</v>
      </c>
      <c r="EO18" s="25">
        <f>IF(EO$10="","",+$CP18+SUM($O18:BM18))</f>
        <v>417.79993708333382</v>
      </c>
      <c r="EP18" s="25">
        <f>IF(EP$10="","",+$CP18+SUM($O18:BN18))</f>
        <v>417.79993708333382</v>
      </c>
      <c r="EQ18" s="25">
        <f>IF(EQ$10="","",+$CP18+SUM($O18:BO18))</f>
        <v>417.79993708333382</v>
      </c>
      <c r="ER18" s="25">
        <f>IF(ER$10="","",+$CP18+SUM($O18:BP18))</f>
        <v>417.79993708333382</v>
      </c>
      <c r="ES18" s="25">
        <f>IF(ES$10="","",+$CP18+SUM($O18:BQ18))</f>
        <v>417.79993708333382</v>
      </c>
      <c r="ET18" s="25">
        <f>IF(ET$10="","",+$CP18+SUM($O18:BR18))</f>
        <v>417.79993708333382</v>
      </c>
      <c r="EU18" s="25">
        <f>IF(EU$10="","",+$CP18+SUM($O18:BS18))</f>
        <v>417.79993708333382</v>
      </c>
      <c r="EV18" s="25">
        <f>IF(EV$10="","",+$CP18+SUM($O18:BT18))</f>
        <v>417.79993708333382</v>
      </c>
      <c r="EW18" s="25">
        <f>IF(EW$10="","",+$CP18+SUM($O18:BU18))</f>
        <v>417.79993708333382</v>
      </c>
      <c r="EX18" s="25">
        <f>IF(EX$10="","",+$CP18+SUM($O18:BV18))</f>
        <v>417.79993708333382</v>
      </c>
      <c r="EY18" s="25">
        <f>IF(EY$10="","",+$CP18+SUM($O18:BW18))</f>
        <v>417.79993708333382</v>
      </c>
      <c r="EZ18" s="25">
        <f>IF(EZ$10="","",+$CP18+SUM($O18:BX18))</f>
        <v>417.79993708333382</v>
      </c>
      <c r="FA18" s="25">
        <f>IF(FA$10="","",+$CP18+SUM($O18:BY18))</f>
        <v>417.79993708333382</v>
      </c>
      <c r="FB18" s="25">
        <f>IF(FB$10="","",+$CP18+SUM($O18:BZ18))</f>
        <v>417.79993708333382</v>
      </c>
      <c r="FC18" s="25">
        <f>IF(FC$10="","",+$CP18+SUM($O18:CA18))</f>
        <v>417.79993708333382</v>
      </c>
      <c r="FD18" s="25">
        <f>IF(FD$10="","",+$CP18+SUM($O18:CB18))</f>
        <v>417.79993708333382</v>
      </c>
      <c r="FE18" s="25">
        <f>IF(FE$10="","",+$CP18+SUM($O18:CC18))</f>
        <v>417.79993708333382</v>
      </c>
      <c r="FF18" s="25">
        <f>IF(FF$10="","",+$CP18+SUM($O18:CD18))</f>
        <v>417.79993708333382</v>
      </c>
      <c r="FG18" s="25">
        <f>IF(FG$10="","",+$CP18+SUM($O18:CE18))</f>
        <v>417.79993708333382</v>
      </c>
      <c r="FH18" s="25">
        <f>IF(FH$10="","",+$CP18+SUM($O18:CF18))</f>
        <v>417.79993708333382</v>
      </c>
      <c r="FI18" s="25">
        <f>IF(FI$10="","",+$CP18+SUM($O18:CG18))</f>
        <v>417.79993708333382</v>
      </c>
      <c r="FJ18" s="25">
        <f>IF(FJ$10="","",+$CP18+SUM($O18:CH18))</f>
        <v>417.79993708333382</v>
      </c>
    </row>
    <row r="19" spans="2:166" ht="15" customHeight="1">
      <c r="B19" s="225">
        <v>69</v>
      </c>
      <c r="C19" s="318" t="s">
        <v>391</v>
      </c>
      <c r="D19" s="224" t="str">
        <f>INDEX('11_CATALOGO_CUENTAS'!$H$3:$H$85,$B19,1)</f>
        <v>HARDWARE</v>
      </c>
      <c r="E19" s="306"/>
      <c r="F19" s="306"/>
      <c r="G19" s="303"/>
      <c r="H19" s="25">
        <f t="shared" ca="1" si="39"/>
        <v>307.33810866666664</v>
      </c>
      <c r="I19" s="25">
        <f t="shared" ca="1" si="39"/>
        <v>271.29695499999946</v>
      </c>
      <c r="J19" s="25">
        <f t="shared" ca="1" si="39"/>
        <v>99.432318333333171</v>
      </c>
      <c r="K19" s="25">
        <f t="shared" ca="1" si="39"/>
        <v>0</v>
      </c>
      <c r="L19" s="25">
        <f t="shared" ca="1" si="39"/>
        <v>0</v>
      </c>
      <c r="M19" s="25">
        <f t="shared" ca="1" si="39"/>
        <v>0</v>
      </c>
      <c r="O19" s="222">
        <v>26.153009999999998</v>
      </c>
      <c r="P19" s="222">
        <v>25.731860000000005</v>
      </c>
      <c r="Q19" s="222">
        <v>25.821529999999992</v>
      </c>
      <c r="R19" s="222">
        <v>25.928400000000007</v>
      </c>
      <c r="S19" s="222">
        <v>26.330509999999993</v>
      </c>
      <c r="T19" s="222">
        <v>26.878839999999997</v>
      </c>
      <c r="U19" s="222">
        <v>26.878839999999997</v>
      </c>
      <c r="V19" s="222">
        <v>25.920920000000013</v>
      </c>
      <c r="W19" s="222">
        <v>25.594619999999995</v>
      </c>
      <c r="X19" s="222">
        <v>25.719350000000006</v>
      </c>
      <c r="Y19" s="222">
        <v>23.772149083333293</v>
      </c>
      <c r="Z19" s="222">
        <v>22.608079583333293</v>
      </c>
      <c r="AA19" s="222">
        <v>22.608079583333293</v>
      </c>
      <c r="AB19" s="222">
        <v>22.608079583333293</v>
      </c>
      <c r="AC19" s="222">
        <v>22.608079583333293</v>
      </c>
      <c r="AD19" s="222">
        <v>22.608079583333293</v>
      </c>
      <c r="AE19" s="222">
        <v>22.608079583333293</v>
      </c>
      <c r="AF19" s="222">
        <v>22.608079583333293</v>
      </c>
      <c r="AG19" s="222">
        <v>22.608079583333293</v>
      </c>
      <c r="AH19" s="222">
        <v>22.608079583333293</v>
      </c>
      <c r="AI19" s="222">
        <v>22.608079583333293</v>
      </c>
      <c r="AJ19" s="222">
        <v>22.608079583333293</v>
      </c>
      <c r="AK19" s="222">
        <v>22.608079583333293</v>
      </c>
      <c r="AL19" s="222">
        <v>22.608079583333293</v>
      </c>
      <c r="AM19" s="222">
        <v>22.608079583333293</v>
      </c>
      <c r="AN19" s="222">
        <v>22.608079583333293</v>
      </c>
      <c r="AO19" s="222">
        <v>22.608079583333293</v>
      </c>
      <c r="AP19" s="222">
        <v>22.608079583333293</v>
      </c>
      <c r="AQ19" s="222">
        <v>9</v>
      </c>
      <c r="AR19" s="222"/>
      <c r="AS19" s="222"/>
      <c r="AT19" s="222"/>
      <c r="AU19" s="222"/>
      <c r="AV19" s="222"/>
      <c r="AW19" s="222"/>
      <c r="AX19" s="222"/>
      <c r="AY19" s="222"/>
      <c r="AZ19" s="222"/>
      <c r="BA19" s="222"/>
      <c r="BB19" s="222"/>
      <c r="BC19" s="222"/>
      <c r="BD19" s="222"/>
      <c r="BE19" s="222"/>
      <c r="BF19" s="222"/>
      <c r="BG19" s="222"/>
      <c r="BH19" s="222"/>
      <c r="BI19" s="222"/>
      <c r="BJ19" s="222"/>
      <c r="BK19" s="222"/>
      <c r="BL19" s="222"/>
      <c r="BM19" s="222"/>
      <c r="BN19" s="222"/>
      <c r="BO19" s="222"/>
      <c r="BP19" s="222"/>
      <c r="BQ19" s="222"/>
      <c r="BR19" s="222"/>
      <c r="BS19" s="222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J19" s="25">
        <f t="shared" ca="1" si="40"/>
        <v>307.33810866666664</v>
      </c>
      <c r="CK19" s="25">
        <f t="shared" ca="1" si="40"/>
        <v>578.63506366666604</v>
      </c>
      <c r="CL19" s="25">
        <f t="shared" ca="1" si="40"/>
        <v>678.06738199999916</v>
      </c>
      <c r="CM19" s="25">
        <f t="shared" ca="1" si="40"/>
        <v>678.06738199999916</v>
      </c>
      <c r="CN19" s="25">
        <f t="shared" ca="1" si="40"/>
        <v>678.06738199999916</v>
      </c>
      <c r="CO19" s="25">
        <f t="shared" ca="1" si="40"/>
        <v>678.06738199999916</v>
      </c>
      <c r="CP19" s="222">
        <v>0</v>
      </c>
      <c r="CQ19" s="25">
        <f>IF(CQ$10="","",+$CP19+SUM($O19:O19))</f>
        <v>26.153009999999998</v>
      </c>
      <c r="CR19" s="25">
        <f>IF(CR$10="","",+$CP19+SUM($O19:P19))</f>
        <v>51.884870000000006</v>
      </c>
      <c r="CS19" s="25">
        <f>IF(CS$10="","",+$CP19+SUM($O19:Q19))</f>
        <v>77.706400000000002</v>
      </c>
      <c r="CT19" s="25">
        <f>IF(CT$10="","",+$CP19+SUM($O19:R19))</f>
        <v>103.63480000000001</v>
      </c>
      <c r="CU19" s="25">
        <f>IF(CU$10="","",+$CP19+SUM($O19:S19))</f>
        <v>129.96531000000002</v>
      </c>
      <c r="CV19" s="25">
        <f>IF(CV$10="","",+$CP19+SUM($O19:T19))</f>
        <v>156.84415000000001</v>
      </c>
      <c r="CW19" s="25">
        <f>IF(CW$10="","",+$CP19+SUM($O19:U19))</f>
        <v>183.72299000000001</v>
      </c>
      <c r="CX19" s="25">
        <f>IF(CX$10="","",+$CP19+SUM($O19:V19))</f>
        <v>209.64391000000003</v>
      </c>
      <c r="CY19" s="25">
        <f>IF(CY$10="","",+$CP19+SUM($O19:W19))</f>
        <v>235.23853000000003</v>
      </c>
      <c r="CZ19" s="25">
        <f>IF(CZ$10="","",+$CP19+SUM($O19:X19))</f>
        <v>260.95788000000005</v>
      </c>
      <c r="DA19" s="25">
        <f>IF(DA$10="","",+$CP19+SUM($O19:Y19))</f>
        <v>284.73002908333336</v>
      </c>
      <c r="DB19" s="25">
        <f>IF(DB$10="","",+$CP19+SUM($O19:Z19))</f>
        <v>307.33810866666664</v>
      </c>
      <c r="DC19" s="25">
        <f>IF(DC$10="","",+$CP19+SUM($O19:AA19))</f>
        <v>329.94618824999992</v>
      </c>
      <c r="DD19" s="25">
        <f>IF(DD$10="","",+$CP19+SUM($O19:AB19))</f>
        <v>352.5542678333332</v>
      </c>
      <c r="DE19" s="25">
        <f>IF(DE$10="","",+$CP19+SUM($O19:AC19))</f>
        <v>375.16234741666648</v>
      </c>
      <c r="DF19" s="25">
        <f>IF(DF$10="","",+$CP19+SUM($O19:AD19))</f>
        <v>397.77042699999976</v>
      </c>
      <c r="DG19" s="25">
        <f>IF(DG$10="","",+$CP19+SUM($O19:AE19))</f>
        <v>420.37850658333303</v>
      </c>
      <c r="DH19" s="25">
        <f>IF(DH$10="","",+$CP19+SUM($O19:AF19))</f>
        <v>442.98658616666631</v>
      </c>
      <c r="DI19" s="25">
        <f>IF(DI$10="","",+$CP19+SUM($O19:AG19))</f>
        <v>465.59466574999959</v>
      </c>
      <c r="DJ19" s="25">
        <f>IF(DJ$10="","",+$CP19+SUM($O19:AH19))</f>
        <v>488.20274533333287</v>
      </c>
      <c r="DK19" s="25">
        <f>IF(DK$10="","",+$CP19+SUM($O19:AI19))</f>
        <v>510.81082491666615</v>
      </c>
      <c r="DL19" s="25">
        <f>IF(DL$10="","",+$CP19+SUM($O19:AJ19))</f>
        <v>533.41890449999948</v>
      </c>
      <c r="DM19" s="25">
        <f>IF(DM$10="","",+$CP19+SUM($O19:AK19))</f>
        <v>556.02698408333276</v>
      </c>
      <c r="DN19" s="25">
        <f>IF(DN$10="","",+$CP19+SUM($O19:AL19))</f>
        <v>578.63506366666604</v>
      </c>
      <c r="DO19" s="25">
        <f>IF(DO$10="","",+$CP19+SUM($O19:AM19))</f>
        <v>601.24314324999932</v>
      </c>
      <c r="DP19" s="25">
        <f>IF(DP$10="","",+$CP19+SUM($O19:AN19))</f>
        <v>623.8512228333326</v>
      </c>
      <c r="DQ19" s="25">
        <f>IF(DQ$10="","",+$CP19+SUM($O19:AO19))</f>
        <v>646.45930241666588</v>
      </c>
      <c r="DR19" s="25">
        <f>IF(DR$10="","",+$CP19+SUM($O19:AP19))</f>
        <v>669.06738199999916</v>
      </c>
      <c r="DS19" s="25">
        <f>IF(DS$10="","",+$CP19+SUM($O19:AQ19))</f>
        <v>678.06738199999916</v>
      </c>
      <c r="DT19" s="25">
        <f>IF(DT$10="","",+$CP19+SUM($O19:AR19))</f>
        <v>678.06738199999916</v>
      </c>
      <c r="DU19" s="25">
        <f>IF(DU$10="","",+$CP19+SUM($O19:AS19))</f>
        <v>678.06738199999916</v>
      </c>
      <c r="DV19" s="25">
        <f>IF(DV$10="","",+$CP19+SUM($O19:AT19))</f>
        <v>678.06738199999916</v>
      </c>
      <c r="DW19" s="25">
        <f>IF(DW$10="","",+$CP19+SUM($O19:AU19))</f>
        <v>678.06738199999916</v>
      </c>
      <c r="DX19" s="25">
        <f>IF(DX$10="","",+$CP19+SUM($O19:AV19))</f>
        <v>678.06738199999916</v>
      </c>
      <c r="DY19" s="25">
        <f>IF(DY$10="","",+$CP19+SUM($O19:AW19))</f>
        <v>678.06738199999916</v>
      </c>
      <c r="DZ19" s="25">
        <f>IF(DZ$10="","",+$CP19+SUM($O19:AX19))</f>
        <v>678.06738199999916</v>
      </c>
      <c r="EA19" s="25">
        <f>IF(EA$10="","",+$CP19+SUM($O19:AY19))</f>
        <v>678.06738199999916</v>
      </c>
      <c r="EB19" s="25">
        <f>IF(EB$10="","",+$CP19+SUM($O19:AZ19))</f>
        <v>678.06738199999916</v>
      </c>
      <c r="EC19" s="25">
        <f>IF(EC$10="","",+$CP19+SUM($O19:BA19))</f>
        <v>678.06738199999916</v>
      </c>
      <c r="ED19" s="25">
        <f>IF(ED$10="","",+$CP19+SUM($O19:BB19))</f>
        <v>678.06738199999916</v>
      </c>
      <c r="EE19" s="25">
        <f>IF(EE$10="","",+$CP19+SUM($O19:BC19))</f>
        <v>678.06738199999916</v>
      </c>
      <c r="EF19" s="25">
        <f>IF(EF$10="","",+$CP19+SUM($O19:BD19))</f>
        <v>678.06738199999916</v>
      </c>
      <c r="EG19" s="25">
        <f>IF(EG$10="","",+$CP19+SUM($O19:BE19))</f>
        <v>678.06738199999916</v>
      </c>
      <c r="EH19" s="25">
        <f>IF(EH$10="","",+$CP19+SUM($O19:BF19))</f>
        <v>678.06738199999916</v>
      </c>
      <c r="EI19" s="25">
        <f>IF(EI$10="","",+$CP19+SUM($O19:BG19))</f>
        <v>678.06738199999916</v>
      </c>
      <c r="EJ19" s="25">
        <f>IF(EJ$10="","",+$CP19+SUM($O19:BH19))</f>
        <v>678.06738199999916</v>
      </c>
      <c r="EK19" s="25">
        <f>IF(EK$10="","",+$CP19+SUM($O19:BI19))</f>
        <v>678.06738199999916</v>
      </c>
      <c r="EL19" s="25">
        <f>IF(EL$10="","",+$CP19+SUM($O19:BJ19))</f>
        <v>678.06738199999916</v>
      </c>
      <c r="EM19" s="25">
        <f>IF(EM$10="","",+$CP19+SUM($O19:BK19))</f>
        <v>678.06738199999916</v>
      </c>
      <c r="EN19" s="25">
        <f>IF(EN$10="","",+$CP19+SUM($O19:BL19))</f>
        <v>678.06738199999916</v>
      </c>
      <c r="EO19" s="25">
        <f>IF(EO$10="","",+$CP19+SUM($O19:BM19))</f>
        <v>678.06738199999916</v>
      </c>
      <c r="EP19" s="25">
        <f>IF(EP$10="","",+$CP19+SUM($O19:BN19))</f>
        <v>678.06738199999916</v>
      </c>
      <c r="EQ19" s="25">
        <f>IF(EQ$10="","",+$CP19+SUM($O19:BO19))</f>
        <v>678.06738199999916</v>
      </c>
      <c r="ER19" s="25">
        <f>IF(ER$10="","",+$CP19+SUM($O19:BP19))</f>
        <v>678.06738199999916</v>
      </c>
      <c r="ES19" s="25">
        <f>IF(ES$10="","",+$CP19+SUM($O19:BQ19))</f>
        <v>678.06738199999916</v>
      </c>
      <c r="ET19" s="25">
        <f>IF(ET$10="","",+$CP19+SUM($O19:BR19))</f>
        <v>678.06738199999916</v>
      </c>
      <c r="EU19" s="25">
        <f>IF(EU$10="","",+$CP19+SUM($O19:BS19))</f>
        <v>678.06738199999916</v>
      </c>
      <c r="EV19" s="25">
        <f>IF(EV$10="","",+$CP19+SUM($O19:BT19))</f>
        <v>678.06738199999916</v>
      </c>
      <c r="EW19" s="25">
        <f>IF(EW$10="","",+$CP19+SUM($O19:BU19))</f>
        <v>678.06738199999916</v>
      </c>
      <c r="EX19" s="25">
        <f>IF(EX$10="","",+$CP19+SUM($O19:BV19))</f>
        <v>678.06738199999916</v>
      </c>
      <c r="EY19" s="25">
        <f>IF(EY$10="","",+$CP19+SUM($O19:BW19))</f>
        <v>678.06738199999916</v>
      </c>
      <c r="EZ19" s="25">
        <f>IF(EZ$10="","",+$CP19+SUM($O19:BX19))</f>
        <v>678.06738199999916</v>
      </c>
      <c r="FA19" s="25">
        <f>IF(FA$10="","",+$CP19+SUM($O19:BY19))</f>
        <v>678.06738199999916</v>
      </c>
      <c r="FB19" s="25">
        <f>IF(FB$10="","",+$CP19+SUM($O19:BZ19))</f>
        <v>678.06738199999916</v>
      </c>
      <c r="FC19" s="25">
        <f>IF(FC$10="","",+$CP19+SUM($O19:CA19))</f>
        <v>678.06738199999916</v>
      </c>
      <c r="FD19" s="25">
        <f>IF(FD$10="","",+$CP19+SUM($O19:CB19))</f>
        <v>678.06738199999916</v>
      </c>
      <c r="FE19" s="25">
        <f>IF(FE$10="","",+$CP19+SUM($O19:CC19))</f>
        <v>678.06738199999916</v>
      </c>
      <c r="FF19" s="25">
        <f>IF(FF$10="","",+$CP19+SUM($O19:CD19))</f>
        <v>678.06738199999916</v>
      </c>
      <c r="FG19" s="25">
        <f>IF(FG$10="","",+$CP19+SUM($O19:CE19))</f>
        <v>678.06738199999916</v>
      </c>
      <c r="FH19" s="25">
        <f>IF(FH$10="","",+$CP19+SUM($O19:CF19))</f>
        <v>678.06738199999916</v>
      </c>
      <c r="FI19" s="25">
        <f>IF(FI$10="","",+$CP19+SUM($O19:CG19))</f>
        <v>678.06738199999916</v>
      </c>
      <c r="FJ19" s="25">
        <f>IF(FJ$10="","",+$CP19+SUM($O19:CH19))</f>
        <v>678.06738199999916</v>
      </c>
    </row>
    <row r="20" spans="2:166" ht="15" customHeight="1">
      <c r="B20" s="225">
        <v>70</v>
      </c>
      <c r="C20" s="318" t="s">
        <v>391</v>
      </c>
      <c r="D20" s="224" t="str">
        <f>INDEX('11_CATALOGO_CUENTAS'!$H$3:$H$85,$B20,1)</f>
        <v>SOFTWARE</v>
      </c>
      <c r="E20" s="306"/>
      <c r="F20" s="306"/>
      <c r="G20" s="303"/>
      <c r="H20" s="25">
        <f t="shared" ca="1" si="39"/>
        <v>0</v>
      </c>
      <c r="I20" s="25">
        <f t="shared" ca="1" si="39"/>
        <v>0</v>
      </c>
      <c r="J20" s="25">
        <f t="shared" ca="1" si="39"/>
        <v>0</v>
      </c>
      <c r="K20" s="25">
        <f t="shared" ca="1" si="39"/>
        <v>0</v>
      </c>
      <c r="L20" s="25">
        <f t="shared" ca="1" si="39"/>
        <v>0</v>
      </c>
      <c r="M20" s="25">
        <f t="shared" ca="1" si="39"/>
        <v>0</v>
      </c>
      <c r="O20" s="222"/>
      <c r="P20" s="222"/>
      <c r="Q20" s="222"/>
      <c r="R20" s="222"/>
      <c r="S20" s="222"/>
      <c r="T20" s="222"/>
      <c r="U20" s="222"/>
      <c r="V20" s="222"/>
      <c r="W20" s="222"/>
      <c r="X20" s="222"/>
      <c r="Y20" s="222"/>
      <c r="Z20" s="222"/>
      <c r="AA20" s="222"/>
      <c r="AB20" s="222"/>
      <c r="AC20" s="222"/>
      <c r="AD20" s="222"/>
      <c r="AE20" s="222"/>
      <c r="AF20" s="222"/>
      <c r="AG20" s="222"/>
      <c r="AH20" s="222"/>
      <c r="AI20" s="222"/>
      <c r="AJ20" s="222"/>
      <c r="AK20" s="222"/>
      <c r="AL20" s="222"/>
      <c r="AM20" s="222"/>
      <c r="AN20" s="222"/>
      <c r="AO20" s="222"/>
      <c r="AP20" s="222"/>
      <c r="AQ20" s="222"/>
      <c r="AR20" s="222"/>
      <c r="AS20" s="222"/>
      <c r="AT20" s="222"/>
      <c r="AU20" s="222"/>
      <c r="AV20" s="222"/>
      <c r="AW20" s="222"/>
      <c r="AX20" s="222"/>
      <c r="AY20" s="222"/>
      <c r="AZ20" s="222"/>
      <c r="BA20" s="222"/>
      <c r="BB20" s="222"/>
      <c r="BC20" s="222"/>
      <c r="BD20" s="222"/>
      <c r="BE20" s="222"/>
      <c r="BF20" s="222"/>
      <c r="BG20" s="222"/>
      <c r="BH20" s="222"/>
      <c r="BI20" s="222"/>
      <c r="BJ20" s="222"/>
      <c r="BK20" s="222"/>
      <c r="BL20" s="222"/>
      <c r="BM20" s="222"/>
      <c r="BN20" s="222"/>
      <c r="BO20" s="222"/>
      <c r="BP20" s="222"/>
      <c r="BQ20" s="222"/>
      <c r="BR20" s="222"/>
      <c r="BS20" s="222"/>
      <c r="BT20" s="222"/>
      <c r="BU20" s="222"/>
      <c r="BV20" s="222"/>
      <c r="BW20" s="222"/>
      <c r="BX20" s="222"/>
      <c r="BY20" s="222"/>
      <c r="BZ20" s="222"/>
      <c r="CA20" s="222"/>
      <c r="CB20" s="222"/>
      <c r="CC20" s="222"/>
      <c r="CD20" s="222"/>
      <c r="CE20" s="222"/>
      <c r="CF20" s="222"/>
      <c r="CG20" s="222"/>
      <c r="CH20" s="222"/>
      <c r="CJ20" s="25">
        <f t="shared" ca="1" si="40"/>
        <v>0</v>
      </c>
      <c r="CK20" s="25">
        <f t="shared" ca="1" si="40"/>
        <v>0</v>
      </c>
      <c r="CL20" s="25">
        <f t="shared" ca="1" si="40"/>
        <v>0</v>
      </c>
      <c r="CM20" s="25">
        <f t="shared" ca="1" si="40"/>
        <v>0</v>
      </c>
      <c r="CN20" s="25">
        <f t="shared" ca="1" si="40"/>
        <v>0</v>
      </c>
      <c r="CO20" s="25">
        <f t="shared" ca="1" si="40"/>
        <v>0</v>
      </c>
      <c r="CP20" s="222">
        <v>0</v>
      </c>
      <c r="CQ20" s="25">
        <f>IF(CQ$10="","",+$CP20+SUM($O20:O20))</f>
        <v>0</v>
      </c>
      <c r="CR20" s="25">
        <f>IF(CR$10="","",+$CP20+SUM($O20:P20))</f>
        <v>0</v>
      </c>
      <c r="CS20" s="25">
        <f>IF(CS$10="","",+$CP20+SUM($O20:Q20))</f>
        <v>0</v>
      </c>
      <c r="CT20" s="25">
        <f>IF(CT$10="","",+$CP20+SUM($O20:R20))</f>
        <v>0</v>
      </c>
      <c r="CU20" s="25">
        <f>IF(CU$10="","",+$CP20+SUM($O20:S20))</f>
        <v>0</v>
      </c>
      <c r="CV20" s="25">
        <f>IF(CV$10="","",+$CP20+SUM($O20:T20))</f>
        <v>0</v>
      </c>
      <c r="CW20" s="25">
        <f>IF(CW$10="","",+$CP20+SUM($O20:U20))</f>
        <v>0</v>
      </c>
      <c r="CX20" s="25">
        <f>IF(CX$10="","",+$CP20+SUM($O20:V20))</f>
        <v>0</v>
      </c>
      <c r="CY20" s="25">
        <f>IF(CY$10="","",+$CP20+SUM($O20:W20))</f>
        <v>0</v>
      </c>
      <c r="CZ20" s="25">
        <f>IF(CZ$10="","",+$CP20+SUM($O20:X20))</f>
        <v>0</v>
      </c>
      <c r="DA20" s="25">
        <f>IF(DA$10="","",+$CP20+SUM($O20:Y20))</f>
        <v>0</v>
      </c>
      <c r="DB20" s="25">
        <f>IF(DB$10="","",+$CP20+SUM($O20:Z20))</f>
        <v>0</v>
      </c>
      <c r="DC20" s="25">
        <f>IF(DC$10="","",+$CP20+SUM($O20:AA20))</f>
        <v>0</v>
      </c>
      <c r="DD20" s="25">
        <f>IF(DD$10="","",+$CP20+SUM($O20:AB20))</f>
        <v>0</v>
      </c>
      <c r="DE20" s="25">
        <f>IF(DE$10="","",+$CP20+SUM($O20:AC20))</f>
        <v>0</v>
      </c>
      <c r="DF20" s="25">
        <f>IF(DF$10="","",+$CP20+SUM($O20:AD20))</f>
        <v>0</v>
      </c>
      <c r="DG20" s="25">
        <f>IF(DG$10="","",+$CP20+SUM($O20:AE20))</f>
        <v>0</v>
      </c>
      <c r="DH20" s="25">
        <f>IF(DH$10="","",+$CP20+SUM($O20:AF20))</f>
        <v>0</v>
      </c>
      <c r="DI20" s="25">
        <f>IF(DI$10="","",+$CP20+SUM($O20:AG20))</f>
        <v>0</v>
      </c>
      <c r="DJ20" s="25">
        <f>IF(DJ$10="","",+$CP20+SUM($O20:AH20))</f>
        <v>0</v>
      </c>
      <c r="DK20" s="25">
        <f>IF(DK$10="","",+$CP20+SUM($O20:AI20))</f>
        <v>0</v>
      </c>
      <c r="DL20" s="25">
        <f>IF(DL$10="","",+$CP20+SUM($O20:AJ20))</f>
        <v>0</v>
      </c>
      <c r="DM20" s="25">
        <f>IF(DM$10="","",+$CP20+SUM($O20:AK20))</f>
        <v>0</v>
      </c>
      <c r="DN20" s="25">
        <f>IF(DN$10="","",+$CP20+SUM($O20:AL20))</f>
        <v>0</v>
      </c>
      <c r="DO20" s="25">
        <f>IF(DO$10="","",+$CP20+SUM($O20:AM20))</f>
        <v>0</v>
      </c>
      <c r="DP20" s="25">
        <f>IF(DP$10="","",+$CP20+SUM($O20:AN20))</f>
        <v>0</v>
      </c>
      <c r="DQ20" s="25">
        <f>IF(DQ$10="","",+$CP20+SUM($O20:AO20))</f>
        <v>0</v>
      </c>
      <c r="DR20" s="25">
        <f>IF(DR$10="","",+$CP20+SUM($O20:AP20))</f>
        <v>0</v>
      </c>
      <c r="DS20" s="25">
        <f>IF(DS$10="","",+$CP20+SUM($O20:AQ20))</f>
        <v>0</v>
      </c>
      <c r="DT20" s="25">
        <f>IF(DT$10="","",+$CP20+SUM($O20:AR20))</f>
        <v>0</v>
      </c>
      <c r="DU20" s="25">
        <f>IF(DU$10="","",+$CP20+SUM($O20:AS20))</f>
        <v>0</v>
      </c>
      <c r="DV20" s="25">
        <f>IF(DV$10="","",+$CP20+SUM($O20:AT20))</f>
        <v>0</v>
      </c>
      <c r="DW20" s="25">
        <f>IF(DW$10="","",+$CP20+SUM($O20:AU20))</f>
        <v>0</v>
      </c>
      <c r="DX20" s="25">
        <f>IF(DX$10="","",+$CP20+SUM($O20:AV20))</f>
        <v>0</v>
      </c>
      <c r="DY20" s="25">
        <f>IF(DY$10="","",+$CP20+SUM($O20:AW20))</f>
        <v>0</v>
      </c>
      <c r="DZ20" s="25">
        <f>IF(DZ$10="","",+$CP20+SUM($O20:AX20))</f>
        <v>0</v>
      </c>
      <c r="EA20" s="25">
        <f>IF(EA$10="","",+$CP20+SUM($O20:AY20))</f>
        <v>0</v>
      </c>
      <c r="EB20" s="25">
        <f>IF(EB$10="","",+$CP20+SUM($O20:AZ20))</f>
        <v>0</v>
      </c>
      <c r="EC20" s="25">
        <f>IF(EC$10="","",+$CP20+SUM($O20:BA20))</f>
        <v>0</v>
      </c>
      <c r="ED20" s="25">
        <f>IF(ED$10="","",+$CP20+SUM($O20:BB20))</f>
        <v>0</v>
      </c>
      <c r="EE20" s="25">
        <f>IF(EE$10="","",+$CP20+SUM($O20:BC20))</f>
        <v>0</v>
      </c>
      <c r="EF20" s="25">
        <f>IF(EF$10="","",+$CP20+SUM($O20:BD20))</f>
        <v>0</v>
      </c>
      <c r="EG20" s="25">
        <f>IF(EG$10="","",+$CP20+SUM($O20:BE20))</f>
        <v>0</v>
      </c>
      <c r="EH20" s="25">
        <f>IF(EH$10="","",+$CP20+SUM($O20:BF20))</f>
        <v>0</v>
      </c>
      <c r="EI20" s="25">
        <f>IF(EI$10="","",+$CP20+SUM($O20:BG20))</f>
        <v>0</v>
      </c>
      <c r="EJ20" s="25">
        <f>IF(EJ$10="","",+$CP20+SUM($O20:BH20))</f>
        <v>0</v>
      </c>
      <c r="EK20" s="25">
        <f>IF(EK$10="","",+$CP20+SUM($O20:BI20))</f>
        <v>0</v>
      </c>
      <c r="EL20" s="25">
        <f>IF(EL$10="","",+$CP20+SUM($O20:BJ20))</f>
        <v>0</v>
      </c>
      <c r="EM20" s="25">
        <f>IF(EM$10="","",+$CP20+SUM($O20:BK20))</f>
        <v>0</v>
      </c>
      <c r="EN20" s="25">
        <f>IF(EN$10="","",+$CP20+SUM($O20:BL20))</f>
        <v>0</v>
      </c>
      <c r="EO20" s="25">
        <f>IF(EO$10="","",+$CP20+SUM($O20:BM20))</f>
        <v>0</v>
      </c>
      <c r="EP20" s="25">
        <f>IF(EP$10="","",+$CP20+SUM($O20:BN20))</f>
        <v>0</v>
      </c>
      <c r="EQ20" s="25">
        <f>IF(EQ$10="","",+$CP20+SUM($O20:BO20))</f>
        <v>0</v>
      </c>
      <c r="ER20" s="25">
        <f>IF(ER$10="","",+$CP20+SUM($O20:BP20))</f>
        <v>0</v>
      </c>
      <c r="ES20" s="25">
        <f>IF(ES$10="","",+$CP20+SUM($O20:BQ20))</f>
        <v>0</v>
      </c>
      <c r="ET20" s="25">
        <f>IF(ET$10="","",+$CP20+SUM($O20:BR20))</f>
        <v>0</v>
      </c>
      <c r="EU20" s="25">
        <f>IF(EU$10="","",+$CP20+SUM($O20:BS20))</f>
        <v>0</v>
      </c>
      <c r="EV20" s="25">
        <f>IF(EV$10="","",+$CP20+SUM($O20:BT20))</f>
        <v>0</v>
      </c>
      <c r="EW20" s="25">
        <f>IF(EW$10="","",+$CP20+SUM($O20:BU20))</f>
        <v>0</v>
      </c>
      <c r="EX20" s="25">
        <f>IF(EX$10="","",+$CP20+SUM($O20:BV20))</f>
        <v>0</v>
      </c>
      <c r="EY20" s="25">
        <f>IF(EY$10="","",+$CP20+SUM($O20:BW20))</f>
        <v>0</v>
      </c>
      <c r="EZ20" s="25">
        <f>IF(EZ$10="","",+$CP20+SUM($O20:BX20))</f>
        <v>0</v>
      </c>
      <c r="FA20" s="25">
        <f>IF(FA$10="","",+$CP20+SUM($O20:BY20))</f>
        <v>0</v>
      </c>
      <c r="FB20" s="25">
        <f>IF(FB$10="","",+$CP20+SUM($O20:BZ20))</f>
        <v>0</v>
      </c>
      <c r="FC20" s="25">
        <f>IF(FC$10="","",+$CP20+SUM($O20:CA20))</f>
        <v>0</v>
      </c>
      <c r="FD20" s="25">
        <f>IF(FD$10="","",+$CP20+SUM($O20:CB20))</f>
        <v>0</v>
      </c>
      <c r="FE20" s="25">
        <f>IF(FE$10="","",+$CP20+SUM($O20:CC20))</f>
        <v>0</v>
      </c>
      <c r="FF20" s="25">
        <f>IF(FF$10="","",+$CP20+SUM($O20:CD20))</f>
        <v>0</v>
      </c>
      <c r="FG20" s="25">
        <f>IF(FG$10="","",+$CP20+SUM($O20:CE20))</f>
        <v>0</v>
      </c>
      <c r="FH20" s="25">
        <f>IF(FH$10="","",+$CP20+SUM($O20:CF20))</f>
        <v>0</v>
      </c>
      <c r="FI20" s="25">
        <f>IF(FI$10="","",+$CP20+SUM($O20:CG20))</f>
        <v>0</v>
      </c>
      <c r="FJ20" s="25">
        <f>IF(FJ$10="","",+$CP20+SUM($O20:CH20))</f>
        <v>0</v>
      </c>
    </row>
    <row r="21" spans="2:166" ht="15" customHeight="1">
      <c r="B21" s="225">
        <v>71</v>
      </c>
      <c r="C21" s="318" t="s">
        <v>391</v>
      </c>
      <c r="D21" s="224" t="str">
        <f>INDEX('11_CATALOGO_CUENTAS'!$H$3:$H$85,$B21,1)</f>
        <v>EQUIPOS DE TRANSPORTE</v>
      </c>
      <c r="E21" s="306"/>
      <c r="F21" s="306"/>
      <c r="G21" s="303"/>
      <c r="H21" s="25">
        <f t="shared" ca="1" si="39"/>
        <v>564.8366543333334</v>
      </c>
      <c r="I21" s="25">
        <f t="shared" ca="1" si="39"/>
        <v>455.8736659999999</v>
      </c>
      <c r="J21" s="25">
        <f t="shared" ca="1" si="39"/>
        <v>52.989472166666665</v>
      </c>
      <c r="K21" s="25">
        <f t="shared" ca="1" si="39"/>
        <v>0</v>
      </c>
      <c r="L21" s="25">
        <f t="shared" ca="1" si="39"/>
        <v>0</v>
      </c>
      <c r="M21" s="25">
        <f t="shared" ca="1" si="39"/>
        <v>0</v>
      </c>
      <c r="O21" s="222">
        <v>54.753010000000003</v>
      </c>
      <c r="P21" s="222">
        <v>54.753010000000003</v>
      </c>
      <c r="Q21" s="222">
        <v>54.753009999999996</v>
      </c>
      <c r="R21" s="222">
        <v>54.75301000000001</v>
      </c>
      <c r="S21" s="222">
        <v>54.753009999999982</v>
      </c>
      <c r="T21" s="222">
        <v>46.371239999999993</v>
      </c>
      <c r="U21" s="222">
        <v>46.37124000000005</v>
      </c>
      <c r="V21" s="222">
        <v>46.371239999999993</v>
      </c>
      <c r="W21" s="222">
        <v>37.989469999999969</v>
      </c>
      <c r="X21" s="222">
        <v>37.989470000000033</v>
      </c>
      <c r="Y21" s="222">
        <v>37.989472166666665</v>
      </c>
      <c r="Z21" s="222">
        <v>37.989472166666665</v>
      </c>
      <c r="AA21" s="222">
        <v>37.989472166666665</v>
      </c>
      <c r="AB21" s="222">
        <v>37.989472166666665</v>
      </c>
      <c r="AC21" s="222">
        <v>37.989472166666665</v>
      </c>
      <c r="AD21" s="222">
        <v>37.989472166666665</v>
      </c>
      <c r="AE21" s="222">
        <v>37.989472166666665</v>
      </c>
      <c r="AF21" s="222">
        <v>37.989472166666665</v>
      </c>
      <c r="AG21" s="222">
        <v>37.989472166666665</v>
      </c>
      <c r="AH21" s="222">
        <v>37.989472166666665</v>
      </c>
      <c r="AI21" s="222">
        <v>37.989472166666665</v>
      </c>
      <c r="AJ21" s="222">
        <v>37.989472166666665</v>
      </c>
      <c r="AK21" s="222">
        <v>37.989472166666665</v>
      </c>
      <c r="AL21" s="222">
        <v>37.989472166666665</v>
      </c>
      <c r="AM21" s="222">
        <v>37.989472166666665</v>
      </c>
      <c r="AN21" s="222">
        <v>15</v>
      </c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2"/>
      <c r="BB21" s="222"/>
      <c r="BC21" s="222"/>
      <c r="BD21" s="222"/>
      <c r="BE21" s="222"/>
      <c r="BF21" s="222"/>
      <c r="BG21" s="222"/>
      <c r="BH21" s="222"/>
      <c r="BI21" s="222"/>
      <c r="BJ21" s="222"/>
      <c r="BK21" s="222"/>
      <c r="BL21" s="222"/>
      <c r="BM21" s="222"/>
      <c r="BN21" s="222"/>
      <c r="BO21" s="222"/>
      <c r="BP21" s="222"/>
      <c r="BQ21" s="222"/>
      <c r="BR21" s="222"/>
      <c r="BS21" s="222"/>
      <c r="BT21" s="222"/>
      <c r="BU21" s="222"/>
      <c r="BV21" s="222"/>
      <c r="BW21" s="222"/>
      <c r="BX21" s="222"/>
      <c r="BY21" s="222"/>
      <c r="BZ21" s="222"/>
      <c r="CA21" s="222"/>
      <c r="CB21" s="222"/>
      <c r="CC21" s="222"/>
      <c r="CD21" s="222"/>
      <c r="CE21" s="222"/>
      <c r="CF21" s="222"/>
      <c r="CG21" s="222"/>
      <c r="CH21" s="222"/>
      <c r="CJ21" s="25">
        <f t="shared" ca="1" si="40"/>
        <v>564.8366543333334</v>
      </c>
      <c r="CK21" s="25">
        <f t="shared" ca="1" si="40"/>
        <v>1020.7103203333338</v>
      </c>
      <c r="CL21" s="25">
        <f t="shared" ca="1" si="40"/>
        <v>1073.6997925000005</v>
      </c>
      <c r="CM21" s="25">
        <f t="shared" ca="1" si="40"/>
        <v>1073.6997925000005</v>
      </c>
      <c r="CN21" s="25">
        <f t="shared" ca="1" si="40"/>
        <v>1073.6997925000005</v>
      </c>
      <c r="CO21" s="25">
        <f t="shared" ca="1" si="40"/>
        <v>1073.6997925000005</v>
      </c>
      <c r="CP21" s="222">
        <v>0</v>
      </c>
      <c r="CQ21" s="25">
        <f>IF(CQ$10="","",+$CP21+SUM($O21:O21))</f>
        <v>54.753010000000003</v>
      </c>
      <c r="CR21" s="25">
        <f>IF(CR$10="","",+$CP21+SUM($O21:P21))</f>
        <v>109.50602000000001</v>
      </c>
      <c r="CS21" s="25">
        <f>IF(CS$10="","",+$CP21+SUM($O21:Q21))</f>
        <v>164.25903</v>
      </c>
      <c r="CT21" s="25">
        <f>IF(CT$10="","",+$CP21+SUM($O21:R21))</f>
        <v>219.01204000000001</v>
      </c>
      <c r="CU21" s="25">
        <f>IF(CU$10="","",+$CP21+SUM($O21:S21))</f>
        <v>273.76504999999997</v>
      </c>
      <c r="CV21" s="25">
        <f>IF(CV$10="","",+$CP21+SUM($O21:T21))</f>
        <v>320.13628999999997</v>
      </c>
      <c r="CW21" s="25">
        <f>IF(CW$10="","",+$CP21+SUM($O21:U21))</f>
        <v>366.50753000000003</v>
      </c>
      <c r="CX21" s="25">
        <f>IF(CX$10="","",+$CP21+SUM($O21:V21))</f>
        <v>412.87877000000003</v>
      </c>
      <c r="CY21" s="25">
        <f>IF(CY$10="","",+$CP21+SUM($O21:W21))</f>
        <v>450.86824000000001</v>
      </c>
      <c r="CZ21" s="25">
        <f>IF(CZ$10="","",+$CP21+SUM($O21:X21))</f>
        <v>488.85771000000005</v>
      </c>
      <c r="DA21" s="25">
        <f>IF(DA$10="","",+$CP21+SUM($O21:Y21))</f>
        <v>526.8471821666667</v>
      </c>
      <c r="DB21" s="25">
        <f>IF(DB$10="","",+$CP21+SUM($O21:Z21))</f>
        <v>564.8366543333334</v>
      </c>
      <c r="DC21" s="25">
        <f>IF(DC$10="","",+$CP21+SUM($O21:AA21))</f>
        <v>602.8261265000001</v>
      </c>
      <c r="DD21" s="25">
        <f>IF(DD$10="","",+$CP21+SUM($O21:AB21))</f>
        <v>640.8155986666668</v>
      </c>
      <c r="DE21" s="25">
        <f>IF(DE$10="","",+$CP21+SUM($O21:AC21))</f>
        <v>678.8050708333335</v>
      </c>
      <c r="DF21" s="25">
        <f>IF(DF$10="","",+$CP21+SUM($O21:AD21))</f>
        <v>716.7945430000002</v>
      </c>
      <c r="DG21" s="25">
        <f>IF(DG$10="","",+$CP21+SUM($O21:AE21))</f>
        <v>754.7840151666669</v>
      </c>
      <c r="DH21" s="25">
        <f>IF(DH$10="","",+$CP21+SUM($O21:AF21))</f>
        <v>792.77348733333361</v>
      </c>
      <c r="DI21" s="25">
        <f>IF(DI$10="","",+$CP21+SUM($O21:AG21))</f>
        <v>830.76295950000031</v>
      </c>
      <c r="DJ21" s="25">
        <f>IF(DJ$10="","",+$CP21+SUM($O21:AH21))</f>
        <v>868.75243166666701</v>
      </c>
      <c r="DK21" s="25">
        <f>IF(DK$10="","",+$CP21+SUM($O21:AI21))</f>
        <v>906.74190383333371</v>
      </c>
      <c r="DL21" s="25">
        <f>IF(DL$10="","",+$CP21+SUM($O21:AJ21))</f>
        <v>944.73137600000041</v>
      </c>
      <c r="DM21" s="25">
        <f>IF(DM$10="","",+$CP21+SUM($O21:AK21))</f>
        <v>982.72084816666711</v>
      </c>
      <c r="DN21" s="25">
        <f>IF(DN$10="","",+$CP21+SUM($O21:AL21))</f>
        <v>1020.7103203333338</v>
      </c>
      <c r="DO21" s="25">
        <f>IF(DO$10="","",+$CP21+SUM($O21:AM21))</f>
        <v>1058.6997925000005</v>
      </c>
      <c r="DP21" s="25">
        <f>IF(DP$10="","",+$CP21+SUM($O21:AN21))</f>
        <v>1073.6997925000005</v>
      </c>
      <c r="DQ21" s="25">
        <f>IF(DQ$10="","",+$CP21+SUM($O21:AO21))</f>
        <v>1073.6997925000005</v>
      </c>
      <c r="DR21" s="25">
        <f>IF(DR$10="","",+$CP21+SUM($O21:AP21))</f>
        <v>1073.6997925000005</v>
      </c>
      <c r="DS21" s="25">
        <f>IF(DS$10="","",+$CP21+SUM($O21:AQ21))</f>
        <v>1073.6997925000005</v>
      </c>
      <c r="DT21" s="25">
        <f>IF(DT$10="","",+$CP21+SUM($O21:AR21))</f>
        <v>1073.6997925000005</v>
      </c>
      <c r="DU21" s="25">
        <f>IF(DU$10="","",+$CP21+SUM($O21:AS21))</f>
        <v>1073.6997925000005</v>
      </c>
      <c r="DV21" s="25">
        <f>IF(DV$10="","",+$CP21+SUM($O21:AT21))</f>
        <v>1073.6997925000005</v>
      </c>
      <c r="DW21" s="25">
        <f>IF(DW$10="","",+$CP21+SUM($O21:AU21))</f>
        <v>1073.6997925000005</v>
      </c>
      <c r="DX21" s="25">
        <f>IF(DX$10="","",+$CP21+SUM($O21:AV21))</f>
        <v>1073.6997925000005</v>
      </c>
      <c r="DY21" s="25">
        <f>IF(DY$10="","",+$CP21+SUM($O21:AW21))</f>
        <v>1073.6997925000005</v>
      </c>
      <c r="DZ21" s="25">
        <f>IF(DZ$10="","",+$CP21+SUM($O21:AX21))</f>
        <v>1073.6997925000005</v>
      </c>
      <c r="EA21" s="25">
        <f>IF(EA$10="","",+$CP21+SUM($O21:AY21))</f>
        <v>1073.6997925000005</v>
      </c>
      <c r="EB21" s="25">
        <f>IF(EB$10="","",+$CP21+SUM($O21:AZ21))</f>
        <v>1073.6997925000005</v>
      </c>
      <c r="EC21" s="25">
        <f>IF(EC$10="","",+$CP21+SUM($O21:BA21))</f>
        <v>1073.6997925000005</v>
      </c>
      <c r="ED21" s="25">
        <f>IF(ED$10="","",+$CP21+SUM($O21:BB21))</f>
        <v>1073.6997925000005</v>
      </c>
      <c r="EE21" s="25">
        <f>IF(EE$10="","",+$CP21+SUM($O21:BC21))</f>
        <v>1073.6997925000005</v>
      </c>
      <c r="EF21" s="25">
        <f>IF(EF$10="","",+$CP21+SUM($O21:BD21))</f>
        <v>1073.6997925000005</v>
      </c>
      <c r="EG21" s="25">
        <f>IF(EG$10="","",+$CP21+SUM($O21:BE21))</f>
        <v>1073.6997925000005</v>
      </c>
      <c r="EH21" s="25">
        <f>IF(EH$10="","",+$CP21+SUM($O21:BF21))</f>
        <v>1073.6997925000005</v>
      </c>
      <c r="EI21" s="25">
        <f>IF(EI$10="","",+$CP21+SUM($O21:BG21))</f>
        <v>1073.6997925000005</v>
      </c>
      <c r="EJ21" s="25">
        <f>IF(EJ$10="","",+$CP21+SUM($O21:BH21))</f>
        <v>1073.6997925000005</v>
      </c>
      <c r="EK21" s="25">
        <f>IF(EK$10="","",+$CP21+SUM($O21:BI21))</f>
        <v>1073.6997925000005</v>
      </c>
      <c r="EL21" s="25">
        <f>IF(EL$10="","",+$CP21+SUM($O21:BJ21))</f>
        <v>1073.6997925000005</v>
      </c>
      <c r="EM21" s="25">
        <f>IF(EM$10="","",+$CP21+SUM($O21:BK21))</f>
        <v>1073.6997925000005</v>
      </c>
      <c r="EN21" s="25">
        <f>IF(EN$10="","",+$CP21+SUM($O21:BL21))</f>
        <v>1073.6997925000005</v>
      </c>
      <c r="EO21" s="25">
        <f>IF(EO$10="","",+$CP21+SUM($O21:BM21))</f>
        <v>1073.6997925000005</v>
      </c>
      <c r="EP21" s="25">
        <f>IF(EP$10="","",+$CP21+SUM($O21:BN21))</f>
        <v>1073.6997925000005</v>
      </c>
      <c r="EQ21" s="25">
        <f>IF(EQ$10="","",+$CP21+SUM($O21:BO21))</f>
        <v>1073.6997925000005</v>
      </c>
      <c r="ER21" s="25">
        <f>IF(ER$10="","",+$CP21+SUM($O21:BP21))</f>
        <v>1073.6997925000005</v>
      </c>
      <c r="ES21" s="25">
        <f>IF(ES$10="","",+$CP21+SUM($O21:BQ21))</f>
        <v>1073.6997925000005</v>
      </c>
      <c r="ET21" s="25">
        <f>IF(ET$10="","",+$CP21+SUM($O21:BR21))</f>
        <v>1073.6997925000005</v>
      </c>
      <c r="EU21" s="25">
        <f>IF(EU$10="","",+$CP21+SUM($O21:BS21))</f>
        <v>1073.6997925000005</v>
      </c>
      <c r="EV21" s="25">
        <f>IF(EV$10="","",+$CP21+SUM($O21:BT21))</f>
        <v>1073.6997925000005</v>
      </c>
      <c r="EW21" s="25">
        <f>IF(EW$10="","",+$CP21+SUM($O21:BU21))</f>
        <v>1073.6997925000005</v>
      </c>
      <c r="EX21" s="25">
        <f>IF(EX$10="","",+$CP21+SUM($O21:BV21))</f>
        <v>1073.6997925000005</v>
      </c>
      <c r="EY21" s="25">
        <f>IF(EY$10="","",+$CP21+SUM($O21:BW21))</f>
        <v>1073.6997925000005</v>
      </c>
      <c r="EZ21" s="25">
        <f>IF(EZ$10="","",+$CP21+SUM($O21:BX21))</f>
        <v>1073.6997925000005</v>
      </c>
      <c r="FA21" s="25">
        <f>IF(FA$10="","",+$CP21+SUM($O21:BY21))</f>
        <v>1073.6997925000005</v>
      </c>
      <c r="FB21" s="25">
        <f>IF(FB$10="","",+$CP21+SUM($O21:BZ21))</f>
        <v>1073.6997925000005</v>
      </c>
      <c r="FC21" s="25">
        <f>IF(FC$10="","",+$CP21+SUM($O21:CA21))</f>
        <v>1073.6997925000005</v>
      </c>
      <c r="FD21" s="25">
        <f>IF(FD$10="","",+$CP21+SUM($O21:CB21))</f>
        <v>1073.6997925000005</v>
      </c>
      <c r="FE21" s="25">
        <f>IF(FE$10="","",+$CP21+SUM($O21:CC21))</f>
        <v>1073.6997925000005</v>
      </c>
      <c r="FF21" s="25">
        <f>IF(FF$10="","",+$CP21+SUM($O21:CD21))</f>
        <v>1073.6997925000005</v>
      </c>
      <c r="FG21" s="25">
        <f>IF(FG$10="","",+$CP21+SUM($O21:CE21))</f>
        <v>1073.6997925000005</v>
      </c>
      <c r="FH21" s="25">
        <f>IF(FH$10="","",+$CP21+SUM($O21:CF21))</f>
        <v>1073.6997925000005</v>
      </c>
      <c r="FI21" s="25">
        <f>IF(FI$10="","",+$CP21+SUM($O21:CG21))</f>
        <v>1073.6997925000005</v>
      </c>
      <c r="FJ21" s="25">
        <f>IF(FJ$10="","",+$CP21+SUM($O21:CH21))</f>
        <v>1073.6997925000005</v>
      </c>
    </row>
    <row r="22" spans="2:166" ht="15" customHeight="1">
      <c r="B22" s="225">
        <v>72</v>
      </c>
      <c r="C22" s="318" t="s">
        <v>391</v>
      </c>
      <c r="D22" s="224" t="str">
        <f>INDEX('11_CATALOGO_CUENTAS'!$H$3:$H$85,$B22,1)</f>
        <v>ACTIVOS BAJO REGIMEN DE ARRENDAMIENTO</v>
      </c>
      <c r="E22" s="306"/>
      <c r="F22" s="306"/>
      <c r="G22" s="303"/>
      <c r="H22" s="25">
        <f t="shared" ca="1" si="39"/>
        <v>112.38479999999998</v>
      </c>
      <c r="I22" s="25">
        <f t="shared" ca="1" si="39"/>
        <v>112.38479999999997</v>
      </c>
      <c r="J22" s="25">
        <f t="shared" ca="1" si="39"/>
        <v>112.38479999999997</v>
      </c>
      <c r="K22" s="25">
        <f t="shared" ca="1" si="39"/>
        <v>110.01939999999998</v>
      </c>
      <c r="L22" s="25">
        <f t="shared" ca="1" si="39"/>
        <v>0</v>
      </c>
      <c r="M22" s="25">
        <f t="shared" ca="1" si="39"/>
        <v>0</v>
      </c>
      <c r="O22" s="222">
        <v>9.3653999999999993</v>
      </c>
      <c r="P22" s="222">
        <v>9.3653999999999993</v>
      </c>
      <c r="Q22" s="222">
        <v>9.3654000000000011</v>
      </c>
      <c r="R22" s="222">
        <v>9.3653999999999975</v>
      </c>
      <c r="S22" s="222">
        <v>9.3654000000000011</v>
      </c>
      <c r="T22" s="222">
        <v>9.3654000000000011</v>
      </c>
      <c r="U22" s="222">
        <v>9.3654000000000011</v>
      </c>
      <c r="V22" s="222">
        <v>9.365399999999994</v>
      </c>
      <c r="W22" s="222">
        <v>9.3654000000000082</v>
      </c>
      <c r="X22" s="222">
        <v>9.365399999999994</v>
      </c>
      <c r="Y22" s="222">
        <v>9.3653999999999993</v>
      </c>
      <c r="Z22" s="222">
        <v>9.3653999999999993</v>
      </c>
      <c r="AA22" s="222">
        <v>9.3653999999999993</v>
      </c>
      <c r="AB22" s="222">
        <v>9.3653999999999993</v>
      </c>
      <c r="AC22" s="222">
        <v>9.3653999999999993</v>
      </c>
      <c r="AD22" s="222">
        <v>9.3653999999999993</v>
      </c>
      <c r="AE22" s="222">
        <v>9.3653999999999993</v>
      </c>
      <c r="AF22" s="222">
        <v>9.3653999999999993</v>
      </c>
      <c r="AG22" s="222">
        <v>9.3653999999999993</v>
      </c>
      <c r="AH22" s="222">
        <v>9.3653999999999993</v>
      </c>
      <c r="AI22" s="222">
        <v>9.3653999999999993</v>
      </c>
      <c r="AJ22" s="222">
        <v>9.3653999999999993</v>
      </c>
      <c r="AK22" s="222">
        <v>9.3653999999999993</v>
      </c>
      <c r="AL22" s="222">
        <v>9.3653999999999993</v>
      </c>
      <c r="AM22" s="222">
        <v>9.3653999999999993</v>
      </c>
      <c r="AN22" s="222">
        <v>9.3653999999999993</v>
      </c>
      <c r="AO22" s="222">
        <v>9.3653999999999993</v>
      </c>
      <c r="AP22" s="222">
        <v>9.3653999999999993</v>
      </c>
      <c r="AQ22" s="222">
        <v>9.3653999999999993</v>
      </c>
      <c r="AR22" s="222">
        <v>9.3653999999999993</v>
      </c>
      <c r="AS22" s="222">
        <v>9.3653999999999993</v>
      </c>
      <c r="AT22" s="222">
        <v>9.3653999999999993</v>
      </c>
      <c r="AU22" s="222">
        <v>9.3653999999999993</v>
      </c>
      <c r="AV22" s="222">
        <v>9.3653999999999993</v>
      </c>
      <c r="AW22" s="222">
        <v>9.3653999999999993</v>
      </c>
      <c r="AX22" s="222">
        <v>9.3653999999999993</v>
      </c>
      <c r="AY22" s="222">
        <v>9.3653999999999993</v>
      </c>
      <c r="AZ22" s="222">
        <v>9.3653999999999993</v>
      </c>
      <c r="BA22" s="222">
        <v>9.3653999999999993</v>
      </c>
      <c r="BB22" s="222">
        <v>9.3653999999999993</v>
      </c>
      <c r="BC22" s="222">
        <v>9.3653999999999993</v>
      </c>
      <c r="BD22" s="222">
        <v>9.3653999999999993</v>
      </c>
      <c r="BE22" s="222">
        <v>9.3653999999999993</v>
      </c>
      <c r="BF22" s="222">
        <v>9.3653999999999993</v>
      </c>
      <c r="BG22" s="222">
        <v>9.3653999999999993</v>
      </c>
      <c r="BH22" s="222">
        <v>9.3653999999999993</v>
      </c>
      <c r="BI22" s="222">
        <v>9.3653999999999993</v>
      </c>
      <c r="BJ22" s="222">
        <v>7</v>
      </c>
      <c r="BK22" s="222"/>
      <c r="BL22" s="222"/>
      <c r="BM22" s="222"/>
      <c r="BN22" s="222"/>
      <c r="BO22" s="222"/>
      <c r="BP22" s="222"/>
      <c r="BQ22" s="222"/>
      <c r="BR22" s="222"/>
      <c r="BS22" s="222"/>
      <c r="BT22" s="222"/>
      <c r="BU22" s="222"/>
      <c r="BV22" s="222"/>
      <c r="BW22" s="222"/>
      <c r="BX22" s="222"/>
      <c r="BY22" s="222"/>
      <c r="BZ22" s="222"/>
      <c r="CA22" s="222"/>
      <c r="CB22" s="222"/>
      <c r="CC22" s="222"/>
      <c r="CD22" s="222"/>
      <c r="CE22" s="222"/>
      <c r="CF22" s="222"/>
      <c r="CG22" s="222"/>
      <c r="CH22" s="222"/>
      <c r="CJ22" s="25">
        <f t="shared" ca="1" si="40"/>
        <v>112.38479999999998</v>
      </c>
      <c r="CK22" s="25">
        <f t="shared" ca="1" si="40"/>
        <v>224.76959999999991</v>
      </c>
      <c r="CL22" s="25">
        <f t="shared" ca="1" si="40"/>
        <v>337.15440000000007</v>
      </c>
      <c r="CM22" s="25">
        <f t="shared" ca="1" si="40"/>
        <v>447.17380000000031</v>
      </c>
      <c r="CN22" s="25">
        <f t="shared" ca="1" si="40"/>
        <v>447.17380000000031</v>
      </c>
      <c r="CO22" s="25">
        <f t="shared" ca="1" si="40"/>
        <v>447.17380000000031</v>
      </c>
      <c r="CP22" s="222">
        <v>0</v>
      </c>
      <c r="CQ22" s="25">
        <f>IF(CQ$10="","",+$CP22+SUM($O22:O22))</f>
        <v>9.3653999999999993</v>
      </c>
      <c r="CR22" s="25">
        <f>IF(CR$10="","",+$CP22+SUM($O22:P22))</f>
        <v>18.730799999999999</v>
      </c>
      <c r="CS22" s="25">
        <f>IF(CS$10="","",+$CP22+SUM($O22:Q22))</f>
        <v>28.0962</v>
      </c>
      <c r="CT22" s="25">
        <f>IF(CT$10="","",+$CP22+SUM($O22:R22))</f>
        <v>37.461599999999997</v>
      </c>
      <c r="CU22" s="25">
        <f>IF(CU$10="","",+$CP22+SUM($O22:S22))</f>
        <v>46.826999999999998</v>
      </c>
      <c r="CV22" s="25">
        <f>IF(CV$10="","",+$CP22+SUM($O22:T22))</f>
        <v>56.192399999999999</v>
      </c>
      <c r="CW22" s="25">
        <f>IF(CW$10="","",+$CP22+SUM($O22:U22))</f>
        <v>65.5578</v>
      </c>
      <c r="CX22" s="25">
        <f>IF(CX$10="","",+$CP22+SUM($O22:V22))</f>
        <v>74.923199999999994</v>
      </c>
      <c r="CY22" s="25">
        <f>IF(CY$10="","",+$CP22+SUM($O22:W22))</f>
        <v>84.288600000000002</v>
      </c>
      <c r="CZ22" s="25">
        <f>IF(CZ$10="","",+$CP22+SUM($O22:X22))</f>
        <v>93.653999999999996</v>
      </c>
      <c r="DA22" s="25">
        <f>IF(DA$10="","",+$CP22+SUM($O22:Y22))</f>
        <v>103.01939999999999</v>
      </c>
      <c r="DB22" s="25">
        <f>IF(DB$10="","",+$CP22+SUM($O22:Z22))</f>
        <v>112.38479999999998</v>
      </c>
      <c r="DC22" s="25">
        <f>IF(DC$10="","",+$CP22+SUM($O22:AA22))</f>
        <v>121.75019999999998</v>
      </c>
      <c r="DD22" s="25">
        <f>IF(DD$10="","",+$CP22+SUM($O22:AB22))</f>
        <v>131.11559999999997</v>
      </c>
      <c r="DE22" s="25">
        <f>IF(DE$10="","",+$CP22+SUM($O22:AC22))</f>
        <v>140.48099999999997</v>
      </c>
      <c r="DF22" s="25">
        <f>IF(DF$10="","",+$CP22+SUM($O22:AD22))</f>
        <v>149.84639999999996</v>
      </c>
      <c r="DG22" s="25">
        <f>IF(DG$10="","",+$CP22+SUM($O22:AE22))</f>
        <v>159.21179999999995</v>
      </c>
      <c r="DH22" s="25">
        <f>IF(DH$10="","",+$CP22+SUM($O22:AF22))</f>
        <v>168.57719999999995</v>
      </c>
      <c r="DI22" s="25">
        <f>IF(DI$10="","",+$CP22+SUM($O22:AG22))</f>
        <v>177.94259999999994</v>
      </c>
      <c r="DJ22" s="25">
        <f>IF(DJ$10="","",+$CP22+SUM($O22:AH22))</f>
        <v>187.30799999999994</v>
      </c>
      <c r="DK22" s="25">
        <f>IF(DK$10="","",+$CP22+SUM($O22:AI22))</f>
        <v>196.67339999999993</v>
      </c>
      <c r="DL22" s="25">
        <f>IF(DL$10="","",+$CP22+SUM($O22:AJ22))</f>
        <v>206.03879999999992</v>
      </c>
      <c r="DM22" s="25">
        <f>IF(DM$10="","",+$CP22+SUM($O22:AK22))</f>
        <v>215.40419999999992</v>
      </c>
      <c r="DN22" s="25">
        <f>IF(DN$10="","",+$CP22+SUM($O22:AL22))</f>
        <v>224.76959999999991</v>
      </c>
      <c r="DO22" s="25">
        <f>IF(DO$10="","",+$CP22+SUM($O22:AM22))</f>
        <v>234.13499999999991</v>
      </c>
      <c r="DP22" s="25">
        <f>IF(DP$10="","",+$CP22+SUM($O22:AN22))</f>
        <v>243.5003999999999</v>
      </c>
      <c r="DQ22" s="25">
        <f>IF(DQ$10="","",+$CP22+SUM($O22:AO22))</f>
        <v>252.86579999999989</v>
      </c>
      <c r="DR22" s="25">
        <f>IF(DR$10="","",+$CP22+SUM($O22:AP22))</f>
        <v>262.23119999999989</v>
      </c>
      <c r="DS22" s="25">
        <f>IF(DS$10="","",+$CP22+SUM($O22:AQ22))</f>
        <v>271.59659999999991</v>
      </c>
      <c r="DT22" s="25">
        <f>IF(DT$10="","",+$CP22+SUM($O22:AR22))</f>
        <v>280.96199999999993</v>
      </c>
      <c r="DU22" s="25">
        <f>IF(DU$10="","",+$CP22+SUM($O22:AS22))</f>
        <v>290.32739999999995</v>
      </c>
      <c r="DV22" s="25">
        <f>IF(DV$10="","",+$CP22+SUM($O22:AT22))</f>
        <v>299.69279999999998</v>
      </c>
      <c r="DW22" s="25">
        <f>IF(DW$10="","",+$CP22+SUM($O22:AU22))</f>
        <v>309.0582</v>
      </c>
      <c r="DX22" s="25">
        <f>IF(DX$10="","",+$CP22+SUM($O22:AV22))</f>
        <v>318.42360000000002</v>
      </c>
      <c r="DY22" s="25">
        <f>IF(DY$10="","",+$CP22+SUM($O22:AW22))</f>
        <v>327.78900000000004</v>
      </c>
      <c r="DZ22" s="25">
        <f>IF(DZ$10="","",+$CP22+SUM($O22:AX22))</f>
        <v>337.15440000000007</v>
      </c>
      <c r="EA22" s="25">
        <f>IF(EA$10="","",+$CP22+SUM($O22:AY22))</f>
        <v>346.51980000000009</v>
      </c>
      <c r="EB22" s="25">
        <f>IF(EB$10="","",+$CP22+SUM($O22:AZ22))</f>
        <v>355.88520000000011</v>
      </c>
      <c r="EC22" s="25">
        <f>IF(EC$10="","",+$CP22+SUM($O22:BA22))</f>
        <v>365.25060000000013</v>
      </c>
      <c r="ED22" s="25">
        <f>IF(ED$10="","",+$CP22+SUM($O22:BB22))</f>
        <v>374.61600000000016</v>
      </c>
      <c r="EE22" s="25">
        <f>IF(EE$10="","",+$CP22+SUM($O22:BC22))</f>
        <v>383.98140000000018</v>
      </c>
      <c r="EF22" s="25">
        <f>IF(EF$10="","",+$CP22+SUM($O22:BD22))</f>
        <v>393.3468000000002</v>
      </c>
      <c r="EG22" s="25">
        <f>IF(EG$10="","",+$CP22+SUM($O22:BE22))</f>
        <v>402.71220000000022</v>
      </c>
      <c r="EH22" s="25">
        <f>IF(EH$10="","",+$CP22+SUM($O22:BF22))</f>
        <v>412.07760000000025</v>
      </c>
      <c r="EI22" s="25">
        <f>IF(EI$10="","",+$CP22+SUM($O22:BG22))</f>
        <v>421.44300000000027</v>
      </c>
      <c r="EJ22" s="25">
        <f>IF(EJ$10="","",+$CP22+SUM($O22:BH22))</f>
        <v>430.80840000000029</v>
      </c>
      <c r="EK22" s="25">
        <f>IF(EK$10="","",+$CP22+SUM($O22:BI22))</f>
        <v>440.17380000000031</v>
      </c>
      <c r="EL22" s="25">
        <f>IF(EL$10="","",+$CP22+SUM($O22:BJ22))</f>
        <v>447.17380000000031</v>
      </c>
      <c r="EM22" s="25">
        <f>IF(EM$10="","",+$CP22+SUM($O22:BK22))</f>
        <v>447.17380000000031</v>
      </c>
      <c r="EN22" s="25">
        <f>IF(EN$10="","",+$CP22+SUM($O22:BL22))</f>
        <v>447.17380000000031</v>
      </c>
      <c r="EO22" s="25">
        <f>IF(EO$10="","",+$CP22+SUM($O22:BM22))</f>
        <v>447.17380000000031</v>
      </c>
      <c r="EP22" s="25">
        <f>IF(EP$10="","",+$CP22+SUM($O22:BN22))</f>
        <v>447.17380000000031</v>
      </c>
      <c r="EQ22" s="25">
        <f>IF(EQ$10="","",+$CP22+SUM($O22:BO22))</f>
        <v>447.17380000000031</v>
      </c>
      <c r="ER22" s="25">
        <f>IF(ER$10="","",+$CP22+SUM($O22:BP22))</f>
        <v>447.17380000000031</v>
      </c>
      <c r="ES22" s="25">
        <f>IF(ES$10="","",+$CP22+SUM($O22:BQ22))</f>
        <v>447.17380000000031</v>
      </c>
      <c r="ET22" s="25">
        <f>IF(ET$10="","",+$CP22+SUM($O22:BR22))</f>
        <v>447.17380000000031</v>
      </c>
      <c r="EU22" s="25">
        <f>IF(EU$10="","",+$CP22+SUM($O22:BS22))</f>
        <v>447.17380000000031</v>
      </c>
      <c r="EV22" s="25">
        <f>IF(EV$10="","",+$CP22+SUM($O22:BT22))</f>
        <v>447.17380000000031</v>
      </c>
      <c r="EW22" s="25">
        <f>IF(EW$10="","",+$CP22+SUM($O22:BU22))</f>
        <v>447.17380000000031</v>
      </c>
      <c r="EX22" s="25">
        <f>IF(EX$10="","",+$CP22+SUM($O22:BV22))</f>
        <v>447.17380000000031</v>
      </c>
      <c r="EY22" s="25">
        <f>IF(EY$10="","",+$CP22+SUM($O22:BW22))</f>
        <v>447.17380000000031</v>
      </c>
      <c r="EZ22" s="25">
        <f>IF(EZ$10="","",+$CP22+SUM($O22:BX22))</f>
        <v>447.17380000000031</v>
      </c>
      <c r="FA22" s="25">
        <f>IF(FA$10="","",+$CP22+SUM($O22:BY22))</f>
        <v>447.17380000000031</v>
      </c>
      <c r="FB22" s="25">
        <f>IF(FB$10="","",+$CP22+SUM($O22:BZ22))</f>
        <v>447.17380000000031</v>
      </c>
      <c r="FC22" s="25">
        <f>IF(FC$10="","",+$CP22+SUM($O22:CA22))</f>
        <v>447.17380000000031</v>
      </c>
      <c r="FD22" s="25">
        <f>IF(FD$10="","",+$CP22+SUM($O22:CB22))</f>
        <v>447.17380000000031</v>
      </c>
      <c r="FE22" s="25">
        <f>IF(FE$10="","",+$CP22+SUM($O22:CC22))</f>
        <v>447.17380000000031</v>
      </c>
      <c r="FF22" s="25">
        <f>IF(FF$10="","",+$CP22+SUM($O22:CD22))</f>
        <v>447.17380000000031</v>
      </c>
      <c r="FG22" s="25">
        <f>IF(FG$10="","",+$CP22+SUM($O22:CE22))</f>
        <v>447.17380000000031</v>
      </c>
      <c r="FH22" s="25">
        <f>IF(FH$10="","",+$CP22+SUM($O22:CF22))</f>
        <v>447.17380000000031</v>
      </c>
      <c r="FI22" s="25">
        <f>IF(FI$10="","",+$CP22+SUM($O22:CG22))</f>
        <v>447.17380000000031</v>
      </c>
      <c r="FJ22" s="25">
        <f>IF(FJ$10="","",+$CP22+SUM($O22:CH22))</f>
        <v>447.17380000000031</v>
      </c>
    </row>
    <row r="23" spans="2:166" ht="15" customHeight="1">
      <c r="B23" s="225">
        <v>73</v>
      </c>
      <c r="C23" s="318" t="s">
        <v>391</v>
      </c>
      <c r="D23" s="224" t="str">
        <f>INDEX('11_CATALOGO_CUENTAS'!$H$3:$H$85,$B23,1)</f>
        <v>OTROS</v>
      </c>
      <c r="E23" s="306"/>
      <c r="F23" s="306"/>
      <c r="G23" s="303"/>
      <c r="H23" s="25">
        <f t="shared" ca="1" si="39"/>
        <v>73.055721428571431</v>
      </c>
      <c r="I23" s="25">
        <f t="shared" ca="1" si="39"/>
        <v>72.081488571428579</v>
      </c>
      <c r="J23" s="25">
        <f t="shared" ca="1" si="39"/>
        <v>1</v>
      </c>
      <c r="K23" s="25">
        <f t="shared" ca="1" si="39"/>
        <v>0</v>
      </c>
      <c r="L23" s="25">
        <f t="shared" ca="1" si="39"/>
        <v>0</v>
      </c>
      <c r="M23" s="25">
        <f t="shared" ca="1" si="39"/>
        <v>0</v>
      </c>
      <c r="O23" s="222">
        <v>6.1027899999999997</v>
      </c>
      <c r="P23" s="222">
        <v>6.1645000000000012</v>
      </c>
      <c r="Q23" s="222">
        <v>6.1645000000000003</v>
      </c>
      <c r="R23" s="222">
        <v>6.094669999999998</v>
      </c>
      <c r="S23" s="222">
        <v>6.0946700000000016</v>
      </c>
      <c r="T23" s="222">
        <v>6.0946700000000016</v>
      </c>
      <c r="U23" s="222">
        <v>6.094669999999998</v>
      </c>
      <c r="V23" s="222">
        <v>6.094669999999998</v>
      </c>
      <c r="W23" s="222">
        <v>6.0685000000000002</v>
      </c>
      <c r="X23" s="222">
        <v>6.0685000000000002</v>
      </c>
      <c r="Y23" s="222">
        <v>6.0067907142857146</v>
      </c>
      <c r="Z23" s="222">
        <v>6.0067907142857146</v>
      </c>
      <c r="AA23" s="222">
        <v>6.0067907142857146</v>
      </c>
      <c r="AB23" s="222">
        <v>6.0067907142857146</v>
      </c>
      <c r="AC23" s="222">
        <v>6.0067907142857146</v>
      </c>
      <c r="AD23" s="222">
        <v>6.0067907142857146</v>
      </c>
      <c r="AE23" s="222">
        <v>6.0067907142857146</v>
      </c>
      <c r="AF23" s="222">
        <v>6.0067907142857146</v>
      </c>
      <c r="AG23" s="222">
        <v>6.0067907142857146</v>
      </c>
      <c r="AH23" s="222">
        <v>6.0067907142857146</v>
      </c>
      <c r="AI23" s="222">
        <v>6.0067907142857146</v>
      </c>
      <c r="AJ23" s="222">
        <v>6.0067907142857146</v>
      </c>
      <c r="AK23" s="222">
        <v>6.0067907142857146</v>
      </c>
      <c r="AL23" s="222">
        <v>6.0067907142857146</v>
      </c>
      <c r="AM23" s="222">
        <v>1</v>
      </c>
      <c r="AN23" s="222"/>
      <c r="AO23" s="222"/>
      <c r="AP23" s="222"/>
      <c r="AQ23" s="222"/>
      <c r="AR23" s="222"/>
      <c r="AS23" s="222"/>
      <c r="AT23" s="222"/>
      <c r="AU23" s="222"/>
      <c r="AV23" s="222"/>
      <c r="AW23" s="222"/>
      <c r="AX23" s="222"/>
      <c r="AY23" s="222"/>
      <c r="AZ23" s="222"/>
      <c r="BA23" s="222"/>
      <c r="BB23" s="222"/>
      <c r="BC23" s="222"/>
      <c r="BD23" s="222"/>
      <c r="BE23" s="222"/>
      <c r="BF23" s="222"/>
      <c r="BG23" s="222"/>
      <c r="BH23" s="222"/>
      <c r="BI23" s="222"/>
      <c r="BJ23" s="222"/>
      <c r="BK23" s="222"/>
      <c r="BL23" s="222"/>
      <c r="BM23" s="222"/>
      <c r="BN23" s="222"/>
      <c r="BO23" s="222"/>
      <c r="BP23" s="222"/>
      <c r="BQ23" s="222"/>
      <c r="BR23" s="222"/>
      <c r="BS23" s="222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J23" s="25">
        <f t="shared" ca="1" si="40"/>
        <v>73.055721428571431</v>
      </c>
      <c r="CK23" s="25">
        <f t="shared" ca="1" si="40"/>
        <v>145.13721000000004</v>
      </c>
      <c r="CL23" s="25">
        <f t="shared" ca="1" si="40"/>
        <v>146.13721000000004</v>
      </c>
      <c r="CM23" s="25">
        <f t="shared" ca="1" si="40"/>
        <v>146.13721000000004</v>
      </c>
      <c r="CN23" s="25">
        <f t="shared" ca="1" si="40"/>
        <v>146.13721000000004</v>
      </c>
      <c r="CO23" s="25">
        <f t="shared" ca="1" si="40"/>
        <v>146.13721000000004</v>
      </c>
      <c r="CP23" s="222">
        <v>0</v>
      </c>
      <c r="CQ23" s="25">
        <f>IF(CQ$10="","",+$CP23+SUM($O23:O23))</f>
        <v>6.1027899999999997</v>
      </c>
      <c r="CR23" s="25">
        <f>IF(CR$10="","",+$CP23+SUM($O23:P23))</f>
        <v>12.267290000000001</v>
      </c>
      <c r="CS23" s="25">
        <f>IF(CS$10="","",+$CP23+SUM($O23:Q23))</f>
        <v>18.431789999999999</v>
      </c>
      <c r="CT23" s="25">
        <f>IF(CT$10="","",+$CP23+SUM($O23:R23))</f>
        <v>24.526459999999997</v>
      </c>
      <c r="CU23" s="25">
        <f>IF(CU$10="","",+$CP23+SUM($O23:S23))</f>
        <v>30.621129999999997</v>
      </c>
      <c r="CV23" s="25">
        <f>IF(CV$10="","",+$CP23+SUM($O23:T23))</f>
        <v>36.715800000000002</v>
      </c>
      <c r="CW23" s="25">
        <f>IF(CW$10="","",+$CP23+SUM($O23:U23))</f>
        <v>42.810470000000002</v>
      </c>
      <c r="CX23" s="25">
        <f>IF(CX$10="","",+$CP23+SUM($O23:V23))</f>
        <v>48.905140000000003</v>
      </c>
      <c r="CY23" s="25">
        <f>IF(CY$10="","",+$CP23+SUM($O23:W23))</f>
        <v>54.973640000000003</v>
      </c>
      <c r="CZ23" s="25">
        <f>IF(CZ$10="","",+$CP23+SUM($O23:X23))</f>
        <v>61.042140000000003</v>
      </c>
      <c r="DA23" s="25">
        <f>IF(DA$10="","",+$CP23+SUM($O23:Y23))</f>
        <v>67.048930714285717</v>
      </c>
      <c r="DB23" s="25">
        <f>IF(DB$10="","",+$CP23+SUM($O23:Z23))</f>
        <v>73.055721428571431</v>
      </c>
      <c r="DC23" s="25">
        <f>IF(DC$10="","",+$CP23+SUM($O23:AA23))</f>
        <v>79.062512142857145</v>
      </c>
      <c r="DD23" s="25">
        <f>IF(DD$10="","",+$CP23+SUM($O23:AB23))</f>
        <v>85.069302857142858</v>
      </c>
      <c r="DE23" s="25">
        <f>IF(DE$10="","",+$CP23+SUM($O23:AC23))</f>
        <v>91.076093571428572</v>
      </c>
      <c r="DF23" s="25">
        <f>IF(DF$10="","",+$CP23+SUM($O23:AD23))</f>
        <v>97.082884285714286</v>
      </c>
      <c r="DG23" s="25">
        <f>IF(DG$10="","",+$CP23+SUM($O23:AE23))</f>
        <v>103.089675</v>
      </c>
      <c r="DH23" s="25">
        <f>IF(DH$10="","",+$CP23+SUM($O23:AF23))</f>
        <v>109.09646571428571</v>
      </c>
      <c r="DI23" s="25">
        <f>IF(DI$10="","",+$CP23+SUM($O23:AG23))</f>
        <v>115.10325642857143</v>
      </c>
      <c r="DJ23" s="25">
        <f>IF(DJ$10="","",+$CP23+SUM($O23:AH23))</f>
        <v>121.11004714285714</v>
      </c>
      <c r="DK23" s="25">
        <f>IF(DK$10="","",+$CP23+SUM($O23:AI23))</f>
        <v>127.11683785714285</v>
      </c>
      <c r="DL23" s="25">
        <f>IF(DL$10="","",+$CP23+SUM($O23:AJ23))</f>
        <v>133.12362857142858</v>
      </c>
      <c r="DM23" s="25">
        <f>IF(DM$10="","",+$CP23+SUM($O23:AK23))</f>
        <v>139.13041928571431</v>
      </c>
      <c r="DN23" s="25">
        <f>IF(DN$10="","",+$CP23+SUM($O23:AL23))</f>
        <v>145.13721000000004</v>
      </c>
      <c r="DO23" s="25">
        <f>IF(DO$10="","",+$CP23+SUM($O23:AM23))</f>
        <v>146.13721000000004</v>
      </c>
      <c r="DP23" s="25">
        <f>IF(DP$10="","",+$CP23+SUM($O23:AN23))</f>
        <v>146.13721000000004</v>
      </c>
      <c r="DQ23" s="25">
        <f>IF(DQ$10="","",+$CP23+SUM($O23:AO23))</f>
        <v>146.13721000000004</v>
      </c>
      <c r="DR23" s="25">
        <f>IF(DR$10="","",+$CP23+SUM($O23:AP23))</f>
        <v>146.13721000000004</v>
      </c>
      <c r="DS23" s="25">
        <f>IF(DS$10="","",+$CP23+SUM($O23:AQ23))</f>
        <v>146.13721000000004</v>
      </c>
      <c r="DT23" s="25">
        <f>IF(DT$10="","",+$CP23+SUM($O23:AR23))</f>
        <v>146.13721000000004</v>
      </c>
      <c r="DU23" s="25">
        <f>IF(DU$10="","",+$CP23+SUM($O23:AS23))</f>
        <v>146.13721000000004</v>
      </c>
      <c r="DV23" s="25">
        <f>IF(DV$10="","",+$CP23+SUM($O23:AT23))</f>
        <v>146.13721000000004</v>
      </c>
      <c r="DW23" s="25">
        <f>IF(DW$10="","",+$CP23+SUM($O23:AU23))</f>
        <v>146.13721000000004</v>
      </c>
      <c r="DX23" s="25">
        <f>IF(DX$10="","",+$CP23+SUM($O23:AV23))</f>
        <v>146.13721000000004</v>
      </c>
      <c r="DY23" s="25">
        <f>IF(DY$10="","",+$CP23+SUM($O23:AW23))</f>
        <v>146.13721000000004</v>
      </c>
      <c r="DZ23" s="25">
        <f>IF(DZ$10="","",+$CP23+SUM($O23:AX23))</f>
        <v>146.13721000000004</v>
      </c>
      <c r="EA23" s="25">
        <f>IF(EA$10="","",+$CP23+SUM($O23:AY23))</f>
        <v>146.13721000000004</v>
      </c>
      <c r="EB23" s="25">
        <f>IF(EB$10="","",+$CP23+SUM($O23:AZ23))</f>
        <v>146.13721000000004</v>
      </c>
      <c r="EC23" s="25">
        <f>IF(EC$10="","",+$CP23+SUM($O23:BA23))</f>
        <v>146.13721000000004</v>
      </c>
      <c r="ED23" s="25">
        <f>IF(ED$10="","",+$CP23+SUM($O23:BB23))</f>
        <v>146.13721000000004</v>
      </c>
      <c r="EE23" s="25">
        <f>IF(EE$10="","",+$CP23+SUM($O23:BC23))</f>
        <v>146.13721000000004</v>
      </c>
      <c r="EF23" s="25">
        <f>IF(EF$10="","",+$CP23+SUM($O23:BD23))</f>
        <v>146.13721000000004</v>
      </c>
      <c r="EG23" s="25">
        <f>IF(EG$10="","",+$CP23+SUM($O23:BE23))</f>
        <v>146.13721000000004</v>
      </c>
      <c r="EH23" s="25">
        <f>IF(EH$10="","",+$CP23+SUM($O23:BF23))</f>
        <v>146.13721000000004</v>
      </c>
      <c r="EI23" s="25">
        <f>IF(EI$10="","",+$CP23+SUM($O23:BG23))</f>
        <v>146.13721000000004</v>
      </c>
      <c r="EJ23" s="25">
        <f>IF(EJ$10="","",+$CP23+SUM($O23:BH23))</f>
        <v>146.13721000000004</v>
      </c>
      <c r="EK23" s="25">
        <f>IF(EK$10="","",+$CP23+SUM($O23:BI23))</f>
        <v>146.13721000000004</v>
      </c>
      <c r="EL23" s="25">
        <f>IF(EL$10="","",+$CP23+SUM($O23:BJ23))</f>
        <v>146.13721000000004</v>
      </c>
      <c r="EM23" s="25">
        <f>IF(EM$10="","",+$CP23+SUM($O23:BK23))</f>
        <v>146.13721000000004</v>
      </c>
      <c r="EN23" s="25">
        <f>IF(EN$10="","",+$CP23+SUM($O23:BL23))</f>
        <v>146.13721000000004</v>
      </c>
      <c r="EO23" s="25">
        <f>IF(EO$10="","",+$CP23+SUM($O23:BM23))</f>
        <v>146.13721000000004</v>
      </c>
      <c r="EP23" s="25">
        <f>IF(EP$10="","",+$CP23+SUM($O23:BN23))</f>
        <v>146.13721000000004</v>
      </c>
      <c r="EQ23" s="25">
        <f>IF(EQ$10="","",+$CP23+SUM($O23:BO23))</f>
        <v>146.13721000000004</v>
      </c>
      <c r="ER23" s="25">
        <f>IF(ER$10="","",+$CP23+SUM($O23:BP23))</f>
        <v>146.13721000000004</v>
      </c>
      <c r="ES23" s="25">
        <f>IF(ES$10="","",+$CP23+SUM($O23:BQ23))</f>
        <v>146.13721000000004</v>
      </c>
      <c r="ET23" s="25">
        <f>IF(ET$10="","",+$CP23+SUM($O23:BR23))</f>
        <v>146.13721000000004</v>
      </c>
      <c r="EU23" s="25">
        <f>IF(EU$10="","",+$CP23+SUM($O23:BS23))</f>
        <v>146.13721000000004</v>
      </c>
      <c r="EV23" s="25">
        <f>IF(EV$10="","",+$CP23+SUM($O23:BT23))</f>
        <v>146.13721000000004</v>
      </c>
      <c r="EW23" s="25">
        <f>IF(EW$10="","",+$CP23+SUM($O23:BU23))</f>
        <v>146.13721000000004</v>
      </c>
      <c r="EX23" s="25">
        <f>IF(EX$10="","",+$CP23+SUM($O23:BV23))</f>
        <v>146.13721000000004</v>
      </c>
      <c r="EY23" s="25">
        <f>IF(EY$10="","",+$CP23+SUM($O23:BW23))</f>
        <v>146.13721000000004</v>
      </c>
      <c r="EZ23" s="25">
        <f>IF(EZ$10="","",+$CP23+SUM($O23:BX23))</f>
        <v>146.13721000000004</v>
      </c>
      <c r="FA23" s="25">
        <f>IF(FA$10="","",+$CP23+SUM($O23:BY23))</f>
        <v>146.13721000000004</v>
      </c>
      <c r="FB23" s="25">
        <f>IF(FB$10="","",+$CP23+SUM($O23:BZ23))</f>
        <v>146.13721000000004</v>
      </c>
      <c r="FC23" s="25">
        <f>IF(FC$10="","",+$CP23+SUM($O23:CA23))</f>
        <v>146.13721000000004</v>
      </c>
      <c r="FD23" s="25">
        <f>IF(FD$10="","",+$CP23+SUM($O23:CB23))</f>
        <v>146.13721000000004</v>
      </c>
      <c r="FE23" s="25">
        <f>IF(FE$10="","",+$CP23+SUM($O23:CC23))</f>
        <v>146.13721000000004</v>
      </c>
      <c r="FF23" s="25">
        <f>IF(FF$10="","",+$CP23+SUM($O23:CD23))</f>
        <v>146.13721000000004</v>
      </c>
      <c r="FG23" s="25">
        <f>IF(FG$10="","",+$CP23+SUM($O23:CE23))</f>
        <v>146.13721000000004</v>
      </c>
      <c r="FH23" s="25">
        <f>IF(FH$10="","",+$CP23+SUM($O23:CF23))</f>
        <v>146.13721000000004</v>
      </c>
      <c r="FI23" s="25">
        <f>IF(FI$10="","",+$CP23+SUM($O23:CG23))</f>
        <v>146.13721000000004</v>
      </c>
      <c r="FJ23" s="25">
        <f>IF(FJ$10="","",+$CP23+SUM($O23:CH23))</f>
        <v>146.13721000000004</v>
      </c>
    </row>
    <row r="24" spans="2:166" ht="15" customHeight="1">
      <c r="C24" s="318" t="s">
        <v>392</v>
      </c>
      <c r="D24" s="302" t="s">
        <v>393</v>
      </c>
      <c r="E24" s="306"/>
      <c r="F24" s="306"/>
      <c r="G24" s="303"/>
      <c r="H24" s="25">
        <f t="shared" ca="1" si="39"/>
        <v>0</v>
      </c>
      <c r="I24" s="25">
        <f t="shared" ca="1" si="39"/>
        <v>1276.0033515148607</v>
      </c>
      <c r="J24" s="25">
        <f t="shared" ca="1" si="39"/>
        <v>2919.8090741885826</v>
      </c>
      <c r="K24" s="25">
        <f t="shared" ca="1" si="39"/>
        <v>2919.8090741885826</v>
      </c>
      <c r="L24" s="25">
        <f t="shared" ca="1" si="39"/>
        <v>2919.8090741885826</v>
      </c>
      <c r="M24" s="25">
        <f t="shared" ca="1" si="39"/>
        <v>2919.8090741885826</v>
      </c>
      <c r="O24" s="222">
        <v>0</v>
      </c>
      <c r="P24" s="222">
        <v>0</v>
      </c>
      <c r="Q24" s="222">
        <v>0</v>
      </c>
      <c r="R24" s="222">
        <v>0</v>
      </c>
      <c r="S24" s="222">
        <v>0</v>
      </c>
      <c r="T24" s="222">
        <v>0</v>
      </c>
      <c r="U24" s="222">
        <v>0</v>
      </c>
      <c r="V24" s="222">
        <v>0</v>
      </c>
      <c r="W24" s="222">
        <v>0</v>
      </c>
      <c r="X24" s="222">
        <v>0</v>
      </c>
      <c r="Y24" s="222">
        <v>0</v>
      </c>
      <c r="Z24" s="222">
        <v>0</v>
      </c>
      <c r="AA24" s="222">
        <v>86.646112626238391</v>
      </c>
      <c r="AB24" s="222">
        <v>86.646112626238391</v>
      </c>
      <c r="AC24" s="222">
        <v>86.646112626238391</v>
      </c>
      <c r="AD24" s="222">
        <v>86.646112626238391</v>
      </c>
      <c r="AE24" s="222">
        <v>86.646112626238391</v>
      </c>
      <c r="AF24" s="222">
        <v>120.39611262623839</v>
      </c>
      <c r="AG24" s="222">
        <v>120.39611262623839</v>
      </c>
      <c r="AH24" s="222">
        <v>120.39611262623839</v>
      </c>
      <c r="AI24" s="222">
        <v>120.39611262623839</v>
      </c>
      <c r="AJ24" s="222">
        <v>120.39611262623839</v>
      </c>
      <c r="AK24" s="222">
        <v>120.39611262623839</v>
      </c>
      <c r="AL24" s="222">
        <v>120.39611262623839</v>
      </c>
      <c r="AM24" s="222">
        <v>243.3174228490486</v>
      </c>
      <c r="AN24" s="222">
        <v>243.3174228490486</v>
      </c>
      <c r="AO24" s="222">
        <v>243.3174228490486</v>
      </c>
      <c r="AP24" s="222">
        <v>243.3174228490486</v>
      </c>
      <c r="AQ24" s="222">
        <v>243.3174228490486</v>
      </c>
      <c r="AR24" s="222">
        <v>243.3174228490486</v>
      </c>
      <c r="AS24" s="222">
        <v>243.3174228490486</v>
      </c>
      <c r="AT24" s="222">
        <v>243.3174228490486</v>
      </c>
      <c r="AU24" s="222">
        <v>243.3174228490486</v>
      </c>
      <c r="AV24" s="222">
        <v>243.3174228490486</v>
      </c>
      <c r="AW24" s="222">
        <v>243.3174228490486</v>
      </c>
      <c r="AX24" s="222">
        <v>243.3174228490486</v>
      </c>
      <c r="AY24" s="222">
        <v>243.3174228490486</v>
      </c>
      <c r="AZ24" s="222">
        <v>243.3174228490486</v>
      </c>
      <c r="BA24" s="222">
        <v>243.3174228490486</v>
      </c>
      <c r="BB24" s="222">
        <v>243.3174228490486</v>
      </c>
      <c r="BC24" s="222">
        <v>243.3174228490486</v>
      </c>
      <c r="BD24" s="222">
        <v>243.3174228490486</v>
      </c>
      <c r="BE24" s="222">
        <v>243.3174228490486</v>
      </c>
      <c r="BF24" s="222">
        <v>243.3174228490486</v>
      </c>
      <c r="BG24" s="222">
        <v>243.3174228490486</v>
      </c>
      <c r="BH24" s="222">
        <v>243.3174228490486</v>
      </c>
      <c r="BI24" s="222">
        <v>243.3174228490486</v>
      </c>
      <c r="BJ24" s="222">
        <v>243.3174228490486</v>
      </c>
      <c r="BK24" s="222">
        <v>243.3174228490486</v>
      </c>
      <c r="BL24" s="222">
        <v>243.3174228490486</v>
      </c>
      <c r="BM24" s="222">
        <v>243.3174228490486</v>
      </c>
      <c r="BN24" s="222">
        <v>243.3174228490486</v>
      </c>
      <c r="BO24" s="222">
        <v>243.3174228490486</v>
      </c>
      <c r="BP24" s="222">
        <v>243.3174228490486</v>
      </c>
      <c r="BQ24" s="222">
        <v>243.3174228490486</v>
      </c>
      <c r="BR24" s="222">
        <v>243.3174228490486</v>
      </c>
      <c r="BS24" s="222">
        <v>243.3174228490486</v>
      </c>
      <c r="BT24" s="222">
        <v>243.3174228490486</v>
      </c>
      <c r="BU24" s="222">
        <v>243.3174228490486</v>
      </c>
      <c r="BV24" s="222">
        <v>243.3174228490486</v>
      </c>
      <c r="BW24" s="222">
        <v>243.3174228490486</v>
      </c>
      <c r="BX24" s="222">
        <v>243.3174228490486</v>
      </c>
      <c r="BY24" s="222">
        <v>243.3174228490486</v>
      </c>
      <c r="BZ24" s="222">
        <v>243.3174228490486</v>
      </c>
      <c r="CA24" s="222">
        <v>243.3174228490486</v>
      </c>
      <c r="CB24" s="222">
        <v>243.3174228490486</v>
      </c>
      <c r="CC24" s="222">
        <v>243.3174228490486</v>
      </c>
      <c r="CD24" s="222">
        <v>243.3174228490486</v>
      </c>
      <c r="CE24" s="222">
        <v>243.3174228490486</v>
      </c>
      <c r="CF24" s="222">
        <v>243.3174228490486</v>
      </c>
      <c r="CG24" s="222">
        <v>243.3174228490486</v>
      </c>
      <c r="CH24" s="222">
        <v>243.3174228490486</v>
      </c>
      <c r="CJ24" s="25">
        <f t="shared" ca="1" si="40"/>
        <v>0</v>
      </c>
      <c r="CK24" s="25">
        <f t="shared" ca="1" si="40"/>
        <v>1276.0033515148607</v>
      </c>
      <c r="CL24" s="25">
        <f t="shared" ca="1" si="40"/>
        <v>4195.8124257034424</v>
      </c>
      <c r="CM24" s="25">
        <f t="shared" ca="1" si="40"/>
        <v>7115.6214998920286</v>
      </c>
      <c r="CN24" s="25">
        <f t="shared" ca="1" si="40"/>
        <v>10035.430574080608</v>
      </c>
      <c r="CO24" s="25">
        <f t="shared" ca="1" si="40"/>
        <v>12955.239648269184</v>
      </c>
      <c r="CP24" s="222">
        <v>0</v>
      </c>
      <c r="CQ24" s="25">
        <f>IF(CQ$10="","",+$CP24+SUM($O24:O24))</f>
        <v>0</v>
      </c>
      <c r="CR24" s="25">
        <f>IF(CR$10="","",+$CP24+SUM($O24:P24))</f>
        <v>0</v>
      </c>
      <c r="CS24" s="25">
        <f>IF(CS$10="","",+$CP24+SUM($O24:Q24))</f>
        <v>0</v>
      </c>
      <c r="CT24" s="25">
        <f>IF(CT$10="","",+$CP24+SUM($O24:R24))</f>
        <v>0</v>
      </c>
      <c r="CU24" s="25">
        <f>IF(CU$10="","",+$CP24+SUM($O24:S24))</f>
        <v>0</v>
      </c>
      <c r="CV24" s="25">
        <f>IF(CV$10="","",+$CP24+SUM($O24:T24))</f>
        <v>0</v>
      </c>
      <c r="CW24" s="25">
        <f>IF(CW$10="","",+$CP24+SUM($O24:U24))</f>
        <v>0</v>
      </c>
      <c r="CX24" s="25">
        <f>IF(CX$10="","",+$CP24+SUM($O24:V24))</f>
        <v>0</v>
      </c>
      <c r="CY24" s="25">
        <f>IF(CY$10="","",+$CP24+SUM($O24:W24))</f>
        <v>0</v>
      </c>
      <c r="CZ24" s="25">
        <f>IF(CZ$10="","",+$CP24+SUM($O24:X24))</f>
        <v>0</v>
      </c>
      <c r="DA24" s="25">
        <f>IF(DA$10="","",+$CP24+SUM($O24:Y24))</f>
        <v>0</v>
      </c>
      <c r="DB24" s="25">
        <f>IF(DB$10="","",+$CP24+SUM($O24:Z24))</f>
        <v>0</v>
      </c>
      <c r="DC24" s="25">
        <f>IF(DC$10="","",+$CP24+SUM($O24:AA24))</f>
        <v>86.646112626238391</v>
      </c>
      <c r="DD24" s="25">
        <f>IF(DD$10="","",+$CP24+SUM($O24:AB24))</f>
        <v>173.29222525247678</v>
      </c>
      <c r="DE24" s="25">
        <f>IF(DE$10="","",+$CP24+SUM($O24:AC24))</f>
        <v>259.93833787871517</v>
      </c>
      <c r="DF24" s="25">
        <f>IF(DF$10="","",+$CP24+SUM($O24:AD24))</f>
        <v>346.58445050495357</v>
      </c>
      <c r="DG24" s="25">
        <f>IF(DG$10="","",+$CP24+SUM($O24:AE24))</f>
        <v>433.23056313119196</v>
      </c>
      <c r="DH24" s="25">
        <f>IF(DH$10="","",+$CP24+SUM($O24:AF24))</f>
        <v>553.62667575743035</v>
      </c>
      <c r="DI24" s="25">
        <f>IF(DI$10="","",+$CP24+SUM($O24:AG24))</f>
        <v>674.02278838366874</v>
      </c>
      <c r="DJ24" s="25">
        <f>IF(DJ$10="","",+$CP24+SUM($O24:AH24))</f>
        <v>794.41890100990713</v>
      </c>
      <c r="DK24" s="25">
        <f>IF(DK$10="","",+$CP24+SUM($O24:AI24))</f>
        <v>914.81501363614552</v>
      </c>
      <c r="DL24" s="25">
        <f>IF(DL$10="","",+$CP24+SUM($O24:AJ24))</f>
        <v>1035.2111262623839</v>
      </c>
      <c r="DM24" s="25">
        <f>IF(DM$10="","",+$CP24+SUM($O24:AK24))</f>
        <v>1155.6072388886223</v>
      </c>
      <c r="DN24" s="25">
        <f>IF(DN$10="","",+$CP24+SUM($O24:AL24))</f>
        <v>1276.0033515148607</v>
      </c>
      <c r="DO24" s="25">
        <f>IF(DO$10="","",+$CP24+SUM($O24:AM24))</f>
        <v>1519.3207743639093</v>
      </c>
      <c r="DP24" s="25">
        <f>IF(DP$10="","",+$CP24+SUM($O24:AN24))</f>
        <v>1762.6381972129579</v>
      </c>
      <c r="DQ24" s="25">
        <f>IF(DQ$10="","",+$CP24+SUM($O24:AO24))</f>
        <v>2005.9556200620066</v>
      </c>
      <c r="DR24" s="25">
        <f>IF(DR$10="","",+$CP24+SUM($O24:AP24))</f>
        <v>2249.2730429110552</v>
      </c>
      <c r="DS24" s="25">
        <f>IF(DS$10="","",+$CP24+SUM($O24:AQ24))</f>
        <v>2492.5904657601036</v>
      </c>
      <c r="DT24" s="25">
        <f>IF(DT$10="","",+$CP24+SUM($O24:AR24))</f>
        <v>2735.907888609152</v>
      </c>
      <c r="DU24" s="25">
        <f>IF(DU$10="","",+$CP24+SUM($O24:AS24))</f>
        <v>2979.2253114582004</v>
      </c>
      <c r="DV24" s="25">
        <f>IF(DV$10="","",+$CP24+SUM($O24:AT24))</f>
        <v>3222.5427343072488</v>
      </c>
      <c r="DW24" s="25">
        <f>IF(DW$10="","",+$CP24+SUM($O24:AU24))</f>
        <v>3465.8601571562972</v>
      </c>
      <c r="DX24" s="25">
        <f>IF(DX$10="","",+$CP24+SUM($O24:AV24))</f>
        <v>3709.1775800053456</v>
      </c>
      <c r="DY24" s="25">
        <f>IF(DY$10="","",+$CP24+SUM($O24:AW24))</f>
        <v>3952.495002854394</v>
      </c>
      <c r="DZ24" s="25">
        <f>IF(DZ$10="","",+$CP24+SUM($O24:AX24))</f>
        <v>4195.8124257034424</v>
      </c>
      <c r="EA24" s="25">
        <f>IF(EA$10="","",+$CP24+SUM($O24:AY24))</f>
        <v>4439.1298485524912</v>
      </c>
      <c r="EB24" s="25">
        <f>IF(EB$10="","",+$CP24+SUM($O24:AZ24))</f>
        <v>4682.4472714015401</v>
      </c>
      <c r="EC24" s="25">
        <f>IF(EC$10="","",+$CP24+SUM($O24:BA24))</f>
        <v>4925.7646942505889</v>
      </c>
      <c r="ED24" s="25">
        <f>IF(ED$10="","",+$CP24+SUM($O24:BB24))</f>
        <v>5169.0821170996378</v>
      </c>
      <c r="EE24" s="25">
        <f>IF(EE$10="","",+$CP24+SUM($O24:BC24))</f>
        <v>5412.3995399486867</v>
      </c>
      <c r="EF24" s="25">
        <f>IF(EF$10="","",+$CP24+SUM($O24:BD24))</f>
        <v>5655.7169627977355</v>
      </c>
      <c r="EG24" s="25">
        <f>IF(EG$10="","",+$CP24+SUM($O24:BE24))</f>
        <v>5899.0343856467844</v>
      </c>
      <c r="EH24" s="25">
        <f>IF(EH$10="","",+$CP24+SUM($O24:BF24))</f>
        <v>6142.3518084958332</v>
      </c>
      <c r="EI24" s="25">
        <f>IF(EI$10="","",+$CP24+SUM($O24:BG24))</f>
        <v>6385.6692313448821</v>
      </c>
      <c r="EJ24" s="25">
        <f>IF(EJ$10="","",+$CP24+SUM($O24:BH24))</f>
        <v>6628.9866541939309</v>
      </c>
      <c r="EK24" s="25">
        <f>IF(EK$10="","",+$CP24+SUM($O24:BI24))</f>
        <v>6872.3040770429798</v>
      </c>
      <c r="EL24" s="25">
        <f>IF(EL$10="","",+$CP24+SUM($O24:BJ24))</f>
        <v>7115.6214998920286</v>
      </c>
      <c r="EM24" s="25">
        <f>IF(EM$10="","",+$CP24+SUM($O24:BK24))</f>
        <v>7358.9389227410775</v>
      </c>
      <c r="EN24" s="25">
        <f>IF(EN$10="","",+$CP24+SUM($O24:BL24))</f>
        <v>7602.2563455901263</v>
      </c>
      <c r="EO24" s="25">
        <f>IF(EO$10="","",+$CP24+SUM($O24:BM24))</f>
        <v>7845.5737684391752</v>
      </c>
      <c r="EP24" s="25">
        <f>IF(EP$10="","",+$CP24+SUM($O24:BN24))</f>
        <v>8088.891191288224</v>
      </c>
      <c r="EQ24" s="25">
        <f>IF(EQ$10="","",+$CP24+SUM($O24:BO24))</f>
        <v>8332.2086141372729</v>
      </c>
      <c r="ER24" s="25">
        <f>IF(ER$10="","",+$CP24+SUM($O24:BP24))</f>
        <v>8575.5260369863208</v>
      </c>
      <c r="ES24" s="25">
        <f>IF(ES$10="","",+$CP24+SUM($O24:BQ24))</f>
        <v>8818.8434598353688</v>
      </c>
      <c r="ET24" s="25">
        <f>IF(ET$10="","",+$CP24+SUM($O24:BR24))</f>
        <v>9062.1608826844167</v>
      </c>
      <c r="EU24" s="25">
        <f>IF(EU$10="","",+$CP24+SUM($O24:BS24))</f>
        <v>9305.4783055334647</v>
      </c>
      <c r="EV24" s="25">
        <f>IF(EV$10="","",+$CP24+SUM($O24:BT24))</f>
        <v>9548.7957283825126</v>
      </c>
      <c r="EW24" s="25">
        <f>IF(EW$10="","",+$CP24+SUM($O24:BU24))</f>
        <v>9792.1131512315606</v>
      </c>
      <c r="EX24" s="25">
        <f>IF(EX$10="","",+$CP24+SUM($O24:BV24))</f>
        <v>10035.430574080608</v>
      </c>
      <c r="EY24" s="25">
        <f>IF(EY$10="","",+$CP24+SUM($O24:BW24))</f>
        <v>10278.747996929656</v>
      </c>
      <c r="EZ24" s="25">
        <f>IF(EZ$10="","",+$CP24+SUM($O24:BX24))</f>
        <v>10522.065419778704</v>
      </c>
      <c r="FA24" s="25">
        <f>IF(FA$10="","",+$CP24+SUM($O24:BY24))</f>
        <v>10765.382842627752</v>
      </c>
      <c r="FB24" s="25">
        <f>IF(FB$10="","",+$CP24+SUM($O24:BZ24))</f>
        <v>11008.7002654768</v>
      </c>
      <c r="FC24" s="25">
        <f>IF(FC$10="","",+$CP24+SUM($O24:CA24))</f>
        <v>11252.017688325848</v>
      </c>
      <c r="FD24" s="25">
        <f>IF(FD$10="","",+$CP24+SUM($O24:CB24))</f>
        <v>11495.335111174896</v>
      </c>
      <c r="FE24" s="25">
        <f>IF(FE$10="","",+$CP24+SUM($O24:CC24))</f>
        <v>11738.652534023944</v>
      </c>
      <c r="FF24" s="25">
        <f>IF(FF$10="","",+$CP24+SUM($O24:CD24))</f>
        <v>11981.969956872992</v>
      </c>
      <c r="FG24" s="25">
        <f>IF(FG$10="","",+$CP24+SUM($O24:CE24))</f>
        <v>12225.28737972204</v>
      </c>
      <c r="FH24" s="25">
        <f>IF(FH$10="","",+$CP24+SUM($O24:CF24))</f>
        <v>12468.604802571088</v>
      </c>
      <c r="FI24" s="25">
        <f>IF(FI$10="","",+$CP24+SUM($O24:CG24))</f>
        <v>12711.922225420136</v>
      </c>
      <c r="FJ24" s="25">
        <f>IF(FJ$10="","",+$CP24+SUM($O24:CH24))</f>
        <v>12955.239648269184</v>
      </c>
    </row>
    <row r="25" spans="2:166" ht="15" customHeight="1">
      <c r="C25" s="318" t="s">
        <v>391</v>
      </c>
      <c r="D25" s="302" t="s">
        <v>146</v>
      </c>
      <c r="E25" s="306"/>
      <c r="F25" s="306"/>
      <c r="G25" s="303"/>
      <c r="H25" s="25">
        <f t="shared" ca="1" si="39"/>
        <v>0</v>
      </c>
      <c r="I25" s="25">
        <f t="shared" ca="1" si="39"/>
        <v>27934.918018969998</v>
      </c>
      <c r="J25" s="25">
        <f t="shared" ca="1" si="39"/>
        <v>74443.861350480001</v>
      </c>
      <c r="K25" s="25">
        <f t="shared" ca="1" si="39"/>
        <v>74443.861350480001</v>
      </c>
      <c r="L25" s="25">
        <f t="shared" ca="1" si="39"/>
        <v>74443.861350480001</v>
      </c>
      <c r="M25" s="25">
        <f t="shared" ca="1" si="39"/>
        <v>74443.861350480001</v>
      </c>
      <c r="O25" s="222">
        <v>0</v>
      </c>
      <c r="P25" s="222">
        <v>0</v>
      </c>
      <c r="Q25" s="222">
        <v>0</v>
      </c>
      <c r="R25" s="222">
        <v>0</v>
      </c>
      <c r="S25" s="222">
        <v>0</v>
      </c>
      <c r="T25" s="222">
        <v>0</v>
      </c>
      <c r="U25" s="222">
        <v>0</v>
      </c>
      <c r="V25" s="222">
        <v>0</v>
      </c>
      <c r="W25" s="222">
        <v>0</v>
      </c>
      <c r="X25" s="222">
        <v>0</v>
      </c>
      <c r="Y25" s="222">
        <v>0</v>
      </c>
      <c r="Z25" s="222">
        <v>0</v>
      </c>
      <c r="AA25" s="222">
        <v>0</v>
      </c>
      <c r="AB25" s="222">
        <v>173.34986493388891</v>
      </c>
      <c r="AC25" s="222">
        <v>346.69972986777782</v>
      </c>
      <c r="AD25" s="222">
        <v>520.04959480166667</v>
      </c>
      <c r="AE25" s="222">
        <v>2067.8850375133334</v>
      </c>
      <c r="AF25" s="222">
        <v>2241.2349024472223</v>
      </c>
      <c r="AG25" s="222">
        <v>2414.5847673811113</v>
      </c>
      <c r="AH25" s="222">
        <v>2587.9346323150003</v>
      </c>
      <c r="AI25" s="222">
        <v>4135.7700750266667</v>
      </c>
      <c r="AJ25" s="222">
        <v>4309.1199399605557</v>
      </c>
      <c r="AK25" s="222">
        <v>4482.4698048944447</v>
      </c>
      <c r="AL25" s="222">
        <v>4655.8196698283336</v>
      </c>
      <c r="AM25" s="222">
        <v>6203.6551125400001</v>
      </c>
      <c r="AN25" s="222">
        <v>6203.6551125400001</v>
      </c>
      <c r="AO25" s="222">
        <v>6203.6551125400001</v>
      </c>
      <c r="AP25" s="222">
        <v>6203.6551125400001</v>
      </c>
      <c r="AQ25" s="222">
        <v>6203.6551125400001</v>
      </c>
      <c r="AR25" s="222">
        <v>6203.6551125400001</v>
      </c>
      <c r="AS25" s="222">
        <v>6203.6551125400001</v>
      </c>
      <c r="AT25" s="222">
        <v>6203.6551125400001</v>
      </c>
      <c r="AU25" s="222">
        <v>6203.6551125400001</v>
      </c>
      <c r="AV25" s="222">
        <v>6203.6551125400001</v>
      </c>
      <c r="AW25" s="222">
        <v>6203.6551125400001</v>
      </c>
      <c r="AX25" s="222">
        <v>6203.6551125400001</v>
      </c>
      <c r="AY25" s="222">
        <v>6203.6551125400001</v>
      </c>
      <c r="AZ25" s="222">
        <v>6203.6551125400001</v>
      </c>
      <c r="BA25" s="222">
        <v>6203.6551125400001</v>
      </c>
      <c r="BB25" s="222">
        <v>6203.6551125400001</v>
      </c>
      <c r="BC25" s="222">
        <v>6203.6551125400001</v>
      </c>
      <c r="BD25" s="222">
        <v>6203.6551125400001</v>
      </c>
      <c r="BE25" s="222">
        <v>6203.6551125400001</v>
      </c>
      <c r="BF25" s="222">
        <v>6203.6551125400001</v>
      </c>
      <c r="BG25" s="222">
        <v>6203.6551125400001</v>
      </c>
      <c r="BH25" s="222">
        <v>6203.6551125400001</v>
      </c>
      <c r="BI25" s="222">
        <v>6203.6551125400001</v>
      </c>
      <c r="BJ25" s="222">
        <v>6203.6551125400001</v>
      </c>
      <c r="BK25" s="222">
        <v>6203.6551125400001</v>
      </c>
      <c r="BL25" s="222">
        <v>6203.6551125400001</v>
      </c>
      <c r="BM25" s="222">
        <v>6203.6551125400001</v>
      </c>
      <c r="BN25" s="222">
        <v>6203.6551125400001</v>
      </c>
      <c r="BO25" s="222">
        <v>6203.6551125400001</v>
      </c>
      <c r="BP25" s="222">
        <v>6203.6551125400001</v>
      </c>
      <c r="BQ25" s="222">
        <v>6203.6551125400001</v>
      </c>
      <c r="BR25" s="222">
        <v>6203.6551125400001</v>
      </c>
      <c r="BS25" s="222">
        <v>6203.6551125400001</v>
      </c>
      <c r="BT25" s="222">
        <v>6203.6551125400001</v>
      </c>
      <c r="BU25" s="222">
        <v>6203.6551125400001</v>
      </c>
      <c r="BV25" s="222">
        <v>6203.6551125400001</v>
      </c>
      <c r="BW25" s="222">
        <v>6203.6551125400001</v>
      </c>
      <c r="BX25" s="222">
        <v>6203.6551125400001</v>
      </c>
      <c r="BY25" s="222">
        <v>6203.6551125400001</v>
      </c>
      <c r="BZ25" s="222">
        <v>6203.6551125400001</v>
      </c>
      <c r="CA25" s="222">
        <v>6203.6551125400001</v>
      </c>
      <c r="CB25" s="222">
        <v>6203.6551125400001</v>
      </c>
      <c r="CC25" s="222">
        <v>6203.6551125400001</v>
      </c>
      <c r="CD25" s="222">
        <v>6203.6551125400001</v>
      </c>
      <c r="CE25" s="222">
        <v>6203.6551125400001</v>
      </c>
      <c r="CF25" s="222">
        <v>6203.6551125400001</v>
      </c>
      <c r="CG25" s="222">
        <v>6203.6551125400001</v>
      </c>
      <c r="CH25" s="222">
        <v>6203.6551125400001</v>
      </c>
      <c r="CJ25" s="25">
        <f t="shared" ca="1" si="40"/>
        <v>0</v>
      </c>
      <c r="CK25" s="25">
        <f t="shared" ca="1" si="40"/>
        <v>27934.918018969998</v>
      </c>
      <c r="CL25" s="25">
        <f t="shared" ca="1" si="40"/>
        <v>102378.77936945</v>
      </c>
      <c r="CM25" s="25">
        <f t="shared" ca="1" si="40"/>
        <v>176822.64071993</v>
      </c>
      <c r="CN25" s="25">
        <f t="shared" ca="1" si="40"/>
        <v>251266.50207041</v>
      </c>
      <c r="CO25" s="25">
        <f t="shared" ca="1" si="40"/>
        <v>325710.36342089</v>
      </c>
      <c r="CP25" s="222">
        <v>0</v>
      </c>
      <c r="CQ25" s="25">
        <f>IF(CQ$10="","",+$CP25+SUM($O25:O25))</f>
        <v>0</v>
      </c>
      <c r="CR25" s="25">
        <f>IF(CR$10="","",+$CP25+SUM($O25:P25))</f>
        <v>0</v>
      </c>
      <c r="CS25" s="25">
        <f>IF(CS$10="","",+$CP25+SUM($O25:Q25))</f>
        <v>0</v>
      </c>
      <c r="CT25" s="25">
        <f>IF(CT$10="","",+$CP25+SUM($O25:R25))</f>
        <v>0</v>
      </c>
      <c r="CU25" s="25">
        <f>IF(CU$10="","",+$CP25+SUM($O25:S25))</f>
        <v>0</v>
      </c>
      <c r="CV25" s="25">
        <f>IF(CV$10="","",+$CP25+SUM($O25:T25))</f>
        <v>0</v>
      </c>
      <c r="CW25" s="25">
        <f>IF(CW$10="","",+$CP25+SUM($O25:U25))</f>
        <v>0</v>
      </c>
      <c r="CX25" s="25">
        <f>IF(CX$10="","",+$CP25+SUM($O25:V25))</f>
        <v>0</v>
      </c>
      <c r="CY25" s="25">
        <f>IF(CY$10="","",+$CP25+SUM($O25:W25))</f>
        <v>0</v>
      </c>
      <c r="CZ25" s="25">
        <f>IF(CZ$10="","",+$CP25+SUM($O25:X25))</f>
        <v>0</v>
      </c>
      <c r="DA25" s="25">
        <f>IF(DA$10="","",+$CP25+SUM($O25:Y25))</f>
        <v>0</v>
      </c>
      <c r="DB25" s="25">
        <f>IF(DB$10="","",+$CP25+SUM($O25:Z25))</f>
        <v>0</v>
      </c>
      <c r="DC25" s="25">
        <f>IF(DC$10="","",+$CP25+SUM($O25:AA25))</f>
        <v>0</v>
      </c>
      <c r="DD25" s="25">
        <f>IF(DD$10="","",+$CP25+SUM($O25:AB25))</f>
        <v>173.34986493388891</v>
      </c>
      <c r="DE25" s="25">
        <f>IF(DE$10="","",+$CP25+SUM($O25:AC25))</f>
        <v>520.04959480166667</v>
      </c>
      <c r="DF25" s="25">
        <f>IF(DF$10="","",+$CP25+SUM($O25:AD25))</f>
        <v>1040.0991896033333</v>
      </c>
      <c r="DG25" s="25">
        <f>IF(DG$10="","",+$CP25+SUM($O25:AE25))</f>
        <v>3107.9842271166667</v>
      </c>
      <c r="DH25" s="25">
        <f>IF(DH$10="","",+$CP25+SUM($O25:AF25))</f>
        <v>5349.2191295638895</v>
      </c>
      <c r="DI25" s="25">
        <f>IF(DI$10="","",+$CP25+SUM($O25:AG25))</f>
        <v>7763.8038969450008</v>
      </c>
      <c r="DJ25" s="25">
        <f>IF(DJ$10="","",+$CP25+SUM($O25:AH25))</f>
        <v>10351.738529260001</v>
      </c>
      <c r="DK25" s="25">
        <f>IF(DK$10="","",+$CP25+SUM($O25:AI25))</f>
        <v>14487.508604286668</v>
      </c>
      <c r="DL25" s="25">
        <f>IF(DL$10="","",+$CP25+SUM($O25:AJ25))</f>
        <v>18796.628544247222</v>
      </c>
      <c r="DM25" s="25">
        <f>IF(DM$10="","",+$CP25+SUM($O25:AK25))</f>
        <v>23279.098349141666</v>
      </c>
      <c r="DN25" s="25">
        <f>IF(DN$10="","",+$CP25+SUM($O25:AL25))</f>
        <v>27934.918018969998</v>
      </c>
      <c r="DO25" s="25">
        <f>IF(DO$10="","",+$CP25+SUM($O25:AM25))</f>
        <v>34138.573131509998</v>
      </c>
      <c r="DP25" s="25">
        <f>IF(DP$10="","",+$CP25+SUM($O25:AN25))</f>
        <v>40342.228244049998</v>
      </c>
      <c r="DQ25" s="25">
        <f>IF(DQ$10="","",+$CP25+SUM($O25:AO25))</f>
        <v>46545.883356589999</v>
      </c>
      <c r="DR25" s="25">
        <f>IF(DR$10="","",+$CP25+SUM($O25:AP25))</f>
        <v>52749.538469129999</v>
      </c>
      <c r="DS25" s="25">
        <f>IF(DS$10="","",+$CP25+SUM($O25:AQ25))</f>
        <v>58953.193581669999</v>
      </c>
      <c r="DT25" s="25">
        <f>IF(DT$10="","",+$CP25+SUM($O25:AR25))</f>
        <v>65156.848694209999</v>
      </c>
      <c r="DU25" s="25">
        <f>IF(DU$10="","",+$CP25+SUM($O25:AS25))</f>
        <v>71360.503806749999</v>
      </c>
      <c r="DV25" s="25">
        <f>IF(DV$10="","",+$CP25+SUM($O25:AT25))</f>
        <v>77564.158919289999</v>
      </c>
      <c r="DW25" s="25">
        <f>IF(DW$10="","",+$CP25+SUM($O25:AU25))</f>
        <v>83767.814031829999</v>
      </c>
      <c r="DX25" s="25">
        <f>IF(DX$10="","",+$CP25+SUM($O25:AV25))</f>
        <v>89971.469144369999</v>
      </c>
      <c r="DY25" s="25">
        <f>IF(DY$10="","",+$CP25+SUM($O25:AW25))</f>
        <v>96175.12425691</v>
      </c>
      <c r="DZ25" s="25">
        <f>IF(DZ$10="","",+$CP25+SUM($O25:AX25))</f>
        <v>102378.77936945</v>
      </c>
      <c r="EA25" s="25">
        <f>IF(EA$10="","",+$CP25+SUM($O25:AY25))</f>
        <v>108582.43448199</v>
      </c>
      <c r="EB25" s="25">
        <f>IF(EB$10="","",+$CP25+SUM($O25:AZ25))</f>
        <v>114786.08959453</v>
      </c>
      <c r="EC25" s="25">
        <f>IF(EC$10="","",+$CP25+SUM($O25:BA25))</f>
        <v>120989.74470707</v>
      </c>
      <c r="ED25" s="25">
        <f>IF(ED$10="","",+$CP25+SUM($O25:BB25))</f>
        <v>127193.39981961</v>
      </c>
      <c r="EE25" s="25">
        <f>IF(EE$10="","",+$CP25+SUM($O25:BC25))</f>
        <v>133397.05493215</v>
      </c>
      <c r="EF25" s="25">
        <f>IF(EF$10="","",+$CP25+SUM($O25:BD25))</f>
        <v>139600.71004469</v>
      </c>
      <c r="EG25" s="25">
        <f>IF(EG$10="","",+$CP25+SUM($O25:BE25))</f>
        <v>145804.36515723</v>
      </c>
      <c r="EH25" s="25">
        <f>IF(EH$10="","",+$CP25+SUM($O25:BF25))</f>
        <v>152008.02026977</v>
      </c>
      <c r="EI25" s="25">
        <f>IF(EI$10="","",+$CP25+SUM($O25:BG25))</f>
        <v>158211.67538231</v>
      </c>
      <c r="EJ25" s="25">
        <f>IF(EJ$10="","",+$CP25+SUM($O25:BH25))</f>
        <v>164415.33049485</v>
      </c>
      <c r="EK25" s="25">
        <f>IF(EK$10="","",+$CP25+SUM($O25:BI25))</f>
        <v>170618.98560739</v>
      </c>
      <c r="EL25" s="25">
        <f>IF(EL$10="","",+$CP25+SUM($O25:BJ25))</f>
        <v>176822.64071993</v>
      </c>
      <c r="EM25" s="25">
        <f>IF(EM$10="","",+$CP25+SUM($O25:BK25))</f>
        <v>183026.29583247</v>
      </c>
      <c r="EN25" s="25">
        <f>IF(EN$10="","",+$CP25+SUM($O25:BL25))</f>
        <v>189229.95094501</v>
      </c>
      <c r="EO25" s="25">
        <f>IF(EO$10="","",+$CP25+SUM($O25:BM25))</f>
        <v>195433.60605755</v>
      </c>
      <c r="EP25" s="25">
        <f>IF(EP$10="","",+$CP25+SUM($O25:BN25))</f>
        <v>201637.26117009</v>
      </c>
      <c r="EQ25" s="25">
        <f>IF(EQ$10="","",+$CP25+SUM($O25:BO25))</f>
        <v>207840.91628263</v>
      </c>
      <c r="ER25" s="25">
        <f>IF(ER$10="","",+$CP25+SUM($O25:BP25))</f>
        <v>214044.57139517</v>
      </c>
      <c r="ES25" s="25">
        <f>IF(ES$10="","",+$CP25+SUM($O25:BQ25))</f>
        <v>220248.22650771</v>
      </c>
      <c r="ET25" s="25">
        <f>IF(ET$10="","",+$CP25+SUM($O25:BR25))</f>
        <v>226451.88162025</v>
      </c>
      <c r="EU25" s="25">
        <f>IF(EU$10="","",+$CP25+SUM($O25:BS25))</f>
        <v>232655.53673279</v>
      </c>
      <c r="EV25" s="25">
        <f>IF(EV$10="","",+$CP25+SUM($O25:BT25))</f>
        <v>238859.19184533</v>
      </c>
      <c r="EW25" s="25">
        <f>IF(EW$10="","",+$CP25+SUM($O25:BU25))</f>
        <v>245062.84695787</v>
      </c>
      <c r="EX25" s="25">
        <f>IF(EX$10="","",+$CP25+SUM($O25:BV25))</f>
        <v>251266.50207041</v>
      </c>
      <c r="EY25" s="25">
        <f>IF(EY$10="","",+$CP25+SUM($O25:BW25))</f>
        <v>257470.15718295</v>
      </c>
      <c r="EZ25" s="25">
        <f>IF(EZ$10="","",+$CP25+SUM($O25:BX25))</f>
        <v>263673.81229549</v>
      </c>
      <c r="FA25" s="25">
        <f>IF(FA$10="","",+$CP25+SUM($O25:BY25))</f>
        <v>269877.46740803</v>
      </c>
      <c r="FB25" s="25">
        <f>IF(FB$10="","",+$CP25+SUM($O25:BZ25))</f>
        <v>276081.12252057</v>
      </c>
      <c r="FC25" s="25">
        <f>IF(FC$10="","",+$CP25+SUM($O25:CA25))</f>
        <v>282284.77763311</v>
      </c>
      <c r="FD25" s="25">
        <f>IF(FD$10="","",+$CP25+SUM($O25:CB25))</f>
        <v>288488.43274565</v>
      </c>
      <c r="FE25" s="25">
        <f>IF(FE$10="","",+$CP25+SUM($O25:CC25))</f>
        <v>294692.08785819</v>
      </c>
      <c r="FF25" s="25">
        <f>IF(FF$10="","",+$CP25+SUM($O25:CD25))</f>
        <v>300895.74297073</v>
      </c>
      <c r="FG25" s="25">
        <f>IF(FG$10="","",+$CP25+SUM($O25:CE25))</f>
        <v>307099.39808327</v>
      </c>
      <c r="FH25" s="25">
        <f>IF(FH$10="","",+$CP25+SUM($O25:CF25))</f>
        <v>313303.05319581</v>
      </c>
      <c r="FI25" s="25">
        <f>IF(FI$10="","",+$CP25+SUM($O25:CG25))</f>
        <v>319506.70830835</v>
      </c>
      <c r="FJ25" s="25">
        <f>IF(FJ$10="","",+$CP25+SUM($O25:CH25))</f>
        <v>325710.36342089</v>
      </c>
    </row>
    <row r="26" spans="2:166" ht="15" customHeight="1">
      <c r="C26" s="318" t="s">
        <v>392</v>
      </c>
      <c r="D26" s="227" t="s">
        <v>142</v>
      </c>
      <c r="E26" s="306"/>
      <c r="F26" s="306"/>
      <c r="G26" s="303"/>
      <c r="H26" s="25">
        <f t="shared" ref="H26:M28" ca="1" si="41">IF(OR(H$9="",H$10=""),"",SUM(OFFSET($O26,0,H$4-1,1,H$5-H$4+1)))</f>
        <v>0</v>
      </c>
      <c r="I26" s="25">
        <f t="shared" ca="1" si="41"/>
        <v>0</v>
      </c>
      <c r="J26" s="25">
        <f t="shared" ca="1" si="41"/>
        <v>0</v>
      </c>
      <c r="K26" s="25">
        <f t="shared" ca="1" si="41"/>
        <v>0</v>
      </c>
      <c r="L26" s="25">
        <f t="shared" ca="1" si="41"/>
        <v>0</v>
      </c>
      <c r="M26" s="25">
        <f t="shared" ca="1" si="41"/>
        <v>0</v>
      </c>
      <c r="O26" s="222">
        <v>0</v>
      </c>
      <c r="P26" s="222">
        <v>0</v>
      </c>
      <c r="Q26" s="222">
        <v>0</v>
      </c>
      <c r="R26" s="222">
        <v>0</v>
      </c>
      <c r="S26" s="222">
        <v>0</v>
      </c>
      <c r="T26" s="222">
        <v>0</v>
      </c>
      <c r="U26" s="222">
        <v>0</v>
      </c>
      <c r="V26" s="222">
        <v>0</v>
      </c>
      <c r="W26" s="222">
        <v>0</v>
      </c>
      <c r="X26" s="222">
        <v>0</v>
      </c>
      <c r="Y26" s="222">
        <v>0</v>
      </c>
      <c r="Z26" s="222">
        <v>0</v>
      </c>
      <c r="AA26" s="222">
        <v>0</v>
      </c>
      <c r="AB26" s="222">
        <v>0</v>
      </c>
      <c r="AC26" s="222">
        <v>0</v>
      </c>
      <c r="AD26" s="222">
        <v>0</v>
      </c>
      <c r="AE26" s="222">
        <v>0</v>
      </c>
      <c r="AF26" s="222">
        <v>0</v>
      </c>
      <c r="AG26" s="222">
        <v>0</v>
      </c>
      <c r="AH26" s="222">
        <v>0</v>
      </c>
      <c r="AI26" s="222">
        <v>0</v>
      </c>
      <c r="AJ26" s="222">
        <v>0</v>
      </c>
      <c r="AK26" s="222">
        <v>0</v>
      </c>
      <c r="AL26" s="222">
        <v>0</v>
      </c>
      <c r="AM26" s="222">
        <v>0</v>
      </c>
      <c r="AN26" s="222">
        <v>0</v>
      </c>
      <c r="AO26" s="222">
        <v>0</v>
      </c>
      <c r="AP26" s="222">
        <v>0</v>
      </c>
      <c r="AQ26" s="222">
        <v>0</v>
      </c>
      <c r="AR26" s="222">
        <v>0</v>
      </c>
      <c r="AS26" s="222">
        <v>0</v>
      </c>
      <c r="AT26" s="222">
        <v>0</v>
      </c>
      <c r="AU26" s="222">
        <v>0</v>
      </c>
      <c r="AV26" s="222">
        <v>0</v>
      </c>
      <c r="AW26" s="222">
        <v>0</v>
      </c>
      <c r="AX26" s="222">
        <v>0</v>
      </c>
      <c r="AY26" s="222">
        <v>0</v>
      </c>
      <c r="AZ26" s="222">
        <v>0</v>
      </c>
      <c r="BA26" s="222">
        <v>0</v>
      </c>
      <c r="BB26" s="222">
        <v>0</v>
      </c>
      <c r="BC26" s="222">
        <v>0</v>
      </c>
      <c r="BD26" s="222">
        <v>0</v>
      </c>
      <c r="BE26" s="222">
        <v>0</v>
      </c>
      <c r="BF26" s="222">
        <v>0</v>
      </c>
      <c r="BG26" s="222">
        <v>0</v>
      </c>
      <c r="BH26" s="222">
        <v>0</v>
      </c>
      <c r="BI26" s="222">
        <v>0</v>
      </c>
      <c r="BJ26" s="222">
        <v>0</v>
      </c>
      <c r="BK26" s="222">
        <v>0</v>
      </c>
      <c r="BL26" s="222">
        <v>0</v>
      </c>
      <c r="BM26" s="222">
        <v>0</v>
      </c>
      <c r="BN26" s="222">
        <v>0</v>
      </c>
      <c r="BO26" s="222">
        <v>0</v>
      </c>
      <c r="BP26" s="222">
        <v>0</v>
      </c>
      <c r="BQ26" s="222">
        <v>0</v>
      </c>
      <c r="BR26" s="222">
        <v>0</v>
      </c>
      <c r="BS26" s="222">
        <v>0</v>
      </c>
      <c r="BT26" s="222">
        <v>0</v>
      </c>
      <c r="BU26" s="222">
        <v>0</v>
      </c>
      <c r="BV26" s="222">
        <v>0</v>
      </c>
      <c r="BW26" s="222">
        <v>0</v>
      </c>
      <c r="BX26" s="222">
        <v>0</v>
      </c>
      <c r="BY26" s="222">
        <v>0</v>
      </c>
      <c r="BZ26" s="222">
        <v>0</v>
      </c>
      <c r="CA26" s="222">
        <v>0</v>
      </c>
      <c r="CB26" s="222">
        <v>0</v>
      </c>
      <c r="CC26" s="222">
        <v>0</v>
      </c>
      <c r="CD26" s="222">
        <v>0</v>
      </c>
      <c r="CE26" s="222">
        <v>0</v>
      </c>
      <c r="CF26" s="222">
        <v>0</v>
      </c>
      <c r="CG26" s="222">
        <v>0</v>
      </c>
      <c r="CH26" s="222">
        <v>0</v>
      </c>
      <c r="CJ26" s="25">
        <f t="shared" ref="CJ26:CO28" ca="1" si="42">IF(OR(CJ$9="",CJ$10=""),"",MAX(OFFSET($CQ26,0,CJ$4-1,1,CJ$5-CJ$4+1)))</f>
        <v>0</v>
      </c>
      <c r="CK26" s="25">
        <f t="shared" ca="1" si="42"/>
        <v>0</v>
      </c>
      <c r="CL26" s="25">
        <f t="shared" ca="1" si="42"/>
        <v>0</v>
      </c>
      <c r="CM26" s="25">
        <f t="shared" ca="1" si="42"/>
        <v>0</v>
      </c>
      <c r="CN26" s="25">
        <f t="shared" ca="1" si="42"/>
        <v>0</v>
      </c>
      <c r="CO26" s="25">
        <f t="shared" ca="1" si="42"/>
        <v>0</v>
      </c>
      <c r="CP26" s="222">
        <v>0</v>
      </c>
      <c r="CQ26" s="25">
        <f>IF(CQ$10="","",+$CP26+SUM($O26:O26))</f>
        <v>0</v>
      </c>
      <c r="CR26" s="25">
        <f>IF(CR$10="","",+$CP26+SUM($O26:P26))</f>
        <v>0</v>
      </c>
      <c r="CS26" s="25">
        <f>IF(CS$10="","",+$CP26+SUM($O26:Q26))</f>
        <v>0</v>
      </c>
      <c r="CT26" s="25">
        <f>IF(CT$10="","",+$CP26+SUM($O26:R26))</f>
        <v>0</v>
      </c>
      <c r="CU26" s="25">
        <f>IF(CU$10="","",+$CP26+SUM($O26:S26))</f>
        <v>0</v>
      </c>
      <c r="CV26" s="25">
        <f>IF(CV$10="","",+$CP26+SUM($O26:T26))</f>
        <v>0</v>
      </c>
      <c r="CW26" s="25">
        <f>IF(CW$10="","",+$CP26+SUM($O26:U26))</f>
        <v>0</v>
      </c>
      <c r="CX26" s="25">
        <f>IF(CX$10="","",+$CP26+SUM($O26:V26))</f>
        <v>0</v>
      </c>
      <c r="CY26" s="25">
        <f>IF(CY$10="","",+$CP26+SUM($O26:W26))</f>
        <v>0</v>
      </c>
      <c r="CZ26" s="25">
        <f>IF(CZ$10="","",+$CP26+SUM($O26:X26))</f>
        <v>0</v>
      </c>
      <c r="DA26" s="25">
        <f>IF(DA$10="","",+$CP26+SUM($O26:Y26))</f>
        <v>0</v>
      </c>
      <c r="DB26" s="25">
        <f>IF(DB$10="","",+$CP26+SUM($O26:Z26))</f>
        <v>0</v>
      </c>
      <c r="DC26" s="25">
        <f>IF(DC$10="","",+$CP26+SUM($O26:AA26))</f>
        <v>0</v>
      </c>
      <c r="DD26" s="25">
        <f>IF(DD$10="","",+$CP26+SUM($O26:AB26))</f>
        <v>0</v>
      </c>
      <c r="DE26" s="25">
        <f>IF(DE$10="","",+$CP26+SUM($O26:AC26))</f>
        <v>0</v>
      </c>
      <c r="DF26" s="25">
        <f>IF(DF$10="","",+$CP26+SUM($O26:AD26))</f>
        <v>0</v>
      </c>
      <c r="DG26" s="25">
        <f>IF(DG$10="","",+$CP26+SUM($O26:AE26))</f>
        <v>0</v>
      </c>
      <c r="DH26" s="25">
        <f>IF(DH$10="","",+$CP26+SUM($O26:AF26))</f>
        <v>0</v>
      </c>
      <c r="DI26" s="25">
        <f>IF(DI$10="","",+$CP26+SUM($O26:AG26))</f>
        <v>0</v>
      </c>
      <c r="DJ26" s="25">
        <f>IF(DJ$10="","",+$CP26+SUM($O26:AH26))</f>
        <v>0</v>
      </c>
      <c r="DK26" s="25">
        <f>IF(DK$10="","",+$CP26+SUM($O26:AI26))</f>
        <v>0</v>
      </c>
      <c r="DL26" s="25">
        <f>IF(DL$10="","",+$CP26+SUM($O26:AJ26))</f>
        <v>0</v>
      </c>
      <c r="DM26" s="25">
        <f>IF(DM$10="","",+$CP26+SUM($O26:AK26))</f>
        <v>0</v>
      </c>
      <c r="DN26" s="25">
        <f>IF(DN$10="","",+$CP26+SUM($O26:AL26))</f>
        <v>0</v>
      </c>
      <c r="DO26" s="25">
        <f>IF(DO$10="","",+$CP26+SUM($O26:AM26))</f>
        <v>0</v>
      </c>
      <c r="DP26" s="25">
        <f>IF(DP$10="","",+$CP26+SUM($O26:AN26))</f>
        <v>0</v>
      </c>
      <c r="DQ26" s="25">
        <f>IF(DQ$10="","",+$CP26+SUM($O26:AO26))</f>
        <v>0</v>
      </c>
      <c r="DR26" s="25">
        <f>IF(DR$10="","",+$CP26+SUM($O26:AP26))</f>
        <v>0</v>
      </c>
      <c r="DS26" s="25">
        <f>IF(DS$10="","",+$CP26+SUM($O26:AQ26))</f>
        <v>0</v>
      </c>
      <c r="DT26" s="25">
        <f>IF(DT$10="","",+$CP26+SUM($O26:AR26))</f>
        <v>0</v>
      </c>
      <c r="DU26" s="25">
        <f>IF(DU$10="","",+$CP26+SUM($O26:AS26))</f>
        <v>0</v>
      </c>
      <c r="DV26" s="25">
        <f>IF(DV$10="","",+$CP26+SUM($O26:AT26))</f>
        <v>0</v>
      </c>
      <c r="DW26" s="25">
        <f>IF(DW$10="","",+$CP26+SUM($O26:AU26))</f>
        <v>0</v>
      </c>
      <c r="DX26" s="25">
        <f>IF(DX$10="","",+$CP26+SUM($O26:AV26))</f>
        <v>0</v>
      </c>
      <c r="DY26" s="25">
        <f>IF(DY$10="","",+$CP26+SUM($O26:AW26))</f>
        <v>0</v>
      </c>
      <c r="DZ26" s="25">
        <f>IF(DZ$10="","",+$CP26+SUM($O26:AX26))</f>
        <v>0</v>
      </c>
      <c r="EA26" s="25">
        <f>IF(EA$10="","",+$CP26+SUM($O26:AY26))</f>
        <v>0</v>
      </c>
      <c r="EB26" s="25">
        <f>IF(EB$10="","",+$CP26+SUM($O26:AZ26))</f>
        <v>0</v>
      </c>
      <c r="EC26" s="25">
        <f>IF(EC$10="","",+$CP26+SUM($O26:BA26))</f>
        <v>0</v>
      </c>
      <c r="ED26" s="25">
        <f>IF(ED$10="","",+$CP26+SUM($O26:BB26))</f>
        <v>0</v>
      </c>
      <c r="EE26" s="25">
        <f>IF(EE$10="","",+$CP26+SUM($O26:BC26))</f>
        <v>0</v>
      </c>
      <c r="EF26" s="25">
        <f>IF(EF$10="","",+$CP26+SUM($O26:BD26))</f>
        <v>0</v>
      </c>
      <c r="EG26" s="25">
        <f>IF(EG$10="","",+$CP26+SUM($O26:BE26))</f>
        <v>0</v>
      </c>
      <c r="EH26" s="25">
        <f>IF(EH$10="","",+$CP26+SUM($O26:BF26))</f>
        <v>0</v>
      </c>
      <c r="EI26" s="25">
        <f>IF(EI$10="","",+$CP26+SUM($O26:BG26))</f>
        <v>0</v>
      </c>
      <c r="EJ26" s="25">
        <f>IF(EJ$10="","",+$CP26+SUM($O26:BH26))</f>
        <v>0</v>
      </c>
      <c r="EK26" s="25">
        <f>IF(EK$10="","",+$CP26+SUM($O26:BI26))</f>
        <v>0</v>
      </c>
      <c r="EL26" s="25">
        <f>IF(EL$10="","",+$CP26+SUM($O26:BJ26))</f>
        <v>0</v>
      </c>
      <c r="EM26" s="25">
        <f>IF(EM$10="","",+$CP26+SUM($O26:BK26))</f>
        <v>0</v>
      </c>
      <c r="EN26" s="25">
        <f>IF(EN$10="","",+$CP26+SUM($O26:BL26))</f>
        <v>0</v>
      </c>
      <c r="EO26" s="25">
        <f>IF(EO$10="","",+$CP26+SUM($O26:BM26))</f>
        <v>0</v>
      </c>
      <c r="EP26" s="25">
        <f>IF(EP$10="","",+$CP26+SUM($O26:BN26))</f>
        <v>0</v>
      </c>
      <c r="EQ26" s="25">
        <f>IF(EQ$10="","",+$CP26+SUM($O26:BO26))</f>
        <v>0</v>
      </c>
      <c r="ER26" s="25">
        <f>IF(ER$10="","",+$CP26+SUM($O26:BP26))</f>
        <v>0</v>
      </c>
      <c r="ES26" s="25">
        <f>IF(ES$10="","",+$CP26+SUM($O26:BQ26))</f>
        <v>0</v>
      </c>
      <c r="ET26" s="25">
        <f>IF(ET$10="","",+$CP26+SUM($O26:BR26))</f>
        <v>0</v>
      </c>
      <c r="EU26" s="25">
        <f>IF(EU$10="","",+$CP26+SUM($O26:BS26))</f>
        <v>0</v>
      </c>
      <c r="EV26" s="25">
        <f>IF(EV$10="","",+$CP26+SUM($O26:BT26))</f>
        <v>0</v>
      </c>
      <c r="EW26" s="25">
        <f>IF(EW$10="","",+$CP26+SUM($O26:BU26))</f>
        <v>0</v>
      </c>
      <c r="EX26" s="25">
        <f>IF(EX$10="","",+$CP26+SUM($O26:BV26))</f>
        <v>0</v>
      </c>
      <c r="EY26" s="25">
        <f>IF(EY$10="","",+$CP26+SUM($O26:BW26))</f>
        <v>0</v>
      </c>
      <c r="EZ26" s="25">
        <f>IF(EZ$10="","",+$CP26+SUM($O26:BX26))</f>
        <v>0</v>
      </c>
      <c r="FA26" s="25">
        <f>IF(FA$10="","",+$CP26+SUM($O26:BY26))</f>
        <v>0</v>
      </c>
      <c r="FB26" s="25">
        <f>IF(FB$10="","",+$CP26+SUM($O26:BZ26))</f>
        <v>0</v>
      </c>
      <c r="FC26" s="25">
        <f>IF(FC$10="","",+$CP26+SUM($O26:CA26))</f>
        <v>0</v>
      </c>
      <c r="FD26" s="25">
        <f>IF(FD$10="","",+$CP26+SUM($O26:CB26))</f>
        <v>0</v>
      </c>
      <c r="FE26" s="25">
        <f>IF(FE$10="","",+$CP26+SUM($O26:CC26))</f>
        <v>0</v>
      </c>
      <c r="FF26" s="25">
        <f>IF(FF$10="","",+$CP26+SUM($O26:CD26))</f>
        <v>0</v>
      </c>
      <c r="FG26" s="25">
        <f>IF(FG$10="","",+$CP26+SUM($O26:CE26))</f>
        <v>0</v>
      </c>
      <c r="FH26" s="25">
        <f>IF(FH$10="","",+$CP26+SUM($O26:CF26))</f>
        <v>0</v>
      </c>
      <c r="FI26" s="25">
        <f>IF(FI$10="","",+$CP26+SUM($O26:CG26))</f>
        <v>0</v>
      </c>
      <c r="FJ26" s="25">
        <f>IF(FJ$10="","",+$CP26+SUM($O26:CH26))</f>
        <v>0</v>
      </c>
    </row>
    <row r="27" spans="2:166" ht="15" customHeight="1">
      <c r="C27" s="318" t="s">
        <v>392</v>
      </c>
      <c r="D27" s="227" t="s">
        <v>143</v>
      </c>
      <c r="E27" s="306"/>
      <c r="F27" s="306"/>
      <c r="G27" s="303"/>
      <c r="H27" s="25">
        <f t="shared" ca="1" si="41"/>
        <v>0</v>
      </c>
      <c r="I27" s="25">
        <f t="shared" ca="1" si="41"/>
        <v>0</v>
      </c>
      <c r="J27" s="25">
        <f t="shared" ca="1" si="41"/>
        <v>0</v>
      </c>
      <c r="K27" s="25">
        <f t="shared" ca="1" si="41"/>
        <v>0</v>
      </c>
      <c r="L27" s="25">
        <f t="shared" ca="1" si="41"/>
        <v>0</v>
      </c>
      <c r="M27" s="25">
        <f t="shared" ca="1" si="41"/>
        <v>0</v>
      </c>
      <c r="O27" s="222">
        <v>0</v>
      </c>
      <c r="P27" s="222">
        <v>0</v>
      </c>
      <c r="Q27" s="222">
        <v>0</v>
      </c>
      <c r="R27" s="222">
        <v>0</v>
      </c>
      <c r="S27" s="222">
        <v>0</v>
      </c>
      <c r="T27" s="222">
        <v>0</v>
      </c>
      <c r="U27" s="222">
        <v>0</v>
      </c>
      <c r="V27" s="222">
        <v>0</v>
      </c>
      <c r="W27" s="222">
        <v>0</v>
      </c>
      <c r="X27" s="222">
        <v>0</v>
      </c>
      <c r="Y27" s="222">
        <v>0</v>
      </c>
      <c r="Z27" s="222">
        <v>0</v>
      </c>
      <c r="AA27" s="222">
        <v>0</v>
      </c>
      <c r="AB27" s="222">
        <v>0</v>
      </c>
      <c r="AC27" s="222">
        <v>0</v>
      </c>
      <c r="AD27" s="222">
        <v>0</v>
      </c>
      <c r="AE27" s="222">
        <v>0</v>
      </c>
      <c r="AF27" s="222">
        <v>0</v>
      </c>
      <c r="AG27" s="222">
        <v>0</v>
      </c>
      <c r="AH27" s="222">
        <v>0</v>
      </c>
      <c r="AI27" s="222">
        <v>0</v>
      </c>
      <c r="AJ27" s="222">
        <v>0</v>
      </c>
      <c r="AK27" s="222">
        <v>0</v>
      </c>
      <c r="AL27" s="222">
        <v>0</v>
      </c>
      <c r="AM27" s="222">
        <v>0</v>
      </c>
      <c r="AN27" s="222">
        <v>0</v>
      </c>
      <c r="AO27" s="222">
        <v>0</v>
      </c>
      <c r="AP27" s="222">
        <v>0</v>
      </c>
      <c r="AQ27" s="222">
        <v>0</v>
      </c>
      <c r="AR27" s="222">
        <v>0</v>
      </c>
      <c r="AS27" s="222">
        <v>0</v>
      </c>
      <c r="AT27" s="222">
        <v>0</v>
      </c>
      <c r="AU27" s="222">
        <v>0</v>
      </c>
      <c r="AV27" s="222">
        <v>0</v>
      </c>
      <c r="AW27" s="222">
        <v>0</v>
      </c>
      <c r="AX27" s="222">
        <v>0</v>
      </c>
      <c r="AY27" s="222">
        <v>0</v>
      </c>
      <c r="AZ27" s="222">
        <v>0</v>
      </c>
      <c r="BA27" s="222">
        <v>0</v>
      </c>
      <c r="BB27" s="222">
        <v>0</v>
      </c>
      <c r="BC27" s="222">
        <v>0</v>
      </c>
      <c r="BD27" s="222">
        <v>0</v>
      </c>
      <c r="BE27" s="222">
        <v>0</v>
      </c>
      <c r="BF27" s="222">
        <v>0</v>
      </c>
      <c r="BG27" s="222">
        <v>0</v>
      </c>
      <c r="BH27" s="222">
        <v>0</v>
      </c>
      <c r="BI27" s="222">
        <v>0</v>
      </c>
      <c r="BJ27" s="222">
        <v>0</v>
      </c>
      <c r="BK27" s="222">
        <v>0</v>
      </c>
      <c r="BL27" s="222">
        <v>0</v>
      </c>
      <c r="BM27" s="222">
        <v>0</v>
      </c>
      <c r="BN27" s="222">
        <v>0</v>
      </c>
      <c r="BO27" s="222">
        <v>0</v>
      </c>
      <c r="BP27" s="222">
        <v>0</v>
      </c>
      <c r="BQ27" s="222">
        <v>0</v>
      </c>
      <c r="BR27" s="222">
        <v>0</v>
      </c>
      <c r="BS27" s="222">
        <v>0</v>
      </c>
      <c r="BT27" s="222">
        <v>0</v>
      </c>
      <c r="BU27" s="222">
        <v>0</v>
      </c>
      <c r="BV27" s="222">
        <v>0</v>
      </c>
      <c r="BW27" s="222">
        <v>0</v>
      </c>
      <c r="BX27" s="222">
        <v>0</v>
      </c>
      <c r="BY27" s="222">
        <v>0</v>
      </c>
      <c r="BZ27" s="222">
        <v>0</v>
      </c>
      <c r="CA27" s="222">
        <v>0</v>
      </c>
      <c r="CB27" s="222">
        <v>0</v>
      </c>
      <c r="CC27" s="222">
        <v>0</v>
      </c>
      <c r="CD27" s="222">
        <v>0</v>
      </c>
      <c r="CE27" s="222">
        <v>0</v>
      </c>
      <c r="CF27" s="222">
        <v>0</v>
      </c>
      <c r="CG27" s="222">
        <v>0</v>
      </c>
      <c r="CH27" s="222">
        <v>0</v>
      </c>
      <c r="CJ27" s="25">
        <f t="shared" ca="1" si="42"/>
        <v>0</v>
      </c>
      <c r="CK27" s="25">
        <f t="shared" ca="1" si="42"/>
        <v>0</v>
      </c>
      <c r="CL27" s="25">
        <f t="shared" ca="1" si="42"/>
        <v>0</v>
      </c>
      <c r="CM27" s="25">
        <f t="shared" ca="1" si="42"/>
        <v>0</v>
      </c>
      <c r="CN27" s="25">
        <f t="shared" ca="1" si="42"/>
        <v>0</v>
      </c>
      <c r="CO27" s="25">
        <f t="shared" ca="1" si="42"/>
        <v>0</v>
      </c>
      <c r="CP27" s="222">
        <v>0</v>
      </c>
      <c r="CQ27" s="25">
        <f>IF(CQ$10="","",+$CP27+SUM($O27:O27))</f>
        <v>0</v>
      </c>
      <c r="CR27" s="25">
        <f>IF(CR$10="","",+$CP27+SUM($O27:P27))</f>
        <v>0</v>
      </c>
      <c r="CS27" s="25">
        <f>IF(CS$10="","",+$CP27+SUM($O27:Q27))</f>
        <v>0</v>
      </c>
      <c r="CT27" s="25">
        <f>IF(CT$10="","",+$CP27+SUM($O27:R27))</f>
        <v>0</v>
      </c>
      <c r="CU27" s="25">
        <f>IF(CU$10="","",+$CP27+SUM($O27:S27))</f>
        <v>0</v>
      </c>
      <c r="CV27" s="25">
        <f>IF(CV$10="","",+$CP27+SUM($O27:T27))</f>
        <v>0</v>
      </c>
      <c r="CW27" s="25">
        <f>IF(CW$10="","",+$CP27+SUM($O27:U27))</f>
        <v>0</v>
      </c>
      <c r="CX27" s="25">
        <f>IF(CX$10="","",+$CP27+SUM($O27:V27))</f>
        <v>0</v>
      </c>
      <c r="CY27" s="25">
        <f>IF(CY$10="","",+$CP27+SUM($O27:W27))</f>
        <v>0</v>
      </c>
      <c r="CZ27" s="25">
        <f>IF(CZ$10="","",+$CP27+SUM($O27:X27))</f>
        <v>0</v>
      </c>
      <c r="DA27" s="25">
        <f>IF(DA$10="","",+$CP27+SUM($O27:Y27))</f>
        <v>0</v>
      </c>
      <c r="DB27" s="25">
        <f>IF(DB$10="","",+$CP27+SUM($O27:Z27))</f>
        <v>0</v>
      </c>
      <c r="DC27" s="25">
        <f>IF(DC$10="","",+$CP27+SUM($O27:AA27))</f>
        <v>0</v>
      </c>
      <c r="DD27" s="25">
        <f>IF(DD$10="","",+$CP27+SUM($O27:AB27))</f>
        <v>0</v>
      </c>
      <c r="DE27" s="25">
        <f>IF(DE$10="","",+$CP27+SUM($O27:AC27))</f>
        <v>0</v>
      </c>
      <c r="DF27" s="25">
        <f>IF(DF$10="","",+$CP27+SUM($O27:AD27))</f>
        <v>0</v>
      </c>
      <c r="DG27" s="25">
        <f>IF(DG$10="","",+$CP27+SUM($O27:AE27))</f>
        <v>0</v>
      </c>
      <c r="DH27" s="25">
        <f>IF(DH$10="","",+$CP27+SUM($O27:AF27))</f>
        <v>0</v>
      </c>
      <c r="DI27" s="25">
        <f>IF(DI$10="","",+$CP27+SUM($O27:AG27))</f>
        <v>0</v>
      </c>
      <c r="DJ27" s="25">
        <f>IF(DJ$10="","",+$CP27+SUM($O27:AH27))</f>
        <v>0</v>
      </c>
      <c r="DK27" s="25">
        <f>IF(DK$10="","",+$CP27+SUM($O27:AI27))</f>
        <v>0</v>
      </c>
      <c r="DL27" s="25">
        <f>IF(DL$10="","",+$CP27+SUM($O27:AJ27))</f>
        <v>0</v>
      </c>
      <c r="DM27" s="25">
        <f>IF(DM$10="","",+$CP27+SUM($O27:AK27))</f>
        <v>0</v>
      </c>
      <c r="DN27" s="25">
        <f>IF(DN$10="","",+$CP27+SUM($O27:AL27))</f>
        <v>0</v>
      </c>
      <c r="DO27" s="25">
        <f>IF(DO$10="","",+$CP27+SUM($O27:AM27))</f>
        <v>0</v>
      </c>
      <c r="DP27" s="25">
        <f>IF(DP$10="","",+$CP27+SUM($O27:AN27))</f>
        <v>0</v>
      </c>
      <c r="DQ27" s="25">
        <f>IF(DQ$10="","",+$CP27+SUM($O27:AO27))</f>
        <v>0</v>
      </c>
      <c r="DR27" s="25">
        <f>IF(DR$10="","",+$CP27+SUM($O27:AP27))</f>
        <v>0</v>
      </c>
      <c r="DS27" s="25">
        <f>IF(DS$10="","",+$CP27+SUM($O27:AQ27))</f>
        <v>0</v>
      </c>
      <c r="DT27" s="25">
        <f>IF(DT$10="","",+$CP27+SUM($O27:AR27))</f>
        <v>0</v>
      </c>
      <c r="DU27" s="25">
        <f>IF(DU$10="","",+$CP27+SUM($O27:AS27))</f>
        <v>0</v>
      </c>
      <c r="DV27" s="25">
        <f>IF(DV$10="","",+$CP27+SUM($O27:AT27))</f>
        <v>0</v>
      </c>
      <c r="DW27" s="25">
        <f>IF(DW$10="","",+$CP27+SUM($O27:AU27))</f>
        <v>0</v>
      </c>
      <c r="DX27" s="25">
        <f>IF(DX$10="","",+$CP27+SUM($O27:AV27))</f>
        <v>0</v>
      </c>
      <c r="DY27" s="25">
        <f>IF(DY$10="","",+$CP27+SUM($O27:AW27))</f>
        <v>0</v>
      </c>
      <c r="DZ27" s="25">
        <f>IF(DZ$10="","",+$CP27+SUM($O27:AX27))</f>
        <v>0</v>
      </c>
      <c r="EA27" s="25">
        <f>IF(EA$10="","",+$CP27+SUM($O27:AY27))</f>
        <v>0</v>
      </c>
      <c r="EB27" s="25">
        <f>IF(EB$10="","",+$CP27+SUM($O27:AZ27))</f>
        <v>0</v>
      </c>
      <c r="EC27" s="25">
        <f>IF(EC$10="","",+$CP27+SUM($O27:BA27))</f>
        <v>0</v>
      </c>
      <c r="ED27" s="25">
        <f>IF(ED$10="","",+$CP27+SUM($O27:BB27))</f>
        <v>0</v>
      </c>
      <c r="EE27" s="25">
        <f>IF(EE$10="","",+$CP27+SUM($O27:BC27))</f>
        <v>0</v>
      </c>
      <c r="EF27" s="25">
        <f>IF(EF$10="","",+$CP27+SUM($O27:BD27))</f>
        <v>0</v>
      </c>
      <c r="EG27" s="25">
        <f>IF(EG$10="","",+$CP27+SUM($O27:BE27))</f>
        <v>0</v>
      </c>
      <c r="EH27" s="25">
        <f>IF(EH$10="","",+$CP27+SUM($O27:BF27))</f>
        <v>0</v>
      </c>
      <c r="EI27" s="25">
        <f>IF(EI$10="","",+$CP27+SUM($O27:BG27))</f>
        <v>0</v>
      </c>
      <c r="EJ27" s="25">
        <f>IF(EJ$10="","",+$CP27+SUM($O27:BH27))</f>
        <v>0</v>
      </c>
      <c r="EK27" s="25">
        <f>IF(EK$10="","",+$CP27+SUM($O27:BI27))</f>
        <v>0</v>
      </c>
      <c r="EL27" s="25">
        <f>IF(EL$10="","",+$CP27+SUM($O27:BJ27))</f>
        <v>0</v>
      </c>
      <c r="EM27" s="25">
        <f>IF(EM$10="","",+$CP27+SUM($O27:BK27))</f>
        <v>0</v>
      </c>
      <c r="EN27" s="25">
        <f>IF(EN$10="","",+$CP27+SUM($O27:BL27))</f>
        <v>0</v>
      </c>
      <c r="EO27" s="25">
        <f>IF(EO$10="","",+$CP27+SUM($O27:BM27))</f>
        <v>0</v>
      </c>
      <c r="EP27" s="25">
        <f>IF(EP$10="","",+$CP27+SUM($O27:BN27))</f>
        <v>0</v>
      </c>
      <c r="EQ27" s="25">
        <f>IF(EQ$10="","",+$CP27+SUM($O27:BO27))</f>
        <v>0</v>
      </c>
      <c r="ER27" s="25">
        <f>IF(ER$10="","",+$CP27+SUM($O27:BP27))</f>
        <v>0</v>
      </c>
      <c r="ES27" s="25">
        <f>IF(ES$10="","",+$CP27+SUM($O27:BQ27))</f>
        <v>0</v>
      </c>
      <c r="ET27" s="25">
        <f>IF(ET$10="","",+$CP27+SUM($O27:BR27))</f>
        <v>0</v>
      </c>
      <c r="EU27" s="25">
        <f>IF(EU$10="","",+$CP27+SUM($O27:BS27))</f>
        <v>0</v>
      </c>
      <c r="EV27" s="25">
        <f>IF(EV$10="","",+$CP27+SUM($O27:BT27))</f>
        <v>0</v>
      </c>
      <c r="EW27" s="25">
        <f>IF(EW$10="","",+$CP27+SUM($O27:BU27))</f>
        <v>0</v>
      </c>
      <c r="EX27" s="25">
        <f>IF(EX$10="","",+$CP27+SUM($O27:BV27))</f>
        <v>0</v>
      </c>
      <c r="EY27" s="25">
        <f>IF(EY$10="","",+$CP27+SUM($O27:BW27))</f>
        <v>0</v>
      </c>
      <c r="EZ27" s="25">
        <f>IF(EZ$10="","",+$CP27+SUM($O27:BX27))</f>
        <v>0</v>
      </c>
      <c r="FA27" s="25">
        <f>IF(FA$10="","",+$CP27+SUM($O27:BY27))</f>
        <v>0</v>
      </c>
      <c r="FB27" s="25">
        <f>IF(FB$10="","",+$CP27+SUM($O27:BZ27))</f>
        <v>0</v>
      </c>
      <c r="FC27" s="25">
        <f>IF(FC$10="","",+$CP27+SUM($O27:CA27))</f>
        <v>0</v>
      </c>
      <c r="FD27" s="25">
        <f>IF(FD$10="","",+$CP27+SUM($O27:CB27))</f>
        <v>0</v>
      </c>
      <c r="FE27" s="25">
        <f>IF(FE$10="","",+$CP27+SUM($O27:CC27))</f>
        <v>0</v>
      </c>
      <c r="FF27" s="25">
        <f>IF(FF$10="","",+$CP27+SUM($O27:CD27))</f>
        <v>0</v>
      </c>
      <c r="FG27" s="25">
        <f>IF(FG$10="","",+$CP27+SUM($O27:CE27))</f>
        <v>0</v>
      </c>
      <c r="FH27" s="25">
        <f>IF(FH$10="","",+$CP27+SUM($O27:CF27))</f>
        <v>0</v>
      </c>
      <c r="FI27" s="25">
        <f>IF(FI$10="","",+$CP27+SUM($O27:CG27))</f>
        <v>0</v>
      </c>
      <c r="FJ27" s="25">
        <f>IF(FJ$10="","",+$CP27+SUM($O27:CH27))</f>
        <v>0</v>
      </c>
    </row>
    <row r="28" spans="2:166" ht="15" customHeight="1">
      <c r="C28" s="318" t="s">
        <v>392</v>
      </c>
      <c r="D28" s="227" t="s">
        <v>144</v>
      </c>
      <c r="E28" s="306"/>
      <c r="F28" s="306"/>
      <c r="G28" s="303"/>
      <c r="H28" s="25">
        <f t="shared" ca="1" si="41"/>
        <v>0</v>
      </c>
      <c r="I28" s="25">
        <f t="shared" ca="1" si="41"/>
        <v>0</v>
      </c>
      <c r="J28" s="25">
        <f t="shared" ca="1" si="41"/>
        <v>0</v>
      </c>
      <c r="K28" s="25">
        <f t="shared" ca="1" si="41"/>
        <v>0</v>
      </c>
      <c r="L28" s="25">
        <f t="shared" ca="1" si="41"/>
        <v>0</v>
      </c>
      <c r="M28" s="25">
        <f t="shared" ca="1" si="41"/>
        <v>0</v>
      </c>
      <c r="O28" s="222">
        <v>0</v>
      </c>
      <c r="P28" s="222">
        <v>0</v>
      </c>
      <c r="Q28" s="222">
        <v>0</v>
      </c>
      <c r="R28" s="222">
        <v>0</v>
      </c>
      <c r="S28" s="222">
        <v>0</v>
      </c>
      <c r="T28" s="222">
        <v>0</v>
      </c>
      <c r="U28" s="222">
        <v>0</v>
      </c>
      <c r="V28" s="222">
        <v>0</v>
      </c>
      <c r="W28" s="222">
        <v>0</v>
      </c>
      <c r="X28" s="222">
        <v>0</v>
      </c>
      <c r="Y28" s="222">
        <v>0</v>
      </c>
      <c r="Z28" s="222">
        <v>0</v>
      </c>
      <c r="AA28" s="222">
        <v>0</v>
      </c>
      <c r="AB28" s="222">
        <v>0</v>
      </c>
      <c r="AC28" s="222">
        <v>0</v>
      </c>
      <c r="AD28" s="222">
        <v>0</v>
      </c>
      <c r="AE28" s="222">
        <v>0</v>
      </c>
      <c r="AF28" s="222">
        <v>0</v>
      </c>
      <c r="AG28" s="222">
        <v>0</v>
      </c>
      <c r="AH28" s="222">
        <v>0</v>
      </c>
      <c r="AI28" s="222">
        <v>0</v>
      </c>
      <c r="AJ28" s="222">
        <v>0</v>
      </c>
      <c r="AK28" s="222">
        <v>0</v>
      </c>
      <c r="AL28" s="222">
        <v>0</v>
      </c>
      <c r="AM28" s="222">
        <v>0</v>
      </c>
      <c r="AN28" s="222">
        <v>0</v>
      </c>
      <c r="AO28" s="222">
        <v>0</v>
      </c>
      <c r="AP28" s="222">
        <v>0</v>
      </c>
      <c r="AQ28" s="222">
        <v>0</v>
      </c>
      <c r="AR28" s="222">
        <v>0</v>
      </c>
      <c r="AS28" s="222">
        <v>0</v>
      </c>
      <c r="AT28" s="222">
        <v>0</v>
      </c>
      <c r="AU28" s="222">
        <v>0</v>
      </c>
      <c r="AV28" s="222">
        <v>0</v>
      </c>
      <c r="AW28" s="222">
        <v>0</v>
      </c>
      <c r="AX28" s="222">
        <v>0</v>
      </c>
      <c r="AY28" s="222">
        <v>0</v>
      </c>
      <c r="AZ28" s="222">
        <v>0</v>
      </c>
      <c r="BA28" s="222">
        <v>0</v>
      </c>
      <c r="BB28" s="222">
        <v>0</v>
      </c>
      <c r="BC28" s="222">
        <v>0</v>
      </c>
      <c r="BD28" s="222">
        <v>0</v>
      </c>
      <c r="BE28" s="222">
        <v>0</v>
      </c>
      <c r="BF28" s="222">
        <v>0</v>
      </c>
      <c r="BG28" s="222">
        <v>0</v>
      </c>
      <c r="BH28" s="222">
        <v>0</v>
      </c>
      <c r="BI28" s="222">
        <v>0</v>
      </c>
      <c r="BJ28" s="222">
        <v>0</v>
      </c>
      <c r="BK28" s="222">
        <v>0</v>
      </c>
      <c r="BL28" s="222">
        <v>0</v>
      </c>
      <c r="BM28" s="222">
        <v>0</v>
      </c>
      <c r="BN28" s="222">
        <v>0</v>
      </c>
      <c r="BO28" s="222">
        <v>0</v>
      </c>
      <c r="BP28" s="222">
        <v>0</v>
      </c>
      <c r="BQ28" s="222">
        <v>0</v>
      </c>
      <c r="BR28" s="222">
        <v>0</v>
      </c>
      <c r="BS28" s="222">
        <v>0</v>
      </c>
      <c r="BT28" s="222">
        <v>0</v>
      </c>
      <c r="BU28" s="222">
        <v>0</v>
      </c>
      <c r="BV28" s="222">
        <v>0</v>
      </c>
      <c r="BW28" s="222">
        <v>0</v>
      </c>
      <c r="BX28" s="222">
        <v>0</v>
      </c>
      <c r="BY28" s="222">
        <v>0</v>
      </c>
      <c r="BZ28" s="222">
        <v>0</v>
      </c>
      <c r="CA28" s="222">
        <v>0</v>
      </c>
      <c r="CB28" s="222">
        <v>0</v>
      </c>
      <c r="CC28" s="222">
        <v>0</v>
      </c>
      <c r="CD28" s="222">
        <v>0</v>
      </c>
      <c r="CE28" s="222">
        <v>0</v>
      </c>
      <c r="CF28" s="222">
        <v>0</v>
      </c>
      <c r="CG28" s="222">
        <v>0</v>
      </c>
      <c r="CH28" s="222">
        <v>0</v>
      </c>
      <c r="CJ28" s="25">
        <f t="shared" ca="1" si="42"/>
        <v>0</v>
      </c>
      <c r="CK28" s="25">
        <f t="shared" ca="1" si="42"/>
        <v>0</v>
      </c>
      <c r="CL28" s="25">
        <f t="shared" ca="1" si="42"/>
        <v>0</v>
      </c>
      <c r="CM28" s="25">
        <f t="shared" ca="1" si="42"/>
        <v>0</v>
      </c>
      <c r="CN28" s="25">
        <f t="shared" ca="1" si="42"/>
        <v>0</v>
      </c>
      <c r="CO28" s="25">
        <f t="shared" ca="1" si="42"/>
        <v>0</v>
      </c>
      <c r="CP28" s="222">
        <v>0</v>
      </c>
      <c r="CQ28" s="25">
        <f>IF(CQ$10="","",+$CP28+SUM($O28:O28))</f>
        <v>0</v>
      </c>
      <c r="CR28" s="25">
        <f>IF(CR$10="","",+$CP28+SUM($O28:P28))</f>
        <v>0</v>
      </c>
      <c r="CS28" s="25">
        <f>IF(CS$10="","",+$CP28+SUM($O28:Q28))</f>
        <v>0</v>
      </c>
      <c r="CT28" s="25">
        <f>IF(CT$10="","",+$CP28+SUM($O28:R28))</f>
        <v>0</v>
      </c>
      <c r="CU28" s="25">
        <f>IF(CU$10="","",+$CP28+SUM($O28:S28))</f>
        <v>0</v>
      </c>
      <c r="CV28" s="25">
        <f>IF(CV$10="","",+$CP28+SUM($O28:T28))</f>
        <v>0</v>
      </c>
      <c r="CW28" s="25">
        <f>IF(CW$10="","",+$CP28+SUM($O28:U28))</f>
        <v>0</v>
      </c>
      <c r="CX28" s="25">
        <f>IF(CX$10="","",+$CP28+SUM($O28:V28))</f>
        <v>0</v>
      </c>
      <c r="CY28" s="25">
        <f>IF(CY$10="","",+$CP28+SUM($O28:W28))</f>
        <v>0</v>
      </c>
      <c r="CZ28" s="25">
        <f>IF(CZ$10="","",+$CP28+SUM($O28:X28))</f>
        <v>0</v>
      </c>
      <c r="DA28" s="25">
        <f>IF(DA$10="","",+$CP28+SUM($O28:Y28))</f>
        <v>0</v>
      </c>
      <c r="DB28" s="25">
        <f>IF(DB$10="","",+$CP28+SUM($O28:Z28))</f>
        <v>0</v>
      </c>
      <c r="DC28" s="25">
        <f>IF(DC$10="","",+$CP28+SUM($O28:AA28))</f>
        <v>0</v>
      </c>
      <c r="DD28" s="25">
        <f>IF(DD$10="","",+$CP28+SUM($O28:AB28))</f>
        <v>0</v>
      </c>
      <c r="DE28" s="25">
        <f>IF(DE$10="","",+$CP28+SUM($O28:AC28))</f>
        <v>0</v>
      </c>
      <c r="DF28" s="25">
        <f>IF(DF$10="","",+$CP28+SUM($O28:AD28))</f>
        <v>0</v>
      </c>
      <c r="DG28" s="25">
        <f>IF(DG$10="","",+$CP28+SUM($O28:AE28))</f>
        <v>0</v>
      </c>
      <c r="DH28" s="25">
        <f>IF(DH$10="","",+$CP28+SUM($O28:AF28))</f>
        <v>0</v>
      </c>
      <c r="DI28" s="25">
        <f>IF(DI$10="","",+$CP28+SUM($O28:AG28))</f>
        <v>0</v>
      </c>
      <c r="DJ28" s="25">
        <f>IF(DJ$10="","",+$CP28+SUM($O28:AH28))</f>
        <v>0</v>
      </c>
      <c r="DK28" s="25">
        <f>IF(DK$10="","",+$CP28+SUM($O28:AI28))</f>
        <v>0</v>
      </c>
      <c r="DL28" s="25">
        <f>IF(DL$10="","",+$CP28+SUM($O28:AJ28))</f>
        <v>0</v>
      </c>
      <c r="DM28" s="25">
        <f>IF(DM$10="","",+$CP28+SUM($O28:AK28))</f>
        <v>0</v>
      </c>
      <c r="DN28" s="25">
        <f>IF(DN$10="","",+$CP28+SUM($O28:AL28))</f>
        <v>0</v>
      </c>
      <c r="DO28" s="25">
        <f>IF(DO$10="","",+$CP28+SUM($O28:AM28))</f>
        <v>0</v>
      </c>
      <c r="DP28" s="25">
        <f>IF(DP$10="","",+$CP28+SUM($O28:AN28))</f>
        <v>0</v>
      </c>
      <c r="DQ28" s="25">
        <f>IF(DQ$10="","",+$CP28+SUM($O28:AO28))</f>
        <v>0</v>
      </c>
      <c r="DR28" s="25">
        <f>IF(DR$10="","",+$CP28+SUM($O28:AP28))</f>
        <v>0</v>
      </c>
      <c r="DS28" s="25">
        <f>IF(DS$10="","",+$CP28+SUM($O28:AQ28))</f>
        <v>0</v>
      </c>
      <c r="DT28" s="25">
        <f>IF(DT$10="","",+$CP28+SUM($O28:AR28))</f>
        <v>0</v>
      </c>
      <c r="DU28" s="25">
        <f>IF(DU$10="","",+$CP28+SUM($O28:AS28))</f>
        <v>0</v>
      </c>
      <c r="DV28" s="25">
        <f>IF(DV$10="","",+$CP28+SUM($O28:AT28))</f>
        <v>0</v>
      </c>
      <c r="DW28" s="25">
        <f>IF(DW$10="","",+$CP28+SUM($O28:AU28))</f>
        <v>0</v>
      </c>
      <c r="DX28" s="25">
        <f>IF(DX$10="","",+$CP28+SUM($O28:AV28))</f>
        <v>0</v>
      </c>
      <c r="DY28" s="25">
        <f>IF(DY$10="","",+$CP28+SUM($O28:AW28))</f>
        <v>0</v>
      </c>
      <c r="DZ28" s="25">
        <f>IF(DZ$10="","",+$CP28+SUM($O28:AX28))</f>
        <v>0</v>
      </c>
      <c r="EA28" s="25">
        <f>IF(EA$10="","",+$CP28+SUM($O28:AY28))</f>
        <v>0</v>
      </c>
      <c r="EB28" s="25">
        <f>IF(EB$10="","",+$CP28+SUM($O28:AZ28))</f>
        <v>0</v>
      </c>
      <c r="EC28" s="25">
        <f>IF(EC$10="","",+$CP28+SUM($O28:BA28))</f>
        <v>0</v>
      </c>
      <c r="ED28" s="25">
        <f>IF(ED$10="","",+$CP28+SUM($O28:BB28))</f>
        <v>0</v>
      </c>
      <c r="EE28" s="25">
        <f>IF(EE$10="","",+$CP28+SUM($O28:BC28))</f>
        <v>0</v>
      </c>
      <c r="EF28" s="25">
        <f>IF(EF$10="","",+$CP28+SUM($O28:BD28))</f>
        <v>0</v>
      </c>
      <c r="EG28" s="25">
        <f>IF(EG$10="","",+$CP28+SUM($O28:BE28))</f>
        <v>0</v>
      </c>
      <c r="EH28" s="25">
        <f>IF(EH$10="","",+$CP28+SUM($O28:BF28))</f>
        <v>0</v>
      </c>
      <c r="EI28" s="25">
        <f>IF(EI$10="","",+$CP28+SUM($O28:BG28))</f>
        <v>0</v>
      </c>
      <c r="EJ28" s="25">
        <f>IF(EJ$10="","",+$CP28+SUM($O28:BH28))</f>
        <v>0</v>
      </c>
      <c r="EK28" s="25">
        <f>IF(EK$10="","",+$CP28+SUM($O28:BI28))</f>
        <v>0</v>
      </c>
      <c r="EL28" s="25">
        <f>IF(EL$10="","",+$CP28+SUM($O28:BJ28))</f>
        <v>0</v>
      </c>
      <c r="EM28" s="25">
        <f>IF(EM$10="","",+$CP28+SUM($O28:BK28))</f>
        <v>0</v>
      </c>
      <c r="EN28" s="25">
        <f>IF(EN$10="","",+$CP28+SUM($O28:BL28))</f>
        <v>0</v>
      </c>
      <c r="EO28" s="25">
        <f>IF(EO$10="","",+$CP28+SUM($O28:BM28))</f>
        <v>0</v>
      </c>
      <c r="EP28" s="25">
        <f>IF(EP$10="","",+$CP28+SUM($O28:BN28))</f>
        <v>0</v>
      </c>
      <c r="EQ28" s="25">
        <f>IF(EQ$10="","",+$CP28+SUM($O28:BO28))</f>
        <v>0</v>
      </c>
      <c r="ER28" s="25">
        <f>IF(ER$10="","",+$CP28+SUM($O28:BP28))</f>
        <v>0</v>
      </c>
      <c r="ES28" s="25">
        <f>IF(ES$10="","",+$CP28+SUM($O28:BQ28))</f>
        <v>0</v>
      </c>
      <c r="ET28" s="25">
        <f>IF(ET$10="","",+$CP28+SUM($O28:BR28))</f>
        <v>0</v>
      </c>
      <c r="EU28" s="25">
        <f>IF(EU$10="","",+$CP28+SUM($O28:BS28))</f>
        <v>0</v>
      </c>
      <c r="EV28" s="25">
        <f>IF(EV$10="","",+$CP28+SUM($O28:BT28))</f>
        <v>0</v>
      </c>
      <c r="EW28" s="25">
        <f>IF(EW$10="","",+$CP28+SUM($O28:BU28))</f>
        <v>0</v>
      </c>
      <c r="EX28" s="25">
        <f>IF(EX$10="","",+$CP28+SUM($O28:BV28))</f>
        <v>0</v>
      </c>
      <c r="EY28" s="25">
        <f>IF(EY$10="","",+$CP28+SUM($O28:BW28))</f>
        <v>0</v>
      </c>
      <c r="EZ28" s="25">
        <f>IF(EZ$10="","",+$CP28+SUM($O28:BX28))</f>
        <v>0</v>
      </c>
      <c r="FA28" s="25">
        <f>IF(FA$10="","",+$CP28+SUM($O28:BY28))</f>
        <v>0</v>
      </c>
      <c r="FB28" s="25">
        <f>IF(FB$10="","",+$CP28+SUM($O28:BZ28))</f>
        <v>0</v>
      </c>
      <c r="FC28" s="25">
        <f>IF(FC$10="","",+$CP28+SUM($O28:CA28))</f>
        <v>0</v>
      </c>
      <c r="FD28" s="25">
        <f>IF(FD$10="","",+$CP28+SUM($O28:CB28))</f>
        <v>0</v>
      </c>
      <c r="FE28" s="25">
        <f>IF(FE$10="","",+$CP28+SUM($O28:CC28))</f>
        <v>0</v>
      </c>
      <c r="FF28" s="25">
        <f>IF(FF$10="","",+$CP28+SUM($O28:CD28))</f>
        <v>0</v>
      </c>
      <c r="FG28" s="25">
        <f>IF(FG$10="","",+$CP28+SUM($O28:CE28))</f>
        <v>0</v>
      </c>
      <c r="FH28" s="25">
        <f>IF(FH$10="","",+$CP28+SUM($O28:CF28))</f>
        <v>0</v>
      </c>
      <c r="FI28" s="25">
        <f>IF(FI$10="","",+$CP28+SUM($O28:CG28))</f>
        <v>0</v>
      </c>
      <c r="FJ28" s="25">
        <f>IF(FJ$10="","",+$CP28+SUM($O28:CH28))</f>
        <v>0</v>
      </c>
    </row>
  </sheetData>
  <dataValidations disablePrompts="1" count="3">
    <dataValidation type="list" allowBlank="1" showInputMessage="1" showErrorMessage="1" sqref="C17:C28" xr:uid="{00000000-0002-0000-0500-000000000000}">
      <formula1>"MATERIALES,INMATERIALES,INVERSIONES (NUEVOS PROYECTOS)"</formula1>
    </dataValidation>
    <dataValidation type="whole" allowBlank="1" showInputMessage="1" showErrorMessage="1" sqref="D3:E3" xr:uid="{00000000-0002-0000-0500-000001000000}">
      <formula1>1</formula1>
      <formula2>100</formula2>
    </dataValidation>
    <dataValidation type="list" allowBlank="1" showInputMessage="1" showErrorMessage="1" sqref="D4:E4" xr:uid="{00000000-0002-0000-0500-000002000000}">
      <formula1>"1,2,4,12"</formula1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B1:IM28"/>
  <sheetViews>
    <sheetView showGridLines="0" zoomScale="115" zoomScaleNormal="115" zoomScalePageLayoutView="115" workbookViewId="0">
      <selection activeCell="D2" sqref="D2"/>
    </sheetView>
  </sheetViews>
  <sheetFormatPr baseColWidth="10" defaultColWidth="15.6640625" defaultRowHeight="15" customHeight="1" outlineLevelCol="1"/>
  <cols>
    <col min="1" max="1" width="5.6640625" style="170" customWidth="1"/>
    <col min="2" max="2" width="5.6640625" style="166" customWidth="1"/>
    <col min="3" max="7" width="15.6640625" style="170" customWidth="1"/>
    <col min="8" max="13" width="15.6640625" style="170" customWidth="1" collapsed="1"/>
    <col min="14" max="14" width="5.83203125" customWidth="1"/>
    <col min="15" max="86" width="15.6640625" style="170" customWidth="1" outlineLevel="1"/>
    <col min="87" max="87" width="5.6640625" style="170" customWidth="1"/>
    <col min="88" max="88" width="15.6640625" style="170" customWidth="1"/>
    <col min="89" max="90" width="15.6640625" style="170" customWidth="1" collapsed="1"/>
    <col min="91" max="93" width="15.6640625" style="170"/>
    <col min="94" max="94" width="5.83203125" customWidth="1"/>
    <col min="95" max="166" width="15.6640625" style="170" customWidth="1" outlineLevel="1"/>
    <col min="167" max="167" width="5.6640625" style="170" customWidth="1"/>
    <col min="168" max="168" width="15.6640625" style="170" customWidth="1"/>
    <col min="169" max="170" width="15.6640625" style="170" customWidth="1" collapsed="1"/>
    <col min="171" max="173" width="15.6640625" style="170"/>
    <col min="174" max="174" width="5.83203125" customWidth="1"/>
    <col min="175" max="246" width="15.6640625" style="170" customWidth="1" outlineLevel="1"/>
    <col min="247" max="16384" width="15.6640625" style="170"/>
  </cols>
  <sheetData>
    <row r="1" spans="2:247" s="167" customFormat="1" ht="15" customHeight="1">
      <c r="B1" s="166"/>
    </row>
    <row r="2" spans="2:247" s="167" customFormat="1" ht="15" customHeight="1">
      <c r="B2" s="327">
        <f>IF(D2="","",D2-1)</f>
        <v>41639</v>
      </c>
      <c r="C2" s="8" t="s">
        <v>345</v>
      </c>
      <c r="D2" s="235">
        <f>'12_GANANCIA_PERDIDAS'!D2</f>
        <v>41640</v>
      </c>
      <c r="O2" s="11"/>
      <c r="P2" s="168"/>
      <c r="Q2" s="168"/>
      <c r="R2" s="168"/>
      <c r="S2" s="168"/>
      <c r="T2" s="168"/>
      <c r="U2" s="11"/>
      <c r="V2" s="11"/>
      <c r="W2" s="11"/>
      <c r="X2" s="11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</row>
    <row r="3" spans="2:247" s="167" customFormat="1" ht="15" customHeight="1">
      <c r="B3" s="10"/>
      <c r="C3" s="8" t="s">
        <v>179</v>
      </c>
      <c r="D3" s="17">
        <f>'12_GANANCIA_PERDIDAS'!D3</f>
        <v>72</v>
      </c>
      <c r="E3" s="304"/>
      <c r="H3" s="287">
        <f>IF(H$10="","",0)</f>
        <v>0</v>
      </c>
      <c r="I3" s="287">
        <f>IF(I$10="","",H$3+1)</f>
        <v>1</v>
      </c>
      <c r="J3" s="287">
        <f>IF(J$10="","",I$3+1)</f>
        <v>2</v>
      </c>
      <c r="K3" s="287">
        <f>IF(K$10="","",J$3+1)</f>
        <v>3</v>
      </c>
      <c r="L3" s="287">
        <f>IF(L$10="","",K$3+1)</f>
        <v>4</v>
      </c>
      <c r="M3" s="287">
        <f>IF(M$10="","",L$3+1)</f>
        <v>5</v>
      </c>
      <c r="O3" s="11"/>
      <c r="P3" s="168"/>
      <c r="Q3" s="168"/>
      <c r="R3" s="168"/>
      <c r="S3" s="168"/>
      <c r="T3" s="168"/>
      <c r="U3" s="11"/>
      <c r="V3" s="11"/>
      <c r="W3" s="11"/>
      <c r="X3" s="11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CJ3" s="287">
        <f>IF(CJ$10="","",0)</f>
        <v>0</v>
      </c>
      <c r="CK3" s="287">
        <f>IF(CK$10="","",CJ$3+1)</f>
        <v>1</v>
      </c>
      <c r="CL3" s="287">
        <f>IF(CL$10="","",CK$3+1)</f>
        <v>2</v>
      </c>
      <c r="CM3" s="287">
        <f>IF(CM$10="","",CL$3+1)</f>
        <v>3</v>
      </c>
      <c r="CN3" s="287">
        <f>IF(CN$10="","",CM$3+1)</f>
        <v>4</v>
      </c>
      <c r="CO3" s="287">
        <f>IF(CO$10="","",CN$3+1)</f>
        <v>5</v>
      </c>
      <c r="FL3" s="287">
        <f>IF(FL$10="","",0)</f>
        <v>0</v>
      </c>
      <c r="FM3" s="287">
        <f>IF(FM$10="","",FL$3+1)</f>
        <v>1</v>
      </c>
      <c r="FN3" s="287">
        <f>IF(FN$10="","",FM$3+1)</f>
        <v>2</v>
      </c>
      <c r="FO3" s="287">
        <f>IF(FO$10="","",FN$3+1)</f>
        <v>3</v>
      </c>
      <c r="FP3" s="287">
        <f>IF(FP$10="","",FO$3+1)</f>
        <v>4</v>
      </c>
      <c r="FQ3" s="287">
        <f>IF(FQ$10="","",FP$3+1)</f>
        <v>5</v>
      </c>
    </row>
    <row r="4" spans="2:247" s="167" customFormat="1" ht="15" customHeight="1">
      <c r="B4" s="11"/>
      <c r="C4" s="9" t="s">
        <v>180</v>
      </c>
      <c r="D4" s="18">
        <f>'12_GANANCIA_PERDIDAS'!D4</f>
        <v>12</v>
      </c>
      <c r="E4" s="304"/>
      <c r="H4" s="200">
        <f>IF(H$9="","",1)</f>
        <v>1</v>
      </c>
      <c r="I4" s="200">
        <f>IF(I$9="","",H$5+1)</f>
        <v>13</v>
      </c>
      <c r="J4" s="200">
        <f>IF(J$9="","",I$5+1)</f>
        <v>25</v>
      </c>
      <c r="K4" s="200">
        <f>IF(K$9="","",J$5+1)</f>
        <v>37</v>
      </c>
      <c r="L4" s="200">
        <f>IF(L$9="","",K$5+1)</f>
        <v>49</v>
      </c>
      <c r="M4" s="200">
        <f>IF(M$9="","",L$5+1)</f>
        <v>61</v>
      </c>
      <c r="O4" s="11"/>
      <c r="P4" s="168"/>
      <c r="Q4" s="168"/>
      <c r="R4" s="168"/>
      <c r="S4" s="168"/>
      <c r="T4" s="168"/>
      <c r="U4" s="11"/>
      <c r="V4" s="11"/>
      <c r="W4" s="11"/>
      <c r="X4" s="11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CJ4" s="200">
        <f>IF(CJ$9="","",1)</f>
        <v>1</v>
      </c>
      <c r="CK4" s="200">
        <f>IF(CK$9="","",CJ$5+1)</f>
        <v>13</v>
      </c>
      <c r="CL4" s="200">
        <f>IF(CL$9="","",CK$5+1)</f>
        <v>25</v>
      </c>
      <c r="CM4" s="200">
        <f>IF(CM$9="","",CL$5+1)</f>
        <v>37</v>
      </c>
      <c r="CN4" s="200">
        <f>IF(CN$9="","",CM$5+1)</f>
        <v>49</v>
      </c>
      <c r="CO4" s="200">
        <f>IF(CO$9="","",CN$5+1)</f>
        <v>61</v>
      </c>
      <c r="CQ4" s="11"/>
      <c r="CR4" s="168"/>
      <c r="CS4" s="168"/>
      <c r="CT4" s="168"/>
      <c r="CU4" s="168"/>
      <c r="CV4" s="168"/>
      <c r="CW4" s="11"/>
      <c r="CX4" s="11"/>
      <c r="CY4" s="11"/>
      <c r="CZ4" s="11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FL4" s="200">
        <f>IF(FL$9="","",1)</f>
        <v>1</v>
      </c>
      <c r="FM4" s="200">
        <f>IF(FM$9="","",FL$5+1)</f>
        <v>13</v>
      </c>
      <c r="FN4" s="200">
        <f>IF(FN$9="","",FM$5+1)</f>
        <v>25</v>
      </c>
      <c r="FO4" s="200">
        <f>IF(FO$9="","",FN$5+1)</f>
        <v>37</v>
      </c>
      <c r="FP4" s="200">
        <f>IF(FP$9="","",FO$5+1)</f>
        <v>49</v>
      </c>
      <c r="FQ4" s="200">
        <f>IF(FQ$9="","",FP$5+1)</f>
        <v>61</v>
      </c>
      <c r="FS4" s="11"/>
      <c r="FT4" s="168"/>
      <c r="FU4" s="168"/>
      <c r="FV4" s="168"/>
      <c r="FW4" s="168"/>
      <c r="FX4" s="168"/>
      <c r="FY4" s="11"/>
      <c r="FZ4" s="11"/>
      <c r="GA4" s="11"/>
      <c r="GB4" s="11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</row>
    <row r="5" spans="2:247" s="167" customFormat="1" ht="15" customHeight="1">
      <c r="B5" s="11"/>
      <c r="C5" s="8" t="s">
        <v>346</v>
      </c>
      <c r="D5" s="21">
        <f>IF($D$2="","",EOMONTH($D$2,$D$3*12/$D$4-1))</f>
        <v>43830</v>
      </c>
      <c r="E5" s="305"/>
      <c r="H5" s="200">
        <f t="shared" ref="H5:M5" si="0">IF(H$10="","",$D$4+H$4-1)</f>
        <v>12</v>
      </c>
      <c r="I5" s="200">
        <f t="shared" si="0"/>
        <v>24</v>
      </c>
      <c r="J5" s="200">
        <f t="shared" si="0"/>
        <v>36</v>
      </c>
      <c r="K5" s="200">
        <f t="shared" si="0"/>
        <v>48</v>
      </c>
      <c r="L5" s="200">
        <f t="shared" si="0"/>
        <v>60</v>
      </c>
      <c r="M5" s="200">
        <f t="shared" si="0"/>
        <v>72</v>
      </c>
      <c r="CJ5" s="200">
        <f t="shared" ref="CJ5:CO5" si="1">IF(CJ$10="","",$D$4+CJ$4-1)</f>
        <v>12</v>
      </c>
      <c r="CK5" s="200">
        <f t="shared" si="1"/>
        <v>24</v>
      </c>
      <c r="CL5" s="200">
        <f t="shared" si="1"/>
        <v>36</v>
      </c>
      <c r="CM5" s="200">
        <f t="shared" si="1"/>
        <v>48</v>
      </c>
      <c r="CN5" s="200">
        <f t="shared" si="1"/>
        <v>60</v>
      </c>
      <c r="CO5" s="200">
        <f t="shared" si="1"/>
        <v>72</v>
      </c>
      <c r="CQ5" s="196">
        <f t="array" ref="CQ5">IF(CQ$10="","",SUM((CQ$9&gt;=$CJ$9:$CO$9)*(CQ$10&lt;=$CJ$10:$CO$10)*($CJ$3:$CO$3)))</f>
        <v>0</v>
      </c>
      <c r="CR5" s="196">
        <f t="array" ref="CR5">IF(CR$10="","",SUM((CR$9&gt;=$CJ$9:$CO$9)*(CR$10&lt;=$CJ$10:$CO$10)*($CJ$3:$CO$3)))</f>
        <v>0</v>
      </c>
      <c r="CS5" s="196">
        <f t="array" ref="CS5">IF(CS$10="","",SUM((CS$9&gt;=$CJ$9:$CO$9)*(CS$10&lt;=$CJ$10:$CO$10)*($CJ$3:$CO$3)))</f>
        <v>0</v>
      </c>
      <c r="CT5" s="196">
        <f t="array" ref="CT5">IF(CT$10="","",SUM((CT$9&gt;=$CJ$9:$CO$9)*(CT$10&lt;=$CJ$10:$CO$10)*($CJ$3:$CO$3)))</f>
        <v>0</v>
      </c>
      <c r="CU5" s="196">
        <f t="array" ref="CU5">IF(CU$10="","",SUM((CU$9&gt;=$CJ$9:$CO$9)*(CU$10&lt;=$CJ$10:$CO$10)*($CJ$3:$CO$3)))</f>
        <v>0</v>
      </c>
      <c r="CV5" s="196">
        <f t="array" ref="CV5">IF(CV$10="","",SUM((CV$9&gt;=$CJ$9:$CO$9)*(CV$10&lt;=$CJ$10:$CO$10)*($CJ$3:$CO$3)))</f>
        <v>0</v>
      </c>
      <c r="CW5" s="196">
        <f t="array" ref="CW5">IF(CW$10="","",SUM((CW$9&gt;=$CJ$9:$CO$9)*(CW$10&lt;=$CJ$10:$CO$10)*($CJ$3:$CO$3)))</f>
        <v>0</v>
      </c>
      <c r="CX5" s="196">
        <f t="array" ref="CX5">IF(CX$10="","",SUM((CX$9&gt;=$CJ$9:$CO$9)*(CX$10&lt;=$CJ$10:$CO$10)*($CJ$3:$CO$3)))</f>
        <v>0</v>
      </c>
      <c r="CY5" s="196">
        <f t="array" ref="CY5">IF(CY$10="","",SUM((CY$9&gt;=$CJ$9:$CO$9)*(CY$10&lt;=$CJ$10:$CO$10)*($CJ$3:$CO$3)))</f>
        <v>0</v>
      </c>
      <c r="CZ5" s="196">
        <f t="array" ref="CZ5">IF(CZ$10="","",SUM((CZ$9&gt;=$CJ$9:$CO$9)*(CZ$10&lt;=$CJ$10:$CO$10)*($CJ$3:$CO$3)))</f>
        <v>0</v>
      </c>
      <c r="DA5" s="196">
        <f t="array" ref="DA5">IF(DA$10="","",SUM((DA$9&gt;=$CJ$9:$CO$9)*(DA$10&lt;=$CJ$10:$CO$10)*($CJ$3:$CO$3)))</f>
        <v>0</v>
      </c>
      <c r="DB5" s="196">
        <f t="array" ref="DB5">IF(DB$10="","",SUM((DB$9&gt;=$CJ$9:$CO$9)*(DB$10&lt;=$CJ$10:$CO$10)*($CJ$3:$CO$3)))</f>
        <v>0</v>
      </c>
      <c r="DC5" s="196">
        <f t="array" ref="DC5">IF(DC$10="","",SUM((DC$9&gt;=$CJ$9:$CO$9)*(DC$10&lt;=$CJ$10:$CO$10)*($CJ$3:$CO$3)))</f>
        <v>1</v>
      </c>
      <c r="DD5" s="196">
        <f t="array" ref="DD5">IF(DD$10="","",SUM((DD$9&gt;=$CJ$9:$CO$9)*(DD$10&lt;=$CJ$10:$CO$10)*($CJ$3:$CO$3)))</f>
        <v>1</v>
      </c>
      <c r="DE5" s="196">
        <f t="array" ref="DE5">IF(DE$10="","",SUM((DE$9&gt;=$CJ$9:$CO$9)*(DE$10&lt;=$CJ$10:$CO$10)*($CJ$3:$CO$3)))</f>
        <v>1</v>
      </c>
      <c r="DF5" s="196">
        <f t="array" ref="DF5">IF(DF$10="","",SUM((DF$9&gt;=$CJ$9:$CO$9)*(DF$10&lt;=$CJ$10:$CO$10)*($CJ$3:$CO$3)))</f>
        <v>1</v>
      </c>
      <c r="DG5" s="196">
        <f t="array" ref="DG5">IF(DG$10="","",SUM((DG$9&gt;=$CJ$9:$CO$9)*(DG$10&lt;=$CJ$10:$CO$10)*($CJ$3:$CO$3)))</f>
        <v>1</v>
      </c>
      <c r="DH5" s="196">
        <f t="array" ref="DH5">IF(DH$10="","",SUM((DH$9&gt;=$CJ$9:$CO$9)*(DH$10&lt;=$CJ$10:$CO$10)*($CJ$3:$CO$3)))</f>
        <v>1</v>
      </c>
      <c r="DI5" s="196">
        <f t="array" ref="DI5">IF(DI$10="","",SUM((DI$9&gt;=$CJ$9:$CO$9)*(DI$10&lt;=$CJ$10:$CO$10)*($CJ$3:$CO$3)))</f>
        <v>1</v>
      </c>
      <c r="DJ5" s="196">
        <f t="array" ref="DJ5">IF(DJ$10="","",SUM((DJ$9&gt;=$CJ$9:$CO$9)*(DJ$10&lt;=$CJ$10:$CO$10)*($CJ$3:$CO$3)))</f>
        <v>1</v>
      </c>
      <c r="DK5" s="196">
        <f t="array" ref="DK5">IF(DK$10="","",SUM((DK$9&gt;=$CJ$9:$CO$9)*(DK$10&lt;=$CJ$10:$CO$10)*($CJ$3:$CO$3)))</f>
        <v>1</v>
      </c>
      <c r="DL5" s="196">
        <f t="array" ref="DL5">IF(DL$10="","",SUM((DL$9&gt;=$CJ$9:$CO$9)*(DL$10&lt;=$CJ$10:$CO$10)*($CJ$3:$CO$3)))</f>
        <v>1</v>
      </c>
      <c r="DM5" s="196">
        <f t="array" ref="DM5">IF(DM$10="","",SUM((DM$9&gt;=$CJ$9:$CO$9)*(DM$10&lt;=$CJ$10:$CO$10)*($CJ$3:$CO$3)))</f>
        <v>1</v>
      </c>
      <c r="DN5" s="196">
        <f t="array" ref="DN5">IF(DN$10="","",SUM((DN$9&gt;=$CJ$9:$CO$9)*(DN$10&lt;=$CJ$10:$CO$10)*($CJ$3:$CO$3)))</f>
        <v>1</v>
      </c>
      <c r="DO5" s="196">
        <f t="array" ref="DO5">IF(DO$10="","",SUM((DO$9&gt;=$CJ$9:$CO$9)*(DO$10&lt;=$CJ$10:$CO$10)*($CJ$3:$CO$3)))</f>
        <v>2</v>
      </c>
      <c r="DP5" s="196">
        <f t="array" ref="DP5">IF(DP$10="","",SUM((DP$9&gt;=$CJ$9:$CO$9)*(DP$10&lt;=$CJ$10:$CO$10)*($CJ$3:$CO$3)))</f>
        <v>2</v>
      </c>
      <c r="DQ5" s="196">
        <f t="array" ref="DQ5">IF(DQ$10="","",SUM((DQ$9&gt;=$CJ$9:$CO$9)*(DQ$10&lt;=$CJ$10:$CO$10)*($CJ$3:$CO$3)))</f>
        <v>2</v>
      </c>
      <c r="DR5" s="196">
        <f t="array" ref="DR5">IF(DR$10="","",SUM((DR$9&gt;=$CJ$9:$CO$9)*(DR$10&lt;=$CJ$10:$CO$10)*($CJ$3:$CO$3)))</f>
        <v>2</v>
      </c>
      <c r="DS5" s="196">
        <f t="array" ref="DS5">IF(DS$10="","",SUM((DS$9&gt;=$CJ$9:$CO$9)*(DS$10&lt;=$CJ$10:$CO$10)*($CJ$3:$CO$3)))</f>
        <v>2</v>
      </c>
      <c r="DT5" s="196">
        <f t="array" ref="DT5">IF(DT$10="","",SUM((DT$9&gt;=$CJ$9:$CO$9)*(DT$10&lt;=$CJ$10:$CO$10)*($CJ$3:$CO$3)))</f>
        <v>2</v>
      </c>
      <c r="DU5" s="196">
        <f t="array" ref="DU5">IF(DU$10="","",SUM((DU$9&gt;=$CJ$9:$CO$9)*(DU$10&lt;=$CJ$10:$CO$10)*($CJ$3:$CO$3)))</f>
        <v>2</v>
      </c>
      <c r="DV5" s="196">
        <f t="array" ref="DV5">IF(DV$10="","",SUM((DV$9&gt;=$CJ$9:$CO$9)*(DV$10&lt;=$CJ$10:$CO$10)*($CJ$3:$CO$3)))</f>
        <v>2</v>
      </c>
      <c r="DW5" s="196">
        <f t="array" ref="DW5">IF(DW$10="","",SUM((DW$9&gt;=$CJ$9:$CO$9)*(DW$10&lt;=$CJ$10:$CO$10)*($CJ$3:$CO$3)))</f>
        <v>2</v>
      </c>
      <c r="DX5" s="196">
        <f t="array" ref="DX5">IF(DX$10="","",SUM((DX$9&gt;=$CJ$9:$CO$9)*(DX$10&lt;=$CJ$10:$CO$10)*($CJ$3:$CO$3)))</f>
        <v>2</v>
      </c>
      <c r="DY5" s="196">
        <f t="array" ref="DY5">IF(DY$10="","",SUM((DY$9&gt;=$CJ$9:$CO$9)*(DY$10&lt;=$CJ$10:$CO$10)*($CJ$3:$CO$3)))</f>
        <v>2</v>
      </c>
      <c r="DZ5" s="196">
        <f t="array" ref="DZ5">IF(DZ$10="","",SUM((DZ$9&gt;=$CJ$9:$CO$9)*(DZ$10&lt;=$CJ$10:$CO$10)*($CJ$3:$CO$3)))</f>
        <v>2</v>
      </c>
      <c r="EA5" s="196">
        <f t="array" ref="EA5">IF(EA$10="","",SUM((EA$9&gt;=$CJ$9:$CO$9)*(EA$10&lt;=$CJ$10:$CO$10)*($CJ$3:$CO$3)))</f>
        <v>3</v>
      </c>
      <c r="EB5" s="196">
        <f t="array" ref="EB5">IF(EB$10="","",SUM((EB$9&gt;=$CJ$9:$CO$9)*(EB$10&lt;=$CJ$10:$CO$10)*($CJ$3:$CO$3)))</f>
        <v>3</v>
      </c>
      <c r="EC5" s="196">
        <f t="array" ref="EC5">IF(EC$10="","",SUM((EC$9&gt;=$CJ$9:$CO$9)*(EC$10&lt;=$CJ$10:$CO$10)*($CJ$3:$CO$3)))</f>
        <v>3</v>
      </c>
      <c r="ED5" s="196">
        <f t="array" ref="ED5">IF(ED$10="","",SUM((ED$9&gt;=$CJ$9:$CO$9)*(ED$10&lt;=$CJ$10:$CO$10)*($CJ$3:$CO$3)))</f>
        <v>3</v>
      </c>
      <c r="EE5" s="196">
        <f t="array" ref="EE5">IF(EE$10="","",SUM((EE$9&gt;=$CJ$9:$CO$9)*(EE$10&lt;=$CJ$10:$CO$10)*($CJ$3:$CO$3)))</f>
        <v>3</v>
      </c>
      <c r="EF5" s="196">
        <f t="array" ref="EF5">IF(EF$10="","",SUM((EF$9&gt;=$CJ$9:$CO$9)*(EF$10&lt;=$CJ$10:$CO$10)*($CJ$3:$CO$3)))</f>
        <v>3</v>
      </c>
      <c r="EG5" s="196">
        <f t="array" ref="EG5">IF(EG$10="","",SUM((EG$9&gt;=$CJ$9:$CO$9)*(EG$10&lt;=$CJ$10:$CO$10)*($CJ$3:$CO$3)))</f>
        <v>3</v>
      </c>
      <c r="EH5" s="196">
        <f t="array" ref="EH5">IF(EH$10="","",SUM((EH$9&gt;=$CJ$9:$CO$9)*(EH$10&lt;=$CJ$10:$CO$10)*($CJ$3:$CO$3)))</f>
        <v>3</v>
      </c>
      <c r="EI5" s="196">
        <f t="array" ref="EI5">IF(EI$10="","",SUM((EI$9&gt;=$CJ$9:$CO$9)*(EI$10&lt;=$CJ$10:$CO$10)*($CJ$3:$CO$3)))</f>
        <v>3</v>
      </c>
      <c r="EJ5" s="196">
        <f t="array" ref="EJ5">IF(EJ$10="","",SUM((EJ$9&gt;=$CJ$9:$CO$9)*(EJ$10&lt;=$CJ$10:$CO$10)*($CJ$3:$CO$3)))</f>
        <v>3</v>
      </c>
      <c r="EK5" s="196">
        <f t="array" ref="EK5">IF(EK$10="","",SUM((EK$9&gt;=$CJ$9:$CO$9)*(EK$10&lt;=$CJ$10:$CO$10)*($CJ$3:$CO$3)))</f>
        <v>3</v>
      </c>
      <c r="EL5" s="196">
        <f t="array" ref="EL5">IF(EL$10="","",SUM((EL$9&gt;=$CJ$9:$CO$9)*(EL$10&lt;=$CJ$10:$CO$10)*($CJ$3:$CO$3)))</f>
        <v>3</v>
      </c>
      <c r="EM5" s="196">
        <f t="array" ref="EM5">IF(EM$10="","",SUM((EM$9&gt;=$CJ$9:$CO$9)*(EM$10&lt;=$CJ$10:$CO$10)*($CJ$3:$CO$3)))</f>
        <v>4</v>
      </c>
      <c r="EN5" s="196">
        <f t="array" ref="EN5">IF(EN$10="","",SUM((EN$9&gt;=$CJ$9:$CO$9)*(EN$10&lt;=$CJ$10:$CO$10)*($CJ$3:$CO$3)))</f>
        <v>4</v>
      </c>
      <c r="EO5" s="196">
        <f t="array" ref="EO5">IF(EO$10="","",SUM((EO$9&gt;=$CJ$9:$CO$9)*(EO$10&lt;=$CJ$10:$CO$10)*($CJ$3:$CO$3)))</f>
        <v>4</v>
      </c>
      <c r="EP5" s="196">
        <f t="array" ref="EP5">IF(EP$10="","",SUM((EP$9&gt;=$CJ$9:$CO$9)*(EP$10&lt;=$CJ$10:$CO$10)*($CJ$3:$CO$3)))</f>
        <v>4</v>
      </c>
      <c r="EQ5" s="196">
        <f t="array" ref="EQ5">IF(EQ$10="","",SUM((EQ$9&gt;=$CJ$9:$CO$9)*(EQ$10&lt;=$CJ$10:$CO$10)*($CJ$3:$CO$3)))</f>
        <v>4</v>
      </c>
      <c r="ER5" s="196">
        <f t="array" ref="ER5">IF(ER$10="","",SUM((ER$9&gt;=$CJ$9:$CO$9)*(ER$10&lt;=$CJ$10:$CO$10)*($CJ$3:$CO$3)))</f>
        <v>4</v>
      </c>
      <c r="ES5" s="196">
        <f t="array" ref="ES5">IF(ES$10="","",SUM((ES$9&gt;=$CJ$9:$CO$9)*(ES$10&lt;=$CJ$10:$CO$10)*($CJ$3:$CO$3)))</f>
        <v>4</v>
      </c>
      <c r="ET5" s="196">
        <f t="array" ref="ET5">IF(ET$10="","",SUM((ET$9&gt;=$CJ$9:$CO$9)*(ET$10&lt;=$CJ$10:$CO$10)*($CJ$3:$CO$3)))</f>
        <v>4</v>
      </c>
      <c r="EU5" s="196">
        <f t="array" ref="EU5">IF(EU$10="","",SUM((EU$9&gt;=$CJ$9:$CO$9)*(EU$10&lt;=$CJ$10:$CO$10)*($CJ$3:$CO$3)))</f>
        <v>4</v>
      </c>
      <c r="EV5" s="196">
        <f t="array" ref="EV5">IF(EV$10="","",SUM((EV$9&gt;=$CJ$9:$CO$9)*(EV$10&lt;=$CJ$10:$CO$10)*($CJ$3:$CO$3)))</f>
        <v>4</v>
      </c>
      <c r="EW5" s="196">
        <f t="array" ref="EW5">IF(EW$10="","",SUM((EW$9&gt;=$CJ$9:$CO$9)*(EW$10&lt;=$CJ$10:$CO$10)*($CJ$3:$CO$3)))</f>
        <v>4</v>
      </c>
      <c r="EX5" s="196">
        <f t="array" ref="EX5">IF(EX$10="","",SUM((EX$9&gt;=$CJ$9:$CO$9)*(EX$10&lt;=$CJ$10:$CO$10)*($CJ$3:$CO$3)))</f>
        <v>4</v>
      </c>
      <c r="EY5" s="196">
        <f t="array" ref="EY5">IF(EY$10="","",SUM((EY$9&gt;=$CJ$9:$CO$9)*(EY$10&lt;=$CJ$10:$CO$10)*($CJ$3:$CO$3)))</f>
        <v>5</v>
      </c>
      <c r="EZ5" s="196">
        <f t="array" ref="EZ5">IF(EZ$10="","",SUM((EZ$9&gt;=$CJ$9:$CO$9)*(EZ$10&lt;=$CJ$10:$CO$10)*($CJ$3:$CO$3)))</f>
        <v>5</v>
      </c>
      <c r="FA5" s="196">
        <f t="array" ref="FA5">IF(FA$10="","",SUM((FA$9&gt;=$CJ$9:$CO$9)*(FA$10&lt;=$CJ$10:$CO$10)*($CJ$3:$CO$3)))</f>
        <v>5</v>
      </c>
      <c r="FB5" s="196">
        <f t="array" ref="FB5">IF(FB$10="","",SUM((FB$9&gt;=$CJ$9:$CO$9)*(FB$10&lt;=$CJ$10:$CO$10)*($CJ$3:$CO$3)))</f>
        <v>5</v>
      </c>
      <c r="FC5" s="196">
        <f t="array" ref="FC5">IF(FC$10="","",SUM((FC$9&gt;=$CJ$9:$CO$9)*(FC$10&lt;=$CJ$10:$CO$10)*($CJ$3:$CO$3)))</f>
        <v>5</v>
      </c>
      <c r="FD5" s="196">
        <f t="array" ref="FD5">IF(FD$10="","",SUM((FD$9&gt;=$CJ$9:$CO$9)*(FD$10&lt;=$CJ$10:$CO$10)*($CJ$3:$CO$3)))</f>
        <v>5</v>
      </c>
      <c r="FE5" s="196">
        <f t="array" ref="FE5">IF(FE$10="","",SUM((FE$9&gt;=$CJ$9:$CO$9)*(FE$10&lt;=$CJ$10:$CO$10)*($CJ$3:$CO$3)))</f>
        <v>5</v>
      </c>
      <c r="FF5" s="196">
        <f t="array" ref="FF5">IF(FF$10="","",SUM((FF$9&gt;=$CJ$9:$CO$9)*(FF$10&lt;=$CJ$10:$CO$10)*($CJ$3:$CO$3)))</f>
        <v>5</v>
      </c>
      <c r="FG5" s="196">
        <f t="array" ref="FG5">IF(FG$10="","",SUM((FG$9&gt;=$CJ$9:$CO$9)*(FG$10&lt;=$CJ$10:$CO$10)*($CJ$3:$CO$3)))</f>
        <v>5</v>
      </c>
      <c r="FH5" s="196">
        <f t="array" ref="FH5">IF(FH$10="","",SUM((FH$9&gt;=$CJ$9:$CO$9)*(FH$10&lt;=$CJ$10:$CO$10)*($CJ$3:$CO$3)))</f>
        <v>5</v>
      </c>
      <c r="FI5" s="196">
        <f t="array" ref="FI5">IF(FI$10="","",SUM((FI$9&gt;=$CJ$9:$CO$9)*(FI$10&lt;=$CJ$10:$CO$10)*($CJ$3:$CO$3)))</f>
        <v>5</v>
      </c>
      <c r="FJ5" s="196">
        <f t="array" ref="FJ5">IF(FJ$10="","",SUM((FJ$9&gt;=$CJ$9:$CO$9)*(FJ$10&lt;=$CJ$10:$CO$10)*($CJ$3:$CO$3)))</f>
        <v>5</v>
      </c>
      <c r="FL5" s="200">
        <f t="shared" ref="FL5:FQ5" si="2">IF(FL$10="","",$D$4+FL$4-1)</f>
        <v>12</v>
      </c>
      <c r="FM5" s="200">
        <f t="shared" si="2"/>
        <v>24</v>
      </c>
      <c r="FN5" s="200">
        <f t="shared" si="2"/>
        <v>36</v>
      </c>
      <c r="FO5" s="200">
        <f t="shared" si="2"/>
        <v>48</v>
      </c>
      <c r="FP5" s="200">
        <f t="shared" si="2"/>
        <v>60</v>
      </c>
      <c r="FQ5" s="200">
        <f t="shared" si="2"/>
        <v>72</v>
      </c>
      <c r="FS5" s="196">
        <f t="array" ref="FS5">IF(FS$10="","",SUM((FS$9&gt;=$CJ$9:$CO$9)*(FS$10&lt;=$CJ$10:$CO$10)*($CJ$3:$CO$3)))</f>
        <v>0</v>
      </c>
      <c r="FT5" s="196">
        <f t="array" ref="FT5">IF(FT$10="","",SUM((FT$9&gt;=$CJ$9:$CO$9)*(FT$10&lt;=$CJ$10:$CO$10)*($CJ$3:$CO$3)))</f>
        <v>0</v>
      </c>
      <c r="FU5" s="196">
        <f t="array" ref="FU5">IF(FU$10="","",SUM((FU$9&gt;=$CJ$9:$CO$9)*(FU$10&lt;=$CJ$10:$CO$10)*($CJ$3:$CO$3)))</f>
        <v>0</v>
      </c>
      <c r="FV5" s="196">
        <f t="array" ref="FV5">IF(FV$10="","",SUM((FV$9&gt;=$CJ$9:$CO$9)*(FV$10&lt;=$CJ$10:$CO$10)*($CJ$3:$CO$3)))</f>
        <v>0</v>
      </c>
      <c r="FW5" s="196">
        <f t="array" ref="FW5">IF(FW$10="","",SUM((FW$9&gt;=$CJ$9:$CO$9)*(FW$10&lt;=$CJ$10:$CO$10)*($CJ$3:$CO$3)))</f>
        <v>0</v>
      </c>
      <c r="FX5" s="196">
        <f t="array" ref="FX5">IF(FX$10="","",SUM((FX$9&gt;=$CJ$9:$CO$9)*(FX$10&lt;=$CJ$10:$CO$10)*($CJ$3:$CO$3)))</f>
        <v>0</v>
      </c>
      <c r="FY5" s="196">
        <f t="array" ref="FY5">IF(FY$10="","",SUM((FY$9&gt;=$CJ$9:$CO$9)*(FY$10&lt;=$CJ$10:$CO$10)*($CJ$3:$CO$3)))</f>
        <v>0</v>
      </c>
      <c r="FZ5" s="196">
        <f t="array" ref="FZ5">IF(FZ$10="","",SUM((FZ$9&gt;=$CJ$9:$CO$9)*(FZ$10&lt;=$CJ$10:$CO$10)*($CJ$3:$CO$3)))</f>
        <v>0</v>
      </c>
      <c r="GA5" s="196">
        <f t="array" ref="GA5">IF(GA$10="","",SUM((GA$9&gt;=$CJ$9:$CO$9)*(GA$10&lt;=$CJ$10:$CO$10)*($CJ$3:$CO$3)))</f>
        <v>0</v>
      </c>
      <c r="GB5" s="196">
        <f t="array" ref="GB5">IF(GB$10="","",SUM((GB$9&gt;=$CJ$9:$CO$9)*(GB$10&lt;=$CJ$10:$CO$10)*($CJ$3:$CO$3)))</f>
        <v>0</v>
      </c>
      <c r="GC5" s="196">
        <f t="array" ref="GC5">IF(GC$10="","",SUM((GC$9&gt;=$CJ$9:$CO$9)*(GC$10&lt;=$CJ$10:$CO$10)*($CJ$3:$CO$3)))</f>
        <v>0</v>
      </c>
      <c r="GD5" s="196">
        <f t="array" ref="GD5">IF(GD$10="","",SUM((GD$9&gt;=$CJ$9:$CO$9)*(GD$10&lt;=$CJ$10:$CO$10)*($CJ$3:$CO$3)))</f>
        <v>0</v>
      </c>
      <c r="GE5" s="196">
        <f t="array" ref="GE5">IF(GE$10="","",SUM((GE$9&gt;=$CJ$9:$CO$9)*(GE$10&lt;=$CJ$10:$CO$10)*($CJ$3:$CO$3)))</f>
        <v>1</v>
      </c>
      <c r="GF5" s="196">
        <f t="array" ref="GF5">IF(GF$10="","",SUM((GF$9&gt;=$CJ$9:$CO$9)*(GF$10&lt;=$CJ$10:$CO$10)*($CJ$3:$CO$3)))</f>
        <v>1</v>
      </c>
      <c r="GG5" s="196">
        <f t="array" ref="GG5">IF(GG$10="","",SUM((GG$9&gt;=$CJ$9:$CO$9)*(GG$10&lt;=$CJ$10:$CO$10)*($CJ$3:$CO$3)))</f>
        <v>1</v>
      </c>
      <c r="GH5" s="196">
        <f t="array" ref="GH5">IF(GH$10="","",SUM((GH$9&gt;=$CJ$9:$CO$9)*(GH$10&lt;=$CJ$10:$CO$10)*($CJ$3:$CO$3)))</f>
        <v>1</v>
      </c>
      <c r="GI5" s="196">
        <f t="array" ref="GI5">IF(GI$10="","",SUM((GI$9&gt;=$CJ$9:$CO$9)*(GI$10&lt;=$CJ$10:$CO$10)*($CJ$3:$CO$3)))</f>
        <v>1</v>
      </c>
      <c r="GJ5" s="196">
        <f t="array" ref="GJ5">IF(GJ$10="","",SUM((GJ$9&gt;=$CJ$9:$CO$9)*(GJ$10&lt;=$CJ$10:$CO$10)*($CJ$3:$CO$3)))</f>
        <v>1</v>
      </c>
      <c r="GK5" s="196">
        <f t="array" ref="GK5">IF(GK$10="","",SUM((GK$9&gt;=$CJ$9:$CO$9)*(GK$10&lt;=$CJ$10:$CO$10)*($CJ$3:$CO$3)))</f>
        <v>1</v>
      </c>
      <c r="GL5" s="196">
        <f t="array" ref="GL5">IF(GL$10="","",SUM((GL$9&gt;=$CJ$9:$CO$9)*(GL$10&lt;=$CJ$10:$CO$10)*($CJ$3:$CO$3)))</f>
        <v>1</v>
      </c>
      <c r="GM5" s="196">
        <f t="array" ref="GM5">IF(GM$10="","",SUM((GM$9&gt;=$CJ$9:$CO$9)*(GM$10&lt;=$CJ$10:$CO$10)*($CJ$3:$CO$3)))</f>
        <v>1</v>
      </c>
      <c r="GN5" s="196">
        <f t="array" ref="GN5">IF(GN$10="","",SUM((GN$9&gt;=$CJ$9:$CO$9)*(GN$10&lt;=$CJ$10:$CO$10)*($CJ$3:$CO$3)))</f>
        <v>1</v>
      </c>
      <c r="GO5" s="196">
        <f t="array" ref="GO5">IF(GO$10="","",SUM((GO$9&gt;=$CJ$9:$CO$9)*(GO$10&lt;=$CJ$10:$CO$10)*($CJ$3:$CO$3)))</f>
        <v>1</v>
      </c>
      <c r="GP5" s="196">
        <f t="array" ref="GP5">IF(GP$10="","",SUM((GP$9&gt;=$CJ$9:$CO$9)*(GP$10&lt;=$CJ$10:$CO$10)*($CJ$3:$CO$3)))</f>
        <v>1</v>
      </c>
      <c r="GQ5" s="196">
        <f t="array" ref="GQ5">IF(GQ$10="","",SUM((GQ$9&gt;=$CJ$9:$CO$9)*(GQ$10&lt;=$CJ$10:$CO$10)*($CJ$3:$CO$3)))</f>
        <v>2</v>
      </c>
      <c r="GR5" s="196">
        <f t="array" ref="GR5">IF(GR$10="","",SUM((GR$9&gt;=$CJ$9:$CO$9)*(GR$10&lt;=$CJ$10:$CO$10)*($CJ$3:$CO$3)))</f>
        <v>2</v>
      </c>
      <c r="GS5" s="196">
        <f t="array" ref="GS5">IF(GS$10="","",SUM((GS$9&gt;=$CJ$9:$CO$9)*(GS$10&lt;=$CJ$10:$CO$10)*($CJ$3:$CO$3)))</f>
        <v>2</v>
      </c>
      <c r="GT5" s="196">
        <f t="array" ref="GT5">IF(GT$10="","",SUM((GT$9&gt;=$CJ$9:$CO$9)*(GT$10&lt;=$CJ$10:$CO$10)*($CJ$3:$CO$3)))</f>
        <v>2</v>
      </c>
      <c r="GU5" s="196">
        <f t="array" ref="GU5">IF(GU$10="","",SUM((GU$9&gt;=$CJ$9:$CO$9)*(GU$10&lt;=$CJ$10:$CO$10)*($CJ$3:$CO$3)))</f>
        <v>2</v>
      </c>
      <c r="GV5" s="196">
        <f t="array" ref="GV5">IF(GV$10="","",SUM((GV$9&gt;=$CJ$9:$CO$9)*(GV$10&lt;=$CJ$10:$CO$10)*($CJ$3:$CO$3)))</f>
        <v>2</v>
      </c>
      <c r="GW5" s="196">
        <f t="array" ref="GW5">IF(GW$10="","",SUM((GW$9&gt;=$CJ$9:$CO$9)*(GW$10&lt;=$CJ$10:$CO$10)*($CJ$3:$CO$3)))</f>
        <v>2</v>
      </c>
      <c r="GX5" s="196">
        <f t="array" ref="GX5">IF(GX$10="","",SUM((GX$9&gt;=$CJ$9:$CO$9)*(GX$10&lt;=$CJ$10:$CO$10)*($CJ$3:$CO$3)))</f>
        <v>2</v>
      </c>
      <c r="GY5" s="196">
        <f t="array" ref="GY5">IF(GY$10="","",SUM((GY$9&gt;=$CJ$9:$CO$9)*(GY$10&lt;=$CJ$10:$CO$10)*($CJ$3:$CO$3)))</f>
        <v>2</v>
      </c>
      <c r="GZ5" s="196">
        <f t="array" ref="GZ5">IF(GZ$10="","",SUM((GZ$9&gt;=$CJ$9:$CO$9)*(GZ$10&lt;=$CJ$10:$CO$10)*($CJ$3:$CO$3)))</f>
        <v>2</v>
      </c>
      <c r="HA5" s="196">
        <f t="array" ref="HA5">IF(HA$10="","",SUM((HA$9&gt;=$CJ$9:$CO$9)*(HA$10&lt;=$CJ$10:$CO$10)*($CJ$3:$CO$3)))</f>
        <v>2</v>
      </c>
      <c r="HB5" s="196">
        <f t="array" ref="HB5">IF(HB$10="","",SUM((HB$9&gt;=$CJ$9:$CO$9)*(HB$10&lt;=$CJ$10:$CO$10)*($CJ$3:$CO$3)))</f>
        <v>2</v>
      </c>
      <c r="HC5" s="196">
        <f t="array" ref="HC5">IF(HC$10="","",SUM((HC$9&gt;=$CJ$9:$CO$9)*(HC$10&lt;=$CJ$10:$CO$10)*($CJ$3:$CO$3)))</f>
        <v>3</v>
      </c>
      <c r="HD5" s="196">
        <f t="array" ref="HD5">IF(HD$10="","",SUM((HD$9&gt;=$CJ$9:$CO$9)*(HD$10&lt;=$CJ$10:$CO$10)*($CJ$3:$CO$3)))</f>
        <v>3</v>
      </c>
      <c r="HE5" s="196">
        <f t="array" ref="HE5">IF(HE$10="","",SUM((HE$9&gt;=$CJ$9:$CO$9)*(HE$10&lt;=$CJ$10:$CO$10)*($CJ$3:$CO$3)))</f>
        <v>3</v>
      </c>
      <c r="HF5" s="196">
        <f t="array" ref="HF5">IF(HF$10="","",SUM((HF$9&gt;=$CJ$9:$CO$9)*(HF$10&lt;=$CJ$10:$CO$10)*($CJ$3:$CO$3)))</f>
        <v>3</v>
      </c>
      <c r="HG5" s="196">
        <f t="array" ref="HG5">IF(HG$10="","",SUM((HG$9&gt;=$CJ$9:$CO$9)*(HG$10&lt;=$CJ$10:$CO$10)*($CJ$3:$CO$3)))</f>
        <v>3</v>
      </c>
      <c r="HH5" s="196">
        <f t="array" ref="HH5">IF(HH$10="","",SUM((HH$9&gt;=$CJ$9:$CO$9)*(HH$10&lt;=$CJ$10:$CO$10)*($CJ$3:$CO$3)))</f>
        <v>3</v>
      </c>
      <c r="HI5" s="196">
        <f t="array" ref="HI5">IF(HI$10="","",SUM((HI$9&gt;=$CJ$9:$CO$9)*(HI$10&lt;=$CJ$10:$CO$10)*($CJ$3:$CO$3)))</f>
        <v>3</v>
      </c>
      <c r="HJ5" s="196">
        <f t="array" ref="HJ5">IF(HJ$10="","",SUM((HJ$9&gt;=$CJ$9:$CO$9)*(HJ$10&lt;=$CJ$10:$CO$10)*($CJ$3:$CO$3)))</f>
        <v>3</v>
      </c>
      <c r="HK5" s="196">
        <f t="array" ref="HK5">IF(HK$10="","",SUM((HK$9&gt;=$CJ$9:$CO$9)*(HK$10&lt;=$CJ$10:$CO$10)*($CJ$3:$CO$3)))</f>
        <v>3</v>
      </c>
      <c r="HL5" s="196">
        <f t="array" ref="HL5">IF(HL$10="","",SUM((HL$9&gt;=$CJ$9:$CO$9)*(HL$10&lt;=$CJ$10:$CO$10)*($CJ$3:$CO$3)))</f>
        <v>3</v>
      </c>
      <c r="HM5" s="196">
        <f t="array" ref="HM5">IF(HM$10="","",SUM((HM$9&gt;=$CJ$9:$CO$9)*(HM$10&lt;=$CJ$10:$CO$10)*($CJ$3:$CO$3)))</f>
        <v>3</v>
      </c>
      <c r="HN5" s="196">
        <f t="array" ref="HN5">IF(HN$10="","",SUM((HN$9&gt;=$CJ$9:$CO$9)*(HN$10&lt;=$CJ$10:$CO$10)*($CJ$3:$CO$3)))</f>
        <v>3</v>
      </c>
      <c r="HO5" s="196">
        <f t="array" ref="HO5">IF(HO$10="","",SUM((HO$9&gt;=$CJ$9:$CO$9)*(HO$10&lt;=$CJ$10:$CO$10)*($CJ$3:$CO$3)))</f>
        <v>4</v>
      </c>
      <c r="HP5" s="196">
        <f t="array" ref="HP5">IF(HP$10="","",SUM((HP$9&gt;=$CJ$9:$CO$9)*(HP$10&lt;=$CJ$10:$CO$10)*($CJ$3:$CO$3)))</f>
        <v>4</v>
      </c>
      <c r="HQ5" s="196">
        <f t="array" ref="HQ5">IF(HQ$10="","",SUM((HQ$9&gt;=$CJ$9:$CO$9)*(HQ$10&lt;=$CJ$10:$CO$10)*($CJ$3:$CO$3)))</f>
        <v>4</v>
      </c>
      <c r="HR5" s="196">
        <f t="array" ref="HR5">IF(HR$10="","",SUM((HR$9&gt;=$CJ$9:$CO$9)*(HR$10&lt;=$CJ$10:$CO$10)*($CJ$3:$CO$3)))</f>
        <v>4</v>
      </c>
      <c r="HS5" s="196">
        <f t="array" ref="HS5">IF(HS$10="","",SUM((HS$9&gt;=$CJ$9:$CO$9)*(HS$10&lt;=$CJ$10:$CO$10)*($CJ$3:$CO$3)))</f>
        <v>4</v>
      </c>
      <c r="HT5" s="196">
        <f t="array" ref="HT5">IF(HT$10="","",SUM((HT$9&gt;=$CJ$9:$CO$9)*(HT$10&lt;=$CJ$10:$CO$10)*($CJ$3:$CO$3)))</f>
        <v>4</v>
      </c>
      <c r="HU5" s="196">
        <f t="array" ref="HU5">IF(HU$10="","",SUM((HU$9&gt;=$CJ$9:$CO$9)*(HU$10&lt;=$CJ$10:$CO$10)*($CJ$3:$CO$3)))</f>
        <v>4</v>
      </c>
      <c r="HV5" s="196">
        <f t="array" ref="HV5">IF(HV$10="","",SUM((HV$9&gt;=$CJ$9:$CO$9)*(HV$10&lt;=$CJ$10:$CO$10)*($CJ$3:$CO$3)))</f>
        <v>4</v>
      </c>
      <c r="HW5" s="196">
        <f t="array" ref="HW5">IF(HW$10="","",SUM((HW$9&gt;=$CJ$9:$CO$9)*(HW$10&lt;=$CJ$10:$CO$10)*($CJ$3:$CO$3)))</f>
        <v>4</v>
      </c>
      <c r="HX5" s="196">
        <f t="array" ref="HX5">IF(HX$10="","",SUM((HX$9&gt;=$CJ$9:$CO$9)*(HX$10&lt;=$CJ$10:$CO$10)*($CJ$3:$CO$3)))</f>
        <v>4</v>
      </c>
      <c r="HY5" s="196">
        <f t="array" ref="HY5">IF(HY$10="","",SUM((HY$9&gt;=$CJ$9:$CO$9)*(HY$10&lt;=$CJ$10:$CO$10)*($CJ$3:$CO$3)))</f>
        <v>4</v>
      </c>
      <c r="HZ5" s="196">
        <f t="array" ref="HZ5">IF(HZ$10="","",SUM((HZ$9&gt;=$CJ$9:$CO$9)*(HZ$10&lt;=$CJ$10:$CO$10)*($CJ$3:$CO$3)))</f>
        <v>4</v>
      </c>
      <c r="IA5" s="196">
        <f t="array" ref="IA5">IF(IA$10="","",SUM((IA$9&gt;=$CJ$9:$CO$9)*(IA$10&lt;=$CJ$10:$CO$10)*($CJ$3:$CO$3)))</f>
        <v>5</v>
      </c>
      <c r="IB5" s="196">
        <f t="array" ref="IB5">IF(IB$10="","",SUM((IB$9&gt;=$CJ$9:$CO$9)*(IB$10&lt;=$CJ$10:$CO$10)*($CJ$3:$CO$3)))</f>
        <v>5</v>
      </c>
      <c r="IC5" s="196">
        <f t="array" ref="IC5">IF(IC$10="","",SUM((IC$9&gt;=$CJ$9:$CO$9)*(IC$10&lt;=$CJ$10:$CO$10)*($CJ$3:$CO$3)))</f>
        <v>5</v>
      </c>
      <c r="ID5" s="196">
        <f t="array" ref="ID5">IF(ID$10="","",SUM((ID$9&gt;=$CJ$9:$CO$9)*(ID$10&lt;=$CJ$10:$CO$10)*($CJ$3:$CO$3)))</f>
        <v>5</v>
      </c>
      <c r="IE5" s="196">
        <f t="array" ref="IE5">IF(IE$10="","",SUM((IE$9&gt;=$CJ$9:$CO$9)*(IE$10&lt;=$CJ$10:$CO$10)*($CJ$3:$CO$3)))</f>
        <v>5</v>
      </c>
      <c r="IF5" s="196">
        <f t="array" ref="IF5">IF(IF$10="","",SUM((IF$9&gt;=$CJ$9:$CO$9)*(IF$10&lt;=$CJ$10:$CO$10)*($CJ$3:$CO$3)))</f>
        <v>5</v>
      </c>
      <c r="IG5" s="196">
        <f t="array" ref="IG5">IF(IG$10="","",SUM((IG$9&gt;=$CJ$9:$CO$9)*(IG$10&lt;=$CJ$10:$CO$10)*($CJ$3:$CO$3)))</f>
        <v>5</v>
      </c>
      <c r="IH5" s="196">
        <f t="array" ref="IH5">IF(IH$10="","",SUM((IH$9&gt;=$CJ$9:$CO$9)*(IH$10&lt;=$CJ$10:$CO$10)*($CJ$3:$CO$3)))</f>
        <v>5</v>
      </c>
      <c r="II5" s="196">
        <f t="array" ref="II5">IF(II$10="","",SUM((II$9&gt;=$CJ$9:$CO$9)*(II$10&lt;=$CJ$10:$CO$10)*($CJ$3:$CO$3)))</f>
        <v>5</v>
      </c>
      <c r="IJ5" s="196">
        <f t="array" ref="IJ5">IF(IJ$10="","",SUM((IJ$9&gt;=$CJ$9:$CO$9)*(IJ$10&lt;=$CJ$10:$CO$10)*($CJ$3:$CO$3)))</f>
        <v>5</v>
      </c>
      <c r="IK5" s="196">
        <f t="array" ref="IK5">IF(IK$10="","",SUM((IK$9&gt;=$CJ$9:$CO$9)*(IK$10&lt;=$CJ$10:$CO$10)*($CJ$3:$CO$3)))</f>
        <v>5</v>
      </c>
      <c r="IL5" s="196">
        <f t="array" ref="IL5">IF(IL$10="","",SUM((IL$9&gt;=$CJ$9:$CO$9)*(IL$10&lt;=$CJ$10:$CO$10)*($CJ$3:$CO$3)))</f>
        <v>5</v>
      </c>
    </row>
    <row r="6" spans="2:247" s="167" customFormat="1" ht="15" customHeight="1">
      <c r="B6" s="11"/>
      <c r="C6" s="8" t="s">
        <v>398</v>
      </c>
      <c r="D6" s="309">
        <f>COUNTA(C$17:C$809)</f>
        <v>12</v>
      </c>
      <c r="E6" s="324"/>
      <c r="G6" s="11"/>
      <c r="H6" s="11"/>
      <c r="I6" s="11"/>
      <c r="J6" s="11"/>
      <c r="K6" s="12"/>
      <c r="L6" s="14"/>
      <c r="M6" s="15"/>
      <c r="O6" s="16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CJ6" s="11"/>
      <c r="CK6" s="11"/>
      <c r="CL6" s="11"/>
      <c r="CM6" s="12"/>
      <c r="CN6" s="14"/>
      <c r="CO6" s="15"/>
      <c r="CQ6" s="16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FL6" s="11"/>
      <c r="FM6" s="11"/>
      <c r="FN6" s="11"/>
      <c r="FO6" s="12"/>
      <c r="FP6" s="14"/>
      <c r="FQ6" s="15"/>
      <c r="FS6" s="16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</row>
    <row r="7" spans="2:247" s="169" customFormat="1" ht="15" customHeight="1">
      <c r="B7" s="12"/>
      <c r="C7" s="11"/>
      <c r="D7" s="11"/>
      <c r="E7" s="11"/>
      <c r="F7" s="11"/>
      <c r="H7" s="288" t="s">
        <v>389</v>
      </c>
      <c r="I7" s="289"/>
      <c r="J7" s="289"/>
      <c r="K7" s="289"/>
      <c r="L7" s="289"/>
      <c r="M7" s="289"/>
      <c r="O7" s="19">
        <f>IF(O$10="","",0+1)</f>
        <v>1</v>
      </c>
      <c r="P7" s="19">
        <f t="shared" ref="P7:CA7" si="3">IF(P$10="","",O$7+1)</f>
        <v>2</v>
      </c>
      <c r="Q7" s="19">
        <f t="shared" si="3"/>
        <v>3</v>
      </c>
      <c r="R7" s="19">
        <f t="shared" si="3"/>
        <v>4</v>
      </c>
      <c r="S7" s="19">
        <f t="shared" si="3"/>
        <v>5</v>
      </c>
      <c r="T7" s="19">
        <f t="shared" si="3"/>
        <v>6</v>
      </c>
      <c r="U7" s="19">
        <f t="shared" si="3"/>
        <v>7</v>
      </c>
      <c r="V7" s="19">
        <f t="shared" si="3"/>
        <v>8</v>
      </c>
      <c r="W7" s="19">
        <f t="shared" si="3"/>
        <v>9</v>
      </c>
      <c r="X7" s="19">
        <f t="shared" si="3"/>
        <v>10</v>
      </c>
      <c r="Y7" s="19">
        <f t="shared" si="3"/>
        <v>11</v>
      </c>
      <c r="Z7" s="19">
        <f t="shared" si="3"/>
        <v>12</v>
      </c>
      <c r="AA7" s="19">
        <f t="shared" si="3"/>
        <v>13</v>
      </c>
      <c r="AB7" s="19">
        <f t="shared" si="3"/>
        <v>14</v>
      </c>
      <c r="AC7" s="19">
        <f t="shared" si="3"/>
        <v>15</v>
      </c>
      <c r="AD7" s="19">
        <f t="shared" si="3"/>
        <v>16</v>
      </c>
      <c r="AE7" s="19">
        <f t="shared" si="3"/>
        <v>17</v>
      </c>
      <c r="AF7" s="19">
        <f t="shared" si="3"/>
        <v>18</v>
      </c>
      <c r="AG7" s="19">
        <f t="shared" si="3"/>
        <v>19</v>
      </c>
      <c r="AH7" s="19">
        <f t="shared" si="3"/>
        <v>20</v>
      </c>
      <c r="AI7" s="19">
        <f t="shared" si="3"/>
        <v>21</v>
      </c>
      <c r="AJ7" s="19">
        <f t="shared" si="3"/>
        <v>22</v>
      </c>
      <c r="AK7" s="19">
        <f t="shared" si="3"/>
        <v>23</v>
      </c>
      <c r="AL7" s="19">
        <f t="shared" si="3"/>
        <v>24</v>
      </c>
      <c r="AM7" s="19">
        <f t="shared" si="3"/>
        <v>25</v>
      </c>
      <c r="AN7" s="19">
        <f t="shared" si="3"/>
        <v>26</v>
      </c>
      <c r="AO7" s="19">
        <f t="shared" si="3"/>
        <v>27</v>
      </c>
      <c r="AP7" s="19">
        <f t="shared" si="3"/>
        <v>28</v>
      </c>
      <c r="AQ7" s="19">
        <f t="shared" si="3"/>
        <v>29</v>
      </c>
      <c r="AR7" s="19">
        <f t="shared" si="3"/>
        <v>30</v>
      </c>
      <c r="AS7" s="19">
        <f t="shared" si="3"/>
        <v>31</v>
      </c>
      <c r="AT7" s="19">
        <f t="shared" si="3"/>
        <v>32</v>
      </c>
      <c r="AU7" s="19">
        <f t="shared" si="3"/>
        <v>33</v>
      </c>
      <c r="AV7" s="19">
        <f t="shared" si="3"/>
        <v>34</v>
      </c>
      <c r="AW7" s="19">
        <f t="shared" si="3"/>
        <v>35</v>
      </c>
      <c r="AX7" s="19">
        <f t="shared" si="3"/>
        <v>36</v>
      </c>
      <c r="AY7" s="19">
        <f t="shared" si="3"/>
        <v>37</v>
      </c>
      <c r="AZ7" s="19">
        <f t="shared" si="3"/>
        <v>38</v>
      </c>
      <c r="BA7" s="19">
        <f t="shared" si="3"/>
        <v>39</v>
      </c>
      <c r="BB7" s="19">
        <f t="shared" si="3"/>
        <v>40</v>
      </c>
      <c r="BC7" s="19">
        <f t="shared" si="3"/>
        <v>41</v>
      </c>
      <c r="BD7" s="19">
        <f t="shared" si="3"/>
        <v>42</v>
      </c>
      <c r="BE7" s="19">
        <f t="shared" si="3"/>
        <v>43</v>
      </c>
      <c r="BF7" s="19">
        <f t="shared" si="3"/>
        <v>44</v>
      </c>
      <c r="BG7" s="19">
        <f t="shared" si="3"/>
        <v>45</v>
      </c>
      <c r="BH7" s="19">
        <f t="shared" si="3"/>
        <v>46</v>
      </c>
      <c r="BI7" s="19">
        <f t="shared" si="3"/>
        <v>47</v>
      </c>
      <c r="BJ7" s="19">
        <f t="shared" si="3"/>
        <v>48</v>
      </c>
      <c r="BK7" s="19">
        <f t="shared" si="3"/>
        <v>49</v>
      </c>
      <c r="BL7" s="19">
        <f t="shared" si="3"/>
        <v>50</v>
      </c>
      <c r="BM7" s="19">
        <f t="shared" si="3"/>
        <v>51</v>
      </c>
      <c r="BN7" s="19">
        <f t="shared" si="3"/>
        <v>52</v>
      </c>
      <c r="BO7" s="19">
        <f t="shared" si="3"/>
        <v>53</v>
      </c>
      <c r="BP7" s="19">
        <f t="shared" si="3"/>
        <v>54</v>
      </c>
      <c r="BQ7" s="19">
        <f t="shared" si="3"/>
        <v>55</v>
      </c>
      <c r="BR7" s="19">
        <f t="shared" si="3"/>
        <v>56</v>
      </c>
      <c r="BS7" s="19">
        <f t="shared" si="3"/>
        <v>57</v>
      </c>
      <c r="BT7" s="19">
        <f t="shared" si="3"/>
        <v>58</v>
      </c>
      <c r="BU7" s="19">
        <f t="shared" si="3"/>
        <v>59</v>
      </c>
      <c r="BV7" s="19">
        <f t="shared" si="3"/>
        <v>60</v>
      </c>
      <c r="BW7" s="19">
        <f t="shared" si="3"/>
        <v>61</v>
      </c>
      <c r="BX7" s="19">
        <f t="shared" si="3"/>
        <v>62</v>
      </c>
      <c r="BY7" s="19">
        <f t="shared" si="3"/>
        <v>63</v>
      </c>
      <c r="BZ7" s="19">
        <f t="shared" si="3"/>
        <v>64</v>
      </c>
      <c r="CA7" s="19">
        <f t="shared" si="3"/>
        <v>65</v>
      </c>
      <c r="CB7" s="19">
        <f t="shared" ref="CB7:CI7" si="4">IF(CB$10="","",CA$7+1)</f>
        <v>66</v>
      </c>
      <c r="CC7" s="19">
        <f t="shared" si="4"/>
        <v>67</v>
      </c>
      <c r="CD7" s="19">
        <f t="shared" si="4"/>
        <v>68</v>
      </c>
      <c r="CE7" s="19">
        <f t="shared" si="4"/>
        <v>69</v>
      </c>
      <c r="CF7" s="19">
        <f t="shared" si="4"/>
        <v>70</v>
      </c>
      <c r="CG7" s="19">
        <f t="shared" si="4"/>
        <v>71</v>
      </c>
      <c r="CH7" s="19">
        <f t="shared" si="4"/>
        <v>72</v>
      </c>
      <c r="CI7" s="322" t="str">
        <f t="shared" si="4"/>
        <v/>
      </c>
      <c r="CJ7" s="288" t="s">
        <v>390</v>
      </c>
      <c r="CK7" s="289"/>
      <c r="CL7" s="289"/>
      <c r="CM7" s="289"/>
      <c r="CN7" s="289"/>
      <c r="CO7" s="289"/>
      <c r="CQ7" s="19">
        <f>IF(CQ$10="","",0+1)</f>
        <v>1</v>
      </c>
      <c r="CR7" s="19">
        <f t="shared" ref="CR7:FC7" si="5">IF(CR$10="","",CQ$7+1)</f>
        <v>2</v>
      </c>
      <c r="CS7" s="19">
        <f t="shared" si="5"/>
        <v>3</v>
      </c>
      <c r="CT7" s="19">
        <f t="shared" si="5"/>
        <v>4</v>
      </c>
      <c r="CU7" s="19">
        <f t="shared" si="5"/>
        <v>5</v>
      </c>
      <c r="CV7" s="19">
        <f t="shared" si="5"/>
        <v>6</v>
      </c>
      <c r="CW7" s="19">
        <f t="shared" si="5"/>
        <v>7</v>
      </c>
      <c r="CX7" s="19">
        <f t="shared" si="5"/>
        <v>8</v>
      </c>
      <c r="CY7" s="19">
        <f t="shared" si="5"/>
        <v>9</v>
      </c>
      <c r="CZ7" s="19">
        <f t="shared" si="5"/>
        <v>10</v>
      </c>
      <c r="DA7" s="19">
        <f t="shared" si="5"/>
        <v>11</v>
      </c>
      <c r="DB7" s="19">
        <f t="shared" si="5"/>
        <v>12</v>
      </c>
      <c r="DC7" s="19">
        <f t="shared" si="5"/>
        <v>13</v>
      </c>
      <c r="DD7" s="19">
        <f t="shared" si="5"/>
        <v>14</v>
      </c>
      <c r="DE7" s="19">
        <f t="shared" si="5"/>
        <v>15</v>
      </c>
      <c r="DF7" s="19">
        <f t="shared" si="5"/>
        <v>16</v>
      </c>
      <c r="DG7" s="19">
        <f t="shared" si="5"/>
        <v>17</v>
      </c>
      <c r="DH7" s="19">
        <f t="shared" si="5"/>
        <v>18</v>
      </c>
      <c r="DI7" s="19">
        <f t="shared" si="5"/>
        <v>19</v>
      </c>
      <c r="DJ7" s="19">
        <f t="shared" si="5"/>
        <v>20</v>
      </c>
      <c r="DK7" s="19">
        <f t="shared" si="5"/>
        <v>21</v>
      </c>
      <c r="DL7" s="19">
        <f t="shared" si="5"/>
        <v>22</v>
      </c>
      <c r="DM7" s="19">
        <f t="shared" si="5"/>
        <v>23</v>
      </c>
      <c r="DN7" s="19">
        <f t="shared" si="5"/>
        <v>24</v>
      </c>
      <c r="DO7" s="19">
        <f t="shared" si="5"/>
        <v>25</v>
      </c>
      <c r="DP7" s="19">
        <f t="shared" si="5"/>
        <v>26</v>
      </c>
      <c r="DQ7" s="19">
        <f t="shared" si="5"/>
        <v>27</v>
      </c>
      <c r="DR7" s="19">
        <f t="shared" si="5"/>
        <v>28</v>
      </c>
      <c r="DS7" s="19">
        <f t="shared" si="5"/>
        <v>29</v>
      </c>
      <c r="DT7" s="19">
        <f t="shared" si="5"/>
        <v>30</v>
      </c>
      <c r="DU7" s="19">
        <f t="shared" si="5"/>
        <v>31</v>
      </c>
      <c r="DV7" s="19">
        <f t="shared" si="5"/>
        <v>32</v>
      </c>
      <c r="DW7" s="19">
        <f t="shared" si="5"/>
        <v>33</v>
      </c>
      <c r="DX7" s="19">
        <f t="shared" si="5"/>
        <v>34</v>
      </c>
      <c r="DY7" s="19">
        <f t="shared" si="5"/>
        <v>35</v>
      </c>
      <c r="DZ7" s="19">
        <f t="shared" si="5"/>
        <v>36</v>
      </c>
      <c r="EA7" s="19">
        <f t="shared" si="5"/>
        <v>37</v>
      </c>
      <c r="EB7" s="19">
        <f t="shared" si="5"/>
        <v>38</v>
      </c>
      <c r="EC7" s="19">
        <f t="shared" si="5"/>
        <v>39</v>
      </c>
      <c r="ED7" s="19">
        <f t="shared" si="5"/>
        <v>40</v>
      </c>
      <c r="EE7" s="19">
        <f t="shared" si="5"/>
        <v>41</v>
      </c>
      <c r="EF7" s="19">
        <f t="shared" si="5"/>
        <v>42</v>
      </c>
      <c r="EG7" s="19">
        <f t="shared" si="5"/>
        <v>43</v>
      </c>
      <c r="EH7" s="19">
        <f t="shared" si="5"/>
        <v>44</v>
      </c>
      <c r="EI7" s="19">
        <f t="shared" si="5"/>
        <v>45</v>
      </c>
      <c r="EJ7" s="19">
        <f t="shared" si="5"/>
        <v>46</v>
      </c>
      <c r="EK7" s="19">
        <f t="shared" si="5"/>
        <v>47</v>
      </c>
      <c r="EL7" s="19">
        <f t="shared" si="5"/>
        <v>48</v>
      </c>
      <c r="EM7" s="19">
        <f t="shared" si="5"/>
        <v>49</v>
      </c>
      <c r="EN7" s="19">
        <f t="shared" si="5"/>
        <v>50</v>
      </c>
      <c r="EO7" s="19">
        <f t="shared" si="5"/>
        <v>51</v>
      </c>
      <c r="EP7" s="19">
        <f t="shared" si="5"/>
        <v>52</v>
      </c>
      <c r="EQ7" s="19">
        <f t="shared" si="5"/>
        <v>53</v>
      </c>
      <c r="ER7" s="19">
        <f t="shared" si="5"/>
        <v>54</v>
      </c>
      <c r="ES7" s="19">
        <f t="shared" si="5"/>
        <v>55</v>
      </c>
      <c r="ET7" s="19">
        <f t="shared" si="5"/>
        <v>56</v>
      </c>
      <c r="EU7" s="19">
        <f t="shared" si="5"/>
        <v>57</v>
      </c>
      <c r="EV7" s="19">
        <f t="shared" si="5"/>
        <v>58</v>
      </c>
      <c r="EW7" s="19">
        <f t="shared" si="5"/>
        <v>59</v>
      </c>
      <c r="EX7" s="19">
        <f t="shared" si="5"/>
        <v>60</v>
      </c>
      <c r="EY7" s="19">
        <f t="shared" si="5"/>
        <v>61</v>
      </c>
      <c r="EZ7" s="19">
        <f t="shared" si="5"/>
        <v>62</v>
      </c>
      <c r="FA7" s="19">
        <f t="shared" si="5"/>
        <v>63</v>
      </c>
      <c r="FB7" s="19">
        <f t="shared" si="5"/>
        <v>64</v>
      </c>
      <c r="FC7" s="19">
        <f t="shared" si="5"/>
        <v>65</v>
      </c>
      <c r="FD7" s="19">
        <f t="shared" ref="FD7:FJ7" si="6">IF(FD$10="","",FC$7+1)</f>
        <v>66</v>
      </c>
      <c r="FE7" s="19">
        <f t="shared" si="6"/>
        <v>67</v>
      </c>
      <c r="FF7" s="19">
        <f t="shared" si="6"/>
        <v>68</v>
      </c>
      <c r="FG7" s="19">
        <f t="shared" si="6"/>
        <v>69</v>
      </c>
      <c r="FH7" s="19">
        <f t="shared" si="6"/>
        <v>70</v>
      </c>
      <c r="FI7" s="19">
        <f t="shared" si="6"/>
        <v>71</v>
      </c>
      <c r="FJ7" s="19">
        <f t="shared" si="6"/>
        <v>72</v>
      </c>
      <c r="FK7" s="322"/>
      <c r="FL7" s="288" t="s">
        <v>394</v>
      </c>
      <c r="FM7" s="289"/>
      <c r="FN7" s="289"/>
      <c r="FO7" s="289"/>
      <c r="FP7" s="289"/>
      <c r="FQ7" s="289"/>
      <c r="FS7" s="19">
        <f>IF(FS$10="","",0+1)</f>
        <v>1</v>
      </c>
      <c r="FT7" s="19">
        <f t="shared" ref="FT7" si="7">IF(FT$10="","",FS$7+1)</f>
        <v>2</v>
      </c>
      <c r="FU7" s="19">
        <f t="shared" ref="FU7" si="8">IF(FU$10="","",FT$7+1)</f>
        <v>3</v>
      </c>
      <c r="FV7" s="19">
        <f t="shared" ref="FV7" si="9">IF(FV$10="","",FU$7+1)</f>
        <v>4</v>
      </c>
      <c r="FW7" s="19">
        <f t="shared" ref="FW7" si="10">IF(FW$10="","",FV$7+1)</f>
        <v>5</v>
      </c>
      <c r="FX7" s="19">
        <f t="shared" ref="FX7" si="11">IF(FX$10="","",FW$7+1)</f>
        <v>6</v>
      </c>
      <c r="FY7" s="19">
        <f t="shared" ref="FY7" si="12">IF(FY$10="","",FX$7+1)</f>
        <v>7</v>
      </c>
      <c r="FZ7" s="19">
        <f t="shared" ref="FZ7" si="13">IF(FZ$10="","",FY$7+1)</f>
        <v>8</v>
      </c>
      <c r="GA7" s="19">
        <f t="shared" ref="GA7" si="14">IF(GA$10="","",FZ$7+1)</f>
        <v>9</v>
      </c>
      <c r="GB7" s="19">
        <f t="shared" ref="GB7" si="15">IF(GB$10="","",GA$7+1)</f>
        <v>10</v>
      </c>
      <c r="GC7" s="19">
        <f t="shared" ref="GC7" si="16">IF(GC$10="","",GB$7+1)</f>
        <v>11</v>
      </c>
      <c r="GD7" s="19">
        <f t="shared" ref="GD7" si="17">IF(GD$10="","",GC$7+1)</f>
        <v>12</v>
      </c>
      <c r="GE7" s="19">
        <f t="shared" ref="GE7" si="18">IF(GE$10="","",GD$7+1)</f>
        <v>13</v>
      </c>
      <c r="GF7" s="19">
        <f t="shared" ref="GF7" si="19">IF(GF$10="","",GE$7+1)</f>
        <v>14</v>
      </c>
      <c r="GG7" s="19">
        <f t="shared" ref="GG7" si="20">IF(GG$10="","",GF$7+1)</f>
        <v>15</v>
      </c>
      <c r="GH7" s="19">
        <f t="shared" ref="GH7" si="21">IF(GH$10="","",GG$7+1)</f>
        <v>16</v>
      </c>
      <c r="GI7" s="19">
        <f t="shared" ref="GI7" si="22">IF(GI$10="","",GH$7+1)</f>
        <v>17</v>
      </c>
      <c r="GJ7" s="19">
        <f t="shared" ref="GJ7" si="23">IF(GJ$10="","",GI$7+1)</f>
        <v>18</v>
      </c>
      <c r="GK7" s="19">
        <f t="shared" ref="GK7" si="24">IF(GK$10="","",GJ$7+1)</f>
        <v>19</v>
      </c>
      <c r="GL7" s="19">
        <f t="shared" ref="GL7" si="25">IF(GL$10="","",GK$7+1)</f>
        <v>20</v>
      </c>
      <c r="GM7" s="19">
        <f t="shared" ref="GM7" si="26">IF(GM$10="","",GL$7+1)</f>
        <v>21</v>
      </c>
      <c r="GN7" s="19">
        <f t="shared" ref="GN7" si="27">IF(GN$10="","",GM$7+1)</f>
        <v>22</v>
      </c>
      <c r="GO7" s="19">
        <f t="shared" ref="GO7" si="28">IF(GO$10="","",GN$7+1)</f>
        <v>23</v>
      </c>
      <c r="GP7" s="19">
        <f t="shared" ref="GP7" si="29">IF(GP$10="","",GO$7+1)</f>
        <v>24</v>
      </c>
      <c r="GQ7" s="19">
        <f t="shared" ref="GQ7" si="30">IF(GQ$10="","",GP$7+1)</f>
        <v>25</v>
      </c>
      <c r="GR7" s="19">
        <f t="shared" ref="GR7" si="31">IF(GR$10="","",GQ$7+1)</f>
        <v>26</v>
      </c>
      <c r="GS7" s="19">
        <f t="shared" ref="GS7" si="32">IF(GS$10="","",GR$7+1)</f>
        <v>27</v>
      </c>
      <c r="GT7" s="19">
        <f t="shared" ref="GT7" si="33">IF(GT$10="","",GS$7+1)</f>
        <v>28</v>
      </c>
      <c r="GU7" s="19">
        <f t="shared" ref="GU7" si="34">IF(GU$10="","",GT$7+1)</f>
        <v>29</v>
      </c>
      <c r="GV7" s="19">
        <f t="shared" ref="GV7" si="35">IF(GV$10="","",GU$7+1)</f>
        <v>30</v>
      </c>
      <c r="GW7" s="19">
        <f t="shared" ref="GW7" si="36">IF(GW$10="","",GV$7+1)</f>
        <v>31</v>
      </c>
      <c r="GX7" s="19">
        <f t="shared" ref="GX7" si="37">IF(GX$10="","",GW$7+1)</f>
        <v>32</v>
      </c>
      <c r="GY7" s="19">
        <f t="shared" ref="GY7" si="38">IF(GY$10="","",GX$7+1)</f>
        <v>33</v>
      </c>
      <c r="GZ7" s="19">
        <f t="shared" ref="GZ7" si="39">IF(GZ$10="","",GY$7+1)</f>
        <v>34</v>
      </c>
      <c r="HA7" s="19">
        <f t="shared" ref="HA7" si="40">IF(HA$10="","",GZ$7+1)</f>
        <v>35</v>
      </c>
      <c r="HB7" s="19">
        <f t="shared" ref="HB7" si="41">IF(HB$10="","",HA$7+1)</f>
        <v>36</v>
      </c>
      <c r="HC7" s="19">
        <f t="shared" ref="HC7" si="42">IF(HC$10="","",HB$7+1)</f>
        <v>37</v>
      </c>
      <c r="HD7" s="19">
        <f t="shared" ref="HD7" si="43">IF(HD$10="","",HC$7+1)</f>
        <v>38</v>
      </c>
      <c r="HE7" s="19">
        <f t="shared" ref="HE7" si="44">IF(HE$10="","",HD$7+1)</f>
        <v>39</v>
      </c>
      <c r="HF7" s="19">
        <f t="shared" ref="HF7" si="45">IF(HF$10="","",HE$7+1)</f>
        <v>40</v>
      </c>
      <c r="HG7" s="19">
        <f t="shared" ref="HG7" si="46">IF(HG$10="","",HF$7+1)</f>
        <v>41</v>
      </c>
      <c r="HH7" s="19">
        <f t="shared" ref="HH7" si="47">IF(HH$10="","",HG$7+1)</f>
        <v>42</v>
      </c>
      <c r="HI7" s="19">
        <f t="shared" ref="HI7" si="48">IF(HI$10="","",HH$7+1)</f>
        <v>43</v>
      </c>
      <c r="HJ7" s="19">
        <f t="shared" ref="HJ7" si="49">IF(HJ$10="","",HI$7+1)</f>
        <v>44</v>
      </c>
      <c r="HK7" s="19">
        <f t="shared" ref="HK7" si="50">IF(HK$10="","",HJ$7+1)</f>
        <v>45</v>
      </c>
      <c r="HL7" s="19">
        <f t="shared" ref="HL7" si="51">IF(HL$10="","",HK$7+1)</f>
        <v>46</v>
      </c>
      <c r="HM7" s="19">
        <f t="shared" ref="HM7" si="52">IF(HM$10="","",HL$7+1)</f>
        <v>47</v>
      </c>
      <c r="HN7" s="19">
        <f t="shared" ref="HN7" si="53">IF(HN$10="","",HM$7+1)</f>
        <v>48</v>
      </c>
      <c r="HO7" s="19">
        <f t="shared" ref="HO7" si="54">IF(HO$10="","",HN$7+1)</f>
        <v>49</v>
      </c>
      <c r="HP7" s="19">
        <f t="shared" ref="HP7" si="55">IF(HP$10="","",HO$7+1)</f>
        <v>50</v>
      </c>
      <c r="HQ7" s="19">
        <f t="shared" ref="HQ7" si="56">IF(HQ$10="","",HP$7+1)</f>
        <v>51</v>
      </c>
      <c r="HR7" s="19">
        <f t="shared" ref="HR7" si="57">IF(HR$10="","",HQ$7+1)</f>
        <v>52</v>
      </c>
      <c r="HS7" s="19">
        <f t="shared" ref="HS7" si="58">IF(HS$10="","",HR$7+1)</f>
        <v>53</v>
      </c>
      <c r="HT7" s="19">
        <f t="shared" ref="HT7" si="59">IF(HT$10="","",HS$7+1)</f>
        <v>54</v>
      </c>
      <c r="HU7" s="19">
        <f t="shared" ref="HU7" si="60">IF(HU$10="","",HT$7+1)</f>
        <v>55</v>
      </c>
      <c r="HV7" s="19">
        <f t="shared" ref="HV7" si="61">IF(HV$10="","",HU$7+1)</f>
        <v>56</v>
      </c>
      <c r="HW7" s="19">
        <f t="shared" ref="HW7" si="62">IF(HW$10="","",HV$7+1)</f>
        <v>57</v>
      </c>
      <c r="HX7" s="19">
        <f t="shared" ref="HX7" si="63">IF(HX$10="","",HW$7+1)</f>
        <v>58</v>
      </c>
      <c r="HY7" s="19">
        <f t="shared" ref="HY7" si="64">IF(HY$10="","",HX$7+1)</f>
        <v>59</v>
      </c>
      <c r="HZ7" s="19">
        <f t="shared" ref="HZ7" si="65">IF(HZ$10="","",HY$7+1)</f>
        <v>60</v>
      </c>
      <c r="IA7" s="19">
        <f t="shared" ref="IA7" si="66">IF(IA$10="","",HZ$7+1)</f>
        <v>61</v>
      </c>
      <c r="IB7" s="19">
        <f t="shared" ref="IB7" si="67">IF(IB$10="","",IA$7+1)</f>
        <v>62</v>
      </c>
      <c r="IC7" s="19">
        <f t="shared" ref="IC7" si="68">IF(IC$10="","",IB$7+1)</f>
        <v>63</v>
      </c>
      <c r="ID7" s="19">
        <f t="shared" ref="ID7" si="69">IF(ID$10="","",IC$7+1)</f>
        <v>64</v>
      </c>
      <c r="IE7" s="19">
        <f t="shared" ref="IE7" si="70">IF(IE$10="","",ID$7+1)</f>
        <v>65</v>
      </c>
      <c r="IF7" s="19">
        <f t="shared" ref="IF7" si="71">IF(IF$10="","",IE$7+1)</f>
        <v>66</v>
      </c>
      <c r="IG7" s="19">
        <f t="shared" ref="IG7" si="72">IF(IG$10="","",IF$7+1)</f>
        <v>67</v>
      </c>
      <c r="IH7" s="19">
        <f t="shared" ref="IH7" si="73">IF(IH$10="","",IG$7+1)</f>
        <v>68</v>
      </c>
      <c r="II7" s="19">
        <f t="shared" ref="II7" si="74">IF(II$10="","",IH$7+1)</f>
        <v>69</v>
      </c>
      <c r="IJ7" s="19">
        <f t="shared" ref="IJ7" si="75">IF(IJ$10="","",II$7+1)</f>
        <v>70</v>
      </c>
      <c r="IK7" s="19">
        <f t="shared" ref="IK7" si="76">IF(IK$10="","",IJ$7+1)</f>
        <v>71</v>
      </c>
      <c r="IL7" s="19">
        <f t="shared" ref="IL7" si="77">IF(IL$10="","",IK$7+1)</f>
        <v>72</v>
      </c>
      <c r="IM7" s="308"/>
    </row>
    <row r="8" spans="2:247" s="167" customFormat="1" ht="15" customHeight="1">
      <c r="B8" s="166"/>
    </row>
    <row r="9" spans="2:247" s="167" customFormat="1" ht="15" customHeight="1">
      <c r="B9" s="12"/>
      <c r="C9" s="49" t="s">
        <v>417</v>
      </c>
      <c r="D9" s="50"/>
      <c r="E9" s="50"/>
      <c r="F9" s="50"/>
      <c r="G9" s="51"/>
      <c r="H9" s="22">
        <f>IF(H10="","",$B$2+1)</f>
        <v>41640</v>
      </c>
      <c r="I9" s="22">
        <f>IF(I10="","",H10+1)</f>
        <v>42005</v>
      </c>
      <c r="J9" s="22">
        <f t="shared" ref="J9:M9" si="78">IF(J10="","",I10+1)</f>
        <v>42370</v>
      </c>
      <c r="K9" s="22">
        <f t="shared" si="78"/>
        <v>42736</v>
      </c>
      <c r="L9" s="22">
        <f t="shared" si="78"/>
        <v>43101</v>
      </c>
      <c r="M9" s="22">
        <f t="shared" si="78"/>
        <v>43466</v>
      </c>
      <c r="O9" s="20">
        <f>IF(O10="","",$B$2+1)</f>
        <v>41640</v>
      </c>
      <c r="P9" s="20">
        <f>IF(P10="","",O10+1)</f>
        <v>41671</v>
      </c>
      <c r="Q9" s="20">
        <f t="shared" ref="Q9:CB9" si="79">IF(Q10="","",P10+1)</f>
        <v>41699</v>
      </c>
      <c r="R9" s="20">
        <f t="shared" si="79"/>
        <v>41730</v>
      </c>
      <c r="S9" s="20">
        <f t="shared" si="79"/>
        <v>41760</v>
      </c>
      <c r="T9" s="20">
        <f t="shared" si="79"/>
        <v>41791</v>
      </c>
      <c r="U9" s="20">
        <f t="shared" si="79"/>
        <v>41821</v>
      </c>
      <c r="V9" s="20">
        <f t="shared" si="79"/>
        <v>41852</v>
      </c>
      <c r="W9" s="20">
        <f t="shared" si="79"/>
        <v>41883</v>
      </c>
      <c r="X9" s="20">
        <f t="shared" si="79"/>
        <v>41913</v>
      </c>
      <c r="Y9" s="20">
        <f t="shared" si="79"/>
        <v>41944</v>
      </c>
      <c r="Z9" s="20">
        <f t="shared" si="79"/>
        <v>41974</v>
      </c>
      <c r="AA9" s="20">
        <f t="shared" si="79"/>
        <v>42005</v>
      </c>
      <c r="AB9" s="20">
        <f t="shared" si="79"/>
        <v>42036</v>
      </c>
      <c r="AC9" s="20">
        <f t="shared" si="79"/>
        <v>42064</v>
      </c>
      <c r="AD9" s="20">
        <f t="shared" si="79"/>
        <v>42095</v>
      </c>
      <c r="AE9" s="20">
        <f t="shared" si="79"/>
        <v>42125</v>
      </c>
      <c r="AF9" s="20">
        <f t="shared" si="79"/>
        <v>42156</v>
      </c>
      <c r="AG9" s="20">
        <f t="shared" si="79"/>
        <v>42186</v>
      </c>
      <c r="AH9" s="20">
        <f t="shared" si="79"/>
        <v>42217</v>
      </c>
      <c r="AI9" s="20">
        <f t="shared" si="79"/>
        <v>42248</v>
      </c>
      <c r="AJ9" s="20">
        <f t="shared" si="79"/>
        <v>42278</v>
      </c>
      <c r="AK9" s="20">
        <f t="shared" si="79"/>
        <v>42309</v>
      </c>
      <c r="AL9" s="20">
        <f t="shared" si="79"/>
        <v>42339</v>
      </c>
      <c r="AM9" s="20">
        <f t="shared" si="79"/>
        <v>42370</v>
      </c>
      <c r="AN9" s="20">
        <f t="shared" si="79"/>
        <v>42401</v>
      </c>
      <c r="AO9" s="20">
        <f t="shared" si="79"/>
        <v>42430</v>
      </c>
      <c r="AP9" s="20">
        <f t="shared" si="79"/>
        <v>42461</v>
      </c>
      <c r="AQ9" s="20">
        <f t="shared" si="79"/>
        <v>42491</v>
      </c>
      <c r="AR9" s="20">
        <f t="shared" si="79"/>
        <v>42522</v>
      </c>
      <c r="AS9" s="20">
        <f t="shared" si="79"/>
        <v>42552</v>
      </c>
      <c r="AT9" s="20">
        <f t="shared" si="79"/>
        <v>42583</v>
      </c>
      <c r="AU9" s="20">
        <f t="shared" si="79"/>
        <v>42614</v>
      </c>
      <c r="AV9" s="20">
        <f t="shared" si="79"/>
        <v>42644</v>
      </c>
      <c r="AW9" s="20">
        <f t="shared" si="79"/>
        <v>42675</v>
      </c>
      <c r="AX9" s="20">
        <f t="shared" si="79"/>
        <v>42705</v>
      </c>
      <c r="AY9" s="20">
        <f t="shared" si="79"/>
        <v>42736</v>
      </c>
      <c r="AZ9" s="20">
        <f t="shared" si="79"/>
        <v>42767</v>
      </c>
      <c r="BA9" s="20">
        <f t="shared" si="79"/>
        <v>42795</v>
      </c>
      <c r="BB9" s="20">
        <f t="shared" si="79"/>
        <v>42826</v>
      </c>
      <c r="BC9" s="20">
        <f t="shared" si="79"/>
        <v>42856</v>
      </c>
      <c r="BD9" s="20">
        <f t="shared" si="79"/>
        <v>42887</v>
      </c>
      <c r="BE9" s="20">
        <f t="shared" si="79"/>
        <v>42917</v>
      </c>
      <c r="BF9" s="20">
        <f t="shared" si="79"/>
        <v>42948</v>
      </c>
      <c r="BG9" s="20">
        <f t="shared" si="79"/>
        <v>42979</v>
      </c>
      <c r="BH9" s="20">
        <f t="shared" si="79"/>
        <v>43009</v>
      </c>
      <c r="BI9" s="20">
        <f t="shared" si="79"/>
        <v>43040</v>
      </c>
      <c r="BJ9" s="20">
        <f t="shared" si="79"/>
        <v>43070</v>
      </c>
      <c r="BK9" s="20">
        <f t="shared" si="79"/>
        <v>43101</v>
      </c>
      <c r="BL9" s="20">
        <f t="shared" si="79"/>
        <v>43132</v>
      </c>
      <c r="BM9" s="20">
        <f t="shared" si="79"/>
        <v>43160</v>
      </c>
      <c r="BN9" s="20">
        <f t="shared" si="79"/>
        <v>43191</v>
      </c>
      <c r="BO9" s="20">
        <f t="shared" si="79"/>
        <v>43221</v>
      </c>
      <c r="BP9" s="20">
        <f t="shared" si="79"/>
        <v>43252</v>
      </c>
      <c r="BQ9" s="20">
        <f t="shared" si="79"/>
        <v>43282</v>
      </c>
      <c r="BR9" s="20">
        <f t="shared" si="79"/>
        <v>43313</v>
      </c>
      <c r="BS9" s="20">
        <f t="shared" si="79"/>
        <v>43344</v>
      </c>
      <c r="BT9" s="20">
        <f t="shared" si="79"/>
        <v>43374</v>
      </c>
      <c r="BU9" s="20">
        <f t="shared" si="79"/>
        <v>43405</v>
      </c>
      <c r="BV9" s="20">
        <f t="shared" si="79"/>
        <v>43435</v>
      </c>
      <c r="BW9" s="20">
        <f t="shared" si="79"/>
        <v>43466</v>
      </c>
      <c r="BX9" s="20">
        <f t="shared" si="79"/>
        <v>43497</v>
      </c>
      <c r="BY9" s="20">
        <f t="shared" si="79"/>
        <v>43525</v>
      </c>
      <c r="BZ9" s="20">
        <f t="shared" si="79"/>
        <v>43556</v>
      </c>
      <c r="CA9" s="20">
        <f t="shared" si="79"/>
        <v>43586</v>
      </c>
      <c r="CB9" s="20">
        <f t="shared" si="79"/>
        <v>43617</v>
      </c>
      <c r="CC9" s="20">
        <f t="shared" ref="CC9:CH9" si="80">IF(CC10="","",CB10+1)</f>
        <v>43647</v>
      </c>
      <c r="CD9" s="20">
        <f t="shared" si="80"/>
        <v>43678</v>
      </c>
      <c r="CE9" s="20">
        <f t="shared" si="80"/>
        <v>43709</v>
      </c>
      <c r="CF9" s="20">
        <f t="shared" si="80"/>
        <v>43739</v>
      </c>
      <c r="CG9" s="20">
        <f t="shared" si="80"/>
        <v>43770</v>
      </c>
      <c r="CH9" s="20">
        <f t="shared" si="80"/>
        <v>43800</v>
      </c>
      <c r="CJ9" s="22">
        <f>IF(CJ10="","",$B$2+1)</f>
        <v>41640</v>
      </c>
      <c r="CK9" s="22">
        <f>IF(CK10="","",CJ10+1)</f>
        <v>42005</v>
      </c>
      <c r="CL9" s="22">
        <f t="shared" ref="CL9:CO9" si="81">IF(CL10="","",CK10+1)</f>
        <v>42370</v>
      </c>
      <c r="CM9" s="22">
        <f t="shared" si="81"/>
        <v>42736</v>
      </c>
      <c r="CN9" s="22">
        <f t="shared" si="81"/>
        <v>43101</v>
      </c>
      <c r="CO9" s="22">
        <f t="shared" si="81"/>
        <v>43466</v>
      </c>
      <c r="CQ9" s="20">
        <f>IF(CQ10="","",$B$2+1)</f>
        <v>41640</v>
      </c>
      <c r="CR9" s="20">
        <f>IF(CR10="","",CQ10+1)</f>
        <v>41671</v>
      </c>
      <c r="CS9" s="20">
        <f t="shared" ref="CS9:FD9" si="82">IF(CS10="","",CR10+1)</f>
        <v>41699</v>
      </c>
      <c r="CT9" s="20">
        <f t="shared" si="82"/>
        <v>41730</v>
      </c>
      <c r="CU9" s="20">
        <f t="shared" si="82"/>
        <v>41760</v>
      </c>
      <c r="CV9" s="20">
        <f t="shared" si="82"/>
        <v>41791</v>
      </c>
      <c r="CW9" s="20">
        <f t="shared" si="82"/>
        <v>41821</v>
      </c>
      <c r="CX9" s="20">
        <f t="shared" si="82"/>
        <v>41852</v>
      </c>
      <c r="CY9" s="20">
        <f t="shared" si="82"/>
        <v>41883</v>
      </c>
      <c r="CZ9" s="20">
        <f t="shared" si="82"/>
        <v>41913</v>
      </c>
      <c r="DA9" s="20">
        <f t="shared" si="82"/>
        <v>41944</v>
      </c>
      <c r="DB9" s="20">
        <f t="shared" si="82"/>
        <v>41974</v>
      </c>
      <c r="DC9" s="20">
        <f t="shared" si="82"/>
        <v>42005</v>
      </c>
      <c r="DD9" s="20">
        <f t="shared" si="82"/>
        <v>42036</v>
      </c>
      <c r="DE9" s="20">
        <f t="shared" si="82"/>
        <v>42064</v>
      </c>
      <c r="DF9" s="20">
        <f t="shared" si="82"/>
        <v>42095</v>
      </c>
      <c r="DG9" s="20">
        <f t="shared" si="82"/>
        <v>42125</v>
      </c>
      <c r="DH9" s="20">
        <f t="shared" si="82"/>
        <v>42156</v>
      </c>
      <c r="DI9" s="20">
        <f t="shared" si="82"/>
        <v>42186</v>
      </c>
      <c r="DJ9" s="20">
        <f t="shared" si="82"/>
        <v>42217</v>
      </c>
      <c r="DK9" s="20">
        <f t="shared" si="82"/>
        <v>42248</v>
      </c>
      <c r="DL9" s="20">
        <f t="shared" si="82"/>
        <v>42278</v>
      </c>
      <c r="DM9" s="20">
        <f t="shared" si="82"/>
        <v>42309</v>
      </c>
      <c r="DN9" s="20">
        <f t="shared" si="82"/>
        <v>42339</v>
      </c>
      <c r="DO9" s="20">
        <f t="shared" si="82"/>
        <v>42370</v>
      </c>
      <c r="DP9" s="20">
        <f t="shared" si="82"/>
        <v>42401</v>
      </c>
      <c r="DQ9" s="20">
        <f t="shared" si="82"/>
        <v>42430</v>
      </c>
      <c r="DR9" s="20">
        <f t="shared" si="82"/>
        <v>42461</v>
      </c>
      <c r="DS9" s="20">
        <f t="shared" si="82"/>
        <v>42491</v>
      </c>
      <c r="DT9" s="20">
        <f t="shared" si="82"/>
        <v>42522</v>
      </c>
      <c r="DU9" s="20">
        <f t="shared" si="82"/>
        <v>42552</v>
      </c>
      <c r="DV9" s="20">
        <f t="shared" si="82"/>
        <v>42583</v>
      </c>
      <c r="DW9" s="20">
        <f t="shared" si="82"/>
        <v>42614</v>
      </c>
      <c r="DX9" s="20">
        <f t="shared" si="82"/>
        <v>42644</v>
      </c>
      <c r="DY9" s="20">
        <f t="shared" si="82"/>
        <v>42675</v>
      </c>
      <c r="DZ9" s="20">
        <f t="shared" si="82"/>
        <v>42705</v>
      </c>
      <c r="EA9" s="20">
        <f t="shared" si="82"/>
        <v>42736</v>
      </c>
      <c r="EB9" s="20">
        <f t="shared" si="82"/>
        <v>42767</v>
      </c>
      <c r="EC9" s="20">
        <f t="shared" si="82"/>
        <v>42795</v>
      </c>
      <c r="ED9" s="20">
        <f t="shared" si="82"/>
        <v>42826</v>
      </c>
      <c r="EE9" s="20">
        <f t="shared" si="82"/>
        <v>42856</v>
      </c>
      <c r="EF9" s="20">
        <f t="shared" si="82"/>
        <v>42887</v>
      </c>
      <c r="EG9" s="20">
        <f t="shared" si="82"/>
        <v>42917</v>
      </c>
      <c r="EH9" s="20">
        <f t="shared" si="82"/>
        <v>42948</v>
      </c>
      <c r="EI9" s="20">
        <f t="shared" si="82"/>
        <v>42979</v>
      </c>
      <c r="EJ9" s="20">
        <f t="shared" si="82"/>
        <v>43009</v>
      </c>
      <c r="EK9" s="20">
        <f t="shared" si="82"/>
        <v>43040</v>
      </c>
      <c r="EL9" s="20">
        <f t="shared" si="82"/>
        <v>43070</v>
      </c>
      <c r="EM9" s="20">
        <f t="shared" si="82"/>
        <v>43101</v>
      </c>
      <c r="EN9" s="20">
        <f t="shared" si="82"/>
        <v>43132</v>
      </c>
      <c r="EO9" s="20">
        <f t="shared" si="82"/>
        <v>43160</v>
      </c>
      <c r="EP9" s="20">
        <f t="shared" si="82"/>
        <v>43191</v>
      </c>
      <c r="EQ9" s="20">
        <f t="shared" si="82"/>
        <v>43221</v>
      </c>
      <c r="ER9" s="20">
        <f t="shared" si="82"/>
        <v>43252</v>
      </c>
      <c r="ES9" s="20">
        <f t="shared" si="82"/>
        <v>43282</v>
      </c>
      <c r="ET9" s="20">
        <f t="shared" si="82"/>
        <v>43313</v>
      </c>
      <c r="EU9" s="20">
        <f t="shared" si="82"/>
        <v>43344</v>
      </c>
      <c r="EV9" s="20">
        <f t="shared" si="82"/>
        <v>43374</v>
      </c>
      <c r="EW9" s="20">
        <f t="shared" si="82"/>
        <v>43405</v>
      </c>
      <c r="EX9" s="20">
        <f t="shared" si="82"/>
        <v>43435</v>
      </c>
      <c r="EY9" s="20">
        <f t="shared" si="82"/>
        <v>43466</v>
      </c>
      <c r="EZ9" s="20">
        <f t="shared" si="82"/>
        <v>43497</v>
      </c>
      <c r="FA9" s="20">
        <f t="shared" si="82"/>
        <v>43525</v>
      </c>
      <c r="FB9" s="20">
        <f t="shared" si="82"/>
        <v>43556</v>
      </c>
      <c r="FC9" s="20">
        <f t="shared" si="82"/>
        <v>43586</v>
      </c>
      <c r="FD9" s="20">
        <f t="shared" si="82"/>
        <v>43617</v>
      </c>
      <c r="FE9" s="20">
        <f t="shared" ref="FE9:FJ9" si="83">IF(FE10="","",FD10+1)</f>
        <v>43647</v>
      </c>
      <c r="FF9" s="20">
        <f t="shared" si="83"/>
        <v>43678</v>
      </c>
      <c r="FG9" s="20">
        <f t="shared" si="83"/>
        <v>43709</v>
      </c>
      <c r="FH9" s="20">
        <f t="shared" si="83"/>
        <v>43739</v>
      </c>
      <c r="FI9" s="20">
        <f t="shared" si="83"/>
        <v>43770</v>
      </c>
      <c r="FJ9" s="20">
        <f t="shared" si="83"/>
        <v>43800</v>
      </c>
      <c r="FL9" s="22">
        <f>IF(FL10="","",$B$2+1)</f>
        <v>41640</v>
      </c>
      <c r="FM9" s="22">
        <f>IF(FM10="","",FL10+1)</f>
        <v>42005</v>
      </c>
      <c r="FN9" s="22">
        <f t="shared" ref="FN9:FQ9" si="84">IF(FN10="","",FM10+1)</f>
        <v>42370</v>
      </c>
      <c r="FO9" s="22">
        <f t="shared" si="84"/>
        <v>42736</v>
      </c>
      <c r="FP9" s="22">
        <f t="shared" si="84"/>
        <v>43101</v>
      </c>
      <c r="FQ9" s="22">
        <f t="shared" si="84"/>
        <v>43466</v>
      </c>
      <c r="FS9" s="20">
        <f>IF(FS10="","",$B$2+1)</f>
        <v>41640</v>
      </c>
      <c r="FT9" s="20">
        <f>IF(FT10="","",FS10+1)</f>
        <v>41671</v>
      </c>
      <c r="FU9" s="20">
        <f t="shared" ref="FU9:IF9" si="85">IF(FU10="","",FT10+1)</f>
        <v>41699</v>
      </c>
      <c r="FV9" s="20">
        <f t="shared" si="85"/>
        <v>41730</v>
      </c>
      <c r="FW9" s="20">
        <f t="shared" si="85"/>
        <v>41760</v>
      </c>
      <c r="FX9" s="20">
        <f t="shared" si="85"/>
        <v>41791</v>
      </c>
      <c r="FY9" s="20">
        <f t="shared" si="85"/>
        <v>41821</v>
      </c>
      <c r="FZ9" s="20">
        <f t="shared" si="85"/>
        <v>41852</v>
      </c>
      <c r="GA9" s="20">
        <f t="shared" si="85"/>
        <v>41883</v>
      </c>
      <c r="GB9" s="20">
        <f t="shared" si="85"/>
        <v>41913</v>
      </c>
      <c r="GC9" s="20">
        <f t="shared" si="85"/>
        <v>41944</v>
      </c>
      <c r="GD9" s="20">
        <f t="shared" si="85"/>
        <v>41974</v>
      </c>
      <c r="GE9" s="20">
        <f t="shared" si="85"/>
        <v>42005</v>
      </c>
      <c r="GF9" s="20">
        <f t="shared" si="85"/>
        <v>42036</v>
      </c>
      <c r="GG9" s="20">
        <f t="shared" si="85"/>
        <v>42064</v>
      </c>
      <c r="GH9" s="20">
        <f t="shared" si="85"/>
        <v>42095</v>
      </c>
      <c r="GI9" s="20">
        <f t="shared" si="85"/>
        <v>42125</v>
      </c>
      <c r="GJ9" s="20">
        <f t="shared" si="85"/>
        <v>42156</v>
      </c>
      <c r="GK9" s="20">
        <f t="shared" si="85"/>
        <v>42186</v>
      </c>
      <c r="GL9" s="20">
        <f t="shared" si="85"/>
        <v>42217</v>
      </c>
      <c r="GM9" s="20">
        <f t="shared" si="85"/>
        <v>42248</v>
      </c>
      <c r="GN9" s="20">
        <f t="shared" si="85"/>
        <v>42278</v>
      </c>
      <c r="GO9" s="20">
        <f t="shared" si="85"/>
        <v>42309</v>
      </c>
      <c r="GP9" s="20">
        <f t="shared" si="85"/>
        <v>42339</v>
      </c>
      <c r="GQ9" s="20">
        <f t="shared" si="85"/>
        <v>42370</v>
      </c>
      <c r="GR9" s="20">
        <f t="shared" si="85"/>
        <v>42401</v>
      </c>
      <c r="GS9" s="20">
        <f t="shared" si="85"/>
        <v>42430</v>
      </c>
      <c r="GT9" s="20">
        <f t="shared" si="85"/>
        <v>42461</v>
      </c>
      <c r="GU9" s="20">
        <f t="shared" si="85"/>
        <v>42491</v>
      </c>
      <c r="GV9" s="20">
        <f t="shared" si="85"/>
        <v>42522</v>
      </c>
      <c r="GW9" s="20">
        <f t="shared" si="85"/>
        <v>42552</v>
      </c>
      <c r="GX9" s="20">
        <f t="shared" si="85"/>
        <v>42583</v>
      </c>
      <c r="GY9" s="20">
        <f t="shared" si="85"/>
        <v>42614</v>
      </c>
      <c r="GZ9" s="20">
        <f t="shared" si="85"/>
        <v>42644</v>
      </c>
      <c r="HA9" s="20">
        <f t="shared" si="85"/>
        <v>42675</v>
      </c>
      <c r="HB9" s="20">
        <f t="shared" si="85"/>
        <v>42705</v>
      </c>
      <c r="HC9" s="20">
        <f t="shared" si="85"/>
        <v>42736</v>
      </c>
      <c r="HD9" s="20">
        <f t="shared" si="85"/>
        <v>42767</v>
      </c>
      <c r="HE9" s="20">
        <f t="shared" si="85"/>
        <v>42795</v>
      </c>
      <c r="HF9" s="20">
        <f t="shared" si="85"/>
        <v>42826</v>
      </c>
      <c r="HG9" s="20">
        <f t="shared" si="85"/>
        <v>42856</v>
      </c>
      <c r="HH9" s="20">
        <f t="shared" si="85"/>
        <v>42887</v>
      </c>
      <c r="HI9" s="20">
        <f t="shared" si="85"/>
        <v>42917</v>
      </c>
      <c r="HJ9" s="20">
        <f t="shared" si="85"/>
        <v>42948</v>
      </c>
      <c r="HK9" s="20">
        <f t="shared" si="85"/>
        <v>42979</v>
      </c>
      <c r="HL9" s="20">
        <f t="shared" si="85"/>
        <v>43009</v>
      </c>
      <c r="HM9" s="20">
        <f t="shared" si="85"/>
        <v>43040</v>
      </c>
      <c r="HN9" s="20">
        <f t="shared" si="85"/>
        <v>43070</v>
      </c>
      <c r="HO9" s="20">
        <f t="shared" si="85"/>
        <v>43101</v>
      </c>
      <c r="HP9" s="20">
        <f t="shared" si="85"/>
        <v>43132</v>
      </c>
      <c r="HQ9" s="20">
        <f t="shared" si="85"/>
        <v>43160</v>
      </c>
      <c r="HR9" s="20">
        <f t="shared" si="85"/>
        <v>43191</v>
      </c>
      <c r="HS9" s="20">
        <f t="shared" si="85"/>
        <v>43221</v>
      </c>
      <c r="HT9" s="20">
        <f t="shared" si="85"/>
        <v>43252</v>
      </c>
      <c r="HU9" s="20">
        <f t="shared" si="85"/>
        <v>43282</v>
      </c>
      <c r="HV9" s="20">
        <f t="shared" si="85"/>
        <v>43313</v>
      </c>
      <c r="HW9" s="20">
        <f t="shared" si="85"/>
        <v>43344</v>
      </c>
      <c r="HX9" s="20">
        <f t="shared" si="85"/>
        <v>43374</v>
      </c>
      <c r="HY9" s="20">
        <f t="shared" si="85"/>
        <v>43405</v>
      </c>
      <c r="HZ9" s="20">
        <f t="shared" si="85"/>
        <v>43435</v>
      </c>
      <c r="IA9" s="20">
        <f t="shared" si="85"/>
        <v>43466</v>
      </c>
      <c r="IB9" s="20">
        <f t="shared" si="85"/>
        <v>43497</v>
      </c>
      <c r="IC9" s="20">
        <f t="shared" si="85"/>
        <v>43525</v>
      </c>
      <c r="ID9" s="20">
        <f t="shared" si="85"/>
        <v>43556</v>
      </c>
      <c r="IE9" s="20">
        <f t="shared" si="85"/>
        <v>43586</v>
      </c>
      <c r="IF9" s="20">
        <f t="shared" si="85"/>
        <v>43617</v>
      </c>
      <c r="IG9" s="20">
        <f t="shared" ref="IG9:IL9" si="86">IF(IG10="","",IF10+1)</f>
        <v>43647</v>
      </c>
      <c r="IH9" s="20">
        <f t="shared" si="86"/>
        <v>43678</v>
      </c>
      <c r="II9" s="20">
        <f t="shared" si="86"/>
        <v>43709</v>
      </c>
      <c r="IJ9" s="20">
        <f t="shared" si="86"/>
        <v>43739</v>
      </c>
      <c r="IK9" s="20">
        <f t="shared" si="86"/>
        <v>43770</v>
      </c>
      <c r="IL9" s="20">
        <f t="shared" si="86"/>
        <v>43800</v>
      </c>
    </row>
    <row r="10" spans="2:247" s="167" customFormat="1" ht="15" customHeight="1">
      <c r="B10" s="12"/>
      <c r="C10" s="49" t="s">
        <v>419</v>
      </c>
      <c r="D10" s="50"/>
      <c r="E10" s="50"/>
      <c r="F10" s="50"/>
      <c r="G10" s="51"/>
      <c r="H10" s="22">
        <f>IF($B$2="","",IF(EOMONTH($B$2,$D$4)&gt;$D$5,"",EOMONTH($B$2,$D$4)))</f>
        <v>42004</v>
      </c>
      <c r="I10" s="22">
        <f>IF(H10="","",IF(EOMONTH(H10,$D$4)&gt;$D$5,"",EOMONTH(H10,$D$4)))</f>
        <v>42369</v>
      </c>
      <c r="J10" s="22">
        <f t="shared" ref="J10:M10" si="87">IF(I10="","",IF(EOMONTH(I10,$D$4)&gt;$D$5,"",EOMONTH(I10,$D$4)))</f>
        <v>42735</v>
      </c>
      <c r="K10" s="22">
        <f t="shared" si="87"/>
        <v>43100</v>
      </c>
      <c r="L10" s="22">
        <f t="shared" si="87"/>
        <v>43465</v>
      </c>
      <c r="M10" s="22">
        <f t="shared" si="87"/>
        <v>43830</v>
      </c>
      <c r="O10" s="20">
        <f>IF($B$2="","",IF(EOMONTH($B$2,12/$D$4)&gt;$D$5,"",EOMONTH($B$2,12/$D$4)))</f>
        <v>41670</v>
      </c>
      <c r="P10" s="20">
        <f>IF(O10="","",IF(EOMONTH(O10,12/$D$4)&gt;$D$5,"",EOMONTH(O10,12/$D$4)))</f>
        <v>41698</v>
      </c>
      <c r="Q10" s="20">
        <f t="shared" ref="Q10:CB10" si="88">IF(P10="","",IF(EOMONTH(P10,12/$D$4)&gt;$D$5,"",EOMONTH(P10,12/$D$4)))</f>
        <v>41729</v>
      </c>
      <c r="R10" s="20">
        <f t="shared" si="88"/>
        <v>41759</v>
      </c>
      <c r="S10" s="20">
        <f t="shared" si="88"/>
        <v>41790</v>
      </c>
      <c r="T10" s="20">
        <f t="shared" si="88"/>
        <v>41820</v>
      </c>
      <c r="U10" s="20">
        <f t="shared" si="88"/>
        <v>41851</v>
      </c>
      <c r="V10" s="20">
        <f t="shared" si="88"/>
        <v>41882</v>
      </c>
      <c r="W10" s="20">
        <f t="shared" si="88"/>
        <v>41912</v>
      </c>
      <c r="X10" s="20">
        <f t="shared" si="88"/>
        <v>41943</v>
      </c>
      <c r="Y10" s="20">
        <f t="shared" si="88"/>
        <v>41973</v>
      </c>
      <c r="Z10" s="20">
        <f t="shared" si="88"/>
        <v>42004</v>
      </c>
      <c r="AA10" s="20">
        <f t="shared" si="88"/>
        <v>42035</v>
      </c>
      <c r="AB10" s="20">
        <f t="shared" si="88"/>
        <v>42063</v>
      </c>
      <c r="AC10" s="20">
        <f t="shared" si="88"/>
        <v>42094</v>
      </c>
      <c r="AD10" s="20">
        <f t="shared" si="88"/>
        <v>42124</v>
      </c>
      <c r="AE10" s="20">
        <f t="shared" si="88"/>
        <v>42155</v>
      </c>
      <c r="AF10" s="20">
        <f t="shared" si="88"/>
        <v>42185</v>
      </c>
      <c r="AG10" s="20">
        <f t="shared" si="88"/>
        <v>42216</v>
      </c>
      <c r="AH10" s="20">
        <f t="shared" si="88"/>
        <v>42247</v>
      </c>
      <c r="AI10" s="20">
        <f t="shared" si="88"/>
        <v>42277</v>
      </c>
      <c r="AJ10" s="20">
        <f t="shared" si="88"/>
        <v>42308</v>
      </c>
      <c r="AK10" s="20">
        <f t="shared" si="88"/>
        <v>42338</v>
      </c>
      <c r="AL10" s="20">
        <f t="shared" si="88"/>
        <v>42369</v>
      </c>
      <c r="AM10" s="20">
        <f t="shared" si="88"/>
        <v>42400</v>
      </c>
      <c r="AN10" s="20">
        <f t="shared" si="88"/>
        <v>42429</v>
      </c>
      <c r="AO10" s="20">
        <f t="shared" si="88"/>
        <v>42460</v>
      </c>
      <c r="AP10" s="20">
        <f t="shared" si="88"/>
        <v>42490</v>
      </c>
      <c r="AQ10" s="20">
        <f t="shared" si="88"/>
        <v>42521</v>
      </c>
      <c r="AR10" s="20">
        <f t="shared" si="88"/>
        <v>42551</v>
      </c>
      <c r="AS10" s="20">
        <f t="shared" si="88"/>
        <v>42582</v>
      </c>
      <c r="AT10" s="20">
        <f t="shared" si="88"/>
        <v>42613</v>
      </c>
      <c r="AU10" s="20">
        <f t="shared" si="88"/>
        <v>42643</v>
      </c>
      <c r="AV10" s="20">
        <f t="shared" si="88"/>
        <v>42674</v>
      </c>
      <c r="AW10" s="20">
        <f t="shared" si="88"/>
        <v>42704</v>
      </c>
      <c r="AX10" s="20">
        <f t="shared" si="88"/>
        <v>42735</v>
      </c>
      <c r="AY10" s="20">
        <f t="shared" si="88"/>
        <v>42766</v>
      </c>
      <c r="AZ10" s="20">
        <f t="shared" si="88"/>
        <v>42794</v>
      </c>
      <c r="BA10" s="20">
        <f t="shared" si="88"/>
        <v>42825</v>
      </c>
      <c r="BB10" s="20">
        <f t="shared" si="88"/>
        <v>42855</v>
      </c>
      <c r="BC10" s="20">
        <f t="shared" si="88"/>
        <v>42886</v>
      </c>
      <c r="BD10" s="20">
        <f t="shared" si="88"/>
        <v>42916</v>
      </c>
      <c r="BE10" s="20">
        <f t="shared" si="88"/>
        <v>42947</v>
      </c>
      <c r="BF10" s="20">
        <f t="shared" si="88"/>
        <v>42978</v>
      </c>
      <c r="BG10" s="20">
        <f t="shared" si="88"/>
        <v>43008</v>
      </c>
      <c r="BH10" s="20">
        <f t="shared" si="88"/>
        <v>43039</v>
      </c>
      <c r="BI10" s="20">
        <f t="shared" si="88"/>
        <v>43069</v>
      </c>
      <c r="BJ10" s="20">
        <f t="shared" si="88"/>
        <v>43100</v>
      </c>
      <c r="BK10" s="20">
        <f t="shared" si="88"/>
        <v>43131</v>
      </c>
      <c r="BL10" s="20">
        <f t="shared" si="88"/>
        <v>43159</v>
      </c>
      <c r="BM10" s="20">
        <f t="shared" si="88"/>
        <v>43190</v>
      </c>
      <c r="BN10" s="20">
        <f t="shared" si="88"/>
        <v>43220</v>
      </c>
      <c r="BO10" s="20">
        <f t="shared" si="88"/>
        <v>43251</v>
      </c>
      <c r="BP10" s="20">
        <f t="shared" si="88"/>
        <v>43281</v>
      </c>
      <c r="BQ10" s="20">
        <f t="shared" si="88"/>
        <v>43312</v>
      </c>
      <c r="BR10" s="20">
        <f t="shared" si="88"/>
        <v>43343</v>
      </c>
      <c r="BS10" s="20">
        <f t="shared" si="88"/>
        <v>43373</v>
      </c>
      <c r="BT10" s="20">
        <f t="shared" si="88"/>
        <v>43404</v>
      </c>
      <c r="BU10" s="20">
        <f t="shared" si="88"/>
        <v>43434</v>
      </c>
      <c r="BV10" s="20">
        <f t="shared" si="88"/>
        <v>43465</v>
      </c>
      <c r="BW10" s="20">
        <f t="shared" si="88"/>
        <v>43496</v>
      </c>
      <c r="BX10" s="20">
        <f t="shared" si="88"/>
        <v>43524</v>
      </c>
      <c r="BY10" s="20">
        <f t="shared" si="88"/>
        <v>43555</v>
      </c>
      <c r="BZ10" s="20">
        <f t="shared" si="88"/>
        <v>43585</v>
      </c>
      <c r="CA10" s="20">
        <f t="shared" si="88"/>
        <v>43616</v>
      </c>
      <c r="CB10" s="20">
        <f t="shared" si="88"/>
        <v>43646</v>
      </c>
      <c r="CC10" s="20">
        <f t="shared" ref="CC10:CH10" si="89">IF(CB10="","",IF(EOMONTH(CB10,12/$D$4)&gt;$D$5,"",EOMONTH(CB10,12/$D$4)))</f>
        <v>43677</v>
      </c>
      <c r="CD10" s="20">
        <f t="shared" si="89"/>
        <v>43708</v>
      </c>
      <c r="CE10" s="20">
        <f t="shared" si="89"/>
        <v>43738</v>
      </c>
      <c r="CF10" s="20">
        <f t="shared" si="89"/>
        <v>43769</v>
      </c>
      <c r="CG10" s="20">
        <f t="shared" si="89"/>
        <v>43799</v>
      </c>
      <c r="CH10" s="20">
        <f t="shared" si="89"/>
        <v>43830</v>
      </c>
      <c r="CJ10" s="22">
        <f>IF($B$2="","",IF(EOMONTH($B$2,$D$4)&gt;$D$5,"",EOMONTH($B$2,$D$4)))</f>
        <v>42004</v>
      </c>
      <c r="CK10" s="22">
        <f>IF(CJ10="","",IF(EOMONTH(CJ10,$D$4)&gt;$D$5,"",EOMONTH(CJ10,$D$4)))</f>
        <v>42369</v>
      </c>
      <c r="CL10" s="22">
        <f t="shared" ref="CL10:CO10" si="90">IF(CK10="","",IF(EOMONTH(CK10,$D$4)&gt;$D$5,"",EOMONTH(CK10,$D$4)))</f>
        <v>42735</v>
      </c>
      <c r="CM10" s="22">
        <f t="shared" si="90"/>
        <v>43100</v>
      </c>
      <c r="CN10" s="22">
        <f t="shared" si="90"/>
        <v>43465</v>
      </c>
      <c r="CO10" s="22">
        <f t="shared" si="90"/>
        <v>43830</v>
      </c>
      <c r="CQ10" s="20">
        <f>IF($B$2="","",IF(EOMONTH($B$2,12/$D$4)&gt;$D$5,"",EOMONTH($B$2,12/$D$4)))</f>
        <v>41670</v>
      </c>
      <c r="CR10" s="20">
        <f>IF(CQ10="","",IF(EOMONTH(CQ10,12/$D$4)&gt;$D$5,"",EOMONTH(CQ10,12/$D$4)))</f>
        <v>41698</v>
      </c>
      <c r="CS10" s="20">
        <f t="shared" ref="CS10:FD10" si="91">IF(CR10="","",IF(EOMONTH(CR10,12/$D$4)&gt;$D$5,"",EOMONTH(CR10,12/$D$4)))</f>
        <v>41729</v>
      </c>
      <c r="CT10" s="20">
        <f t="shared" si="91"/>
        <v>41759</v>
      </c>
      <c r="CU10" s="20">
        <f t="shared" si="91"/>
        <v>41790</v>
      </c>
      <c r="CV10" s="20">
        <f t="shared" si="91"/>
        <v>41820</v>
      </c>
      <c r="CW10" s="20">
        <f t="shared" si="91"/>
        <v>41851</v>
      </c>
      <c r="CX10" s="20">
        <f t="shared" si="91"/>
        <v>41882</v>
      </c>
      <c r="CY10" s="20">
        <f t="shared" si="91"/>
        <v>41912</v>
      </c>
      <c r="CZ10" s="20">
        <f t="shared" si="91"/>
        <v>41943</v>
      </c>
      <c r="DA10" s="20">
        <f t="shared" si="91"/>
        <v>41973</v>
      </c>
      <c r="DB10" s="20">
        <f t="shared" si="91"/>
        <v>42004</v>
      </c>
      <c r="DC10" s="20">
        <f t="shared" si="91"/>
        <v>42035</v>
      </c>
      <c r="DD10" s="20">
        <f t="shared" si="91"/>
        <v>42063</v>
      </c>
      <c r="DE10" s="20">
        <f t="shared" si="91"/>
        <v>42094</v>
      </c>
      <c r="DF10" s="20">
        <f t="shared" si="91"/>
        <v>42124</v>
      </c>
      <c r="DG10" s="20">
        <f t="shared" si="91"/>
        <v>42155</v>
      </c>
      <c r="DH10" s="20">
        <f t="shared" si="91"/>
        <v>42185</v>
      </c>
      <c r="DI10" s="20">
        <f t="shared" si="91"/>
        <v>42216</v>
      </c>
      <c r="DJ10" s="20">
        <f t="shared" si="91"/>
        <v>42247</v>
      </c>
      <c r="DK10" s="20">
        <f t="shared" si="91"/>
        <v>42277</v>
      </c>
      <c r="DL10" s="20">
        <f t="shared" si="91"/>
        <v>42308</v>
      </c>
      <c r="DM10" s="20">
        <f t="shared" si="91"/>
        <v>42338</v>
      </c>
      <c r="DN10" s="20">
        <f t="shared" si="91"/>
        <v>42369</v>
      </c>
      <c r="DO10" s="20">
        <f t="shared" si="91"/>
        <v>42400</v>
      </c>
      <c r="DP10" s="20">
        <f t="shared" si="91"/>
        <v>42429</v>
      </c>
      <c r="DQ10" s="20">
        <f t="shared" si="91"/>
        <v>42460</v>
      </c>
      <c r="DR10" s="20">
        <f t="shared" si="91"/>
        <v>42490</v>
      </c>
      <c r="DS10" s="20">
        <f t="shared" si="91"/>
        <v>42521</v>
      </c>
      <c r="DT10" s="20">
        <f t="shared" si="91"/>
        <v>42551</v>
      </c>
      <c r="DU10" s="20">
        <f t="shared" si="91"/>
        <v>42582</v>
      </c>
      <c r="DV10" s="20">
        <f t="shared" si="91"/>
        <v>42613</v>
      </c>
      <c r="DW10" s="20">
        <f t="shared" si="91"/>
        <v>42643</v>
      </c>
      <c r="DX10" s="20">
        <f t="shared" si="91"/>
        <v>42674</v>
      </c>
      <c r="DY10" s="20">
        <f t="shared" si="91"/>
        <v>42704</v>
      </c>
      <c r="DZ10" s="20">
        <f t="shared" si="91"/>
        <v>42735</v>
      </c>
      <c r="EA10" s="20">
        <f t="shared" si="91"/>
        <v>42766</v>
      </c>
      <c r="EB10" s="20">
        <f t="shared" si="91"/>
        <v>42794</v>
      </c>
      <c r="EC10" s="20">
        <f t="shared" si="91"/>
        <v>42825</v>
      </c>
      <c r="ED10" s="20">
        <f t="shared" si="91"/>
        <v>42855</v>
      </c>
      <c r="EE10" s="20">
        <f t="shared" si="91"/>
        <v>42886</v>
      </c>
      <c r="EF10" s="20">
        <f t="shared" si="91"/>
        <v>42916</v>
      </c>
      <c r="EG10" s="20">
        <f t="shared" si="91"/>
        <v>42947</v>
      </c>
      <c r="EH10" s="20">
        <f t="shared" si="91"/>
        <v>42978</v>
      </c>
      <c r="EI10" s="20">
        <f t="shared" si="91"/>
        <v>43008</v>
      </c>
      <c r="EJ10" s="20">
        <f t="shared" si="91"/>
        <v>43039</v>
      </c>
      <c r="EK10" s="20">
        <f t="shared" si="91"/>
        <v>43069</v>
      </c>
      <c r="EL10" s="20">
        <f t="shared" si="91"/>
        <v>43100</v>
      </c>
      <c r="EM10" s="20">
        <f t="shared" si="91"/>
        <v>43131</v>
      </c>
      <c r="EN10" s="20">
        <f t="shared" si="91"/>
        <v>43159</v>
      </c>
      <c r="EO10" s="20">
        <f t="shared" si="91"/>
        <v>43190</v>
      </c>
      <c r="EP10" s="20">
        <f t="shared" si="91"/>
        <v>43220</v>
      </c>
      <c r="EQ10" s="20">
        <f t="shared" si="91"/>
        <v>43251</v>
      </c>
      <c r="ER10" s="20">
        <f t="shared" si="91"/>
        <v>43281</v>
      </c>
      <c r="ES10" s="20">
        <f t="shared" si="91"/>
        <v>43312</v>
      </c>
      <c r="ET10" s="20">
        <f t="shared" si="91"/>
        <v>43343</v>
      </c>
      <c r="EU10" s="20">
        <f t="shared" si="91"/>
        <v>43373</v>
      </c>
      <c r="EV10" s="20">
        <f t="shared" si="91"/>
        <v>43404</v>
      </c>
      <c r="EW10" s="20">
        <f t="shared" si="91"/>
        <v>43434</v>
      </c>
      <c r="EX10" s="20">
        <f t="shared" si="91"/>
        <v>43465</v>
      </c>
      <c r="EY10" s="20">
        <f t="shared" si="91"/>
        <v>43496</v>
      </c>
      <c r="EZ10" s="20">
        <f t="shared" si="91"/>
        <v>43524</v>
      </c>
      <c r="FA10" s="20">
        <f t="shared" si="91"/>
        <v>43555</v>
      </c>
      <c r="FB10" s="20">
        <f t="shared" si="91"/>
        <v>43585</v>
      </c>
      <c r="FC10" s="20">
        <f t="shared" si="91"/>
        <v>43616</v>
      </c>
      <c r="FD10" s="20">
        <f t="shared" si="91"/>
        <v>43646</v>
      </c>
      <c r="FE10" s="20">
        <f t="shared" ref="FE10:FJ10" si="92">IF(FD10="","",IF(EOMONTH(FD10,12/$D$4)&gt;$D$5,"",EOMONTH(FD10,12/$D$4)))</f>
        <v>43677</v>
      </c>
      <c r="FF10" s="20">
        <f t="shared" si="92"/>
        <v>43708</v>
      </c>
      <c r="FG10" s="20">
        <f t="shared" si="92"/>
        <v>43738</v>
      </c>
      <c r="FH10" s="20">
        <f t="shared" si="92"/>
        <v>43769</v>
      </c>
      <c r="FI10" s="20">
        <f t="shared" si="92"/>
        <v>43799</v>
      </c>
      <c r="FJ10" s="20">
        <f t="shared" si="92"/>
        <v>43830</v>
      </c>
      <c r="FL10" s="22">
        <f>IF($B$2="","",IF(EOMONTH($B$2,$D$4)&gt;$D$5,"",EOMONTH($B$2,$D$4)))</f>
        <v>42004</v>
      </c>
      <c r="FM10" s="22">
        <f>IF(FL10="","",IF(EOMONTH(FL10,$D$4)&gt;$D$5,"",EOMONTH(FL10,$D$4)))</f>
        <v>42369</v>
      </c>
      <c r="FN10" s="22">
        <f t="shared" ref="FN10:FQ10" si="93">IF(FM10="","",IF(EOMONTH(FM10,$D$4)&gt;$D$5,"",EOMONTH(FM10,$D$4)))</f>
        <v>42735</v>
      </c>
      <c r="FO10" s="22">
        <f t="shared" si="93"/>
        <v>43100</v>
      </c>
      <c r="FP10" s="22">
        <f t="shared" si="93"/>
        <v>43465</v>
      </c>
      <c r="FQ10" s="22">
        <f t="shared" si="93"/>
        <v>43830</v>
      </c>
      <c r="FS10" s="20">
        <f>IF($B$2="","",IF(EOMONTH($B$2,12/$D$4)&gt;$D$5,"",EOMONTH($B$2,12/$D$4)))</f>
        <v>41670</v>
      </c>
      <c r="FT10" s="20">
        <f>IF(FS10="","",IF(EOMONTH(FS10,12/$D$4)&gt;$D$5,"",EOMONTH(FS10,12/$D$4)))</f>
        <v>41698</v>
      </c>
      <c r="FU10" s="20">
        <f t="shared" ref="FU10:IF10" si="94">IF(FT10="","",IF(EOMONTH(FT10,12/$D$4)&gt;$D$5,"",EOMONTH(FT10,12/$D$4)))</f>
        <v>41729</v>
      </c>
      <c r="FV10" s="20">
        <f t="shared" si="94"/>
        <v>41759</v>
      </c>
      <c r="FW10" s="20">
        <f t="shared" si="94"/>
        <v>41790</v>
      </c>
      <c r="FX10" s="20">
        <f t="shared" si="94"/>
        <v>41820</v>
      </c>
      <c r="FY10" s="20">
        <f t="shared" si="94"/>
        <v>41851</v>
      </c>
      <c r="FZ10" s="20">
        <f t="shared" si="94"/>
        <v>41882</v>
      </c>
      <c r="GA10" s="20">
        <f t="shared" si="94"/>
        <v>41912</v>
      </c>
      <c r="GB10" s="20">
        <f t="shared" si="94"/>
        <v>41943</v>
      </c>
      <c r="GC10" s="20">
        <f t="shared" si="94"/>
        <v>41973</v>
      </c>
      <c r="GD10" s="20">
        <f t="shared" si="94"/>
        <v>42004</v>
      </c>
      <c r="GE10" s="20">
        <f t="shared" si="94"/>
        <v>42035</v>
      </c>
      <c r="GF10" s="20">
        <f t="shared" si="94"/>
        <v>42063</v>
      </c>
      <c r="GG10" s="20">
        <f t="shared" si="94"/>
        <v>42094</v>
      </c>
      <c r="GH10" s="20">
        <f t="shared" si="94"/>
        <v>42124</v>
      </c>
      <c r="GI10" s="20">
        <f t="shared" si="94"/>
        <v>42155</v>
      </c>
      <c r="GJ10" s="20">
        <f t="shared" si="94"/>
        <v>42185</v>
      </c>
      <c r="GK10" s="20">
        <f t="shared" si="94"/>
        <v>42216</v>
      </c>
      <c r="GL10" s="20">
        <f t="shared" si="94"/>
        <v>42247</v>
      </c>
      <c r="GM10" s="20">
        <f t="shared" si="94"/>
        <v>42277</v>
      </c>
      <c r="GN10" s="20">
        <f t="shared" si="94"/>
        <v>42308</v>
      </c>
      <c r="GO10" s="20">
        <f t="shared" si="94"/>
        <v>42338</v>
      </c>
      <c r="GP10" s="20">
        <f t="shared" si="94"/>
        <v>42369</v>
      </c>
      <c r="GQ10" s="20">
        <f t="shared" si="94"/>
        <v>42400</v>
      </c>
      <c r="GR10" s="20">
        <f t="shared" si="94"/>
        <v>42429</v>
      </c>
      <c r="GS10" s="20">
        <f t="shared" si="94"/>
        <v>42460</v>
      </c>
      <c r="GT10" s="20">
        <f t="shared" si="94"/>
        <v>42490</v>
      </c>
      <c r="GU10" s="20">
        <f t="shared" si="94"/>
        <v>42521</v>
      </c>
      <c r="GV10" s="20">
        <f t="shared" si="94"/>
        <v>42551</v>
      </c>
      <c r="GW10" s="20">
        <f t="shared" si="94"/>
        <v>42582</v>
      </c>
      <c r="GX10" s="20">
        <f t="shared" si="94"/>
        <v>42613</v>
      </c>
      <c r="GY10" s="20">
        <f t="shared" si="94"/>
        <v>42643</v>
      </c>
      <c r="GZ10" s="20">
        <f t="shared" si="94"/>
        <v>42674</v>
      </c>
      <c r="HA10" s="20">
        <f t="shared" si="94"/>
        <v>42704</v>
      </c>
      <c r="HB10" s="20">
        <f t="shared" si="94"/>
        <v>42735</v>
      </c>
      <c r="HC10" s="20">
        <f t="shared" si="94"/>
        <v>42766</v>
      </c>
      <c r="HD10" s="20">
        <f t="shared" si="94"/>
        <v>42794</v>
      </c>
      <c r="HE10" s="20">
        <f t="shared" si="94"/>
        <v>42825</v>
      </c>
      <c r="HF10" s="20">
        <f t="shared" si="94"/>
        <v>42855</v>
      </c>
      <c r="HG10" s="20">
        <f t="shared" si="94"/>
        <v>42886</v>
      </c>
      <c r="HH10" s="20">
        <f t="shared" si="94"/>
        <v>42916</v>
      </c>
      <c r="HI10" s="20">
        <f t="shared" si="94"/>
        <v>42947</v>
      </c>
      <c r="HJ10" s="20">
        <f t="shared" si="94"/>
        <v>42978</v>
      </c>
      <c r="HK10" s="20">
        <f t="shared" si="94"/>
        <v>43008</v>
      </c>
      <c r="HL10" s="20">
        <f t="shared" si="94"/>
        <v>43039</v>
      </c>
      <c r="HM10" s="20">
        <f t="shared" si="94"/>
        <v>43069</v>
      </c>
      <c r="HN10" s="20">
        <f t="shared" si="94"/>
        <v>43100</v>
      </c>
      <c r="HO10" s="20">
        <f t="shared" si="94"/>
        <v>43131</v>
      </c>
      <c r="HP10" s="20">
        <f t="shared" si="94"/>
        <v>43159</v>
      </c>
      <c r="HQ10" s="20">
        <f t="shared" si="94"/>
        <v>43190</v>
      </c>
      <c r="HR10" s="20">
        <f t="shared" si="94"/>
        <v>43220</v>
      </c>
      <c r="HS10" s="20">
        <f t="shared" si="94"/>
        <v>43251</v>
      </c>
      <c r="HT10" s="20">
        <f t="shared" si="94"/>
        <v>43281</v>
      </c>
      <c r="HU10" s="20">
        <f t="shared" si="94"/>
        <v>43312</v>
      </c>
      <c r="HV10" s="20">
        <f t="shared" si="94"/>
        <v>43343</v>
      </c>
      <c r="HW10" s="20">
        <f t="shared" si="94"/>
        <v>43373</v>
      </c>
      <c r="HX10" s="20">
        <f t="shared" si="94"/>
        <v>43404</v>
      </c>
      <c r="HY10" s="20">
        <f t="shared" si="94"/>
        <v>43434</v>
      </c>
      <c r="HZ10" s="20">
        <f t="shared" si="94"/>
        <v>43465</v>
      </c>
      <c r="IA10" s="20">
        <f t="shared" si="94"/>
        <v>43496</v>
      </c>
      <c r="IB10" s="20">
        <f t="shared" si="94"/>
        <v>43524</v>
      </c>
      <c r="IC10" s="20">
        <f t="shared" si="94"/>
        <v>43555</v>
      </c>
      <c r="ID10" s="20">
        <f t="shared" si="94"/>
        <v>43585</v>
      </c>
      <c r="IE10" s="20">
        <f t="shared" si="94"/>
        <v>43616</v>
      </c>
      <c r="IF10" s="20">
        <f t="shared" si="94"/>
        <v>43646</v>
      </c>
      <c r="IG10" s="20">
        <f t="shared" ref="IG10:IL10" si="95">IF(IF10="","",IF(EOMONTH(IF10,12/$D$4)&gt;$D$5,"",EOMONTH(IF10,12/$D$4)))</f>
        <v>43677</v>
      </c>
      <c r="IH10" s="20">
        <f t="shared" si="95"/>
        <v>43708</v>
      </c>
      <c r="II10" s="20">
        <f t="shared" si="95"/>
        <v>43738</v>
      </c>
      <c r="IJ10" s="20">
        <f t="shared" si="95"/>
        <v>43769</v>
      </c>
      <c r="IK10" s="20">
        <f t="shared" si="95"/>
        <v>43799</v>
      </c>
      <c r="IL10" s="20">
        <f t="shared" si="95"/>
        <v>43830</v>
      </c>
    </row>
    <row r="12" spans="2:247" ht="15" customHeight="1">
      <c r="C12" s="172" t="s">
        <v>391</v>
      </c>
      <c r="D12" s="311"/>
      <c r="E12" s="311"/>
      <c r="F12" s="173"/>
      <c r="G12" s="174"/>
      <c r="H12" s="25">
        <f ca="1">IF(OR(H$9="",H$10=""),"",SUM(OFFSET($O12,0,H$4-1,1,H$5-H$4+1)))</f>
        <v>112.41500000000001</v>
      </c>
      <c r="I12" s="25">
        <f t="shared" ref="I12:M15" ca="1" si="96">IF(OR(I$9="",I$10=""),"",SUM(OFFSET($O12,0,I$4-1,1,I$5-I$4+1)))</f>
        <v>0</v>
      </c>
      <c r="J12" s="25">
        <f t="shared" ca="1" si="96"/>
        <v>0</v>
      </c>
      <c r="K12" s="25">
        <f t="shared" ca="1" si="96"/>
        <v>0</v>
      </c>
      <c r="L12" s="25">
        <f t="shared" ca="1" si="96"/>
        <v>0</v>
      </c>
      <c r="M12" s="25">
        <f t="shared" ca="1" si="96"/>
        <v>0</v>
      </c>
      <c r="N12" s="328"/>
      <c r="O12" s="25">
        <f t="shared" ref="O12:X13" ca="1" si="97">IF(O$10="","",SUMIF(OFFSET($C$17,0,0,$D$6,1),$C12,OFFSET(O$17,0,0,$D$6,1)))</f>
        <v>11.909000000000001</v>
      </c>
      <c r="P12" s="25">
        <f t="shared" ca="1" si="97"/>
        <v>3.702</v>
      </c>
      <c r="Q12" s="25">
        <f t="shared" ca="1" si="97"/>
        <v>37.790999999999997</v>
      </c>
      <c r="R12" s="25">
        <f t="shared" ca="1" si="97"/>
        <v>0</v>
      </c>
      <c r="S12" s="25">
        <f t="shared" ca="1" si="97"/>
        <v>26.114000000000001</v>
      </c>
      <c r="T12" s="25">
        <f t="shared" ca="1" si="97"/>
        <v>32.899000000000001</v>
      </c>
      <c r="U12" s="25">
        <f t="shared" ca="1" si="97"/>
        <v>0</v>
      </c>
      <c r="V12" s="25">
        <f t="shared" ca="1" si="97"/>
        <v>0</v>
      </c>
      <c r="W12" s="25">
        <f t="shared" ca="1" si="97"/>
        <v>0</v>
      </c>
      <c r="X12" s="25">
        <f t="shared" ca="1" si="97"/>
        <v>0</v>
      </c>
      <c r="Y12" s="25">
        <f t="shared" ref="Y12:AH13" ca="1" si="98">IF(Y$10="","",SUMIF(OFFSET($C$17,0,0,$D$6,1),$C12,OFFSET(Y$17,0,0,$D$6,1)))</f>
        <v>0</v>
      </c>
      <c r="Z12" s="25">
        <f t="shared" ca="1" si="98"/>
        <v>0</v>
      </c>
      <c r="AA12" s="25">
        <f t="shared" ca="1" si="98"/>
        <v>0</v>
      </c>
      <c r="AB12" s="25">
        <f t="shared" ca="1" si="98"/>
        <v>0</v>
      </c>
      <c r="AC12" s="25">
        <f t="shared" ca="1" si="98"/>
        <v>0</v>
      </c>
      <c r="AD12" s="25">
        <f t="shared" ca="1" si="98"/>
        <v>0</v>
      </c>
      <c r="AE12" s="25">
        <f t="shared" ca="1" si="98"/>
        <v>0</v>
      </c>
      <c r="AF12" s="25">
        <f t="shared" ca="1" si="98"/>
        <v>0</v>
      </c>
      <c r="AG12" s="25">
        <f t="shared" ca="1" si="98"/>
        <v>0</v>
      </c>
      <c r="AH12" s="25">
        <f t="shared" ca="1" si="98"/>
        <v>0</v>
      </c>
      <c r="AI12" s="25">
        <f t="shared" ref="AI12:AR13" ca="1" si="99">IF(AI$10="","",SUMIF(OFFSET($C$17,0,0,$D$6,1),$C12,OFFSET(AI$17,0,0,$D$6,1)))</f>
        <v>0</v>
      </c>
      <c r="AJ12" s="25">
        <f t="shared" ca="1" si="99"/>
        <v>0</v>
      </c>
      <c r="AK12" s="25">
        <f t="shared" ca="1" si="99"/>
        <v>0</v>
      </c>
      <c r="AL12" s="25">
        <f t="shared" ca="1" si="99"/>
        <v>0</v>
      </c>
      <c r="AM12" s="25">
        <f t="shared" ca="1" si="99"/>
        <v>0</v>
      </c>
      <c r="AN12" s="25">
        <f t="shared" ca="1" si="99"/>
        <v>0</v>
      </c>
      <c r="AO12" s="25">
        <f t="shared" ca="1" si="99"/>
        <v>0</v>
      </c>
      <c r="AP12" s="25">
        <f t="shared" ca="1" si="99"/>
        <v>0</v>
      </c>
      <c r="AQ12" s="25">
        <f t="shared" ca="1" si="99"/>
        <v>0</v>
      </c>
      <c r="AR12" s="25">
        <f t="shared" ca="1" si="99"/>
        <v>0</v>
      </c>
      <c r="AS12" s="25">
        <f t="shared" ref="AS12:BB13" ca="1" si="100">IF(AS$10="","",SUMIF(OFFSET($C$17,0,0,$D$6,1),$C12,OFFSET(AS$17,0,0,$D$6,1)))</f>
        <v>0</v>
      </c>
      <c r="AT12" s="25">
        <f t="shared" ca="1" si="100"/>
        <v>0</v>
      </c>
      <c r="AU12" s="25">
        <f t="shared" ca="1" si="100"/>
        <v>0</v>
      </c>
      <c r="AV12" s="25">
        <f t="shared" ca="1" si="100"/>
        <v>0</v>
      </c>
      <c r="AW12" s="25">
        <f t="shared" ca="1" si="100"/>
        <v>0</v>
      </c>
      <c r="AX12" s="25">
        <f t="shared" ca="1" si="100"/>
        <v>0</v>
      </c>
      <c r="AY12" s="25">
        <f t="shared" ca="1" si="100"/>
        <v>0</v>
      </c>
      <c r="AZ12" s="25">
        <f t="shared" ca="1" si="100"/>
        <v>0</v>
      </c>
      <c r="BA12" s="25">
        <f t="shared" ca="1" si="100"/>
        <v>0</v>
      </c>
      <c r="BB12" s="25">
        <f t="shared" ca="1" si="100"/>
        <v>0</v>
      </c>
      <c r="BC12" s="25">
        <f t="shared" ref="BC12:BL13" ca="1" si="101">IF(BC$10="","",SUMIF(OFFSET($C$17,0,0,$D$6,1),$C12,OFFSET(BC$17,0,0,$D$6,1)))</f>
        <v>0</v>
      </c>
      <c r="BD12" s="25">
        <f t="shared" ca="1" si="101"/>
        <v>0</v>
      </c>
      <c r="BE12" s="25">
        <f t="shared" ca="1" si="101"/>
        <v>0</v>
      </c>
      <c r="BF12" s="25">
        <f t="shared" ca="1" si="101"/>
        <v>0</v>
      </c>
      <c r="BG12" s="25">
        <f t="shared" ca="1" si="101"/>
        <v>0</v>
      </c>
      <c r="BH12" s="25">
        <f t="shared" ca="1" si="101"/>
        <v>0</v>
      </c>
      <c r="BI12" s="25">
        <f t="shared" ca="1" si="101"/>
        <v>0</v>
      </c>
      <c r="BJ12" s="25">
        <f t="shared" ca="1" si="101"/>
        <v>0</v>
      </c>
      <c r="BK12" s="25">
        <f t="shared" ca="1" si="101"/>
        <v>0</v>
      </c>
      <c r="BL12" s="25">
        <f t="shared" ca="1" si="101"/>
        <v>0</v>
      </c>
      <c r="BM12" s="25">
        <f t="shared" ref="BM12:BV13" ca="1" si="102">IF(BM$10="","",SUMIF(OFFSET($C$17,0,0,$D$6,1),$C12,OFFSET(BM$17,0,0,$D$6,1)))</f>
        <v>0</v>
      </c>
      <c r="BN12" s="25">
        <f t="shared" ca="1" si="102"/>
        <v>0</v>
      </c>
      <c r="BO12" s="25">
        <f t="shared" ca="1" si="102"/>
        <v>0</v>
      </c>
      <c r="BP12" s="25">
        <f t="shared" ca="1" si="102"/>
        <v>0</v>
      </c>
      <c r="BQ12" s="25">
        <f t="shared" ca="1" si="102"/>
        <v>0</v>
      </c>
      <c r="BR12" s="25">
        <f t="shared" ca="1" si="102"/>
        <v>0</v>
      </c>
      <c r="BS12" s="25">
        <f t="shared" ca="1" si="102"/>
        <v>0</v>
      </c>
      <c r="BT12" s="25">
        <f t="shared" ca="1" si="102"/>
        <v>0</v>
      </c>
      <c r="BU12" s="25">
        <f t="shared" ca="1" si="102"/>
        <v>0</v>
      </c>
      <c r="BV12" s="25">
        <f t="shared" ca="1" si="102"/>
        <v>0</v>
      </c>
      <c r="BW12" s="25">
        <f t="shared" ref="BW12:CH13" ca="1" si="103">IF(BW$10="","",SUMIF(OFFSET($C$17,0,0,$D$6,1),$C12,OFFSET(BW$17,0,0,$D$6,1)))</f>
        <v>0</v>
      </c>
      <c r="BX12" s="25">
        <f t="shared" ca="1" si="103"/>
        <v>0</v>
      </c>
      <c r="BY12" s="25">
        <f t="shared" ca="1" si="103"/>
        <v>0</v>
      </c>
      <c r="BZ12" s="25">
        <f t="shared" ca="1" si="103"/>
        <v>0</v>
      </c>
      <c r="CA12" s="25">
        <f t="shared" ca="1" si="103"/>
        <v>0</v>
      </c>
      <c r="CB12" s="25">
        <f t="shared" ca="1" si="103"/>
        <v>0</v>
      </c>
      <c r="CC12" s="25">
        <f t="shared" ca="1" si="103"/>
        <v>0</v>
      </c>
      <c r="CD12" s="25">
        <f t="shared" ca="1" si="103"/>
        <v>0</v>
      </c>
      <c r="CE12" s="25">
        <f t="shared" ca="1" si="103"/>
        <v>0</v>
      </c>
      <c r="CF12" s="25">
        <f t="shared" ca="1" si="103"/>
        <v>0</v>
      </c>
      <c r="CG12" s="25">
        <f t="shared" ca="1" si="103"/>
        <v>0</v>
      </c>
      <c r="CH12" s="25">
        <f t="shared" ca="1" si="103"/>
        <v>0</v>
      </c>
      <c r="CJ12" s="25">
        <f t="shared" ref="CJ12:CO15" ca="1" si="104">IF(OR(CJ$9="",CJ$10=""),"",SUM(OFFSET($CQ12,0,CJ$4-1,1,CJ$5-CJ$4+1)))</f>
        <v>-502.90499999999997</v>
      </c>
      <c r="CK12" s="25">
        <f t="shared" ca="1" si="104"/>
        <v>0</v>
      </c>
      <c r="CL12" s="25">
        <f t="shared" ca="1" si="104"/>
        <v>0</v>
      </c>
      <c r="CM12" s="25">
        <f t="shared" ca="1" si="104"/>
        <v>0</v>
      </c>
      <c r="CN12" s="25">
        <f t="shared" ca="1" si="104"/>
        <v>0</v>
      </c>
      <c r="CO12" s="25">
        <f t="shared" ca="1" si="104"/>
        <v>0</v>
      </c>
      <c r="CP12" s="328"/>
      <c r="CQ12" s="25">
        <f t="shared" ref="CQ12:CZ13" ca="1" si="105">IF(CQ$10="","",SUMIF(OFFSET($C$17,0,0,$D$6,1),$C12,OFFSET(CQ$17,0,0,$D$6,1)))</f>
        <v>0</v>
      </c>
      <c r="CR12" s="25">
        <f t="shared" ca="1" si="105"/>
        <v>0</v>
      </c>
      <c r="CS12" s="25">
        <f t="shared" ca="1" si="105"/>
        <v>0</v>
      </c>
      <c r="CT12" s="25">
        <f t="shared" ca="1" si="105"/>
        <v>0</v>
      </c>
      <c r="CU12" s="25">
        <f t="shared" ca="1" si="105"/>
        <v>0</v>
      </c>
      <c r="CV12" s="25">
        <f t="shared" ca="1" si="105"/>
        <v>-502.90499999999997</v>
      </c>
      <c r="CW12" s="25">
        <f t="shared" ca="1" si="105"/>
        <v>0</v>
      </c>
      <c r="CX12" s="25">
        <f t="shared" ca="1" si="105"/>
        <v>0</v>
      </c>
      <c r="CY12" s="25">
        <f t="shared" ca="1" si="105"/>
        <v>0</v>
      </c>
      <c r="CZ12" s="25">
        <f t="shared" ca="1" si="105"/>
        <v>0</v>
      </c>
      <c r="DA12" s="25">
        <f t="shared" ref="DA12:DJ13" ca="1" si="106">IF(DA$10="","",SUMIF(OFFSET($C$17,0,0,$D$6,1),$C12,OFFSET(DA$17,0,0,$D$6,1)))</f>
        <v>0</v>
      </c>
      <c r="DB12" s="25">
        <f t="shared" ca="1" si="106"/>
        <v>0</v>
      </c>
      <c r="DC12" s="25">
        <f t="shared" ca="1" si="106"/>
        <v>0</v>
      </c>
      <c r="DD12" s="25">
        <f t="shared" ca="1" si="106"/>
        <v>0</v>
      </c>
      <c r="DE12" s="25">
        <f t="shared" ca="1" si="106"/>
        <v>0</v>
      </c>
      <c r="DF12" s="25">
        <f t="shared" ca="1" si="106"/>
        <v>0</v>
      </c>
      <c r="DG12" s="25">
        <f t="shared" ca="1" si="106"/>
        <v>0</v>
      </c>
      <c r="DH12" s="25">
        <f t="shared" ca="1" si="106"/>
        <v>0</v>
      </c>
      <c r="DI12" s="25">
        <f t="shared" ca="1" si="106"/>
        <v>0</v>
      </c>
      <c r="DJ12" s="25">
        <f t="shared" ca="1" si="106"/>
        <v>0</v>
      </c>
      <c r="DK12" s="25">
        <f t="shared" ref="DK12:DT13" ca="1" si="107">IF(DK$10="","",SUMIF(OFFSET($C$17,0,0,$D$6,1),$C12,OFFSET(DK$17,0,0,$D$6,1)))</f>
        <v>0</v>
      </c>
      <c r="DL12" s="25">
        <f t="shared" ca="1" si="107"/>
        <v>0</v>
      </c>
      <c r="DM12" s="25">
        <f t="shared" ca="1" si="107"/>
        <v>0</v>
      </c>
      <c r="DN12" s="25">
        <f t="shared" ca="1" si="107"/>
        <v>0</v>
      </c>
      <c r="DO12" s="25">
        <f t="shared" ca="1" si="107"/>
        <v>0</v>
      </c>
      <c r="DP12" s="25">
        <f t="shared" ca="1" si="107"/>
        <v>0</v>
      </c>
      <c r="DQ12" s="25">
        <f t="shared" ca="1" si="107"/>
        <v>0</v>
      </c>
      <c r="DR12" s="25">
        <f t="shared" ca="1" si="107"/>
        <v>0</v>
      </c>
      <c r="DS12" s="25">
        <f t="shared" ca="1" si="107"/>
        <v>0</v>
      </c>
      <c r="DT12" s="25">
        <f t="shared" ca="1" si="107"/>
        <v>0</v>
      </c>
      <c r="DU12" s="25">
        <f t="shared" ref="DU12:ED13" ca="1" si="108">IF(DU$10="","",SUMIF(OFFSET($C$17,0,0,$D$6,1),$C12,OFFSET(DU$17,0,0,$D$6,1)))</f>
        <v>0</v>
      </c>
      <c r="DV12" s="25">
        <f t="shared" ca="1" si="108"/>
        <v>0</v>
      </c>
      <c r="DW12" s="25">
        <f t="shared" ca="1" si="108"/>
        <v>0</v>
      </c>
      <c r="DX12" s="25">
        <f t="shared" ca="1" si="108"/>
        <v>0</v>
      </c>
      <c r="DY12" s="25">
        <f t="shared" ca="1" si="108"/>
        <v>0</v>
      </c>
      <c r="DZ12" s="25">
        <f t="shared" ca="1" si="108"/>
        <v>0</v>
      </c>
      <c r="EA12" s="25">
        <f t="shared" ca="1" si="108"/>
        <v>0</v>
      </c>
      <c r="EB12" s="25">
        <f t="shared" ca="1" si="108"/>
        <v>0</v>
      </c>
      <c r="EC12" s="25">
        <f t="shared" ca="1" si="108"/>
        <v>0</v>
      </c>
      <c r="ED12" s="25">
        <f t="shared" ca="1" si="108"/>
        <v>0</v>
      </c>
      <c r="EE12" s="25">
        <f t="shared" ref="EE12:EN13" ca="1" si="109">IF(EE$10="","",SUMIF(OFFSET($C$17,0,0,$D$6,1),$C12,OFFSET(EE$17,0,0,$D$6,1)))</f>
        <v>0</v>
      </c>
      <c r="EF12" s="25">
        <f t="shared" ca="1" si="109"/>
        <v>0</v>
      </c>
      <c r="EG12" s="25">
        <f t="shared" ca="1" si="109"/>
        <v>0</v>
      </c>
      <c r="EH12" s="25">
        <f t="shared" ca="1" si="109"/>
        <v>0</v>
      </c>
      <c r="EI12" s="25">
        <f t="shared" ca="1" si="109"/>
        <v>0</v>
      </c>
      <c r="EJ12" s="25">
        <f t="shared" ca="1" si="109"/>
        <v>0</v>
      </c>
      <c r="EK12" s="25">
        <f t="shared" ca="1" si="109"/>
        <v>0</v>
      </c>
      <c r="EL12" s="25">
        <f t="shared" ca="1" si="109"/>
        <v>0</v>
      </c>
      <c r="EM12" s="25">
        <f t="shared" ca="1" si="109"/>
        <v>0</v>
      </c>
      <c r="EN12" s="25">
        <f t="shared" ca="1" si="109"/>
        <v>0</v>
      </c>
      <c r="EO12" s="25">
        <f t="shared" ref="EO12:EX13" ca="1" si="110">IF(EO$10="","",SUMIF(OFFSET($C$17,0,0,$D$6,1),$C12,OFFSET(EO$17,0,0,$D$6,1)))</f>
        <v>0</v>
      </c>
      <c r="EP12" s="25">
        <f t="shared" ca="1" si="110"/>
        <v>0</v>
      </c>
      <c r="EQ12" s="25">
        <f t="shared" ca="1" si="110"/>
        <v>0</v>
      </c>
      <c r="ER12" s="25">
        <f t="shared" ca="1" si="110"/>
        <v>0</v>
      </c>
      <c r="ES12" s="25">
        <f t="shared" ca="1" si="110"/>
        <v>0</v>
      </c>
      <c r="ET12" s="25">
        <f t="shared" ca="1" si="110"/>
        <v>0</v>
      </c>
      <c r="EU12" s="25">
        <f t="shared" ca="1" si="110"/>
        <v>0</v>
      </c>
      <c r="EV12" s="25">
        <f t="shared" ca="1" si="110"/>
        <v>0</v>
      </c>
      <c r="EW12" s="25">
        <f t="shared" ca="1" si="110"/>
        <v>0</v>
      </c>
      <c r="EX12" s="25">
        <f t="shared" ca="1" si="110"/>
        <v>0</v>
      </c>
      <c r="EY12" s="25">
        <f t="shared" ref="EY12:FJ13" ca="1" si="111">IF(EY$10="","",SUMIF(OFFSET($C$17,0,0,$D$6,1),$C12,OFFSET(EY$17,0,0,$D$6,1)))</f>
        <v>0</v>
      </c>
      <c r="EZ12" s="25">
        <f t="shared" ca="1" si="111"/>
        <v>0</v>
      </c>
      <c r="FA12" s="25">
        <f t="shared" ca="1" si="111"/>
        <v>0</v>
      </c>
      <c r="FB12" s="25">
        <f t="shared" ca="1" si="111"/>
        <v>0</v>
      </c>
      <c r="FC12" s="25">
        <f t="shared" ca="1" si="111"/>
        <v>0</v>
      </c>
      <c r="FD12" s="25">
        <f t="shared" ca="1" si="111"/>
        <v>0</v>
      </c>
      <c r="FE12" s="25">
        <f t="shared" ca="1" si="111"/>
        <v>0</v>
      </c>
      <c r="FF12" s="25">
        <f t="shared" ca="1" si="111"/>
        <v>0</v>
      </c>
      <c r="FG12" s="25">
        <f t="shared" ca="1" si="111"/>
        <v>0</v>
      </c>
      <c r="FH12" s="25">
        <f t="shared" ca="1" si="111"/>
        <v>0</v>
      </c>
      <c r="FI12" s="25">
        <f t="shared" ca="1" si="111"/>
        <v>0</v>
      </c>
      <c r="FJ12" s="25">
        <f t="shared" ca="1" si="111"/>
        <v>0</v>
      </c>
      <c r="FL12" s="25">
        <f ca="1">IF(OR(FL$9="",FL$10=""),"",MAX(OFFSET($FS12,0,FL$4-1,1,FL$5-FL$4+1)))</f>
        <v>493.21197000000001</v>
      </c>
      <c r="FM12" s="25">
        <f t="shared" ref="FM12:FQ15" ca="1" si="112">IF(OR(FM$9="",FM$10=""),"",MAX(OFFSET($FS12,0,FM$4-1,1,FM$5-FM$4+1)))</f>
        <v>0</v>
      </c>
      <c r="FN12" s="25">
        <f t="shared" ca="1" si="112"/>
        <v>0</v>
      </c>
      <c r="FO12" s="25">
        <f t="shared" ca="1" si="112"/>
        <v>0</v>
      </c>
      <c r="FP12" s="25">
        <f t="shared" ca="1" si="112"/>
        <v>0</v>
      </c>
      <c r="FQ12" s="25">
        <f t="shared" ca="1" si="112"/>
        <v>0</v>
      </c>
      <c r="FR12" s="328"/>
      <c r="FS12" s="25">
        <f t="shared" ref="FS12:GB13" ca="1" si="113">IF(FS$10="","",SUMIF(OFFSET($C$17,0,0,$D$6,1),$C12,OFFSET(FS$17,0,0,$D$6,1)))</f>
        <v>0</v>
      </c>
      <c r="FT12" s="25">
        <f t="shared" ca="1" si="113"/>
        <v>0</v>
      </c>
      <c r="FU12" s="25">
        <f t="shared" ca="1" si="113"/>
        <v>0</v>
      </c>
      <c r="FV12" s="25">
        <f t="shared" ca="1" si="113"/>
        <v>0</v>
      </c>
      <c r="FW12" s="25">
        <f t="shared" ca="1" si="113"/>
        <v>0</v>
      </c>
      <c r="FX12" s="25">
        <f t="shared" ca="1" si="113"/>
        <v>493.21197000000001</v>
      </c>
      <c r="FY12" s="25">
        <f t="shared" ca="1" si="113"/>
        <v>0</v>
      </c>
      <c r="FZ12" s="25">
        <f t="shared" ca="1" si="113"/>
        <v>0</v>
      </c>
      <c r="GA12" s="25">
        <f t="shared" ca="1" si="113"/>
        <v>0</v>
      </c>
      <c r="GB12" s="25">
        <f t="shared" ca="1" si="113"/>
        <v>0</v>
      </c>
      <c r="GC12" s="25">
        <f t="shared" ref="GC12:GL13" ca="1" si="114">IF(GC$10="","",SUMIF(OFFSET($C$17,0,0,$D$6,1),$C12,OFFSET(GC$17,0,0,$D$6,1)))</f>
        <v>0</v>
      </c>
      <c r="GD12" s="25">
        <f t="shared" ca="1" si="114"/>
        <v>0</v>
      </c>
      <c r="GE12" s="25">
        <f t="shared" ca="1" si="114"/>
        <v>0</v>
      </c>
      <c r="GF12" s="25">
        <f t="shared" ca="1" si="114"/>
        <v>0</v>
      </c>
      <c r="GG12" s="25">
        <f t="shared" ca="1" si="114"/>
        <v>0</v>
      </c>
      <c r="GH12" s="25">
        <f t="shared" ca="1" si="114"/>
        <v>0</v>
      </c>
      <c r="GI12" s="25">
        <f t="shared" ca="1" si="114"/>
        <v>0</v>
      </c>
      <c r="GJ12" s="25">
        <f t="shared" ca="1" si="114"/>
        <v>0</v>
      </c>
      <c r="GK12" s="25">
        <f t="shared" ca="1" si="114"/>
        <v>0</v>
      </c>
      <c r="GL12" s="25">
        <f t="shared" ca="1" si="114"/>
        <v>0</v>
      </c>
      <c r="GM12" s="25">
        <f t="shared" ref="GM12:GV13" ca="1" si="115">IF(GM$10="","",SUMIF(OFFSET($C$17,0,0,$D$6,1),$C12,OFFSET(GM$17,0,0,$D$6,1)))</f>
        <v>0</v>
      </c>
      <c r="GN12" s="25">
        <f t="shared" ca="1" si="115"/>
        <v>0</v>
      </c>
      <c r="GO12" s="25">
        <f t="shared" ca="1" si="115"/>
        <v>0</v>
      </c>
      <c r="GP12" s="25">
        <f t="shared" ca="1" si="115"/>
        <v>0</v>
      </c>
      <c r="GQ12" s="25">
        <f t="shared" ca="1" si="115"/>
        <v>0</v>
      </c>
      <c r="GR12" s="25">
        <f t="shared" ca="1" si="115"/>
        <v>0</v>
      </c>
      <c r="GS12" s="25">
        <f t="shared" ca="1" si="115"/>
        <v>0</v>
      </c>
      <c r="GT12" s="25">
        <f t="shared" ca="1" si="115"/>
        <v>0</v>
      </c>
      <c r="GU12" s="25">
        <f t="shared" ca="1" si="115"/>
        <v>0</v>
      </c>
      <c r="GV12" s="25">
        <f t="shared" ca="1" si="115"/>
        <v>0</v>
      </c>
      <c r="GW12" s="25">
        <f t="shared" ref="GW12:HF13" ca="1" si="116">IF(GW$10="","",SUMIF(OFFSET($C$17,0,0,$D$6,1),$C12,OFFSET(GW$17,0,0,$D$6,1)))</f>
        <v>0</v>
      </c>
      <c r="GX12" s="25">
        <f t="shared" ca="1" si="116"/>
        <v>0</v>
      </c>
      <c r="GY12" s="25">
        <f t="shared" ca="1" si="116"/>
        <v>0</v>
      </c>
      <c r="GZ12" s="25">
        <f t="shared" ca="1" si="116"/>
        <v>0</v>
      </c>
      <c r="HA12" s="25">
        <f t="shared" ca="1" si="116"/>
        <v>0</v>
      </c>
      <c r="HB12" s="25">
        <f t="shared" ca="1" si="116"/>
        <v>0</v>
      </c>
      <c r="HC12" s="25">
        <f t="shared" ca="1" si="116"/>
        <v>0</v>
      </c>
      <c r="HD12" s="25">
        <f t="shared" ca="1" si="116"/>
        <v>0</v>
      </c>
      <c r="HE12" s="25">
        <f t="shared" ca="1" si="116"/>
        <v>0</v>
      </c>
      <c r="HF12" s="25">
        <f t="shared" ca="1" si="116"/>
        <v>0</v>
      </c>
      <c r="HG12" s="25">
        <f t="shared" ref="HG12:HP13" ca="1" si="117">IF(HG$10="","",SUMIF(OFFSET($C$17,0,0,$D$6,1),$C12,OFFSET(HG$17,0,0,$D$6,1)))</f>
        <v>0</v>
      </c>
      <c r="HH12" s="25">
        <f t="shared" ca="1" si="117"/>
        <v>0</v>
      </c>
      <c r="HI12" s="25">
        <f t="shared" ca="1" si="117"/>
        <v>0</v>
      </c>
      <c r="HJ12" s="25">
        <f t="shared" ca="1" si="117"/>
        <v>0</v>
      </c>
      <c r="HK12" s="25">
        <f t="shared" ca="1" si="117"/>
        <v>0</v>
      </c>
      <c r="HL12" s="25">
        <f t="shared" ca="1" si="117"/>
        <v>0</v>
      </c>
      <c r="HM12" s="25">
        <f t="shared" ca="1" si="117"/>
        <v>0</v>
      </c>
      <c r="HN12" s="25">
        <f t="shared" ca="1" si="117"/>
        <v>0</v>
      </c>
      <c r="HO12" s="25">
        <f t="shared" ca="1" si="117"/>
        <v>0</v>
      </c>
      <c r="HP12" s="25">
        <f t="shared" ca="1" si="117"/>
        <v>0</v>
      </c>
      <c r="HQ12" s="25">
        <f t="shared" ref="HQ12:HZ13" ca="1" si="118">IF(HQ$10="","",SUMIF(OFFSET($C$17,0,0,$D$6,1),$C12,OFFSET(HQ$17,0,0,$D$6,1)))</f>
        <v>0</v>
      </c>
      <c r="HR12" s="25">
        <f t="shared" ca="1" si="118"/>
        <v>0</v>
      </c>
      <c r="HS12" s="25">
        <f t="shared" ca="1" si="118"/>
        <v>0</v>
      </c>
      <c r="HT12" s="25">
        <f t="shared" ca="1" si="118"/>
        <v>0</v>
      </c>
      <c r="HU12" s="25">
        <f t="shared" ca="1" si="118"/>
        <v>0</v>
      </c>
      <c r="HV12" s="25">
        <f t="shared" ca="1" si="118"/>
        <v>0</v>
      </c>
      <c r="HW12" s="25">
        <f t="shared" ca="1" si="118"/>
        <v>0</v>
      </c>
      <c r="HX12" s="25">
        <f t="shared" ca="1" si="118"/>
        <v>0</v>
      </c>
      <c r="HY12" s="25">
        <f t="shared" ca="1" si="118"/>
        <v>0</v>
      </c>
      <c r="HZ12" s="25">
        <f t="shared" ca="1" si="118"/>
        <v>0</v>
      </c>
      <c r="IA12" s="25">
        <f t="shared" ref="IA12:IL13" ca="1" si="119">IF(IA$10="","",SUMIF(OFFSET($C$17,0,0,$D$6,1),$C12,OFFSET(IA$17,0,0,$D$6,1)))</f>
        <v>0</v>
      </c>
      <c r="IB12" s="25">
        <f t="shared" ca="1" si="119"/>
        <v>0</v>
      </c>
      <c r="IC12" s="25">
        <f t="shared" ca="1" si="119"/>
        <v>0</v>
      </c>
      <c r="ID12" s="25">
        <f t="shared" ca="1" si="119"/>
        <v>0</v>
      </c>
      <c r="IE12" s="25">
        <f t="shared" ca="1" si="119"/>
        <v>0</v>
      </c>
      <c r="IF12" s="25">
        <f t="shared" ca="1" si="119"/>
        <v>0</v>
      </c>
      <c r="IG12" s="25">
        <f t="shared" ca="1" si="119"/>
        <v>0</v>
      </c>
      <c r="IH12" s="25">
        <f t="shared" ca="1" si="119"/>
        <v>0</v>
      </c>
      <c r="II12" s="25">
        <f t="shared" ca="1" si="119"/>
        <v>0</v>
      </c>
      <c r="IJ12" s="25">
        <f t="shared" ca="1" si="119"/>
        <v>0</v>
      </c>
      <c r="IK12" s="25">
        <f t="shared" ca="1" si="119"/>
        <v>0</v>
      </c>
      <c r="IL12" s="25">
        <f t="shared" ca="1" si="119"/>
        <v>0</v>
      </c>
    </row>
    <row r="13" spans="2:247" ht="15" customHeight="1">
      <c r="C13" s="172" t="s">
        <v>392</v>
      </c>
      <c r="D13" s="311"/>
      <c r="E13" s="311"/>
      <c r="F13" s="173"/>
      <c r="G13" s="174"/>
      <c r="H13" s="25">
        <f ca="1">IF(OR(H$9="",H$10=""),"",SUM(OFFSET($O13,0,H$4-1,1,H$5-H$4+1)))</f>
        <v>0</v>
      </c>
      <c r="I13" s="25">
        <f t="shared" ca="1" si="96"/>
        <v>7223.7667575743035</v>
      </c>
      <c r="J13" s="25">
        <f t="shared" ca="1" si="96"/>
        <v>7375.2786133686122</v>
      </c>
      <c r="K13" s="25">
        <f t="shared" ca="1" si="96"/>
        <v>0</v>
      </c>
      <c r="L13" s="25">
        <f t="shared" ca="1" si="96"/>
        <v>0</v>
      </c>
      <c r="M13" s="25">
        <f t="shared" ca="1" si="96"/>
        <v>0</v>
      </c>
      <c r="O13" s="25">
        <f t="shared" ca="1" si="97"/>
        <v>0</v>
      </c>
      <c r="P13" s="25">
        <f t="shared" ca="1" si="97"/>
        <v>0</v>
      </c>
      <c r="Q13" s="25">
        <f t="shared" ca="1" si="97"/>
        <v>0</v>
      </c>
      <c r="R13" s="25">
        <f t="shared" ca="1" si="97"/>
        <v>0</v>
      </c>
      <c r="S13" s="25">
        <f t="shared" ca="1" si="97"/>
        <v>0</v>
      </c>
      <c r="T13" s="25">
        <f t="shared" ca="1" si="97"/>
        <v>0</v>
      </c>
      <c r="U13" s="25">
        <f t="shared" ca="1" si="97"/>
        <v>0</v>
      </c>
      <c r="V13" s="25">
        <f t="shared" ca="1" si="97"/>
        <v>0</v>
      </c>
      <c r="W13" s="25">
        <f t="shared" ca="1" si="97"/>
        <v>0</v>
      </c>
      <c r="X13" s="25">
        <f t="shared" ca="1" si="97"/>
        <v>0</v>
      </c>
      <c r="Y13" s="25">
        <f t="shared" ca="1" si="98"/>
        <v>0</v>
      </c>
      <c r="Z13" s="25">
        <f t="shared" ca="1" si="98"/>
        <v>0</v>
      </c>
      <c r="AA13" s="25">
        <f t="shared" ca="1" si="98"/>
        <v>5198.7667575743035</v>
      </c>
      <c r="AB13" s="25">
        <f t="shared" ca="1" si="98"/>
        <v>0</v>
      </c>
      <c r="AC13" s="25">
        <f t="shared" ca="1" si="98"/>
        <v>0</v>
      </c>
      <c r="AD13" s="25">
        <f t="shared" ca="1" si="98"/>
        <v>0</v>
      </c>
      <c r="AE13" s="25">
        <f t="shared" ca="1" si="98"/>
        <v>0</v>
      </c>
      <c r="AF13" s="25">
        <f t="shared" ca="1" si="98"/>
        <v>2025</v>
      </c>
      <c r="AG13" s="25">
        <f t="shared" ca="1" si="98"/>
        <v>0</v>
      </c>
      <c r="AH13" s="25">
        <f t="shared" ca="1" si="98"/>
        <v>0</v>
      </c>
      <c r="AI13" s="25">
        <f t="shared" ca="1" si="99"/>
        <v>0</v>
      </c>
      <c r="AJ13" s="25">
        <f t="shared" ca="1" si="99"/>
        <v>0</v>
      </c>
      <c r="AK13" s="25">
        <f t="shared" ca="1" si="99"/>
        <v>0</v>
      </c>
      <c r="AL13" s="25">
        <f t="shared" ca="1" si="99"/>
        <v>0</v>
      </c>
      <c r="AM13" s="25">
        <f t="shared" ca="1" si="99"/>
        <v>7375.2786133686122</v>
      </c>
      <c r="AN13" s="25">
        <f t="shared" ca="1" si="99"/>
        <v>0</v>
      </c>
      <c r="AO13" s="25">
        <f t="shared" ca="1" si="99"/>
        <v>0</v>
      </c>
      <c r="AP13" s="25">
        <f t="shared" ca="1" si="99"/>
        <v>0</v>
      </c>
      <c r="AQ13" s="25">
        <f t="shared" ca="1" si="99"/>
        <v>0</v>
      </c>
      <c r="AR13" s="25">
        <f t="shared" ca="1" si="99"/>
        <v>0</v>
      </c>
      <c r="AS13" s="25">
        <f t="shared" ca="1" si="100"/>
        <v>0</v>
      </c>
      <c r="AT13" s="25">
        <f t="shared" ca="1" si="100"/>
        <v>0</v>
      </c>
      <c r="AU13" s="25">
        <f t="shared" ca="1" si="100"/>
        <v>0</v>
      </c>
      <c r="AV13" s="25">
        <f t="shared" ca="1" si="100"/>
        <v>0</v>
      </c>
      <c r="AW13" s="25">
        <f t="shared" ca="1" si="100"/>
        <v>0</v>
      </c>
      <c r="AX13" s="25">
        <f t="shared" ca="1" si="100"/>
        <v>0</v>
      </c>
      <c r="AY13" s="25">
        <f t="shared" ca="1" si="100"/>
        <v>0</v>
      </c>
      <c r="AZ13" s="25">
        <f t="shared" ca="1" si="100"/>
        <v>0</v>
      </c>
      <c r="BA13" s="25">
        <f t="shared" ca="1" si="100"/>
        <v>0</v>
      </c>
      <c r="BB13" s="25">
        <f t="shared" ca="1" si="100"/>
        <v>0</v>
      </c>
      <c r="BC13" s="25">
        <f t="shared" ca="1" si="101"/>
        <v>0</v>
      </c>
      <c r="BD13" s="25">
        <f t="shared" ca="1" si="101"/>
        <v>0</v>
      </c>
      <c r="BE13" s="25">
        <f t="shared" ca="1" si="101"/>
        <v>0</v>
      </c>
      <c r="BF13" s="25">
        <f t="shared" ca="1" si="101"/>
        <v>0</v>
      </c>
      <c r="BG13" s="25">
        <f t="shared" ca="1" si="101"/>
        <v>0</v>
      </c>
      <c r="BH13" s="25">
        <f t="shared" ca="1" si="101"/>
        <v>0</v>
      </c>
      <c r="BI13" s="25">
        <f t="shared" ca="1" si="101"/>
        <v>0</v>
      </c>
      <c r="BJ13" s="25">
        <f t="shared" ca="1" si="101"/>
        <v>0</v>
      </c>
      <c r="BK13" s="25">
        <f t="shared" ca="1" si="101"/>
        <v>0</v>
      </c>
      <c r="BL13" s="25">
        <f t="shared" ca="1" si="101"/>
        <v>0</v>
      </c>
      <c r="BM13" s="25">
        <f t="shared" ca="1" si="102"/>
        <v>0</v>
      </c>
      <c r="BN13" s="25">
        <f t="shared" ca="1" si="102"/>
        <v>0</v>
      </c>
      <c r="BO13" s="25">
        <f t="shared" ca="1" si="102"/>
        <v>0</v>
      </c>
      <c r="BP13" s="25">
        <f t="shared" ca="1" si="102"/>
        <v>0</v>
      </c>
      <c r="BQ13" s="25">
        <f t="shared" ca="1" si="102"/>
        <v>0</v>
      </c>
      <c r="BR13" s="25">
        <f t="shared" ca="1" si="102"/>
        <v>0</v>
      </c>
      <c r="BS13" s="25">
        <f t="shared" ca="1" si="102"/>
        <v>0</v>
      </c>
      <c r="BT13" s="25">
        <f t="shared" ca="1" si="102"/>
        <v>0</v>
      </c>
      <c r="BU13" s="25">
        <f t="shared" ca="1" si="102"/>
        <v>0</v>
      </c>
      <c r="BV13" s="25">
        <f t="shared" ca="1" si="102"/>
        <v>0</v>
      </c>
      <c r="BW13" s="25">
        <f t="shared" ca="1" si="103"/>
        <v>0</v>
      </c>
      <c r="BX13" s="25">
        <f t="shared" ca="1" si="103"/>
        <v>0</v>
      </c>
      <c r="BY13" s="25">
        <f t="shared" ca="1" si="103"/>
        <v>0</v>
      </c>
      <c r="BZ13" s="25">
        <f t="shared" ca="1" si="103"/>
        <v>0</v>
      </c>
      <c r="CA13" s="25">
        <f t="shared" ca="1" si="103"/>
        <v>0</v>
      </c>
      <c r="CB13" s="25">
        <f t="shared" ca="1" si="103"/>
        <v>0</v>
      </c>
      <c r="CC13" s="25">
        <f t="shared" ca="1" si="103"/>
        <v>0</v>
      </c>
      <c r="CD13" s="25">
        <f t="shared" ca="1" si="103"/>
        <v>0</v>
      </c>
      <c r="CE13" s="25">
        <f t="shared" ca="1" si="103"/>
        <v>0</v>
      </c>
      <c r="CF13" s="25">
        <f t="shared" ca="1" si="103"/>
        <v>0</v>
      </c>
      <c r="CG13" s="25">
        <f t="shared" ca="1" si="103"/>
        <v>0</v>
      </c>
      <c r="CH13" s="25">
        <f t="shared" ca="1" si="103"/>
        <v>0</v>
      </c>
      <c r="CJ13" s="25">
        <f t="shared" ca="1" si="104"/>
        <v>0</v>
      </c>
      <c r="CK13" s="25">
        <f t="shared" ca="1" si="104"/>
        <v>0</v>
      </c>
      <c r="CL13" s="25">
        <f t="shared" ca="1" si="104"/>
        <v>0</v>
      </c>
      <c r="CM13" s="25">
        <f t="shared" ca="1" si="104"/>
        <v>0</v>
      </c>
      <c r="CN13" s="25">
        <f t="shared" ca="1" si="104"/>
        <v>0</v>
      </c>
      <c r="CO13" s="25">
        <f t="shared" ca="1" si="104"/>
        <v>0</v>
      </c>
      <c r="CQ13" s="25">
        <f t="shared" ca="1" si="105"/>
        <v>0</v>
      </c>
      <c r="CR13" s="25">
        <f t="shared" ca="1" si="105"/>
        <v>0</v>
      </c>
      <c r="CS13" s="25">
        <f t="shared" ca="1" si="105"/>
        <v>0</v>
      </c>
      <c r="CT13" s="25">
        <f t="shared" ca="1" si="105"/>
        <v>0</v>
      </c>
      <c r="CU13" s="25">
        <f t="shared" ca="1" si="105"/>
        <v>0</v>
      </c>
      <c r="CV13" s="25">
        <f t="shared" ca="1" si="105"/>
        <v>0</v>
      </c>
      <c r="CW13" s="25">
        <f t="shared" ca="1" si="105"/>
        <v>0</v>
      </c>
      <c r="CX13" s="25">
        <f t="shared" ca="1" si="105"/>
        <v>0</v>
      </c>
      <c r="CY13" s="25">
        <f t="shared" ca="1" si="105"/>
        <v>0</v>
      </c>
      <c r="CZ13" s="25">
        <f t="shared" ca="1" si="105"/>
        <v>0</v>
      </c>
      <c r="DA13" s="25">
        <f t="shared" ca="1" si="106"/>
        <v>0</v>
      </c>
      <c r="DB13" s="25">
        <f t="shared" ca="1" si="106"/>
        <v>0</v>
      </c>
      <c r="DC13" s="25">
        <f t="shared" ca="1" si="106"/>
        <v>0</v>
      </c>
      <c r="DD13" s="25">
        <f t="shared" ca="1" si="106"/>
        <v>0</v>
      </c>
      <c r="DE13" s="25">
        <f t="shared" ca="1" si="106"/>
        <v>0</v>
      </c>
      <c r="DF13" s="25">
        <f t="shared" ca="1" si="106"/>
        <v>0</v>
      </c>
      <c r="DG13" s="25">
        <f t="shared" ca="1" si="106"/>
        <v>0</v>
      </c>
      <c r="DH13" s="25">
        <f t="shared" ca="1" si="106"/>
        <v>0</v>
      </c>
      <c r="DI13" s="25">
        <f t="shared" ca="1" si="106"/>
        <v>0</v>
      </c>
      <c r="DJ13" s="25">
        <f t="shared" ca="1" si="106"/>
        <v>0</v>
      </c>
      <c r="DK13" s="25">
        <f t="shared" ca="1" si="107"/>
        <v>0</v>
      </c>
      <c r="DL13" s="25">
        <f t="shared" ca="1" si="107"/>
        <v>0</v>
      </c>
      <c r="DM13" s="25">
        <f t="shared" ca="1" si="107"/>
        <v>0</v>
      </c>
      <c r="DN13" s="25">
        <f t="shared" ca="1" si="107"/>
        <v>0</v>
      </c>
      <c r="DO13" s="25">
        <f t="shared" ca="1" si="107"/>
        <v>0</v>
      </c>
      <c r="DP13" s="25">
        <f t="shared" ca="1" si="107"/>
        <v>0</v>
      </c>
      <c r="DQ13" s="25">
        <f t="shared" ca="1" si="107"/>
        <v>0</v>
      </c>
      <c r="DR13" s="25">
        <f t="shared" ca="1" si="107"/>
        <v>0</v>
      </c>
      <c r="DS13" s="25">
        <f t="shared" ca="1" si="107"/>
        <v>0</v>
      </c>
      <c r="DT13" s="25">
        <f t="shared" ca="1" si="107"/>
        <v>0</v>
      </c>
      <c r="DU13" s="25">
        <f t="shared" ca="1" si="108"/>
        <v>0</v>
      </c>
      <c r="DV13" s="25">
        <f t="shared" ca="1" si="108"/>
        <v>0</v>
      </c>
      <c r="DW13" s="25">
        <f t="shared" ca="1" si="108"/>
        <v>0</v>
      </c>
      <c r="DX13" s="25">
        <f t="shared" ca="1" si="108"/>
        <v>0</v>
      </c>
      <c r="DY13" s="25">
        <f t="shared" ca="1" si="108"/>
        <v>0</v>
      </c>
      <c r="DZ13" s="25">
        <f t="shared" ca="1" si="108"/>
        <v>0</v>
      </c>
      <c r="EA13" s="25">
        <f t="shared" ca="1" si="108"/>
        <v>0</v>
      </c>
      <c r="EB13" s="25">
        <f t="shared" ca="1" si="108"/>
        <v>0</v>
      </c>
      <c r="EC13" s="25">
        <f t="shared" ca="1" si="108"/>
        <v>0</v>
      </c>
      <c r="ED13" s="25">
        <f t="shared" ca="1" si="108"/>
        <v>0</v>
      </c>
      <c r="EE13" s="25">
        <f t="shared" ca="1" si="109"/>
        <v>0</v>
      </c>
      <c r="EF13" s="25">
        <f t="shared" ca="1" si="109"/>
        <v>0</v>
      </c>
      <c r="EG13" s="25">
        <f t="shared" ca="1" si="109"/>
        <v>0</v>
      </c>
      <c r="EH13" s="25">
        <f t="shared" ca="1" si="109"/>
        <v>0</v>
      </c>
      <c r="EI13" s="25">
        <f t="shared" ca="1" si="109"/>
        <v>0</v>
      </c>
      <c r="EJ13" s="25">
        <f t="shared" ca="1" si="109"/>
        <v>0</v>
      </c>
      <c r="EK13" s="25">
        <f t="shared" ca="1" si="109"/>
        <v>0</v>
      </c>
      <c r="EL13" s="25">
        <f t="shared" ca="1" si="109"/>
        <v>0</v>
      </c>
      <c r="EM13" s="25">
        <f t="shared" ca="1" si="109"/>
        <v>0</v>
      </c>
      <c r="EN13" s="25">
        <f t="shared" ca="1" si="109"/>
        <v>0</v>
      </c>
      <c r="EO13" s="25">
        <f t="shared" ca="1" si="110"/>
        <v>0</v>
      </c>
      <c r="EP13" s="25">
        <f t="shared" ca="1" si="110"/>
        <v>0</v>
      </c>
      <c r="EQ13" s="25">
        <f t="shared" ca="1" si="110"/>
        <v>0</v>
      </c>
      <c r="ER13" s="25">
        <f t="shared" ca="1" si="110"/>
        <v>0</v>
      </c>
      <c r="ES13" s="25">
        <f t="shared" ca="1" si="110"/>
        <v>0</v>
      </c>
      <c r="ET13" s="25">
        <f t="shared" ca="1" si="110"/>
        <v>0</v>
      </c>
      <c r="EU13" s="25">
        <f t="shared" ca="1" si="110"/>
        <v>0</v>
      </c>
      <c r="EV13" s="25">
        <f t="shared" ca="1" si="110"/>
        <v>0</v>
      </c>
      <c r="EW13" s="25">
        <f t="shared" ca="1" si="110"/>
        <v>0</v>
      </c>
      <c r="EX13" s="25">
        <f t="shared" ca="1" si="110"/>
        <v>0</v>
      </c>
      <c r="EY13" s="25">
        <f t="shared" ca="1" si="111"/>
        <v>0</v>
      </c>
      <c r="EZ13" s="25">
        <f t="shared" ca="1" si="111"/>
        <v>0</v>
      </c>
      <c r="FA13" s="25">
        <f t="shared" ca="1" si="111"/>
        <v>0</v>
      </c>
      <c r="FB13" s="25">
        <f t="shared" ca="1" si="111"/>
        <v>0</v>
      </c>
      <c r="FC13" s="25">
        <f t="shared" ca="1" si="111"/>
        <v>0</v>
      </c>
      <c r="FD13" s="25">
        <f t="shared" ca="1" si="111"/>
        <v>0</v>
      </c>
      <c r="FE13" s="25">
        <f t="shared" ca="1" si="111"/>
        <v>0</v>
      </c>
      <c r="FF13" s="25">
        <f t="shared" ca="1" si="111"/>
        <v>0</v>
      </c>
      <c r="FG13" s="25">
        <f t="shared" ca="1" si="111"/>
        <v>0</v>
      </c>
      <c r="FH13" s="25">
        <f t="shared" ca="1" si="111"/>
        <v>0</v>
      </c>
      <c r="FI13" s="25">
        <f t="shared" ca="1" si="111"/>
        <v>0</v>
      </c>
      <c r="FJ13" s="25">
        <f t="shared" ca="1" si="111"/>
        <v>0</v>
      </c>
      <c r="FL13" s="25">
        <f ca="1">IF(OR(FL$9="",FL$10=""),"",MAX(OFFSET($FS13,0,FL$4-1,1,FL$5-FL$4+1)))</f>
        <v>0</v>
      </c>
      <c r="FM13" s="25">
        <f t="shared" ca="1" si="112"/>
        <v>0</v>
      </c>
      <c r="FN13" s="25">
        <f t="shared" ca="1" si="112"/>
        <v>0</v>
      </c>
      <c r="FO13" s="25">
        <f t="shared" ca="1" si="112"/>
        <v>0</v>
      </c>
      <c r="FP13" s="25">
        <f t="shared" ca="1" si="112"/>
        <v>0</v>
      </c>
      <c r="FQ13" s="25">
        <f t="shared" ca="1" si="112"/>
        <v>0</v>
      </c>
      <c r="FS13" s="25">
        <f t="shared" ca="1" si="113"/>
        <v>0</v>
      </c>
      <c r="FT13" s="25">
        <f t="shared" ca="1" si="113"/>
        <v>0</v>
      </c>
      <c r="FU13" s="25">
        <f t="shared" ca="1" si="113"/>
        <v>0</v>
      </c>
      <c r="FV13" s="25">
        <f t="shared" ca="1" si="113"/>
        <v>0</v>
      </c>
      <c r="FW13" s="25">
        <f t="shared" ca="1" si="113"/>
        <v>0</v>
      </c>
      <c r="FX13" s="25">
        <f t="shared" ca="1" si="113"/>
        <v>0</v>
      </c>
      <c r="FY13" s="25">
        <f t="shared" ca="1" si="113"/>
        <v>0</v>
      </c>
      <c r="FZ13" s="25">
        <f t="shared" ca="1" si="113"/>
        <v>0</v>
      </c>
      <c r="GA13" s="25">
        <f t="shared" ca="1" si="113"/>
        <v>0</v>
      </c>
      <c r="GB13" s="25">
        <f t="shared" ca="1" si="113"/>
        <v>0</v>
      </c>
      <c r="GC13" s="25">
        <f t="shared" ca="1" si="114"/>
        <v>0</v>
      </c>
      <c r="GD13" s="25">
        <f t="shared" ca="1" si="114"/>
        <v>0</v>
      </c>
      <c r="GE13" s="25">
        <f t="shared" ca="1" si="114"/>
        <v>0</v>
      </c>
      <c r="GF13" s="25">
        <f t="shared" ca="1" si="114"/>
        <v>0</v>
      </c>
      <c r="GG13" s="25">
        <f t="shared" ca="1" si="114"/>
        <v>0</v>
      </c>
      <c r="GH13" s="25">
        <f t="shared" ca="1" si="114"/>
        <v>0</v>
      </c>
      <c r="GI13" s="25">
        <f t="shared" ca="1" si="114"/>
        <v>0</v>
      </c>
      <c r="GJ13" s="25">
        <f t="shared" ca="1" si="114"/>
        <v>0</v>
      </c>
      <c r="GK13" s="25">
        <f t="shared" ca="1" si="114"/>
        <v>0</v>
      </c>
      <c r="GL13" s="25">
        <f t="shared" ca="1" si="114"/>
        <v>0</v>
      </c>
      <c r="GM13" s="25">
        <f t="shared" ca="1" si="115"/>
        <v>0</v>
      </c>
      <c r="GN13" s="25">
        <f t="shared" ca="1" si="115"/>
        <v>0</v>
      </c>
      <c r="GO13" s="25">
        <f t="shared" ca="1" si="115"/>
        <v>0</v>
      </c>
      <c r="GP13" s="25">
        <f t="shared" ca="1" si="115"/>
        <v>0</v>
      </c>
      <c r="GQ13" s="25">
        <f t="shared" ca="1" si="115"/>
        <v>0</v>
      </c>
      <c r="GR13" s="25">
        <f t="shared" ca="1" si="115"/>
        <v>0</v>
      </c>
      <c r="GS13" s="25">
        <f t="shared" ca="1" si="115"/>
        <v>0</v>
      </c>
      <c r="GT13" s="25">
        <f t="shared" ca="1" si="115"/>
        <v>0</v>
      </c>
      <c r="GU13" s="25">
        <f t="shared" ca="1" si="115"/>
        <v>0</v>
      </c>
      <c r="GV13" s="25">
        <f t="shared" ca="1" si="115"/>
        <v>0</v>
      </c>
      <c r="GW13" s="25">
        <f t="shared" ca="1" si="116"/>
        <v>0</v>
      </c>
      <c r="GX13" s="25">
        <f t="shared" ca="1" si="116"/>
        <v>0</v>
      </c>
      <c r="GY13" s="25">
        <f t="shared" ca="1" si="116"/>
        <v>0</v>
      </c>
      <c r="GZ13" s="25">
        <f t="shared" ca="1" si="116"/>
        <v>0</v>
      </c>
      <c r="HA13" s="25">
        <f t="shared" ca="1" si="116"/>
        <v>0</v>
      </c>
      <c r="HB13" s="25">
        <f t="shared" ca="1" si="116"/>
        <v>0</v>
      </c>
      <c r="HC13" s="25">
        <f t="shared" ca="1" si="116"/>
        <v>0</v>
      </c>
      <c r="HD13" s="25">
        <f t="shared" ca="1" si="116"/>
        <v>0</v>
      </c>
      <c r="HE13" s="25">
        <f t="shared" ca="1" si="116"/>
        <v>0</v>
      </c>
      <c r="HF13" s="25">
        <f t="shared" ca="1" si="116"/>
        <v>0</v>
      </c>
      <c r="HG13" s="25">
        <f t="shared" ca="1" si="117"/>
        <v>0</v>
      </c>
      <c r="HH13" s="25">
        <f t="shared" ca="1" si="117"/>
        <v>0</v>
      </c>
      <c r="HI13" s="25">
        <f t="shared" ca="1" si="117"/>
        <v>0</v>
      </c>
      <c r="HJ13" s="25">
        <f t="shared" ca="1" si="117"/>
        <v>0</v>
      </c>
      <c r="HK13" s="25">
        <f t="shared" ca="1" si="117"/>
        <v>0</v>
      </c>
      <c r="HL13" s="25">
        <f t="shared" ca="1" si="117"/>
        <v>0</v>
      </c>
      <c r="HM13" s="25">
        <f t="shared" ca="1" si="117"/>
        <v>0</v>
      </c>
      <c r="HN13" s="25">
        <f t="shared" ca="1" si="117"/>
        <v>0</v>
      </c>
      <c r="HO13" s="25">
        <f t="shared" ca="1" si="117"/>
        <v>0</v>
      </c>
      <c r="HP13" s="25">
        <f t="shared" ca="1" si="117"/>
        <v>0</v>
      </c>
      <c r="HQ13" s="25">
        <f t="shared" ca="1" si="118"/>
        <v>0</v>
      </c>
      <c r="HR13" s="25">
        <f t="shared" ca="1" si="118"/>
        <v>0</v>
      </c>
      <c r="HS13" s="25">
        <f t="shared" ca="1" si="118"/>
        <v>0</v>
      </c>
      <c r="HT13" s="25">
        <f t="shared" ca="1" si="118"/>
        <v>0</v>
      </c>
      <c r="HU13" s="25">
        <f t="shared" ca="1" si="118"/>
        <v>0</v>
      </c>
      <c r="HV13" s="25">
        <f t="shared" ca="1" si="118"/>
        <v>0</v>
      </c>
      <c r="HW13" s="25">
        <f t="shared" ca="1" si="118"/>
        <v>0</v>
      </c>
      <c r="HX13" s="25">
        <f t="shared" ca="1" si="118"/>
        <v>0</v>
      </c>
      <c r="HY13" s="25">
        <f t="shared" ca="1" si="118"/>
        <v>0</v>
      </c>
      <c r="HZ13" s="25">
        <f t="shared" ca="1" si="118"/>
        <v>0</v>
      </c>
      <c r="IA13" s="25">
        <f t="shared" ca="1" si="119"/>
        <v>0</v>
      </c>
      <c r="IB13" s="25">
        <f t="shared" ca="1" si="119"/>
        <v>0</v>
      </c>
      <c r="IC13" s="25">
        <f t="shared" ca="1" si="119"/>
        <v>0</v>
      </c>
      <c r="ID13" s="25">
        <f t="shared" ca="1" si="119"/>
        <v>0</v>
      </c>
      <c r="IE13" s="25">
        <f t="shared" ca="1" si="119"/>
        <v>0</v>
      </c>
      <c r="IF13" s="25">
        <f t="shared" ca="1" si="119"/>
        <v>0</v>
      </c>
      <c r="IG13" s="25">
        <f t="shared" ca="1" si="119"/>
        <v>0</v>
      </c>
      <c r="IH13" s="25">
        <f t="shared" ca="1" si="119"/>
        <v>0</v>
      </c>
      <c r="II13" s="25">
        <f t="shared" ca="1" si="119"/>
        <v>0</v>
      </c>
      <c r="IJ13" s="25">
        <f t="shared" ca="1" si="119"/>
        <v>0</v>
      </c>
      <c r="IK13" s="25">
        <f t="shared" ca="1" si="119"/>
        <v>0</v>
      </c>
      <c r="IL13" s="25">
        <f t="shared" ca="1" si="119"/>
        <v>0</v>
      </c>
    </row>
    <row r="14" spans="2:247" ht="15" customHeight="1">
      <c r="C14" s="167"/>
      <c r="D14" s="167"/>
      <c r="E14" s="167"/>
      <c r="F14" s="167"/>
      <c r="G14" s="167"/>
    </row>
    <row r="15" spans="2:247" ht="15" customHeight="1">
      <c r="C15" s="326" t="s">
        <v>423</v>
      </c>
      <c r="D15" s="311"/>
      <c r="E15" s="311"/>
      <c r="F15" s="173"/>
      <c r="G15" s="174"/>
      <c r="H15" s="25">
        <f ca="1">IF(OR(H$9="",H$10=""),"",SUM(OFFSET($O15,0,H$4-1,1,H$5-H$4+1)))</f>
        <v>112.41500000000001</v>
      </c>
      <c r="I15" s="25">
        <f t="shared" ca="1" si="96"/>
        <v>7223.7667575743035</v>
      </c>
      <c r="J15" s="25">
        <f t="shared" ca="1" si="96"/>
        <v>7375.2786133686122</v>
      </c>
      <c r="K15" s="25">
        <f t="shared" ca="1" si="96"/>
        <v>0</v>
      </c>
      <c r="L15" s="25">
        <f t="shared" ca="1" si="96"/>
        <v>0</v>
      </c>
      <c r="M15" s="25">
        <f t="shared" ca="1" si="96"/>
        <v>0</v>
      </c>
      <c r="O15" s="25">
        <f ca="1">IF(O$10="","",SUM(O$12,O$13))</f>
        <v>11.909000000000001</v>
      </c>
      <c r="P15" s="25">
        <f t="shared" ref="P15:CA15" ca="1" si="120">IF(P$10="","",SUM(P$12,P$13))</f>
        <v>3.702</v>
      </c>
      <c r="Q15" s="25">
        <f t="shared" ca="1" si="120"/>
        <v>37.790999999999997</v>
      </c>
      <c r="R15" s="25">
        <f t="shared" ca="1" si="120"/>
        <v>0</v>
      </c>
      <c r="S15" s="25">
        <f t="shared" ca="1" si="120"/>
        <v>26.114000000000001</v>
      </c>
      <c r="T15" s="25">
        <f t="shared" ca="1" si="120"/>
        <v>32.899000000000001</v>
      </c>
      <c r="U15" s="25">
        <f t="shared" ca="1" si="120"/>
        <v>0</v>
      </c>
      <c r="V15" s="25">
        <f t="shared" ca="1" si="120"/>
        <v>0</v>
      </c>
      <c r="W15" s="25">
        <f t="shared" ca="1" si="120"/>
        <v>0</v>
      </c>
      <c r="X15" s="25">
        <f t="shared" ca="1" si="120"/>
        <v>0</v>
      </c>
      <c r="Y15" s="25">
        <f t="shared" ca="1" si="120"/>
        <v>0</v>
      </c>
      <c r="Z15" s="25">
        <f t="shared" ca="1" si="120"/>
        <v>0</v>
      </c>
      <c r="AA15" s="25">
        <f t="shared" ca="1" si="120"/>
        <v>5198.7667575743035</v>
      </c>
      <c r="AB15" s="25">
        <f t="shared" ca="1" si="120"/>
        <v>0</v>
      </c>
      <c r="AC15" s="25">
        <f t="shared" ca="1" si="120"/>
        <v>0</v>
      </c>
      <c r="AD15" s="25">
        <f t="shared" ca="1" si="120"/>
        <v>0</v>
      </c>
      <c r="AE15" s="25">
        <f t="shared" ca="1" si="120"/>
        <v>0</v>
      </c>
      <c r="AF15" s="25">
        <f t="shared" ca="1" si="120"/>
        <v>2025</v>
      </c>
      <c r="AG15" s="25">
        <f t="shared" ca="1" si="120"/>
        <v>0</v>
      </c>
      <c r="AH15" s="25">
        <f t="shared" ca="1" si="120"/>
        <v>0</v>
      </c>
      <c r="AI15" s="25">
        <f t="shared" ca="1" si="120"/>
        <v>0</v>
      </c>
      <c r="AJ15" s="25">
        <f t="shared" ca="1" si="120"/>
        <v>0</v>
      </c>
      <c r="AK15" s="25">
        <f t="shared" ca="1" si="120"/>
        <v>0</v>
      </c>
      <c r="AL15" s="25">
        <f t="shared" ca="1" si="120"/>
        <v>0</v>
      </c>
      <c r="AM15" s="25">
        <f t="shared" ca="1" si="120"/>
        <v>7375.2786133686122</v>
      </c>
      <c r="AN15" s="25">
        <f t="shared" ca="1" si="120"/>
        <v>0</v>
      </c>
      <c r="AO15" s="25">
        <f t="shared" ca="1" si="120"/>
        <v>0</v>
      </c>
      <c r="AP15" s="25">
        <f t="shared" ca="1" si="120"/>
        <v>0</v>
      </c>
      <c r="AQ15" s="25">
        <f t="shared" ca="1" si="120"/>
        <v>0</v>
      </c>
      <c r="AR15" s="25">
        <f t="shared" ca="1" si="120"/>
        <v>0</v>
      </c>
      <c r="AS15" s="25">
        <f t="shared" ca="1" si="120"/>
        <v>0</v>
      </c>
      <c r="AT15" s="25">
        <f t="shared" ca="1" si="120"/>
        <v>0</v>
      </c>
      <c r="AU15" s="25">
        <f t="shared" ca="1" si="120"/>
        <v>0</v>
      </c>
      <c r="AV15" s="25">
        <f t="shared" ca="1" si="120"/>
        <v>0</v>
      </c>
      <c r="AW15" s="25">
        <f t="shared" ca="1" si="120"/>
        <v>0</v>
      </c>
      <c r="AX15" s="25">
        <f t="shared" ca="1" si="120"/>
        <v>0</v>
      </c>
      <c r="AY15" s="25">
        <f t="shared" ca="1" si="120"/>
        <v>0</v>
      </c>
      <c r="AZ15" s="25">
        <f t="shared" ca="1" si="120"/>
        <v>0</v>
      </c>
      <c r="BA15" s="25">
        <f t="shared" ca="1" si="120"/>
        <v>0</v>
      </c>
      <c r="BB15" s="25">
        <f t="shared" ca="1" si="120"/>
        <v>0</v>
      </c>
      <c r="BC15" s="25">
        <f t="shared" ca="1" si="120"/>
        <v>0</v>
      </c>
      <c r="BD15" s="25">
        <f t="shared" ca="1" si="120"/>
        <v>0</v>
      </c>
      <c r="BE15" s="25">
        <f t="shared" ca="1" si="120"/>
        <v>0</v>
      </c>
      <c r="BF15" s="25">
        <f t="shared" ca="1" si="120"/>
        <v>0</v>
      </c>
      <c r="BG15" s="25">
        <f t="shared" ca="1" si="120"/>
        <v>0</v>
      </c>
      <c r="BH15" s="25">
        <f t="shared" ca="1" si="120"/>
        <v>0</v>
      </c>
      <c r="BI15" s="25">
        <f t="shared" ca="1" si="120"/>
        <v>0</v>
      </c>
      <c r="BJ15" s="25">
        <f t="shared" ca="1" si="120"/>
        <v>0</v>
      </c>
      <c r="BK15" s="25">
        <f t="shared" ca="1" si="120"/>
        <v>0</v>
      </c>
      <c r="BL15" s="25">
        <f t="shared" ca="1" si="120"/>
        <v>0</v>
      </c>
      <c r="BM15" s="25">
        <f t="shared" ca="1" si="120"/>
        <v>0</v>
      </c>
      <c r="BN15" s="25">
        <f t="shared" ca="1" si="120"/>
        <v>0</v>
      </c>
      <c r="BO15" s="25">
        <f t="shared" ca="1" si="120"/>
        <v>0</v>
      </c>
      <c r="BP15" s="25">
        <f t="shared" ca="1" si="120"/>
        <v>0</v>
      </c>
      <c r="BQ15" s="25">
        <f t="shared" ca="1" si="120"/>
        <v>0</v>
      </c>
      <c r="BR15" s="25">
        <f t="shared" ca="1" si="120"/>
        <v>0</v>
      </c>
      <c r="BS15" s="25">
        <f t="shared" ca="1" si="120"/>
        <v>0</v>
      </c>
      <c r="BT15" s="25">
        <f t="shared" ca="1" si="120"/>
        <v>0</v>
      </c>
      <c r="BU15" s="25">
        <f t="shared" ca="1" si="120"/>
        <v>0</v>
      </c>
      <c r="BV15" s="25">
        <f t="shared" ca="1" si="120"/>
        <v>0</v>
      </c>
      <c r="BW15" s="25">
        <f t="shared" ca="1" si="120"/>
        <v>0</v>
      </c>
      <c r="BX15" s="25">
        <f t="shared" ca="1" si="120"/>
        <v>0</v>
      </c>
      <c r="BY15" s="25">
        <f t="shared" ca="1" si="120"/>
        <v>0</v>
      </c>
      <c r="BZ15" s="25">
        <f t="shared" ca="1" si="120"/>
        <v>0</v>
      </c>
      <c r="CA15" s="25">
        <f t="shared" ca="1" si="120"/>
        <v>0</v>
      </c>
      <c r="CB15" s="25">
        <f t="shared" ref="CB15:CH15" ca="1" si="121">IF(CB$10="","",SUM(CB$12,CB$13))</f>
        <v>0</v>
      </c>
      <c r="CC15" s="25">
        <f t="shared" ca="1" si="121"/>
        <v>0</v>
      </c>
      <c r="CD15" s="25">
        <f t="shared" ca="1" si="121"/>
        <v>0</v>
      </c>
      <c r="CE15" s="25">
        <f t="shared" ca="1" si="121"/>
        <v>0</v>
      </c>
      <c r="CF15" s="25">
        <f t="shared" ca="1" si="121"/>
        <v>0</v>
      </c>
      <c r="CG15" s="25">
        <f t="shared" ca="1" si="121"/>
        <v>0</v>
      </c>
      <c r="CH15" s="25">
        <f t="shared" ca="1" si="121"/>
        <v>0</v>
      </c>
      <c r="CJ15" s="25">
        <f t="shared" ca="1" si="104"/>
        <v>-502.90499999999997</v>
      </c>
      <c r="CK15" s="25">
        <f t="shared" ca="1" si="104"/>
        <v>0</v>
      </c>
      <c r="CL15" s="25">
        <f t="shared" ca="1" si="104"/>
        <v>0</v>
      </c>
      <c r="CM15" s="25">
        <f t="shared" ca="1" si="104"/>
        <v>0</v>
      </c>
      <c r="CN15" s="25">
        <f t="shared" ca="1" si="104"/>
        <v>0</v>
      </c>
      <c r="CO15" s="25">
        <f t="shared" ca="1" si="104"/>
        <v>0</v>
      </c>
      <c r="CQ15" s="25">
        <f t="shared" ref="CQ15:FB15" ca="1" si="122">IF(CQ$10="","",SUM(CQ$12,CQ$13))</f>
        <v>0</v>
      </c>
      <c r="CR15" s="25">
        <f t="shared" ca="1" si="122"/>
        <v>0</v>
      </c>
      <c r="CS15" s="25">
        <f t="shared" ca="1" si="122"/>
        <v>0</v>
      </c>
      <c r="CT15" s="25">
        <f t="shared" ca="1" si="122"/>
        <v>0</v>
      </c>
      <c r="CU15" s="25">
        <f t="shared" ca="1" si="122"/>
        <v>0</v>
      </c>
      <c r="CV15" s="25">
        <f t="shared" ca="1" si="122"/>
        <v>-502.90499999999997</v>
      </c>
      <c r="CW15" s="25">
        <f t="shared" ca="1" si="122"/>
        <v>0</v>
      </c>
      <c r="CX15" s="25">
        <f t="shared" ca="1" si="122"/>
        <v>0</v>
      </c>
      <c r="CY15" s="25">
        <f t="shared" ca="1" si="122"/>
        <v>0</v>
      </c>
      <c r="CZ15" s="25">
        <f t="shared" ca="1" si="122"/>
        <v>0</v>
      </c>
      <c r="DA15" s="25">
        <f t="shared" ca="1" si="122"/>
        <v>0</v>
      </c>
      <c r="DB15" s="25">
        <f t="shared" ca="1" si="122"/>
        <v>0</v>
      </c>
      <c r="DC15" s="25">
        <f t="shared" ca="1" si="122"/>
        <v>0</v>
      </c>
      <c r="DD15" s="25">
        <f t="shared" ca="1" si="122"/>
        <v>0</v>
      </c>
      <c r="DE15" s="25">
        <f t="shared" ca="1" si="122"/>
        <v>0</v>
      </c>
      <c r="DF15" s="25">
        <f t="shared" ca="1" si="122"/>
        <v>0</v>
      </c>
      <c r="DG15" s="25">
        <f t="shared" ca="1" si="122"/>
        <v>0</v>
      </c>
      <c r="DH15" s="25">
        <f t="shared" ca="1" si="122"/>
        <v>0</v>
      </c>
      <c r="DI15" s="25">
        <f t="shared" ca="1" si="122"/>
        <v>0</v>
      </c>
      <c r="DJ15" s="25">
        <f t="shared" ca="1" si="122"/>
        <v>0</v>
      </c>
      <c r="DK15" s="25">
        <f t="shared" ca="1" si="122"/>
        <v>0</v>
      </c>
      <c r="DL15" s="25">
        <f t="shared" ca="1" si="122"/>
        <v>0</v>
      </c>
      <c r="DM15" s="25">
        <f t="shared" ca="1" si="122"/>
        <v>0</v>
      </c>
      <c r="DN15" s="25">
        <f t="shared" ca="1" si="122"/>
        <v>0</v>
      </c>
      <c r="DO15" s="25">
        <f t="shared" ca="1" si="122"/>
        <v>0</v>
      </c>
      <c r="DP15" s="25">
        <f t="shared" ca="1" si="122"/>
        <v>0</v>
      </c>
      <c r="DQ15" s="25">
        <f t="shared" ca="1" si="122"/>
        <v>0</v>
      </c>
      <c r="DR15" s="25">
        <f t="shared" ca="1" si="122"/>
        <v>0</v>
      </c>
      <c r="DS15" s="25">
        <f t="shared" ca="1" si="122"/>
        <v>0</v>
      </c>
      <c r="DT15" s="25">
        <f t="shared" ca="1" si="122"/>
        <v>0</v>
      </c>
      <c r="DU15" s="25">
        <f t="shared" ca="1" si="122"/>
        <v>0</v>
      </c>
      <c r="DV15" s="25">
        <f t="shared" ca="1" si="122"/>
        <v>0</v>
      </c>
      <c r="DW15" s="25">
        <f t="shared" ca="1" si="122"/>
        <v>0</v>
      </c>
      <c r="DX15" s="25">
        <f t="shared" ca="1" si="122"/>
        <v>0</v>
      </c>
      <c r="DY15" s="25">
        <f t="shared" ca="1" si="122"/>
        <v>0</v>
      </c>
      <c r="DZ15" s="25">
        <f t="shared" ca="1" si="122"/>
        <v>0</v>
      </c>
      <c r="EA15" s="25">
        <f t="shared" ca="1" si="122"/>
        <v>0</v>
      </c>
      <c r="EB15" s="25">
        <f t="shared" ca="1" si="122"/>
        <v>0</v>
      </c>
      <c r="EC15" s="25">
        <f t="shared" ca="1" si="122"/>
        <v>0</v>
      </c>
      <c r="ED15" s="25">
        <f t="shared" ca="1" si="122"/>
        <v>0</v>
      </c>
      <c r="EE15" s="25">
        <f t="shared" ca="1" si="122"/>
        <v>0</v>
      </c>
      <c r="EF15" s="25">
        <f t="shared" ca="1" si="122"/>
        <v>0</v>
      </c>
      <c r="EG15" s="25">
        <f t="shared" ca="1" si="122"/>
        <v>0</v>
      </c>
      <c r="EH15" s="25">
        <f t="shared" ca="1" si="122"/>
        <v>0</v>
      </c>
      <c r="EI15" s="25">
        <f t="shared" ca="1" si="122"/>
        <v>0</v>
      </c>
      <c r="EJ15" s="25">
        <f t="shared" ca="1" si="122"/>
        <v>0</v>
      </c>
      <c r="EK15" s="25">
        <f t="shared" ca="1" si="122"/>
        <v>0</v>
      </c>
      <c r="EL15" s="25">
        <f t="shared" ca="1" si="122"/>
        <v>0</v>
      </c>
      <c r="EM15" s="25">
        <f t="shared" ca="1" si="122"/>
        <v>0</v>
      </c>
      <c r="EN15" s="25">
        <f t="shared" ca="1" si="122"/>
        <v>0</v>
      </c>
      <c r="EO15" s="25">
        <f t="shared" ca="1" si="122"/>
        <v>0</v>
      </c>
      <c r="EP15" s="25">
        <f t="shared" ca="1" si="122"/>
        <v>0</v>
      </c>
      <c r="EQ15" s="25">
        <f t="shared" ca="1" si="122"/>
        <v>0</v>
      </c>
      <c r="ER15" s="25">
        <f t="shared" ca="1" si="122"/>
        <v>0</v>
      </c>
      <c r="ES15" s="25">
        <f t="shared" ca="1" si="122"/>
        <v>0</v>
      </c>
      <c r="ET15" s="25">
        <f t="shared" ca="1" si="122"/>
        <v>0</v>
      </c>
      <c r="EU15" s="25">
        <f t="shared" ca="1" si="122"/>
        <v>0</v>
      </c>
      <c r="EV15" s="25">
        <f t="shared" ca="1" si="122"/>
        <v>0</v>
      </c>
      <c r="EW15" s="25">
        <f t="shared" ca="1" si="122"/>
        <v>0</v>
      </c>
      <c r="EX15" s="25">
        <f t="shared" ca="1" si="122"/>
        <v>0</v>
      </c>
      <c r="EY15" s="25">
        <f t="shared" ca="1" si="122"/>
        <v>0</v>
      </c>
      <c r="EZ15" s="25">
        <f t="shared" ca="1" si="122"/>
        <v>0</v>
      </c>
      <c r="FA15" s="25">
        <f t="shared" ca="1" si="122"/>
        <v>0</v>
      </c>
      <c r="FB15" s="25">
        <f t="shared" ca="1" si="122"/>
        <v>0</v>
      </c>
      <c r="FC15" s="25">
        <f t="shared" ref="FC15:FJ15" ca="1" si="123">IF(FC$10="","",SUM(FC$12,FC$13))</f>
        <v>0</v>
      </c>
      <c r="FD15" s="25">
        <f t="shared" ca="1" si="123"/>
        <v>0</v>
      </c>
      <c r="FE15" s="25">
        <f t="shared" ca="1" si="123"/>
        <v>0</v>
      </c>
      <c r="FF15" s="25">
        <f t="shared" ca="1" si="123"/>
        <v>0</v>
      </c>
      <c r="FG15" s="25">
        <f t="shared" ca="1" si="123"/>
        <v>0</v>
      </c>
      <c r="FH15" s="25">
        <f t="shared" ca="1" si="123"/>
        <v>0</v>
      </c>
      <c r="FI15" s="25">
        <f t="shared" ca="1" si="123"/>
        <v>0</v>
      </c>
      <c r="FJ15" s="25">
        <f t="shared" ca="1" si="123"/>
        <v>0</v>
      </c>
      <c r="FL15" s="25">
        <f ca="1">IF(OR(FL$9="",FL$10=""),"",MAX(OFFSET($FS15,0,FL$4-1,1,FL$5-FL$4+1)))</f>
        <v>493.21197000000001</v>
      </c>
      <c r="FM15" s="25">
        <f t="shared" ca="1" si="112"/>
        <v>0</v>
      </c>
      <c r="FN15" s="25">
        <f t="shared" ca="1" si="112"/>
        <v>0</v>
      </c>
      <c r="FO15" s="25">
        <f t="shared" ca="1" si="112"/>
        <v>0</v>
      </c>
      <c r="FP15" s="25">
        <f t="shared" ca="1" si="112"/>
        <v>0</v>
      </c>
      <c r="FQ15" s="25">
        <f t="shared" ca="1" si="112"/>
        <v>0</v>
      </c>
      <c r="FS15" s="25">
        <f t="shared" ref="FS15:ID15" ca="1" si="124">IF(FS$10="","",SUM(FS$12,FS$13))</f>
        <v>0</v>
      </c>
      <c r="FT15" s="25">
        <f t="shared" ca="1" si="124"/>
        <v>0</v>
      </c>
      <c r="FU15" s="25">
        <f t="shared" ca="1" si="124"/>
        <v>0</v>
      </c>
      <c r="FV15" s="25">
        <f t="shared" ca="1" si="124"/>
        <v>0</v>
      </c>
      <c r="FW15" s="25">
        <f t="shared" ca="1" si="124"/>
        <v>0</v>
      </c>
      <c r="FX15" s="25">
        <f t="shared" ca="1" si="124"/>
        <v>493.21197000000001</v>
      </c>
      <c r="FY15" s="25">
        <f t="shared" ca="1" si="124"/>
        <v>0</v>
      </c>
      <c r="FZ15" s="25">
        <f t="shared" ca="1" si="124"/>
        <v>0</v>
      </c>
      <c r="GA15" s="25">
        <f t="shared" ca="1" si="124"/>
        <v>0</v>
      </c>
      <c r="GB15" s="25">
        <f t="shared" ca="1" si="124"/>
        <v>0</v>
      </c>
      <c r="GC15" s="25">
        <f t="shared" ca="1" si="124"/>
        <v>0</v>
      </c>
      <c r="GD15" s="25">
        <f t="shared" ca="1" si="124"/>
        <v>0</v>
      </c>
      <c r="GE15" s="25">
        <f t="shared" ca="1" si="124"/>
        <v>0</v>
      </c>
      <c r="GF15" s="25">
        <f t="shared" ca="1" si="124"/>
        <v>0</v>
      </c>
      <c r="GG15" s="25">
        <f t="shared" ca="1" si="124"/>
        <v>0</v>
      </c>
      <c r="GH15" s="25">
        <f t="shared" ca="1" si="124"/>
        <v>0</v>
      </c>
      <c r="GI15" s="25">
        <f t="shared" ca="1" si="124"/>
        <v>0</v>
      </c>
      <c r="GJ15" s="25">
        <f t="shared" ca="1" si="124"/>
        <v>0</v>
      </c>
      <c r="GK15" s="25">
        <f t="shared" ca="1" si="124"/>
        <v>0</v>
      </c>
      <c r="GL15" s="25">
        <f t="shared" ca="1" si="124"/>
        <v>0</v>
      </c>
      <c r="GM15" s="25">
        <f t="shared" ca="1" si="124"/>
        <v>0</v>
      </c>
      <c r="GN15" s="25">
        <f t="shared" ca="1" si="124"/>
        <v>0</v>
      </c>
      <c r="GO15" s="25">
        <f t="shared" ca="1" si="124"/>
        <v>0</v>
      </c>
      <c r="GP15" s="25">
        <f t="shared" ca="1" si="124"/>
        <v>0</v>
      </c>
      <c r="GQ15" s="25">
        <f t="shared" ca="1" si="124"/>
        <v>0</v>
      </c>
      <c r="GR15" s="25">
        <f t="shared" ca="1" si="124"/>
        <v>0</v>
      </c>
      <c r="GS15" s="25">
        <f t="shared" ca="1" si="124"/>
        <v>0</v>
      </c>
      <c r="GT15" s="25">
        <f t="shared" ca="1" si="124"/>
        <v>0</v>
      </c>
      <c r="GU15" s="25">
        <f t="shared" ca="1" si="124"/>
        <v>0</v>
      </c>
      <c r="GV15" s="25">
        <f t="shared" ca="1" si="124"/>
        <v>0</v>
      </c>
      <c r="GW15" s="25">
        <f t="shared" ca="1" si="124"/>
        <v>0</v>
      </c>
      <c r="GX15" s="25">
        <f t="shared" ca="1" si="124"/>
        <v>0</v>
      </c>
      <c r="GY15" s="25">
        <f t="shared" ca="1" si="124"/>
        <v>0</v>
      </c>
      <c r="GZ15" s="25">
        <f t="shared" ca="1" si="124"/>
        <v>0</v>
      </c>
      <c r="HA15" s="25">
        <f t="shared" ca="1" si="124"/>
        <v>0</v>
      </c>
      <c r="HB15" s="25">
        <f t="shared" ca="1" si="124"/>
        <v>0</v>
      </c>
      <c r="HC15" s="25">
        <f t="shared" ca="1" si="124"/>
        <v>0</v>
      </c>
      <c r="HD15" s="25">
        <f t="shared" ca="1" si="124"/>
        <v>0</v>
      </c>
      <c r="HE15" s="25">
        <f t="shared" ca="1" si="124"/>
        <v>0</v>
      </c>
      <c r="HF15" s="25">
        <f t="shared" ca="1" si="124"/>
        <v>0</v>
      </c>
      <c r="HG15" s="25">
        <f t="shared" ca="1" si="124"/>
        <v>0</v>
      </c>
      <c r="HH15" s="25">
        <f t="shared" ca="1" si="124"/>
        <v>0</v>
      </c>
      <c r="HI15" s="25">
        <f t="shared" ca="1" si="124"/>
        <v>0</v>
      </c>
      <c r="HJ15" s="25">
        <f t="shared" ca="1" si="124"/>
        <v>0</v>
      </c>
      <c r="HK15" s="25">
        <f t="shared" ca="1" si="124"/>
        <v>0</v>
      </c>
      <c r="HL15" s="25">
        <f t="shared" ca="1" si="124"/>
        <v>0</v>
      </c>
      <c r="HM15" s="25">
        <f t="shared" ca="1" si="124"/>
        <v>0</v>
      </c>
      <c r="HN15" s="25">
        <f t="shared" ca="1" si="124"/>
        <v>0</v>
      </c>
      <c r="HO15" s="25">
        <f t="shared" ca="1" si="124"/>
        <v>0</v>
      </c>
      <c r="HP15" s="25">
        <f t="shared" ca="1" si="124"/>
        <v>0</v>
      </c>
      <c r="HQ15" s="25">
        <f t="shared" ca="1" si="124"/>
        <v>0</v>
      </c>
      <c r="HR15" s="25">
        <f t="shared" ca="1" si="124"/>
        <v>0</v>
      </c>
      <c r="HS15" s="25">
        <f t="shared" ca="1" si="124"/>
        <v>0</v>
      </c>
      <c r="HT15" s="25">
        <f t="shared" ca="1" si="124"/>
        <v>0</v>
      </c>
      <c r="HU15" s="25">
        <f t="shared" ca="1" si="124"/>
        <v>0</v>
      </c>
      <c r="HV15" s="25">
        <f t="shared" ca="1" si="124"/>
        <v>0</v>
      </c>
      <c r="HW15" s="25">
        <f t="shared" ca="1" si="124"/>
        <v>0</v>
      </c>
      <c r="HX15" s="25">
        <f t="shared" ca="1" si="124"/>
        <v>0</v>
      </c>
      <c r="HY15" s="25">
        <f t="shared" ca="1" si="124"/>
        <v>0</v>
      </c>
      <c r="HZ15" s="25">
        <f t="shared" ca="1" si="124"/>
        <v>0</v>
      </c>
      <c r="IA15" s="25">
        <f t="shared" ca="1" si="124"/>
        <v>0</v>
      </c>
      <c r="IB15" s="25">
        <f t="shared" ca="1" si="124"/>
        <v>0</v>
      </c>
      <c r="IC15" s="25">
        <f t="shared" ca="1" si="124"/>
        <v>0</v>
      </c>
      <c r="ID15" s="25">
        <f t="shared" ca="1" si="124"/>
        <v>0</v>
      </c>
      <c r="IE15" s="25">
        <f t="shared" ref="IE15:IL15" ca="1" si="125">IF(IE$10="","",SUM(IE$12,IE$13))</f>
        <v>0</v>
      </c>
      <c r="IF15" s="25">
        <f t="shared" ca="1" si="125"/>
        <v>0</v>
      </c>
      <c r="IG15" s="25">
        <f t="shared" ca="1" si="125"/>
        <v>0</v>
      </c>
      <c r="IH15" s="25">
        <f t="shared" ca="1" si="125"/>
        <v>0</v>
      </c>
      <c r="II15" s="25">
        <f t="shared" ca="1" si="125"/>
        <v>0</v>
      </c>
      <c r="IJ15" s="25">
        <f t="shared" ca="1" si="125"/>
        <v>0</v>
      </c>
      <c r="IK15" s="25">
        <f t="shared" ca="1" si="125"/>
        <v>0</v>
      </c>
      <c r="IL15" s="25">
        <f t="shared" ca="1" si="125"/>
        <v>0</v>
      </c>
    </row>
    <row r="17" spans="3:246" ht="15" customHeight="1">
      <c r="C17" s="37" t="str">
        <f>'5_DA_ACTIVOS_FIJOS'!C17</f>
        <v>MATERIALES</v>
      </c>
      <c r="D17" s="37" t="str">
        <f>'5_DA_ACTIVOS_FIJOS'!D17</f>
        <v>MEJORAS EN PROP. ARRENDADAS</v>
      </c>
      <c r="E17" s="325"/>
      <c r="F17" s="325"/>
      <c r="G17" s="175"/>
      <c r="H17" s="25">
        <f t="shared" ref="H17:M28" ca="1" si="126">IF(OR(H$9="",H$10=""),"",SUM(OFFSET($O17,0,H$4-1,1,H$5-H$4+1)))</f>
        <v>0</v>
      </c>
      <c r="I17" s="25">
        <f t="shared" ca="1" si="126"/>
        <v>0</v>
      </c>
      <c r="J17" s="25">
        <f t="shared" ca="1" si="126"/>
        <v>0</v>
      </c>
      <c r="K17" s="25">
        <f t="shared" ca="1" si="126"/>
        <v>0</v>
      </c>
      <c r="L17" s="25">
        <f t="shared" ca="1" si="126"/>
        <v>0</v>
      </c>
      <c r="M17" s="25">
        <f t="shared" ca="1" si="126"/>
        <v>0</v>
      </c>
      <c r="O17" s="222">
        <v>0</v>
      </c>
      <c r="P17" s="222">
        <v>0</v>
      </c>
      <c r="Q17" s="222">
        <v>0</v>
      </c>
      <c r="R17" s="222">
        <v>0</v>
      </c>
      <c r="S17" s="222">
        <v>0</v>
      </c>
      <c r="T17" s="222">
        <v>0</v>
      </c>
      <c r="U17" s="222">
        <v>0</v>
      </c>
      <c r="V17" s="222">
        <v>0</v>
      </c>
      <c r="W17" s="222">
        <v>0</v>
      </c>
      <c r="X17" s="222">
        <v>0</v>
      </c>
      <c r="Y17" s="222">
        <v>0</v>
      </c>
      <c r="Z17" s="222">
        <v>0</v>
      </c>
      <c r="AA17" s="222">
        <v>0</v>
      </c>
      <c r="AB17" s="222">
        <v>0</v>
      </c>
      <c r="AC17" s="222">
        <v>0</v>
      </c>
      <c r="AD17" s="222">
        <v>0</v>
      </c>
      <c r="AE17" s="222">
        <v>0</v>
      </c>
      <c r="AF17" s="222">
        <v>0</v>
      </c>
      <c r="AG17" s="222">
        <v>0</v>
      </c>
      <c r="AH17" s="222">
        <v>0</v>
      </c>
      <c r="AI17" s="222">
        <v>0</v>
      </c>
      <c r="AJ17" s="222">
        <v>0</v>
      </c>
      <c r="AK17" s="222">
        <v>0</v>
      </c>
      <c r="AL17" s="222">
        <v>0</v>
      </c>
      <c r="AM17" s="222">
        <v>0</v>
      </c>
      <c r="AN17" s="222">
        <v>0</v>
      </c>
      <c r="AO17" s="222">
        <v>0</v>
      </c>
      <c r="AP17" s="222">
        <v>0</v>
      </c>
      <c r="AQ17" s="222">
        <v>0</v>
      </c>
      <c r="AR17" s="222">
        <v>0</v>
      </c>
      <c r="AS17" s="222">
        <v>0</v>
      </c>
      <c r="AT17" s="222">
        <v>0</v>
      </c>
      <c r="AU17" s="222">
        <v>0</v>
      </c>
      <c r="AV17" s="222">
        <v>0</v>
      </c>
      <c r="AW17" s="222">
        <v>0</v>
      </c>
      <c r="AX17" s="222">
        <v>0</v>
      </c>
      <c r="AY17" s="222">
        <v>0</v>
      </c>
      <c r="AZ17" s="222">
        <v>0</v>
      </c>
      <c r="BA17" s="222">
        <v>0</v>
      </c>
      <c r="BB17" s="222">
        <v>0</v>
      </c>
      <c r="BC17" s="222">
        <v>0</v>
      </c>
      <c r="BD17" s="222">
        <v>0</v>
      </c>
      <c r="BE17" s="222">
        <v>0</v>
      </c>
      <c r="BF17" s="222">
        <v>0</v>
      </c>
      <c r="BG17" s="222">
        <v>0</v>
      </c>
      <c r="BH17" s="222">
        <v>0</v>
      </c>
      <c r="BI17" s="222">
        <v>0</v>
      </c>
      <c r="BJ17" s="222">
        <v>0</v>
      </c>
      <c r="BK17" s="222">
        <v>0</v>
      </c>
      <c r="BL17" s="222">
        <v>0</v>
      </c>
      <c r="BM17" s="222">
        <v>0</v>
      </c>
      <c r="BN17" s="222">
        <v>0</v>
      </c>
      <c r="BO17" s="222">
        <v>0</v>
      </c>
      <c r="BP17" s="222">
        <v>0</v>
      </c>
      <c r="BQ17" s="222">
        <v>0</v>
      </c>
      <c r="BR17" s="222">
        <v>0</v>
      </c>
      <c r="BS17" s="222">
        <v>0</v>
      </c>
      <c r="BT17" s="222">
        <v>0</v>
      </c>
      <c r="BU17" s="222">
        <v>0</v>
      </c>
      <c r="BV17" s="222">
        <v>0</v>
      </c>
      <c r="BW17" s="222">
        <v>0</v>
      </c>
      <c r="BX17" s="222">
        <v>0</v>
      </c>
      <c r="BY17" s="222">
        <v>0</v>
      </c>
      <c r="BZ17" s="222">
        <v>0</v>
      </c>
      <c r="CA17" s="222">
        <v>0</v>
      </c>
      <c r="CB17" s="222">
        <v>0</v>
      </c>
      <c r="CC17" s="222">
        <v>0</v>
      </c>
      <c r="CD17" s="222">
        <v>0</v>
      </c>
      <c r="CE17" s="222">
        <v>0</v>
      </c>
      <c r="CF17" s="222">
        <v>0</v>
      </c>
      <c r="CG17" s="222">
        <v>0</v>
      </c>
      <c r="CH17" s="222">
        <v>0</v>
      </c>
      <c r="CJ17" s="25">
        <f t="shared" ref="CJ17:CO28" ca="1" si="127">IF(OR(CJ$9="",CJ$10=""),"",SUM(OFFSET($CQ17,0,CJ$4-1,1,CJ$5-CJ$4+1)))</f>
        <v>0</v>
      </c>
      <c r="CK17" s="25">
        <f t="shared" ca="1" si="127"/>
        <v>0</v>
      </c>
      <c r="CL17" s="25">
        <f t="shared" ca="1" si="127"/>
        <v>0</v>
      </c>
      <c r="CM17" s="25">
        <f t="shared" ca="1" si="127"/>
        <v>0</v>
      </c>
      <c r="CN17" s="25">
        <f t="shared" ca="1" si="127"/>
        <v>0</v>
      </c>
      <c r="CO17" s="25">
        <f t="shared" ca="1" si="127"/>
        <v>0</v>
      </c>
      <c r="CQ17" s="222">
        <v>0</v>
      </c>
      <c r="CR17" s="222">
        <v>0</v>
      </c>
      <c r="CS17" s="222">
        <v>0</v>
      </c>
      <c r="CT17" s="222">
        <v>0</v>
      </c>
      <c r="CU17" s="222">
        <v>0</v>
      </c>
      <c r="CV17" s="222">
        <v>0</v>
      </c>
      <c r="CW17" s="222">
        <v>0</v>
      </c>
      <c r="CX17" s="222">
        <v>0</v>
      </c>
      <c r="CY17" s="222">
        <v>0</v>
      </c>
      <c r="CZ17" s="222">
        <v>0</v>
      </c>
      <c r="DA17" s="222">
        <v>0</v>
      </c>
      <c r="DB17" s="222">
        <v>0</v>
      </c>
      <c r="DC17" s="222">
        <v>0</v>
      </c>
      <c r="DD17" s="222">
        <v>0</v>
      </c>
      <c r="DE17" s="222">
        <v>0</v>
      </c>
      <c r="DF17" s="222">
        <v>0</v>
      </c>
      <c r="DG17" s="222">
        <v>0</v>
      </c>
      <c r="DH17" s="222">
        <v>0</v>
      </c>
      <c r="DI17" s="222">
        <v>0</v>
      </c>
      <c r="DJ17" s="222">
        <v>0</v>
      </c>
      <c r="DK17" s="222">
        <v>0</v>
      </c>
      <c r="DL17" s="222">
        <v>0</v>
      </c>
      <c r="DM17" s="222">
        <v>0</v>
      </c>
      <c r="DN17" s="222">
        <v>0</v>
      </c>
      <c r="DO17" s="222">
        <v>0</v>
      </c>
      <c r="DP17" s="222">
        <v>0</v>
      </c>
      <c r="DQ17" s="222">
        <v>0</v>
      </c>
      <c r="DR17" s="222">
        <v>0</v>
      </c>
      <c r="DS17" s="222">
        <v>0</v>
      </c>
      <c r="DT17" s="222">
        <v>0</v>
      </c>
      <c r="DU17" s="222">
        <v>0</v>
      </c>
      <c r="DV17" s="222">
        <v>0</v>
      </c>
      <c r="DW17" s="222">
        <v>0</v>
      </c>
      <c r="DX17" s="222">
        <v>0</v>
      </c>
      <c r="DY17" s="222">
        <v>0</v>
      </c>
      <c r="DZ17" s="222">
        <v>0</v>
      </c>
      <c r="EA17" s="222">
        <v>0</v>
      </c>
      <c r="EB17" s="222">
        <v>0</v>
      </c>
      <c r="EC17" s="222">
        <v>0</v>
      </c>
      <c r="ED17" s="222">
        <v>0</v>
      </c>
      <c r="EE17" s="222">
        <v>0</v>
      </c>
      <c r="EF17" s="222">
        <v>0</v>
      </c>
      <c r="EG17" s="222">
        <v>0</v>
      </c>
      <c r="EH17" s="222">
        <v>0</v>
      </c>
      <c r="EI17" s="222">
        <v>0</v>
      </c>
      <c r="EJ17" s="222">
        <v>0</v>
      </c>
      <c r="EK17" s="222">
        <v>0</v>
      </c>
      <c r="EL17" s="222">
        <v>0</v>
      </c>
      <c r="EM17" s="222">
        <v>0</v>
      </c>
      <c r="EN17" s="222">
        <v>0</v>
      </c>
      <c r="EO17" s="222">
        <v>0</v>
      </c>
      <c r="EP17" s="222">
        <v>0</v>
      </c>
      <c r="EQ17" s="222">
        <v>0</v>
      </c>
      <c r="ER17" s="222">
        <v>0</v>
      </c>
      <c r="ES17" s="222">
        <v>0</v>
      </c>
      <c r="ET17" s="222">
        <v>0</v>
      </c>
      <c r="EU17" s="222">
        <v>0</v>
      </c>
      <c r="EV17" s="222">
        <v>0</v>
      </c>
      <c r="EW17" s="222">
        <v>0</v>
      </c>
      <c r="EX17" s="222">
        <v>0</v>
      </c>
      <c r="EY17" s="222">
        <v>0</v>
      </c>
      <c r="EZ17" s="222">
        <v>0</v>
      </c>
      <c r="FA17" s="222">
        <v>0</v>
      </c>
      <c r="FB17" s="222">
        <v>0</v>
      </c>
      <c r="FC17" s="222">
        <v>0</v>
      </c>
      <c r="FD17" s="222">
        <v>0</v>
      </c>
      <c r="FE17" s="222">
        <v>0</v>
      </c>
      <c r="FF17" s="222">
        <v>0</v>
      </c>
      <c r="FG17" s="222">
        <v>0</v>
      </c>
      <c r="FH17" s="222">
        <v>0</v>
      </c>
      <c r="FI17" s="222">
        <v>0</v>
      </c>
      <c r="FJ17" s="222">
        <v>0</v>
      </c>
      <c r="FL17" s="25">
        <f ca="1">IF(OR(FL$9="",FL$10=""),"",SUM(OFFSET($FS17,0,FL$4-1,1,FL$5-FL$4+1)))</f>
        <v>0</v>
      </c>
      <c r="FM17" s="25">
        <f t="shared" ref="FM17:FQ28" ca="1" si="128">IF(OR(FM$9="",FM$10=""),"",SUM(OFFSET($FS17,0,FM$4-1,1,FM$5-FM$4+1)))</f>
        <v>0</v>
      </c>
      <c r="FN17" s="25">
        <f t="shared" ca="1" si="128"/>
        <v>0</v>
      </c>
      <c r="FO17" s="25">
        <f t="shared" ca="1" si="128"/>
        <v>0</v>
      </c>
      <c r="FP17" s="25">
        <f t="shared" ca="1" si="128"/>
        <v>0</v>
      </c>
      <c r="FQ17" s="25">
        <f t="shared" ca="1" si="128"/>
        <v>0</v>
      </c>
      <c r="FS17" s="222">
        <v>0</v>
      </c>
      <c r="FT17" s="222">
        <v>0</v>
      </c>
      <c r="FU17" s="222">
        <v>0</v>
      </c>
      <c r="FV17" s="222">
        <v>0</v>
      </c>
      <c r="FW17" s="222">
        <v>0</v>
      </c>
      <c r="FX17" s="222">
        <v>0</v>
      </c>
      <c r="FY17" s="222">
        <v>0</v>
      </c>
      <c r="FZ17" s="222">
        <v>0</v>
      </c>
      <c r="GA17" s="222">
        <v>0</v>
      </c>
      <c r="GB17" s="222">
        <v>0</v>
      </c>
      <c r="GC17" s="222">
        <v>0</v>
      </c>
      <c r="GD17" s="222">
        <v>0</v>
      </c>
      <c r="GE17" s="222">
        <v>0</v>
      </c>
      <c r="GF17" s="222">
        <v>0</v>
      </c>
      <c r="GG17" s="222">
        <v>0</v>
      </c>
      <c r="GH17" s="222">
        <v>0</v>
      </c>
      <c r="GI17" s="222">
        <v>0</v>
      </c>
      <c r="GJ17" s="222">
        <v>0</v>
      </c>
      <c r="GK17" s="222">
        <v>0</v>
      </c>
      <c r="GL17" s="222">
        <v>0</v>
      </c>
      <c r="GM17" s="222">
        <v>0</v>
      </c>
      <c r="GN17" s="222">
        <v>0</v>
      </c>
      <c r="GO17" s="222">
        <v>0</v>
      </c>
      <c r="GP17" s="222">
        <v>0</v>
      </c>
      <c r="GQ17" s="222">
        <v>0</v>
      </c>
      <c r="GR17" s="222">
        <v>0</v>
      </c>
      <c r="GS17" s="222">
        <v>0</v>
      </c>
      <c r="GT17" s="222">
        <v>0</v>
      </c>
      <c r="GU17" s="222">
        <v>0</v>
      </c>
      <c r="GV17" s="222">
        <v>0</v>
      </c>
      <c r="GW17" s="222">
        <v>0</v>
      </c>
      <c r="GX17" s="222">
        <v>0</v>
      </c>
      <c r="GY17" s="222">
        <v>0</v>
      </c>
      <c r="GZ17" s="222">
        <v>0</v>
      </c>
      <c r="HA17" s="222">
        <v>0</v>
      </c>
      <c r="HB17" s="222">
        <v>0</v>
      </c>
      <c r="HC17" s="222">
        <v>0</v>
      </c>
      <c r="HD17" s="222">
        <v>0</v>
      </c>
      <c r="HE17" s="222">
        <v>0</v>
      </c>
      <c r="HF17" s="222">
        <v>0</v>
      </c>
      <c r="HG17" s="222">
        <v>0</v>
      </c>
      <c r="HH17" s="222">
        <v>0</v>
      </c>
      <c r="HI17" s="222">
        <v>0</v>
      </c>
      <c r="HJ17" s="222">
        <v>0</v>
      </c>
      <c r="HK17" s="222">
        <v>0</v>
      </c>
      <c r="HL17" s="222">
        <v>0</v>
      </c>
      <c r="HM17" s="222">
        <v>0</v>
      </c>
      <c r="HN17" s="222">
        <v>0</v>
      </c>
      <c r="HO17" s="222">
        <v>0</v>
      </c>
      <c r="HP17" s="222">
        <v>0</v>
      </c>
      <c r="HQ17" s="222">
        <v>0</v>
      </c>
      <c r="HR17" s="222">
        <v>0</v>
      </c>
      <c r="HS17" s="222">
        <v>0</v>
      </c>
      <c r="HT17" s="222">
        <v>0</v>
      </c>
      <c r="HU17" s="222">
        <v>0</v>
      </c>
      <c r="HV17" s="222">
        <v>0</v>
      </c>
      <c r="HW17" s="222">
        <v>0</v>
      </c>
      <c r="HX17" s="222">
        <v>0</v>
      </c>
      <c r="HY17" s="222">
        <v>0</v>
      </c>
      <c r="HZ17" s="222">
        <v>0</v>
      </c>
      <c r="IA17" s="222">
        <v>0</v>
      </c>
      <c r="IB17" s="222">
        <v>0</v>
      </c>
      <c r="IC17" s="222">
        <v>0</v>
      </c>
      <c r="ID17" s="222">
        <v>0</v>
      </c>
      <c r="IE17" s="222">
        <v>0</v>
      </c>
      <c r="IF17" s="222">
        <v>0</v>
      </c>
      <c r="IG17" s="222">
        <v>0</v>
      </c>
      <c r="IH17" s="222">
        <v>0</v>
      </c>
      <c r="II17" s="222">
        <v>0</v>
      </c>
      <c r="IJ17" s="222">
        <v>0</v>
      </c>
      <c r="IK17" s="222">
        <v>0</v>
      </c>
      <c r="IL17" s="222">
        <v>0</v>
      </c>
    </row>
    <row r="18" spans="3:246" ht="15" customHeight="1">
      <c r="C18" s="37" t="str">
        <f>'5_DA_ACTIVOS_FIJOS'!C18</f>
        <v>MATERIALES</v>
      </c>
      <c r="D18" s="37" t="str">
        <f>'5_DA_ACTIVOS_FIJOS'!D18</f>
        <v>MOBILIARIOS Y EQUIPOS</v>
      </c>
      <c r="E18" s="325"/>
      <c r="F18" s="325"/>
      <c r="G18" s="175"/>
      <c r="H18" s="25">
        <f t="shared" ca="1" si="126"/>
        <v>26</v>
      </c>
      <c r="I18" s="25">
        <f t="shared" ca="1" si="126"/>
        <v>0</v>
      </c>
      <c r="J18" s="25">
        <f t="shared" ca="1" si="126"/>
        <v>0</v>
      </c>
      <c r="K18" s="25">
        <f t="shared" ca="1" si="126"/>
        <v>0</v>
      </c>
      <c r="L18" s="25">
        <f t="shared" ca="1" si="126"/>
        <v>0</v>
      </c>
      <c r="M18" s="25">
        <f t="shared" ca="1" si="126"/>
        <v>0</v>
      </c>
      <c r="O18" s="222">
        <v>0</v>
      </c>
      <c r="P18" s="222">
        <v>0</v>
      </c>
      <c r="Q18" s="222">
        <v>26</v>
      </c>
      <c r="R18" s="222">
        <v>0</v>
      </c>
      <c r="S18" s="222">
        <v>0</v>
      </c>
      <c r="T18" s="222">
        <v>0</v>
      </c>
      <c r="U18" s="222">
        <v>0</v>
      </c>
      <c r="V18" s="222">
        <v>0</v>
      </c>
      <c r="W18" s="222">
        <v>0</v>
      </c>
      <c r="X18" s="222">
        <v>0</v>
      </c>
      <c r="Y18" s="222">
        <v>0</v>
      </c>
      <c r="Z18" s="222">
        <v>0</v>
      </c>
      <c r="AA18" s="222">
        <v>0</v>
      </c>
      <c r="AB18" s="222">
        <v>0</v>
      </c>
      <c r="AC18" s="222">
        <v>0</v>
      </c>
      <c r="AD18" s="222">
        <v>0</v>
      </c>
      <c r="AE18" s="222">
        <v>0</v>
      </c>
      <c r="AF18" s="222">
        <v>0</v>
      </c>
      <c r="AG18" s="222">
        <v>0</v>
      </c>
      <c r="AH18" s="222">
        <v>0</v>
      </c>
      <c r="AI18" s="222">
        <v>0</v>
      </c>
      <c r="AJ18" s="222">
        <v>0</v>
      </c>
      <c r="AK18" s="222">
        <v>0</v>
      </c>
      <c r="AL18" s="222">
        <v>0</v>
      </c>
      <c r="AM18" s="222">
        <v>0</v>
      </c>
      <c r="AN18" s="222">
        <v>0</v>
      </c>
      <c r="AO18" s="222">
        <v>0</v>
      </c>
      <c r="AP18" s="222">
        <v>0</v>
      </c>
      <c r="AQ18" s="222">
        <v>0</v>
      </c>
      <c r="AR18" s="222">
        <v>0</v>
      </c>
      <c r="AS18" s="222">
        <v>0</v>
      </c>
      <c r="AT18" s="222">
        <v>0</v>
      </c>
      <c r="AU18" s="222">
        <v>0</v>
      </c>
      <c r="AV18" s="222">
        <v>0</v>
      </c>
      <c r="AW18" s="222">
        <v>0</v>
      </c>
      <c r="AX18" s="222">
        <v>0</v>
      </c>
      <c r="AY18" s="222">
        <v>0</v>
      </c>
      <c r="AZ18" s="222">
        <v>0</v>
      </c>
      <c r="BA18" s="222">
        <v>0</v>
      </c>
      <c r="BB18" s="222">
        <v>0</v>
      </c>
      <c r="BC18" s="222">
        <v>0</v>
      </c>
      <c r="BD18" s="222">
        <v>0</v>
      </c>
      <c r="BE18" s="222">
        <v>0</v>
      </c>
      <c r="BF18" s="222">
        <v>0</v>
      </c>
      <c r="BG18" s="222">
        <v>0</v>
      </c>
      <c r="BH18" s="222">
        <v>0</v>
      </c>
      <c r="BI18" s="222">
        <v>0</v>
      </c>
      <c r="BJ18" s="222">
        <v>0</v>
      </c>
      <c r="BK18" s="222">
        <v>0</v>
      </c>
      <c r="BL18" s="222">
        <v>0</v>
      </c>
      <c r="BM18" s="222">
        <v>0</v>
      </c>
      <c r="BN18" s="222">
        <v>0</v>
      </c>
      <c r="BO18" s="222">
        <v>0</v>
      </c>
      <c r="BP18" s="222">
        <v>0</v>
      </c>
      <c r="BQ18" s="222">
        <v>0</v>
      </c>
      <c r="BR18" s="222">
        <v>0</v>
      </c>
      <c r="BS18" s="222">
        <v>0</v>
      </c>
      <c r="BT18" s="222">
        <v>0</v>
      </c>
      <c r="BU18" s="222">
        <v>0</v>
      </c>
      <c r="BV18" s="222">
        <v>0</v>
      </c>
      <c r="BW18" s="222">
        <v>0</v>
      </c>
      <c r="BX18" s="222">
        <v>0</v>
      </c>
      <c r="BY18" s="222">
        <v>0</v>
      </c>
      <c r="BZ18" s="222">
        <v>0</v>
      </c>
      <c r="CA18" s="222">
        <v>0</v>
      </c>
      <c r="CB18" s="222">
        <v>0</v>
      </c>
      <c r="CC18" s="222">
        <v>0</v>
      </c>
      <c r="CD18" s="222">
        <v>0</v>
      </c>
      <c r="CE18" s="222">
        <v>0</v>
      </c>
      <c r="CF18" s="222">
        <v>0</v>
      </c>
      <c r="CG18" s="222">
        <v>0</v>
      </c>
      <c r="CH18" s="222">
        <v>0</v>
      </c>
      <c r="CJ18" s="25">
        <f t="shared" ca="1" si="127"/>
        <v>0</v>
      </c>
      <c r="CK18" s="25">
        <f t="shared" ca="1" si="127"/>
        <v>0</v>
      </c>
      <c r="CL18" s="25">
        <f t="shared" ca="1" si="127"/>
        <v>0</v>
      </c>
      <c r="CM18" s="25">
        <f t="shared" ca="1" si="127"/>
        <v>0</v>
      </c>
      <c r="CN18" s="25">
        <f t="shared" ca="1" si="127"/>
        <v>0</v>
      </c>
      <c r="CO18" s="25">
        <f t="shared" ca="1" si="127"/>
        <v>0</v>
      </c>
      <c r="CQ18" s="222">
        <v>0</v>
      </c>
      <c r="CR18" s="222">
        <v>0</v>
      </c>
      <c r="CS18" s="222">
        <v>0</v>
      </c>
      <c r="CT18" s="222">
        <v>0</v>
      </c>
      <c r="CU18" s="222">
        <v>0</v>
      </c>
      <c r="CV18" s="222">
        <v>0</v>
      </c>
      <c r="CW18" s="222">
        <v>0</v>
      </c>
      <c r="CX18" s="222">
        <v>0</v>
      </c>
      <c r="CY18" s="222">
        <v>0</v>
      </c>
      <c r="CZ18" s="222">
        <v>0</v>
      </c>
      <c r="DA18" s="222">
        <v>0</v>
      </c>
      <c r="DB18" s="222">
        <v>0</v>
      </c>
      <c r="DC18" s="222">
        <v>0</v>
      </c>
      <c r="DD18" s="222">
        <v>0</v>
      </c>
      <c r="DE18" s="222">
        <v>0</v>
      </c>
      <c r="DF18" s="222">
        <v>0</v>
      </c>
      <c r="DG18" s="222">
        <v>0</v>
      </c>
      <c r="DH18" s="222">
        <v>0</v>
      </c>
      <c r="DI18" s="222">
        <v>0</v>
      </c>
      <c r="DJ18" s="222">
        <v>0</v>
      </c>
      <c r="DK18" s="222">
        <v>0</v>
      </c>
      <c r="DL18" s="222">
        <v>0</v>
      </c>
      <c r="DM18" s="222">
        <v>0</v>
      </c>
      <c r="DN18" s="222">
        <v>0</v>
      </c>
      <c r="DO18" s="222">
        <v>0</v>
      </c>
      <c r="DP18" s="222">
        <v>0</v>
      </c>
      <c r="DQ18" s="222">
        <v>0</v>
      </c>
      <c r="DR18" s="222">
        <v>0</v>
      </c>
      <c r="DS18" s="222">
        <v>0</v>
      </c>
      <c r="DT18" s="222">
        <v>0</v>
      </c>
      <c r="DU18" s="222">
        <v>0</v>
      </c>
      <c r="DV18" s="222">
        <v>0</v>
      </c>
      <c r="DW18" s="222">
        <v>0</v>
      </c>
      <c r="DX18" s="222">
        <v>0</v>
      </c>
      <c r="DY18" s="222">
        <v>0</v>
      </c>
      <c r="DZ18" s="222">
        <v>0</v>
      </c>
      <c r="EA18" s="222">
        <v>0</v>
      </c>
      <c r="EB18" s="222">
        <v>0</v>
      </c>
      <c r="EC18" s="222">
        <v>0</v>
      </c>
      <c r="ED18" s="222">
        <v>0</v>
      </c>
      <c r="EE18" s="222">
        <v>0</v>
      </c>
      <c r="EF18" s="222">
        <v>0</v>
      </c>
      <c r="EG18" s="222">
        <v>0</v>
      </c>
      <c r="EH18" s="222">
        <v>0</v>
      </c>
      <c r="EI18" s="222">
        <v>0</v>
      </c>
      <c r="EJ18" s="222">
        <v>0</v>
      </c>
      <c r="EK18" s="222">
        <v>0</v>
      </c>
      <c r="EL18" s="222">
        <v>0</v>
      </c>
      <c r="EM18" s="222">
        <v>0</v>
      </c>
      <c r="EN18" s="222">
        <v>0</v>
      </c>
      <c r="EO18" s="222">
        <v>0</v>
      </c>
      <c r="EP18" s="222">
        <v>0</v>
      </c>
      <c r="EQ18" s="222">
        <v>0</v>
      </c>
      <c r="ER18" s="222">
        <v>0</v>
      </c>
      <c r="ES18" s="222">
        <v>0</v>
      </c>
      <c r="ET18" s="222">
        <v>0</v>
      </c>
      <c r="EU18" s="222">
        <v>0</v>
      </c>
      <c r="EV18" s="222">
        <v>0</v>
      </c>
      <c r="EW18" s="222">
        <v>0</v>
      </c>
      <c r="EX18" s="222">
        <v>0</v>
      </c>
      <c r="EY18" s="222">
        <v>0</v>
      </c>
      <c r="EZ18" s="222">
        <v>0</v>
      </c>
      <c r="FA18" s="222">
        <v>0</v>
      </c>
      <c r="FB18" s="222">
        <v>0</v>
      </c>
      <c r="FC18" s="222">
        <v>0</v>
      </c>
      <c r="FD18" s="222">
        <v>0</v>
      </c>
      <c r="FE18" s="222">
        <v>0</v>
      </c>
      <c r="FF18" s="222">
        <v>0</v>
      </c>
      <c r="FG18" s="222">
        <v>0</v>
      </c>
      <c r="FH18" s="222">
        <v>0</v>
      </c>
      <c r="FI18" s="222">
        <v>0</v>
      </c>
      <c r="FJ18" s="222">
        <v>0</v>
      </c>
      <c r="FL18" s="25">
        <f t="shared" ref="FL18:FL28" ca="1" si="129">IF(OR(FL$9="",FL$10=""),"",SUM(OFFSET($FS18,0,FL$4-1,1,FL$5-FL$4+1)))</f>
        <v>0</v>
      </c>
      <c r="FM18" s="25">
        <f t="shared" ca="1" si="128"/>
        <v>0</v>
      </c>
      <c r="FN18" s="25">
        <f t="shared" ca="1" si="128"/>
        <v>0</v>
      </c>
      <c r="FO18" s="25">
        <f t="shared" ca="1" si="128"/>
        <v>0</v>
      </c>
      <c r="FP18" s="25">
        <f t="shared" ca="1" si="128"/>
        <v>0</v>
      </c>
      <c r="FQ18" s="25">
        <f t="shared" ca="1" si="128"/>
        <v>0</v>
      </c>
      <c r="FS18" s="222">
        <v>0</v>
      </c>
      <c r="FT18" s="222">
        <v>0</v>
      </c>
      <c r="FU18" s="222">
        <v>0</v>
      </c>
      <c r="FV18" s="222">
        <v>0</v>
      </c>
      <c r="FW18" s="222">
        <v>0</v>
      </c>
      <c r="FX18" s="222">
        <v>0</v>
      </c>
      <c r="FY18" s="222">
        <v>0</v>
      </c>
      <c r="FZ18" s="222">
        <v>0</v>
      </c>
      <c r="GA18" s="222">
        <v>0</v>
      </c>
      <c r="GB18" s="222">
        <v>0</v>
      </c>
      <c r="GC18" s="222">
        <v>0</v>
      </c>
      <c r="GD18" s="222">
        <v>0</v>
      </c>
      <c r="GE18" s="222">
        <v>0</v>
      </c>
      <c r="GF18" s="222">
        <v>0</v>
      </c>
      <c r="GG18" s="222">
        <v>0</v>
      </c>
      <c r="GH18" s="222">
        <v>0</v>
      </c>
      <c r="GI18" s="222">
        <v>0</v>
      </c>
      <c r="GJ18" s="222">
        <v>0</v>
      </c>
      <c r="GK18" s="222">
        <v>0</v>
      </c>
      <c r="GL18" s="222">
        <v>0</v>
      </c>
      <c r="GM18" s="222">
        <v>0</v>
      </c>
      <c r="GN18" s="222">
        <v>0</v>
      </c>
      <c r="GO18" s="222">
        <v>0</v>
      </c>
      <c r="GP18" s="222">
        <v>0</v>
      </c>
      <c r="GQ18" s="222">
        <v>0</v>
      </c>
      <c r="GR18" s="222">
        <v>0</v>
      </c>
      <c r="GS18" s="222">
        <v>0</v>
      </c>
      <c r="GT18" s="222">
        <v>0</v>
      </c>
      <c r="GU18" s="222">
        <v>0</v>
      </c>
      <c r="GV18" s="222">
        <v>0</v>
      </c>
      <c r="GW18" s="222">
        <v>0</v>
      </c>
      <c r="GX18" s="222">
        <v>0</v>
      </c>
      <c r="GY18" s="222">
        <v>0</v>
      </c>
      <c r="GZ18" s="222">
        <v>0</v>
      </c>
      <c r="HA18" s="222">
        <v>0</v>
      </c>
      <c r="HB18" s="222">
        <v>0</v>
      </c>
      <c r="HC18" s="222">
        <v>0</v>
      </c>
      <c r="HD18" s="222">
        <v>0</v>
      </c>
      <c r="HE18" s="222">
        <v>0</v>
      </c>
      <c r="HF18" s="222">
        <v>0</v>
      </c>
      <c r="HG18" s="222">
        <v>0</v>
      </c>
      <c r="HH18" s="222">
        <v>0</v>
      </c>
      <c r="HI18" s="222">
        <v>0</v>
      </c>
      <c r="HJ18" s="222">
        <v>0</v>
      </c>
      <c r="HK18" s="222">
        <v>0</v>
      </c>
      <c r="HL18" s="222">
        <v>0</v>
      </c>
      <c r="HM18" s="222">
        <v>0</v>
      </c>
      <c r="HN18" s="222">
        <v>0</v>
      </c>
      <c r="HO18" s="222">
        <v>0</v>
      </c>
      <c r="HP18" s="222">
        <v>0</v>
      </c>
      <c r="HQ18" s="222">
        <v>0</v>
      </c>
      <c r="HR18" s="222">
        <v>0</v>
      </c>
      <c r="HS18" s="222">
        <v>0</v>
      </c>
      <c r="HT18" s="222">
        <v>0</v>
      </c>
      <c r="HU18" s="222">
        <v>0</v>
      </c>
      <c r="HV18" s="222">
        <v>0</v>
      </c>
      <c r="HW18" s="222">
        <v>0</v>
      </c>
      <c r="HX18" s="222">
        <v>0</v>
      </c>
      <c r="HY18" s="222">
        <v>0</v>
      </c>
      <c r="HZ18" s="222">
        <v>0</v>
      </c>
      <c r="IA18" s="222">
        <v>0</v>
      </c>
      <c r="IB18" s="222">
        <v>0</v>
      </c>
      <c r="IC18" s="222">
        <v>0</v>
      </c>
      <c r="ID18" s="222">
        <v>0</v>
      </c>
      <c r="IE18" s="222">
        <v>0</v>
      </c>
      <c r="IF18" s="222">
        <v>0</v>
      </c>
      <c r="IG18" s="222">
        <v>0</v>
      </c>
      <c r="IH18" s="222">
        <v>0</v>
      </c>
      <c r="II18" s="222">
        <v>0</v>
      </c>
      <c r="IJ18" s="222">
        <v>0</v>
      </c>
      <c r="IK18" s="222">
        <v>0</v>
      </c>
      <c r="IL18" s="222">
        <v>0</v>
      </c>
    </row>
    <row r="19" spans="3:246" ht="15" customHeight="1">
      <c r="C19" s="37" t="str">
        <f>'5_DA_ACTIVOS_FIJOS'!C19</f>
        <v>MATERIALES</v>
      </c>
      <c r="D19" s="37" t="str">
        <f>'5_DA_ACTIVOS_FIJOS'!D19</f>
        <v>HARDWARE</v>
      </c>
      <c r="E19" s="325"/>
      <c r="F19" s="325"/>
      <c r="G19" s="175"/>
      <c r="H19" s="25">
        <f t="shared" ca="1" si="126"/>
        <v>82.713000000000008</v>
      </c>
      <c r="I19" s="25">
        <f t="shared" ca="1" si="126"/>
        <v>0</v>
      </c>
      <c r="J19" s="25">
        <f t="shared" ca="1" si="126"/>
        <v>0</v>
      </c>
      <c r="K19" s="25">
        <f t="shared" ca="1" si="126"/>
        <v>0</v>
      </c>
      <c r="L19" s="25">
        <f t="shared" ca="1" si="126"/>
        <v>0</v>
      </c>
      <c r="M19" s="25">
        <f t="shared" ca="1" si="126"/>
        <v>0</v>
      </c>
      <c r="O19" s="222">
        <v>11.909000000000001</v>
      </c>
      <c r="P19" s="222">
        <v>0</v>
      </c>
      <c r="Q19" s="222">
        <v>11.791</v>
      </c>
      <c r="R19" s="222">
        <v>0</v>
      </c>
      <c r="S19" s="222">
        <v>26.114000000000001</v>
      </c>
      <c r="T19" s="222">
        <v>32.899000000000001</v>
      </c>
      <c r="U19" s="222">
        <v>0</v>
      </c>
      <c r="V19" s="222">
        <v>0</v>
      </c>
      <c r="W19" s="222">
        <v>0</v>
      </c>
      <c r="X19" s="222">
        <v>0</v>
      </c>
      <c r="Y19" s="222">
        <v>0</v>
      </c>
      <c r="Z19" s="222">
        <v>0</v>
      </c>
      <c r="AA19" s="222">
        <v>0</v>
      </c>
      <c r="AB19" s="222">
        <v>0</v>
      </c>
      <c r="AC19" s="222">
        <v>0</v>
      </c>
      <c r="AD19" s="222">
        <v>0</v>
      </c>
      <c r="AE19" s="222">
        <v>0</v>
      </c>
      <c r="AF19" s="222">
        <v>0</v>
      </c>
      <c r="AG19" s="222">
        <v>0</v>
      </c>
      <c r="AH19" s="222">
        <v>0</v>
      </c>
      <c r="AI19" s="222">
        <v>0</v>
      </c>
      <c r="AJ19" s="222">
        <v>0</v>
      </c>
      <c r="AK19" s="222">
        <v>0</v>
      </c>
      <c r="AL19" s="222">
        <v>0</v>
      </c>
      <c r="AM19" s="222">
        <v>0</v>
      </c>
      <c r="AN19" s="222">
        <v>0</v>
      </c>
      <c r="AO19" s="222">
        <v>0</v>
      </c>
      <c r="AP19" s="222">
        <v>0</v>
      </c>
      <c r="AQ19" s="222">
        <v>0</v>
      </c>
      <c r="AR19" s="222">
        <v>0</v>
      </c>
      <c r="AS19" s="222">
        <v>0</v>
      </c>
      <c r="AT19" s="222">
        <v>0</v>
      </c>
      <c r="AU19" s="222">
        <v>0</v>
      </c>
      <c r="AV19" s="222">
        <v>0</v>
      </c>
      <c r="AW19" s="222">
        <v>0</v>
      </c>
      <c r="AX19" s="222">
        <v>0</v>
      </c>
      <c r="AY19" s="222">
        <v>0</v>
      </c>
      <c r="AZ19" s="222">
        <v>0</v>
      </c>
      <c r="BA19" s="222">
        <v>0</v>
      </c>
      <c r="BB19" s="222">
        <v>0</v>
      </c>
      <c r="BC19" s="222">
        <v>0</v>
      </c>
      <c r="BD19" s="222">
        <v>0</v>
      </c>
      <c r="BE19" s="222">
        <v>0</v>
      </c>
      <c r="BF19" s="222">
        <v>0</v>
      </c>
      <c r="BG19" s="222">
        <v>0</v>
      </c>
      <c r="BH19" s="222">
        <v>0</v>
      </c>
      <c r="BI19" s="222">
        <v>0</v>
      </c>
      <c r="BJ19" s="222">
        <v>0</v>
      </c>
      <c r="BK19" s="222">
        <v>0</v>
      </c>
      <c r="BL19" s="222">
        <v>0</v>
      </c>
      <c r="BM19" s="222">
        <v>0</v>
      </c>
      <c r="BN19" s="222">
        <v>0</v>
      </c>
      <c r="BO19" s="222">
        <v>0</v>
      </c>
      <c r="BP19" s="222">
        <v>0</v>
      </c>
      <c r="BQ19" s="222">
        <v>0</v>
      </c>
      <c r="BR19" s="222">
        <v>0</v>
      </c>
      <c r="BS19" s="222">
        <v>0</v>
      </c>
      <c r="BT19" s="222">
        <v>0</v>
      </c>
      <c r="BU19" s="222">
        <v>0</v>
      </c>
      <c r="BV19" s="222">
        <v>0</v>
      </c>
      <c r="BW19" s="222">
        <v>0</v>
      </c>
      <c r="BX19" s="222">
        <v>0</v>
      </c>
      <c r="BY19" s="222">
        <v>0</v>
      </c>
      <c r="BZ19" s="222">
        <v>0</v>
      </c>
      <c r="CA19" s="222">
        <v>0</v>
      </c>
      <c r="CB19" s="222">
        <v>0</v>
      </c>
      <c r="CC19" s="222">
        <v>0</v>
      </c>
      <c r="CD19" s="222">
        <v>0</v>
      </c>
      <c r="CE19" s="222">
        <v>0</v>
      </c>
      <c r="CF19" s="222">
        <v>0</v>
      </c>
      <c r="CG19" s="222">
        <v>0</v>
      </c>
      <c r="CH19" s="222">
        <v>0</v>
      </c>
      <c r="CJ19" s="25">
        <f t="shared" ca="1" si="127"/>
        <v>0</v>
      </c>
      <c r="CK19" s="25">
        <f t="shared" ca="1" si="127"/>
        <v>0</v>
      </c>
      <c r="CL19" s="25">
        <f t="shared" ca="1" si="127"/>
        <v>0</v>
      </c>
      <c r="CM19" s="25">
        <f t="shared" ca="1" si="127"/>
        <v>0</v>
      </c>
      <c r="CN19" s="25">
        <f t="shared" ca="1" si="127"/>
        <v>0</v>
      </c>
      <c r="CO19" s="25">
        <f t="shared" ca="1" si="127"/>
        <v>0</v>
      </c>
      <c r="CQ19" s="222">
        <v>0</v>
      </c>
      <c r="CR19" s="222">
        <v>0</v>
      </c>
      <c r="CS19" s="222">
        <v>0</v>
      </c>
      <c r="CT19" s="222">
        <v>0</v>
      </c>
      <c r="CU19" s="222">
        <v>0</v>
      </c>
      <c r="CV19" s="222">
        <v>0</v>
      </c>
      <c r="CW19" s="222">
        <v>0</v>
      </c>
      <c r="CX19" s="222">
        <v>0</v>
      </c>
      <c r="CY19" s="222">
        <v>0</v>
      </c>
      <c r="CZ19" s="222">
        <v>0</v>
      </c>
      <c r="DA19" s="222">
        <v>0</v>
      </c>
      <c r="DB19" s="222">
        <v>0</v>
      </c>
      <c r="DC19" s="222">
        <v>0</v>
      </c>
      <c r="DD19" s="222">
        <v>0</v>
      </c>
      <c r="DE19" s="222">
        <v>0</v>
      </c>
      <c r="DF19" s="222">
        <v>0</v>
      </c>
      <c r="DG19" s="222">
        <v>0</v>
      </c>
      <c r="DH19" s="222">
        <v>0</v>
      </c>
      <c r="DI19" s="222">
        <v>0</v>
      </c>
      <c r="DJ19" s="222">
        <v>0</v>
      </c>
      <c r="DK19" s="222">
        <v>0</v>
      </c>
      <c r="DL19" s="222">
        <v>0</v>
      </c>
      <c r="DM19" s="222">
        <v>0</v>
      </c>
      <c r="DN19" s="222">
        <v>0</v>
      </c>
      <c r="DO19" s="222">
        <v>0</v>
      </c>
      <c r="DP19" s="222">
        <v>0</v>
      </c>
      <c r="DQ19" s="222">
        <v>0</v>
      </c>
      <c r="DR19" s="222">
        <v>0</v>
      </c>
      <c r="DS19" s="222">
        <v>0</v>
      </c>
      <c r="DT19" s="222">
        <v>0</v>
      </c>
      <c r="DU19" s="222">
        <v>0</v>
      </c>
      <c r="DV19" s="222">
        <v>0</v>
      </c>
      <c r="DW19" s="222">
        <v>0</v>
      </c>
      <c r="DX19" s="222">
        <v>0</v>
      </c>
      <c r="DY19" s="222">
        <v>0</v>
      </c>
      <c r="DZ19" s="222">
        <v>0</v>
      </c>
      <c r="EA19" s="222">
        <v>0</v>
      </c>
      <c r="EB19" s="222">
        <v>0</v>
      </c>
      <c r="EC19" s="222">
        <v>0</v>
      </c>
      <c r="ED19" s="222">
        <v>0</v>
      </c>
      <c r="EE19" s="222">
        <v>0</v>
      </c>
      <c r="EF19" s="222">
        <v>0</v>
      </c>
      <c r="EG19" s="222">
        <v>0</v>
      </c>
      <c r="EH19" s="222">
        <v>0</v>
      </c>
      <c r="EI19" s="222">
        <v>0</v>
      </c>
      <c r="EJ19" s="222">
        <v>0</v>
      </c>
      <c r="EK19" s="222">
        <v>0</v>
      </c>
      <c r="EL19" s="222">
        <v>0</v>
      </c>
      <c r="EM19" s="222">
        <v>0</v>
      </c>
      <c r="EN19" s="222">
        <v>0</v>
      </c>
      <c r="EO19" s="222">
        <v>0</v>
      </c>
      <c r="EP19" s="222">
        <v>0</v>
      </c>
      <c r="EQ19" s="222">
        <v>0</v>
      </c>
      <c r="ER19" s="222">
        <v>0</v>
      </c>
      <c r="ES19" s="222">
        <v>0</v>
      </c>
      <c r="ET19" s="222">
        <v>0</v>
      </c>
      <c r="EU19" s="222">
        <v>0</v>
      </c>
      <c r="EV19" s="222">
        <v>0</v>
      </c>
      <c r="EW19" s="222">
        <v>0</v>
      </c>
      <c r="EX19" s="222">
        <v>0</v>
      </c>
      <c r="EY19" s="222">
        <v>0</v>
      </c>
      <c r="EZ19" s="222">
        <v>0</v>
      </c>
      <c r="FA19" s="222">
        <v>0</v>
      </c>
      <c r="FB19" s="222">
        <v>0</v>
      </c>
      <c r="FC19" s="222">
        <v>0</v>
      </c>
      <c r="FD19" s="222">
        <v>0</v>
      </c>
      <c r="FE19" s="222">
        <v>0</v>
      </c>
      <c r="FF19" s="222">
        <v>0</v>
      </c>
      <c r="FG19" s="222">
        <v>0</v>
      </c>
      <c r="FH19" s="222">
        <v>0</v>
      </c>
      <c r="FI19" s="222">
        <v>0</v>
      </c>
      <c r="FJ19" s="222">
        <v>0</v>
      </c>
      <c r="FL19" s="25">
        <f t="shared" ca="1" si="129"/>
        <v>0</v>
      </c>
      <c r="FM19" s="25">
        <f t="shared" ca="1" si="128"/>
        <v>0</v>
      </c>
      <c r="FN19" s="25">
        <f t="shared" ca="1" si="128"/>
        <v>0</v>
      </c>
      <c r="FO19" s="25">
        <f t="shared" ca="1" si="128"/>
        <v>0</v>
      </c>
      <c r="FP19" s="25">
        <f t="shared" ca="1" si="128"/>
        <v>0</v>
      </c>
      <c r="FQ19" s="25">
        <f t="shared" ca="1" si="128"/>
        <v>0</v>
      </c>
      <c r="FS19" s="222">
        <v>0</v>
      </c>
      <c r="FT19" s="222">
        <v>0</v>
      </c>
      <c r="FU19" s="222">
        <v>0</v>
      </c>
      <c r="FV19" s="222">
        <v>0</v>
      </c>
      <c r="FW19" s="222">
        <v>0</v>
      </c>
      <c r="FX19" s="222">
        <v>0</v>
      </c>
      <c r="FY19" s="222">
        <v>0</v>
      </c>
      <c r="FZ19" s="222">
        <v>0</v>
      </c>
      <c r="GA19" s="222">
        <v>0</v>
      </c>
      <c r="GB19" s="222">
        <v>0</v>
      </c>
      <c r="GC19" s="222">
        <v>0</v>
      </c>
      <c r="GD19" s="222">
        <v>0</v>
      </c>
      <c r="GE19" s="222">
        <v>0</v>
      </c>
      <c r="GF19" s="222">
        <v>0</v>
      </c>
      <c r="GG19" s="222">
        <v>0</v>
      </c>
      <c r="GH19" s="222">
        <v>0</v>
      </c>
      <c r="GI19" s="222">
        <v>0</v>
      </c>
      <c r="GJ19" s="222">
        <v>0</v>
      </c>
      <c r="GK19" s="222">
        <v>0</v>
      </c>
      <c r="GL19" s="222">
        <v>0</v>
      </c>
      <c r="GM19" s="222">
        <v>0</v>
      </c>
      <c r="GN19" s="222">
        <v>0</v>
      </c>
      <c r="GO19" s="222">
        <v>0</v>
      </c>
      <c r="GP19" s="222">
        <v>0</v>
      </c>
      <c r="GQ19" s="222">
        <v>0</v>
      </c>
      <c r="GR19" s="222">
        <v>0</v>
      </c>
      <c r="GS19" s="222">
        <v>0</v>
      </c>
      <c r="GT19" s="222">
        <v>0</v>
      </c>
      <c r="GU19" s="222">
        <v>0</v>
      </c>
      <c r="GV19" s="222">
        <v>0</v>
      </c>
      <c r="GW19" s="222">
        <v>0</v>
      </c>
      <c r="GX19" s="222">
        <v>0</v>
      </c>
      <c r="GY19" s="222">
        <v>0</v>
      </c>
      <c r="GZ19" s="222">
        <v>0</v>
      </c>
      <c r="HA19" s="222">
        <v>0</v>
      </c>
      <c r="HB19" s="222">
        <v>0</v>
      </c>
      <c r="HC19" s="222">
        <v>0</v>
      </c>
      <c r="HD19" s="222">
        <v>0</v>
      </c>
      <c r="HE19" s="222">
        <v>0</v>
      </c>
      <c r="HF19" s="222">
        <v>0</v>
      </c>
      <c r="HG19" s="222">
        <v>0</v>
      </c>
      <c r="HH19" s="222">
        <v>0</v>
      </c>
      <c r="HI19" s="222">
        <v>0</v>
      </c>
      <c r="HJ19" s="222">
        <v>0</v>
      </c>
      <c r="HK19" s="222">
        <v>0</v>
      </c>
      <c r="HL19" s="222">
        <v>0</v>
      </c>
      <c r="HM19" s="222">
        <v>0</v>
      </c>
      <c r="HN19" s="222">
        <v>0</v>
      </c>
      <c r="HO19" s="222">
        <v>0</v>
      </c>
      <c r="HP19" s="222">
        <v>0</v>
      </c>
      <c r="HQ19" s="222">
        <v>0</v>
      </c>
      <c r="HR19" s="222">
        <v>0</v>
      </c>
      <c r="HS19" s="222">
        <v>0</v>
      </c>
      <c r="HT19" s="222">
        <v>0</v>
      </c>
      <c r="HU19" s="222">
        <v>0</v>
      </c>
      <c r="HV19" s="222">
        <v>0</v>
      </c>
      <c r="HW19" s="222">
        <v>0</v>
      </c>
      <c r="HX19" s="222">
        <v>0</v>
      </c>
      <c r="HY19" s="222">
        <v>0</v>
      </c>
      <c r="HZ19" s="222">
        <v>0</v>
      </c>
      <c r="IA19" s="222">
        <v>0</v>
      </c>
      <c r="IB19" s="222">
        <v>0</v>
      </c>
      <c r="IC19" s="222">
        <v>0</v>
      </c>
      <c r="ID19" s="222">
        <v>0</v>
      </c>
      <c r="IE19" s="222">
        <v>0</v>
      </c>
      <c r="IF19" s="222">
        <v>0</v>
      </c>
      <c r="IG19" s="222">
        <v>0</v>
      </c>
      <c r="IH19" s="222">
        <v>0</v>
      </c>
      <c r="II19" s="222">
        <v>0</v>
      </c>
      <c r="IJ19" s="222">
        <v>0</v>
      </c>
      <c r="IK19" s="222">
        <v>0</v>
      </c>
      <c r="IL19" s="222">
        <v>0</v>
      </c>
    </row>
    <row r="20" spans="3:246" ht="15" customHeight="1">
      <c r="C20" s="37" t="str">
        <f>'5_DA_ACTIVOS_FIJOS'!C20</f>
        <v>MATERIALES</v>
      </c>
      <c r="D20" s="37" t="str">
        <f>'5_DA_ACTIVOS_FIJOS'!D20</f>
        <v>SOFTWARE</v>
      </c>
      <c r="E20" s="325"/>
      <c r="F20" s="325"/>
      <c r="G20" s="175"/>
      <c r="H20" s="25">
        <f t="shared" ca="1" si="126"/>
        <v>0</v>
      </c>
      <c r="I20" s="25">
        <f t="shared" ca="1" si="126"/>
        <v>0</v>
      </c>
      <c r="J20" s="25">
        <f t="shared" ca="1" si="126"/>
        <v>0</v>
      </c>
      <c r="K20" s="25">
        <f t="shared" ca="1" si="126"/>
        <v>0</v>
      </c>
      <c r="L20" s="25">
        <f t="shared" ca="1" si="126"/>
        <v>0</v>
      </c>
      <c r="M20" s="25">
        <f t="shared" ca="1" si="126"/>
        <v>0</v>
      </c>
      <c r="O20" s="222">
        <v>0</v>
      </c>
      <c r="P20" s="222">
        <v>0</v>
      </c>
      <c r="Q20" s="222">
        <v>0</v>
      </c>
      <c r="R20" s="222">
        <v>0</v>
      </c>
      <c r="S20" s="222">
        <v>0</v>
      </c>
      <c r="T20" s="222">
        <v>0</v>
      </c>
      <c r="U20" s="222">
        <v>0</v>
      </c>
      <c r="V20" s="222">
        <v>0</v>
      </c>
      <c r="W20" s="222">
        <v>0</v>
      </c>
      <c r="X20" s="222">
        <v>0</v>
      </c>
      <c r="Y20" s="222">
        <v>0</v>
      </c>
      <c r="Z20" s="222">
        <v>0</v>
      </c>
      <c r="AA20" s="222">
        <v>0</v>
      </c>
      <c r="AB20" s="222">
        <v>0</v>
      </c>
      <c r="AC20" s="222">
        <v>0</v>
      </c>
      <c r="AD20" s="222">
        <v>0</v>
      </c>
      <c r="AE20" s="222">
        <v>0</v>
      </c>
      <c r="AF20" s="222">
        <v>0</v>
      </c>
      <c r="AG20" s="222">
        <v>0</v>
      </c>
      <c r="AH20" s="222">
        <v>0</v>
      </c>
      <c r="AI20" s="222">
        <v>0</v>
      </c>
      <c r="AJ20" s="222">
        <v>0</v>
      </c>
      <c r="AK20" s="222">
        <v>0</v>
      </c>
      <c r="AL20" s="222">
        <v>0</v>
      </c>
      <c r="AM20" s="222">
        <v>0</v>
      </c>
      <c r="AN20" s="222">
        <v>0</v>
      </c>
      <c r="AO20" s="222">
        <v>0</v>
      </c>
      <c r="AP20" s="222">
        <v>0</v>
      </c>
      <c r="AQ20" s="222">
        <v>0</v>
      </c>
      <c r="AR20" s="222">
        <v>0</v>
      </c>
      <c r="AS20" s="222">
        <v>0</v>
      </c>
      <c r="AT20" s="222">
        <v>0</v>
      </c>
      <c r="AU20" s="222">
        <v>0</v>
      </c>
      <c r="AV20" s="222">
        <v>0</v>
      </c>
      <c r="AW20" s="222">
        <v>0</v>
      </c>
      <c r="AX20" s="222">
        <v>0</v>
      </c>
      <c r="AY20" s="222">
        <v>0</v>
      </c>
      <c r="AZ20" s="222">
        <v>0</v>
      </c>
      <c r="BA20" s="222">
        <v>0</v>
      </c>
      <c r="BB20" s="222">
        <v>0</v>
      </c>
      <c r="BC20" s="222">
        <v>0</v>
      </c>
      <c r="BD20" s="222">
        <v>0</v>
      </c>
      <c r="BE20" s="222">
        <v>0</v>
      </c>
      <c r="BF20" s="222">
        <v>0</v>
      </c>
      <c r="BG20" s="222">
        <v>0</v>
      </c>
      <c r="BH20" s="222">
        <v>0</v>
      </c>
      <c r="BI20" s="222">
        <v>0</v>
      </c>
      <c r="BJ20" s="222">
        <v>0</v>
      </c>
      <c r="BK20" s="222">
        <v>0</v>
      </c>
      <c r="BL20" s="222">
        <v>0</v>
      </c>
      <c r="BM20" s="222">
        <v>0</v>
      </c>
      <c r="BN20" s="222">
        <v>0</v>
      </c>
      <c r="BO20" s="222">
        <v>0</v>
      </c>
      <c r="BP20" s="222">
        <v>0</v>
      </c>
      <c r="BQ20" s="222">
        <v>0</v>
      </c>
      <c r="BR20" s="222">
        <v>0</v>
      </c>
      <c r="BS20" s="222">
        <v>0</v>
      </c>
      <c r="BT20" s="222">
        <v>0</v>
      </c>
      <c r="BU20" s="222">
        <v>0</v>
      </c>
      <c r="BV20" s="222">
        <v>0</v>
      </c>
      <c r="BW20" s="222">
        <v>0</v>
      </c>
      <c r="BX20" s="222">
        <v>0</v>
      </c>
      <c r="BY20" s="222">
        <v>0</v>
      </c>
      <c r="BZ20" s="222">
        <v>0</v>
      </c>
      <c r="CA20" s="222">
        <v>0</v>
      </c>
      <c r="CB20" s="222">
        <v>0</v>
      </c>
      <c r="CC20" s="222">
        <v>0</v>
      </c>
      <c r="CD20" s="222">
        <v>0</v>
      </c>
      <c r="CE20" s="222">
        <v>0</v>
      </c>
      <c r="CF20" s="222">
        <v>0</v>
      </c>
      <c r="CG20" s="222">
        <v>0</v>
      </c>
      <c r="CH20" s="222">
        <v>0</v>
      </c>
      <c r="CJ20" s="25">
        <f t="shared" ca="1" si="127"/>
        <v>0</v>
      </c>
      <c r="CK20" s="25">
        <f t="shared" ca="1" si="127"/>
        <v>0</v>
      </c>
      <c r="CL20" s="25">
        <f t="shared" ca="1" si="127"/>
        <v>0</v>
      </c>
      <c r="CM20" s="25">
        <f t="shared" ca="1" si="127"/>
        <v>0</v>
      </c>
      <c r="CN20" s="25">
        <f t="shared" ca="1" si="127"/>
        <v>0</v>
      </c>
      <c r="CO20" s="25">
        <f t="shared" ca="1" si="127"/>
        <v>0</v>
      </c>
      <c r="CQ20" s="222">
        <v>0</v>
      </c>
      <c r="CR20" s="222">
        <v>0</v>
      </c>
      <c r="CS20" s="222">
        <v>0</v>
      </c>
      <c r="CT20" s="222">
        <v>0</v>
      </c>
      <c r="CU20" s="222">
        <v>0</v>
      </c>
      <c r="CV20" s="222">
        <v>0</v>
      </c>
      <c r="CW20" s="222">
        <v>0</v>
      </c>
      <c r="CX20" s="222">
        <v>0</v>
      </c>
      <c r="CY20" s="222">
        <v>0</v>
      </c>
      <c r="CZ20" s="222">
        <v>0</v>
      </c>
      <c r="DA20" s="222">
        <v>0</v>
      </c>
      <c r="DB20" s="222">
        <v>0</v>
      </c>
      <c r="DC20" s="222">
        <v>0</v>
      </c>
      <c r="DD20" s="222">
        <v>0</v>
      </c>
      <c r="DE20" s="222">
        <v>0</v>
      </c>
      <c r="DF20" s="222">
        <v>0</v>
      </c>
      <c r="DG20" s="222">
        <v>0</v>
      </c>
      <c r="DH20" s="222">
        <v>0</v>
      </c>
      <c r="DI20" s="222">
        <v>0</v>
      </c>
      <c r="DJ20" s="222">
        <v>0</v>
      </c>
      <c r="DK20" s="222">
        <v>0</v>
      </c>
      <c r="DL20" s="222">
        <v>0</v>
      </c>
      <c r="DM20" s="222">
        <v>0</v>
      </c>
      <c r="DN20" s="222">
        <v>0</v>
      </c>
      <c r="DO20" s="222">
        <v>0</v>
      </c>
      <c r="DP20" s="222">
        <v>0</v>
      </c>
      <c r="DQ20" s="222">
        <v>0</v>
      </c>
      <c r="DR20" s="222">
        <v>0</v>
      </c>
      <c r="DS20" s="222">
        <v>0</v>
      </c>
      <c r="DT20" s="222">
        <v>0</v>
      </c>
      <c r="DU20" s="222">
        <v>0</v>
      </c>
      <c r="DV20" s="222">
        <v>0</v>
      </c>
      <c r="DW20" s="222">
        <v>0</v>
      </c>
      <c r="DX20" s="222">
        <v>0</v>
      </c>
      <c r="DY20" s="222">
        <v>0</v>
      </c>
      <c r="DZ20" s="222">
        <v>0</v>
      </c>
      <c r="EA20" s="222">
        <v>0</v>
      </c>
      <c r="EB20" s="222">
        <v>0</v>
      </c>
      <c r="EC20" s="222">
        <v>0</v>
      </c>
      <c r="ED20" s="222">
        <v>0</v>
      </c>
      <c r="EE20" s="222">
        <v>0</v>
      </c>
      <c r="EF20" s="222">
        <v>0</v>
      </c>
      <c r="EG20" s="222">
        <v>0</v>
      </c>
      <c r="EH20" s="222">
        <v>0</v>
      </c>
      <c r="EI20" s="222">
        <v>0</v>
      </c>
      <c r="EJ20" s="222">
        <v>0</v>
      </c>
      <c r="EK20" s="222">
        <v>0</v>
      </c>
      <c r="EL20" s="222">
        <v>0</v>
      </c>
      <c r="EM20" s="222">
        <v>0</v>
      </c>
      <c r="EN20" s="222">
        <v>0</v>
      </c>
      <c r="EO20" s="222">
        <v>0</v>
      </c>
      <c r="EP20" s="222">
        <v>0</v>
      </c>
      <c r="EQ20" s="222">
        <v>0</v>
      </c>
      <c r="ER20" s="222">
        <v>0</v>
      </c>
      <c r="ES20" s="222">
        <v>0</v>
      </c>
      <c r="ET20" s="222">
        <v>0</v>
      </c>
      <c r="EU20" s="222">
        <v>0</v>
      </c>
      <c r="EV20" s="222">
        <v>0</v>
      </c>
      <c r="EW20" s="222">
        <v>0</v>
      </c>
      <c r="EX20" s="222">
        <v>0</v>
      </c>
      <c r="EY20" s="222">
        <v>0</v>
      </c>
      <c r="EZ20" s="222">
        <v>0</v>
      </c>
      <c r="FA20" s="222">
        <v>0</v>
      </c>
      <c r="FB20" s="222">
        <v>0</v>
      </c>
      <c r="FC20" s="222">
        <v>0</v>
      </c>
      <c r="FD20" s="222">
        <v>0</v>
      </c>
      <c r="FE20" s="222">
        <v>0</v>
      </c>
      <c r="FF20" s="222">
        <v>0</v>
      </c>
      <c r="FG20" s="222">
        <v>0</v>
      </c>
      <c r="FH20" s="222">
        <v>0</v>
      </c>
      <c r="FI20" s="222">
        <v>0</v>
      </c>
      <c r="FJ20" s="222">
        <v>0</v>
      </c>
      <c r="FL20" s="25">
        <f t="shared" ca="1" si="129"/>
        <v>0</v>
      </c>
      <c r="FM20" s="25">
        <f t="shared" ca="1" si="128"/>
        <v>0</v>
      </c>
      <c r="FN20" s="25">
        <f t="shared" ca="1" si="128"/>
        <v>0</v>
      </c>
      <c r="FO20" s="25">
        <f t="shared" ca="1" si="128"/>
        <v>0</v>
      </c>
      <c r="FP20" s="25">
        <f t="shared" ca="1" si="128"/>
        <v>0</v>
      </c>
      <c r="FQ20" s="25">
        <f t="shared" ca="1" si="128"/>
        <v>0</v>
      </c>
      <c r="FS20" s="222">
        <v>0</v>
      </c>
      <c r="FT20" s="222">
        <v>0</v>
      </c>
      <c r="FU20" s="222">
        <v>0</v>
      </c>
      <c r="FV20" s="222">
        <v>0</v>
      </c>
      <c r="FW20" s="222">
        <v>0</v>
      </c>
      <c r="FX20" s="222">
        <v>0</v>
      </c>
      <c r="FY20" s="222">
        <v>0</v>
      </c>
      <c r="FZ20" s="222">
        <v>0</v>
      </c>
      <c r="GA20" s="222">
        <v>0</v>
      </c>
      <c r="GB20" s="222">
        <v>0</v>
      </c>
      <c r="GC20" s="222">
        <v>0</v>
      </c>
      <c r="GD20" s="222">
        <v>0</v>
      </c>
      <c r="GE20" s="222">
        <v>0</v>
      </c>
      <c r="GF20" s="222">
        <v>0</v>
      </c>
      <c r="GG20" s="222">
        <v>0</v>
      </c>
      <c r="GH20" s="222">
        <v>0</v>
      </c>
      <c r="GI20" s="222">
        <v>0</v>
      </c>
      <c r="GJ20" s="222">
        <v>0</v>
      </c>
      <c r="GK20" s="222">
        <v>0</v>
      </c>
      <c r="GL20" s="222">
        <v>0</v>
      </c>
      <c r="GM20" s="222">
        <v>0</v>
      </c>
      <c r="GN20" s="222">
        <v>0</v>
      </c>
      <c r="GO20" s="222">
        <v>0</v>
      </c>
      <c r="GP20" s="222">
        <v>0</v>
      </c>
      <c r="GQ20" s="222">
        <v>0</v>
      </c>
      <c r="GR20" s="222">
        <v>0</v>
      </c>
      <c r="GS20" s="222">
        <v>0</v>
      </c>
      <c r="GT20" s="222">
        <v>0</v>
      </c>
      <c r="GU20" s="222">
        <v>0</v>
      </c>
      <c r="GV20" s="222">
        <v>0</v>
      </c>
      <c r="GW20" s="222">
        <v>0</v>
      </c>
      <c r="GX20" s="222">
        <v>0</v>
      </c>
      <c r="GY20" s="222">
        <v>0</v>
      </c>
      <c r="GZ20" s="222">
        <v>0</v>
      </c>
      <c r="HA20" s="222">
        <v>0</v>
      </c>
      <c r="HB20" s="222">
        <v>0</v>
      </c>
      <c r="HC20" s="222">
        <v>0</v>
      </c>
      <c r="HD20" s="222">
        <v>0</v>
      </c>
      <c r="HE20" s="222">
        <v>0</v>
      </c>
      <c r="HF20" s="222">
        <v>0</v>
      </c>
      <c r="HG20" s="222">
        <v>0</v>
      </c>
      <c r="HH20" s="222">
        <v>0</v>
      </c>
      <c r="HI20" s="222">
        <v>0</v>
      </c>
      <c r="HJ20" s="222">
        <v>0</v>
      </c>
      <c r="HK20" s="222">
        <v>0</v>
      </c>
      <c r="HL20" s="222">
        <v>0</v>
      </c>
      <c r="HM20" s="222">
        <v>0</v>
      </c>
      <c r="HN20" s="222">
        <v>0</v>
      </c>
      <c r="HO20" s="222">
        <v>0</v>
      </c>
      <c r="HP20" s="222">
        <v>0</v>
      </c>
      <c r="HQ20" s="222">
        <v>0</v>
      </c>
      <c r="HR20" s="222">
        <v>0</v>
      </c>
      <c r="HS20" s="222">
        <v>0</v>
      </c>
      <c r="HT20" s="222">
        <v>0</v>
      </c>
      <c r="HU20" s="222">
        <v>0</v>
      </c>
      <c r="HV20" s="222">
        <v>0</v>
      </c>
      <c r="HW20" s="222">
        <v>0</v>
      </c>
      <c r="HX20" s="222">
        <v>0</v>
      </c>
      <c r="HY20" s="222">
        <v>0</v>
      </c>
      <c r="HZ20" s="222">
        <v>0</v>
      </c>
      <c r="IA20" s="222">
        <v>0</v>
      </c>
      <c r="IB20" s="222">
        <v>0</v>
      </c>
      <c r="IC20" s="222">
        <v>0</v>
      </c>
      <c r="ID20" s="222">
        <v>0</v>
      </c>
      <c r="IE20" s="222">
        <v>0</v>
      </c>
      <c r="IF20" s="222">
        <v>0</v>
      </c>
      <c r="IG20" s="222">
        <v>0</v>
      </c>
      <c r="IH20" s="222">
        <v>0</v>
      </c>
      <c r="II20" s="222">
        <v>0</v>
      </c>
      <c r="IJ20" s="222">
        <v>0</v>
      </c>
      <c r="IK20" s="222">
        <v>0</v>
      </c>
      <c r="IL20" s="222">
        <v>0</v>
      </c>
    </row>
    <row r="21" spans="3:246" ht="15" customHeight="1">
      <c r="C21" s="37" t="str">
        <f>'5_DA_ACTIVOS_FIJOS'!C21</f>
        <v>MATERIALES</v>
      </c>
      <c r="D21" s="37" t="str">
        <f>'5_DA_ACTIVOS_FIJOS'!D21</f>
        <v>EQUIPOS DE TRANSPORTE</v>
      </c>
      <c r="E21" s="325"/>
      <c r="F21" s="325"/>
      <c r="G21" s="175"/>
      <c r="H21" s="25">
        <f t="shared" ca="1" si="126"/>
        <v>0</v>
      </c>
      <c r="I21" s="25">
        <f t="shared" ca="1" si="126"/>
        <v>0</v>
      </c>
      <c r="J21" s="25">
        <f t="shared" ca="1" si="126"/>
        <v>0</v>
      </c>
      <c r="K21" s="25">
        <f t="shared" ca="1" si="126"/>
        <v>0</v>
      </c>
      <c r="L21" s="25">
        <f t="shared" ca="1" si="126"/>
        <v>0</v>
      </c>
      <c r="M21" s="25">
        <f t="shared" ca="1" si="126"/>
        <v>0</v>
      </c>
      <c r="O21" s="222">
        <v>0</v>
      </c>
      <c r="P21" s="222">
        <v>0</v>
      </c>
      <c r="Q21" s="222">
        <v>0</v>
      </c>
      <c r="R21" s="222">
        <v>0</v>
      </c>
      <c r="S21" s="222">
        <v>0</v>
      </c>
      <c r="T21" s="222">
        <v>0</v>
      </c>
      <c r="U21" s="222">
        <v>0</v>
      </c>
      <c r="V21" s="222">
        <v>0</v>
      </c>
      <c r="W21" s="222">
        <v>0</v>
      </c>
      <c r="X21" s="222">
        <v>0</v>
      </c>
      <c r="Y21" s="222">
        <v>0</v>
      </c>
      <c r="Z21" s="222">
        <v>0</v>
      </c>
      <c r="AA21" s="222">
        <v>0</v>
      </c>
      <c r="AB21" s="222">
        <v>0</v>
      </c>
      <c r="AC21" s="222">
        <v>0</v>
      </c>
      <c r="AD21" s="222">
        <v>0</v>
      </c>
      <c r="AE21" s="222">
        <v>0</v>
      </c>
      <c r="AF21" s="222">
        <v>0</v>
      </c>
      <c r="AG21" s="222">
        <v>0</v>
      </c>
      <c r="AH21" s="222">
        <v>0</v>
      </c>
      <c r="AI21" s="222">
        <v>0</v>
      </c>
      <c r="AJ21" s="222">
        <v>0</v>
      </c>
      <c r="AK21" s="222">
        <v>0</v>
      </c>
      <c r="AL21" s="222">
        <v>0</v>
      </c>
      <c r="AM21" s="222">
        <v>0</v>
      </c>
      <c r="AN21" s="222">
        <v>0</v>
      </c>
      <c r="AO21" s="222">
        <v>0</v>
      </c>
      <c r="AP21" s="222">
        <v>0</v>
      </c>
      <c r="AQ21" s="222">
        <v>0</v>
      </c>
      <c r="AR21" s="222">
        <v>0</v>
      </c>
      <c r="AS21" s="222">
        <v>0</v>
      </c>
      <c r="AT21" s="222">
        <v>0</v>
      </c>
      <c r="AU21" s="222">
        <v>0</v>
      </c>
      <c r="AV21" s="222">
        <v>0</v>
      </c>
      <c r="AW21" s="222">
        <v>0</v>
      </c>
      <c r="AX21" s="222">
        <v>0</v>
      </c>
      <c r="AY21" s="222">
        <v>0</v>
      </c>
      <c r="AZ21" s="222">
        <v>0</v>
      </c>
      <c r="BA21" s="222">
        <v>0</v>
      </c>
      <c r="BB21" s="222">
        <v>0</v>
      </c>
      <c r="BC21" s="222">
        <v>0</v>
      </c>
      <c r="BD21" s="222">
        <v>0</v>
      </c>
      <c r="BE21" s="222">
        <v>0</v>
      </c>
      <c r="BF21" s="222">
        <v>0</v>
      </c>
      <c r="BG21" s="222">
        <v>0</v>
      </c>
      <c r="BH21" s="222">
        <v>0</v>
      </c>
      <c r="BI21" s="222">
        <v>0</v>
      </c>
      <c r="BJ21" s="222">
        <v>0</v>
      </c>
      <c r="BK21" s="222">
        <v>0</v>
      </c>
      <c r="BL21" s="222">
        <v>0</v>
      </c>
      <c r="BM21" s="222">
        <v>0</v>
      </c>
      <c r="BN21" s="222">
        <v>0</v>
      </c>
      <c r="BO21" s="222">
        <v>0</v>
      </c>
      <c r="BP21" s="222">
        <v>0</v>
      </c>
      <c r="BQ21" s="222">
        <v>0</v>
      </c>
      <c r="BR21" s="222">
        <v>0</v>
      </c>
      <c r="BS21" s="222">
        <v>0</v>
      </c>
      <c r="BT21" s="222">
        <v>0</v>
      </c>
      <c r="BU21" s="222">
        <v>0</v>
      </c>
      <c r="BV21" s="222">
        <v>0</v>
      </c>
      <c r="BW21" s="222">
        <v>0</v>
      </c>
      <c r="BX21" s="222">
        <v>0</v>
      </c>
      <c r="BY21" s="222">
        <v>0</v>
      </c>
      <c r="BZ21" s="222">
        <v>0</v>
      </c>
      <c r="CA21" s="222">
        <v>0</v>
      </c>
      <c r="CB21" s="222">
        <v>0</v>
      </c>
      <c r="CC21" s="222">
        <v>0</v>
      </c>
      <c r="CD21" s="222">
        <v>0</v>
      </c>
      <c r="CE21" s="222">
        <v>0</v>
      </c>
      <c r="CF21" s="222">
        <v>0</v>
      </c>
      <c r="CG21" s="222">
        <v>0</v>
      </c>
      <c r="CH21" s="222">
        <v>0</v>
      </c>
      <c r="CJ21" s="25">
        <f t="shared" ca="1" si="127"/>
        <v>-502.90499999999997</v>
      </c>
      <c r="CK21" s="25">
        <f t="shared" ca="1" si="127"/>
        <v>0</v>
      </c>
      <c r="CL21" s="25">
        <f t="shared" ca="1" si="127"/>
        <v>0</v>
      </c>
      <c r="CM21" s="25">
        <f t="shared" ca="1" si="127"/>
        <v>0</v>
      </c>
      <c r="CN21" s="25">
        <f t="shared" ca="1" si="127"/>
        <v>0</v>
      </c>
      <c r="CO21" s="25">
        <f t="shared" ca="1" si="127"/>
        <v>0</v>
      </c>
      <c r="CQ21" s="222">
        <v>0</v>
      </c>
      <c r="CR21" s="222">
        <v>0</v>
      </c>
      <c r="CS21" s="222">
        <v>0</v>
      </c>
      <c r="CT21" s="222">
        <v>0</v>
      </c>
      <c r="CU21" s="222">
        <v>0</v>
      </c>
      <c r="CV21" s="222">
        <v>-502.90499999999997</v>
      </c>
      <c r="CW21" s="222">
        <v>0</v>
      </c>
      <c r="CX21" s="222">
        <v>0</v>
      </c>
      <c r="CY21" s="222">
        <v>0</v>
      </c>
      <c r="CZ21" s="222">
        <v>0</v>
      </c>
      <c r="DA21" s="222">
        <v>0</v>
      </c>
      <c r="DB21" s="222">
        <v>0</v>
      </c>
      <c r="DC21" s="222">
        <v>0</v>
      </c>
      <c r="DD21" s="222">
        <v>0</v>
      </c>
      <c r="DE21" s="222">
        <v>0</v>
      </c>
      <c r="DF21" s="222">
        <v>0</v>
      </c>
      <c r="DG21" s="222">
        <v>0</v>
      </c>
      <c r="DH21" s="222">
        <v>0</v>
      </c>
      <c r="DI21" s="222">
        <v>0</v>
      </c>
      <c r="DJ21" s="222">
        <v>0</v>
      </c>
      <c r="DK21" s="222">
        <v>0</v>
      </c>
      <c r="DL21" s="222">
        <v>0</v>
      </c>
      <c r="DM21" s="222">
        <v>0</v>
      </c>
      <c r="DN21" s="222">
        <v>0</v>
      </c>
      <c r="DO21" s="222">
        <v>0</v>
      </c>
      <c r="DP21" s="222">
        <v>0</v>
      </c>
      <c r="DQ21" s="222">
        <v>0</v>
      </c>
      <c r="DR21" s="222">
        <v>0</v>
      </c>
      <c r="DS21" s="222">
        <v>0</v>
      </c>
      <c r="DT21" s="222">
        <v>0</v>
      </c>
      <c r="DU21" s="222">
        <v>0</v>
      </c>
      <c r="DV21" s="222">
        <v>0</v>
      </c>
      <c r="DW21" s="222">
        <v>0</v>
      </c>
      <c r="DX21" s="222">
        <v>0</v>
      </c>
      <c r="DY21" s="222">
        <v>0</v>
      </c>
      <c r="DZ21" s="222">
        <v>0</v>
      </c>
      <c r="EA21" s="222">
        <v>0</v>
      </c>
      <c r="EB21" s="222">
        <v>0</v>
      </c>
      <c r="EC21" s="222">
        <v>0</v>
      </c>
      <c r="ED21" s="222">
        <v>0</v>
      </c>
      <c r="EE21" s="222">
        <v>0</v>
      </c>
      <c r="EF21" s="222">
        <v>0</v>
      </c>
      <c r="EG21" s="222">
        <v>0</v>
      </c>
      <c r="EH21" s="222">
        <v>0</v>
      </c>
      <c r="EI21" s="222">
        <v>0</v>
      </c>
      <c r="EJ21" s="222">
        <v>0</v>
      </c>
      <c r="EK21" s="222">
        <v>0</v>
      </c>
      <c r="EL21" s="222">
        <v>0</v>
      </c>
      <c r="EM21" s="222">
        <v>0</v>
      </c>
      <c r="EN21" s="222">
        <v>0</v>
      </c>
      <c r="EO21" s="222">
        <v>0</v>
      </c>
      <c r="EP21" s="222">
        <v>0</v>
      </c>
      <c r="EQ21" s="222">
        <v>0</v>
      </c>
      <c r="ER21" s="222">
        <v>0</v>
      </c>
      <c r="ES21" s="222">
        <v>0</v>
      </c>
      <c r="ET21" s="222">
        <v>0</v>
      </c>
      <c r="EU21" s="222">
        <v>0</v>
      </c>
      <c r="EV21" s="222">
        <v>0</v>
      </c>
      <c r="EW21" s="222">
        <v>0</v>
      </c>
      <c r="EX21" s="222">
        <v>0</v>
      </c>
      <c r="EY21" s="222">
        <v>0</v>
      </c>
      <c r="EZ21" s="222">
        <v>0</v>
      </c>
      <c r="FA21" s="222">
        <v>0</v>
      </c>
      <c r="FB21" s="222">
        <v>0</v>
      </c>
      <c r="FC21" s="222">
        <v>0</v>
      </c>
      <c r="FD21" s="222">
        <v>0</v>
      </c>
      <c r="FE21" s="222">
        <v>0</v>
      </c>
      <c r="FF21" s="222">
        <v>0</v>
      </c>
      <c r="FG21" s="222">
        <v>0</v>
      </c>
      <c r="FH21" s="222">
        <v>0</v>
      </c>
      <c r="FI21" s="222">
        <v>0</v>
      </c>
      <c r="FJ21" s="222">
        <v>0</v>
      </c>
      <c r="FL21" s="25">
        <f t="shared" ca="1" si="129"/>
        <v>493.21197000000001</v>
      </c>
      <c r="FM21" s="25">
        <f t="shared" ca="1" si="128"/>
        <v>0</v>
      </c>
      <c r="FN21" s="25">
        <f t="shared" ca="1" si="128"/>
        <v>0</v>
      </c>
      <c r="FO21" s="25">
        <f t="shared" ca="1" si="128"/>
        <v>0</v>
      </c>
      <c r="FP21" s="25">
        <f t="shared" ca="1" si="128"/>
        <v>0</v>
      </c>
      <c r="FQ21" s="25">
        <f t="shared" ca="1" si="128"/>
        <v>0</v>
      </c>
      <c r="FS21" s="222">
        <v>0</v>
      </c>
      <c r="FT21" s="222">
        <v>0</v>
      </c>
      <c r="FU21" s="222">
        <v>0</v>
      </c>
      <c r="FV21" s="222">
        <v>0</v>
      </c>
      <c r="FW21" s="222">
        <v>0</v>
      </c>
      <c r="FX21" s="222">
        <v>493.21197000000001</v>
      </c>
      <c r="FY21" s="222">
        <v>0</v>
      </c>
      <c r="FZ21" s="222">
        <v>0</v>
      </c>
      <c r="GA21" s="222">
        <v>0</v>
      </c>
      <c r="GB21" s="222">
        <v>0</v>
      </c>
      <c r="GC21" s="222">
        <v>0</v>
      </c>
      <c r="GD21" s="222">
        <v>0</v>
      </c>
      <c r="GE21" s="222">
        <v>0</v>
      </c>
      <c r="GF21" s="222">
        <v>0</v>
      </c>
      <c r="GG21" s="222">
        <v>0</v>
      </c>
      <c r="GH21" s="222">
        <v>0</v>
      </c>
      <c r="GI21" s="222">
        <v>0</v>
      </c>
      <c r="GJ21" s="222">
        <v>0</v>
      </c>
      <c r="GK21" s="222">
        <v>0</v>
      </c>
      <c r="GL21" s="222">
        <v>0</v>
      </c>
      <c r="GM21" s="222">
        <v>0</v>
      </c>
      <c r="GN21" s="222">
        <v>0</v>
      </c>
      <c r="GO21" s="222">
        <v>0</v>
      </c>
      <c r="GP21" s="222">
        <v>0</v>
      </c>
      <c r="GQ21" s="222">
        <v>0</v>
      </c>
      <c r="GR21" s="222">
        <v>0</v>
      </c>
      <c r="GS21" s="222">
        <v>0</v>
      </c>
      <c r="GT21" s="222">
        <v>0</v>
      </c>
      <c r="GU21" s="222">
        <v>0</v>
      </c>
      <c r="GV21" s="222">
        <v>0</v>
      </c>
      <c r="GW21" s="222">
        <v>0</v>
      </c>
      <c r="GX21" s="222">
        <v>0</v>
      </c>
      <c r="GY21" s="222">
        <v>0</v>
      </c>
      <c r="GZ21" s="222">
        <v>0</v>
      </c>
      <c r="HA21" s="222">
        <v>0</v>
      </c>
      <c r="HB21" s="222">
        <v>0</v>
      </c>
      <c r="HC21" s="222">
        <v>0</v>
      </c>
      <c r="HD21" s="222">
        <v>0</v>
      </c>
      <c r="HE21" s="222">
        <v>0</v>
      </c>
      <c r="HF21" s="222">
        <v>0</v>
      </c>
      <c r="HG21" s="222">
        <v>0</v>
      </c>
      <c r="HH21" s="222">
        <v>0</v>
      </c>
      <c r="HI21" s="222">
        <v>0</v>
      </c>
      <c r="HJ21" s="222">
        <v>0</v>
      </c>
      <c r="HK21" s="222">
        <v>0</v>
      </c>
      <c r="HL21" s="222">
        <v>0</v>
      </c>
      <c r="HM21" s="222">
        <v>0</v>
      </c>
      <c r="HN21" s="222">
        <v>0</v>
      </c>
      <c r="HO21" s="222">
        <v>0</v>
      </c>
      <c r="HP21" s="222">
        <v>0</v>
      </c>
      <c r="HQ21" s="222">
        <v>0</v>
      </c>
      <c r="HR21" s="222">
        <v>0</v>
      </c>
      <c r="HS21" s="222">
        <v>0</v>
      </c>
      <c r="HT21" s="222">
        <v>0</v>
      </c>
      <c r="HU21" s="222">
        <v>0</v>
      </c>
      <c r="HV21" s="222">
        <v>0</v>
      </c>
      <c r="HW21" s="222">
        <v>0</v>
      </c>
      <c r="HX21" s="222">
        <v>0</v>
      </c>
      <c r="HY21" s="222">
        <v>0</v>
      </c>
      <c r="HZ21" s="222">
        <v>0</v>
      </c>
      <c r="IA21" s="222">
        <v>0</v>
      </c>
      <c r="IB21" s="222">
        <v>0</v>
      </c>
      <c r="IC21" s="222">
        <v>0</v>
      </c>
      <c r="ID21" s="222">
        <v>0</v>
      </c>
      <c r="IE21" s="222">
        <v>0</v>
      </c>
      <c r="IF21" s="222">
        <v>0</v>
      </c>
      <c r="IG21" s="222">
        <v>0</v>
      </c>
      <c r="IH21" s="222">
        <v>0</v>
      </c>
      <c r="II21" s="222">
        <v>0</v>
      </c>
      <c r="IJ21" s="222">
        <v>0</v>
      </c>
      <c r="IK21" s="222">
        <v>0</v>
      </c>
      <c r="IL21" s="222">
        <v>0</v>
      </c>
    </row>
    <row r="22" spans="3:246" ht="15" customHeight="1">
      <c r="C22" s="37" t="str">
        <f>'5_DA_ACTIVOS_FIJOS'!C22</f>
        <v>MATERIALES</v>
      </c>
      <c r="D22" s="37" t="str">
        <f>'5_DA_ACTIVOS_FIJOS'!D22</f>
        <v>ACTIVOS BAJO REGIMEN DE ARRENDAMIENTO</v>
      </c>
      <c r="E22" s="325"/>
      <c r="F22" s="325"/>
      <c r="G22" s="175"/>
      <c r="H22" s="25">
        <f t="shared" ca="1" si="126"/>
        <v>0</v>
      </c>
      <c r="I22" s="25">
        <f t="shared" ca="1" si="126"/>
        <v>0</v>
      </c>
      <c r="J22" s="25">
        <f t="shared" ca="1" si="126"/>
        <v>0</v>
      </c>
      <c r="K22" s="25">
        <f t="shared" ca="1" si="126"/>
        <v>0</v>
      </c>
      <c r="L22" s="25">
        <f t="shared" ca="1" si="126"/>
        <v>0</v>
      </c>
      <c r="M22" s="25">
        <f t="shared" ca="1" si="126"/>
        <v>0</v>
      </c>
      <c r="O22" s="222">
        <v>0</v>
      </c>
      <c r="P22" s="222">
        <v>0</v>
      </c>
      <c r="Q22" s="222">
        <v>0</v>
      </c>
      <c r="R22" s="222">
        <v>0</v>
      </c>
      <c r="S22" s="222">
        <v>0</v>
      </c>
      <c r="T22" s="222">
        <v>0</v>
      </c>
      <c r="U22" s="222">
        <v>0</v>
      </c>
      <c r="V22" s="222">
        <v>0</v>
      </c>
      <c r="W22" s="222">
        <v>0</v>
      </c>
      <c r="X22" s="222">
        <v>0</v>
      </c>
      <c r="Y22" s="222">
        <v>0</v>
      </c>
      <c r="Z22" s="222">
        <v>0</v>
      </c>
      <c r="AA22" s="222">
        <v>0</v>
      </c>
      <c r="AB22" s="222">
        <v>0</v>
      </c>
      <c r="AC22" s="222">
        <v>0</v>
      </c>
      <c r="AD22" s="222">
        <v>0</v>
      </c>
      <c r="AE22" s="222">
        <v>0</v>
      </c>
      <c r="AF22" s="222">
        <v>0</v>
      </c>
      <c r="AG22" s="222">
        <v>0</v>
      </c>
      <c r="AH22" s="222">
        <v>0</v>
      </c>
      <c r="AI22" s="222">
        <v>0</v>
      </c>
      <c r="AJ22" s="222">
        <v>0</v>
      </c>
      <c r="AK22" s="222">
        <v>0</v>
      </c>
      <c r="AL22" s="222">
        <v>0</v>
      </c>
      <c r="AM22" s="222">
        <v>0</v>
      </c>
      <c r="AN22" s="222">
        <v>0</v>
      </c>
      <c r="AO22" s="222">
        <v>0</v>
      </c>
      <c r="AP22" s="222">
        <v>0</v>
      </c>
      <c r="AQ22" s="222">
        <v>0</v>
      </c>
      <c r="AR22" s="222">
        <v>0</v>
      </c>
      <c r="AS22" s="222">
        <v>0</v>
      </c>
      <c r="AT22" s="222">
        <v>0</v>
      </c>
      <c r="AU22" s="222">
        <v>0</v>
      </c>
      <c r="AV22" s="222">
        <v>0</v>
      </c>
      <c r="AW22" s="222">
        <v>0</v>
      </c>
      <c r="AX22" s="222">
        <v>0</v>
      </c>
      <c r="AY22" s="222">
        <v>0</v>
      </c>
      <c r="AZ22" s="222">
        <v>0</v>
      </c>
      <c r="BA22" s="222">
        <v>0</v>
      </c>
      <c r="BB22" s="222">
        <v>0</v>
      </c>
      <c r="BC22" s="222">
        <v>0</v>
      </c>
      <c r="BD22" s="222">
        <v>0</v>
      </c>
      <c r="BE22" s="222">
        <v>0</v>
      </c>
      <c r="BF22" s="222">
        <v>0</v>
      </c>
      <c r="BG22" s="222">
        <v>0</v>
      </c>
      <c r="BH22" s="222">
        <v>0</v>
      </c>
      <c r="BI22" s="222">
        <v>0</v>
      </c>
      <c r="BJ22" s="222">
        <v>0</v>
      </c>
      <c r="BK22" s="222">
        <v>0</v>
      </c>
      <c r="BL22" s="222">
        <v>0</v>
      </c>
      <c r="BM22" s="222">
        <v>0</v>
      </c>
      <c r="BN22" s="222">
        <v>0</v>
      </c>
      <c r="BO22" s="222">
        <v>0</v>
      </c>
      <c r="BP22" s="222">
        <v>0</v>
      </c>
      <c r="BQ22" s="222">
        <v>0</v>
      </c>
      <c r="BR22" s="222">
        <v>0</v>
      </c>
      <c r="BS22" s="222">
        <v>0</v>
      </c>
      <c r="BT22" s="222">
        <v>0</v>
      </c>
      <c r="BU22" s="222">
        <v>0</v>
      </c>
      <c r="BV22" s="222">
        <v>0</v>
      </c>
      <c r="BW22" s="222">
        <v>0</v>
      </c>
      <c r="BX22" s="222">
        <v>0</v>
      </c>
      <c r="BY22" s="222">
        <v>0</v>
      </c>
      <c r="BZ22" s="222">
        <v>0</v>
      </c>
      <c r="CA22" s="222">
        <v>0</v>
      </c>
      <c r="CB22" s="222">
        <v>0</v>
      </c>
      <c r="CC22" s="222">
        <v>0</v>
      </c>
      <c r="CD22" s="222">
        <v>0</v>
      </c>
      <c r="CE22" s="222">
        <v>0</v>
      </c>
      <c r="CF22" s="222">
        <v>0</v>
      </c>
      <c r="CG22" s="222">
        <v>0</v>
      </c>
      <c r="CH22" s="222">
        <v>0</v>
      </c>
      <c r="CJ22" s="25">
        <f t="shared" ca="1" si="127"/>
        <v>0</v>
      </c>
      <c r="CK22" s="25">
        <f t="shared" ca="1" si="127"/>
        <v>0</v>
      </c>
      <c r="CL22" s="25">
        <f t="shared" ca="1" si="127"/>
        <v>0</v>
      </c>
      <c r="CM22" s="25">
        <f t="shared" ca="1" si="127"/>
        <v>0</v>
      </c>
      <c r="CN22" s="25">
        <f t="shared" ca="1" si="127"/>
        <v>0</v>
      </c>
      <c r="CO22" s="25">
        <f t="shared" ca="1" si="127"/>
        <v>0</v>
      </c>
      <c r="CQ22" s="222">
        <v>0</v>
      </c>
      <c r="CR22" s="222">
        <v>0</v>
      </c>
      <c r="CS22" s="222">
        <v>0</v>
      </c>
      <c r="CT22" s="222">
        <v>0</v>
      </c>
      <c r="CU22" s="222">
        <v>0</v>
      </c>
      <c r="CV22" s="222">
        <v>0</v>
      </c>
      <c r="CW22" s="222">
        <v>0</v>
      </c>
      <c r="CX22" s="222">
        <v>0</v>
      </c>
      <c r="CY22" s="222">
        <v>0</v>
      </c>
      <c r="CZ22" s="222">
        <v>0</v>
      </c>
      <c r="DA22" s="222">
        <v>0</v>
      </c>
      <c r="DB22" s="222">
        <v>0</v>
      </c>
      <c r="DC22" s="222">
        <v>0</v>
      </c>
      <c r="DD22" s="222">
        <v>0</v>
      </c>
      <c r="DE22" s="222">
        <v>0</v>
      </c>
      <c r="DF22" s="222">
        <v>0</v>
      </c>
      <c r="DG22" s="222">
        <v>0</v>
      </c>
      <c r="DH22" s="222">
        <v>0</v>
      </c>
      <c r="DI22" s="222">
        <v>0</v>
      </c>
      <c r="DJ22" s="222">
        <v>0</v>
      </c>
      <c r="DK22" s="222">
        <v>0</v>
      </c>
      <c r="DL22" s="222">
        <v>0</v>
      </c>
      <c r="DM22" s="222">
        <v>0</v>
      </c>
      <c r="DN22" s="222">
        <v>0</v>
      </c>
      <c r="DO22" s="222">
        <v>0</v>
      </c>
      <c r="DP22" s="222">
        <v>0</v>
      </c>
      <c r="DQ22" s="222">
        <v>0</v>
      </c>
      <c r="DR22" s="222">
        <v>0</v>
      </c>
      <c r="DS22" s="222">
        <v>0</v>
      </c>
      <c r="DT22" s="222">
        <v>0</v>
      </c>
      <c r="DU22" s="222">
        <v>0</v>
      </c>
      <c r="DV22" s="222">
        <v>0</v>
      </c>
      <c r="DW22" s="222">
        <v>0</v>
      </c>
      <c r="DX22" s="222">
        <v>0</v>
      </c>
      <c r="DY22" s="222">
        <v>0</v>
      </c>
      <c r="DZ22" s="222">
        <v>0</v>
      </c>
      <c r="EA22" s="222">
        <v>0</v>
      </c>
      <c r="EB22" s="222">
        <v>0</v>
      </c>
      <c r="EC22" s="222">
        <v>0</v>
      </c>
      <c r="ED22" s="222">
        <v>0</v>
      </c>
      <c r="EE22" s="222">
        <v>0</v>
      </c>
      <c r="EF22" s="222">
        <v>0</v>
      </c>
      <c r="EG22" s="222">
        <v>0</v>
      </c>
      <c r="EH22" s="222">
        <v>0</v>
      </c>
      <c r="EI22" s="222">
        <v>0</v>
      </c>
      <c r="EJ22" s="222">
        <v>0</v>
      </c>
      <c r="EK22" s="222">
        <v>0</v>
      </c>
      <c r="EL22" s="222">
        <v>0</v>
      </c>
      <c r="EM22" s="222">
        <v>0</v>
      </c>
      <c r="EN22" s="222">
        <v>0</v>
      </c>
      <c r="EO22" s="222">
        <v>0</v>
      </c>
      <c r="EP22" s="222">
        <v>0</v>
      </c>
      <c r="EQ22" s="222">
        <v>0</v>
      </c>
      <c r="ER22" s="222">
        <v>0</v>
      </c>
      <c r="ES22" s="222">
        <v>0</v>
      </c>
      <c r="ET22" s="222">
        <v>0</v>
      </c>
      <c r="EU22" s="222">
        <v>0</v>
      </c>
      <c r="EV22" s="222">
        <v>0</v>
      </c>
      <c r="EW22" s="222">
        <v>0</v>
      </c>
      <c r="EX22" s="222">
        <v>0</v>
      </c>
      <c r="EY22" s="222">
        <v>0</v>
      </c>
      <c r="EZ22" s="222">
        <v>0</v>
      </c>
      <c r="FA22" s="222">
        <v>0</v>
      </c>
      <c r="FB22" s="222">
        <v>0</v>
      </c>
      <c r="FC22" s="222">
        <v>0</v>
      </c>
      <c r="FD22" s="222">
        <v>0</v>
      </c>
      <c r="FE22" s="222">
        <v>0</v>
      </c>
      <c r="FF22" s="222">
        <v>0</v>
      </c>
      <c r="FG22" s="222">
        <v>0</v>
      </c>
      <c r="FH22" s="222">
        <v>0</v>
      </c>
      <c r="FI22" s="222">
        <v>0</v>
      </c>
      <c r="FJ22" s="222">
        <v>0</v>
      </c>
      <c r="FL22" s="25">
        <f t="shared" ca="1" si="129"/>
        <v>0</v>
      </c>
      <c r="FM22" s="25">
        <f t="shared" ca="1" si="128"/>
        <v>0</v>
      </c>
      <c r="FN22" s="25">
        <f t="shared" ca="1" si="128"/>
        <v>0</v>
      </c>
      <c r="FO22" s="25">
        <f t="shared" ca="1" si="128"/>
        <v>0</v>
      </c>
      <c r="FP22" s="25">
        <f t="shared" ca="1" si="128"/>
        <v>0</v>
      </c>
      <c r="FQ22" s="25">
        <f t="shared" ca="1" si="128"/>
        <v>0</v>
      </c>
      <c r="FS22" s="222">
        <v>0</v>
      </c>
      <c r="FT22" s="222">
        <v>0</v>
      </c>
      <c r="FU22" s="222">
        <v>0</v>
      </c>
      <c r="FV22" s="222">
        <v>0</v>
      </c>
      <c r="FW22" s="222">
        <v>0</v>
      </c>
      <c r="FX22" s="222">
        <v>0</v>
      </c>
      <c r="FY22" s="222">
        <v>0</v>
      </c>
      <c r="FZ22" s="222">
        <v>0</v>
      </c>
      <c r="GA22" s="222">
        <v>0</v>
      </c>
      <c r="GB22" s="222">
        <v>0</v>
      </c>
      <c r="GC22" s="222">
        <v>0</v>
      </c>
      <c r="GD22" s="222">
        <v>0</v>
      </c>
      <c r="GE22" s="222">
        <v>0</v>
      </c>
      <c r="GF22" s="222">
        <v>0</v>
      </c>
      <c r="GG22" s="222">
        <v>0</v>
      </c>
      <c r="GH22" s="222">
        <v>0</v>
      </c>
      <c r="GI22" s="222">
        <v>0</v>
      </c>
      <c r="GJ22" s="222">
        <v>0</v>
      </c>
      <c r="GK22" s="222">
        <v>0</v>
      </c>
      <c r="GL22" s="222">
        <v>0</v>
      </c>
      <c r="GM22" s="222">
        <v>0</v>
      </c>
      <c r="GN22" s="222">
        <v>0</v>
      </c>
      <c r="GO22" s="222">
        <v>0</v>
      </c>
      <c r="GP22" s="222">
        <v>0</v>
      </c>
      <c r="GQ22" s="222">
        <v>0</v>
      </c>
      <c r="GR22" s="222">
        <v>0</v>
      </c>
      <c r="GS22" s="222">
        <v>0</v>
      </c>
      <c r="GT22" s="222">
        <v>0</v>
      </c>
      <c r="GU22" s="222">
        <v>0</v>
      </c>
      <c r="GV22" s="222">
        <v>0</v>
      </c>
      <c r="GW22" s="222">
        <v>0</v>
      </c>
      <c r="GX22" s="222">
        <v>0</v>
      </c>
      <c r="GY22" s="222">
        <v>0</v>
      </c>
      <c r="GZ22" s="222">
        <v>0</v>
      </c>
      <c r="HA22" s="222">
        <v>0</v>
      </c>
      <c r="HB22" s="222">
        <v>0</v>
      </c>
      <c r="HC22" s="222">
        <v>0</v>
      </c>
      <c r="HD22" s="222">
        <v>0</v>
      </c>
      <c r="HE22" s="222">
        <v>0</v>
      </c>
      <c r="HF22" s="222">
        <v>0</v>
      </c>
      <c r="HG22" s="222">
        <v>0</v>
      </c>
      <c r="HH22" s="222">
        <v>0</v>
      </c>
      <c r="HI22" s="222">
        <v>0</v>
      </c>
      <c r="HJ22" s="222">
        <v>0</v>
      </c>
      <c r="HK22" s="222">
        <v>0</v>
      </c>
      <c r="HL22" s="222">
        <v>0</v>
      </c>
      <c r="HM22" s="222">
        <v>0</v>
      </c>
      <c r="HN22" s="222">
        <v>0</v>
      </c>
      <c r="HO22" s="222">
        <v>0</v>
      </c>
      <c r="HP22" s="222">
        <v>0</v>
      </c>
      <c r="HQ22" s="222">
        <v>0</v>
      </c>
      <c r="HR22" s="222">
        <v>0</v>
      </c>
      <c r="HS22" s="222">
        <v>0</v>
      </c>
      <c r="HT22" s="222">
        <v>0</v>
      </c>
      <c r="HU22" s="222">
        <v>0</v>
      </c>
      <c r="HV22" s="222">
        <v>0</v>
      </c>
      <c r="HW22" s="222">
        <v>0</v>
      </c>
      <c r="HX22" s="222">
        <v>0</v>
      </c>
      <c r="HY22" s="222">
        <v>0</v>
      </c>
      <c r="HZ22" s="222">
        <v>0</v>
      </c>
      <c r="IA22" s="222">
        <v>0</v>
      </c>
      <c r="IB22" s="222">
        <v>0</v>
      </c>
      <c r="IC22" s="222">
        <v>0</v>
      </c>
      <c r="ID22" s="222">
        <v>0</v>
      </c>
      <c r="IE22" s="222">
        <v>0</v>
      </c>
      <c r="IF22" s="222">
        <v>0</v>
      </c>
      <c r="IG22" s="222">
        <v>0</v>
      </c>
      <c r="IH22" s="222">
        <v>0</v>
      </c>
      <c r="II22" s="222">
        <v>0</v>
      </c>
      <c r="IJ22" s="222">
        <v>0</v>
      </c>
      <c r="IK22" s="222">
        <v>0</v>
      </c>
      <c r="IL22" s="222">
        <v>0</v>
      </c>
    </row>
    <row r="23" spans="3:246" ht="15" customHeight="1">
      <c r="C23" s="37" t="str">
        <f>'5_DA_ACTIVOS_FIJOS'!C23</f>
        <v>MATERIALES</v>
      </c>
      <c r="D23" s="37" t="str">
        <f>'5_DA_ACTIVOS_FIJOS'!D23</f>
        <v>OTROS</v>
      </c>
      <c r="E23" s="325"/>
      <c r="F23" s="325"/>
      <c r="G23" s="175"/>
      <c r="H23" s="25">
        <f t="shared" ca="1" si="126"/>
        <v>3.702</v>
      </c>
      <c r="I23" s="25">
        <f t="shared" ca="1" si="126"/>
        <v>0</v>
      </c>
      <c r="J23" s="25">
        <f t="shared" ca="1" si="126"/>
        <v>0</v>
      </c>
      <c r="K23" s="25">
        <f t="shared" ca="1" si="126"/>
        <v>0</v>
      </c>
      <c r="L23" s="25">
        <f t="shared" ca="1" si="126"/>
        <v>0</v>
      </c>
      <c r="M23" s="25">
        <f t="shared" ca="1" si="126"/>
        <v>0</v>
      </c>
      <c r="O23" s="222">
        <v>0</v>
      </c>
      <c r="P23" s="222">
        <v>3.702</v>
      </c>
      <c r="Q23" s="222">
        <v>0</v>
      </c>
      <c r="R23" s="222">
        <v>0</v>
      </c>
      <c r="S23" s="222">
        <v>0</v>
      </c>
      <c r="T23" s="222">
        <v>0</v>
      </c>
      <c r="U23" s="222">
        <v>0</v>
      </c>
      <c r="V23" s="222">
        <v>0</v>
      </c>
      <c r="W23" s="222">
        <v>0</v>
      </c>
      <c r="X23" s="222">
        <v>0</v>
      </c>
      <c r="Y23" s="222">
        <v>0</v>
      </c>
      <c r="Z23" s="222">
        <v>0</v>
      </c>
      <c r="AA23" s="222">
        <v>0</v>
      </c>
      <c r="AB23" s="222">
        <v>0</v>
      </c>
      <c r="AC23" s="222">
        <v>0</v>
      </c>
      <c r="AD23" s="222">
        <v>0</v>
      </c>
      <c r="AE23" s="222">
        <v>0</v>
      </c>
      <c r="AF23" s="222">
        <v>0</v>
      </c>
      <c r="AG23" s="222">
        <v>0</v>
      </c>
      <c r="AH23" s="222">
        <v>0</v>
      </c>
      <c r="AI23" s="222">
        <v>0</v>
      </c>
      <c r="AJ23" s="222">
        <v>0</v>
      </c>
      <c r="AK23" s="222">
        <v>0</v>
      </c>
      <c r="AL23" s="222">
        <v>0</v>
      </c>
      <c r="AM23" s="222">
        <v>0</v>
      </c>
      <c r="AN23" s="222">
        <v>0</v>
      </c>
      <c r="AO23" s="222">
        <v>0</v>
      </c>
      <c r="AP23" s="222">
        <v>0</v>
      </c>
      <c r="AQ23" s="222">
        <v>0</v>
      </c>
      <c r="AR23" s="222">
        <v>0</v>
      </c>
      <c r="AS23" s="222">
        <v>0</v>
      </c>
      <c r="AT23" s="222">
        <v>0</v>
      </c>
      <c r="AU23" s="222">
        <v>0</v>
      </c>
      <c r="AV23" s="222">
        <v>0</v>
      </c>
      <c r="AW23" s="222">
        <v>0</v>
      </c>
      <c r="AX23" s="222">
        <v>0</v>
      </c>
      <c r="AY23" s="222">
        <v>0</v>
      </c>
      <c r="AZ23" s="222">
        <v>0</v>
      </c>
      <c r="BA23" s="222">
        <v>0</v>
      </c>
      <c r="BB23" s="222">
        <v>0</v>
      </c>
      <c r="BC23" s="222">
        <v>0</v>
      </c>
      <c r="BD23" s="222">
        <v>0</v>
      </c>
      <c r="BE23" s="222">
        <v>0</v>
      </c>
      <c r="BF23" s="222">
        <v>0</v>
      </c>
      <c r="BG23" s="222">
        <v>0</v>
      </c>
      <c r="BH23" s="222">
        <v>0</v>
      </c>
      <c r="BI23" s="222">
        <v>0</v>
      </c>
      <c r="BJ23" s="222">
        <v>0</v>
      </c>
      <c r="BK23" s="222">
        <v>0</v>
      </c>
      <c r="BL23" s="222">
        <v>0</v>
      </c>
      <c r="BM23" s="222">
        <v>0</v>
      </c>
      <c r="BN23" s="222">
        <v>0</v>
      </c>
      <c r="BO23" s="222">
        <v>0</v>
      </c>
      <c r="BP23" s="222">
        <v>0</v>
      </c>
      <c r="BQ23" s="222">
        <v>0</v>
      </c>
      <c r="BR23" s="222">
        <v>0</v>
      </c>
      <c r="BS23" s="222">
        <v>0</v>
      </c>
      <c r="BT23" s="222">
        <v>0</v>
      </c>
      <c r="BU23" s="222">
        <v>0</v>
      </c>
      <c r="BV23" s="222">
        <v>0</v>
      </c>
      <c r="BW23" s="222">
        <v>0</v>
      </c>
      <c r="BX23" s="222">
        <v>0</v>
      </c>
      <c r="BY23" s="222">
        <v>0</v>
      </c>
      <c r="BZ23" s="222">
        <v>0</v>
      </c>
      <c r="CA23" s="222">
        <v>0</v>
      </c>
      <c r="CB23" s="222">
        <v>0</v>
      </c>
      <c r="CC23" s="222">
        <v>0</v>
      </c>
      <c r="CD23" s="222">
        <v>0</v>
      </c>
      <c r="CE23" s="222">
        <v>0</v>
      </c>
      <c r="CF23" s="222">
        <v>0</v>
      </c>
      <c r="CG23" s="222">
        <v>0</v>
      </c>
      <c r="CH23" s="222">
        <v>0</v>
      </c>
      <c r="CJ23" s="25">
        <f t="shared" ca="1" si="127"/>
        <v>0</v>
      </c>
      <c r="CK23" s="25">
        <f t="shared" ca="1" si="127"/>
        <v>0</v>
      </c>
      <c r="CL23" s="25">
        <f t="shared" ca="1" si="127"/>
        <v>0</v>
      </c>
      <c r="CM23" s="25">
        <f t="shared" ca="1" si="127"/>
        <v>0</v>
      </c>
      <c r="CN23" s="25">
        <f t="shared" ca="1" si="127"/>
        <v>0</v>
      </c>
      <c r="CO23" s="25">
        <f t="shared" ca="1" si="127"/>
        <v>0</v>
      </c>
      <c r="CQ23" s="222">
        <v>0</v>
      </c>
      <c r="CR23" s="222">
        <v>0</v>
      </c>
      <c r="CS23" s="222">
        <v>0</v>
      </c>
      <c r="CT23" s="222">
        <v>0</v>
      </c>
      <c r="CU23" s="222">
        <v>0</v>
      </c>
      <c r="CV23" s="222">
        <v>0</v>
      </c>
      <c r="CW23" s="222">
        <v>0</v>
      </c>
      <c r="CX23" s="222">
        <v>0</v>
      </c>
      <c r="CY23" s="222">
        <v>0</v>
      </c>
      <c r="CZ23" s="222">
        <v>0</v>
      </c>
      <c r="DA23" s="222">
        <v>0</v>
      </c>
      <c r="DB23" s="222">
        <v>0</v>
      </c>
      <c r="DC23" s="222">
        <v>0</v>
      </c>
      <c r="DD23" s="222">
        <v>0</v>
      </c>
      <c r="DE23" s="222">
        <v>0</v>
      </c>
      <c r="DF23" s="222">
        <v>0</v>
      </c>
      <c r="DG23" s="222">
        <v>0</v>
      </c>
      <c r="DH23" s="222">
        <v>0</v>
      </c>
      <c r="DI23" s="222">
        <v>0</v>
      </c>
      <c r="DJ23" s="222">
        <v>0</v>
      </c>
      <c r="DK23" s="222">
        <v>0</v>
      </c>
      <c r="DL23" s="222">
        <v>0</v>
      </c>
      <c r="DM23" s="222">
        <v>0</v>
      </c>
      <c r="DN23" s="222">
        <v>0</v>
      </c>
      <c r="DO23" s="222">
        <v>0</v>
      </c>
      <c r="DP23" s="222">
        <v>0</v>
      </c>
      <c r="DQ23" s="222">
        <v>0</v>
      </c>
      <c r="DR23" s="222">
        <v>0</v>
      </c>
      <c r="DS23" s="222">
        <v>0</v>
      </c>
      <c r="DT23" s="222">
        <v>0</v>
      </c>
      <c r="DU23" s="222">
        <v>0</v>
      </c>
      <c r="DV23" s="222">
        <v>0</v>
      </c>
      <c r="DW23" s="222">
        <v>0</v>
      </c>
      <c r="DX23" s="222">
        <v>0</v>
      </c>
      <c r="DY23" s="222">
        <v>0</v>
      </c>
      <c r="DZ23" s="222">
        <v>0</v>
      </c>
      <c r="EA23" s="222">
        <v>0</v>
      </c>
      <c r="EB23" s="222">
        <v>0</v>
      </c>
      <c r="EC23" s="222">
        <v>0</v>
      </c>
      <c r="ED23" s="222">
        <v>0</v>
      </c>
      <c r="EE23" s="222">
        <v>0</v>
      </c>
      <c r="EF23" s="222">
        <v>0</v>
      </c>
      <c r="EG23" s="222">
        <v>0</v>
      </c>
      <c r="EH23" s="222">
        <v>0</v>
      </c>
      <c r="EI23" s="222">
        <v>0</v>
      </c>
      <c r="EJ23" s="222">
        <v>0</v>
      </c>
      <c r="EK23" s="222">
        <v>0</v>
      </c>
      <c r="EL23" s="222">
        <v>0</v>
      </c>
      <c r="EM23" s="222">
        <v>0</v>
      </c>
      <c r="EN23" s="222">
        <v>0</v>
      </c>
      <c r="EO23" s="222">
        <v>0</v>
      </c>
      <c r="EP23" s="222">
        <v>0</v>
      </c>
      <c r="EQ23" s="222">
        <v>0</v>
      </c>
      <c r="ER23" s="222">
        <v>0</v>
      </c>
      <c r="ES23" s="222">
        <v>0</v>
      </c>
      <c r="ET23" s="222">
        <v>0</v>
      </c>
      <c r="EU23" s="222">
        <v>0</v>
      </c>
      <c r="EV23" s="222">
        <v>0</v>
      </c>
      <c r="EW23" s="222">
        <v>0</v>
      </c>
      <c r="EX23" s="222">
        <v>0</v>
      </c>
      <c r="EY23" s="222">
        <v>0</v>
      </c>
      <c r="EZ23" s="222">
        <v>0</v>
      </c>
      <c r="FA23" s="222">
        <v>0</v>
      </c>
      <c r="FB23" s="222">
        <v>0</v>
      </c>
      <c r="FC23" s="222">
        <v>0</v>
      </c>
      <c r="FD23" s="222">
        <v>0</v>
      </c>
      <c r="FE23" s="222">
        <v>0</v>
      </c>
      <c r="FF23" s="222">
        <v>0</v>
      </c>
      <c r="FG23" s="222">
        <v>0</v>
      </c>
      <c r="FH23" s="222">
        <v>0</v>
      </c>
      <c r="FI23" s="222">
        <v>0</v>
      </c>
      <c r="FJ23" s="222">
        <v>0</v>
      </c>
      <c r="FL23" s="25">
        <f t="shared" ca="1" si="129"/>
        <v>0</v>
      </c>
      <c r="FM23" s="25">
        <f t="shared" ca="1" si="128"/>
        <v>0</v>
      </c>
      <c r="FN23" s="25">
        <f t="shared" ca="1" si="128"/>
        <v>0</v>
      </c>
      <c r="FO23" s="25">
        <f t="shared" ca="1" si="128"/>
        <v>0</v>
      </c>
      <c r="FP23" s="25">
        <f t="shared" ca="1" si="128"/>
        <v>0</v>
      </c>
      <c r="FQ23" s="25">
        <f t="shared" ca="1" si="128"/>
        <v>0</v>
      </c>
      <c r="FS23" s="222">
        <v>0</v>
      </c>
      <c r="FT23" s="222">
        <v>0</v>
      </c>
      <c r="FU23" s="222">
        <v>0</v>
      </c>
      <c r="FV23" s="222">
        <v>0</v>
      </c>
      <c r="FW23" s="222">
        <v>0</v>
      </c>
      <c r="FX23" s="222">
        <v>0</v>
      </c>
      <c r="FY23" s="222">
        <v>0</v>
      </c>
      <c r="FZ23" s="222">
        <v>0</v>
      </c>
      <c r="GA23" s="222">
        <v>0</v>
      </c>
      <c r="GB23" s="222">
        <v>0</v>
      </c>
      <c r="GC23" s="222">
        <v>0</v>
      </c>
      <c r="GD23" s="222">
        <v>0</v>
      </c>
      <c r="GE23" s="222">
        <v>0</v>
      </c>
      <c r="GF23" s="222">
        <v>0</v>
      </c>
      <c r="GG23" s="222">
        <v>0</v>
      </c>
      <c r="GH23" s="222">
        <v>0</v>
      </c>
      <c r="GI23" s="222">
        <v>0</v>
      </c>
      <c r="GJ23" s="222">
        <v>0</v>
      </c>
      <c r="GK23" s="222">
        <v>0</v>
      </c>
      <c r="GL23" s="222">
        <v>0</v>
      </c>
      <c r="GM23" s="222">
        <v>0</v>
      </c>
      <c r="GN23" s="222">
        <v>0</v>
      </c>
      <c r="GO23" s="222">
        <v>0</v>
      </c>
      <c r="GP23" s="222">
        <v>0</v>
      </c>
      <c r="GQ23" s="222">
        <v>0</v>
      </c>
      <c r="GR23" s="222">
        <v>0</v>
      </c>
      <c r="GS23" s="222">
        <v>0</v>
      </c>
      <c r="GT23" s="222">
        <v>0</v>
      </c>
      <c r="GU23" s="222">
        <v>0</v>
      </c>
      <c r="GV23" s="222">
        <v>0</v>
      </c>
      <c r="GW23" s="222">
        <v>0</v>
      </c>
      <c r="GX23" s="222">
        <v>0</v>
      </c>
      <c r="GY23" s="222">
        <v>0</v>
      </c>
      <c r="GZ23" s="222">
        <v>0</v>
      </c>
      <c r="HA23" s="222">
        <v>0</v>
      </c>
      <c r="HB23" s="222">
        <v>0</v>
      </c>
      <c r="HC23" s="222">
        <v>0</v>
      </c>
      <c r="HD23" s="222">
        <v>0</v>
      </c>
      <c r="HE23" s="222">
        <v>0</v>
      </c>
      <c r="HF23" s="222">
        <v>0</v>
      </c>
      <c r="HG23" s="222">
        <v>0</v>
      </c>
      <c r="HH23" s="222">
        <v>0</v>
      </c>
      <c r="HI23" s="222">
        <v>0</v>
      </c>
      <c r="HJ23" s="222">
        <v>0</v>
      </c>
      <c r="HK23" s="222">
        <v>0</v>
      </c>
      <c r="HL23" s="222">
        <v>0</v>
      </c>
      <c r="HM23" s="222">
        <v>0</v>
      </c>
      <c r="HN23" s="222">
        <v>0</v>
      </c>
      <c r="HO23" s="222">
        <v>0</v>
      </c>
      <c r="HP23" s="222">
        <v>0</v>
      </c>
      <c r="HQ23" s="222">
        <v>0</v>
      </c>
      <c r="HR23" s="222">
        <v>0</v>
      </c>
      <c r="HS23" s="222">
        <v>0</v>
      </c>
      <c r="HT23" s="222">
        <v>0</v>
      </c>
      <c r="HU23" s="222">
        <v>0</v>
      </c>
      <c r="HV23" s="222">
        <v>0</v>
      </c>
      <c r="HW23" s="222">
        <v>0</v>
      </c>
      <c r="HX23" s="222">
        <v>0</v>
      </c>
      <c r="HY23" s="222">
        <v>0</v>
      </c>
      <c r="HZ23" s="222">
        <v>0</v>
      </c>
      <c r="IA23" s="222">
        <v>0</v>
      </c>
      <c r="IB23" s="222">
        <v>0</v>
      </c>
      <c r="IC23" s="222">
        <v>0</v>
      </c>
      <c r="ID23" s="222">
        <v>0</v>
      </c>
      <c r="IE23" s="222">
        <v>0</v>
      </c>
      <c r="IF23" s="222">
        <v>0</v>
      </c>
      <c r="IG23" s="222">
        <v>0</v>
      </c>
      <c r="IH23" s="222">
        <v>0</v>
      </c>
      <c r="II23" s="222">
        <v>0</v>
      </c>
      <c r="IJ23" s="222">
        <v>0</v>
      </c>
      <c r="IK23" s="222">
        <v>0</v>
      </c>
      <c r="IL23" s="222">
        <v>0</v>
      </c>
    </row>
    <row r="24" spans="3:246" ht="15" customHeight="1">
      <c r="C24" s="37" t="str">
        <f>'5_DA_ACTIVOS_FIJOS'!C24</f>
        <v>INMATERIALES</v>
      </c>
      <c r="D24" s="37" t="str">
        <f>'5_DA_ACTIVOS_FIJOS'!D24</f>
        <v>DERECHO USO EQUIPOS DE TRANSPORTE</v>
      </c>
      <c r="E24" s="325"/>
      <c r="F24" s="325"/>
      <c r="G24" s="175"/>
      <c r="H24" s="25">
        <f t="shared" ca="1" si="126"/>
        <v>0</v>
      </c>
      <c r="I24" s="25">
        <f t="shared" ca="1" si="126"/>
        <v>7223.7667575743035</v>
      </c>
      <c r="J24" s="25">
        <f t="shared" ca="1" si="126"/>
        <v>7375.2786133686122</v>
      </c>
      <c r="K24" s="25">
        <f t="shared" ca="1" si="126"/>
        <v>0</v>
      </c>
      <c r="L24" s="25">
        <f t="shared" ca="1" si="126"/>
        <v>0</v>
      </c>
      <c r="M24" s="25">
        <f t="shared" ca="1" si="126"/>
        <v>0</v>
      </c>
      <c r="O24" s="222">
        <v>0</v>
      </c>
      <c r="P24" s="222">
        <v>0</v>
      </c>
      <c r="Q24" s="222">
        <v>0</v>
      </c>
      <c r="R24" s="222">
        <v>0</v>
      </c>
      <c r="S24" s="222">
        <v>0</v>
      </c>
      <c r="T24" s="222">
        <v>0</v>
      </c>
      <c r="U24" s="222">
        <v>0</v>
      </c>
      <c r="V24" s="222">
        <v>0</v>
      </c>
      <c r="W24" s="222">
        <v>0</v>
      </c>
      <c r="X24" s="222">
        <v>0</v>
      </c>
      <c r="Y24" s="222">
        <v>0</v>
      </c>
      <c r="Z24" s="222">
        <v>0</v>
      </c>
      <c r="AA24" s="222">
        <v>5198.7667575743035</v>
      </c>
      <c r="AB24" s="222">
        <v>0</v>
      </c>
      <c r="AC24" s="222">
        <v>0</v>
      </c>
      <c r="AD24" s="222">
        <v>0</v>
      </c>
      <c r="AE24" s="222">
        <v>0</v>
      </c>
      <c r="AF24" s="222">
        <v>2025</v>
      </c>
      <c r="AG24" s="222">
        <v>0</v>
      </c>
      <c r="AH24" s="222">
        <v>0</v>
      </c>
      <c r="AI24" s="222">
        <v>0</v>
      </c>
      <c r="AJ24" s="222">
        <v>0</v>
      </c>
      <c r="AK24" s="222">
        <v>0</v>
      </c>
      <c r="AL24" s="222">
        <v>0</v>
      </c>
      <c r="AM24" s="222">
        <v>7375.2786133686122</v>
      </c>
      <c r="AN24" s="222">
        <v>0</v>
      </c>
      <c r="AO24" s="222">
        <v>0</v>
      </c>
      <c r="AP24" s="222">
        <v>0</v>
      </c>
      <c r="AQ24" s="222">
        <v>0</v>
      </c>
      <c r="AR24" s="222">
        <v>0</v>
      </c>
      <c r="AS24" s="222">
        <v>0</v>
      </c>
      <c r="AT24" s="222">
        <v>0</v>
      </c>
      <c r="AU24" s="222">
        <v>0</v>
      </c>
      <c r="AV24" s="222">
        <v>0</v>
      </c>
      <c r="AW24" s="222">
        <v>0</v>
      </c>
      <c r="AX24" s="222">
        <v>0</v>
      </c>
      <c r="AY24" s="222">
        <v>0</v>
      </c>
      <c r="AZ24" s="222">
        <v>0</v>
      </c>
      <c r="BA24" s="222">
        <v>0</v>
      </c>
      <c r="BB24" s="222">
        <v>0</v>
      </c>
      <c r="BC24" s="222">
        <v>0</v>
      </c>
      <c r="BD24" s="222">
        <v>0</v>
      </c>
      <c r="BE24" s="222">
        <v>0</v>
      </c>
      <c r="BF24" s="222">
        <v>0</v>
      </c>
      <c r="BG24" s="222">
        <v>0</v>
      </c>
      <c r="BH24" s="222">
        <v>0</v>
      </c>
      <c r="BI24" s="222">
        <v>0</v>
      </c>
      <c r="BJ24" s="222">
        <v>0</v>
      </c>
      <c r="BK24" s="222">
        <v>0</v>
      </c>
      <c r="BL24" s="222">
        <v>0</v>
      </c>
      <c r="BM24" s="222">
        <v>0</v>
      </c>
      <c r="BN24" s="222">
        <v>0</v>
      </c>
      <c r="BO24" s="222">
        <v>0</v>
      </c>
      <c r="BP24" s="222">
        <v>0</v>
      </c>
      <c r="BQ24" s="222">
        <v>0</v>
      </c>
      <c r="BR24" s="222">
        <v>0</v>
      </c>
      <c r="BS24" s="222">
        <v>0</v>
      </c>
      <c r="BT24" s="222">
        <v>0</v>
      </c>
      <c r="BU24" s="222">
        <v>0</v>
      </c>
      <c r="BV24" s="222">
        <v>0</v>
      </c>
      <c r="BW24" s="222">
        <v>0</v>
      </c>
      <c r="BX24" s="222">
        <v>0</v>
      </c>
      <c r="BY24" s="222">
        <v>0</v>
      </c>
      <c r="BZ24" s="222">
        <v>0</v>
      </c>
      <c r="CA24" s="222">
        <v>0</v>
      </c>
      <c r="CB24" s="222">
        <v>0</v>
      </c>
      <c r="CC24" s="222">
        <v>0</v>
      </c>
      <c r="CD24" s="222">
        <v>0</v>
      </c>
      <c r="CE24" s="222">
        <v>0</v>
      </c>
      <c r="CF24" s="222">
        <v>0</v>
      </c>
      <c r="CG24" s="222">
        <v>0</v>
      </c>
      <c r="CH24" s="222">
        <v>0</v>
      </c>
      <c r="CJ24" s="25">
        <f t="shared" ca="1" si="127"/>
        <v>0</v>
      </c>
      <c r="CK24" s="25">
        <f t="shared" ca="1" si="127"/>
        <v>0</v>
      </c>
      <c r="CL24" s="25">
        <f t="shared" ca="1" si="127"/>
        <v>0</v>
      </c>
      <c r="CM24" s="25">
        <f t="shared" ca="1" si="127"/>
        <v>0</v>
      </c>
      <c r="CN24" s="25">
        <f t="shared" ca="1" si="127"/>
        <v>0</v>
      </c>
      <c r="CO24" s="25">
        <f t="shared" ca="1" si="127"/>
        <v>0</v>
      </c>
      <c r="CQ24" s="222">
        <v>0</v>
      </c>
      <c r="CR24" s="222">
        <v>0</v>
      </c>
      <c r="CS24" s="222">
        <v>0</v>
      </c>
      <c r="CT24" s="222">
        <v>0</v>
      </c>
      <c r="CU24" s="222">
        <v>0</v>
      </c>
      <c r="CV24" s="222">
        <v>0</v>
      </c>
      <c r="CW24" s="222">
        <v>0</v>
      </c>
      <c r="CX24" s="222">
        <v>0</v>
      </c>
      <c r="CY24" s="222">
        <v>0</v>
      </c>
      <c r="CZ24" s="222">
        <v>0</v>
      </c>
      <c r="DA24" s="222">
        <v>0</v>
      </c>
      <c r="DB24" s="222">
        <v>0</v>
      </c>
      <c r="DC24" s="222">
        <v>0</v>
      </c>
      <c r="DD24" s="222">
        <v>0</v>
      </c>
      <c r="DE24" s="222">
        <v>0</v>
      </c>
      <c r="DF24" s="222">
        <v>0</v>
      </c>
      <c r="DG24" s="222">
        <v>0</v>
      </c>
      <c r="DH24" s="222">
        <v>0</v>
      </c>
      <c r="DI24" s="222">
        <v>0</v>
      </c>
      <c r="DJ24" s="222">
        <v>0</v>
      </c>
      <c r="DK24" s="222">
        <v>0</v>
      </c>
      <c r="DL24" s="222">
        <v>0</v>
      </c>
      <c r="DM24" s="222">
        <v>0</v>
      </c>
      <c r="DN24" s="222">
        <v>0</v>
      </c>
      <c r="DO24" s="222">
        <v>0</v>
      </c>
      <c r="DP24" s="222">
        <v>0</v>
      </c>
      <c r="DQ24" s="222">
        <v>0</v>
      </c>
      <c r="DR24" s="222">
        <v>0</v>
      </c>
      <c r="DS24" s="222">
        <v>0</v>
      </c>
      <c r="DT24" s="222">
        <v>0</v>
      </c>
      <c r="DU24" s="222">
        <v>0</v>
      </c>
      <c r="DV24" s="222">
        <v>0</v>
      </c>
      <c r="DW24" s="222">
        <v>0</v>
      </c>
      <c r="DX24" s="222">
        <v>0</v>
      </c>
      <c r="DY24" s="222">
        <v>0</v>
      </c>
      <c r="DZ24" s="222">
        <v>0</v>
      </c>
      <c r="EA24" s="222">
        <v>0</v>
      </c>
      <c r="EB24" s="222">
        <v>0</v>
      </c>
      <c r="EC24" s="222">
        <v>0</v>
      </c>
      <c r="ED24" s="222">
        <v>0</v>
      </c>
      <c r="EE24" s="222">
        <v>0</v>
      </c>
      <c r="EF24" s="222">
        <v>0</v>
      </c>
      <c r="EG24" s="222">
        <v>0</v>
      </c>
      <c r="EH24" s="222">
        <v>0</v>
      </c>
      <c r="EI24" s="222">
        <v>0</v>
      </c>
      <c r="EJ24" s="222">
        <v>0</v>
      </c>
      <c r="EK24" s="222">
        <v>0</v>
      </c>
      <c r="EL24" s="222">
        <v>0</v>
      </c>
      <c r="EM24" s="222">
        <v>0</v>
      </c>
      <c r="EN24" s="222">
        <v>0</v>
      </c>
      <c r="EO24" s="222">
        <v>0</v>
      </c>
      <c r="EP24" s="222">
        <v>0</v>
      </c>
      <c r="EQ24" s="222">
        <v>0</v>
      </c>
      <c r="ER24" s="222">
        <v>0</v>
      </c>
      <c r="ES24" s="222">
        <v>0</v>
      </c>
      <c r="ET24" s="222">
        <v>0</v>
      </c>
      <c r="EU24" s="222">
        <v>0</v>
      </c>
      <c r="EV24" s="222">
        <v>0</v>
      </c>
      <c r="EW24" s="222">
        <v>0</v>
      </c>
      <c r="EX24" s="222">
        <v>0</v>
      </c>
      <c r="EY24" s="222">
        <v>0</v>
      </c>
      <c r="EZ24" s="222">
        <v>0</v>
      </c>
      <c r="FA24" s="222">
        <v>0</v>
      </c>
      <c r="FB24" s="222">
        <v>0</v>
      </c>
      <c r="FC24" s="222">
        <v>0</v>
      </c>
      <c r="FD24" s="222">
        <v>0</v>
      </c>
      <c r="FE24" s="222">
        <v>0</v>
      </c>
      <c r="FF24" s="222">
        <v>0</v>
      </c>
      <c r="FG24" s="222">
        <v>0</v>
      </c>
      <c r="FH24" s="222">
        <v>0</v>
      </c>
      <c r="FI24" s="222">
        <v>0</v>
      </c>
      <c r="FJ24" s="222">
        <v>0</v>
      </c>
      <c r="FL24" s="25">
        <f t="shared" ca="1" si="129"/>
        <v>0</v>
      </c>
      <c r="FM24" s="25">
        <f t="shared" ca="1" si="128"/>
        <v>0</v>
      </c>
      <c r="FN24" s="25">
        <f t="shared" ca="1" si="128"/>
        <v>0</v>
      </c>
      <c r="FO24" s="25">
        <f t="shared" ca="1" si="128"/>
        <v>0</v>
      </c>
      <c r="FP24" s="25">
        <f t="shared" ca="1" si="128"/>
        <v>0</v>
      </c>
      <c r="FQ24" s="25">
        <f t="shared" ca="1" si="128"/>
        <v>0</v>
      </c>
      <c r="FS24" s="222">
        <v>0</v>
      </c>
      <c r="FT24" s="222">
        <v>0</v>
      </c>
      <c r="FU24" s="222">
        <v>0</v>
      </c>
      <c r="FV24" s="222">
        <v>0</v>
      </c>
      <c r="FW24" s="222">
        <v>0</v>
      </c>
      <c r="FX24" s="222">
        <v>0</v>
      </c>
      <c r="FY24" s="222">
        <v>0</v>
      </c>
      <c r="FZ24" s="222">
        <v>0</v>
      </c>
      <c r="GA24" s="222">
        <v>0</v>
      </c>
      <c r="GB24" s="222">
        <v>0</v>
      </c>
      <c r="GC24" s="222">
        <v>0</v>
      </c>
      <c r="GD24" s="222">
        <v>0</v>
      </c>
      <c r="GE24" s="222">
        <v>0</v>
      </c>
      <c r="GF24" s="222">
        <v>0</v>
      </c>
      <c r="GG24" s="222">
        <v>0</v>
      </c>
      <c r="GH24" s="222">
        <v>0</v>
      </c>
      <c r="GI24" s="222">
        <v>0</v>
      </c>
      <c r="GJ24" s="222">
        <v>0</v>
      </c>
      <c r="GK24" s="222">
        <v>0</v>
      </c>
      <c r="GL24" s="222">
        <v>0</v>
      </c>
      <c r="GM24" s="222">
        <v>0</v>
      </c>
      <c r="GN24" s="222">
        <v>0</v>
      </c>
      <c r="GO24" s="222">
        <v>0</v>
      </c>
      <c r="GP24" s="222">
        <v>0</v>
      </c>
      <c r="GQ24" s="222">
        <v>0</v>
      </c>
      <c r="GR24" s="222">
        <v>0</v>
      </c>
      <c r="GS24" s="222">
        <v>0</v>
      </c>
      <c r="GT24" s="222">
        <v>0</v>
      </c>
      <c r="GU24" s="222">
        <v>0</v>
      </c>
      <c r="GV24" s="222">
        <v>0</v>
      </c>
      <c r="GW24" s="222">
        <v>0</v>
      </c>
      <c r="GX24" s="222">
        <v>0</v>
      </c>
      <c r="GY24" s="222">
        <v>0</v>
      </c>
      <c r="GZ24" s="222">
        <v>0</v>
      </c>
      <c r="HA24" s="222">
        <v>0</v>
      </c>
      <c r="HB24" s="222">
        <v>0</v>
      </c>
      <c r="HC24" s="222">
        <v>0</v>
      </c>
      <c r="HD24" s="222">
        <v>0</v>
      </c>
      <c r="HE24" s="222">
        <v>0</v>
      </c>
      <c r="HF24" s="222">
        <v>0</v>
      </c>
      <c r="HG24" s="222">
        <v>0</v>
      </c>
      <c r="HH24" s="222">
        <v>0</v>
      </c>
      <c r="HI24" s="222">
        <v>0</v>
      </c>
      <c r="HJ24" s="222">
        <v>0</v>
      </c>
      <c r="HK24" s="222">
        <v>0</v>
      </c>
      <c r="HL24" s="222">
        <v>0</v>
      </c>
      <c r="HM24" s="222">
        <v>0</v>
      </c>
      <c r="HN24" s="222">
        <v>0</v>
      </c>
      <c r="HO24" s="222">
        <v>0</v>
      </c>
      <c r="HP24" s="222">
        <v>0</v>
      </c>
      <c r="HQ24" s="222">
        <v>0</v>
      </c>
      <c r="HR24" s="222">
        <v>0</v>
      </c>
      <c r="HS24" s="222">
        <v>0</v>
      </c>
      <c r="HT24" s="222">
        <v>0</v>
      </c>
      <c r="HU24" s="222">
        <v>0</v>
      </c>
      <c r="HV24" s="222">
        <v>0</v>
      </c>
      <c r="HW24" s="222">
        <v>0</v>
      </c>
      <c r="HX24" s="222">
        <v>0</v>
      </c>
      <c r="HY24" s="222">
        <v>0</v>
      </c>
      <c r="HZ24" s="222">
        <v>0</v>
      </c>
      <c r="IA24" s="222">
        <v>0</v>
      </c>
      <c r="IB24" s="222">
        <v>0</v>
      </c>
      <c r="IC24" s="222">
        <v>0</v>
      </c>
      <c r="ID24" s="222">
        <v>0</v>
      </c>
      <c r="IE24" s="222">
        <v>0</v>
      </c>
      <c r="IF24" s="222">
        <v>0</v>
      </c>
      <c r="IG24" s="222">
        <v>0</v>
      </c>
      <c r="IH24" s="222">
        <v>0</v>
      </c>
      <c r="II24" s="222">
        <v>0</v>
      </c>
      <c r="IJ24" s="222">
        <v>0</v>
      </c>
      <c r="IK24" s="222">
        <v>0</v>
      </c>
      <c r="IL24" s="222">
        <v>0</v>
      </c>
    </row>
    <row r="25" spans="3:246" ht="15" customHeight="1">
      <c r="C25" s="37" t="str">
        <f>'5_DA_ACTIVOS_FIJOS'!C25</f>
        <v>MATERIALES</v>
      </c>
      <c r="D25" s="37" t="str">
        <f>'5_DA_ACTIVOS_FIJOS'!D25</f>
        <v>AMORTIZACION MEDIDORES</v>
      </c>
      <c r="E25" s="325"/>
      <c r="F25" s="325"/>
      <c r="G25" s="175"/>
      <c r="H25" s="25">
        <f t="shared" ca="1" si="126"/>
        <v>0</v>
      </c>
      <c r="I25" s="25">
        <f t="shared" ca="1" si="126"/>
        <v>0</v>
      </c>
      <c r="J25" s="25">
        <f t="shared" ca="1" si="126"/>
        <v>0</v>
      </c>
      <c r="K25" s="25">
        <f t="shared" ca="1" si="126"/>
        <v>0</v>
      </c>
      <c r="L25" s="25">
        <f t="shared" ca="1" si="126"/>
        <v>0</v>
      </c>
      <c r="M25" s="25">
        <f t="shared" ca="1" si="126"/>
        <v>0</v>
      </c>
      <c r="O25" s="222">
        <v>0</v>
      </c>
      <c r="P25" s="222">
        <v>0</v>
      </c>
      <c r="Q25" s="222">
        <v>0</v>
      </c>
      <c r="R25" s="222">
        <v>0</v>
      </c>
      <c r="S25" s="222">
        <v>0</v>
      </c>
      <c r="T25" s="222">
        <v>0</v>
      </c>
      <c r="U25" s="222">
        <v>0</v>
      </c>
      <c r="V25" s="222">
        <v>0</v>
      </c>
      <c r="W25" s="222">
        <v>0</v>
      </c>
      <c r="X25" s="222">
        <v>0</v>
      </c>
      <c r="Y25" s="222">
        <v>0</v>
      </c>
      <c r="Z25" s="222">
        <v>0</v>
      </c>
      <c r="AA25" s="222">
        <v>0</v>
      </c>
      <c r="AB25" s="222">
        <v>0</v>
      </c>
      <c r="AC25" s="222">
        <v>0</v>
      </c>
      <c r="AD25" s="222">
        <v>0</v>
      </c>
      <c r="AE25" s="222">
        <v>0</v>
      </c>
      <c r="AF25" s="222">
        <v>0</v>
      </c>
      <c r="AG25" s="222">
        <v>0</v>
      </c>
      <c r="AH25" s="222">
        <v>0</v>
      </c>
      <c r="AI25" s="222">
        <v>0</v>
      </c>
      <c r="AJ25" s="222">
        <v>0</v>
      </c>
      <c r="AK25" s="222">
        <v>0</v>
      </c>
      <c r="AL25" s="222">
        <v>0</v>
      </c>
      <c r="AM25" s="222">
        <v>0</v>
      </c>
      <c r="AN25" s="222">
        <v>0</v>
      </c>
      <c r="AO25" s="222">
        <v>0</v>
      </c>
      <c r="AP25" s="222">
        <v>0</v>
      </c>
      <c r="AQ25" s="222">
        <v>0</v>
      </c>
      <c r="AR25" s="222">
        <v>0</v>
      </c>
      <c r="AS25" s="222">
        <v>0</v>
      </c>
      <c r="AT25" s="222">
        <v>0</v>
      </c>
      <c r="AU25" s="222">
        <v>0</v>
      </c>
      <c r="AV25" s="222">
        <v>0</v>
      </c>
      <c r="AW25" s="222">
        <v>0</v>
      </c>
      <c r="AX25" s="222">
        <v>0</v>
      </c>
      <c r="AY25" s="222">
        <v>0</v>
      </c>
      <c r="AZ25" s="222">
        <v>0</v>
      </c>
      <c r="BA25" s="222">
        <v>0</v>
      </c>
      <c r="BB25" s="222">
        <v>0</v>
      </c>
      <c r="BC25" s="222">
        <v>0</v>
      </c>
      <c r="BD25" s="222">
        <v>0</v>
      </c>
      <c r="BE25" s="222">
        <v>0</v>
      </c>
      <c r="BF25" s="222">
        <v>0</v>
      </c>
      <c r="BG25" s="222">
        <v>0</v>
      </c>
      <c r="BH25" s="222">
        <v>0</v>
      </c>
      <c r="BI25" s="222">
        <v>0</v>
      </c>
      <c r="BJ25" s="222">
        <v>0</v>
      </c>
      <c r="BK25" s="222">
        <v>0</v>
      </c>
      <c r="BL25" s="222">
        <v>0</v>
      </c>
      <c r="BM25" s="222">
        <v>0</v>
      </c>
      <c r="BN25" s="222">
        <v>0</v>
      </c>
      <c r="BO25" s="222">
        <v>0</v>
      </c>
      <c r="BP25" s="222">
        <v>0</v>
      </c>
      <c r="BQ25" s="222">
        <v>0</v>
      </c>
      <c r="BR25" s="222">
        <v>0</v>
      </c>
      <c r="BS25" s="222">
        <v>0</v>
      </c>
      <c r="BT25" s="222">
        <v>0</v>
      </c>
      <c r="BU25" s="222">
        <v>0</v>
      </c>
      <c r="BV25" s="222">
        <v>0</v>
      </c>
      <c r="BW25" s="222">
        <v>0</v>
      </c>
      <c r="BX25" s="222">
        <v>0</v>
      </c>
      <c r="BY25" s="222">
        <v>0</v>
      </c>
      <c r="BZ25" s="222">
        <v>0</v>
      </c>
      <c r="CA25" s="222">
        <v>0</v>
      </c>
      <c r="CB25" s="222">
        <v>0</v>
      </c>
      <c r="CC25" s="222">
        <v>0</v>
      </c>
      <c r="CD25" s="222">
        <v>0</v>
      </c>
      <c r="CE25" s="222">
        <v>0</v>
      </c>
      <c r="CF25" s="222">
        <v>0</v>
      </c>
      <c r="CG25" s="222">
        <v>0</v>
      </c>
      <c r="CH25" s="222">
        <v>0</v>
      </c>
      <c r="CJ25" s="25">
        <f t="shared" ca="1" si="127"/>
        <v>0</v>
      </c>
      <c r="CK25" s="25">
        <f t="shared" ca="1" si="127"/>
        <v>0</v>
      </c>
      <c r="CL25" s="25">
        <f t="shared" ca="1" si="127"/>
        <v>0</v>
      </c>
      <c r="CM25" s="25">
        <f t="shared" ca="1" si="127"/>
        <v>0</v>
      </c>
      <c r="CN25" s="25">
        <f t="shared" ca="1" si="127"/>
        <v>0</v>
      </c>
      <c r="CO25" s="25">
        <f t="shared" ca="1" si="127"/>
        <v>0</v>
      </c>
      <c r="CQ25" s="222">
        <v>0</v>
      </c>
      <c r="CR25" s="222">
        <v>0</v>
      </c>
      <c r="CS25" s="222">
        <v>0</v>
      </c>
      <c r="CT25" s="222">
        <v>0</v>
      </c>
      <c r="CU25" s="222">
        <v>0</v>
      </c>
      <c r="CV25" s="222">
        <v>0</v>
      </c>
      <c r="CW25" s="222">
        <v>0</v>
      </c>
      <c r="CX25" s="222">
        <v>0</v>
      </c>
      <c r="CY25" s="222">
        <v>0</v>
      </c>
      <c r="CZ25" s="222">
        <v>0</v>
      </c>
      <c r="DA25" s="222">
        <v>0</v>
      </c>
      <c r="DB25" s="222">
        <v>0</v>
      </c>
      <c r="DC25" s="222">
        <v>0</v>
      </c>
      <c r="DD25" s="222">
        <v>0</v>
      </c>
      <c r="DE25" s="222">
        <v>0</v>
      </c>
      <c r="DF25" s="222">
        <v>0</v>
      </c>
      <c r="DG25" s="222">
        <v>0</v>
      </c>
      <c r="DH25" s="222">
        <v>0</v>
      </c>
      <c r="DI25" s="222">
        <v>0</v>
      </c>
      <c r="DJ25" s="222">
        <v>0</v>
      </c>
      <c r="DK25" s="222">
        <v>0</v>
      </c>
      <c r="DL25" s="222">
        <v>0</v>
      </c>
      <c r="DM25" s="222">
        <v>0</v>
      </c>
      <c r="DN25" s="222">
        <v>0</v>
      </c>
      <c r="DO25" s="222">
        <v>0</v>
      </c>
      <c r="DP25" s="222">
        <v>0</v>
      </c>
      <c r="DQ25" s="222">
        <v>0</v>
      </c>
      <c r="DR25" s="222">
        <v>0</v>
      </c>
      <c r="DS25" s="222">
        <v>0</v>
      </c>
      <c r="DT25" s="222">
        <v>0</v>
      </c>
      <c r="DU25" s="222">
        <v>0</v>
      </c>
      <c r="DV25" s="222">
        <v>0</v>
      </c>
      <c r="DW25" s="222">
        <v>0</v>
      </c>
      <c r="DX25" s="222">
        <v>0</v>
      </c>
      <c r="DY25" s="222">
        <v>0</v>
      </c>
      <c r="DZ25" s="222">
        <v>0</v>
      </c>
      <c r="EA25" s="222">
        <v>0</v>
      </c>
      <c r="EB25" s="222">
        <v>0</v>
      </c>
      <c r="EC25" s="222">
        <v>0</v>
      </c>
      <c r="ED25" s="222">
        <v>0</v>
      </c>
      <c r="EE25" s="222">
        <v>0</v>
      </c>
      <c r="EF25" s="222">
        <v>0</v>
      </c>
      <c r="EG25" s="222">
        <v>0</v>
      </c>
      <c r="EH25" s="222">
        <v>0</v>
      </c>
      <c r="EI25" s="222">
        <v>0</v>
      </c>
      <c r="EJ25" s="222">
        <v>0</v>
      </c>
      <c r="EK25" s="222">
        <v>0</v>
      </c>
      <c r="EL25" s="222">
        <v>0</v>
      </c>
      <c r="EM25" s="222">
        <v>0</v>
      </c>
      <c r="EN25" s="222">
        <v>0</v>
      </c>
      <c r="EO25" s="222">
        <v>0</v>
      </c>
      <c r="EP25" s="222">
        <v>0</v>
      </c>
      <c r="EQ25" s="222">
        <v>0</v>
      </c>
      <c r="ER25" s="222">
        <v>0</v>
      </c>
      <c r="ES25" s="222">
        <v>0</v>
      </c>
      <c r="ET25" s="222">
        <v>0</v>
      </c>
      <c r="EU25" s="222">
        <v>0</v>
      </c>
      <c r="EV25" s="222">
        <v>0</v>
      </c>
      <c r="EW25" s="222">
        <v>0</v>
      </c>
      <c r="EX25" s="222">
        <v>0</v>
      </c>
      <c r="EY25" s="222">
        <v>0</v>
      </c>
      <c r="EZ25" s="222">
        <v>0</v>
      </c>
      <c r="FA25" s="222">
        <v>0</v>
      </c>
      <c r="FB25" s="222">
        <v>0</v>
      </c>
      <c r="FC25" s="222">
        <v>0</v>
      </c>
      <c r="FD25" s="222">
        <v>0</v>
      </c>
      <c r="FE25" s="222">
        <v>0</v>
      </c>
      <c r="FF25" s="222">
        <v>0</v>
      </c>
      <c r="FG25" s="222">
        <v>0</v>
      </c>
      <c r="FH25" s="222">
        <v>0</v>
      </c>
      <c r="FI25" s="222">
        <v>0</v>
      </c>
      <c r="FJ25" s="222">
        <v>0</v>
      </c>
      <c r="FL25" s="25">
        <f t="shared" ca="1" si="129"/>
        <v>0</v>
      </c>
      <c r="FM25" s="25">
        <f t="shared" ca="1" si="128"/>
        <v>0</v>
      </c>
      <c r="FN25" s="25">
        <f t="shared" ca="1" si="128"/>
        <v>0</v>
      </c>
      <c r="FO25" s="25">
        <f t="shared" ca="1" si="128"/>
        <v>0</v>
      </c>
      <c r="FP25" s="25">
        <f t="shared" ca="1" si="128"/>
        <v>0</v>
      </c>
      <c r="FQ25" s="25">
        <f t="shared" ca="1" si="128"/>
        <v>0</v>
      </c>
      <c r="FS25" s="222">
        <v>0</v>
      </c>
      <c r="FT25" s="222">
        <v>0</v>
      </c>
      <c r="FU25" s="222">
        <v>0</v>
      </c>
      <c r="FV25" s="222">
        <v>0</v>
      </c>
      <c r="FW25" s="222">
        <v>0</v>
      </c>
      <c r="FX25" s="222">
        <v>0</v>
      </c>
      <c r="FY25" s="222">
        <v>0</v>
      </c>
      <c r="FZ25" s="222">
        <v>0</v>
      </c>
      <c r="GA25" s="222">
        <v>0</v>
      </c>
      <c r="GB25" s="222">
        <v>0</v>
      </c>
      <c r="GC25" s="222">
        <v>0</v>
      </c>
      <c r="GD25" s="222">
        <v>0</v>
      </c>
      <c r="GE25" s="222">
        <v>0</v>
      </c>
      <c r="GF25" s="222">
        <v>0</v>
      </c>
      <c r="GG25" s="222">
        <v>0</v>
      </c>
      <c r="GH25" s="222">
        <v>0</v>
      </c>
      <c r="GI25" s="222">
        <v>0</v>
      </c>
      <c r="GJ25" s="222">
        <v>0</v>
      </c>
      <c r="GK25" s="222">
        <v>0</v>
      </c>
      <c r="GL25" s="222">
        <v>0</v>
      </c>
      <c r="GM25" s="222">
        <v>0</v>
      </c>
      <c r="GN25" s="222">
        <v>0</v>
      </c>
      <c r="GO25" s="222">
        <v>0</v>
      </c>
      <c r="GP25" s="222">
        <v>0</v>
      </c>
      <c r="GQ25" s="222">
        <v>0</v>
      </c>
      <c r="GR25" s="222">
        <v>0</v>
      </c>
      <c r="GS25" s="222">
        <v>0</v>
      </c>
      <c r="GT25" s="222">
        <v>0</v>
      </c>
      <c r="GU25" s="222">
        <v>0</v>
      </c>
      <c r="GV25" s="222">
        <v>0</v>
      </c>
      <c r="GW25" s="222">
        <v>0</v>
      </c>
      <c r="GX25" s="222">
        <v>0</v>
      </c>
      <c r="GY25" s="222">
        <v>0</v>
      </c>
      <c r="GZ25" s="222">
        <v>0</v>
      </c>
      <c r="HA25" s="222">
        <v>0</v>
      </c>
      <c r="HB25" s="222">
        <v>0</v>
      </c>
      <c r="HC25" s="222">
        <v>0</v>
      </c>
      <c r="HD25" s="222">
        <v>0</v>
      </c>
      <c r="HE25" s="222">
        <v>0</v>
      </c>
      <c r="HF25" s="222">
        <v>0</v>
      </c>
      <c r="HG25" s="222">
        <v>0</v>
      </c>
      <c r="HH25" s="222">
        <v>0</v>
      </c>
      <c r="HI25" s="222">
        <v>0</v>
      </c>
      <c r="HJ25" s="222">
        <v>0</v>
      </c>
      <c r="HK25" s="222">
        <v>0</v>
      </c>
      <c r="HL25" s="222">
        <v>0</v>
      </c>
      <c r="HM25" s="222">
        <v>0</v>
      </c>
      <c r="HN25" s="222">
        <v>0</v>
      </c>
      <c r="HO25" s="222">
        <v>0</v>
      </c>
      <c r="HP25" s="222">
        <v>0</v>
      </c>
      <c r="HQ25" s="222">
        <v>0</v>
      </c>
      <c r="HR25" s="222">
        <v>0</v>
      </c>
      <c r="HS25" s="222">
        <v>0</v>
      </c>
      <c r="HT25" s="222">
        <v>0</v>
      </c>
      <c r="HU25" s="222">
        <v>0</v>
      </c>
      <c r="HV25" s="222">
        <v>0</v>
      </c>
      <c r="HW25" s="222">
        <v>0</v>
      </c>
      <c r="HX25" s="222">
        <v>0</v>
      </c>
      <c r="HY25" s="222">
        <v>0</v>
      </c>
      <c r="HZ25" s="222">
        <v>0</v>
      </c>
      <c r="IA25" s="222">
        <v>0</v>
      </c>
      <c r="IB25" s="222">
        <v>0</v>
      </c>
      <c r="IC25" s="222">
        <v>0</v>
      </c>
      <c r="ID25" s="222">
        <v>0</v>
      </c>
      <c r="IE25" s="222">
        <v>0</v>
      </c>
      <c r="IF25" s="222">
        <v>0</v>
      </c>
      <c r="IG25" s="222">
        <v>0</v>
      </c>
      <c r="IH25" s="222">
        <v>0</v>
      </c>
      <c r="II25" s="222">
        <v>0</v>
      </c>
      <c r="IJ25" s="222">
        <v>0</v>
      </c>
      <c r="IK25" s="222">
        <v>0</v>
      </c>
      <c r="IL25" s="222">
        <v>0</v>
      </c>
    </row>
    <row r="26" spans="3:246" ht="15" customHeight="1">
      <c r="C26" s="37" t="str">
        <f>'5_DA_ACTIVOS_FIJOS'!C26</f>
        <v>INMATERIALES</v>
      </c>
      <c r="D26" s="37" t="str">
        <f>'5_DA_ACTIVOS_FIJOS'!D26</f>
        <v>GASTOS CONSTITUCION Y ORGANIZACIÓN</v>
      </c>
      <c r="E26" s="325"/>
      <c r="F26" s="325"/>
      <c r="G26" s="175"/>
      <c r="H26" s="25">
        <f t="shared" ca="1" si="126"/>
        <v>0</v>
      </c>
      <c r="I26" s="25">
        <f t="shared" ca="1" si="126"/>
        <v>0</v>
      </c>
      <c r="J26" s="25">
        <f t="shared" ca="1" si="126"/>
        <v>0</v>
      </c>
      <c r="K26" s="25">
        <f t="shared" ca="1" si="126"/>
        <v>0</v>
      </c>
      <c r="L26" s="25">
        <f t="shared" ca="1" si="126"/>
        <v>0</v>
      </c>
      <c r="M26" s="25">
        <f t="shared" ca="1" si="126"/>
        <v>0</v>
      </c>
      <c r="O26" s="222">
        <v>0</v>
      </c>
      <c r="P26" s="222">
        <v>0</v>
      </c>
      <c r="Q26" s="222">
        <v>0</v>
      </c>
      <c r="R26" s="222">
        <v>0</v>
      </c>
      <c r="S26" s="222">
        <v>0</v>
      </c>
      <c r="T26" s="222">
        <v>0</v>
      </c>
      <c r="U26" s="222">
        <v>0</v>
      </c>
      <c r="V26" s="222">
        <v>0</v>
      </c>
      <c r="W26" s="222">
        <v>0</v>
      </c>
      <c r="X26" s="222">
        <v>0</v>
      </c>
      <c r="Y26" s="222">
        <v>0</v>
      </c>
      <c r="Z26" s="222">
        <v>0</v>
      </c>
      <c r="AA26" s="222">
        <v>0</v>
      </c>
      <c r="AB26" s="222">
        <v>0</v>
      </c>
      <c r="AC26" s="222">
        <v>0</v>
      </c>
      <c r="AD26" s="222">
        <v>0</v>
      </c>
      <c r="AE26" s="222">
        <v>0</v>
      </c>
      <c r="AF26" s="222">
        <v>0</v>
      </c>
      <c r="AG26" s="222">
        <v>0</v>
      </c>
      <c r="AH26" s="222">
        <v>0</v>
      </c>
      <c r="AI26" s="222">
        <v>0</v>
      </c>
      <c r="AJ26" s="222">
        <v>0</v>
      </c>
      <c r="AK26" s="222">
        <v>0</v>
      </c>
      <c r="AL26" s="222">
        <v>0</v>
      </c>
      <c r="AM26" s="222">
        <v>0</v>
      </c>
      <c r="AN26" s="222">
        <v>0</v>
      </c>
      <c r="AO26" s="222">
        <v>0</v>
      </c>
      <c r="AP26" s="222">
        <v>0</v>
      </c>
      <c r="AQ26" s="222">
        <v>0</v>
      </c>
      <c r="AR26" s="222">
        <v>0</v>
      </c>
      <c r="AS26" s="222">
        <v>0</v>
      </c>
      <c r="AT26" s="222">
        <v>0</v>
      </c>
      <c r="AU26" s="222">
        <v>0</v>
      </c>
      <c r="AV26" s="222">
        <v>0</v>
      </c>
      <c r="AW26" s="222">
        <v>0</v>
      </c>
      <c r="AX26" s="222">
        <v>0</v>
      </c>
      <c r="AY26" s="222">
        <v>0</v>
      </c>
      <c r="AZ26" s="222">
        <v>0</v>
      </c>
      <c r="BA26" s="222">
        <v>0</v>
      </c>
      <c r="BB26" s="222">
        <v>0</v>
      </c>
      <c r="BC26" s="222">
        <v>0</v>
      </c>
      <c r="BD26" s="222">
        <v>0</v>
      </c>
      <c r="BE26" s="222">
        <v>0</v>
      </c>
      <c r="BF26" s="222">
        <v>0</v>
      </c>
      <c r="BG26" s="222">
        <v>0</v>
      </c>
      <c r="BH26" s="222">
        <v>0</v>
      </c>
      <c r="BI26" s="222">
        <v>0</v>
      </c>
      <c r="BJ26" s="222">
        <v>0</v>
      </c>
      <c r="BK26" s="222">
        <v>0</v>
      </c>
      <c r="BL26" s="222">
        <v>0</v>
      </c>
      <c r="BM26" s="222">
        <v>0</v>
      </c>
      <c r="BN26" s="222">
        <v>0</v>
      </c>
      <c r="BO26" s="222">
        <v>0</v>
      </c>
      <c r="BP26" s="222">
        <v>0</v>
      </c>
      <c r="BQ26" s="222">
        <v>0</v>
      </c>
      <c r="BR26" s="222">
        <v>0</v>
      </c>
      <c r="BS26" s="222">
        <v>0</v>
      </c>
      <c r="BT26" s="222">
        <v>0</v>
      </c>
      <c r="BU26" s="222">
        <v>0</v>
      </c>
      <c r="BV26" s="222">
        <v>0</v>
      </c>
      <c r="BW26" s="222">
        <v>0</v>
      </c>
      <c r="BX26" s="222">
        <v>0</v>
      </c>
      <c r="BY26" s="222">
        <v>0</v>
      </c>
      <c r="BZ26" s="222">
        <v>0</v>
      </c>
      <c r="CA26" s="222">
        <v>0</v>
      </c>
      <c r="CB26" s="222">
        <v>0</v>
      </c>
      <c r="CC26" s="222">
        <v>0</v>
      </c>
      <c r="CD26" s="222">
        <v>0</v>
      </c>
      <c r="CE26" s="222">
        <v>0</v>
      </c>
      <c r="CF26" s="222">
        <v>0</v>
      </c>
      <c r="CG26" s="222">
        <v>0</v>
      </c>
      <c r="CH26" s="222">
        <v>0</v>
      </c>
      <c r="CJ26" s="25">
        <f t="shared" ca="1" si="127"/>
        <v>0</v>
      </c>
      <c r="CK26" s="25">
        <f t="shared" ca="1" si="127"/>
        <v>0</v>
      </c>
      <c r="CL26" s="25">
        <f t="shared" ca="1" si="127"/>
        <v>0</v>
      </c>
      <c r="CM26" s="25">
        <f t="shared" ca="1" si="127"/>
        <v>0</v>
      </c>
      <c r="CN26" s="25">
        <f t="shared" ca="1" si="127"/>
        <v>0</v>
      </c>
      <c r="CO26" s="25">
        <f t="shared" ca="1" si="127"/>
        <v>0</v>
      </c>
      <c r="CQ26" s="222">
        <v>0</v>
      </c>
      <c r="CR26" s="222">
        <v>0</v>
      </c>
      <c r="CS26" s="222">
        <v>0</v>
      </c>
      <c r="CT26" s="222">
        <v>0</v>
      </c>
      <c r="CU26" s="222">
        <v>0</v>
      </c>
      <c r="CV26" s="222">
        <v>0</v>
      </c>
      <c r="CW26" s="222">
        <v>0</v>
      </c>
      <c r="CX26" s="222">
        <v>0</v>
      </c>
      <c r="CY26" s="222">
        <v>0</v>
      </c>
      <c r="CZ26" s="222">
        <v>0</v>
      </c>
      <c r="DA26" s="222">
        <v>0</v>
      </c>
      <c r="DB26" s="222">
        <v>0</v>
      </c>
      <c r="DC26" s="222">
        <v>0</v>
      </c>
      <c r="DD26" s="222">
        <v>0</v>
      </c>
      <c r="DE26" s="222">
        <v>0</v>
      </c>
      <c r="DF26" s="222">
        <v>0</v>
      </c>
      <c r="DG26" s="222">
        <v>0</v>
      </c>
      <c r="DH26" s="222">
        <v>0</v>
      </c>
      <c r="DI26" s="222">
        <v>0</v>
      </c>
      <c r="DJ26" s="222">
        <v>0</v>
      </c>
      <c r="DK26" s="222">
        <v>0</v>
      </c>
      <c r="DL26" s="222">
        <v>0</v>
      </c>
      <c r="DM26" s="222">
        <v>0</v>
      </c>
      <c r="DN26" s="222">
        <v>0</v>
      </c>
      <c r="DO26" s="222">
        <v>0</v>
      </c>
      <c r="DP26" s="222">
        <v>0</v>
      </c>
      <c r="DQ26" s="222">
        <v>0</v>
      </c>
      <c r="DR26" s="222">
        <v>0</v>
      </c>
      <c r="DS26" s="222">
        <v>0</v>
      </c>
      <c r="DT26" s="222">
        <v>0</v>
      </c>
      <c r="DU26" s="222">
        <v>0</v>
      </c>
      <c r="DV26" s="222">
        <v>0</v>
      </c>
      <c r="DW26" s="222">
        <v>0</v>
      </c>
      <c r="DX26" s="222">
        <v>0</v>
      </c>
      <c r="DY26" s="222">
        <v>0</v>
      </c>
      <c r="DZ26" s="222">
        <v>0</v>
      </c>
      <c r="EA26" s="222">
        <v>0</v>
      </c>
      <c r="EB26" s="222">
        <v>0</v>
      </c>
      <c r="EC26" s="222">
        <v>0</v>
      </c>
      <c r="ED26" s="222">
        <v>0</v>
      </c>
      <c r="EE26" s="222">
        <v>0</v>
      </c>
      <c r="EF26" s="222">
        <v>0</v>
      </c>
      <c r="EG26" s="222">
        <v>0</v>
      </c>
      <c r="EH26" s="222">
        <v>0</v>
      </c>
      <c r="EI26" s="222">
        <v>0</v>
      </c>
      <c r="EJ26" s="222">
        <v>0</v>
      </c>
      <c r="EK26" s="222">
        <v>0</v>
      </c>
      <c r="EL26" s="222">
        <v>0</v>
      </c>
      <c r="EM26" s="222">
        <v>0</v>
      </c>
      <c r="EN26" s="222">
        <v>0</v>
      </c>
      <c r="EO26" s="222">
        <v>0</v>
      </c>
      <c r="EP26" s="222">
        <v>0</v>
      </c>
      <c r="EQ26" s="222">
        <v>0</v>
      </c>
      <c r="ER26" s="222">
        <v>0</v>
      </c>
      <c r="ES26" s="222">
        <v>0</v>
      </c>
      <c r="ET26" s="222">
        <v>0</v>
      </c>
      <c r="EU26" s="222">
        <v>0</v>
      </c>
      <c r="EV26" s="222">
        <v>0</v>
      </c>
      <c r="EW26" s="222">
        <v>0</v>
      </c>
      <c r="EX26" s="222">
        <v>0</v>
      </c>
      <c r="EY26" s="222">
        <v>0</v>
      </c>
      <c r="EZ26" s="222">
        <v>0</v>
      </c>
      <c r="FA26" s="222">
        <v>0</v>
      </c>
      <c r="FB26" s="222">
        <v>0</v>
      </c>
      <c r="FC26" s="222">
        <v>0</v>
      </c>
      <c r="FD26" s="222">
        <v>0</v>
      </c>
      <c r="FE26" s="222">
        <v>0</v>
      </c>
      <c r="FF26" s="222">
        <v>0</v>
      </c>
      <c r="FG26" s="222">
        <v>0</v>
      </c>
      <c r="FH26" s="222">
        <v>0</v>
      </c>
      <c r="FI26" s="222">
        <v>0</v>
      </c>
      <c r="FJ26" s="222">
        <v>0</v>
      </c>
      <c r="FL26" s="25">
        <f t="shared" ca="1" si="129"/>
        <v>0</v>
      </c>
      <c r="FM26" s="25">
        <f t="shared" ca="1" si="128"/>
        <v>0</v>
      </c>
      <c r="FN26" s="25">
        <f t="shared" ca="1" si="128"/>
        <v>0</v>
      </c>
      <c r="FO26" s="25">
        <f t="shared" ca="1" si="128"/>
        <v>0</v>
      </c>
      <c r="FP26" s="25">
        <f t="shared" ca="1" si="128"/>
        <v>0</v>
      </c>
      <c r="FQ26" s="25">
        <f t="shared" ca="1" si="128"/>
        <v>0</v>
      </c>
      <c r="FS26" s="222">
        <v>0</v>
      </c>
      <c r="FT26" s="222">
        <v>0</v>
      </c>
      <c r="FU26" s="222">
        <v>0</v>
      </c>
      <c r="FV26" s="222">
        <v>0</v>
      </c>
      <c r="FW26" s="222">
        <v>0</v>
      </c>
      <c r="FX26" s="222">
        <v>0</v>
      </c>
      <c r="FY26" s="222">
        <v>0</v>
      </c>
      <c r="FZ26" s="222">
        <v>0</v>
      </c>
      <c r="GA26" s="222">
        <v>0</v>
      </c>
      <c r="GB26" s="222">
        <v>0</v>
      </c>
      <c r="GC26" s="222">
        <v>0</v>
      </c>
      <c r="GD26" s="222">
        <v>0</v>
      </c>
      <c r="GE26" s="222">
        <v>0</v>
      </c>
      <c r="GF26" s="222">
        <v>0</v>
      </c>
      <c r="GG26" s="222">
        <v>0</v>
      </c>
      <c r="GH26" s="222">
        <v>0</v>
      </c>
      <c r="GI26" s="222">
        <v>0</v>
      </c>
      <c r="GJ26" s="222">
        <v>0</v>
      </c>
      <c r="GK26" s="222">
        <v>0</v>
      </c>
      <c r="GL26" s="222">
        <v>0</v>
      </c>
      <c r="GM26" s="222">
        <v>0</v>
      </c>
      <c r="GN26" s="222">
        <v>0</v>
      </c>
      <c r="GO26" s="222">
        <v>0</v>
      </c>
      <c r="GP26" s="222">
        <v>0</v>
      </c>
      <c r="GQ26" s="222">
        <v>0</v>
      </c>
      <c r="GR26" s="222">
        <v>0</v>
      </c>
      <c r="GS26" s="222">
        <v>0</v>
      </c>
      <c r="GT26" s="222">
        <v>0</v>
      </c>
      <c r="GU26" s="222">
        <v>0</v>
      </c>
      <c r="GV26" s="222">
        <v>0</v>
      </c>
      <c r="GW26" s="222">
        <v>0</v>
      </c>
      <c r="GX26" s="222">
        <v>0</v>
      </c>
      <c r="GY26" s="222">
        <v>0</v>
      </c>
      <c r="GZ26" s="222">
        <v>0</v>
      </c>
      <c r="HA26" s="222">
        <v>0</v>
      </c>
      <c r="HB26" s="222">
        <v>0</v>
      </c>
      <c r="HC26" s="222">
        <v>0</v>
      </c>
      <c r="HD26" s="222">
        <v>0</v>
      </c>
      <c r="HE26" s="222">
        <v>0</v>
      </c>
      <c r="HF26" s="222">
        <v>0</v>
      </c>
      <c r="HG26" s="222">
        <v>0</v>
      </c>
      <c r="HH26" s="222">
        <v>0</v>
      </c>
      <c r="HI26" s="222">
        <v>0</v>
      </c>
      <c r="HJ26" s="222">
        <v>0</v>
      </c>
      <c r="HK26" s="222">
        <v>0</v>
      </c>
      <c r="HL26" s="222">
        <v>0</v>
      </c>
      <c r="HM26" s="222">
        <v>0</v>
      </c>
      <c r="HN26" s="222">
        <v>0</v>
      </c>
      <c r="HO26" s="222">
        <v>0</v>
      </c>
      <c r="HP26" s="222">
        <v>0</v>
      </c>
      <c r="HQ26" s="222">
        <v>0</v>
      </c>
      <c r="HR26" s="222">
        <v>0</v>
      </c>
      <c r="HS26" s="222">
        <v>0</v>
      </c>
      <c r="HT26" s="222">
        <v>0</v>
      </c>
      <c r="HU26" s="222">
        <v>0</v>
      </c>
      <c r="HV26" s="222">
        <v>0</v>
      </c>
      <c r="HW26" s="222">
        <v>0</v>
      </c>
      <c r="HX26" s="222">
        <v>0</v>
      </c>
      <c r="HY26" s="222">
        <v>0</v>
      </c>
      <c r="HZ26" s="222">
        <v>0</v>
      </c>
      <c r="IA26" s="222">
        <v>0</v>
      </c>
      <c r="IB26" s="222">
        <v>0</v>
      </c>
      <c r="IC26" s="222">
        <v>0</v>
      </c>
      <c r="ID26" s="222">
        <v>0</v>
      </c>
      <c r="IE26" s="222">
        <v>0</v>
      </c>
      <c r="IF26" s="222">
        <v>0</v>
      </c>
      <c r="IG26" s="222">
        <v>0</v>
      </c>
      <c r="IH26" s="222">
        <v>0</v>
      </c>
      <c r="II26" s="222">
        <v>0</v>
      </c>
      <c r="IJ26" s="222">
        <v>0</v>
      </c>
      <c r="IK26" s="222">
        <v>0</v>
      </c>
      <c r="IL26" s="222">
        <v>0</v>
      </c>
    </row>
    <row r="27" spans="3:246" ht="15" customHeight="1">
      <c r="C27" s="37" t="str">
        <f>'5_DA_ACTIVOS_FIJOS'!C27</f>
        <v>INMATERIALES</v>
      </c>
      <c r="D27" s="37" t="str">
        <f>'5_DA_ACTIVOS_FIJOS'!D27</f>
        <v>PUESTA EN MARCHA</v>
      </c>
      <c r="E27" s="325"/>
      <c r="F27" s="325"/>
      <c r="G27" s="175"/>
      <c r="H27" s="25">
        <f t="shared" ca="1" si="126"/>
        <v>0</v>
      </c>
      <c r="I27" s="25">
        <f t="shared" ca="1" si="126"/>
        <v>0</v>
      </c>
      <c r="J27" s="25">
        <f t="shared" ca="1" si="126"/>
        <v>0</v>
      </c>
      <c r="K27" s="25">
        <f t="shared" ca="1" si="126"/>
        <v>0</v>
      </c>
      <c r="L27" s="25">
        <f t="shared" ca="1" si="126"/>
        <v>0</v>
      </c>
      <c r="M27" s="25">
        <f t="shared" ca="1" si="126"/>
        <v>0</v>
      </c>
      <c r="O27" s="222">
        <v>0</v>
      </c>
      <c r="P27" s="222">
        <v>0</v>
      </c>
      <c r="Q27" s="222">
        <v>0</v>
      </c>
      <c r="R27" s="222">
        <v>0</v>
      </c>
      <c r="S27" s="222">
        <v>0</v>
      </c>
      <c r="T27" s="222">
        <v>0</v>
      </c>
      <c r="U27" s="222">
        <v>0</v>
      </c>
      <c r="V27" s="222">
        <v>0</v>
      </c>
      <c r="W27" s="222">
        <v>0</v>
      </c>
      <c r="X27" s="222">
        <v>0</v>
      </c>
      <c r="Y27" s="222">
        <v>0</v>
      </c>
      <c r="Z27" s="222">
        <v>0</v>
      </c>
      <c r="AA27" s="222">
        <v>0</v>
      </c>
      <c r="AB27" s="222">
        <v>0</v>
      </c>
      <c r="AC27" s="222">
        <v>0</v>
      </c>
      <c r="AD27" s="222">
        <v>0</v>
      </c>
      <c r="AE27" s="222">
        <v>0</v>
      </c>
      <c r="AF27" s="222">
        <v>0</v>
      </c>
      <c r="AG27" s="222">
        <v>0</v>
      </c>
      <c r="AH27" s="222">
        <v>0</v>
      </c>
      <c r="AI27" s="222">
        <v>0</v>
      </c>
      <c r="AJ27" s="222">
        <v>0</v>
      </c>
      <c r="AK27" s="222">
        <v>0</v>
      </c>
      <c r="AL27" s="222">
        <v>0</v>
      </c>
      <c r="AM27" s="222">
        <v>0</v>
      </c>
      <c r="AN27" s="222">
        <v>0</v>
      </c>
      <c r="AO27" s="222">
        <v>0</v>
      </c>
      <c r="AP27" s="222">
        <v>0</v>
      </c>
      <c r="AQ27" s="222">
        <v>0</v>
      </c>
      <c r="AR27" s="222">
        <v>0</v>
      </c>
      <c r="AS27" s="222">
        <v>0</v>
      </c>
      <c r="AT27" s="222">
        <v>0</v>
      </c>
      <c r="AU27" s="222">
        <v>0</v>
      </c>
      <c r="AV27" s="222">
        <v>0</v>
      </c>
      <c r="AW27" s="222">
        <v>0</v>
      </c>
      <c r="AX27" s="222">
        <v>0</v>
      </c>
      <c r="AY27" s="222">
        <v>0</v>
      </c>
      <c r="AZ27" s="222">
        <v>0</v>
      </c>
      <c r="BA27" s="222">
        <v>0</v>
      </c>
      <c r="BB27" s="222">
        <v>0</v>
      </c>
      <c r="BC27" s="222">
        <v>0</v>
      </c>
      <c r="BD27" s="222">
        <v>0</v>
      </c>
      <c r="BE27" s="222">
        <v>0</v>
      </c>
      <c r="BF27" s="222">
        <v>0</v>
      </c>
      <c r="BG27" s="222">
        <v>0</v>
      </c>
      <c r="BH27" s="222">
        <v>0</v>
      </c>
      <c r="BI27" s="222">
        <v>0</v>
      </c>
      <c r="BJ27" s="222">
        <v>0</v>
      </c>
      <c r="BK27" s="222">
        <v>0</v>
      </c>
      <c r="BL27" s="222">
        <v>0</v>
      </c>
      <c r="BM27" s="222">
        <v>0</v>
      </c>
      <c r="BN27" s="222">
        <v>0</v>
      </c>
      <c r="BO27" s="222">
        <v>0</v>
      </c>
      <c r="BP27" s="222">
        <v>0</v>
      </c>
      <c r="BQ27" s="222">
        <v>0</v>
      </c>
      <c r="BR27" s="222">
        <v>0</v>
      </c>
      <c r="BS27" s="222">
        <v>0</v>
      </c>
      <c r="BT27" s="222">
        <v>0</v>
      </c>
      <c r="BU27" s="222">
        <v>0</v>
      </c>
      <c r="BV27" s="222">
        <v>0</v>
      </c>
      <c r="BW27" s="222">
        <v>0</v>
      </c>
      <c r="BX27" s="222">
        <v>0</v>
      </c>
      <c r="BY27" s="222">
        <v>0</v>
      </c>
      <c r="BZ27" s="222">
        <v>0</v>
      </c>
      <c r="CA27" s="222">
        <v>0</v>
      </c>
      <c r="CB27" s="222">
        <v>0</v>
      </c>
      <c r="CC27" s="222">
        <v>0</v>
      </c>
      <c r="CD27" s="222">
        <v>0</v>
      </c>
      <c r="CE27" s="222">
        <v>0</v>
      </c>
      <c r="CF27" s="222">
        <v>0</v>
      </c>
      <c r="CG27" s="222">
        <v>0</v>
      </c>
      <c r="CH27" s="222">
        <v>0</v>
      </c>
      <c r="CJ27" s="25">
        <f t="shared" ca="1" si="127"/>
        <v>0</v>
      </c>
      <c r="CK27" s="25">
        <f t="shared" ca="1" si="127"/>
        <v>0</v>
      </c>
      <c r="CL27" s="25">
        <f t="shared" ca="1" si="127"/>
        <v>0</v>
      </c>
      <c r="CM27" s="25">
        <f t="shared" ca="1" si="127"/>
        <v>0</v>
      </c>
      <c r="CN27" s="25">
        <f t="shared" ca="1" si="127"/>
        <v>0</v>
      </c>
      <c r="CO27" s="25">
        <f t="shared" ca="1" si="127"/>
        <v>0</v>
      </c>
      <c r="CQ27" s="222">
        <v>0</v>
      </c>
      <c r="CR27" s="222">
        <v>0</v>
      </c>
      <c r="CS27" s="222">
        <v>0</v>
      </c>
      <c r="CT27" s="222">
        <v>0</v>
      </c>
      <c r="CU27" s="222">
        <v>0</v>
      </c>
      <c r="CV27" s="222">
        <v>0</v>
      </c>
      <c r="CW27" s="222">
        <v>0</v>
      </c>
      <c r="CX27" s="222">
        <v>0</v>
      </c>
      <c r="CY27" s="222">
        <v>0</v>
      </c>
      <c r="CZ27" s="222">
        <v>0</v>
      </c>
      <c r="DA27" s="222">
        <v>0</v>
      </c>
      <c r="DB27" s="222">
        <v>0</v>
      </c>
      <c r="DC27" s="222">
        <v>0</v>
      </c>
      <c r="DD27" s="222">
        <v>0</v>
      </c>
      <c r="DE27" s="222">
        <v>0</v>
      </c>
      <c r="DF27" s="222">
        <v>0</v>
      </c>
      <c r="DG27" s="222">
        <v>0</v>
      </c>
      <c r="DH27" s="222">
        <v>0</v>
      </c>
      <c r="DI27" s="222">
        <v>0</v>
      </c>
      <c r="DJ27" s="222">
        <v>0</v>
      </c>
      <c r="DK27" s="222">
        <v>0</v>
      </c>
      <c r="DL27" s="222">
        <v>0</v>
      </c>
      <c r="DM27" s="222">
        <v>0</v>
      </c>
      <c r="DN27" s="222">
        <v>0</v>
      </c>
      <c r="DO27" s="222">
        <v>0</v>
      </c>
      <c r="DP27" s="222">
        <v>0</v>
      </c>
      <c r="DQ27" s="222">
        <v>0</v>
      </c>
      <c r="DR27" s="222">
        <v>0</v>
      </c>
      <c r="DS27" s="222">
        <v>0</v>
      </c>
      <c r="DT27" s="222">
        <v>0</v>
      </c>
      <c r="DU27" s="222">
        <v>0</v>
      </c>
      <c r="DV27" s="222">
        <v>0</v>
      </c>
      <c r="DW27" s="222">
        <v>0</v>
      </c>
      <c r="DX27" s="222">
        <v>0</v>
      </c>
      <c r="DY27" s="222">
        <v>0</v>
      </c>
      <c r="DZ27" s="222">
        <v>0</v>
      </c>
      <c r="EA27" s="222">
        <v>0</v>
      </c>
      <c r="EB27" s="222">
        <v>0</v>
      </c>
      <c r="EC27" s="222">
        <v>0</v>
      </c>
      <c r="ED27" s="222">
        <v>0</v>
      </c>
      <c r="EE27" s="222">
        <v>0</v>
      </c>
      <c r="EF27" s="222">
        <v>0</v>
      </c>
      <c r="EG27" s="222">
        <v>0</v>
      </c>
      <c r="EH27" s="222">
        <v>0</v>
      </c>
      <c r="EI27" s="222">
        <v>0</v>
      </c>
      <c r="EJ27" s="222">
        <v>0</v>
      </c>
      <c r="EK27" s="222">
        <v>0</v>
      </c>
      <c r="EL27" s="222">
        <v>0</v>
      </c>
      <c r="EM27" s="222">
        <v>0</v>
      </c>
      <c r="EN27" s="222">
        <v>0</v>
      </c>
      <c r="EO27" s="222">
        <v>0</v>
      </c>
      <c r="EP27" s="222">
        <v>0</v>
      </c>
      <c r="EQ27" s="222">
        <v>0</v>
      </c>
      <c r="ER27" s="222">
        <v>0</v>
      </c>
      <c r="ES27" s="222">
        <v>0</v>
      </c>
      <c r="ET27" s="222">
        <v>0</v>
      </c>
      <c r="EU27" s="222">
        <v>0</v>
      </c>
      <c r="EV27" s="222">
        <v>0</v>
      </c>
      <c r="EW27" s="222">
        <v>0</v>
      </c>
      <c r="EX27" s="222">
        <v>0</v>
      </c>
      <c r="EY27" s="222">
        <v>0</v>
      </c>
      <c r="EZ27" s="222">
        <v>0</v>
      </c>
      <c r="FA27" s="222">
        <v>0</v>
      </c>
      <c r="FB27" s="222">
        <v>0</v>
      </c>
      <c r="FC27" s="222">
        <v>0</v>
      </c>
      <c r="FD27" s="222">
        <v>0</v>
      </c>
      <c r="FE27" s="222">
        <v>0</v>
      </c>
      <c r="FF27" s="222">
        <v>0</v>
      </c>
      <c r="FG27" s="222">
        <v>0</v>
      </c>
      <c r="FH27" s="222">
        <v>0</v>
      </c>
      <c r="FI27" s="222">
        <v>0</v>
      </c>
      <c r="FJ27" s="222">
        <v>0</v>
      </c>
      <c r="FL27" s="25">
        <f t="shared" ca="1" si="129"/>
        <v>0</v>
      </c>
      <c r="FM27" s="25">
        <f t="shared" ca="1" si="128"/>
        <v>0</v>
      </c>
      <c r="FN27" s="25">
        <f t="shared" ca="1" si="128"/>
        <v>0</v>
      </c>
      <c r="FO27" s="25">
        <f t="shared" ca="1" si="128"/>
        <v>0</v>
      </c>
      <c r="FP27" s="25">
        <f t="shared" ca="1" si="128"/>
        <v>0</v>
      </c>
      <c r="FQ27" s="25">
        <f t="shared" ca="1" si="128"/>
        <v>0</v>
      </c>
      <c r="FS27" s="222">
        <v>0</v>
      </c>
      <c r="FT27" s="222">
        <v>0</v>
      </c>
      <c r="FU27" s="222">
        <v>0</v>
      </c>
      <c r="FV27" s="222">
        <v>0</v>
      </c>
      <c r="FW27" s="222">
        <v>0</v>
      </c>
      <c r="FX27" s="222">
        <v>0</v>
      </c>
      <c r="FY27" s="222">
        <v>0</v>
      </c>
      <c r="FZ27" s="222">
        <v>0</v>
      </c>
      <c r="GA27" s="222">
        <v>0</v>
      </c>
      <c r="GB27" s="222">
        <v>0</v>
      </c>
      <c r="GC27" s="222">
        <v>0</v>
      </c>
      <c r="GD27" s="222">
        <v>0</v>
      </c>
      <c r="GE27" s="222">
        <v>0</v>
      </c>
      <c r="GF27" s="222">
        <v>0</v>
      </c>
      <c r="GG27" s="222">
        <v>0</v>
      </c>
      <c r="GH27" s="222">
        <v>0</v>
      </c>
      <c r="GI27" s="222">
        <v>0</v>
      </c>
      <c r="GJ27" s="222">
        <v>0</v>
      </c>
      <c r="GK27" s="222">
        <v>0</v>
      </c>
      <c r="GL27" s="222">
        <v>0</v>
      </c>
      <c r="GM27" s="222">
        <v>0</v>
      </c>
      <c r="GN27" s="222">
        <v>0</v>
      </c>
      <c r="GO27" s="222">
        <v>0</v>
      </c>
      <c r="GP27" s="222">
        <v>0</v>
      </c>
      <c r="GQ27" s="222">
        <v>0</v>
      </c>
      <c r="GR27" s="222">
        <v>0</v>
      </c>
      <c r="GS27" s="222">
        <v>0</v>
      </c>
      <c r="GT27" s="222">
        <v>0</v>
      </c>
      <c r="GU27" s="222">
        <v>0</v>
      </c>
      <c r="GV27" s="222">
        <v>0</v>
      </c>
      <c r="GW27" s="222">
        <v>0</v>
      </c>
      <c r="GX27" s="222">
        <v>0</v>
      </c>
      <c r="GY27" s="222">
        <v>0</v>
      </c>
      <c r="GZ27" s="222">
        <v>0</v>
      </c>
      <c r="HA27" s="222">
        <v>0</v>
      </c>
      <c r="HB27" s="222">
        <v>0</v>
      </c>
      <c r="HC27" s="222">
        <v>0</v>
      </c>
      <c r="HD27" s="222">
        <v>0</v>
      </c>
      <c r="HE27" s="222">
        <v>0</v>
      </c>
      <c r="HF27" s="222">
        <v>0</v>
      </c>
      <c r="HG27" s="222">
        <v>0</v>
      </c>
      <c r="HH27" s="222">
        <v>0</v>
      </c>
      <c r="HI27" s="222">
        <v>0</v>
      </c>
      <c r="HJ27" s="222">
        <v>0</v>
      </c>
      <c r="HK27" s="222">
        <v>0</v>
      </c>
      <c r="HL27" s="222">
        <v>0</v>
      </c>
      <c r="HM27" s="222">
        <v>0</v>
      </c>
      <c r="HN27" s="222">
        <v>0</v>
      </c>
      <c r="HO27" s="222">
        <v>0</v>
      </c>
      <c r="HP27" s="222">
        <v>0</v>
      </c>
      <c r="HQ27" s="222">
        <v>0</v>
      </c>
      <c r="HR27" s="222">
        <v>0</v>
      </c>
      <c r="HS27" s="222">
        <v>0</v>
      </c>
      <c r="HT27" s="222">
        <v>0</v>
      </c>
      <c r="HU27" s="222">
        <v>0</v>
      </c>
      <c r="HV27" s="222">
        <v>0</v>
      </c>
      <c r="HW27" s="222">
        <v>0</v>
      </c>
      <c r="HX27" s="222">
        <v>0</v>
      </c>
      <c r="HY27" s="222">
        <v>0</v>
      </c>
      <c r="HZ27" s="222">
        <v>0</v>
      </c>
      <c r="IA27" s="222">
        <v>0</v>
      </c>
      <c r="IB27" s="222">
        <v>0</v>
      </c>
      <c r="IC27" s="222">
        <v>0</v>
      </c>
      <c r="ID27" s="222">
        <v>0</v>
      </c>
      <c r="IE27" s="222">
        <v>0</v>
      </c>
      <c r="IF27" s="222">
        <v>0</v>
      </c>
      <c r="IG27" s="222">
        <v>0</v>
      </c>
      <c r="IH27" s="222">
        <v>0</v>
      </c>
      <c r="II27" s="222">
        <v>0</v>
      </c>
      <c r="IJ27" s="222">
        <v>0</v>
      </c>
      <c r="IK27" s="222">
        <v>0</v>
      </c>
      <c r="IL27" s="222">
        <v>0</v>
      </c>
    </row>
    <row r="28" spans="3:246" ht="15" customHeight="1">
      <c r="C28" s="37" t="str">
        <f>'5_DA_ACTIVOS_FIJOS'!C28</f>
        <v>INMATERIALES</v>
      </c>
      <c r="D28" s="37" t="str">
        <f>'5_DA_ACTIVOS_FIJOS'!D28</f>
        <v>GASTO DERECHO EXPL. CONTRATO CAASD</v>
      </c>
      <c r="E28" s="325"/>
      <c r="F28" s="325"/>
      <c r="G28" s="175"/>
      <c r="H28" s="25">
        <f t="shared" ca="1" si="126"/>
        <v>0</v>
      </c>
      <c r="I28" s="25">
        <f t="shared" ca="1" si="126"/>
        <v>0</v>
      </c>
      <c r="J28" s="25">
        <f t="shared" ca="1" si="126"/>
        <v>0</v>
      </c>
      <c r="K28" s="25">
        <f t="shared" ca="1" si="126"/>
        <v>0</v>
      </c>
      <c r="L28" s="25">
        <f t="shared" ca="1" si="126"/>
        <v>0</v>
      </c>
      <c r="M28" s="25">
        <f t="shared" ca="1" si="126"/>
        <v>0</v>
      </c>
      <c r="O28" s="222">
        <v>0</v>
      </c>
      <c r="P28" s="222">
        <v>0</v>
      </c>
      <c r="Q28" s="222">
        <v>0</v>
      </c>
      <c r="R28" s="222">
        <v>0</v>
      </c>
      <c r="S28" s="222">
        <v>0</v>
      </c>
      <c r="T28" s="222">
        <v>0</v>
      </c>
      <c r="U28" s="222">
        <v>0</v>
      </c>
      <c r="V28" s="222">
        <v>0</v>
      </c>
      <c r="W28" s="222">
        <v>0</v>
      </c>
      <c r="X28" s="222">
        <v>0</v>
      </c>
      <c r="Y28" s="222">
        <v>0</v>
      </c>
      <c r="Z28" s="222">
        <v>0</v>
      </c>
      <c r="AA28" s="222">
        <v>0</v>
      </c>
      <c r="AB28" s="222">
        <v>0</v>
      </c>
      <c r="AC28" s="222">
        <v>0</v>
      </c>
      <c r="AD28" s="222">
        <v>0</v>
      </c>
      <c r="AE28" s="222">
        <v>0</v>
      </c>
      <c r="AF28" s="222">
        <v>0</v>
      </c>
      <c r="AG28" s="222">
        <v>0</v>
      </c>
      <c r="AH28" s="222">
        <v>0</v>
      </c>
      <c r="AI28" s="222">
        <v>0</v>
      </c>
      <c r="AJ28" s="222">
        <v>0</v>
      </c>
      <c r="AK28" s="222">
        <v>0</v>
      </c>
      <c r="AL28" s="222">
        <v>0</v>
      </c>
      <c r="AM28" s="222">
        <v>0</v>
      </c>
      <c r="AN28" s="222">
        <v>0</v>
      </c>
      <c r="AO28" s="222">
        <v>0</v>
      </c>
      <c r="AP28" s="222">
        <v>0</v>
      </c>
      <c r="AQ28" s="222">
        <v>0</v>
      </c>
      <c r="AR28" s="222">
        <v>0</v>
      </c>
      <c r="AS28" s="222">
        <v>0</v>
      </c>
      <c r="AT28" s="222">
        <v>0</v>
      </c>
      <c r="AU28" s="222">
        <v>0</v>
      </c>
      <c r="AV28" s="222">
        <v>0</v>
      </c>
      <c r="AW28" s="222">
        <v>0</v>
      </c>
      <c r="AX28" s="222">
        <v>0</v>
      </c>
      <c r="AY28" s="222">
        <v>0</v>
      </c>
      <c r="AZ28" s="222">
        <v>0</v>
      </c>
      <c r="BA28" s="222">
        <v>0</v>
      </c>
      <c r="BB28" s="222">
        <v>0</v>
      </c>
      <c r="BC28" s="222">
        <v>0</v>
      </c>
      <c r="BD28" s="222">
        <v>0</v>
      </c>
      <c r="BE28" s="222">
        <v>0</v>
      </c>
      <c r="BF28" s="222">
        <v>0</v>
      </c>
      <c r="BG28" s="222">
        <v>0</v>
      </c>
      <c r="BH28" s="222">
        <v>0</v>
      </c>
      <c r="BI28" s="222">
        <v>0</v>
      </c>
      <c r="BJ28" s="222">
        <v>0</v>
      </c>
      <c r="BK28" s="222">
        <v>0</v>
      </c>
      <c r="BL28" s="222">
        <v>0</v>
      </c>
      <c r="BM28" s="222">
        <v>0</v>
      </c>
      <c r="BN28" s="222">
        <v>0</v>
      </c>
      <c r="BO28" s="222">
        <v>0</v>
      </c>
      <c r="BP28" s="222">
        <v>0</v>
      </c>
      <c r="BQ28" s="222">
        <v>0</v>
      </c>
      <c r="BR28" s="222">
        <v>0</v>
      </c>
      <c r="BS28" s="222">
        <v>0</v>
      </c>
      <c r="BT28" s="222">
        <v>0</v>
      </c>
      <c r="BU28" s="222">
        <v>0</v>
      </c>
      <c r="BV28" s="222">
        <v>0</v>
      </c>
      <c r="BW28" s="222">
        <v>0</v>
      </c>
      <c r="BX28" s="222">
        <v>0</v>
      </c>
      <c r="BY28" s="222">
        <v>0</v>
      </c>
      <c r="BZ28" s="222">
        <v>0</v>
      </c>
      <c r="CA28" s="222">
        <v>0</v>
      </c>
      <c r="CB28" s="222">
        <v>0</v>
      </c>
      <c r="CC28" s="222">
        <v>0</v>
      </c>
      <c r="CD28" s="222">
        <v>0</v>
      </c>
      <c r="CE28" s="222">
        <v>0</v>
      </c>
      <c r="CF28" s="222">
        <v>0</v>
      </c>
      <c r="CG28" s="222">
        <v>0</v>
      </c>
      <c r="CH28" s="222">
        <v>0</v>
      </c>
      <c r="CJ28" s="25">
        <f t="shared" ca="1" si="127"/>
        <v>0</v>
      </c>
      <c r="CK28" s="25">
        <f t="shared" ca="1" si="127"/>
        <v>0</v>
      </c>
      <c r="CL28" s="25">
        <f t="shared" ca="1" si="127"/>
        <v>0</v>
      </c>
      <c r="CM28" s="25">
        <f t="shared" ca="1" si="127"/>
        <v>0</v>
      </c>
      <c r="CN28" s="25">
        <f t="shared" ca="1" si="127"/>
        <v>0</v>
      </c>
      <c r="CO28" s="25">
        <f t="shared" ca="1" si="127"/>
        <v>0</v>
      </c>
      <c r="CQ28" s="222">
        <v>0</v>
      </c>
      <c r="CR28" s="222">
        <v>0</v>
      </c>
      <c r="CS28" s="222">
        <v>0</v>
      </c>
      <c r="CT28" s="222">
        <v>0</v>
      </c>
      <c r="CU28" s="222">
        <v>0</v>
      </c>
      <c r="CV28" s="222">
        <v>0</v>
      </c>
      <c r="CW28" s="222">
        <v>0</v>
      </c>
      <c r="CX28" s="222">
        <v>0</v>
      </c>
      <c r="CY28" s="222">
        <v>0</v>
      </c>
      <c r="CZ28" s="222">
        <v>0</v>
      </c>
      <c r="DA28" s="222">
        <v>0</v>
      </c>
      <c r="DB28" s="222">
        <v>0</v>
      </c>
      <c r="DC28" s="222">
        <v>0</v>
      </c>
      <c r="DD28" s="222">
        <v>0</v>
      </c>
      <c r="DE28" s="222">
        <v>0</v>
      </c>
      <c r="DF28" s="222">
        <v>0</v>
      </c>
      <c r="DG28" s="222">
        <v>0</v>
      </c>
      <c r="DH28" s="222">
        <v>0</v>
      </c>
      <c r="DI28" s="222">
        <v>0</v>
      </c>
      <c r="DJ28" s="222">
        <v>0</v>
      </c>
      <c r="DK28" s="222">
        <v>0</v>
      </c>
      <c r="DL28" s="222">
        <v>0</v>
      </c>
      <c r="DM28" s="222">
        <v>0</v>
      </c>
      <c r="DN28" s="222">
        <v>0</v>
      </c>
      <c r="DO28" s="222">
        <v>0</v>
      </c>
      <c r="DP28" s="222">
        <v>0</v>
      </c>
      <c r="DQ28" s="222">
        <v>0</v>
      </c>
      <c r="DR28" s="222">
        <v>0</v>
      </c>
      <c r="DS28" s="222">
        <v>0</v>
      </c>
      <c r="DT28" s="222">
        <v>0</v>
      </c>
      <c r="DU28" s="222">
        <v>0</v>
      </c>
      <c r="DV28" s="222">
        <v>0</v>
      </c>
      <c r="DW28" s="222">
        <v>0</v>
      </c>
      <c r="DX28" s="222">
        <v>0</v>
      </c>
      <c r="DY28" s="222">
        <v>0</v>
      </c>
      <c r="DZ28" s="222">
        <v>0</v>
      </c>
      <c r="EA28" s="222">
        <v>0</v>
      </c>
      <c r="EB28" s="222">
        <v>0</v>
      </c>
      <c r="EC28" s="222">
        <v>0</v>
      </c>
      <c r="ED28" s="222">
        <v>0</v>
      </c>
      <c r="EE28" s="222">
        <v>0</v>
      </c>
      <c r="EF28" s="222">
        <v>0</v>
      </c>
      <c r="EG28" s="222">
        <v>0</v>
      </c>
      <c r="EH28" s="222">
        <v>0</v>
      </c>
      <c r="EI28" s="222">
        <v>0</v>
      </c>
      <c r="EJ28" s="222">
        <v>0</v>
      </c>
      <c r="EK28" s="222">
        <v>0</v>
      </c>
      <c r="EL28" s="222">
        <v>0</v>
      </c>
      <c r="EM28" s="222">
        <v>0</v>
      </c>
      <c r="EN28" s="222">
        <v>0</v>
      </c>
      <c r="EO28" s="222">
        <v>0</v>
      </c>
      <c r="EP28" s="222">
        <v>0</v>
      </c>
      <c r="EQ28" s="222">
        <v>0</v>
      </c>
      <c r="ER28" s="222">
        <v>0</v>
      </c>
      <c r="ES28" s="222">
        <v>0</v>
      </c>
      <c r="ET28" s="222">
        <v>0</v>
      </c>
      <c r="EU28" s="222">
        <v>0</v>
      </c>
      <c r="EV28" s="222">
        <v>0</v>
      </c>
      <c r="EW28" s="222">
        <v>0</v>
      </c>
      <c r="EX28" s="222">
        <v>0</v>
      </c>
      <c r="EY28" s="222">
        <v>0</v>
      </c>
      <c r="EZ28" s="222">
        <v>0</v>
      </c>
      <c r="FA28" s="222">
        <v>0</v>
      </c>
      <c r="FB28" s="222">
        <v>0</v>
      </c>
      <c r="FC28" s="222">
        <v>0</v>
      </c>
      <c r="FD28" s="222">
        <v>0</v>
      </c>
      <c r="FE28" s="222">
        <v>0</v>
      </c>
      <c r="FF28" s="222">
        <v>0</v>
      </c>
      <c r="FG28" s="222">
        <v>0</v>
      </c>
      <c r="FH28" s="222">
        <v>0</v>
      </c>
      <c r="FI28" s="222">
        <v>0</v>
      </c>
      <c r="FJ28" s="222">
        <v>0</v>
      </c>
      <c r="FL28" s="25">
        <f t="shared" ca="1" si="129"/>
        <v>0</v>
      </c>
      <c r="FM28" s="25">
        <f t="shared" ca="1" si="128"/>
        <v>0</v>
      </c>
      <c r="FN28" s="25">
        <f t="shared" ca="1" si="128"/>
        <v>0</v>
      </c>
      <c r="FO28" s="25">
        <f t="shared" ca="1" si="128"/>
        <v>0</v>
      </c>
      <c r="FP28" s="25">
        <f t="shared" ca="1" si="128"/>
        <v>0</v>
      </c>
      <c r="FQ28" s="25">
        <f t="shared" ca="1" si="128"/>
        <v>0</v>
      </c>
      <c r="FS28" s="222">
        <v>0</v>
      </c>
      <c r="FT28" s="222">
        <v>0</v>
      </c>
      <c r="FU28" s="222">
        <v>0</v>
      </c>
      <c r="FV28" s="222">
        <v>0</v>
      </c>
      <c r="FW28" s="222">
        <v>0</v>
      </c>
      <c r="FX28" s="222">
        <v>0</v>
      </c>
      <c r="FY28" s="222">
        <v>0</v>
      </c>
      <c r="FZ28" s="222">
        <v>0</v>
      </c>
      <c r="GA28" s="222">
        <v>0</v>
      </c>
      <c r="GB28" s="222">
        <v>0</v>
      </c>
      <c r="GC28" s="222">
        <v>0</v>
      </c>
      <c r="GD28" s="222">
        <v>0</v>
      </c>
      <c r="GE28" s="222">
        <v>0</v>
      </c>
      <c r="GF28" s="222">
        <v>0</v>
      </c>
      <c r="GG28" s="222">
        <v>0</v>
      </c>
      <c r="GH28" s="222">
        <v>0</v>
      </c>
      <c r="GI28" s="222">
        <v>0</v>
      </c>
      <c r="GJ28" s="222">
        <v>0</v>
      </c>
      <c r="GK28" s="222">
        <v>0</v>
      </c>
      <c r="GL28" s="222">
        <v>0</v>
      </c>
      <c r="GM28" s="222">
        <v>0</v>
      </c>
      <c r="GN28" s="222">
        <v>0</v>
      </c>
      <c r="GO28" s="222">
        <v>0</v>
      </c>
      <c r="GP28" s="222">
        <v>0</v>
      </c>
      <c r="GQ28" s="222">
        <v>0</v>
      </c>
      <c r="GR28" s="222">
        <v>0</v>
      </c>
      <c r="GS28" s="222">
        <v>0</v>
      </c>
      <c r="GT28" s="222">
        <v>0</v>
      </c>
      <c r="GU28" s="222">
        <v>0</v>
      </c>
      <c r="GV28" s="222">
        <v>0</v>
      </c>
      <c r="GW28" s="222">
        <v>0</v>
      </c>
      <c r="GX28" s="222">
        <v>0</v>
      </c>
      <c r="GY28" s="222">
        <v>0</v>
      </c>
      <c r="GZ28" s="222">
        <v>0</v>
      </c>
      <c r="HA28" s="222">
        <v>0</v>
      </c>
      <c r="HB28" s="222">
        <v>0</v>
      </c>
      <c r="HC28" s="222">
        <v>0</v>
      </c>
      <c r="HD28" s="222">
        <v>0</v>
      </c>
      <c r="HE28" s="222">
        <v>0</v>
      </c>
      <c r="HF28" s="222">
        <v>0</v>
      </c>
      <c r="HG28" s="222">
        <v>0</v>
      </c>
      <c r="HH28" s="222">
        <v>0</v>
      </c>
      <c r="HI28" s="222">
        <v>0</v>
      </c>
      <c r="HJ28" s="222">
        <v>0</v>
      </c>
      <c r="HK28" s="222">
        <v>0</v>
      </c>
      <c r="HL28" s="222">
        <v>0</v>
      </c>
      <c r="HM28" s="222">
        <v>0</v>
      </c>
      <c r="HN28" s="222">
        <v>0</v>
      </c>
      <c r="HO28" s="222">
        <v>0</v>
      </c>
      <c r="HP28" s="222">
        <v>0</v>
      </c>
      <c r="HQ28" s="222">
        <v>0</v>
      </c>
      <c r="HR28" s="222">
        <v>0</v>
      </c>
      <c r="HS28" s="222">
        <v>0</v>
      </c>
      <c r="HT28" s="222">
        <v>0</v>
      </c>
      <c r="HU28" s="222">
        <v>0</v>
      </c>
      <c r="HV28" s="222">
        <v>0</v>
      </c>
      <c r="HW28" s="222">
        <v>0</v>
      </c>
      <c r="HX28" s="222">
        <v>0</v>
      </c>
      <c r="HY28" s="222">
        <v>0</v>
      </c>
      <c r="HZ28" s="222">
        <v>0</v>
      </c>
      <c r="IA28" s="222">
        <v>0</v>
      </c>
      <c r="IB28" s="222">
        <v>0</v>
      </c>
      <c r="IC28" s="222">
        <v>0</v>
      </c>
      <c r="ID28" s="222">
        <v>0</v>
      </c>
      <c r="IE28" s="222">
        <v>0</v>
      </c>
      <c r="IF28" s="222">
        <v>0</v>
      </c>
      <c r="IG28" s="222">
        <v>0</v>
      </c>
      <c r="IH28" s="222">
        <v>0</v>
      </c>
      <c r="II28" s="222">
        <v>0</v>
      </c>
      <c r="IJ28" s="222">
        <v>0</v>
      </c>
      <c r="IK28" s="222">
        <v>0</v>
      </c>
      <c r="IL28" s="222">
        <v>0</v>
      </c>
    </row>
  </sheetData>
  <dataValidations count="2">
    <dataValidation type="list" allowBlank="1" showInputMessage="1" showErrorMessage="1" sqref="D4:E4" xr:uid="{00000000-0002-0000-0600-000000000000}">
      <formula1>"1,2,4,12"</formula1>
    </dataValidation>
    <dataValidation type="whole" allowBlank="1" showInputMessage="1" showErrorMessage="1" sqref="D3:E3" xr:uid="{00000000-0002-0000-0600-000001000000}">
      <formula1>1</formula1>
      <formula2>100</formula2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W50"/>
  <sheetViews>
    <sheetView showGridLines="0" zoomScale="110" zoomScaleNormal="110" zoomScalePageLayoutView="110" workbookViewId="0">
      <selection activeCell="G21" sqref="G21"/>
    </sheetView>
  </sheetViews>
  <sheetFormatPr baseColWidth="10" defaultColWidth="15.6640625" defaultRowHeight="15" customHeight="1"/>
  <cols>
    <col min="1" max="1" width="5.6640625" style="170" customWidth="1"/>
    <col min="2" max="2" width="5.6640625" style="166" customWidth="1"/>
    <col min="3" max="5" width="15.6640625" style="170" customWidth="1"/>
    <col min="6" max="11" width="15.6640625" style="170" customWidth="1" collapsed="1"/>
    <col min="12" max="85" width="15.6640625" style="170" customWidth="1"/>
    <col min="86" max="91" width="15.6640625" style="170" customWidth="1" collapsed="1"/>
    <col min="92" max="16384" width="15.6640625" style="170"/>
  </cols>
  <sheetData>
    <row r="1" spans="1:205" s="167" customFormat="1" ht="15" customHeight="1">
      <c r="A1" s="294"/>
      <c r="B1" s="166"/>
    </row>
    <row r="2" spans="1:205" s="167" customFormat="1" ht="15" customHeight="1">
      <c r="B2" s="327">
        <f>IF(D2="","",D2-1)</f>
        <v>41639</v>
      </c>
      <c r="C2" s="8" t="s">
        <v>345</v>
      </c>
      <c r="D2" s="235">
        <f>'12_GANANCIA_PERDIDAS'!D2</f>
        <v>41640</v>
      </c>
      <c r="L2" s="11"/>
      <c r="M2" s="11"/>
      <c r="N2" s="168"/>
      <c r="O2" s="168"/>
      <c r="P2" s="168"/>
      <c r="Q2" s="168"/>
      <c r="R2" s="168"/>
      <c r="S2" s="11"/>
      <c r="T2" s="11"/>
      <c r="U2" s="11"/>
      <c r="V2" s="11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</row>
    <row r="3" spans="1:205" s="167" customFormat="1" ht="15" customHeight="1">
      <c r="B3" s="10"/>
      <c r="C3" s="8" t="s">
        <v>179</v>
      </c>
      <c r="D3" s="17">
        <f>'12_GANANCIA_PERDIDAS'!D3</f>
        <v>72</v>
      </c>
      <c r="H3" s="12"/>
      <c r="I3" s="12"/>
      <c r="J3" s="12"/>
      <c r="K3" s="12"/>
      <c r="L3" s="11"/>
      <c r="M3" s="11"/>
      <c r="N3" s="168"/>
      <c r="O3" s="168"/>
      <c r="P3" s="168"/>
      <c r="Q3" s="168"/>
      <c r="R3" s="168"/>
      <c r="S3" s="11"/>
      <c r="T3" s="11"/>
      <c r="U3" s="11"/>
      <c r="V3" s="11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</row>
    <row r="4" spans="1:205" s="167" customFormat="1" ht="15" customHeight="1">
      <c r="B4" s="11"/>
      <c r="C4" s="9" t="s">
        <v>180</v>
      </c>
      <c r="D4" s="18">
        <f>'12_GANANCIA_PERDIDAS'!D4</f>
        <v>12</v>
      </c>
      <c r="F4" s="200">
        <f>IF(F$9="","",1)</f>
        <v>1</v>
      </c>
      <c r="G4" s="200">
        <f>IF(G$9="","",F$5+1)</f>
        <v>13</v>
      </c>
      <c r="H4" s="200">
        <f>IF(H$9="","",G$5+1)</f>
        <v>25</v>
      </c>
      <c r="I4" s="200">
        <f>IF(I$9="","",H$5+1)</f>
        <v>37</v>
      </c>
      <c r="J4" s="200">
        <f>IF(J$9="","",I$5+1)</f>
        <v>49</v>
      </c>
      <c r="K4" s="200">
        <f>IF(K$9="","",J$5+1)</f>
        <v>61</v>
      </c>
      <c r="M4" s="11"/>
      <c r="N4" s="168"/>
      <c r="O4" s="168"/>
      <c r="P4" s="168"/>
      <c r="Q4" s="168"/>
      <c r="R4" s="168"/>
      <c r="S4" s="11"/>
      <c r="T4" s="11"/>
      <c r="U4" s="11"/>
      <c r="V4" s="11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</row>
    <row r="5" spans="1:205" s="167" customFormat="1" ht="15" customHeight="1">
      <c r="B5" s="11"/>
      <c r="C5" s="8" t="s">
        <v>346</v>
      </c>
      <c r="D5" s="21">
        <f>IF($D$2="","",EOMONTH($D$2,$D$3*12/$D$4-1))</f>
        <v>43830</v>
      </c>
      <c r="F5" s="200">
        <f t="shared" ref="F5:K5" si="0">IF(F$10="","",$D$4+F$4-1)</f>
        <v>12</v>
      </c>
      <c r="G5" s="200">
        <f t="shared" si="0"/>
        <v>24</v>
      </c>
      <c r="H5" s="200">
        <f t="shared" si="0"/>
        <v>36</v>
      </c>
      <c r="I5" s="200">
        <f t="shared" si="0"/>
        <v>48</v>
      </c>
      <c r="J5" s="200">
        <f t="shared" si="0"/>
        <v>60</v>
      </c>
      <c r="K5" s="200">
        <f t="shared" si="0"/>
        <v>72</v>
      </c>
      <c r="M5" s="196">
        <f t="array" ref="M5">IF(M$10="","",SUM((M$9&gt;=$F$9:$K$9)*(M$10&lt;=$F$10:$K$10)*($F$7:$K$7)))</f>
        <v>0</v>
      </c>
      <c r="N5" s="196">
        <f t="array" ref="N5">IF(N$10="","",SUM((N$9&gt;=$F$9:$K$9)*(N$10&lt;=$F$10:$K$10)*($F$7:$K$7)))</f>
        <v>0</v>
      </c>
      <c r="O5" s="196">
        <f t="array" ref="O5">IF(O$10="","",SUM((O$9&gt;=$F$9:$K$9)*(O$10&lt;=$F$10:$K$10)*($F$7:$K$7)))</f>
        <v>0</v>
      </c>
      <c r="P5" s="196">
        <f t="array" ref="P5">IF(P$10="","",SUM((P$9&gt;=$F$9:$K$9)*(P$10&lt;=$F$10:$K$10)*($F$7:$K$7)))</f>
        <v>0</v>
      </c>
      <c r="Q5" s="196">
        <f t="array" ref="Q5">IF(Q$10="","",SUM((Q$9&gt;=$F$9:$K$9)*(Q$10&lt;=$F$10:$K$10)*($F$7:$K$7)))</f>
        <v>0</v>
      </c>
      <c r="R5" s="196">
        <f t="array" ref="R5">IF(R$10="","",SUM((R$9&gt;=$F$9:$K$9)*(R$10&lt;=$F$10:$K$10)*($F$7:$K$7)))</f>
        <v>0</v>
      </c>
      <c r="S5" s="196">
        <f t="array" ref="S5">IF(S$10="","",SUM((S$9&gt;=$F$9:$K$9)*(S$10&lt;=$F$10:$K$10)*($F$7:$K$7)))</f>
        <v>0</v>
      </c>
      <c r="T5" s="196">
        <f t="array" ref="T5">IF(T$10="","",SUM((T$9&gt;=$F$9:$K$9)*(T$10&lt;=$F$10:$K$10)*($F$7:$K$7)))</f>
        <v>0</v>
      </c>
      <c r="U5" s="196">
        <f t="array" ref="U5">IF(U$10="","",SUM((U$9&gt;=$F$9:$K$9)*(U$10&lt;=$F$10:$K$10)*($F$7:$K$7)))</f>
        <v>0</v>
      </c>
      <c r="V5" s="196">
        <f t="array" ref="V5">IF(V$10="","",SUM((V$9&gt;=$F$9:$K$9)*(V$10&lt;=$F$10:$K$10)*($F$7:$K$7)))</f>
        <v>0</v>
      </c>
      <c r="W5" s="196">
        <f t="array" ref="W5">IF(W$10="","",SUM((W$9&gt;=$F$9:$K$9)*(W$10&lt;=$F$10:$K$10)*($F$7:$K$7)))</f>
        <v>0</v>
      </c>
      <c r="X5" s="196">
        <f t="array" ref="X5">IF(X$10="","",SUM((X$9&gt;=$F$9:$K$9)*(X$10&lt;=$F$10:$K$10)*($F$7:$K$7)))</f>
        <v>0</v>
      </c>
      <c r="Y5" s="196">
        <f t="array" ref="Y5">IF(Y$10="","",SUM((Y$9&gt;=$F$9:$K$9)*(Y$10&lt;=$F$10:$K$10)*($F$7:$K$7)))</f>
        <v>1</v>
      </c>
      <c r="Z5" s="196">
        <f t="array" ref="Z5">IF(Z$10="","",SUM((Z$9&gt;=$F$9:$K$9)*(Z$10&lt;=$F$10:$K$10)*($F$7:$K$7)))</f>
        <v>1</v>
      </c>
      <c r="AA5" s="196">
        <f t="array" ref="AA5">IF(AA$10="","",SUM((AA$9&gt;=$F$9:$K$9)*(AA$10&lt;=$F$10:$K$10)*($F$7:$K$7)))</f>
        <v>1</v>
      </c>
      <c r="AB5" s="196">
        <f t="array" ref="AB5">IF(AB$10="","",SUM((AB$9&gt;=$F$9:$K$9)*(AB$10&lt;=$F$10:$K$10)*($F$7:$K$7)))</f>
        <v>1</v>
      </c>
      <c r="AC5" s="196">
        <f t="array" ref="AC5">IF(AC$10="","",SUM((AC$9&gt;=$F$9:$K$9)*(AC$10&lt;=$F$10:$K$10)*($F$7:$K$7)))</f>
        <v>1</v>
      </c>
      <c r="AD5" s="196">
        <f t="array" ref="AD5">IF(AD$10="","",SUM((AD$9&gt;=$F$9:$K$9)*(AD$10&lt;=$F$10:$K$10)*($F$7:$K$7)))</f>
        <v>1</v>
      </c>
      <c r="AE5" s="196">
        <f t="array" ref="AE5">IF(AE$10="","",SUM((AE$9&gt;=$F$9:$K$9)*(AE$10&lt;=$F$10:$K$10)*($F$7:$K$7)))</f>
        <v>1</v>
      </c>
      <c r="AF5" s="196">
        <f t="array" ref="AF5">IF(AF$10="","",SUM((AF$9&gt;=$F$9:$K$9)*(AF$10&lt;=$F$10:$K$10)*($F$7:$K$7)))</f>
        <v>1</v>
      </c>
      <c r="AG5" s="196">
        <f t="array" ref="AG5">IF(AG$10="","",SUM((AG$9&gt;=$F$9:$K$9)*(AG$10&lt;=$F$10:$K$10)*($F$7:$K$7)))</f>
        <v>1</v>
      </c>
      <c r="AH5" s="196">
        <f t="array" ref="AH5">IF(AH$10="","",SUM((AH$9&gt;=$F$9:$K$9)*(AH$10&lt;=$F$10:$K$10)*($F$7:$K$7)))</f>
        <v>1</v>
      </c>
      <c r="AI5" s="196">
        <f t="array" ref="AI5">IF(AI$10="","",SUM((AI$9&gt;=$F$9:$K$9)*(AI$10&lt;=$F$10:$K$10)*($F$7:$K$7)))</f>
        <v>1</v>
      </c>
      <c r="AJ5" s="196">
        <f t="array" ref="AJ5">IF(AJ$10="","",SUM((AJ$9&gt;=$F$9:$K$9)*(AJ$10&lt;=$F$10:$K$10)*($F$7:$K$7)))</f>
        <v>1</v>
      </c>
      <c r="AK5" s="196">
        <f t="array" ref="AK5">IF(AK$10="","",SUM((AK$9&gt;=$F$9:$K$9)*(AK$10&lt;=$F$10:$K$10)*($F$7:$K$7)))</f>
        <v>2</v>
      </c>
      <c r="AL5" s="196">
        <f t="array" ref="AL5">IF(AL$10="","",SUM((AL$9&gt;=$F$9:$K$9)*(AL$10&lt;=$F$10:$K$10)*($F$7:$K$7)))</f>
        <v>2</v>
      </c>
      <c r="AM5" s="196">
        <f t="array" ref="AM5">IF(AM$10="","",SUM((AM$9&gt;=$F$9:$K$9)*(AM$10&lt;=$F$10:$K$10)*($F$7:$K$7)))</f>
        <v>2</v>
      </c>
      <c r="AN5" s="196">
        <f t="array" ref="AN5">IF(AN$10="","",SUM((AN$9&gt;=$F$9:$K$9)*(AN$10&lt;=$F$10:$K$10)*($F$7:$K$7)))</f>
        <v>2</v>
      </c>
      <c r="AO5" s="196">
        <f t="array" ref="AO5">IF(AO$10="","",SUM((AO$9&gt;=$F$9:$K$9)*(AO$10&lt;=$F$10:$K$10)*($F$7:$K$7)))</f>
        <v>2</v>
      </c>
      <c r="AP5" s="196">
        <f t="array" ref="AP5">IF(AP$10="","",SUM((AP$9&gt;=$F$9:$K$9)*(AP$10&lt;=$F$10:$K$10)*($F$7:$K$7)))</f>
        <v>2</v>
      </c>
      <c r="AQ5" s="196">
        <f t="array" ref="AQ5">IF(AQ$10="","",SUM((AQ$9&gt;=$F$9:$K$9)*(AQ$10&lt;=$F$10:$K$10)*($F$7:$K$7)))</f>
        <v>2</v>
      </c>
      <c r="AR5" s="196">
        <f t="array" ref="AR5">IF(AR$10="","",SUM((AR$9&gt;=$F$9:$K$9)*(AR$10&lt;=$F$10:$K$10)*($F$7:$K$7)))</f>
        <v>2</v>
      </c>
      <c r="AS5" s="196">
        <f t="array" ref="AS5">IF(AS$10="","",SUM((AS$9&gt;=$F$9:$K$9)*(AS$10&lt;=$F$10:$K$10)*($F$7:$K$7)))</f>
        <v>2</v>
      </c>
      <c r="AT5" s="196">
        <f t="array" ref="AT5">IF(AT$10="","",SUM((AT$9&gt;=$F$9:$K$9)*(AT$10&lt;=$F$10:$K$10)*($F$7:$K$7)))</f>
        <v>2</v>
      </c>
      <c r="AU5" s="196">
        <f t="array" ref="AU5">IF(AU$10="","",SUM((AU$9&gt;=$F$9:$K$9)*(AU$10&lt;=$F$10:$K$10)*($F$7:$K$7)))</f>
        <v>2</v>
      </c>
      <c r="AV5" s="196">
        <f t="array" ref="AV5">IF(AV$10="","",SUM((AV$9&gt;=$F$9:$K$9)*(AV$10&lt;=$F$10:$K$10)*($F$7:$K$7)))</f>
        <v>2</v>
      </c>
      <c r="AW5" s="196">
        <f t="array" ref="AW5">IF(AW$10="","",SUM((AW$9&gt;=$F$9:$K$9)*(AW$10&lt;=$F$10:$K$10)*($F$7:$K$7)))</f>
        <v>3</v>
      </c>
      <c r="AX5" s="196">
        <f t="array" ref="AX5">IF(AX$10="","",SUM((AX$9&gt;=$F$9:$K$9)*(AX$10&lt;=$F$10:$K$10)*($F$7:$K$7)))</f>
        <v>3</v>
      </c>
      <c r="AY5" s="196">
        <f t="array" ref="AY5">IF(AY$10="","",SUM((AY$9&gt;=$F$9:$K$9)*(AY$10&lt;=$F$10:$K$10)*($F$7:$K$7)))</f>
        <v>3</v>
      </c>
      <c r="AZ5" s="196">
        <f t="array" ref="AZ5">IF(AZ$10="","",SUM((AZ$9&gt;=$F$9:$K$9)*(AZ$10&lt;=$F$10:$K$10)*($F$7:$K$7)))</f>
        <v>3</v>
      </c>
      <c r="BA5" s="196">
        <f t="array" ref="BA5">IF(BA$10="","",SUM((BA$9&gt;=$F$9:$K$9)*(BA$10&lt;=$F$10:$K$10)*($F$7:$K$7)))</f>
        <v>3</v>
      </c>
      <c r="BB5" s="196">
        <f t="array" ref="BB5">IF(BB$10="","",SUM((BB$9&gt;=$F$9:$K$9)*(BB$10&lt;=$F$10:$K$10)*($F$7:$K$7)))</f>
        <v>3</v>
      </c>
      <c r="BC5" s="196">
        <f t="array" ref="BC5">IF(BC$10="","",SUM((BC$9&gt;=$F$9:$K$9)*(BC$10&lt;=$F$10:$K$10)*($F$7:$K$7)))</f>
        <v>3</v>
      </c>
      <c r="BD5" s="196">
        <f t="array" ref="BD5">IF(BD$10="","",SUM((BD$9&gt;=$F$9:$K$9)*(BD$10&lt;=$F$10:$K$10)*($F$7:$K$7)))</f>
        <v>3</v>
      </c>
      <c r="BE5" s="196">
        <f t="array" ref="BE5">IF(BE$10="","",SUM((BE$9&gt;=$F$9:$K$9)*(BE$10&lt;=$F$10:$K$10)*($F$7:$K$7)))</f>
        <v>3</v>
      </c>
      <c r="BF5" s="196">
        <f t="array" ref="BF5">IF(BF$10="","",SUM((BF$9&gt;=$F$9:$K$9)*(BF$10&lt;=$F$10:$K$10)*($F$7:$K$7)))</f>
        <v>3</v>
      </c>
      <c r="BG5" s="196">
        <f t="array" ref="BG5">IF(BG$10="","",SUM((BG$9&gt;=$F$9:$K$9)*(BG$10&lt;=$F$10:$K$10)*($F$7:$K$7)))</f>
        <v>3</v>
      </c>
      <c r="BH5" s="196">
        <f t="array" ref="BH5">IF(BH$10="","",SUM((BH$9&gt;=$F$9:$K$9)*(BH$10&lt;=$F$10:$K$10)*($F$7:$K$7)))</f>
        <v>3</v>
      </c>
      <c r="BI5" s="196">
        <f t="array" ref="BI5">IF(BI$10="","",SUM((BI$9&gt;=$F$9:$K$9)*(BI$10&lt;=$F$10:$K$10)*($F$7:$K$7)))</f>
        <v>4</v>
      </c>
      <c r="BJ5" s="196">
        <f t="array" ref="BJ5">IF(BJ$10="","",SUM((BJ$9&gt;=$F$9:$K$9)*(BJ$10&lt;=$F$10:$K$10)*($F$7:$K$7)))</f>
        <v>4</v>
      </c>
      <c r="BK5" s="196">
        <f t="array" ref="BK5">IF(BK$10="","",SUM((BK$9&gt;=$F$9:$K$9)*(BK$10&lt;=$F$10:$K$10)*($F$7:$K$7)))</f>
        <v>4</v>
      </c>
      <c r="BL5" s="196">
        <f t="array" ref="BL5">IF(BL$10="","",SUM((BL$9&gt;=$F$9:$K$9)*(BL$10&lt;=$F$10:$K$10)*($F$7:$K$7)))</f>
        <v>4</v>
      </c>
      <c r="BM5" s="196">
        <f t="array" ref="BM5">IF(BM$10="","",SUM((BM$9&gt;=$F$9:$K$9)*(BM$10&lt;=$F$10:$K$10)*($F$7:$K$7)))</f>
        <v>4</v>
      </c>
      <c r="BN5" s="196">
        <f t="array" ref="BN5">IF(BN$10="","",SUM((BN$9&gt;=$F$9:$K$9)*(BN$10&lt;=$F$10:$K$10)*($F$7:$K$7)))</f>
        <v>4</v>
      </c>
      <c r="BO5" s="196">
        <f t="array" ref="BO5">IF(BO$10="","",SUM((BO$9&gt;=$F$9:$K$9)*(BO$10&lt;=$F$10:$K$10)*($F$7:$K$7)))</f>
        <v>4</v>
      </c>
      <c r="BP5" s="196">
        <f t="array" ref="BP5">IF(BP$10="","",SUM((BP$9&gt;=$F$9:$K$9)*(BP$10&lt;=$F$10:$K$10)*($F$7:$K$7)))</f>
        <v>4</v>
      </c>
      <c r="BQ5" s="196">
        <f t="array" ref="BQ5">IF(BQ$10="","",SUM((BQ$9&gt;=$F$9:$K$9)*(BQ$10&lt;=$F$10:$K$10)*($F$7:$K$7)))</f>
        <v>4</v>
      </c>
      <c r="BR5" s="196">
        <f t="array" ref="BR5">IF(BR$10="","",SUM((BR$9&gt;=$F$9:$K$9)*(BR$10&lt;=$F$10:$K$10)*($F$7:$K$7)))</f>
        <v>4</v>
      </c>
      <c r="BS5" s="196">
        <f t="array" ref="BS5">IF(BS$10="","",SUM((BS$9&gt;=$F$9:$K$9)*(BS$10&lt;=$F$10:$K$10)*($F$7:$K$7)))</f>
        <v>4</v>
      </c>
      <c r="BT5" s="196">
        <f t="array" ref="BT5">IF(BT$10="","",SUM((BT$9&gt;=$F$9:$K$9)*(BT$10&lt;=$F$10:$K$10)*($F$7:$K$7)))</f>
        <v>4</v>
      </c>
      <c r="BU5" s="196">
        <f t="array" ref="BU5">IF(BU$10="","",SUM((BU$9&gt;=$F$9:$K$9)*(BU$10&lt;=$F$10:$K$10)*($F$7:$K$7)))</f>
        <v>5</v>
      </c>
      <c r="BV5" s="196">
        <f t="array" ref="BV5">IF(BV$10="","",SUM((BV$9&gt;=$F$9:$K$9)*(BV$10&lt;=$F$10:$K$10)*($F$7:$K$7)))</f>
        <v>5</v>
      </c>
      <c r="BW5" s="196">
        <f t="array" ref="BW5">IF(BW$10="","",SUM((BW$9&gt;=$F$9:$K$9)*(BW$10&lt;=$F$10:$K$10)*($F$7:$K$7)))</f>
        <v>5</v>
      </c>
      <c r="BX5" s="196">
        <f t="array" ref="BX5">IF(BX$10="","",SUM((BX$9&gt;=$F$9:$K$9)*(BX$10&lt;=$F$10:$K$10)*($F$7:$K$7)))</f>
        <v>5</v>
      </c>
      <c r="BY5" s="196">
        <f t="array" ref="BY5">IF(BY$10="","",SUM((BY$9&gt;=$F$9:$K$9)*(BY$10&lt;=$F$10:$K$10)*($F$7:$K$7)))</f>
        <v>5</v>
      </c>
      <c r="BZ5" s="196">
        <f t="array" ref="BZ5">IF(BZ$10="","",SUM((BZ$9&gt;=$F$9:$K$9)*(BZ$10&lt;=$F$10:$K$10)*($F$7:$K$7)))</f>
        <v>5</v>
      </c>
      <c r="CA5" s="196">
        <f t="array" ref="CA5">IF(CA$10="","",SUM((CA$9&gt;=$F$9:$K$9)*(CA$10&lt;=$F$10:$K$10)*($F$7:$K$7)))</f>
        <v>5</v>
      </c>
      <c r="CB5" s="196">
        <f t="array" ref="CB5">IF(CB$10="","",SUM((CB$9&gt;=$F$9:$K$9)*(CB$10&lt;=$F$10:$K$10)*($F$7:$K$7)))</f>
        <v>5</v>
      </c>
      <c r="CC5" s="196">
        <f t="array" ref="CC5">IF(CC$10="","",SUM((CC$9&gt;=$F$9:$K$9)*(CC$10&lt;=$F$10:$K$10)*($F$7:$K$7)))</f>
        <v>5</v>
      </c>
      <c r="CD5" s="196">
        <f t="array" ref="CD5">IF(CD$10="","",SUM((CD$9&gt;=$F$9:$K$9)*(CD$10&lt;=$F$10:$K$10)*($F$7:$K$7)))</f>
        <v>5</v>
      </c>
      <c r="CE5" s="196">
        <f t="array" ref="CE5">IF(CE$10="","",SUM((CE$9&gt;=$F$9:$K$9)*(CE$10&lt;=$F$10:$K$10)*($F$7:$K$7)))</f>
        <v>5</v>
      </c>
      <c r="CF5" s="196">
        <f t="array" ref="CF5">IF(CF$10="","",SUM((CF$9&gt;=$F$9:$K$9)*(CF$10&lt;=$F$10:$K$10)*($F$7:$K$7)))</f>
        <v>5</v>
      </c>
      <c r="CG5" s="196" t="str">
        <f t="array" ref="CG5">IF(CG$10="","",SUM((CG$9&gt;=$F$9:$K$9)*(CG$10&lt;=$F$10:$K$10)*($F$7:$K$7)))</f>
        <v/>
      </c>
      <c r="CH5" s="196" t="str">
        <f t="array" ref="CH5">IF(CH$10="","",SUM((CH$9&gt;=$F$9:$K$9)*(CH$10&lt;=$F$10:$K$10)*($F$7:$K$7)))</f>
        <v/>
      </c>
      <c r="CI5" s="196" t="str">
        <f t="array" ref="CI5">IF(CI$10="","",SUM((CI$9&gt;=$F$9:$K$9)*(CI$10&lt;=$F$10:$K$10)*($F$7:$K$7)))</f>
        <v/>
      </c>
      <c r="CJ5" s="196" t="str">
        <f t="array" ref="CJ5">IF(CJ$10="","",SUM((CJ$9&gt;=$F$9:$K$9)*(CJ$10&lt;=$F$10:$K$10)*($F$7:$K$7)))</f>
        <v/>
      </c>
      <c r="CK5" s="196" t="str">
        <f t="array" ref="CK5">IF(CK$10="","",SUM((CK$9&gt;=$F$9:$K$9)*(CK$10&lt;=$F$10:$K$10)*($F$7:$K$7)))</f>
        <v/>
      </c>
      <c r="CL5" s="196" t="str">
        <f t="array" ref="CL5">IF(CL$10="","",SUM((CL$9&gt;=$F$9:$K$9)*(CL$10&lt;=$F$10:$K$10)*($F$7:$K$7)))</f>
        <v/>
      </c>
      <c r="CM5" s="196" t="str">
        <f t="array" ref="CM5">IF(CM$10="","",SUM((CM$9&gt;=$F$9:$K$9)*(CM$10&lt;=$F$10:$K$10)*($F$7:$K$7)))</f>
        <v/>
      </c>
      <c r="CN5" s="196" t="str">
        <f t="array" ref="CN5">IF(CN$10="","",SUM((CN$9&gt;=$F$9:$K$9)*(CN$10&lt;=$F$10:$K$10)*($F$7:$K$7)))</f>
        <v/>
      </c>
      <c r="CO5" s="196" t="str">
        <f t="array" ref="CO5">IF(CO$10="","",SUM((CO$9&gt;=$F$9:$K$9)*(CO$10&lt;=$F$10:$K$10)*($F$7:$K$7)))</f>
        <v/>
      </c>
      <c r="CP5" s="196" t="str">
        <f t="array" ref="CP5">IF(CP$10="","",SUM((CP$9&gt;=$F$9:$K$9)*(CP$10&lt;=$F$10:$K$10)*($F$7:$K$7)))</f>
        <v/>
      </c>
      <c r="CQ5" s="196" t="str">
        <f t="array" ref="CQ5">IF(CQ$10="","",SUM((CQ$9&gt;=$F$9:$K$9)*(CQ$10&lt;=$F$10:$K$10)*($F$7:$K$7)))</f>
        <v/>
      </c>
      <c r="CR5" s="196" t="str">
        <f t="array" ref="CR5">IF(CR$10="","",SUM((CR$9&gt;=$F$9:$K$9)*(CR$10&lt;=$F$10:$K$10)*($F$7:$K$7)))</f>
        <v/>
      </c>
      <c r="CS5" s="196" t="str">
        <f t="array" ref="CS5">IF(CS$10="","",SUM((CS$9&gt;=$F$9:$K$9)*(CS$10&lt;=$F$10:$K$10)*($F$7:$K$7)))</f>
        <v/>
      </c>
      <c r="CT5" s="196" t="str">
        <f t="array" ref="CT5">IF(CT$10="","",SUM((CT$9&gt;=$F$9:$K$9)*(CT$10&lt;=$F$10:$K$10)*($F$7:$K$7)))</f>
        <v/>
      </c>
      <c r="CU5" s="196" t="str">
        <f t="array" ref="CU5">IF(CU$10="","",SUM((CU$9&gt;=$F$9:$K$9)*(CU$10&lt;=$F$10:$K$10)*($F$7:$K$7)))</f>
        <v/>
      </c>
      <c r="CV5" s="196" t="str">
        <f t="array" ref="CV5">IF(CV$10="","",SUM((CV$9&gt;=$F$9:$K$9)*(CV$10&lt;=$F$10:$K$10)*($F$7:$K$7)))</f>
        <v/>
      </c>
      <c r="CW5" s="196" t="str">
        <f t="array" ref="CW5">IF(CW$10="","",SUM((CW$9&gt;=$F$9:$K$9)*(CW$10&lt;=$F$10:$K$10)*($F$7:$K$7)))</f>
        <v/>
      </c>
      <c r="CX5" s="196" t="str">
        <f t="array" ref="CX5">IF(CX$10="","",SUM((CX$9&gt;=$F$9:$K$9)*(CX$10&lt;=$F$10:$K$10)*($F$7:$K$7)))</f>
        <v/>
      </c>
      <c r="CY5" s="196" t="str">
        <f t="array" ref="CY5">IF(CY$10="","",SUM((CY$9&gt;=$F$9:$K$9)*(CY$10&lt;=$F$10:$K$10)*($F$7:$K$7)))</f>
        <v/>
      </c>
      <c r="CZ5" s="196" t="str">
        <f t="array" ref="CZ5">IF(CZ$10="","",SUM((CZ$9&gt;=$F$9:$K$9)*(CZ$10&lt;=$F$10:$K$10)*($F$7:$K$7)))</f>
        <v/>
      </c>
      <c r="DA5" s="196" t="str">
        <f t="array" ref="DA5">IF(DA$10="","",SUM((DA$9&gt;=$F$9:$K$9)*(DA$10&lt;=$F$10:$K$10)*($F$7:$K$7)))</f>
        <v/>
      </c>
      <c r="DB5" s="196" t="str">
        <f t="array" ref="DB5">IF(DB$10="","",SUM((DB$9&gt;=$F$9:$K$9)*(DB$10&lt;=$F$10:$K$10)*($F$7:$K$7)))</f>
        <v/>
      </c>
      <c r="DC5" s="196" t="str">
        <f t="array" ref="DC5">IF(DC$10="","",SUM((DC$9&gt;=$F$9:$K$9)*(DC$10&lt;=$F$10:$K$10)*($F$7:$K$7)))</f>
        <v/>
      </c>
      <c r="DD5" s="196" t="str">
        <f t="array" ref="DD5">IF(DD$10="","",SUM((DD$9&gt;=$F$9:$K$9)*(DD$10&lt;=$F$10:$K$10)*($F$7:$K$7)))</f>
        <v/>
      </c>
      <c r="DE5" s="196" t="str">
        <f t="array" ref="DE5">IF(DE$10="","",SUM((DE$9&gt;=$F$9:$K$9)*(DE$10&lt;=$F$10:$K$10)*($F$7:$K$7)))</f>
        <v/>
      </c>
      <c r="DF5" s="196" t="str">
        <f t="array" ref="DF5">IF(DF$10="","",SUM((DF$9&gt;=$F$9:$K$9)*(DF$10&lt;=$F$10:$K$10)*($F$7:$K$7)))</f>
        <v/>
      </c>
      <c r="DG5" s="196" t="str">
        <f t="array" ref="DG5">IF(DG$10="","",SUM((DG$9&gt;=$F$9:$K$9)*(DG$10&lt;=$F$10:$K$10)*($F$7:$K$7)))</f>
        <v/>
      </c>
      <c r="DH5" s="196" t="str">
        <f t="array" ref="DH5">IF(DH$10="","",SUM((DH$9&gt;=$F$9:$K$9)*(DH$10&lt;=$F$10:$K$10)*($F$7:$K$7)))</f>
        <v/>
      </c>
      <c r="DI5" s="196" t="str">
        <f t="array" ref="DI5">IF(DI$10="","",SUM((DI$9&gt;=$F$9:$K$9)*(DI$10&lt;=$F$10:$K$10)*($F$7:$K$7)))</f>
        <v/>
      </c>
      <c r="DJ5" s="196" t="str">
        <f t="array" ref="DJ5">IF(DJ$10="","",SUM((DJ$9&gt;=$F$9:$K$9)*(DJ$10&lt;=$F$10:$K$10)*($F$7:$K$7)))</f>
        <v/>
      </c>
      <c r="DK5" s="196" t="str">
        <f t="array" ref="DK5">IF(DK$10="","",SUM((DK$9&gt;=$F$9:$K$9)*(DK$10&lt;=$F$10:$K$10)*($F$7:$K$7)))</f>
        <v/>
      </c>
      <c r="DL5" s="196" t="str">
        <f t="array" ref="DL5">IF(DL$10="","",SUM((DL$9&gt;=$F$9:$K$9)*(DL$10&lt;=$F$10:$K$10)*($F$7:$K$7)))</f>
        <v/>
      </c>
      <c r="DM5" s="196" t="str">
        <f t="array" ref="DM5">IF(DM$10="","",SUM((DM$9&gt;=$F$9:$K$9)*(DM$10&lt;=$F$10:$K$10)*($F$7:$K$7)))</f>
        <v/>
      </c>
      <c r="DN5" s="196" t="str">
        <f t="array" ref="DN5">IF(DN$10="","",SUM((DN$9&gt;=$F$9:$K$9)*(DN$10&lt;=$F$10:$K$10)*($F$7:$K$7)))</f>
        <v/>
      </c>
      <c r="DO5" s="196" t="str">
        <f t="array" ref="DO5">IF(DO$10="","",SUM((DO$9&gt;=$F$9:$K$9)*(DO$10&lt;=$F$10:$K$10)*($F$7:$K$7)))</f>
        <v/>
      </c>
      <c r="DP5" s="196" t="str">
        <f t="array" ref="DP5">IF(DP$10="","",SUM((DP$9&gt;=$F$9:$K$9)*(DP$10&lt;=$F$10:$K$10)*($F$7:$K$7)))</f>
        <v/>
      </c>
      <c r="DQ5" s="196" t="str">
        <f t="array" ref="DQ5">IF(DQ$10="","",SUM((DQ$9&gt;=$F$9:$K$9)*(DQ$10&lt;=$F$10:$K$10)*($F$7:$K$7)))</f>
        <v/>
      </c>
      <c r="DR5" s="196" t="str">
        <f t="array" ref="DR5">IF(DR$10="","",SUM((DR$9&gt;=$F$9:$K$9)*(DR$10&lt;=$F$10:$K$10)*($F$7:$K$7)))</f>
        <v/>
      </c>
      <c r="DS5" s="196" t="str">
        <f t="array" ref="DS5">IF(DS$10="","",SUM((DS$9&gt;=$F$9:$K$9)*(DS$10&lt;=$F$10:$K$10)*($F$7:$K$7)))</f>
        <v/>
      </c>
      <c r="DT5" s="196" t="str">
        <f t="array" ref="DT5">IF(DT$10="","",SUM((DT$9&gt;=$F$9:$K$9)*(DT$10&lt;=$F$10:$K$10)*($F$7:$K$7)))</f>
        <v/>
      </c>
      <c r="DU5" s="196" t="str">
        <f t="array" ref="DU5">IF(DU$10="","",SUM((DU$9&gt;=$F$9:$K$9)*(DU$10&lt;=$F$10:$K$10)*($F$7:$K$7)))</f>
        <v/>
      </c>
      <c r="DV5" s="196" t="str">
        <f t="array" ref="DV5">IF(DV$10="","",SUM((DV$9&gt;=$F$9:$K$9)*(DV$10&lt;=$F$10:$K$10)*($F$7:$K$7)))</f>
        <v/>
      </c>
      <c r="DW5" s="196" t="str">
        <f t="array" ref="DW5">IF(DW$10="","",SUM((DW$9&gt;=$F$9:$K$9)*(DW$10&lt;=$F$10:$K$10)*($F$7:$K$7)))</f>
        <v/>
      </c>
      <c r="DX5" s="196" t="str">
        <f t="array" ref="DX5">IF(DX$10="","",SUM((DX$9&gt;=$F$9:$K$9)*(DX$10&lt;=$F$10:$K$10)*($F$7:$K$7)))</f>
        <v/>
      </c>
      <c r="DY5" s="196" t="str">
        <f t="array" ref="DY5">IF(DY$10="","",SUM((DY$9&gt;=$F$9:$K$9)*(DY$10&lt;=$F$10:$K$10)*($F$7:$K$7)))</f>
        <v/>
      </c>
      <c r="DZ5" s="196" t="str">
        <f t="array" ref="DZ5">IF(DZ$10="","",SUM((DZ$9&gt;=$F$9:$K$9)*(DZ$10&lt;=$F$10:$K$10)*($F$7:$K$7)))</f>
        <v/>
      </c>
      <c r="EA5" s="196" t="str">
        <f t="array" ref="EA5">IF(EA$10="","",SUM((EA$9&gt;=$F$9:$K$9)*(EA$10&lt;=$F$10:$K$10)*($F$7:$K$7)))</f>
        <v/>
      </c>
      <c r="EB5" s="196" t="str">
        <f t="array" ref="EB5">IF(EB$10="","",SUM((EB$9&gt;=$F$9:$K$9)*(EB$10&lt;=$F$10:$K$10)*($F$7:$K$7)))</f>
        <v/>
      </c>
      <c r="EC5" s="196" t="str">
        <f t="array" ref="EC5">IF(EC$10="","",SUM((EC$9&gt;=$F$9:$K$9)*(EC$10&lt;=$F$10:$K$10)*($F$7:$K$7)))</f>
        <v/>
      </c>
      <c r="ED5" s="196" t="str">
        <f t="array" ref="ED5">IF(ED$10="","",SUM((ED$9&gt;=$F$9:$K$9)*(ED$10&lt;=$F$10:$K$10)*($F$7:$K$7)))</f>
        <v/>
      </c>
      <c r="EE5" s="196" t="str">
        <f t="array" ref="EE5">IF(EE$10="","",SUM((EE$9&gt;=$F$9:$K$9)*(EE$10&lt;=$F$10:$K$10)*($F$7:$K$7)))</f>
        <v/>
      </c>
      <c r="EF5" s="196" t="str">
        <f t="array" ref="EF5">IF(EF$10="","",SUM((EF$9&gt;=$F$9:$K$9)*(EF$10&lt;=$F$10:$K$10)*($F$7:$K$7)))</f>
        <v/>
      </c>
      <c r="EG5" s="196" t="str">
        <f t="array" ref="EG5">IF(EG$10="","",SUM((EG$9&gt;=$F$9:$K$9)*(EG$10&lt;=$F$10:$K$10)*($F$7:$K$7)))</f>
        <v/>
      </c>
      <c r="EH5" s="196" t="str">
        <f t="array" ref="EH5">IF(EH$10="","",SUM((EH$9&gt;=$F$9:$K$9)*(EH$10&lt;=$F$10:$K$10)*($F$7:$K$7)))</f>
        <v/>
      </c>
      <c r="EI5" s="196" t="str">
        <f t="array" ref="EI5">IF(EI$10="","",SUM((EI$9&gt;=$F$9:$K$9)*(EI$10&lt;=$F$10:$K$10)*($F$7:$K$7)))</f>
        <v/>
      </c>
      <c r="EJ5" s="196" t="str">
        <f t="array" ref="EJ5">IF(EJ$10="","",SUM((EJ$9&gt;=$F$9:$K$9)*(EJ$10&lt;=$F$10:$K$10)*($F$7:$K$7)))</f>
        <v/>
      </c>
      <c r="EK5" s="196" t="str">
        <f t="array" ref="EK5">IF(EK$10="","",SUM((EK$9&gt;=$F$9:$K$9)*(EK$10&lt;=$F$10:$K$10)*($F$7:$K$7)))</f>
        <v/>
      </c>
      <c r="EL5" s="196" t="str">
        <f t="array" ref="EL5">IF(EL$10="","",SUM((EL$9&gt;=$F$9:$K$9)*(EL$10&lt;=$F$10:$K$10)*($F$7:$K$7)))</f>
        <v/>
      </c>
      <c r="EM5" s="196" t="str">
        <f t="array" ref="EM5">IF(EM$10="","",SUM((EM$9&gt;=$F$9:$K$9)*(EM$10&lt;=$F$10:$K$10)*($F$7:$K$7)))</f>
        <v/>
      </c>
      <c r="EN5" s="196" t="str">
        <f t="array" ref="EN5">IF(EN$10="","",SUM((EN$9&gt;=$F$9:$K$9)*(EN$10&lt;=$F$10:$K$10)*($F$7:$K$7)))</f>
        <v/>
      </c>
      <c r="EO5" s="196" t="str">
        <f t="array" ref="EO5">IF(EO$10="","",SUM((EO$9&gt;=$F$9:$K$9)*(EO$10&lt;=$F$10:$K$10)*($F$7:$K$7)))</f>
        <v/>
      </c>
      <c r="EP5" s="196" t="str">
        <f t="array" ref="EP5">IF(EP$10="","",SUM((EP$9&gt;=$F$9:$K$9)*(EP$10&lt;=$F$10:$K$10)*($F$7:$K$7)))</f>
        <v/>
      </c>
      <c r="EQ5" s="196" t="str">
        <f t="array" ref="EQ5">IF(EQ$10="","",SUM((EQ$9&gt;=$F$9:$K$9)*(EQ$10&lt;=$F$10:$K$10)*($F$7:$K$7)))</f>
        <v/>
      </c>
      <c r="ER5" s="196" t="str">
        <f t="array" ref="ER5">IF(ER$10="","",SUM((ER$9&gt;=$F$9:$K$9)*(ER$10&lt;=$F$10:$K$10)*($F$7:$K$7)))</f>
        <v/>
      </c>
      <c r="ES5" s="196" t="str">
        <f t="array" ref="ES5">IF(ES$10="","",SUM((ES$9&gt;=$F$9:$K$9)*(ES$10&lt;=$F$10:$K$10)*($F$7:$K$7)))</f>
        <v/>
      </c>
      <c r="ET5" s="196" t="str">
        <f t="array" ref="ET5">IF(ET$10="","",SUM((ET$9&gt;=$F$9:$K$9)*(ET$10&lt;=$F$10:$K$10)*($F$7:$K$7)))</f>
        <v/>
      </c>
      <c r="EU5" s="196" t="str">
        <f t="array" ref="EU5">IF(EU$10="","",SUM((EU$9&gt;=$F$9:$K$9)*(EU$10&lt;=$F$10:$K$10)*($F$7:$K$7)))</f>
        <v/>
      </c>
      <c r="EV5" s="196" t="str">
        <f t="array" ref="EV5">IF(EV$10="","",SUM((EV$9&gt;=$F$9:$K$9)*(EV$10&lt;=$F$10:$K$10)*($F$7:$K$7)))</f>
        <v/>
      </c>
      <c r="EW5" s="196" t="str">
        <f t="array" ref="EW5">IF(EW$10="","",SUM((EW$9&gt;=$F$9:$K$9)*(EW$10&lt;=$F$10:$K$10)*($F$7:$K$7)))</f>
        <v/>
      </c>
      <c r="EX5" s="196" t="str">
        <f t="array" ref="EX5">IF(EX$10="","",SUM((EX$9&gt;=$F$9:$K$9)*(EX$10&lt;=$F$10:$K$10)*($F$7:$K$7)))</f>
        <v/>
      </c>
      <c r="EY5" s="196" t="str">
        <f t="array" ref="EY5">IF(EY$10="","",SUM((EY$9&gt;=$F$9:$K$9)*(EY$10&lt;=$F$10:$K$10)*($F$7:$K$7)))</f>
        <v/>
      </c>
      <c r="EZ5" s="196" t="str">
        <f t="array" ref="EZ5">IF(EZ$10="","",SUM((EZ$9&gt;=$F$9:$K$9)*(EZ$10&lt;=$F$10:$K$10)*($F$7:$K$7)))</f>
        <v/>
      </c>
      <c r="FA5" s="196" t="str">
        <f t="array" ref="FA5">IF(FA$10="","",SUM((FA$9&gt;=$F$9:$K$9)*(FA$10&lt;=$F$10:$K$10)*($F$7:$K$7)))</f>
        <v/>
      </c>
      <c r="FB5" s="196" t="str">
        <f t="array" ref="FB5">IF(FB$10="","",SUM((FB$9&gt;=$F$9:$K$9)*(FB$10&lt;=$F$10:$K$10)*($F$7:$K$7)))</f>
        <v/>
      </c>
      <c r="FC5" s="196" t="str">
        <f t="array" ref="FC5">IF(FC$10="","",SUM((FC$9&gt;=$F$9:$K$9)*(FC$10&lt;=$F$10:$K$10)*($F$7:$K$7)))</f>
        <v/>
      </c>
      <c r="FD5" s="196" t="str">
        <f t="array" ref="FD5">IF(FD$10="","",SUM((FD$9&gt;=$F$9:$K$9)*(FD$10&lt;=$F$10:$K$10)*($F$7:$K$7)))</f>
        <v/>
      </c>
      <c r="FE5" s="196" t="str">
        <f t="array" ref="FE5">IF(FE$10="","",SUM((FE$9&gt;=$F$9:$K$9)*(FE$10&lt;=$F$10:$K$10)*($F$7:$K$7)))</f>
        <v/>
      </c>
      <c r="FF5" s="196" t="str">
        <f t="array" ref="FF5">IF(FF$10="","",SUM((FF$9&gt;=$F$9:$K$9)*(FF$10&lt;=$F$10:$K$10)*($F$7:$K$7)))</f>
        <v/>
      </c>
      <c r="FG5" s="196" t="str">
        <f t="array" ref="FG5">IF(FG$10="","",SUM((FG$9&gt;=$F$9:$K$9)*(FG$10&lt;=$F$10:$K$10)*($F$7:$K$7)))</f>
        <v/>
      </c>
      <c r="FH5" s="196" t="str">
        <f t="array" ref="FH5">IF(FH$10="","",SUM((FH$9&gt;=$F$9:$K$9)*(FH$10&lt;=$F$10:$K$10)*($F$7:$K$7)))</f>
        <v/>
      </c>
      <c r="FI5" s="196" t="str">
        <f t="array" ref="FI5">IF(FI$10="","",SUM((FI$9&gt;=$F$9:$K$9)*(FI$10&lt;=$F$10:$K$10)*($F$7:$K$7)))</f>
        <v/>
      </c>
      <c r="FJ5" s="196" t="str">
        <f t="array" ref="FJ5">IF(FJ$10="","",SUM((FJ$9&gt;=$F$9:$K$9)*(FJ$10&lt;=$F$10:$K$10)*($F$7:$K$7)))</f>
        <v/>
      </c>
      <c r="FK5" s="196" t="str">
        <f t="array" ref="FK5">IF(FK$10="","",SUM((FK$9&gt;=$F$9:$K$9)*(FK$10&lt;=$F$10:$K$10)*($F$7:$K$7)))</f>
        <v/>
      </c>
      <c r="FL5" s="196" t="str">
        <f t="array" ref="FL5">IF(FL$10="","",SUM((FL$9&gt;=$F$9:$K$9)*(FL$10&lt;=$F$10:$K$10)*($F$7:$K$7)))</f>
        <v/>
      </c>
      <c r="FM5" s="196" t="str">
        <f t="array" ref="FM5">IF(FM$10="","",SUM((FM$9&gt;=$F$9:$K$9)*(FM$10&lt;=$F$10:$K$10)*($F$7:$K$7)))</f>
        <v/>
      </c>
      <c r="FN5" s="196" t="str">
        <f t="array" ref="FN5">IF(FN$10="","",SUM((FN$9&gt;=$F$9:$K$9)*(FN$10&lt;=$F$10:$K$10)*($F$7:$K$7)))</f>
        <v/>
      </c>
      <c r="FO5" s="196" t="str">
        <f t="array" ref="FO5">IF(FO$10="","",SUM((FO$9&gt;=$F$9:$K$9)*(FO$10&lt;=$F$10:$K$10)*($F$7:$K$7)))</f>
        <v/>
      </c>
      <c r="FP5" s="196" t="str">
        <f t="array" ref="FP5">IF(FP$10="","",SUM((FP$9&gt;=$F$9:$K$9)*(FP$10&lt;=$F$10:$K$10)*($F$7:$K$7)))</f>
        <v/>
      </c>
      <c r="FQ5" s="196" t="str">
        <f t="array" ref="FQ5">IF(FQ$10="","",SUM((FQ$9&gt;=$F$9:$K$9)*(FQ$10&lt;=$F$10:$K$10)*($F$7:$K$7)))</f>
        <v/>
      </c>
      <c r="FR5" s="196" t="str">
        <f t="array" ref="FR5">IF(FR$10="","",SUM((FR$9&gt;=$F$9:$K$9)*(FR$10&lt;=$F$10:$K$10)*($F$7:$K$7)))</f>
        <v/>
      </c>
      <c r="FS5" s="196" t="str">
        <f t="array" ref="FS5">IF(FS$10="","",SUM((FS$9&gt;=$F$9:$K$9)*(FS$10&lt;=$F$10:$K$10)*($F$7:$K$7)))</f>
        <v/>
      </c>
      <c r="FT5" s="196" t="str">
        <f t="array" ref="FT5">IF(FT$10="","",SUM((FT$9&gt;=$F$9:$K$9)*(FT$10&lt;=$F$10:$K$10)*($F$7:$K$7)))</f>
        <v/>
      </c>
      <c r="FU5" s="196" t="str">
        <f t="array" ref="FU5">IF(FU$10="","",SUM((FU$9&gt;=$F$9:$K$9)*(FU$10&lt;=$F$10:$K$10)*($F$7:$K$7)))</f>
        <v/>
      </c>
      <c r="FV5" s="196" t="str">
        <f t="array" ref="FV5">IF(FV$10="","",SUM((FV$9&gt;=$F$9:$K$9)*(FV$10&lt;=$F$10:$K$10)*($F$7:$K$7)))</f>
        <v/>
      </c>
      <c r="FW5" s="196" t="str">
        <f t="array" ref="FW5">IF(FW$10="","",SUM((FW$9&gt;=$F$9:$K$9)*(FW$10&lt;=$F$10:$K$10)*($F$7:$K$7)))</f>
        <v/>
      </c>
      <c r="FX5" s="196" t="str">
        <f t="array" ref="FX5">IF(FX$10="","",SUM((FX$9&gt;=$F$9:$K$9)*(FX$10&lt;=$F$10:$K$10)*($F$7:$K$7)))</f>
        <v/>
      </c>
      <c r="FY5" s="196" t="str">
        <f t="array" ref="FY5">IF(FY$10="","",SUM((FY$9&gt;=$F$9:$K$9)*(FY$10&lt;=$F$10:$K$10)*($F$7:$K$7)))</f>
        <v/>
      </c>
      <c r="FZ5" s="196" t="str">
        <f t="array" ref="FZ5">IF(FZ$10="","",SUM((FZ$9&gt;=$F$9:$K$9)*(FZ$10&lt;=$F$10:$K$10)*($F$7:$K$7)))</f>
        <v/>
      </c>
      <c r="GA5" s="196" t="str">
        <f t="array" ref="GA5">IF(GA$10="","",SUM((GA$9&gt;=$F$9:$K$9)*(GA$10&lt;=$F$10:$K$10)*($F$7:$K$7)))</f>
        <v/>
      </c>
      <c r="GB5" s="196" t="str">
        <f t="array" ref="GB5">IF(GB$10="","",SUM((GB$9&gt;=$F$9:$K$9)*(GB$10&lt;=$F$10:$K$10)*($F$7:$K$7)))</f>
        <v/>
      </c>
      <c r="GC5" s="196" t="str">
        <f t="array" ref="GC5">IF(GC$10="","",SUM((GC$9&gt;=$F$9:$K$9)*(GC$10&lt;=$F$10:$K$10)*($F$7:$K$7)))</f>
        <v/>
      </c>
      <c r="GD5" s="196" t="str">
        <f t="array" ref="GD5">IF(GD$10="","",SUM((GD$9&gt;=$F$9:$K$9)*(GD$10&lt;=$F$10:$K$10)*($F$7:$K$7)))</f>
        <v/>
      </c>
      <c r="GE5" s="196" t="str">
        <f t="array" ref="GE5">IF(GE$10="","",SUM((GE$9&gt;=$F$9:$K$9)*(GE$10&lt;=$F$10:$K$10)*($F$7:$K$7)))</f>
        <v/>
      </c>
      <c r="GF5" s="196" t="str">
        <f t="array" ref="GF5">IF(GF$10="","",SUM((GF$9&gt;=$F$9:$K$9)*(GF$10&lt;=$F$10:$K$10)*($F$7:$K$7)))</f>
        <v/>
      </c>
      <c r="GG5" s="196" t="str">
        <f t="array" ref="GG5">IF(GG$10="","",SUM((GG$9&gt;=$F$9:$K$9)*(GG$10&lt;=$F$10:$K$10)*($F$7:$K$7)))</f>
        <v/>
      </c>
      <c r="GH5" s="196" t="str">
        <f t="array" ref="GH5">IF(GH$10="","",SUM((GH$9&gt;=$F$9:$K$9)*(GH$10&lt;=$F$10:$K$10)*($F$7:$K$7)))</f>
        <v/>
      </c>
      <c r="GI5" s="196" t="str">
        <f t="array" ref="GI5">IF(GI$10="","",SUM((GI$9&gt;=$F$9:$K$9)*(GI$10&lt;=$F$10:$K$10)*($F$7:$K$7)))</f>
        <v/>
      </c>
      <c r="GJ5" s="196" t="str">
        <f t="array" ref="GJ5">IF(GJ$10="","",SUM((GJ$9&gt;=$F$9:$K$9)*(GJ$10&lt;=$F$10:$K$10)*($F$7:$K$7)))</f>
        <v/>
      </c>
      <c r="GK5" s="196" t="str">
        <f t="array" ref="GK5">IF(GK$10="","",SUM((GK$9&gt;=$F$9:$K$9)*(GK$10&lt;=$F$10:$K$10)*($F$7:$K$7)))</f>
        <v/>
      </c>
      <c r="GL5" s="196" t="str">
        <f t="array" ref="GL5">IF(GL$10="","",SUM((GL$9&gt;=$F$9:$K$9)*(GL$10&lt;=$F$10:$K$10)*($F$7:$K$7)))</f>
        <v/>
      </c>
      <c r="GM5" s="196" t="str">
        <f t="array" ref="GM5">IF(GM$10="","",SUM((GM$9&gt;=$F$9:$K$9)*(GM$10&lt;=$F$10:$K$10)*($F$7:$K$7)))</f>
        <v/>
      </c>
      <c r="GN5" s="196" t="str">
        <f t="array" ref="GN5">IF(GN$10="","",SUM((GN$9&gt;=$F$9:$K$9)*(GN$10&lt;=$F$10:$K$10)*($F$7:$K$7)))</f>
        <v/>
      </c>
      <c r="GO5" s="196" t="str">
        <f t="array" ref="GO5">IF(GO$10="","",SUM((GO$9&gt;=$F$9:$K$9)*(GO$10&lt;=$F$10:$K$10)*($F$7:$K$7)))</f>
        <v/>
      </c>
      <c r="GP5" s="196" t="str">
        <f t="array" ref="GP5">IF(GP$10="","",SUM((GP$9&gt;=$F$9:$K$9)*(GP$10&lt;=$F$10:$K$10)*($F$7:$K$7)))</f>
        <v/>
      </c>
      <c r="GQ5" s="196" t="str">
        <f t="array" ref="GQ5">IF(GQ$10="","",SUM((GQ$9&gt;=$F$9:$K$9)*(GQ$10&lt;=$F$10:$K$10)*($F$7:$K$7)))</f>
        <v/>
      </c>
      <c r="GR5" s="196" t="str">
        <f t="array" ref="GR5">IF(GR$10="","",SUM((GR$9&gt;=$F$9:$K$9)*(GR$10&lt;=$F$10:$K$10)*($F$7:$K$7)))</f>
        <v/>
      </c>
      <c r="GS5" s="196" t="str">
        <f t="array" ref="GS5">IF(GS$10="","",SUM((GS$9&gt;=$F$9:$K$9)*(GS$10&lt;=$F$10:$K$10)*($F$7:$K$7)))</f>
        <v/>
      </c>
      <c r="GT5" s="196" t="str">
        <f t="array" ref="GT5">IF(GT$10="","",SUM((GT$9&gt;=$F$9:$K$9)*(GT$10&lt;=$F$10:$K$10)*($F$7:$K$7)))</f>
        <v/>
      </c>
      <c r="GU5" s="196" t="str">
        <f t="array" ref="GU5">IF(GU$10="","",SUM((GU$9&gt;=$F$9:$K$9)*(GU$10&lt;=$F$10:$K$10)*($F$7:$K$7)))</f>
        <v/>
      </c>
      <c r="GV5" s="196" t="str">
        <f t="array" ref="GV5">IF(GV$10="","",SUM((GV$9&gt;=$F$9:$K$9)*(GV$10&lt;=$F$10:$K$10)*($F$7:$K$7)))</f>
        <v/>
      </c>
    </row>
    <row r="6" spans="1:205" s="167" customFormat="1" ht="15" customHeight="1">
      <c r="B6" s="11"/>
      <c r="C6" s="13"/>
      <c r="D6" s="11"/>
      <c r="E6" s="11"/>
      <c r="F6" s="11"/>
      <c r="G6" s="11"/>
      <c r="H6" s="11"/>
      <c r="I6" s="12"/>
      <c r="J6" s="14"/>
      <c r="K6" s="15"/>
      <c r="L6" s="12"/>
      <c r="M6" s="1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</row>
    <row r="7" spans="1:205" s="169" customFormat="1" ht="15" customHeight="1">
      <c r="B7" s="12"/>
      <c r="C7" s="12"/>
      <c r="D7" s="12"/>
      <c r="E7" s="12"/>
      <c r="F7" s="19">
        <f>IF(F$10="","",0)</f>
        <v>0</v>
      </c>
      <c r="G7" s="19">
        <f>IF(G$10="","",F$7+1)</f>
        <v>1</v>
      </c>
      <c r="H7" s="19">
        <f>IF(H$10="","",G$7+1)</f>
        <v>2</v>
      </c>
      <c r="I7" s="19">
        <f>IF(I$10="","",H$7+1)</f>
        <v>3</v>
      </c>
      <c r="J7" s="19">
        <f>IF(J$10="","",I$7+1)</f>
        <v>4</v>
      </c>
      <c r="K7" s="19">
        <f>IF(K$10="","",J$7+1)</f>
        <v>5</v>
      </c>
      <c r="L7" s="26">
        <f>IF($L$10="","",0)</f>
        <v>0</v>
      </c>
      <c r="M7" s="19">
        <f>IF(M$10="","",0+1)</f>
        <v>1</v>
      </c>
      <c r="N7" s="19">
        <f t="shared" ref="N7:BY7" si="1">IF(N$10="","",M$7+1)</f>
        <v>2</v>
      </c>
      <c r="O7" s="19">
        <f t="shared" si="1"/>
        <v>3</v>
      </c>
      <c r="P7" s="19">
        <f t="shared" si="1"/>
        <v>4</v>
      </c>
      <c r="Q7" s="19">
        <f t="shared" si="1"/>
        <v>5</v>
      </c>
      <c r="R7" s="19">
        <f t="shared" si="1"/>
        <v>6</v>
      </c>
      <c r="S7" s="19">
        <f t="shared" si="1"/>
        <v>7</v>
      </c>
      <c r="T7" s="19">
        <f t="shared" si="1"/>
        <v>8</v>
      </c>
      <c r="U7" s="19">
        <f t="shared" si="1"/>
        <v>9</v>
      </c>
      <c r="V7" s="19">
        <f t="shared" si="1"/>
        <v>10</v>
      </c>
      <c r="W7" s="19">
        <f t="shared" si="1"/>
        <v>11</v>
      </c>
      <c r="X7" s="19">
        <f t="shared" si="1"/>
        <v>12</v>
      </c>
      <c r="Y7" s="19">
        <f t="shared" si="1"/>
        <v>13</v>
      </c>
      <c r="Z7" s="19">
        <f t="shared" si="1"/>
        <v>14</v>
      </c>
      <c r="AA7" s="19">
        <f t="shared" si="1"/>
        <v>15</v>
      </c>
      <c r="AB7" s="19">
        <f t="shared" si="1"/>
        <v>16</v>
      </c>
      <c r="AC7" s="19">
        <f t="shared" si="1"/>
        <v>17</v>
      </c>
      <c r="AD7" s="19">
        <f t="shared" si="1"/>
        <v>18</v>
      </c>
      <c r="AE7" s="19">
        <f t="shared" si="1"/>
        <v>19</v>
      </c>
      <c r="AF7" s="19">
        <f t="shared" si="1"/>
        <v>20</v>
      </c>
      <c r="AG7" s="19">
        <f t="shared" si="1"/>
        <v>21</v>
      </c>
      <c r="AH7" s="19">
        <f t="shared" si="1"/>
        <v>22</v>
      </c>
      <c r="AI7" s="19">
        <f t="shared" si="1"/>
        <v>23</v>
      </c>
      <c r="AJ7" s="19">
        <f t="shared" si="1"/>
        <v>24</v>
      </c>
      <c r="AK7" s="19">
        <f t="shared" si="1"/>
        <v>25</v>
      </c>
      <c r="AL7" s="19">
        <f t="shared" si="1"/>
        <v>26</v>
      </c>
      <c r="AM7" s="19">
        <f t="shared" si="1"/>
        <v>27</v>
      </c>
      <c r="AN7" s="19">
        <f t="shared" si="1"/>
        <v>28</v>
      </c>
      <c r="AO7" s="19">
        <f t="shared" si="1"/>
        <v>29</v>
      </c>
      <c r="AP7" s="19">
        <f t="shared" si="1"/>
        <v>30</v>
      </c>
      <c r="AQ7" s="19">
        <f t="shared" si="1"/>
        <v>31</v>
      </c>
      <c r="AR7" s="19">
        <f t="shared" si="1"/>
        <v>32</v>
      </c>
      <c r="AS7" s="19">
        <f t="shared" si="1"/>
        <v>33</v>
      </c>
      <c r="AT7" s="19">
        <f t="shared" si="1"/>
        <v>34</v>
      </c>
      <c r="AU7" s="19">
        <f t="shared" si="1"/>
        <v>35</v>
      </c>
      <c r="AV7" s="19">
        <f t="shared" si="1"/>
        <v>36</v>
      </c>
      <c r="AW7" s="19">
        <f t="shared" si="1"/>
        <v>37</v>
      </c>
      <c r="AX7" s="19">
        <f t="shared" si="1"/>
        <v>38</v>
      </c>
      <c r="AY7" s="19">
        <f t="shared" si="1"/>
        <v>39</v>
      </c>
      <c r="AZ7" s="19">
        <f t="shared" si="1"/>
        <v>40</v>
      </c>
      <c r="BA7" s="19">
        <f t="shared" si="1"/>
        <v>41</v>
      </c>
      <c r="BB7" s="19">
        <f t="shared" si="1"/>
        <v>42</v>
      </c>
      <c r="BC7" s="19">
        <f t="shared" si="1"/>
        <v>43</v>
      </c>
      <c r="BD7" s="19">
        <f t="shared" si="1"/>
        <v>44</v>
      </c>
      <c r="BE7" s="19">
        <f t="shared" si="1"/>
        <v>45</v>
      </c>
      <c r="BF7" s="19">
        <f t="shared" si="1"/>
        <v>46</v>
      </c>
      <c r="BG7" s="19">
        <f t="shared" si="1"/>
        <v>47</v>
      </c>
      <c r="BH7" s="19">
        <f t="shared" si="1"/>
        <v>48</v>
      </c>
      <c r="BI7" s="19">
        <f t="shared" si="1"/>
        <v>49</v>
      </c>
      <c r="BJ7" s="19">
        <f t="shared" si="1"/>
        <v>50</v>
      </c>
      <c r="BK7" s="19">
        <f t="shared" si="1"/>
        <v>51</v>
      </c>
      <c r="BL7" s="19">
        <f t="shared" si="1"/>
        <v>52</v>
      </c>
      <c r="BM7" s="19">
        <f t="shared" si="1"/>
        <v>53</v>
      </c>
      <c r="BN7" s="19">
        <f t="shared" si="1"/>
        <v>54</v>
      </c>
      <c r="BO7" s="19">
        <f t="shared" si="1"/>
        <v>55</v>
      </c>
      <c r="BP7" s="19">
        <f t="shared" si="1"/>
        <v>56</v>
      </c>
      <c r="BQ7" s="19">
        <f t="shared" si="1"/>
        <v>57</v>
      </c>
      <c r="BR7" s="19">
        <f t="shared" si="1"/>
        <v>58</v>
      </c>
      <c r="BS7" s="19">
        <f t="shared" si="1"/>
        <v>59</v>
      </c>
      <c r="BT7" s="19">
        <f t="shared" si="1"/>
        <v>60</v>
      </c>
      <c r="BU7" s="19">
        <f t="shared" si="1"/>
        <v>61</v>
      </c>
      <c r="BV7" s="19">
        <f t="shared" si="1"/>
        <v>62</v>
      </c>
      <c r="BW7" s="19">
        <f t="shared" si="1"/>
        <v>63</v>
      </c>
      <c r="BX7" s="19">
        <f t="shared" si="1"/>
        <v>64</v>
      </c>
      <c r="BY7" s="19">
        <f t="shared" si="1"/>
        <v>65</v>
      </c>
      <c r="BZ7" s="19">
        <f t="shared" ref="BZ7:EK7" si="2">IF(BZ$10="","",BY$7+1)</f>
        <v>66</v>
      </c>
      <c r="CA7" s="19">
        <f t="shared" si="2"/>
        <v>67</v>
      </c>
      <c r="CB7" s="19">
        <f t="shared" si="2"/>
        <v>68</v>
      </c>
      <c r="CC7" s="19">
        <f t="shared" si="2"/>
        <v>69</v>
      </c>
      <c r="CD7" s="19">
        <f t="shared" si="2"/>
        <v>70</v>
      </c>
      <c r="CE7" s="19">
        <f t="shared" si="2"/>
        <v>71</v>
      </c>
      <c r="CF7" s="19">
        <f t="shared" si="2"/>
        <v>72</v>
      </c>
      <c r="CG7" s="19" t="str">
        <f t="shared" si="2"/>
        <v/>
      </c>
      <c r="CH7" s="19" t="str">
        <f t="shared" si="2"/>
        <v/>
      </c>
      <c r="CI7" s="19" t="str">
        <f t="shared" si="2"/>
        <v/>
      </c>
      <c r="CJ7" s="19" t="str">
        <f t="shared" si="2"/>
        <v/>
      </c>
      <c r="CK7" s="19" t="str">
        <f t="shared" si="2"/>
        <v/>
      </c>
      <c r="CL7" s="19" t="str">
        <f t="shared" si="2"/>
        <v/>
      </c>
      <c r="CM7" s="19" t="str">
        <f t="shared" si="2"/>
        <v/>
      </c>
      <c r="CN7" s="19" t="str">
        <f t="shared" si="2"/>
        <v/>
      </c>
      <c r="CO7" s="19" t="str">
        <f t="shared" si="2"/>
        <v/>
      </c>
      <c r="CP7" s="19" t="str">
        <f t="shared" si="2"/>
        <v/>
      </c>
      <c r="CQ7" s="19" t="str">
        <f t="shared" si="2"/>
        <v/>
      </c>
      <c r="CR7" s="19" t="str">
        <f t="shared" si="2"/>
        <v/>
      </c>
      <c r="CS7" s="19" t="str">
        <f t="shared" si="2"/>
        <v/>
      </c>
      <c r="CT7" s="19" t="str">
        <f t="shared" si="2"/>
        <v/>
      </c>
      <c r="CU7" s="19" t="str">
        <f t="shared" si="2"/>
        <v/>
      </c>
      <c r="CV7" s="19" t="str">
        <f t="shared" si="2"/>
        <v/>
      </c>
      <c r="CW7" s="19" t="str">
        <f t="shared" si="2"/>
        <v/>
      </c>
      <c r="CX7" s="19" t="str">
        <f t="shared" si="2"/>
        <v/>
      </c>
      <c r="CY7" s="19" t="str">
        <f t="shared" si="2"/>
        <v/>
      </c>
      <c r="CZ7" s="19" t="str">
        <f t="shared" si="2"/>
        <v/>
      </c>
      <c r="DA7" s="19" t="str">
        <f t="shared" si="2"/>
        <v/>
      </c>
      <c r="DB7" s="19" t="str">
        <f t="shared" si="2"/>
        <v/>
      </c>
      <c r="DC7" s="19" t="str">
        <f t="shared" si="2"/>
        <v/>
      </c>
      <c r="DD7" s="19" t="str">
        <f t="shared" si="2"/>
        <v/>
      </c>
      <c r="DE7" s="19" t="str">
        <f t="shared" si="2"/>
        <v/>
      </c>
      <c r="DF7" s="19" t="str">
        <f t="shared" si="2"/>
        <v/>
      </c>
      <c r="DG7" s="19" t="str">
        <f t="shared" si="2"/>
        <v/>
      </c>
      <c r="DH7" s="19" t="str">
        <f t="shared" si="2"/>
        <v/>
      </c>
      <c r="DI7" s="19" t="str">
        <f t="shared" si="2"/>
        <v/>
      </c>
      <c r="DJ7" s="19" t="str">
        <f t="shared" si="2"/>
        <v/>
      </c>
      <c r="DK7" s="19" t="str">
        <f t="shared" si="2"/>
        <v/>
      </c>
      <c r="DL7" s="19" t="str">
        <f t="shared" si="2"/>
        <v/>
      </c>
      <c r="DM7" s="19" t="str">
        <f t="shared" si="2"/>
        <v/>
      </c>
      <c r="DN7" s="19" t="str">
        <f t="shared" si="2"/>
        <v/>
      </c>
      <c r="DO7" s="19" t="str">
        <f t="shared" si="2"/>
        <v/>
      </c>
      <c r="DP7" s="19" t="str">
        <f t="shared" si="2"/>
        <v/>
      </c>
      <c r="DQ7" s="19" t="str">
        <f t="shared" si="2"/>
        <v/>
      </c>
      <c r="DR7" s="19" t="str">
        <f t="shared" si="2"/>
        <v/>
      </c>
      <c r="DS7" s="19" t="str">
        <f t="shared" si="2"/>
        <v/>
      </c>
      <c r="DT7" s="19" t="str">
        <f t="shared" si="2"/>
        <v/>
      </c>
      <c r="DU7" s="19" t="str">
        <f t="shared" si="2"/>
        <v/>
      </c>
      <c r="DV7" s="19" t="str">
        <f t="shared" si="2"/>
        <v/>
      </c>
      <c r="DW7" s="19" t="str">
        <f t="shared" si="2"/>
        <v/>
      </c>
      <c r="DX7" s="19" t="str">
        <f t="shared" si="2"/>
        <v/>
      </c>
      <c r="DY7" s="19" t="str">
        <f t="shared" si="2"/>
        <v/>
      </c>
      <c r="DZ7" s="19" t="str">
        <f t="shared" si="2"/>
        <v/>
      </c>
      <c r="EA7" s="19" t="str">
        <f t="shared" si="2"/>
        <v/>
      </c>
      <c r="EB7" s="19" t="str">
        <f t="shared" si="2"/>
        <v/>
      </c>
      <c r="EC7" s="19" t="str">
        <f t="shared" si="2"/>
        <v/>
      </c>
      <c r="ED7" s="19" t="str">
        <f t="shared" si="2"/>
        <v/>
      </c>
      <c r="EE7" s="19" t="str">
        <f t="shared" si="2"/>
        <v/>
      </c>
      <c r="EF7" s="19" t="str">
        <f t="shared" si="2"/>
        <v/>
      </c>
      <c r="EG7" s="19" t="str">
        <f t="shared" si="2"/>
        <v/>
      </c>
      <c r="EH7" s="19" t="str">
        <f t="shared" si="2"/>
        <v/>
      </c>
      <c r="EI7" s="19" t="str">
        <f t="shared" si="2"/>
        <v/>
      </c>
      <c r="EJ7" s="19" t="str">
        <f t="shared" si="2"/>
        <v/>
      </c>
      <c r="EK7" s="19" t="str">
        <f t="shared" si="2"/>
        <v/>
      </c>
      <c r="EL7" s="19" t="str">
        <f t="shared" ref="EL7:GV7" si="3">IF(EL$10="","",EK$7+1)</f>
        <v/>
      </c>
      <c r="EM7" s="19" t="str">
        <f t="shared" si="3"/>
        <v/>
      </c>
      <c r="EN7" s="19" t="str">
        <f t="shared" si="3"/>
        <v/>
      </c>
      <c r="EO7" s="19" t="str">
        <f t="shared" si="3"/>
        <v/>
      </c>
      <c r="EP7" s="19" t="str">
        <f t="shared" si="3"/>
        <v/>
      </c>
      <c r="EQ7" s="19" t="str">
        <f t="shared" si="3"/>
        <v/>
      </c>
      <c r="ER7" s="19" t="str">
        <f t="shared" si="3"/>
        <v/>
      </c>
      <c r="ES7" s="19" t="str">
        <f t="shared" si="3"/>
        <v/>
      </c>
      <c r="ET7" s="19" t="str">
        <f t="shared" si="3"/>
        <v/>
      </c>
      <c r="EU7" s="19" t="str">
        <f t="shared" si="3"/>
        <v/>
      </c>
      <c r="EV7" s="19" t="str">
        <f t="shared" si="3"/>
        <v/>
      </c>
      <c r="EW7" s="19" t="str">
        <f t="shared" si="3"/>
        <v/>
      </c>
      <c r="EX7" s="19" t="str">
        <f t="shared" si="3"/>
        <v/>
      </c>
      <c r="EY7" s="19" t="str">
        <f t="shared" si="3"/>
        <v/>
      </c>
      <c r="EZ7" s="19" t="str">
        <f t="shared" si="3"/>
        <v/>
      </c>
      <c r="FA7" s="19" t="str">
        <f t="shared" si="3"/>
        <v/>
      </c>
      <c r="FB7" s="19" t="str">
        <f t="shared" si="3"/>
        <v/>
      </c>
      <c r="FC7" s="19" t="str">
        <f t="shared" si="3"/>
        <v/>
      </c>
      <c r="FD7" s="19" t="str">
        <f t="shared" si="3"/>
        <v/>
      </c>
      <c r="FE7" s="19" t="str">
        <f t="shared" si="3"/>
        <v/>
      </c>
      <c r="FF7" s="19" t="str">
        <f t="shared" si="3"/>
        <v/>
      </c>
      <c r="FG7" s="19" t="str">
        <f t="shared" si="3"/>
        <v/>
      </c>
      <c r="FH7" s="19" t="str">
        <f t="shared" si="3"/>
        <v/>
      </c>
      <c r="FI7" s="19" t="str">
        <f t="shared" si="3"/>
        <v/>
      </c>
      <c r="FJ7" s="19" t="str">
        <f t="shared" si="3"/>
        <v/>
      </c>
      <c r="FK7" s="19" t="str">
        <f t="shared" si="3"/>
        <v/>
      </c>
      <c r="FL7" s="19" t="str">
        <f t="shared" si="3"/>
        <v/>
      </c>
      <c r="FM7" s="19" t="str">
        <f t="shared" si="3"/>
        <v/>
      </c>
      <c r="FN7" s="19" t="str">
        <f t="shared" si="3"/>
        <v/>
      </c>
      <c r="FO7" s="19" t="str">
        <f t="shared" si="3"/>
        <v/>
      </c>
      <c r="FP7" s="19" t="str">
        <f t="shared" si="3"/>
        <v/>
      </c>
      <c r="FQ7" s="19" t="str">
        <f t="shared" si="3"/>
        <v/>
      </c>
      <c r="FR7" s="19" t="str">
        <f t="shared" si="3"/>
        <v/>
      </c>
      <c r="FS7" s="19" t="str">
        <f t="shared" si="3"/>
        <v/>
      </c>
      <c r="FT7" s="19" t="str">
        <f t="shared" si="3"/>
        <v/>
      </c>
      <c r="FU7" s="19" t="str">
        <f t="shared" si="3"/>
        <v/>
      </c>
      <c r="FV7" s="19" t="str">
        <f t="shared" si="3"/>
        <v/>
      </c>
      <c r="FW7" s="19" t="str">
        <f t="shared" si="3"/>
        <v/>
      </c>
      <c r="FX7" s="19" t="str">
        <f t="shared" si="3"/>
        <v/>
      </c>
      <c r="FY7" s="19" t="str">
        <f t="shared" si="3"/>
        <v/>
      </c>
      <c r="FZ7" s="19" t="str">
        <f t="shared" si="3"/>
        <v/>
      </c>
      <c r="GA7" s="19" t="str">
        <f t="shared" si="3"/>
        <v/>
      </c>
      <c r="GB7" s="19" t="str">
        <f t="shared" si="3"/>
        <v/>
      </c>
      <c r="GC7" s="19" t="str">
        <f t="shared" si="3"/>
        <v/>
      </c>
      <c r="GD7" s="19" t="str">
        <f t="shared" si="3"/>
        <v/>
      </c>
      <c r="GE7" s="19" t="str">
        <f t="shared" si="3"/>
        <v/>
      </c>
      <c r="GF7" s="19" t="str">
        <f t="shared" si="3"/>
        <v/>
      </c>
      <c r="GG7" s="19" t="str">
        <f t="shared" si="3"/>
        <v/>
      </c>
      <c r="GH7" s="19" t="str">
        <f t="shared" si="3"/>
        <v/>
      </c>
      <c r="GI7" s="19" t="str">
        <f t="shared" si="3"/>
        <v/>
      </c>
      <c r="GJ7" s="19" t="str">
        <f t="shared" si="3"/>
        <v/>
      </c>
      <c r="GK7" s="19" t="str">
        <f t="shared" si="3"/>
        <v/>
      </c>
      <c r="GL7" s="19" t="str">
        <f t="shared" si="3"/>
        <v/>
      </c>
      <c r="GM7" s="19" t="str">
        <f t="shared" si="3"/>
        <v/>
      </c>
      <c r="GN7" s="19" t="str">
        <f t="shared" si="3"/>
        <v/>
      </c>
      <c r="GO7" s="19" t="str">
        <f t="shared" si="3"/>
        <v/>
      </c>
      <c r="GP7" s="19" t="str">
        <f t="shared" si="3"/>
        <v/>
      </c>
      <c r="GQ7" s="19" t="str">
        <f t="shared" si="3"/>
        <v/>
      </c>
      <c r="GR7" s="19" t="str">
        <f t="shared" si="3"/>
        <v/>
      </c>
      <c r="GS7" s="19" t="str">
        <f t="shared" si="3"/>
        <v/>
      </c>
      <c r="GT7" s="19" t="str">
        <f t="shared" si="3"/>
        <v/>
      </c>
      <c r="GU7" s="19" t="str">
        <f t="shared" si="3"/>
        <v/>
      </c>
      <c r="GV7" s="19" t="str">
        <f t="shared" si="3"/>
        <v/>
      </c>
      <c r="GW7" s="167"/>
    </row>
    <row r="8" spans="1:205" s="167" customFormat="1" ht="15" customHeight="1">
      <c r="B8" s="166"/>
    </row>
    <row r="9" spans="1:205" s="167" customFormat="1" ht="15" customHeight="1">
      <c r="B9" s="12"/>
      <c r="C9" s="49" t="s">
        <v>417</v>
      </c>
      <c r="D9" s="50"/>
      <c r="E9" s="51"/>
      <c r="F9" s="22">
        <f>IF(F10="","",$B$2+1)</f>
        <v>41640</v>
      </c>
      <c r="G9" s="22">
        <f>IF(G10="","",F10+1)</f>
        <v>42005</v>
      </c>
      <c r="H9" s="22">
        <f t="shared" ref="H9:K9" si="4">IF(H10="","",G10+1)</f>
        <v>42370</v>
      </c>
      <c r="I9" s="22">
        <f t="shared" si="4"/>
        <v>42736</v>
      </c>
      <c r="J9" s="22">
        <f t="shared" si="4"/>
        <v>43101</v>
      </c>
      <c r="K9" s="22">
        <f t="shared" si="4"/>
        <v>43466</v>
      </c>
      <c r="M9" s="20">
        <f>IF(M10="","",$B$2+1)</f>
        <v>41640</v>
      </c>
      <c r="N9" s="20">
        <f>IF(N10="","",M10+1)</f>
        <v>41671</v>
      </c>
      <c r="O9" s="20">
        <f t="shared" ref="O9:BZ9" si="5">IF(O10="","",N10+1)</f>
        <v>41699</v>
      </c>
      <c r="P9" s="20">
        <f t="shared" si="5"/>
        <v>41730</v>
      </c>
      <c r="Q9" s="20">
        <f t="shared" si="5"/>
        <v>41760</v>
      </c>
      <c r="R9" s="20">
        <f t="shared" si="5"/>
        <v>41791</v>
      </c>
      <c r="S9" s="20">
        <f t="shared" si="5"/>
        <v>41821</v>
      </c>
      <c r="T9" s="20">
        <f t="shared" si="5"/>
        <v>41852</v>
      </c>
      <c r="U9" s="20">
        <f t="shared" si="5"/>
        <v>41883</v>
      </c>
      <c r="V9" s="20">
        <f t="shared" si="5"/>
        <v>41913</v>
      </c>
      <c r="W9" s="20">
        <f t="shared" si="5"/>
        <v>41944</v>
      </c>
      <c r="X9" s="20">
        <f t="shared" si="5"/>
        <v>41974</v>
      </c>
      <c r="Y9" s="20">
        <f t="shared" si="5"/>
        <v>42005</v>
      </c>
      <c r="Z9" s="20">
        <f t="shared" si="5"/>
        <v>42036</v>
      </c>
      <c r="AA9" s="20">
        <f t="shared" si="5"/>
        <v>42064</v>
      </c>
      <c r="AB9" s="20">
        <f t="shared" si="5"/>
        <v>42095</v>
      </c>
      <c r="AC9" s="20">
        <f t="shared" si="5"/>
        <v>42125</v>
      </c>
      <c r="AD9" s="20">
        <f t="shared" si="5"/>
        <v>42156</v>
      </c>
      <c r="AE9" s="20">
        <f t="shared" si="5"/>
        <v>42186</v>
      </c>
      <c r="AF9" s="20">
        <f t="shared" si="5"/>
        <v>42217</v>
      </c>
      <c r="AG9" s="20">
        <f t="shared" si="5"/>
        <v>42248</v>
      </c>
      <c r="AH9" s="20">
        <f t="shared" si="5"/>
        <v>42278</v>
      </c>
      <c r="AI9" s="20">
        <f t="shared" si="5"/>
        <v>42309</v>
      </c>
      <c r="AJ9" s="20">
        <f t="shared" si="5"/>
        <v>42339</v>
      </c>
      <c r="AK9" s="20">
        <f t="shared" si="5"/>
        <v>42370</v>
      </c>
      <c r="AL9" s="20">
        <f t="shared" si="5"/>
        <v>42401</v>
      </c>
      <c r="AM9" s="20">
        <f t="shared" si="5"/>
        <v>42430</v>
      </c>
      <c r="AN9" s="20">
        <f t="shared" si="5"/>
        <v>42461</v>
      </c>
      <c r="AO9" s="20">
        <f t="shared" si="5"/>
        <v>42491</v>
      </c>
      <c r="AP9" s="20">
        <f t="shared" si="5"/>
        <v>42522</v>
      </c>
      <c r="AQ9" s="20">
        <f t="shared" si="5"/>
        <v>42552</v>
      </c>
      <c r="AR9" s="20">
        <f t="shared" si="5"/>
        <v>42583</v>
      </c>
      <c r="AS9" s="20">
        <f t="shared" si="5"/>
        <v>42614</v>
      </c>
      <c r="AT9" s="20">
        <f t="shared" si="5"/>
        <v>42644</v>
      </c>
      <c r="AU9" s="20">
        <f t="shared" si="5"/>
        <v>42675</v>
      </c>
      <c r="AV9" s="20">
        <f t="shared" si="5"/>
        <v>42705</v>
      </c>
      <c r="AW9" s="20">
        <f t="shared" si="5"/>
        <v>42736</v>
      </c>
      <c r="AX9" s="20">
        <f t="shared" si="5"/>
        <v>42767</v>
      </c>
      <c r="AY9" s="20">
        <f t="shared" si="5"/>
        <v>42795</v>
      </c>
      <c r="AZ9" s="20">
        <f t="shared" si="5"/>
        <v>42826</v>
      </c>
      <c r="BA9" s="20">
        <f t="shared" si="5"/>
        <v>42856</v>
      </c>
      <c r="BB9" s="20">
        <f t="shared" si="5"/>
        <v>42887</v>
      </c>
      <c r="BC9" s="20">
        <f t="shared" si="5"/>
        <v>42917</v>
      </c>
      <c r="BD9" s="20">
        <f t="shared" si="5"/>
        <v>42948</v>
      </c>
      <c r="BE9" s="20">
        <f t="shared" si="5"/>
        <v>42979</v>
      </c>
      <c r="BF9" s="20">
        <f t="shared" si="5"/>
        <v>43009</v>
      </c>
      <c r="BG9" s="20">
        <f t="shared" si="5"/>
        <v>43040</v>
      </c>
      <c r="BH9" s="20">
        <f t="shared" si="5"/>
        <v>43070</v>
      </c>
      <c r="BI9" s="20">
        <f t="shared" si="5"/>
        <v>43101</v>
      </c>
      <c r="BJ9" s="20">
        <f t="shared" si="5"/>
        <v>43132</v>
      </c>
      <c r="BK9" s="20">
        <f t="shared" si="5"/>
        <v>43160</v>
      </c>
      <c r="BL9" s="20">
        <f t="shared" si="5"/>
        <v>43191</v>
      </c>
      <c r="BM9" s="20">
        <f t="shared" si="5"/>
        <v>43221</v>
      </c>
      <c r="BN9" s="20">
        <f t="shared" si="5"/>
        <v>43252</v>
      </c>
      <c r="BO9" s="20">
        <f t="shared" si="5"/>
        <v>43282</v>
      </c>
      <c r="BP9" s="20">
        <f t="shared" si="5"/>
        <v>43313</v>
      </c>
      <c r="BQ9" s="20">
        <f t="shared" si="5"/>
        <v>43344</v>
      </c>
      <c r="BR9" s="20">
        <f t="shared" si="5"/>
        <v>43374</v>
      </c>
      <c r="BS9" s="20">
        <f t="shared" si="5"/>
        <v>43405</v>
      </c>
      <c r="BT9" s="20">
        <f t="shared" si="5"/>
        <v>43435</v>
      </c>
      <c r="BU9" s="20">
        <f t="shared" si="5"/>
        <v>43466</v>
      </c>
      <c r="BV9" s="20">
        <f t="shared" si="5"/>
        <v>43497</v>
      </c>
      <c r="BW9" s="20">
        <f t="shared" si="5"/>
        <v>43525</v>
      </c>
      <c r="BX9" s="20">
        <f t="shared" si="5"/>
        <v>43556</v>
      </c>
      <c r="BY9" s="20">
        <f t="shared" si="5"/>
        <v>43586</v>
      </c>
      <c r="BZ9" s="20">
        <f t="shared" si="5"/>
        <v>43617</v>
      </c>
      <c r="CA9" s="20">
        <f t="shared" ref="CA9:CF9" si="6">IF(CA10="","",BZ10+1)</f>
        <v>43647</v>
      </c>
      <c r="CB9" s="20">
        <f t="shared" si="6"/>
        <v>43678</v>
      </c>
      <c r="CC9" s="20">
        <f t="shared" si="6"/>
        <v>43709</v>
      </c>
      <c r="CD9" s="20">
        <f t="shared" si="6"/>
        <v>43739</v>
      </c>
      <c r="CE9" s="20">
        <f t="shared" si="6"/>
        <v>43770</v>
      </c>
      <c r="CF9" s="20">
        <f t="shared" si="6"/>
        <v>43800</v>
      </c>
      <c r="CG9" s="20" t="str">
        <f t="shared" ref="CG9" si="7">IF(CG10="","",CF10+1)</f>
        <v/>
      </c>
      <c r="CH9" s="20" t="str">
        <f t="shared" ref="CH9" si="8">IF(CH10="","",CG10+1)</f>
        <v/>
      </c>
      <c r="CI9" s="20" t="str">
        <f t="shared" ref="CI9" si="9">IF(CI10="","",CH10+1)</f>
        <v/>
      </c>
      <c r="CJ9" s="20" t="str">
        <f t="shared" ref="CJ9" si="10">IF(CJ10="","",CI10+1)</f>
        <v/>
      </c>
      <c r="CK9" s="20" t="str">
        <f t="shared" ref="CK9" si="11">IF(CK10="","",CJ10+1)</f>
        <v/>
      </c>
      <c r="CL9" s="20" t="str">
        <f t="shared" ref="CL9" si="12">IF(CL10="","",CK10+1)</f>
        <v/>
      </c>
      <c r="CM9" s="20" t="str">
        <f t="shared" ref="CM9" si="13">IF(CM10="","",CL10+1)</f>
        <v/>
      </c>
      <c r="CN9" s="20" t="str">
        <f t="shared" ref="CN9" si="14">IF(CN10="","",CM10+1)</f>
        <v/>
      </c>
      <c r="CO9" s="20" t="str">
        <f t="shared" ref="CO9" si="15">IF(CO10="","",CN10+1)</f>
        <v/>
      </c>
      <c r="CP9" s="20" t="str">
        <f t="shared" ref="CP9" si="16">IF(CP10="","",CO10+1)</f>
        <v/>
      </c>
      <c r="CQ9" s="20" t="str">
        <f t="shared" ref="CQ9" si="17">IF(CQ10="","",CP10+1)</f>
        <v/>
      </c>
      <c r="CR9" s="20" t="str">
        <f t="shared" ref="CR9" si="18">IF(CR10="","",CQ10+1)</f>
        <v/>
      </c>
      <c r="CS9" s="20" t="str">
        <f t="shared" ref="CS9" si="19">IF(CS10="","",CR10+1)</f>
        <v/>
      </c>
      <c r="CT9" s="20" t="str">
        <f t="shared" ref="CT9" si="20">IF(CT10="","",CS10+1)</f>
        <v/>
      </c>
      <c r="CU9" s="20" t="str">
        <f t="shared" ref="CU9" si="21">IF(CU10="","",CT10+1)</f>
        <v/>
      </c>
      <c r="CV9" s="20" t="str">
        <f t="shared" ref="CV9" si="22">IF(CV10="","",CU10+1)</f>
        <v/>
      </c>
      <c r="CW9" s="20" t="str">
        <f t="shared" ref="CW9" si="23">IF(CW10="","",CV10+1)</f>
        <v/>
      </c>
      <c r="CX9" s="20" t="str">
        <f t="shared" ref="CX9" si="24">IF(CX10="","",CW10+1)</f>
        <v/>
      </c>
      <c r="CY9" s="20" t="str">
        <f t="shared" ref="CY9" si="25">IF(CY10="","",CX10+1)</f>
        <v/>
      </c>
      <c r="CZ9" s="20" t="str">
        <f t="shared" ref="CZ9" si="26">IF(CZ10="","",CY10+1)</f>
        <v/>
      </c>
      <c r="DA9" s="20" t="str">
        <f t="shared" ref="DA9" si="27">IF(DA10="","",CZ10+1)</f>
        <v/>
      </c>
      <c r="DB9" s="20" t="str">
        <f t="shared" ref="DB9" si="28">IF(DB10="","",DA10+1)</f>
        <v/>
      </c>
      <c r="DC9" s="20" t="str">
        <f t="shared" ref="DC9" si="29">IF(DC10="","",DB10+1)</f>
        <v/>
      </c>
      <c r="DD9" s="20" t="str">
        <f t="shared" ref="DD9" si="30">IF(DD10="","",DC10+1)</f>
        <v/>
      </c>
      <c r="DE9" s="20" t="str">
        <f t="shared" ref="DE9" si="31">IF(DE10="","",DD10+1)</f>
        <v/>
      </c>
      <c r="DF9" s="20" t="str">
        <f t="shared" ref="DF9" si="32">IF(DF10="","",DE10+1)</f>
        <v/>
      </c>
      <c r="DG9" s="20" t="str">
        <f t="shared" ref="DG9" si="33">IF(DG10="","",DF10+1)</f>
        <v/>
      </c>
      <c r="DH9" s="20" t="str">
        <f t="shared" ref="DH9" si="34">IF(DH10="","",DG10+1)</f>
        <v/>
      </c>
      <c r="DI9" s="20" t="str">
        <f t="shared" ref="DI9" si="35">IF(DI10="","",DH10+1)</f>
        <v/>
      </c>
      <c r="DJ9" s="20" t="str">
        <f t="shared" ref="DJ9" si="36">IF(DJ10="","",DI10+1)</f>
        <v/>
      </c>
      <c r="DK9" s="20" t="str">
        <f t="shared" ref="DK9" si="37">IF(DK10="","",DJ10+1)</f>
        <v/>
      </c>
      <c r="DL9" s="20" t="str">
        <f t="shared" ref="DL9" si="38">IF(DL10="","",DK10+1)</f>
        <v/>
      </c>
      <c r="DM9" s="20" t="str">
        <f t="shared" ref="DM9" si="39">IF(DM10="","",DL10+1)</f>
        <v/>
      </c>
      <c r="DN9" s="20" t="str">
        <f t="shared" ref="DN9" si="40">IF(DN10="","",DM10+1)</f>
        <v/>
      </c>
      <c r="DO9" s="20" t="str">
        <f t="shared" ref="DO9" si="41">IF(DO10="","",DN10+1)</f>
        <v/>
      </c>
      <c r="DP9" s="20" t="str">
        <f t="shared" ref="DP9" si="42">IF(DP10="","",DO10+1)</f>
        <v/>
      </c>
      <c r="DQ9" s="20" t="str">
        <f t="shared" ref="DQ9" si="43">IF(DQ10="","",DP10+1)</f>
        <v/>
      </c>
      <c r="DR9" s="20" t="str">
        <f t="shared" ref="DR9" si="44">IF(DR10="","",DQ10+1)</f>
        <v/>
      </c>
      <c r="DS9" s="20" t="str">
        <f t="shared" ref="DS9" si="45">IF(DS10="","",DR10+1)</f>
        <v/>
      </c>
      <c r="DT9" s="20" t="str">
        <f t="shared" ref="DT9" si="46">IF(DT10="","",DS10+1)</f>
        <v/>
      </c>
      <c r="DU9" s="20" t="str">
        <f t="shared" ref="DU9" si="47">IF(DU10="","",DT10+1)</f>
        <v/>
      </c>
      <c r="DV9" s="20" t="str">
        <f t="shared" ref="DV9" si="48">IF(DV10="","",DU10+1)</f>
        <v/>
      </c>
      <c r="DW9" s="20" t="str">
        <f t="shared" ref="DW9" si="49">IF(DW10="","",DV10+1)</f>
        <v/>
      </c>
      <c r="DX9" s="20" t="str">
        <f t="shared" ref="DX9" si="50">IF(DX10="","",DW10+1)</f>
        <v/>
      </c>
      <c r="DY9" s="20" t="str">
        <f t="shared" ref="DY9" si="51">IF(DY10="","",DX10+1)</f>
        <v/>
      </c>
      <c r="DZ9" s="20" t="str">
        <f t="shared" ref="DZ9" si="52">IF(DZ10="","",DY10+1)</f>
        <v/>
      </c>
      <c r="EA9" s="20" t="str">
        <f t="shared" ref="EA9" si="53">IF(EA10="","",DZ10+1)</f>
        <v/>
      </c>
      <c r="EB9" s="20" t="str">
        <f t="shared" ref="EB9" si="54">IF(EB10="","",EA10+1)</f>
        <v/>
      </c>
      <c r="EC9" s="20" t="str">
        <f t="shared" ref="EC9" si="55">IF(EC10="","",EB10+1)</f>
        <v/>
      </c>
      <c r="ED9" s="20" t="str">
        <f t="shared" ref="ED9" si="56">IF(ED10="","",EC10+1)</f>
        <v/>
      </c>
      <c r="EE9" s="20" t="str">
        <f t="shared" ref="EE9" si="57">IF(EE10="","",ED10+1)</f>
        <v/>
      </c>
      <c r="EF9" s="20" t="str">
        <f t="shared" ref="EF9" si="58">IF(EF10="","",EE10+1)</f>
        <v/>
      </c>
      <c r="EG9" s="20" t="str">
        <f t="shared" ref="EG9" si="59">IF(EG10="","",EF10+1)</f>
        <v/>
      </c>
      <c r="EH9" s="20" t="str">
        <f t="shared" ref="EH9" si="60">IF(EH10="","",EG10+1)</f>
        <v/>
      </c>
      <c r="EI9" s="20" t="str">
        <f t="shared" ref="EI9" si="61">IF(EI10="","",EH10+1)</f>
        <v/>
      </c>
      <c r="EJ9" s="20" t="str">
        <f t="shared" ref="EJ9" si="62">IF(EJ10="","",EI10+1)</f>
        <v/>
      </c>
      <c r="EK9" s="20" t="str">
        <f t="shared" ref="EK9" si="63">IF(EK10="","",EJ10+1)</f>
        <v/>
      </c>
      <c r="EL9" s="20" t="str">
        <f t="shared" ref="EL9" si="64">IF(EL10="","",EK10+1)</f>
        <v/>
      </c>
      <c r="EM9" s="20" t="str">
        <f t="shared" ref="EM9" si="65">IF(EM10="","",EL10+1)</f>
        <v/>
      </c>
      <c r="EN9" s="20" t="str">
        <f t="shared" ref="EN9" si="66">IF(EN10="","",EM10+1)</f>
        <v/>
      </c>
      <c r="EO9" s="20" t="str">
        <f t="shared" ref="EO9" si="67">IF(EO10="","",EN10+1)</f>
        <v/>
      </c>
      <c r="EP9" s="20" t="str">
        <f t="shared" ref="EP9" si="68">IF(EP10="","",EO10+1)</f>
        <v/>
      </c>
      <c r="EQ9" s="20" t="str">
        <f t="shared" ref="EQ9" si="69">IF(EQ10="","",EP10+1)</f>
        <v/>
      </c>
      <c r="ER9" s="20" t="str">
        <f t="shared" ref="ER9" si="70">IF(ER10="","",EQ10+1)</f>
        <v/>
      </c>
      <c r="ES9" s="20" t="str">
        <f t="shared" ref="ES9" si="71">IF(ES10="","",ER10+1)</f>
        <v/>
      </c>
      <c r="ET9" s="20" t="str">
        <f t="shared" ref="ET9" si="72">IF(ET10="","",ES10+1)</f>
        <v/>
      </c>
      <c r="EU9" s="20" t="str">
        <f t="shared" ref="EU9" si="73">IF(EU10="","",ET10+1)</f>
        <v/>
      </c>
      <c r="EV9" s="20" t="str">
        <f t="shared" ref="EV9" si="74">IF(EV10="","",EU10+1)</f>
        <v/>
      </c>
      <c r="EW9" s="20" t="str">
        <f t="shared" ref="EW9" si="75">IF(EW10="","",EV10+1)</f>
        <v/>
      </c>
      <c r="EX9" s="20" t="str">
        <f t="shared" ref="EX9" si="76">IF(EX10="","",EW10+1)</f>
        <v/>
      </c>
      <c r="EY9" s="20" t="str">
        <f t="shared" ref="EY9" si="77">IF(EY10="","",EX10+1)</f>
        <v/>
      </c>
      <c r="EZ9" s="20" t="str">
        <f t="shared" ref="EZ9" si="78">IF(EZ10="","",EY10+1)</f>
        <v/>
      </c>
      <c r="FA9" s="20" t="str">
        <f t="shared" ref="FA9" si="79">IF(FA10="","",EZ10+1)</f>
        <v/>
      </c>
      <c r="FB9" s="20" t="str">
        <f t="shared" ref="FB9" si="80">IF(FB10="","",FA10+1)</f>
        <v/>
      </c>
      <c r="FC9" s="20" t="str">
        <f t="shared" ref="FC9" si="81">IF(FC10="","",FB10+1)</f>
        <v/>
      </c>
      <c r="FD9" s="20" t="str">
        <f t="shared" ref="FD9" si="82">IF(FD10="","",FC10+1)</f>
        <v/>
      </c>
      <c r="FE9" s="20" t="str">
        <f t="shared" ref="FE9" si="83">IF(FE10="","",FD10+1)</f>
        <v/>
      </c>
      <c r="FF9" s="20" t="str">
        <f t="shared" ref="FF9" si="84">IF(FF10="","",FE10+1)</f>
        <v/>
      </c>
      <c r="FG9" s="20" t="str">
        <f t="shared" ref="FG9" si="85">IF(FG10="","",FF10+1)</f>
        <v/>
      </c>
      <c r="FH9" s="20" t="str">
        <f t="shared" ref="FH9" si="86">IF(FH10="","",FG10+1)</f>
        <v/>
      </c>
      <c r="FI9" s="20" t="str">
        <f t="shared" ref="FI9" si="87">IF(FI10="","",FH10+1)</f>
        <v/>
      </c>
      <c r="FJ9" s="20" t="str">
        <f t="shared" ref="FJ9" si="88">IF(FJ10="","",FI10+1)</f>
        <v/>
      </c>
      <c r="FK9" s="20" t="str">
        <f t="shared" ref="FK9" si="89">IF(FK10="","",FJ10+1)</f>
        <v/>
      </c>
      <c r="FL9" s="20" t="str">
        <f t="shared" ref="FL9" si="90">IF(FL10="","",FK10+1)</f>
        <v/>
      </c>
      <c r="FM9" s="20" t="str">
        <f t="shared" ref="FM9" si="91">IF(FM10="","",FL10+1)</f>
        <v/>
      </c>
      <c r="FN9" s="20" t="str">
        <f t="shared" ref="FN9" si="92">IF(FN10="","",FM10+1)</f>
        <v/>
      </c>
      <c r="FO9" s="20" t="str">
        <f t="shared" ref="FO9" si="93">IF(FO10="","",FN10+1)</f>
        <v/>
      </c>
      <c r="FP9" s="20" t="str">
        <f t="shared" ref="FP9" si="94">IF(FP10="","",FO10+1)</f>
        <v/>
      </c>
      <c r="FQ9" s="20" t="str">
        <f t="shared" ref="FQ9" si="95">IF(FQ10="","",FP10+1)</f>
        <v/>
      </c>
      <c r="FR9" s="20" t="str">
        <f t="shared" ref="FR9" si="96">IF(FR10="","",FQ10+1)</f>
        <v/>
      </c>
      <c r="FS9" s="20" t="str">
        <f t="shared" ref="FS9" si="97">IF(FS10="","",FR10+1)</f>
        <v/>
      </c>
      <c r="FT9" s="20" t="str">
        <f t="shared" ref="FT9" si="98">IF(FT10="","",FS10+1)</f>
        <v/>
      </c>
      <c r="FU9" s="20" t="str">
        <f t="shared" ref="FU9" si="99">IF(FU10="","",FT10+1)</f>
        <v/>
      </c>
      <c r="FV9" s="20" t="str">
        <f t="shared" ref="FV9" si="100">IF(FV10="","",FU10+1)</f>
        <v/>
      </c>
      <c r="FW9" s="20" t="str">
        <f t="shared" ref="FW9" si="101">IF(FW10="","",FV10+1)</f>
        <v/>
      </c>
      <c r="FX9" s="20" t="str">
        <f t="shared" ref="FX9" si="102">IF(FX10="","",FW10+1)</f>
        <v/>
      </c>
      <c r="FY9" s="20" t="str">
        <f t="shared" ref="FY9" si="103">IF(FY10="","",FX10+1)</f>
        <v/>
      </c>
      <c r="FZ9" s="20" t="str">
        <f t="shared" ref="FZ9" si="104">IF(FZ10="","",FY10+1)</f>
        <v/>
      </c>
      <c r="GA9" s="20" t="str">
        <f t="shared" ref="GA9" si="105">IF(GA10="","",FZ10+1)</f>
        <v/>
      </c>
      <c r="GB9" s="20" t="str">
        <f t="shared" ref="GB9" si="106">IF(GB10="","",GA10+1)</f>
        <v/>
      </c>
      <c r="GC9" s="20" t="str">
        <f t="shared" ref="GC9" si="107">IF(GC10="","",GB10+1)</f>
        <v/>
      </c>
      <c r="GD9" s="20" t="str">
        <f t="shared" ref="GD9" si="108">IF(GD10="","",GC10+1)</f>
        <v/>
      </c>
      <c r="GE9" s="20" t="str">
        <f t="shared" ref="GE9" si="109">IF(GE10="","",GD10+1)</f>
        <v/>
      </c>
      <c r="GF9" s="20" t="str">
        <f t="shared" ref="GF9" si="110">IF(GF10="","",GE10+1)</f>
        <v/>
      </c>
      <c r="GG9" s="20" t="str">
        <f t="shared" ref="GG9" si="111">IF(GG10="","",GF10+1)</f>
        <v/>
      </c>
      <c r="GH9" s="20" t="str">
        <f t="shared" ref="GH9" si="112">IF(GH10="","",GG10+1)</f>
        <v/>
      </c>
      <c r="GI9" s="20" t="str">
        <f t="shared" ref="GI9" si="113">IF(GI10="","",GH10+1)</f>
        <v/>
      </c>
      <c r="GJ9" s="20" t="str">
        <f t="shared" ref="GJ9" si="114">IF(GJ10="","",GI10+1)</f>
        <v/>
      </c>
      <c r="GK9" s="20" t="str">
        <f t="shared" ref="GK9" si="115">IF(GK10="","",GJ10+1)</f>
        <v/>
      </c>
      <c r="GL9" s="20" t="str">
        <f t="shared" ref="GL9" si="116">IF(GL10="","",GK10+1)</f>
        <v/>
      </c>
      <c r="GM9" s="20" t="str">
        <f t="shared" ref="GM9" si="117">IF(GM10="","",GL10+1)</f>
        <v/>
      </c>
      <c r="GN9" s="20" t="str">
        <f t="shared" ref="GN9" si="118">IF(GN10="","",GM10+1)</f>
        <v/>
      </c>
      <c r="GO9" s="20" t="str">
        <f t="shared" ref="GO9" si="119">IF(GO10="","",GN10+1)</f>
        <v/>
      </c>
      <c r="GP9" s="20" t="str">
        <f t="shared" ref="GP9" si="120">IF(GP10="","",GO10+1)</f>
        <v/>
      </c>
      <c r="GQ9" s="20" t="str">
        <f t="shared" ref="GQ9" si="121">IF(GQ10="","",GP10+1)</f>
        <v/>
      </c>
      <c r="GR9" s="20" t="str">
        <f t="shared" ref="GR9" si="122">IF(GR10="","",GQ10+1)</f>
        <v/>
      </c>
      <c r="GS9" s="20" t="str">
        <f t="shared" ref="GS9" si="123">IF(GS10="","",GR10+1)</f>
        <v/>
      </c>
      <c r="GT9" s="20" t="str">
        <f t="shared" ref="GT9" si="124">IF(GT10="","",GS10+1)</f>
        <v/>
      </c>
      <c r="GU9" s="20" t="str">
        <f t="shared" ref="GU9" si="125">IF(GU10="","",GT10+1)</f>
        <v/>
      </c>
      <c r="GV9" s="20" t="str">
        <f t="shared" ref="GV9" si="126">IF(GV10="","",GU10+1)</f>
        <v/>
      </c>
    </row>
    <row r="10" spans="1:205" s="167" customFormat="1" ht="15" customHeight="1">
      <c r="B10" s="12"/>
      <c r="C10" s="49" t="s">
        <v>419</v>
      </c>
      <c r="D10" s="50"/>
      <c r="E10" s="51"/>
      <c r="F10" s="22">
        <f>IF($B$2="","",IF(EOMONTH($B$2,$D$4)&gt;$D$5,"",EOMONTH($B$2,$D$4)))</f>
        <v>42004</v>
      </c>
      <c r="G10" s="22">
        <f>IF(F10="","",IF(EOMONTH(F10,$D$4)&gt;$D$5,"",EOMONTH(F10,$D$4)))</f>
        <v>42369</v>
      </c>
      <c r="H10" s="22">
        <f t="shared" ref="H10:K10" si="127">IF(G10="","",IF(EOMONTH(G10,$D$4)&gt;$D$5,"",EOMONTH(G10,$D$4)))</f>
        <v>42735</v>
      </c>
      <c r="I10" s="22">
        <f t="shared" si="127"/>
        <v>43100</v>
      </c>
      <c r="J10" s="22">
        <f t="shared" si="127"/>
        <v>43465</v>
      </c>
      <c r="K10" s="22">
        <f t="shared" si="127"/>
        <v>43830</v>
      </c>
      <c r="L10" s="20">
        <f>IF($D$2="","",$D$2-1)</f>
        <v>41639</v>
      </c>
      <c r="M10" s="20">
        <f>IF($B$2="","",IF(EOMONTH($B$2,12/$D$4)&gt;$D$5,"",EOMONTH($B$2,12/$D$4)))</f>
        <v>41670</v>
      </c>
      <c r="N10" s="20">
        <f>IF(M10="","",IF(EOMONTH(M10,12/$D$4)&gt;$D$5,"",EOMONTH(M10,12/$D$4)))</f>
        <v>41698</v>
      </c>
      <c r="O10" s="20">
        <f t="shared" ref="O10:BZ10" si="128">IF(N10="","",IF(EOMONTH(N10,12/$D$4)&gt;$D$5,"",EOMONTH(N10,12/$D$4)))</f>
        <v>41729</v>
      </c>
      <c r="P10" s="20">
        <f t="shared" si="128"/>
        <v>41759</v>
      </c>
      <c r="Q10" s="20">
        <f t="shared" si="128"/>
        <v>41790</v>
      </c>
      <c r="R10" s="20">
        <f t="shared" si="128"/>
        <v>41820</v>
      </c>
      <c r="S10" s="20">
        <f t="shared" si="128"/>
        <v>41851</v>
      </c>
      <c r="T10" s="20">
        <f t="shared" si="128"/>
        <v>41882</v>
      </c>
      <c r="U10" s="20">
        <f t="shared" si="128"/>
        <v>41912</v>
      </c>
      <c r="V10" s="20">
        <f t="shared" si="128"/>
        <v>41943</v>
      </c>
      <c r="W10" s="20">
        <f t="shared" si="128"/>
        <v>41973</v>
      </c>
      <c r="X10" s="20">
        <f t="shared" si="128"/>
        <v>42004</v>
      </c>
      <c r="Y10" s="20">
        <f t="shared" si="128"/>
        <v>42035</v>
      </c>
      <c r="Z10" s="20">
        <f t="shared" si="128"/>
        <v>42063</v>
      </c>
      <c r="AA10" s="20">
        <f t="shared" si="128"/>
        <v>42094</v>
      </c>
      <c r="AB10" s="20">
        <f t="shared" si="128"/>
        <v>42124</v>
      </c>
      <c r="AC10" s="20">
        <f t="shared" si="128"/>
        <v>42155</v>
      </c>
      <c r="AD10" s="20">
        <f t="shared" si="128"/>
        <v>42185</v>
      </c>
      <c r="AE10" s="20">
        <f t="shared" si="128"/>
        <v>42216</v>
      </c>
      <c r="AF10" s="20">
        <f t="shared" si="128"/>
        <v>42247</v>
      </c>
      <c r="AG10" s="20">
        <f t="shared" si="128"/>
        <v>42277</v>
      </c>
      <c r="AH10" s="20">
        <f t="shared" si="128"/>
        <v>42308</v>
      </c>
      <c r="AI10" s="20">
        <f t="shared" si="128"/>
        <v>42338</v>
      </c>
      <c r="AJ10" s="20">
        <f t="shared" si="128"/>
        <v>42369</v>
      </c>
      <c r="AK10" s="20">
        <f t="shared" si="128"/>
        <v>42400</v>
      </c>
      <c r="AL10" s="20">
        <f t="shared" si="128"/>
        <v>42429</v>
      </c>
      <c r="AM10" s="20">
        <f t="shared" si="128"/>
        <v>42460</v>
      </c>
      <c r="AN10" s="20">
        <f t="shared" si="128"/>
        <v>42490</v>
      </c>
      <c r="AO10" s="20">
        <f t="shared" si="128"/>
        <v>42521</v>
      </c>
      <c r="AP10" s="20">
        <f t="shared" si="128"/>
        <v>42551</v>
      </c>
      <c r="AQ10" s="20">
        <f t="shared" si="128"/>
        <v>42582</v>
      </c>
      <c r="AR10" s="20">
        <f t="shared" si="128"/>
        <v>42613</v>
      </c>
      <c r="AS10" s="20">
        <f t="shared" si="128"/>
        <v>42643</v>
      </c>
      <c r="AT10" s="20">
        <f t="shared" si="128"/>
        <v>42674</v>
      </c>
      <c r="AU10" s="20">
        <f t="shared" si="128"/>
        <v>42704</v>
      </c>
      <c r="AV10" s="20">
        <f t="shared" si="128"/>
        <v>42735</v>
      </c>
      <c r="AW10" s="20">
        <f t="shared" si="128"/>
        <v>42766</v>
      </c>
      <c r="AX10" s="20">
        <f t="shared" si="128"/>
        <v>42794</v>
      </c>
      <c r="AY10" s="20">
        <f t="shared" si="128"/>
        <v>42825</v>
      </c>
      <c r="AZ10" s="20">
        <f t="shared" si="128"/>
        <v>42855</v>
      </c>
      <c r="BA10" s="20">
        <f t="shared" si="128"/>
        <v>42886</v>
      </c>
      <c r="BB10" s="20">
        <f t="shared" si="128"/>
        <v>42916</v>
      </c>
      <c r="BC10" s="20">
        <f t="shared" si="128"/>
        <v>42947</v>
      </c>
      <c r="BD10" s="20">
        <f t="shared" si="128"/>
        <v>42978</v>
      </c>
      <c r="BE10" s="20">
        <f t="shared" si="128"/>
        <v>43008</v>
      </c>
      <c r="BF10" s="20">
        <f t="shared" si="128"/>
        <v>43039</v>
      </c>
      <c r="BG10" s="20">
        <f t="shared" si="128"/>
        <v>43069</v>
      </c>
      <c r="BH10" s="20">
        <f t="shared" si="128"/>
        <v>43100</v>
      </c>
      <c r="BI10" s="20">
        <f t="shared" si="128"/>
        <v>43131</v>
      </c>
      <c r="BJ10" s="20">
        <f t="shared" si="128"/>
        <v>43159</v>
      </c>
      <c r="BK10" s="20">
        <f t="shared" si="128"/>
        <v>43190</v>
      </c>
      <c r="BL10" s="20">
        <f t="shared" si="128"/>
        <v>43220</v>
      </c>
      <c r="BM10" s="20">
        <f t="shared" si="128"/>
        <v>43251</v>
      </c>
      <c r="BN10" s="20">
        <f t="shared" si="128"/>
        <v>43281</v>
      </c>
      <c r="BO10" s="20">
        <f t="shared" si="128"/>
        <v>43312</v>
      </c>
      <c r="BP10" s="20">
        <f t="shared" si="128"/>
        <v>43343</v>
      </c>
      <c r="BQ10" s="20">
        <f t="shared" si="128"/>
        <v>43373</v>
      </c>
      <c r="BR10" s="20">
        <f t="shared" si="128"/>
        <v>43404</v>
      </c>
      <c r="BS10" s="20">
        <f t="shared" si="128"/>
        <v>43434</v>
      </c>
      <c r="BT10" s="20">
        <f t="shared" si="128"/>
        <v>43465</v>
      </c>
      <c r="BU10" s="20">
        <f t="shared" si="128"/>
        <v>43496</v>
      </c>
      <c r="BV10" s="20">
        <f t="shared" si="128"/>
        <v>43524</v>
      </c>
      <c r="BW10" s="20">
        <f t="shared" si="128"/>
        <v>43555</v>
      </c>
      <c r="BX10" s="20">
        <f t="shared" si="128"/>
        <v>43585</v>
      </c>
      <c r="BY10" s="20">
        <f t="shared" si="128"/>
        <v>43616</v>
      </c>
      <c r="BZ10" s="20">
        <f t="shared" si="128"/>
        <v>43646</v>
      </c>
      <c r="CA10" s="20">
        <f t="shared" ref="CA10:CF10" si="129">IF(BZ10="","",IF(EOMONTH(BZ10,12/$D$4)&gt;$D$5,"",EOMONTH(BZ10,12/$D$4)))</f>
        <v>43677</v>
      </c>
      <c r="CB10" s="20">
        <f t="shared" si="129"/>
        <v>43708</v>
      </c>
      <c r="CC10" s="20">
        <f t="shared" si="129"/>
        <v>43738</v>
      </c>
      <c r="CD10" s="20">
        <f t="shared" si="129"/>
        <v>43769</v>
      </c>
      <c r="CE10" s="20">
        <f t="shared" si="129"/>
        <v>43799</v>
      </c>
      <c r="CF10" s="20">
        <f t="shared" si="129"/>
        <v>43830</v>
      </c>
      <c r="CG10" s="20" t="str">
        <f t="shared" ref="CG10:ER10" si="130">IF(CF10="","",IF(EOMONTH(CF10,12/$D$4)&gt;$D$5,"",EOMONTH(CF10,12/$D$4)))</f>
        <v/>
      </c>
      <c r="CH10" s="20" t="str">
        <f t="shared" si="130"/>
        <v/>
      </c>
      <c r="CI10" s="20" t="str">
        <f t="shared" si="130"/>
        <v/>
      </c>
      <c r="CJ10" s="20" t="str">
        <f t="shared" si="130"/>
        <v/>
      </c>
      <c r="CK10" s="20" t="str">
        <f t="shared" si="130"/>
        <v/>
      </c>
      <c r="CL10" s="20" t="str">
        <f t="shared" si="130"/>
        <v/>
      </c>
      <c r="CM10" s="20" t="str">
        <f t="shared" si="130"/>
        <v/>
      </c>
      <c r="CN10" s="20" t="str">
        <f t="shared" si="130"/>
        <v/>
      </c>
      <c r="CO10" s="20" t="str">
        <f t="shared" si="130"/>
        <v/>
      </c>
      <c r="CP10" s="20" t="str">
        <f t="shared" si="130"/>
        <v/>
      </c>
      <c r="CQ10" s="20" t="str">
        <f t="shared" si="130"/>
        <v/>
      </c>
      <c r="CR10" s="20" t="str">
        <f t="shared" si="130"/>
        <v/>
      </c>
      <c r="CS10" s="20" t="str">
        <f t="shared" si="130"/>
        <v/>
      </c>
      <c r="CT10" s="20" t="str">
        <f t="shared" si="130"/>
        <v/>
      </c>
      <c r="CU10" s="20" t="str">
        <f t="shared" si="130"/>
        <v/>
      </c>
      <c r="CV10" s="20" t="str">
        <f t="shared" si="130"/>
        <v/>
      </c>
      <c r="CW10" s="20" t="str">
        <f t="shared" si="130"/>
        <v/>
      </c>
      <c r="CX10" s="20" t="str">
        <f t="shared" si="130"/>
        <v/>
      </c>
      <c r="CY10" s="20" t="str">
        <f t="shared" si="130"/>
        <v/>
      </c>
      <c r="CZ10" s="20" t="str">
        <f t="shared" si="130"/>
        <v/>
      </c>
      <c r="DA10" s="20" t="str">
        <f t="shared" si="130"/>
        <v/>
      </c>
      <c r="DB10" s="20" t="str">
        <f t="shared" si="130"/>
        <v/>
      </c>
      <c r="DC10" s="20" t="str">
        <f t="shared" si="130"/>
        <v/>
      </c>
      <c r="DD10" s="20" t="str">
        <f t="shared" si="130"/>
        <v/>
      </c>
      <c r="DE10" s="20" t="str">
        <f t="shared" si="130"/>
        <v/>
      </c>
      <c r="DF10" s="20" t="str">
        <f t="shared" si="130"/>
        <v/>
      </c>
      <c r="DG10" s="20" t="str">
        <f t="shared" si="130"/>
        <v/>
      </c>
      <c r="DH10" s="20" t="str">
        <f t="shared" si="130"/>
        <v/>
      </c>
      <c r="DI10" s="20" t="str">
        <f t="shared" si="130"/>
        <v/>
      </c>
      <c r="DJ10" s="20" t="str">
        <f t="shared" si="130"/>
        <v/>
      </c>
      <c r="DK10" s="20" t="str">
        <f t="shared" si="130"/>
        <v/>
      </c>
      <c r="DL10" s="20" t="str">
        <f t="shared" si="130"/>
        <v/>
      </c>
      <c r="DM10" s="20" t="str">
        <f t="shared" si="130"/>
        <v/>
      </c>
      <c r="DN10" s="20" t="str">
        <f t="shared" si="130"/>
        <v/>
      </c>
      <c r="DO10" s="20" t="str">
        <f t="shared" si="130"/>
        <v/>
      </c>
      <c r="DP10" s="20" t="str">
        <f t="shared" si="130"/>
        <v/>
      </c>
      <c r="DQ10" s="20" t="str">
        <f t="shared" si="130"/>
        <v/>
      </c>
      <c r="DR10" s="20" t="str">
        <f t="shared" si="130"/>
        <v/>
      </c>
      <c r="DS10" s="20" t="str">
        <f t="shared" si="130"/>
        <v/>
      </c>
      <c r="DT10" s="20" t="str">
        <f t="shared" si="130"/>
        <v/>
      </c>
      <c r="DU10" s="20" t="str">
        <f t="shared" si="130"/>
        <v/>
      </c>
      <c r="DV10" s="20" t="str">
        <f t="shared" si="130"/>
        <v/>
      </c>
      <c r="DW10" s="20" t="str">
        <f t="shared" si="130"/>
        <v/>
      </c>
      <c r="DX10" s="20" t="str">
        <f t="shared" si="130"/>
        <v/>
      </c>
      <c r="DY10" s="20" t="str">
        <f t="shared" si="130"/>
        <v/>
      </c>
      <c r="DZ10" s="20" t="str">
        <f t="shared" si="130"/>
        <v/>
      </c>
      <c r="EA10" s="20" t="str">
        <f t="shared" si="130"/>
        <v/>
      </c>
      <c r="EB10" s="20" t="str">
        <f t="shared" si="130"/>
        <v/>
      </c>
      <c r="EC10" s="20" t="str">
        <f t="shared" si="130"/>
        <v/>
      </c>
      <c r="ED10" s="20" t="str">
        <f t="shared" si="130"/>
        <v/>
      </c>
      <c r="EE10" s="20" t="str">
        <f t="shared" si="130"/>
        <v/>
      </c>
      <c r="EF10" s="20" t="str">
        <f t="shared" si="130"/>
        <v/>
      </c>
      <c r="EG10" s="20" t="str">
        <f t="shared" si="130"/>
        <v/>
      </c>
      <c r="EH10" s="20" t="str">
        <f t="shared" si="130"/>
        <v/>
      </c>
      <c r="EI10" s="20" t="str">
        <f t="shared" si="130"/>
        <v/>
      </c>
      <c r="EJ10" s="20" t="str">
        <f t="shared" si="130"/>
        <v/>
      </c>
      <c r="EK10" s="20" t="str">
        <f t="shared" si="130"/>
        <v/>
      </c>
      <c r="EL10" s="20" t="str">
        <f t="shared" si="130"/>
        <v/>
      </c>
      <c r="EM10" s="20" t="str">
        <f t="shared" si="130"/>
        <v/>
      </c>
      <c r="EN10" s="20" t="str">
        <f t="shared" si="130"/>
        <v/>
      </c>
      <c r="EO10" s="20" t="str">
        <f t="shared" si="130"/>
        <v/>
      </c>
      <c r="EP10" s="20" t="str">
        <f t="shared" si="130"/>
        <v/>
      </c>
      <c r="EQ10" s="20" t="str">
        <f t="shared" si="130"/>
        <v/>
      </c>
      <c r="ER10" s="20" t="str">
        <f t="shared" si="130"/>
        <v/>
      </c>
      <c r="ES10" s="20" t="str">
        <f t="shared" ref="ES10:GV10" si="131">IF(ER10="","",IF(EOMONTH(ER10,12/$D$4)&gt;$D$5,"",EOMONTH(ER10,12/$D$4)))</f>
        <v/>
      </c>
      <c r="ET10" s="20" t="str">
        <f t="shared" si="131"/>
        <v/>
      </c>
      <c r="EU10" s="20" t="str">
        <f t="shared" si="131"/>
        <v/>
      </c>
      <c r="EV10" s="20" t="str">
        <f t="shared" si="131"/>
        <v/>
      </c>
      <c r="EW10" s="20" t="str">
        <f t="shared" si="131"/>
        <v/>
      </c>
      <c r="EX10" s="20" t="str">
        <f t="shared" si="131"/>
        <v/>
      </c>
      <c r="EY10" s="20" t="str">
        <f t="shared" si="131"/>
        <v/>
      </c>
      <c r="EZ10" s="20" t="str">
        <f t="shared" si="131"/>
        <v/>
      </c>
      <c r="FA10" s="20" t="str">
        <f t="shared" si="131"/>
        <v/>
      </c>
      <c r="FB10" s="20" t="str">
        <f t="shared" si="131"/>
        <v/>
      </c>
      <c r="FC10" s="20" t="str">
        <f t="shared" si="131"/>
        <v/>
      </c>
      <c r="FD10" s="20" t="str">
        <f t="shared" si="131"/>
        <v/>
      </c>
      <c r="FE10" s="20" t="str">
        <f t="shared" si="131"/>
        <v/>
      </c>
      <c r="FF10" s="20" t="str">
        <f t="shared" si="131"/>
        <v/>
      </c>
      <c r="FG10" s="20" t="str">
        <f t="shared" si="131"/>
        <v/>
      </c>
      <c r="FH10" s="20" t="str">
        <f t="shared" si="131"/>
        <v/>
      </c>
      <c r="FI10" s="20" t="str">
        <f t="shared" si="131"/>
        <v/>
      </c>
      <c r="FJ10" s="20" t="str">
        <f t="shared" si="131"/>
        <v/>
      </c>
      <c r="FK10" s="20" t="str">
        <f t="shared" si="131"/>
        <v/>
      </c>
      <c r="FL10" s="20" t="str">
        <f t="shared" si="131"/>
        <v/>
      </c>
      <c r="FM10" s="20" t="str">
        <f t="shared" si="131"/>
        <v/>
      </c>
      <c r="FN10" s="20" t="str">
        <f t="shared" si="131"/>
        <v/>
      </c>
      <c r="FO10" s="20" t="str">
        <f t="shared" si="131"/>
        <v/>
      </c>
      <c r="FP10" s="20" t="str">
        <f t="shared" si="131"/>
        <v/>
      </c>
      <c r="FQ10" s="20" t="str">
        <f t="shared" si="131"/>
        <v/>
      </c>
      <c r="FR10" s="20" t="str">
        <f t="shared" si="131"/>
        <v/>
      </c>
      <c r="FS10" s="20" t="str">
        <f t="shared" si="131"/>
        <v/>
      </c>
      <c r="FT10" s="20" t="str">
        <f t="shared" si="131"/>
        <v/>
      </c>
      <c r="FU10" s="20" t="str">
        <f t="shared" si="131"/>
        <v/>
      </c>
      <c r="FV10" s="20" t="str">
        <f t="shared" si="131"/>
        <v/>
      </c>
      <c r="FW10" s="20" t="str">
        <f t="shared" si="131"/>
        <v/>
      </c>
      <c r="FX10" s="20" t="str">
        <f t="shared" si="131"/>
        <v/>
      </c>
      <c r="FY10" s="20" t="str">
        <f t="shared" si="131"/>
        <v/>
      </c>
      <c r="FZ10" s="20" t="str">
        <f t="shared" si="131"/>
        <v/>
      </c>
      <c r="GA10" s="20" t="str">
        <f t="shared" si="131"/>
        <v/>
      </c>
      <c r="GB10" s="20" t="str">
        <f t="shared" si="131"/>
        <v/>
      </c>
      <c r="GC10" s="20" t="str">
        <f t="shared" si="131"/>
        <v/>
      </c>
      <c r="GD10" s="20" t="str">
        <f t="shared" si="131"/>
        <v/>
      </c>
      <c r="GE10" s="20" t="str">
        <f t="shared" si="131"/>
        <v/>
      </c>
      <c r="GF10" s="20" t="str">
        <f t="shared" si="131"/>
        <v/>
      </c>
      <c r="GG10" s="20" t="str">
        <f t="shared" si="131"/>
        <v/>
      </c>
      <c r="GH10" s="20" t="str">
        <f t="shared" si="131"/>
        <v/>
      </c>
      <c r="GI10" s="20" t="str">
        <f t="shared" si="131"/>
        <v/>
      </c>
      <c r="GJ10" s="20" t="str">
        <f t="shared" si="131"/>
        <v/>
      </c>
      <c r="GK10" s="20" t="str">
        <f t="shared" si="131"/>
        <v/>
      </c>
      <c r="GL10" s="20" t="str">
        <f t="shared" si="131"/>
        <v/>
      </c>
      <c r="GM10" s="20" t="str">
        <f t="shared" si="131"/>
        <v/>
      </c>
      <c r="GN10" s="20" t="str">
        <f t="shared" si="131"/>
        <v/>
      </c>
      <c r="GO10" s="20" t="str">
        <f t="shared" si="131"/>
        <v/>
      </c>
      <c r="GP10" s="20" t="str">
        <f t="shared" si="131"/>
        <v/>
      </c>
      <c r="GQ10" s="20" t="str">
        <f t="shared" si="131"/>
        <v/>
      </c>
      <c r="GR10" s="20" t="str">
        <f t="shared" si="131"/>
        <v/>
      </c>
      <c r="GS10" s="20" t="str">
        <f t="shared" si="131"/>
        <v/>
      </c>
      <c r="GT10" s="20" t="str">
        <f t="shared" si="131"/>
        <v/>
      </c>
      <c r="GU10" s="20" t="str">
        <f t="shared" si="131"/>
        <v/>
      </c>
      <c r="GV10" s="20" t="str">
        <f t="shared" si="131"/>
        <v/>
      </c>
    </row>
    <row r="12" spans="1:205" ht="15" customHeight="1">
      <c r="C12" s="212" t="s">
        <v>382</v>
      </c>
      <c r="D12" s="220">
        <f>6100000/1000</f>
        <v>6100</v>
      </c>
      <c r="E12" s="212" t="s">
        <v>348</v>
      </c>
      <c r="F12" s="221">
        <v>0</v>
      </c>
    </row>
    <row r="13" spans="1:205" ht="15" customHeight="1">
      <c r="B13" s="200">
        <f ca="1">IF($D$2="","",MATCH($D$13,OFFSET($L$10,0,0,1,$D$3+1),FALSE)-1)</f>
        <v>12</v>
      </c>
      <c r="C13" s="212" t="s">
        <v>369</v>
      </c>
      <c r="D13" s="22">
        <f>F10</f>
        <v>42004</v>
      </c>
      <c r="E13" s="212" t="s">
        <v>349</v>
      </c>
      <c r="F13" s="221">
        <v>0.05</v>
      </c>
    </row>
    <row r="14" spans="1:205" ht="15" customHeight="1">
      <c r="C14" s="212" t="s">
        <v>366</v>
      </c>
      <c r="D14" s="251">
        <v>60</v>
      </c>
      <c r="E14" s="212" t="s">
        <v>367</v>
      </c>
      <c r="F14" s="204">
        <v>12</v>
      </c>
    </row>
    <row r="15" spans="1:205" ht="15" customHeight="1">
      <c r="C15" s="201"/>
    </row>
    <row r="16" spans="1:205" ht="15" customHeight="1">
      <c r="C16" s="211" t="s">
        <v>361</v>
      </c>
      <c r="D16" s="173"/>
      <c r="E16" s="174"/>
      <c r="F16" s="202">
        <f t="shared" ref="F16:K16" ca="1" si="132">IF(OR(F$9="",F$10=""),"",IF(F$17=0,0,COUNT(OFFSET($M16,0,F$4-1,1,F$5-F$4+1))))</f>
        <v>0</v>
      </c>
      <c r="G16" s="202">
        <f t="shared" ca="1" si="132"/>
        <v>12</v>
      </c>
      <c r="H16" s="202">
        <f t="shared" ca="1" si="132"/>
        <v>12</v>
      </c>
      <c r="I16" s="202">
        <f t="shared" ca="1" si="132"/>
        <v>12</v>
      </c>
      <c r="J16" s="202">
        <f t="shared" ca="1" si="132"/>
        <v>12</v>
      </c>
      <c r="K16" s="202">
        <f t="shared" ca="1" si="132"/>
        <v>12</v>
      </c>
      <c r="L16" s="202" t="str">
        <f>IF(L$10="","",IF(L$10&lt;$D$13,"",IF(L$10=$D$13,0,+K$16+12/$D$4)))</f>
        <v/>
      </c>
      <c r="M16" s="202" t="str">
        <f t="shared" ref="M16:AQ16" si="133">IF(M$10="","",IF(M$10&lt;$D$13,"",IF(M$10=$D$13,0,+L$16+12/$D$4)))</f>
        <v/>
      </c>
      <c r="N16" s="202" t="str">
        <f t="shared" si="133"/>
        <v/>
      </c>
      <c r="O16" s="202" t="str">
        <f t="shared" si="133"/>
        <v/>
      </c>
      <c r="P16" s="202" t="str">
        <f t="shared" si="133"/>
        <v/>
      </c>
      <c r="Q16" s="202" t="str">
        <f t="shared" si="133"/>
        <v/>
      </c>
      <c r="R16" s="202" t="str">
        <f t="shared" si="133"/>
        <v/>
      </c>
      <c r="S16" s="202" t="str">
        <f t="shared" si="133"/>
        <v/>
      </c>
      <c r="T16" s="202" t="str">
        <f t="shared" si="133"/>
        <v/>
      </c>
      <c r="U16" s="202" t="str">
        <f t="shared" si="133"/>
        <v/>
      </c>
      <c r="V16" s="202" t="str">
        <f t="shared" si="133"/>
        <v/>
      </c>
      <c r="W16" s="202" t="str">
        <f t="shared" si="133"/>
        <v/>
      </c>
      <c r="X16" s="202">
        <f t="shared" si="133"/>
        <v>0</v>
      </c>
      <c r="Y16" s="202">
        <f t="shared" si="133"/>
        <v>1</v>
      </c>
      <c r="Z16" s="202">
        <f t="shared" si="133"/>
        <v>2</v>
      </c>
      <c r="AA16" s="202">
        <f t="shared" si="133"/>
        <v>3</v>
      </c>
      <c r="AB16" s="202">
        <f t="shared" si="133"/>
        <v>4</v>
      </c>
      <c r="AC16" s="202">
        <f t="shared" si="133"/>
        <v>5</v>
      </c>
      <c r="AD16" s="202">
        <f t="shared" si="133"/>
        <v>6</v>
      </c>
      <c r="AE16" s="202">
        <f t="shared" si="133"/>
        <v>7</v>
      </c>
      <c r="AF16" s="202">
        <f t="shared" si="133"/>
        <v>8</v>
      </c>
      <c r="AG16" s="202">
        <f t="shared" si="133"/>
        <v>9</v>
      </c>
      <c r="AH16" s="202">
        <f t="shared" si="133"/>
        <v>10</v>
      </c>
      <c r="AI16" s="202">
        <f t="shared" si="133"/>
        <v>11</v>
      </c>
      <c r="AJ16" s="202">
        <f t="shared" si="133"/>
        <v>12</v>
      </c>
      <c r="AK16" s="202">
        <f t="shared" si="133"/>
        <v>13</v>
      </c>
      <c r="AL16" s="202">
        <f t="shared" si="133"/>
        <v>14</v>
      </c>
      <c r="AM16" s="202">
        <f t="shared" si="133"/>
        <v>15</v>
      </c>
      <c r="AN16" s="202">
        <f t="shared" si="133"/>
        <v>16</v>
      </c>
      <c r="AO16" s="202">
        <f t="shared" si="133"/>
        <v>17</v>
      </c>
      <c r="AP16" s="202">
        <f t="shared" si="133"/>
        <v>18</v>
      </c>
      <c r="AQ16" s="202">
        <f t="shared" si="133"/>
        <v>19</v>
      </c>
      <c r="AR16" s="202">
        <f t="shared" ref="AR16:BW16" si="134">IF(AR$10="","",IF(AR$10&lt;$D$13,"",IF(AR$10=$D$13,0,+AQ$16+12/$D$4)))</f>
        <v>20</v>
      </c>
      <c r="AS16" s="202">
        <f t="shared" si="134"/>
        <v>21</v>
      </c>
      <c r="AT16" s="202">
        <f t="shared" si="134"/>
        <v>22</v>
      </c>
      <c r="AU16" s="202">
        <f t="shared" si="134"/>
        <v>23</v>
      </c>
      <c r="AV16" s="202">
        <f t="shared" si="134"/>
        <v>24</v>
      </c>
      <c r="AW16" s="202">
        <f t="shared" si="134"/>
        <v>25</v>
      </c>
      <c r="AX16" s="202">
        <f t="shared" si="134"/>
        <v>26</v>
      </c>
      <c r="AY16" s="202">
        <f t="shared" si="134"/>
        <v>27</v>
      </c>
      <c r="AZ16" s="202">
        <f t="shared" si="134"/>
        <v>28</v>
      </c>
      <c r="BA16" s="202">
        <f t="shared" si="134"/>
        <v>29</v>
      </c>
      <c r="BB16" s="202">
        <f t="shared" si="134"/>
        <v>30</v>
      </c>
      <c r="BC16" s="202">
        <f t="shared" si="134"/>
        <v>31</v>
      </c>
      <c r="BD16" s="202">
        <f t="shared" si="134"/>
        <v>32</v>
      </c>
      <c r="BE16" s="202">
        <f t="shared" si="134"/>
        <v>33</v>
      </c>
      <c r="BF16" s="202">
        <f t="shared" si="134"/>
        <v>34</v>
      </c>
      <c r="BG16" s="202">
        <f t="shared" si="134"/>
        <v>35</v>
      </c>
      <c r="BH16" s="202">
        <f t="shared" si="134"/>
        <v>36</v>
      </c>
      <c r="BI16" s="202">
        <f t="shared" si="134"/>
        <v>37</v>
      </c>
      <c r="BJ16" s="202">
        <f t="shared" si="134"/>
        <v>38</v>
      </c>
      <c r="BK16" s="202">
        <f t="shared" si="134"/>
        <v>39</v>
      </c>
      <c r="BL16" s="202">
        <f t="shared" si="134"/>
        <v>40</v>
      </c>
      <c r="BM16" s="202">
        <f t="shared" si="134"/>
        <v>41</v>
      </c>
      <c r="BN16" s="202">
        <f t="shared" si="134"/>
        <v>42</v>
      </c>
      <c r="BO16" s="202">
        <f t="shared" si="134"/>
        <v>43</v>
      </c>
      <c r="BP16" s="202">
        <f t="shared" si="134"/>
        <v>44</v>
      </c>
      <c r="BQ16" s="202">
        <f t="shared" si="134"/>
        <v>45</v>
      </c>
      <c r="BR16" s="202">
        <f t="shared" si="134"/>
        <v>46</v>
      </c>
      <c r="BS16" s="202">
        <f t="shared" si="134"/>
        <v>47</v>
      </c>
      <c r="BT16" s="202">
        <f t="shared" si="134"/>
        <v>48</v>
      </c>
      <c r="BU16" s="202">
        <f t="shared" si="134"/>
        <v>49</v>
      </c>
      <c r="BV16" s="202">
        <f t="shared" si="134"/>
        <v>50</v>
      </c>
      <c r="BW16" s="202">
        <f t="shared" si="134"/>
        <v>51</v>
      </c>
      <c r="BX16" s="202">
        <f t="shared" ref="BX16:CF16" si="135">IF(BX$10="","",IF(BX$10&lt;$D$13,"",IF(BX$10=$D$13,0,+BW$16+12/$D$4)))</f>
        <v>52</v>
      </c>
      <c r="BY16" s="202">
        <f t="shared" si="135"/>
        <v>53</v>
      </c>
      <c r="BZ16" s="202">
        <f t="shared" si="135"/>
        <v>54</v>
      </c>
      <c r="CA16" s="202">
        <f t="shared" si="135"/>
        <v>55</v>
      </c>
      <c r="CB16" s="202">
        <f t="shared" si="135"/>
        <v>56</v>
      </c>
      <c r="CC16" s="202">
        <f t="shared" si="135"/>
        <v>57</v>
      </c>
      <c r="CD16" s="202">
        <f t="shared" si="135"/>
        <v>58</v>
      </c>
      <c r="CE16" s="202">
        <f t="shared" si="135"/>
        <v>59</v>
      </c>
      <c r="CF16" s="202">
        <f t="shared" si="135"/>
        <v>60</v>
      </c>
    </row>
    <row r="17" spans="3:84" ht="15" customHeight="1">
      <c r="C17" s="211" t="s">
        <v>347</v>
      </c>
      <c r="D17" s="173"/>
      <c r="E17" s="174"/>
      <c r="F17" s="202">
        <f t="shared" ref="F17:K17" ca="1" si="136">IF(OR(F$9="",F$10=""),"",SUM(OFFSET($M17,0,F$4-1,1,F$5-F$4+1)))</f>
        <v>0</v>
      </c>
      <c r="G17" s="202">
        <f t="shared" ca="1" si="136"/>
        <v>365</v>
      </c>
      <c r="H17" s="202">
        <f t="shared" ca="1" si="136"/>
        <v>366</v>
      </c>
      <c r="I17" s="202">
        <f t="shared" ca="1" si="136"/>
        <v>365</v>
      </c>
      <c r="J17" s="202">
        <f t="shared" ca="1" si="136"/>
        <v>365</v>
      </c>
      <c r="K17" s="202">
        <f t="shared" ca="1" si="136"/>
        <v>365</v>
      </c>
      <c r="L17" s="202" t="str">
        <f ca="1">IF(L$10="","",IF(L$10&lt;$D$13,"",IF(L$10=$D$13,0,IF(L$18&lt;&gt;"",L$10-OFFSET(L$10,0,-12/$F$14),""))))</f>
        <v/>
      </c>
      <c r="M17" s="202" t="str">
        <f t="shared" ref="M17:AQ17" ca="1" si="137">IF(M$10="","",IF(M$10&lt;$D$13,"",IF(M$10=$D$13,0,IF(M$18&lt;&gt;"",M$10-OFFSET(M$10,0,-12/$F$14),""))))</f>
        <v/>
      </c>
      <c r="N17" s="202" t="str">
        <f t="shared" ca="1" si="137"/>
        <v/>
      </c>
      <c r="O17" s="202" t="str">
        <f t="shared" ca="1" si="137"/>
        <v/>
      </c>
      <c r="P17" s="202" t="str">
        <f t="shared" ca="1" si="137"/>
        <v/>
      </c>
      <c r="Q17" s="202" t="str">
        <f t="shared" ca="1" si="137"/>
        <v/>
      </c>
      <c r="R17" s="202" t="str">
        <f t="shared" ca="1" si="137"/>
        <v/>
      </c>
      <c r="S17" s="202" t="str">
        <f t="shared" ca="1" si="137"/>
        <v/>
      </c>
      <c r="T17" s="202" t="str">
        <f t="shared" ca="1" si="137"/>
        <v/>
      </c>
      <c r="U17" s="202" t="str">
        <f t="shared" ca="1" si="137"/>
        <v/>
      </c>
      <c r="V17" s="202" t="str">
        <f t="shared" ca="1" si="137"/>
        <v/>
      </c>
      <c r="W17" s="202" t="str">
        <f t="shared" ca="1" si="137"/>
        <v/>
      </c>
      <c r="X17" s="202">
        <f t="shared" ca="1" si="137"/>
        <v>0</v>
      </c>
      <c r="Y17" s="202">
        <f t="shared" ca="1" si="137"/>
        <v>31</v>
      </c>
      <c r="Z17" s="202">
        <f t="shared" ca="1" si="137"/>
        <v>28</v>
      </c>
      <c r="AA17" s="202">
        <f t="shared" ca="1" si="137"/>
        <v>31</v>
      </c>
      <c r="AB17" s="202">
        <f t="shared" ca="1" si="137"/>
        <v>30</v>
      </c>
      <c r="AC17" s="202">
        <f t="shared" ca="1" si="137"/>
        <v>31</v>
      </c>
      <c r="AD17" s="202">
        <f t="shared" ca="1" si="137"/>
        <v>30</v>
      </c>
      <c r="AE17" s="202">
        <f t="shared" ca="1" si="137"/>
        <v>31</v>
      </c>
      <c r="AF17" s="202">
        <f t="shared" ca="1" si="137"/>
        <v>31</v>
      </c>
      <c r="AG17" s="202">
        <f t="shared" ca="1" si="137"/>
        <v>30</v>
      </c>
      <c r="AH17" s="202">
        <f t="shared" ca="1" si="137"/>
        <v>31</v>
      </c>
      <c r="AI17" s="202">
        <f t="shared" ca="1" si="137"/>
        <v>30</v>
      </c>
      <c r="AJ17" s="202">
        <f t="shared" ca="1" si="137"/>
        <v>31</v>
      </c>
      <c r="AK17" s="202">
        <f t="shared" ca="1" si="137"/>
        <v>31</v>
      </c>
      <c r="AL17" s="202">
        <f t="shared" ca="1" si="137"/>
        <v>29</v>
      </c>
      <c r="AM17" s="202">
        <f t="shared" ca="1" si="137"/>
        <v>31</v>
      </c>
      <c r="AN17" s="202">
        <f t="shared" ca="1" si="137"/>
        <v>30</v>
      </c>
      <c r="AO17" s="202">
        <f t="shared" ca="1" si="137"/>
        <v>31</v>
      </c>
      <c r="AP17" s="202">
        <f t="shared" ca="1" si="137"/>
        <v>30</v>
      </c>
      <c r="AQ17" s="202">
        <f t="shared" ca="1" si="137"/>
        <v>31</v>
      </c>
      <c r="AR17" s="202">
        <f t="shared" ref="AR17:BW17" ca="1" si="138">IF(AR$10="","",IF(AR$10&lt;$D$13,"",IF(AR$10=$D$13,0,IF(AR$18&lt;&gt;"",AR$10-OFFSET(AR$10,0,-12/$F$14),""))))</f>
        <v>31</v>
      </c>
      <c r="AS17" s="202">
        <f t="shared" ca="1" si="138"/>
        <v>30</v>
      </c>
      <c r="AT17" s="202">
        <f t="shared" ca="1" si="138"/>
        <v>31</v>
      </c>
      <c r="AU17" s="202">
        <f t="shared" ca="1" si="138"/>
        <v>30</v>
      </c>
      <c r="AV17" s="202">
        <f t="shared" ca="1" si="138"/>
        <v>31</v>
      </c>
      <c r="AW17" s="202">
        <f t="shared" ca="1" si="138"/>
        <v>31</v>
      </c>
      <c r="AX17" s="202">
        <f t="shared" ca="1" si="138"/>
        <v>28</v>
      </c>
      <c r="AY17" s="202">
        <f t="shared" ca="1" si="138"/>
        <v>31</v>
      </c>
      <c r="AZ17" s="202">
        <f t="shared" ca="1" si="138"/>
        <v>30</v>
      </c>
      <c r="BA17" s="202">
        <f t="shared" ca="1" si="138"/>
        <v>31</v>
      </c>
      <c r="BB17" s="202">
        <f t="shared" ca="1" si="138"/>
        <v>30</v>
      </c>
      <c r="BC17" s="202">
        <f t="shared" ca="1" si="138"/>
        <v>31</v>
      </c>
      <c r="BD17" s="202">
        <f t="shared" ca="1" si="138"/>
        <v>31</v>
      </c>
      <c r="BE17" s="202">
        <f t="shared" ca="1" si="138"/>
        <v>30</v>
      </c>
      <c r="BF17" s="202">
        <f t="shared" ca="1" si="138"/>
        <v>31</v>
      </c>
      <c r="BG17" s="202">
        <f t="shared" ca="1" si="138"/>
        <v>30</v>
      </c>
      <c r="BH17" s="202">
        <f t="shared" ca="1" si="138"/>
        <v>31</v>
      </c>
      <c r="BI17" s="202">
        <f t="shared" ca="1" si="138"/>
        <v>31</v>
      </c>
      <c r="BJ17" s="202">
        <f t="shared" ca="1" si="138"/>
        <v>28</v>
      </c>
      <c r="BK17" s="202">
        <f t="shared" ca="1" si="138"/>
        <v>31</v>
      </c>
      <c r="BL17" s="202">
        <f t="shared" ca="1" si="138"/>
        <v>30</v>
      </c>
      <c r="BM17" s="202">
        <f t="shared" ca="1" si="138"/>
        <v>31</v>
      </c>
      <c r="BN17" s="202">
        <f t="shared" ca="1" si="138"/>
        <v>30</v>
      </c>
      <c r="BO17" s="202">
        <f t="shared" ca="1" si="138"/>
        <v>31</v>
      </c>
      <c r="BP17" s="202">
        <f t="shared" ca="1" si="138"/>
        <v>31</v>
      </c>
      <c r="BQ17" s="202">
        <f t="shared" ca="1" si="138"/>
        <v>30</v>
      </c>
      <c r="BR17" s="202">
        <f t="shared" ca="1" si="138"/>
        <v>31</v>
      </c>
      <c r="BS17" s="202">
        <f t="shared" ca="1" si="138"/>
        <v>30</v>
      </c>
      <c r="BT17" s="202">
        <f t="shared" ca="1" si="138"/>
        <v>31</v>
      </c>
      <c r="BU17" s="202">
        <f t="shared" ca="1" si="138"/>
        <v>31</v>
      </c>
      <c r="BV17" s="202">
        <f t="shared" ca="1" si="138"/>
        <v>28</v>
      </c>
      <c r="BW17" s="202">
        <f t="shared" ca="1" si="138"/>
        <v>31</v>
      </c>
      <c r="BX17" s="202">
        <f t="shared" ref="BX17:CF17" ca="1" si="139">IF(BX$10="","",IF(BX$10&lt;$D$13,"",IF(BX$10=$D$13,0,IF(BX$18&lt;&gt;"",BX$10-OFFSET(BX$10,0,-12/$F$14),""))))</f>
        <v>30</v>
      </c>
      <c r="BY17" s="202">
        <f t="shared" ca="1" si="139"/>
        <v>31</v>
      </c>
      <c r="BZ17" s="202">
        <f t="shared" ca="1" si="139"/>
        <v>30</v>
      </c>
      <c r="CA17" s="202">
        <f t="shared" ca="1" si="139"/>
        <v>31</v>
      </c>
      <c r="CB17" s="202">
        <f t="shared" ca="1" si="139"/>
        <v>31</v>
      </c>
      <c r="CC17" s="202">
        <f t="shared" ca="1" si="139"/>
        <v>30</v>
      </c>
      <c r="CD17" s="202">
        <f t="shared" ca="1" si="139"/>
        <v>31</v>
      </c>
      <c r="CE17" s="202">
        <f t="shared" ca="1" si="139"/>
        <v>30</v>
      </c>
      <c r="CF17" s="202">
        <f t="shared" ca="1" si="139"/>
        <v>31</v>
      </c>
    </row>
    <row r="18" spans="3:84" ht="15" customHeight="1">
      <c r="C18" s="211" t="s">
        <v>362</v>
      </c>
      <c r="D18" s="173"/>
      <c r="E18" s="174"/>
      <c r="F18" s="202">
        <f t="shared" ref="F18:K18" ca="1" si="140">IF(OR(F$9="",F$10=""),"",IF(F$17=0,0,COUNT(OFFSET($M18,0,F$4-1,1,F$5-F$4+1))))</f>
        <v>0</v>
      </c>
      <c r="G18" s="202">
        <f t="shared" ca="1" si="140"/>
        <v>12</v>
      </c>
      <c r="H18" s="202">
        <f t="shared" ca="1" si="140"/>
        <v>12</v>
      </c>
      <c r="I18" s="202">
        <f t="shared" ca="1" si="140"/>
        <v>12</v>
      </c>
      <c r="J18" s="202">
        <f t="shared" ca="1" si="140"/>
        <v>12</v>
      </c>
      <c r="K18" s="202">
        <f t="shared" ca="1" si="140"/>
        <v>12</v>
      </c>
      <c r="L18" s="202" t="str">
        <f ca="1">IF(L$10="","",IF(L$10&lt;$D$13,"",IF(L$10=$D$13,0,IF(MOD(L16,12/$F$14)=0,IF(OFFSET(L$18,0,-12/$F$14)="","",IF(OFFSET(L$18,0,-12/$F$14)+1&gt;$D$14,"",OFFSET(L$18,0,-12/$F$14)+1)),""))))</f>
        <v/>
      </c>
      <c r="M18" s="202" t="str">
        <f t="shared" ref="M18:AQ18" ca="1" si="141">IF(M$10="","",IF(M$10&lt;$D$13,"",IF(M$10=$D$13,0,IF(MOD(M16,12/$F$14)=0,IF(OFFSET(M$18,0,-12/$F$14)="","",IF(OFFSET(M$18,0,-12/$F$14)+1&gt;$D$14,"",OFFSET(M$18,0,-12/$F$14)+1)),""))))</f>
        <v/>
      </c>
      <c r="N18" s="202" t="str">
        <f t="shared" ca="1" si="141"/>
        <v/>
      </c>
      <c r="O18" s="202" t="str">
        <f t="shared" ca="1" si="141"/>
        <v/>
      </c>
      <c r="P18" s="202" t="str">
        <f t="shared" ca="1" si="141"/>
        <v/>
      </c>
      <c r="Q18" s="202" t="str">
        <f t="shared" ca="1" si="141"/>
        <v/>
      </c>
      <c r="R18" s="202" t="str">
        <f t="shared" ca="1" si="141"/>
        <v/>
      </c>
      <c r="S18" s="202" t="str">
        <f t="shared" ca="1" si="141"/>
        <v/>
      </c>
      <c r="T18" s="202" t="str">
        <f t="shared" ca="1" si="141"/>
        <v/>
      </c>
      <c r="U18" s="202" t="str">
        <f t="shared" ca="1" si="141"/>
        <v/>
      </c>
      <c r="V18" s="202" t="str">
        <f t="shared" ca="1" si="141"/>
        <v/>
      </c>
      <c r="W18" s="202" t="str">
        <f t="shared" ca="1" si="141"/>
        <v/>
      </c>
      <c r="X18" s="202">
        <f t="shared" ca="1" si="141"/>
        <v>0</v>
      </c>
      <c r="Y18" s="202">
        <f t="shared" ca="1" si="141"/>
        <v>1</v>
      </c>
      <c r="Z18" s="202">
        <f t="shared" ca="1" si="141"/>
        <v>2</v>
      </c>
      <c r="AA18" s="202">
        <f t="shared" ca="1" si="141"/>
        <v>3</v>
      </c>
      <c r="AB18" s="202">
        <f t="shared" ca="1" si="141"/>
        <v>4</v>
      </c>
      <c r="AC18" s="202">
        <f t="shared" ca="1" si="141"/>
        <v>5</v>
      </c>
      <c r="AD18" s="202">
        <f t="shared" ca="1" si="141"/>
        <v>6</v>
      </c>
      <c r="AE18" s="202">
        <f t="shared" ca="1" si="141"/>
        <v>7</v>
      </c>
      <c r="AF18" s="202">
        <f t="shared" ca="1" si="141"/>
        <v>8</v>
      </c>
      <c r="AG18" s="202">
        <f t="shared" ca="1" si="141"/>
        <v>9</v>
      </c>
      <c r="AH18" s="202">
        <f t="shared" ca="1" si="141"/>
        <v>10</v>
      </c>
      <c r="AI18" s="202">
        <f t="shared" ca="1" si="141"/>
        <v>11</v>
      </c>
      <c r="AJ18" s="202">
        <f t="shared" ca="1" si="141"/>
        <v>12</v>
      </c>
      <c r="AK18" s="202">
        <f t="shared" ca="1" si="141"/>
        <v>13</v>
      </c>
      <c r="AL18" s="202">
        <f t="shared" ca="1" si="141"/>
        <v>14</v>
      </c>
      <c r="AM18" s="202">
        <f t="shared" ca="1" si="141"/>
        <v>15</v>
      </c>
      <c r="AN18" s="202">
        <f t="shared" ca="1" si="141"/>
        <v>16</v>
      </c>
      <c r="AO18" s="202">
        <f t="shared" ca="1" si="141"/>
        <v>17</v>
      </c>
      <c r="AP18" s="202">
        <f t="shared" ca="1" si="141"/>
        <v>18</v>
      </c>
      <c r="AQ18" s="202">
        <f t="shared" ca="1" si="141"/>
        <v>19</v>
      </c>
      <c r="AR18" s="202">
        <f t="shared" ref="AR18:BW18" ca="1" si="142">IF(AR$10="","",IF(AR$10&lt;$D$13,"",IF(AR$10=$D$13,0,IF(MOD(AR16,12/$F$14)=0,IF(OFFSET(AR$18,0,-12/$F$14)="","",IF(OFFSET(AR$18,0,-12/$F$14)+1&gt;$D$14,"",OFFSET(AR$18,0,-12/$F$14)+1)),""))))</f>
        <v>20</v>
      </c>
      <c r="AS18" s="202">
        <f t="shared" ca="1" si="142"/>
        <v>21</v>
      </c>
      <c r="AT18" s="202">
        <f t="shared" ca="1" si="142"/>
        <v>22</v>
      </c>
      <c r="AU18" s="202">
        <f t="shared" ca="1" si="142"/>
        <v>23</v>
      </c>
      <c r="AV18" s="202">
        <f t="shared" ca="1" si="142"/>
        <v>24</v>
      </c>
      <c r="AW18" s="202">
        <f t="shared" ca="1" si="142"/>
        <v>25</v>
      </c>
      <c r="AX18" s="202">
        <f t="shared" ca="1" si="142"/>
        <v>26</v>
      </c>
      <c r="AY18" s="202">
        <f t="shared" ca="1" si="142"/>
        <v>27</v>
      </c>
      <c r="AZ18" s="202">
        <f t="shared" ca="1" si="142"/>
        <v>28</v>
      </c>
      <c r="BA18" s="202">
        <f t="shared" ca="1" si="142"/>
        <v>29</v>
      </c>
      <c r="BB18" s="202">
        <f t="shared" ca="1" si="142"/>
        <v>30</v>
      </c>
      <c r="BC18" s="202">
        <f t="shared" ca="1" si="142"/>
        <v>31</v>
      </c>
      <c r="BD18" s="202">
        <f t="shared" ca="1" si="142"/>
        <v>32</v>
      </c>
      <c r="BE18" s="202">
        <f t="shared" ca="1" si="142"/>
        <v>33</v>
      </c>
      <c r="BF18" s="202">
        <f t="shared" ca="1" si="142"/>
        <v>34</v>
      </c>
      <c r="BG18" s="202">
        <f t="shared" ca="1" si="142"/>
        <v>35</v>
      </c>
      <c r="BH18" s="202">
        <f t="shared" ca="1" si="142"/>
        <v>36</v>
      </c>
      <c r="BI18" s="202">
        <f t="shared" ca="1" si="142"/>
        <v>37</v>
      </c>
      <c r="BJ18" s="202">
        <f t="shared" ca="1" si="142"/>
        <v>38</v>
      </c>
      <c r="BK18" s="202">
        <f t="shared" ca="1" si="142"/>
        <v>39</v>
      </c>
      <c r="BL18" s="202">
        <f t="shared" ca="1" si="142"/>
        <v>40</v>
      </c>
      <c r="BM18" s="202">
        <f t="shared" ca="1" si="142"/>
        <v>41</v>
      </c>
      <c r="BN18" s="202">
        <f t="shared" ca="1" si="142"/>
        <v>42</v>
      </c>
      <c r="BO18" s="202">
        <f t="shared" ca="1" si="142"/>
        <v>43</v>
      </c>
      <c r="BP18" s="202">
        <f t="shared" ca="1" si="142"/>
        <v>44</v>
      </c>
      <c r="BQ18" s="202">
        <f t="shared" ca="1" si="142"/>
        <v>45</v>
      </c>
      <c r="BR18" s="202">
        <f t="shared" ca="1" si="142"/>
        <v>46</v>
      </c>
      <c r="BS18" s="202">
        <f t="shared" ca="1" si="142"/>
        <v>47</v>
      </c>
      <c r="BT18" s="202">
        <f t="shared" ca="1" si="142"/>
        <v>48</v>
      </c>
      <c r="BU18" s="202">
        <f t="shared" ca="1" si="142"/>
        <v>49</v>
      </c>
      <c r="BV18" s="202">
        <f t="shared" ca="1" si="142"/>
        <v>50</v>
      </c>
      <c r="BW18" s="202">
        <f t="shared" ca="1" si="142"/>
        <v>51</v>
      </c>
      <c r="BX18" s="202">
        <f t="shared" ref="BX18:CF18" ca="1" si="143">IF(BX$10="","",IF(BX$10&lt;$D$13,"",IF(BX$10=$D$13,0,IF(MOD(BX16,12/$F$14)=0,IF(OFFSET(BX$18,0,-12/$F$14)="","",IF(OFFSET(BX$18,0,-12/$F$14)+1&gt;$D$14,"",OFFSET(BX$18,0,-12/$F$14)+1)),""))))</f>
        <v>52</v>
      </c>
      <c r="BY18" s="202">
        <f t="shared" ca="1" si="143"/>
        <v>53</v>
      </c>
      <c r="BZ18" s="202">
        <f t="shared" ca="1" si="143"/>
        <v>54</v>
      </c>
      <c r="CA18" s="202">
        <f t="shared" ca="1" si="143"/>
        <v>55</v>
      </c>
      <c r="CB18" s="202">
        <f t="shared" ca="1" si="143"/>
        <v>56</v>
      </c>
      <c r="CC18" s="202">
        <f t="shared" ca="1" si="143"/>
        <v>57</v>
      </c>
      <c r="CD18" s="202">
        <f t="shared" ca="1" si="143"/>
        <v>58</v>
      </c>
      <c r="CE18" s="202">
        <f t="shared" ca="1" si="143"/>
        <v>59</v>
      </c>
      <c r="CF18" s="202">
        <f t="shared" ca="1" si="143"/>
        <v>60</v>
      </c>
    </row>
    <row r="20" spans="3:84" ht="15" customHeight="1">
      <c r="C20" s="210" t="str">
        <f>E12&amp;" "&amp;12/F14&amp;"M"</f>
        <v>LIBOR 1M</v>
      </c>
      <c r="D20" s="194"/>
      <c r="E20" s="195"/>
      <c r="F20" s="217">
        <f t="shared" ref="F20:K20" ca="1" si="144">IF(OR(F$9="",F$10=""),"",AVERAGE(OFFSET($M20,0,F$4-1,1,F$5-F$4+1)))</f>
        <v>0</v>
      </c>
      <c r="G20" s="217">
        <f t="shared" ca="1" si="144"/>
        <v>0</v>
      </c>
      <c r="H20" s="217">
        <f t="shared" ca="1" si="144"/>
        <v>0</v>
      </c>
      <c r="I20" s="217">
        <f t="shared" ca="1" si="144"/>
        <v>0</v>
      </c>
      <c r="J20" s="217">
        <f t="shared" ca="1" si="144"/>
        <v>0</v>
      </c>
      <c r="K20" s="217">
        <f t="shared" ca="1" si="144"/>
        <v>0</v>
      </c>
      <c r="M20" s="205">
        <f>IF(M$10="","",$F$12)</f>
        <v>0</v>
      </c>
      <c r="N20" s="215">
        <f t="array" aca="1" ref="N20" ca="1">IF(N$10="","",IF(N$18="",M$20,OFFSET(N$20,0,-12/$F$14)+(SUM(($F$10:$K$10&gt;=N$10)*($F$9:$K$9&lt;=N$9)*$F21:$K21)/$F$14)))</f>
        <v>0</v>
      </c>
      <c r="O20" s="215">
        <f t="array" aca="1" ref="O20" ca="1">IF(O$10="","",IF(O$18="",N$20,OFFSET(O$20,0,-12/$F$14)+(SUM(($F$10:$K$10&gt;=O$10)*($F$9:$K$9&lt;=O$9)*$F21:$K21)/$F$14)))</f>
        <v>0</v>
      </c>
      <c r="P20" s="215">
        <f t="array" aca="1" ref="P20" ca="1">IF(P$10="","",IF(P$18="",O$20,OFFSET(P$20,0,-12/$F$14)+(SUM(($F$10:$K$10&gt;=P$10)*($F$9:$K$9&lt;=P$9)*$F21:$K21)/$F$14)))</f>
        <v>0</v>
      </c>
      <c r="Q20" s="215">
        <f t="array" aca="1" ref="Q20" ca="1">IF(Q$10="","",IF(Q$18="",P$20,OFFSET(Q$20,0,-12/$F$14)+(SUM(($F$10:$K$10&gt;=Q$10)*($F$9:$K$9&lt;=Q$9)*$F21:$K21)/$F$14)))</f>
        <v>0</v>
      </c>
      <c r="R20" s="215">
        <f t="array" aca="1" ref="R20" ca="1">IF(R$10="","",IF(R$18="",Q$20,OFFSET(R$20,0,-12/$F$14)+(SUM(($F$10:$K$10&gt;=R$10)*($F$9:$K$9&lt;=R$9)*$F21:$K21)/$F$14)))</f>
        <v>0</v>
      </c>
      <c r="S20" s="215">
        <f t="array" aca="1" ref="S20" ca="1">IF(S$10="","",IF(S$18="",R$20,OFFSET(S$20,0,-12/$F$14)+(SUM(($F$10:$K$10&gt;=S$10)*($F$9:$K$9&lt;=S$9)*$F21:$K21)/$F$14)))</f>
        <v>0</v>
      </c>
      <c r="T20" s="215">
        <f t="array" aca="1" ref="T20" ca="1">IF(T$10="","",IF(T$18="",S$20,OFFSET(T$20,0,-12/$F$14)+(SUM(($F$10:$K$10&gt;=T$10)*($F$9:$K$9&lt;=T$9)*$F21:$K21)/$F$14)))</f>
        <v>0</v>
      </c>
      <c r="U20" s="215">
        <f t="array" aca="1" ref="U20" ca="1">IF(U$10="","",IF(U$18="",T$20,OFFSET(U$20,0,-12/$F$14)+(SUM(($F$10:$K$10&gt;=U$10)*($F$9:$K$9&lt;=U$9)*$F21:$K21)/$F$14)))</f>
        <v>0</v>
      </c>
      <c r="V20" s="215">
        <f t="array" aca="1" ref="V20" ca="1">IF(V$10="","",IF(V$18="",U$20,OFFSET(V$20,0,-12/$F$14)+(SUM(($F$10:$K$10&gt;=V$10)*($F$9:$K$9&lt;=V$9)*$F21:$K21)/$F$14)))</f>
        <v>0</v>
      </c>
      <c r="W20" s="215">
        <f t="array" aca="1" ref="W20" ca="1">IF(W$10="","",IF(W$18="",V$20,OFFSET(W$20,0,-12/$F$14)+(SUM(($F$10:$K$10&gt;=W$10)*($F$9:$K$9&lt;=W$9)*$F21:$K21)/$F$14)))</f>
        <v>0</v>
      </c>
      <c r="X20" s="215">
        <f t="array" aca="1" ref="X20" ca="1">IF(X$10="","",IF(X$18="",W$20,OFFSET(X$20,0,-12/$F$14)+(SUM(($F$10:$K$10&gt;=X$10)*($F$9:$K$9&lt;=X$9)*$F21:$K21)/$F$14)))</f>
        <v>0</v>
      </c>
      <c r="Y20" s="215">
        <f t="array" aca="1" ref="Y20" ca="1">IF(Y$10="","",IF(Y$18="",X$20,OFFSET(Y$20,0,-12/$F$14)+(SUM(($F$10:$K$10&gt;=Y$10)*($F$9:$K$9&lt;=Y$9)*$F21:$K21)/$F$14)))</f>
        <v>0</v>
      </c>
      <c r="Z20" s="215">
        <f t="array" aca="1" ref="Z20" ca="1">IF(Z$10="","",IF(Z$18="",Y$20,OFFSET(Z$20,0,-12/$F$14)+(SUM(($F$10:$K$10&gt;=Z$10)*($F$9:$K$9&lt;=Z$9)*$F21:$K21)/$F$14)))</f>
        <v>0</v>
      </c>
      <c r="AA20" s="215">
        <f t="array" aca="1" ref="AA20" ca="1">IF(AA$10="","",IF(AA$18="",Z$20,OFFSET(AA$20,0,-12/$F$14)+(SUM(($F$10:$K$10&gt;=AA$10)*($F$9:$K$9&lt;=AA$9)*$F21:$K21)/$F$14)))</f>
        <v>0</v>
      </c>
      <c r="AB20" s="215">
        <f t="array" aca="1" ref="AB20" ca="1">IF(AB$10="","",IF(AB$18="",AA$20,OFFSET(AB$20,0,-12/$F$14)+(SUM(($F$10:$K$10&gt;=AB$10)*($F$9:$K$9&lt;=AB$9)*$F21:$K21)/$F$14)))</f>
        <v>0</v>
      </c>
      <c r="AC20" s="215">
        <f t="array" aca="1" ref="AC20" ca="1">IF(AC$10="","",IF(AC$18="",AB$20,OFFSET(AC$20,0,-12/$F$14)+(SUM(($F$10:$K$10&gt;=AC$10)*($F$9:$K$9&lt;=AC$9)*$F21:$K21)/$F$14)))</f>
        <v>0</v>
      </c>
      <c r="AD20" s="215">
        <f t="array" aca="1" ref="AD20" ca="1">IF(AD$10="","",IF(AD$18="",AC$20,OFFSET(AD$20,0,-12/$F$14)+(SUM(($F$10:$K$10&gt;=AD$10)*($F$9:$K$9&lt;=AD$9)*$F21:$K21)/$F$14)))</f>
        <v>0</v>
      </c>
      <c r="AE20" s="215">
        <f t="array" aca="1" ref="AE20" ca="1">IF(AE$10="","",IF(AE$18="",AD$20,OFFSET(AE$20,0,-12/$F$14)+(SUM(($F$10:$K$10&gt;=AE$10)*($F$9:$K$9&lt;=AE$9)*$F21:$K21)/$F$14)))</f>
        <v>0</v>
      </c>
      <c r="AF20" s="215">
        <f t="array" aca="1" ref="AF20" ca="1">IF(AF$10="","",IF(AF$18="",AE$20,OFFSET(AF$20,0,-12/$F$14)+(SUM(($F$10:$K$10&gt;=AF$10)*($F$9:$K$9&lt;=AF$9)*$F21:$K21)/$F$14)))</f>
        <v>0</v>
      </c>
      <c r="AG20" s="215">
        <f t="array" aca="1" ref="AG20" ca="1">IF(AG$10="","",IF(AG$18="",AF$20,OFFSET(AG$20,0,-12/$F$14)+(SUM(($F$10:$K$10&gt;=AG$10)*($F$9:$K$9&lt;=AG$9)*$F21:$K21)/$F$14)))</f>
        <v>0</v>
      </c>
      <c r="AH20" s="215">
        <f t="array" aca="1" ref="AH20" ca="1">IF(AH$10="","",IF(AH$18="",AG$20,OFFSET(AH$20,0,-12/$F$14)+(SUM(($F$10:$K$10&gt;=AH$10)*($F$9:$K$9&lt;=AH$9)*$F21:$K21)/$F$14)))</f>
        <v>0</v>
      </c>
      <c r="AI20" s="215">
        <f t="array" aca="1" ref="AI20" ca="1">IF(AI$10="","",IF(AI$18="",AH$20,OFFSET(AI$20,0,-12/$F$14)+(SUM(($F$10:$K$10&gt;=AI$10)*($F$9:$K$9&lt;=AI$9)*$F21:$K21)/$F$14)))</f>
        <v>0</v>
      </c>
      <c r="AJ20" s="215">
        <f t="array" aca="1" ref="AJ20" ca="1">IF(AJ$10="","",IF(AJ$18="",AI$20,OFFSET(AJ$20,0,-12/$F$14)+(SUM(($F$10:$K$10&gt;=AJ$10)*($F$9:$K$9&lt;=AJ$9)*$F21:$K21)/$F$14)))</f>
        <v>0</v>
      </c>
      <c r="AK20" s="215">
        <f t="array" aca="1" ref="AK20" ca="1">IF(AK$10="","",IF(AK$18="",AJ$20,OFFSET(AK$20,0,-12/$F$14)+(SUM(($F$10:$K$10&gt;=AK$10)*($F$9:$K$9&lt;=AK$9)*$F21:$K21)/$F$14)))</f>
        <v>0</v>
      </c>
      <c r="AL20" s="215">
        <f t="array" aca="1" ref="AL20" ca="1">IF(AL$10="","",IF(AL$18="",AK$20,OFFSET(AL$20,0,-12/$F$14)+(SUM(($F$10:$K$10&gt;=AL$10)*($F$9:$K$9&lt;=AL$9)*$F21:$K21)/$F$14)))</f>
        <v>0</v>
      </c>
      <c r="AM20" s="215">
        <f t="array" aca="1" ref="AM20" ca="1">IF(AM$10="","",IF(AM$18="",AL$20,OFFSET(AM$20,0,-12/$F$14)+(SUM(($F$10:$K$10&gt;=AM$10)*($F$9:$K$9&lt;=AM$9)*$F21:$K21)/$F$14)))</f>
        <v>0</v>
      </c>
      <c r="AN20" s="215">
        <f t="array" aca="1" ref="AN20" ca="1">IF(AN$10="","",IF(AN$18="",AM$20,OFFSET(AN$20,0,-12/$F$14)+(SUM(($F$10:$K$10&gt;=AN$10)*($F$9:$K$9&lt;=AN$9)*$F21:$K21)/$F$14)))</f>
        <v>0</v>
      </c>
      <c r="AO20" s="215">
        <f t="array" aca="1" ref="AO20" ca="1">IF(AO$10="","",IF(AO$18="",AN$20,OFFSET(AO$20,0,-12/$F$14)+(SUM(($F$10:$K$10&gt;=AO$10)*($F$9:$K$9&lt;=AO$9)*$F21:$K21)/$F$14)))</f>
        <v>0</v>
      </c>
      <c r="AP20" s="215">
        <f t="array" aca="1" ref="AP20" ca="1">IF(AP$10="","",IF(AP$18="",AO$20,OFFSET(AP$20,0,-12/$F$14)+(SUM(($F$10:$K$10&gt;=AP$10)*($F$9:$K$9&lt;=AP$9)*$F21:$K21)/$F$14)))</f>
        <v>0</v>
      </c>
      <c r="AQ20" s="215">
        <f t="array" aca="1" ref="AQ20" ca="1">IF(AQ$10="","",IF(AQ$18="",AP$20,OFFSET(AQ$20,0,-12/$F$14)+(SUM(($F$10:$K$10&gt;=AQ$10)*($F$9:$K$9&lt;=AQ$9)*$F21:$K21)/$F$14)))</f>
        <v>0</v>
      </c>
      <c r="AR20" s="215">
        <f t="array" aca="1" ref="AR20" ca="1">IF(AR$10="","",IF(AR$18="",AQ$20,OFFSET(AR$20,0,-12/$F$14)+(SUM(($F$10:$K$10&gt;=AR$10)*($F$9:$K$9&lt;=AR$9)*$F21:$K21)/$F$14)))</f>
        <v>0</v>
      </c>
      <c r="AS20" s="215">
        <f t="array" aca="1" ref="AS20" ca="1">IF(AS$10="","",IF(AS$18="",AR$20,OFFSET(AS$20,0,-12/$F$14)+(SUM(($F$10:$K$10&gt;=AS$10)*($F$9:$K$9&lt;=AS$9)*$F21:$K21)/$F$14)))</f>
        <v>0</v>
      </c>
      <c r="AT20" s="215">
        <f t="array" aca="1" ref="AT20" ca="1">IF(AT$10="","",IF(AT$18="",AS$20,OFFSET(AT$20,0,-12/$F$14)+(SUM(($F$10:$K$10&gt;=AT$10)*($F$9:$K$9&lt;=AT$9)*$F21:$K21)/$F$14)))</f>
        <v>0</v>
      </c>
      <c r="AU20" s="215">
        <f t="array" aca="1" ref="AU20" ca="1">IF(AU$10="","",IF(AU$18="",AT$20,OFFSET(AU$20,0,-12/$F$14)+(SUM(($F$10:$K$10&gt;=AU$10)*($F$9:$K$9&lt;=AU$9)*$F21:$K21)/$F$14)))</f>
        <v>0</v>
      </c>
      <c r="AV20" s="215">
        <f t="array" aca="1" ref="AV20" ca="1">IF(AV$10="","",IF(AV$18="",AU$20,OFFSET(AV$20,0,-12/$F$14)+(SUM(($F$10:$K$10&gt;=AV$10)*($F$9:$K$9&lt;=AV$9)*$F21:$K21)/$F$14)))</f>
        <v>0</v>
      </c>
      <c r="AW20" s="215">
        <f t="array" aca="1" ref="AW20" ca="1">IF(AW$10="","",IF(AW$18="",AV$20,OFFSET(AW$20,0,-12/$F$14)+(SUM(($F$10:$K$10&gt;=AW$10)*($F$9:$K$9&lt;=AW$9)*$F21:$K21)/$F$14)))</f>
        <v>0</v>
      </c>
      <c r="AX20" s="215">
        <f t="array" aca="1" ref="AX20" ca="1">IF(AX$10="","",IF(AX$18="",AW$20,OFFSET(AX$20,0,-12/$F$14)+(SUM(($F$10:$K$10&gt;=AX$10)*($F$9:$K$9&lt;=AX$9)*$F21:$K21)/$F$14)))</f>
        <v>0</v>
      </c>
      <c r="AY20" s="215">
        <f t="array" aca="1" ref="AY20" ca="1">IF(AY$10="","",IF(AY$18="",AX$20,OFFSET(AY$20,0,-12/$F$14)+(SUM(($F$10:$K$10&gt;=AY$10)*($F$9:$K$9&lt;=AY$9)*$F21:$K21)/$F$14)))</f>
        <v>0</v>
      </c>
      <c r="AZ20" s="215">
        <f t="array" aca="1" ref="AZ20" ca="1">IF(AZ$10="","",IF(AZ$18="",AY$20,OFFSET(AZ$20,0,-12/$F$14)+(SUM(($F$10:$K$10&gt;=AZ$10)*($F$9:$K$9&lt;=AZ$9)*$F21:$K21)/$F$14)))</f>
        <v>0</v>
      </c>
      <c r="BA20" s="215">
        <f t="array" aca="1" ref="BA20" ca="1">IF(BA$10="","",IF(BA$18="",AZ$20,OFFSET(BA$20,0,-12/$F$14)+(SUM(($F$10:$K$10&gt;=BA$10)*($F$9:$K$9&lt;=BA$9)*$F21:$K21)/$F$14)))</f>
        <v>0</v>
      </c>
      <c r="BB20" s="215">
        <f t="array" aca="1" ref="BB20" ca="1">IF(BB$10="","",IF(BB$18="",BA$20,OFFSET(BB$20,0,-12/$F$14)+(SUM(($F$10:$K$10&gt;=BB$10)*($F$9:$K$9&lt;=BB$9)*$F21:$K21)/$F$14)))</f>
        <v>0</v>
      </c>
      <c r="BC20" s="215">
        <f t="array" aca="1" ref="BC20" ca="1">IF(BC$10="","",IF(BC$18="",BB$20,OFFSET(BC$20,0,-12/$F$14)+(SUM(($F$10:$K$10&gt;=BC$10)*($F$9:$K$9&lt;=BC$9)*$F21:$K21)/$F$14)))</f>
        <v>0</v>
      </c>
      <c r="BD20" s="215">
        <f t="array" aca="1" ref="BD20" ca="1">IF(BD$10="","",IF(BD$18="",BC$20,OFFSET(BD$20,0,-12/$F$14)+(SUM(($F$10:$K$10&gt;=BD$10)*($F$9:$K$9&lt;=BD$9)*$F21:$K21)/$F$14)))</f>
        <v>0</v>
      </c>
      <c r="BE20" s="215">
        <f t="array" aca="1" ref="BE20" ca="1">IF(BE$10="","",IF(BE$18="",BD$20,OFFSET(BE$20,0,-12/$F$14)+(SUM(($F$10:$K$10&gt;=BE$10)*($F$9:$K$9&lt;=BE$9)*$F21:$K21)/$F$14)))</f>
        <v>0</v>
      </c>
      <c r="BF20" s="215">
        <f t="array" aca="1" ref="BF20" ca="1">IF(BF$10="","",IF(BF$18="",BE$20,OFFSET(BF$20,0,-12/$F$14)+(SUM(($F$10:$K$10&gt;=BF$10)*($F$9:$K$9&lt;=BF$9)*$F21:$K21)/$F$14)))</f>
        <v>0</v>
      </c>
      <c r="BG20" s="215">
        <f t="array" aca="1" ref="BG20" ca="1">IF(BG$10="","",IF(BG$18="",BF$20,OFFSET(BG$20,0,-12/$F$14)+(SUM(($F$10:$K$10&gt;=BG$10)*($F$9:$K$9&lt;=BG$9)*$F21:$K21)/$F$14)))</f>
        <v>0</v>
      </c>
      <c r="BH20" s="215">
        <f t="array" aca="1" ref="BH20" ca="1">IF(BH$10="","",IF(BH$18="",BG$20,OFFSET(BH$20,0,-12/$F$14)+(SUM(($F$10:$K$10&gt;=BH$10)*($F$9:$K$9&lt;=BH$9)*$F21:$K21)/$F$14)))</f>
        <v>0</v>
      </c>
      <c r="BI20" s="215">
        <f t="array" aca="1" ref="BI20" ca="1">IF(BI$10="","",IF(BI$18="",BH$20,OFFSET(BI$20,0,-12/$F$14)+(SUM(($F$10:$K$10&gt;=BI$10)*($F$9:$K$9&lt;=BI$9)*$F21:$K21)/$F$14)))</f>
        <v>0</v>
      </c>
      <c r="BJ20" s="215">
        <f t="array" aca="1" ref="BJ20" ca="1">IF(BJ$10="","",IF(BJ$18="",BI$20,OFFSET(BJ$20,0,-12/$F$14)+(SUM(($F$10:$K$10&gt;=BJ$10)*($F$9:$K$9&lt;=BJ$9)*$F21:$K21)/$F$14)))</f>
        <v>0</v>
      </c>
      <c r="BK20" s="215">
        <f t="array" aca="1" ref="BK20" ca="1">IF(BK$10="","",IF(BK$18="",BJ$20,OFFSET(BK$20,0,-12/$F$14)+(SUM(($F$10:$K$10&gt;=BK$10)*($F$9:$K$9&lt;=BK$9)*$F21:$K21)/$F$14)))</f>
        <v>0</v>
      </c>
      <c r="BL20" s="215">
        <f t="array" aca="1" ref="BL20" ca="1">IF(BL$10="","",IF(BL$18="",BK$20,OFFSET(BL$20,0,-12/$F$14)+(SUM(($F$10:$K$10&gt;=BL$10)*($F$9:$K$9&lt;=BL$9)*$F21:$K21)/$F$14)))</f>
        <v>0</v>
      </c>
      <c r="BM20" s="215">
        <f t="array" aca="1" ref="BM20" ca="1">IF(BM$10="","",IF(BM$18="",BL$20,OFFSET(BM$20,0,-12/$F$14)+(SUM(($F$10:$K$10&gt;=BM$10)*($F$9:$K$9&lt;=BM$9)*$F21:$K21)/$F$14)))</f>
        <v>0</v>
      </c>
      <c r="BN20" s="215">
        <f t="array" aca="1" ref="BN20" ca="1">IF(BN$10="","",IF(BN$18="",BM$20,OFFSET(BN$20,0,-12/$F$14)+(SUM(($F$10:$K$10&gt;=BN$10)*($F$9:$K$9&lt;=BN$9)*$F21:$K21)/$F$14)))</f>
        <v>0</v>
      </c>
      <c r="BO20" s="215">
        <f t="array" aca="1" ref="BO20" ca="1">IF(BO$10="","",IF(BO$18="",BN$20,OFFSET(BO$20,0,-12/$F$14)+(SUM(($F$10:$K$10&gt;=BO$10)*($F$9:$K$9&lt;=BO$9)*$F21:$K21)/$F$14)))</f>
        <v>0</v>
      </c>
      <c r="BP20" s="215">
        <f t="array" aca="1" ref="BP20" ca="1">IF(BP$10="","",IF(BP$18="",BO$20,OFFSET(BP$20,0,-12/$F$14)+(SUM(($F$10:$K$10&gt;=BP$10)*($F$9:$K$9&lt;=BP$9)*$F21:$K21)/$F$14)))</f>
        <v>0</v>
      </c>
      <c r="BQ20" s="215">
        <f t="array" aca="1" ref="BQ20" ca="1">IF(BQ$10="","",IF(BQ$18="",BP$20,OFFSET(BQ$20,0,-12/$F$14)+(SUM(($F$10:$K$10&gt;=BQ$10)*($F$9:$K$9&lt;=BQ$9)*$F21:$K21)/$F$14)))</f>
        <v>0</v>
      </c>
      <c r="BR20" s="215">
        <f t="array" aca="1" ref="BR20" ca="1">IF(BR$10="","",IF(BR$18="",BQ$20,OFFSET(BR$20,0,-12/$F$14)+(SUM(($F$10:$K$10&gt;=BR$10)*($F$9:$K$9&lt;=BR$9)*$F21:$K21)/$F$14)))</f>
        <v>0</v>
      </c>
      <c r="BS20" s="215">
        <f t="array" aca="1" ref="BS20" ca="1">IF(BS$10="","",IF(BS$18="",BR$20,OFFSET(BS$20,0,-12/$F$14)+(SUM(($F$10:$K$10&gt;=BS$10)*($F$9:$K$9&lt;=BS$9)*$F21:$K21)/$F$14)))</f>
        <v>0</v>
      </c>
      <c r="BT20" s="215">
        <f t="array" aca="1" ref="BT20" ca="1">IF(BT$10="","",IF(BT$18="",BS$20,OFFSET(BT$20,0,-12/$F$14)+(SUM(($F$10:$K$10&gt;=BT$10)*($F$9:$K$9&lt;=BT$9)*$F21:$K21)/$F$14)))</f>
        <v>0</v>
      </c>
      <c r="BU20" s="215">
        <f t="array" aca="1" ref="BU20" ca="1">IF(BU$10="","",IF(BU$18="",BT$20,OFFSET(BU$20,0,-12/$F$14)+(SUM(($F$10:$K$10&gt;=BU$10)*($F$9:$K$9&lt;=BU$9)*$F21:$K21)/$F$14)))</f>
        <v>0</v>
      </c>
      <c r="BV20" s="215">
        <f t="array" aca="1" ref="BV20" ca="1">IF(BV$10="","",IF(BV$18="",BU$20,OFFSET(BV$20,0,-12/$F$14)+(SUM(($F$10:$K$10&gt;=BV$10)*($F$9:$K$9&lt;=BV$9)*$F21:$K21)/$F$14)))</f>
        <v>0</v>
      </c>
      <c r="BW20" s="215">
        <f t="array" aca="1" ref="BW20" ca="1">IF(BW$10="","",IF(BW$18="",BV$20,OFFSET(BW$20,0,-12/$F$14)+(SUM(($F$10:$K$10&gt;=BW$10)*($F$9:$K$9&lt;=BW$9)*$F21:$K21)/$F$14)))</f>
        <v>0</v>
      </c>
      <c r="BX20" s="215">
        <f t="array" aca="1" ref="BX20" ca="1">IF(BX$10="","",IF(BX$18="",BW$20,OFFSET(BX$20,0,-12/$F$14)+(SUM(($F$10:$K$10&gt;=BX$10)*($F$9:$K$9&lt;=BX$9)*$F21:$K21)/$F$14)))</f>
        <v>0</v>
      </c>
      <c r="BY20" s="215">
        <f t="array" aca="1" ref="BY20" ca="1">IF(BY$10="","",IF(BY$18="",BX$20,OFFSET(BY$20,0,-12/$F$14)+(SUM(($F$10:$K$10&gt;=BY$10)*($F$9:$K$9&lt;=BY$9)*$F21:$K21)/$F$14)))</f>
        <v>0</v>
      </c>
      <c r="BZ20" s="215">
        <f t="array" aca="1" ref="BZ20" ca="1">IF(BZ$10="","",IF(BZ$18="",BY$20,OFFSET(BZ$20,0,-12/$F$14)+(SUM(($F$10:$K$10&gt;=BZ$10)*($F$9:$K$9&lt;=BZ$9)*$F21:$K21)/$F$14)))</f>
        <v>0</v>
      </c>
      <c r="CA20" s="215">
        <f t="array" aca="1" ref="CA20" ca="1">IF(CA$10="","",IF(CA$18="",BZ$20,OFFSET(CA$20,0,-12/$F$14)+(SUM(($F$10:$K$10&gt;=CA$10)*($F$9:$K$9&lt;=CA$9)*$F21:$K21)/$F$14)))</f>
        <v>0</v>
      </c>
      <c r="CB20" s="215">
        <f t="array" aca="1" ref="CB20" ca="1">IF(CB$10="","",IF(CB$18="",CA$20,OFFSET(CB$20,0,-12/$F$14)+(SUM(($F$10:$K$10&gt;=CB$10)*($F$9:$K$9&lt;=CB$9)*$F21:$K21)/$F$14)))</f>
        <v>0</v>
      </c>
      <c r="CC20" s="215">
        <f t="array" aca="1" ref="CC20" ca="1">IF(CC$10="","",IF(CC$18="",CB$20,OFFSET(CC$20,0,-12/$F$14)+(SUM(($F$10:$K$10&gt;=CC$10)*($F$9:$K$9&lt;=CC$9)*$F21:$K21)/$F$14)))</f>
        <v>0</v>
      </c>
      <c r="CD20" s="215">
        <f t="array" aca="1" ref="CD20" ca="1">IF(CD$10="","",IF(CD$18="",CC$20,OFFSET(CD$20,0,-12/$F$14)+(SUM(($F$10:$K$10&gt;=CD$10)*($F$9:$K$9&lt;=CD$9)*$F21:$K21)/$F$14)))</f>
        <v>0</v>
      </c>
      <c r="CE20" s="215">
        <f t="array" aca="1" ref="CE20" ca="1">IF(CE$10="","",IF(CE$18="",CD$20,OFFSET(CE$20,0,-12/$F$14)+(SUM(($F$10:$K$10&gt;=CE$10)*($F$9:$K$9&lt;=CE$9)*$F21:$K21)/$F$14)))</f>
        <v>0</v>
      </c>
      <c r="CF20" s="215">
        <f t="array" aca="1" ref="CF20" ca="1">IF(CF$10="","",IF(CF$18="",CE$20,OFFSET(CF$20,0,-12/$F$14)+(SUM(($F$10:$K$10&gt;=CF$10)*($F$9:$K$9&lt;=CF$9)*$F21:$K21)/$F$14)))</f>
        <v>0</v>
      </c>
    </row>
    <row r="21" spans="3:84" ht="15" customHeight="1">
      <c r="C21" s="210" t="str">
        <f>"Δ "&amp;C20</f>
        <v>Δ LIBOR 1M</v>
      </c>
      <c r="D21" s="194"/>
      <c r="E21" s="195"/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N21" s="205">
        <f t="shared" ref="N21:AR21" ca="1" si="145">IF(N$10="","",N$20-M$20)</f>
        <v>0</v>
      </c>
      <c r="O21" s="205">
        <f t="shared" ca="1" si="145"/>
        <v>0</v>
      </c>
      <c r="P21" s="205">
        <f t="shared" ca="1" si="145"/>
        <v>0</v>
      </c>
      <c r="Q21" s="205">
        <f t="shared" ca="1" si="145"/>
        <v>0</v>
      </c>
      <c r="R21" s="205">
        <f t="shared" ca="1" si="145"/>
        <v>0</v>
      </c>
      <c r="S21" s="205">
        <f t="shared" ca="1" si="145"/>
        <v>0</v>
      </c>
      <c r="T21" s="205">
        <f t="shared" ca="1" si="145"/>
        <v>0</v>
      </c>
      <c r="U21" s="205">
        <f t="shared" ca="1" si="145"/>
        <v>0</v>
      </c>
      <c r="V21" s="205">
        <f t="shared" ca="1" si="145"/>
        <v>0</v>
      </c>
      <c r="W21" s="205">
        <f t="shared" ca="1" si="145"/>
        <v>0</v>
      </c>
      <c r="X21" s="205">
        <f t="shared" ca="1" si="145"/>
        <v>0</v>
      </c>
      <c r="Y21" s="205">
        <f t="shared" ca="1" si="145"/>
        <v>0</v>
      </c>
      <c r="Z21" s="205">
        <f t="shared" ca="1" si="145"/>
        <v>0</v>
      </c>
      <c r="AA21" s="205">
        <f t="shared" ca="1" si="145"/>
        <v>0</v>
      </c>
      <c r="AB21" s="205">
        <f t="shared" ca="1" si="145"/>
        <v>0</v>
      </c>
      <c r="AC21" s="205">
        <f t="shared" ca="1" si="145"/>
        <v>0</v>
      </c>
      <c r="AD21" s="205">
        <f t="shared" ca="1" si="145"/>
        <v>0</v>
      </c>
      <c r="AE21" s="205">
        <f t="shared" ca="1" si="145"/>
        <v>0</v>
      </c>
      <c r="AF21" s="205">
        <f t="shared" ca="1" si="145"/>
        <v>0</v>
      </c>
      <c r="AG21" s="205">
        <f t="shared" ca="1" si="145"/>
        <v>0</v>
      </c>
      <c r="AH21" s="205">
        <f t="shared" ca="1" si="145"/>
        <v>0</v>
      </c>
      <c r="AI21" s="205">
        <f t="shared" ca="1" si="145"/>
        <v>0</v>
      </c>
      <c r="AJ21" s="205">
        <f t="shared" ca="1" si="145"/>
        <v>0</v>
      </c>
      <c r="AK21" s="205">
        <f t="shared" ca="1" si="145"/>
        <v>0</v>
      </c>
      <c r="AL21" s="205">
        <f t="shared" ca="1" si="145"/>
        <v>0</v>
      </c>
      <c r="AM21" s="205">
        <f t="shared" ca="1" si="145"/>
        <v>0</v>
      </c>
      <c r="AN21" s="205">
        <f t="shared" ca="1" si="145"/>
        <v>0</v>
      </c>
      <c r="AO21" s="205">
        <f t="shared" ca="1" si="145"/>
        <v>0</v>
      </c>
      <c r="AP21" s="205">
        <f t="shared" ca="1" si="145"/>
        <v>0</v>
      </c>
      <c r="AQ21" s="205">
        <f t="shared" ca="1" si="145"/>
        <v>0</v>
      </c>
      <c r="AR21" s="205">
        <f t="shared" ca="1" si="145"/>
        <v>0</v>
      </c>
      <c r="AS21" s="205">
        <f t="shared" ref="AS21:BX21" ca="1" si="146">IF(AS$10="","",AS$20-AR$20)</f>
        <v>0</v>
      </c>
      <c r="AT21" s="205">
        <f t="shared" ca="1" si="146"/>
        <v>0</v>
      </c>
      <c r="AU21" s="205">
        <f t="shared" ca="1" si="146"/>
        <v>0</v>
      </c>
      <c r="AV21" s="205">
        <f t="shared" ca="1" si="146"/>
        <v>0</v>
      </c>
      <c r="AW21" s="205">
        <f t="shared" ca="1" si="146"/>
        <v>0</v>
      </c>
      <c r="AX21" s="205">
        <f t="shared" ca="1" si="146"/>
        <v>0</v>
      </c>
      <c r="AY21" s="205">
        <f t="shared" ca="1" si="146"/>
        <v>0</v>
      </c>
      <c r="AZ21" s="205">
        <f t="shared" ca="1" si="146"/>
        <v>0</v>
      </c>
      <c r="BA21" s="205">
        <f t="shared" ca="1" si="146"/>
        <v>0</v>
      </c>
      <c r="BB21" s="205">
        <f t="shared" ca="1" si="146"/>
        <v>0</v>
      </c>
      <c r="BC21" s="205">
        <f t="shared" ca="1" si="146"/>
        <v>0</v>
      </c>
      <c r="BD21" s="205">
        <f t="shared" ca="1" si="146"/>
        <v>0</v>
      </c>
      <c r="BE21" s="205">
        <f t="shared" ca="1" si="146"/>
        <v>0</v>
      </c>
      <c r="BF21" s="205">
        <f t="shared" ca="1" si="146"/>
        <v>0</v>
      </c>
      <c r="BG21" s="205">
        <f t="shared" ca="1" si="146"/>
        <v>0</v>
      </c>
      <c r="BH21" s="205">
        <f t="shared" ca="1" si="146"/>
        <v>0</v>
      </c>
      <c r="BI21" s="205">
        <f t="shared" ca="1" si="146"/>
        <v>0</v>
      </c>
      <c r="BJ21" s="205">
        <f t="shared" ca="1" si="146"/>
        <v>0</v>
      </c>
      <c r="BK21" s="205">
        <f t="shared" ca="1" si="146"/>
        <v>0</v>
      </c>
      <c r="BL21" s="205">
        <f t="shared" ca="1" si="146"/>
        <v>0</v>
      </c>
      <c r="BM21" s="205">
        <f t="shared" ca="1" si="146"/>
        <v>0</v>
      </c>
      <c r="BN21" s="205">
        <f t="shared" ca="1" si="146"/>
        <v>0</v>
      </c>
      <c r="BO21" s="205">
        <f t="shared" ca="1" si="146"/>
        <v>0</v>
      </c>
      <c r="BP21" s="205">
        <f t="shared" ca="1" si="146"/>
        <v>0</v>
      </c>
      <c r="BQ21" s="205">
        <f t="shared" ca="1" si="146"/>
        <v>0</v>
      </c>
      <c r="BR21" s="205">
        <f t="shared" ca="1" si="146"/>
        <v>0</v>
      </c>
      <c r="BS21" s="205">
        <f t="shared" ca="1" si="146"/>
        <v>0</v>
      </c>
      <c r="BT21" s="205">
        <f t="shared" ca="1" si="146"/>
        <v>0</v>
      </c>
      <c r="BU21" s="205">
        <f t="shared" ca="1" si="146"/>
        <v>0</v>
      </c>
      <c r="BV21" s="205">
        <f t="shared" ca="1" si="146"/>
        <v>0</v>
      </c>
      <c r="BW21" s="205">
        <f t="shared" ca="1" si="146"/>
        <v>0</v>
      </c>
      <c r="BX21" s="205">
        <f t="shared" ca="1" si="146"/>
        <v>0</v>
      </c>
      <c r="BY21" s="205">
        <f t="shared" ref="BY21:CF21" ca="1" si="147">IF(BY$10="","",BY$20-BX$20)</f>
        <v>0</v>
      </c>
      <c r="BZ21" s="205">
        <f t="shared" ca="1" si="147"/>
        <v>0</v>
      </c>
      <c r="CA21" s="205">
        <f t="shared" ca="1" si="147"/>
        <v>0</v>
      </c>
      <c r="CB21" s="205">
        <f t="shared" ca="1" si="147"/>
        <v>0</v>
      </c>
      <c r="CC21" s="205">
        <f t="shared" ca="1" si="147"/>
        <v>0</v>
      </c>
      <c r="CD21" s="205">
        <f t="shared" ca="1" si="147"/>
        <v>0</v>
      </c>
      <c r="CE21" s="205">
        <f t="shared" ca="1" si="147"/>
        <v>0</v>
      </c>
      <c r="CF21" s="205">
        <f t="shared" ca="1" si="147"/>
        <v>0</v>
      </c>
    </row>
    <row r="22" spans="3:84" ht="15" customHeight="1">
      <c r="C22" s="210" t="s">
        <v>349</v>
      </c>
      <c r="D22" s="194"/>
      <c r="E22" s="195"/>
      <c r="F22" s="217">
        <f t="shared" ref="F22:K26" ca="1" si="148">IF(OR(F$9="",F$10=""),"",AVERAGE(OFFSET($M22,0,F$4-1,1,F$5-F$4+1)))</f>
        <v>4.9999999999999996E-2</v>
      </c>
      <c r="G22" s="217">
        <f t="shared" ca="1" si="148"/>
        <v>4.9999999999999996E-2</v>
      </c>
      <c r="H22" s="217">
        <f t="shared" ca="1" si="148"/>
        <v>4.9999999999999996E-2</v>
      </c>
      <c r="I22" s="217">
        <f t="shared" ca="1" si="148"/>
        <v>4.9999999999999996E-2</v>
      </c>
      <c r="J22" s="217">
        <f t="shared" ca="1" si="148"/>
        <v>4.9999999999999996E-2</v>
      </c>
      <c r="K22" s="217">
        <f t="shared" ca="1" si="148"/>
        <v>4.9999999999999996E-2</v>
      </c>
      <c r="L22" s="205">
        <f>IF(L$10="","",$F$13)</f>
        <v>0.05</v>
      </c>
      <c r="M22" s="205">
        <f t="shared" ref="M22:AR22" si="149">IF(M$10="","",L$22)</f>
        <v>0.05</v>
      </c>
      <c r="N22" s="205">
        <f t="shared" si="149"/>
        <v>0.05</v>
      </c>
      <c r="O22" s="205">
        <f t="shared" si="149"/>
        <v>0.05</v>
      </c>
      <c r="P22" s="205">
        <f t="shared" si="149"/>
        <v>0.05</v>
      </c>
      <c r="Q22" s="205">
        <f t="shared" si="149"/>
        <v>0.05</v>
      </c>
      <c r="R22" s="205">
        <f t="shared" si="149"/>
        <v>0.05</v>
      </c>
      <c r="S22" s="205">
        <f t="shared" si="149"/>
        <v>0.05</v>
      </c>
      <c r="T22" s="205">
        <f t="shared" si="149"/>
        <v>0.05</v>
      </c>
      <c r="U22" s="205">
        <f t="shared" si="149"/>
        <v>0.05</v>
      </c>
      <c r="V22" s="205">
        <f t="shared" si="149"/>
        <v>0.05</v>
      </c>
      <c r="W22" s="205">
        <f t="shared" si="149"/>
        <v>0.05</v>
      </c>
      <c r="X22" s="205">
        <f t="shared" si="149"/>
        <v>0.05</v>
      </c>
      <c r="Y22" s="205">
        <f t="shared" si="149"/>
        <v>0.05</v>
      </c>
      <c r="Z22" s="205">
        <f t="shared" si="149"/>
        <v>0.05</v>
      </c>
      <c r="AA22" s="205">
        <f t="shared" si="149"/>
        <v>0.05</v>
      </c>
      <c r="AB22" s="205">
        <f t="shared" si="149"/>
        <v>0.05</v>
      </c>
      <c r="AC22" s="205">
        <f t="shared" si="149"/>
        <v>0.05</v>
      </c>
      <c r="AD22" s="205">
        <f t="shared" si="149"/>
        <v>0.05</v>
      </c>
      <c r="AE22" s="205">
        <f t="shared" si="149"/>
        <v>0.05</v>
      </c>
      <c r="AF22" s="205">
        <f t="shared" si="149"/>
        <v>0.05</v>
      </c>
      <c r="AG22" s="205">
        <f t="shared" si="149"/>
        <v>0.05</v>
      </c>
      <c r="AH22" s="205">
        <f t="shared" si="149"/>
        <v>0.05</v>
      </c>
      <c r="AI22" s="205">
        <f t="shared" si="149"/>
        <v>0.05</v>
      </c>
      <c r="AJ22" s="205">
        <f t="shared" si="149"/>
        <v>0.05</v>
      </c>
      <c r="AK22" s="205">
        <f t="shared" si="149"/>
        <v>0.05</v>
      </c>
      <c r="AL22" s="205">
        <f t="shared" si="149"/>
        <v>0.05</v>
      </c>
      <c r="AM22" s="205">
        <f t="shared" si="149"/>
        <v>0.05</v>
      </c>
      <c r="AN22" s="205">
        <f t="shared" si="149"/>
        <v>0.05</v>
      </c>
      <c r="AO22" s="205">
        <f t="shared" si="149"/>
        <v>0.05</v>
      </c>
      <c r="AP22" s="205">
        <f t="shared" si="149"/>
        <v>0.05</v>
      </c>
      <c r="AQ22" s="205">
        <f t="shared" si="149"/>
        <v>0.05</v>
      </c>
      <c r="AR22" s="205">
        <f t="shared" si="149"/>
        <v>0.05</v>
      </c>
      <c r="AS22" s="205">
        <f t="shared" ref="AS22:BX22" si="150">IF(AS$10="","",AR$22)</f>
        <v>0.05</v>
      </c>
      <c r="AT22" s="205">
        <f t="shared" si="150"/>
        <v>0.05</v>
      </c>
      <c r="AU22" s="205">
        <f t="shared" si="150"/>
        <v>0.05</v>
      </c>
      <c r="AV22" s="205">
        <f t="shared" si="150"/>
        <v>0.05</v>
      </c>
      <c r="AW22" s="205">
        <f t="shared" si="150"/>
        <v>0.05</v>
      </c>
      <c r="AX22" s="205">
        <f t="shared" si="150"/>
        <v>0.05</v>
      </c>
      <c r="AY22" s="205">
        <f t="shared" si="150"/>
        <v>0.05</v>
      </c>
      <c r="AZ22" s="205">
        <f t="shared" si="150"/>
        <v>0.05</v>
      </c>
      <c r="BA22" s="205">
        <f t="shared" si="150"/>
        <v>0.05</v>
      </c>
      <c r="BB22" s="205">
        <f t="shared" si="150"/>
        <v>0.05</v>
      </c>
      <c r="BC22" s="205">
        <f t="shared" si="150"/>
        <v>0.05</v>
      </c>
      <c r="BD22" s="205">
        <f t="shared" si="150"/>
        <v>0.05</v>
      </c>
      <c r="BE22" s="205">
        <f t="shared" si="150"/>
        <v>0.05</v>
      </c>
      <c r="BF22" s="205">
        <f t="shared" si="150"/>
        <v>0.05</v>
      </c>
      <c r="BG22" s="205">
        <f t="shared" si="150"/>
        <v>0.05</v>
      </c>
      <c r="BH22" s="205">
        <f t="shared" si="150"/>
        <v>0.05</v>
      </c>
      <c r="BI22" s="205">
        <f t="shared" si="150"/>
        <v>0.05</v>
      </c>
      <c r="BJ22" s="205">
        <f t="shared" si="150"/>
        <v>0.05</v>
      </c>
      <c r="BK22" s="205">
        <f t="shared" si="150"/>
        <v>0.05</v>
      </c>
      <c r="BL22" s="205">
        <f t="shared" si="150"/>
        <v>0.05</v>
      </c>
      <c r="BM22" s="205">
        <f t="shared" si="150"/>
        <v>0.05</v>
      </c>
      <c r="BN22" s="205">
        <f t="shared" si="150"/>
        <v>0.05</v>
      </c>
      <c r="BO22" s="205">
        <f t="shared" si="150"/>
        <v>0.05</v>
      </c>
      <c r="BP22" s="205">
        <f t="shared" si="150"/>
        <v>0.05</v>
      </c>
      <c r="BQ22" s="205">
        <f t="shared" si="150"/>
        <v>0.05</v>
      </c>
      <c r="BR22" s="205">
        <f t="shared" si="150"/>
        <v>0.05</v>
      </c>
      <c r="BS22" s="205">
        <f t="shared" si="150"/>
        <v>0.05</v>
      </c>
      <c r="BT22" s="205">
        <f t="shared" si="150"/>
        <v>0.05</v>
      </c>
      <c r="BU22" s="205">
        <f t="shared" si="150"/>
        <v>0.05</v>
      </c>
      <c r="BV22" s="205">
        <f t="shared" si="150"/>
        <v>0.05</v>
      </c>
      <c r="BW22" s="205">
        <f t="shared" si="150"/>
        <v>0.05</v>
      </c>
      <c r="BX22" s="205">
        <f t="shared" si="150"/>
        <v>0.05</v>
      </c>
      <c r="BY22" s="205">
        <f t="shared" ref="BY22:CF22" si="151">IF(BY$10="","",BX$22)</f>
        <v>0.05</v>
      </c>
      <c r="BZ22" s="205">
        <f t="shared" si="151"/>
        <v>0.05</v>
      </c>
      <c r="CA22" s="205">
        <f t="shared" si="151"/>
        <v>0.05</v>
      </c>
      <c r="CB22" s="205">
        <f t="shared" si="151"/>
        <v>0.05</v>
      </c>
      <c r="CC22" s="205">
        <f t="shared" si="151"/>
        <v>0.05</v>
      </c>
      <c r="CD22" s="205">
        <f t="shared" si="151"/>
        <v>0.05</v>
      </c>
      <c r="CE22" s="205">
        <f t="shared" si="151"/>
        <v>0.05</v>
      </c>
      <c r="CF22" s="205">
        <f t="shared" si="151"/>
        <v>0.05</v>
      </c>
    </row>
    <row r="23" spans="3:84" ht="15" customHeight="1">
      <c r="C23" s="210" t="s">
        <v>350</v>
      </c>
      <c r="D23" s="194"/>
      <c r="E23" s="195"/>
      <c r="F23" s="217">
        <f t="shared" ca="1" si="148"/>
        <v>4.9999999999999996E-2</v>
      </c>
      <c r="G23" s="217">
        <f t="shared" ca="1" si="148"/>
        <v>4.9999999999999996E-2</v>
      </c>
      <c r="H23" s="217">
        <f t="shared" ca="1" si="148"/>
        <v>4.9999999999999996E-2</v>
      </c>
      <c r="I23" s="217">
        <f t="shared" ca="1" si="148"/>
        <v>4.9999999999999996E-2</v>
      </c>
      <c r="J23" s="217">
        <f t="shared" ca="1" si="148"/>
        <v>4.9999999999999996E-2</v>
      </c>
      <c r="K23" s="217">
        <f t="shared" ca="1" si="148"/>
        <v>4.9999999999999996E-2</v>
      </c>
      <c r="M23" s="205">
        <f t="shared" ref="M23:AR23" si="152">IF(M$10="","",+M$20+M$22)</f>
        <v>0.05</v>
      </c>
      <c r="N23" s="205">
        <f t="shared" ca="1" si="152"/>
        <v>0.05</v>
      </c>
      <c r="O23" s="205">
        <f t="shared" ca="1" si="152"/>
        <v>0.05</v>
      </c>
      <c r="P23" s="205">
        <f t="shared" ca="1" si="152"/>
        <v>0.05</v>
      </c>
      <c r="Q23" s="205">
        <f t="shared" ca="1" si="152"/>
        <v>0.05</v>
      </c>
      <c r="R23" s="205">
        <f t="shared" ca="1" si="152"/>
        <v>0.05</v>
      </c>
      <c r="S23" s="205">
        <f t="shared" ca="1" si="152"/>
        <v>0.05</v>
      </c>
      <c r="T23" s="205">
        <f t="shared" ca="1" si="152"/>
        <v>0.05</v>
      </c>
      <c r="U23" s="205">
        <f t="shared" ca="1" si="152"/>
        <v>0.05</v>
      </c>
      <c r="V23" s="205">
        <f t="shared" ca="1" si="152"/>
        <v>0.05</v>
      </c>
      <c r="W23" s="205">
        <f t="shared" ca="1" si="152"/>
        <v>0.05</v>
      </c>
      <c r="X23" s="205">
        <f t="shared" ca="1" si="152"/>
        <v>0.05</v>
      </c>
      <c r="Y23" s="205">
        <f t="shared" ca="1" si="152"/>
        <v>0.05</v>
      </c>
      <c r="Z23" s="205">
        <f t="shared" ca="1" si="152"/>
        <v>0.05</v>
      </c>
      <c r="AA23" s="205">
        <f t="shared" ca="1" si="152"/>
        <v>0.05</v>
      </c>
      <c r="AB23" s="205">
        <f t="shared" ca="1" si="152"/>
        <v>0.05</v>
      </c>
      <c r="AC23" s="205">
        <f t="shared" ca="1" si="152"/>
        <v>0.05</v>
      </c>
      <c r="AD23" s="205">
        <f t="shared" ca="1" si="152"/>
        <v>0.05</v>
      </c>
      <c r="AE23" s="205">
        <f t="shared" ca="1" si="152"/>
        <v>0.05</v>
      </c>
      <c r="AF23" s="205">
        <f t="shared" ca="1" si="152"/>
        <v>0.05</v>
      </c>
      <c r="AG23" s="205">
        <f t="shared" ca="1" si="152"/>
        <v>0.05</v>
      </c>
      <c r="AH23" s="205">
        <f t="shared" ca="1" si="152"/>
        <v>0.05</v>
      </c>
      <c r="AI23" s="205">
        <f t="shared" ca="1" si="152"/>
        <v>0.05</v>
      </c>
      <c r="AJ23" s="205">
        <f t="shared" ca="1" si="152"/>
        <v>0.05</v>
      </c>
      <c r="AK23" s="205">
        <f t="shared" ca="1" si="152"/>
        <v>0.05</v>
      </c>
      <c r="AL23" s="205">
        <f t="shared" ca="1" si="152"/>
        <v>0.05</v>
      </c>
      <c r="AM23" s="205">
        <f t="shared" ca="1" si="152"/>
        <v>0.05</v>
      </c>
      <c r="AN23" s="205">
        <f t="shared" ca="1" si="152"/>
        <v>0.05</v>
      </c>
      <c r="AO23" s="205">
        <f t="shared" ca="1" si="152"/>
        <v>0.05</v>
      </c>
      <c r="AP23" s="205">
        <f t="shared" ca="1" si="152"/>
        <v>0.05</v>
      </c>
      <c r="AQ23" s="205">
        <f t="shared" ca="1" si="152"/>
        <v>0.05</v>
      </c>
      <c r="AR23" s="205">
        <f t="shared" ca="1" si="152"/>
        <v>0.05</v>
      </c>
      <c r="AS23" s="205">
        <f t="shared" ref="AS23:BX23" ca="1" si="153">IF(AS$10="","",+AS$20+AS$22)</f>
        <v>0.05</v>
      </c>
      <c r="AT23" s="205">
        <f t="shared" ca="1" si="153"/>
        <v>0.05</v>
      </c>
      <c r="AU23" s="205">
        <f t="shared" ca="1" si="153"/>
        <v>0.05</v>
      </c>
      <c r="AV23" s="205">
        <f t="shared" ca="1" si="153"/>
        <v>0.05</v>
      </c>
      <c r="AW23" s="205">
        <f t="shared" ca="1" si="153"/>
        <v>0.05</v>
      </c>
      <c r="AX23" s="205">
        <f t="shared" ca="1" si="153"/>
        <v>0.05</v>
      </c>
      <c r="AY23" s="205">
        <f t="shared" ca="1" si="153"/>
        <v>0.05</v>
      </c>
      <c r="AZ23" s="205">
        <f t="shared" ca="1" si="153"/>
        <v>0.05</v>
      </c>
      <c r="BA23" s="205">
        <f t="shared" ca="1" si="153"/>
        <v>0.05</v>
      </c>
      <c r="BB23" s="205">
        <f t="shared" ca="1" si="153"/>
        <v>0.05</v>
      </c>
      <c r="BC23" s="205">
        <f t="shared" ca="1" si="153"/>
        <v>0.05</v>
      </c>
      <c r="BD23" s="205">
        <f t="shared" ca="1" si="153"/>
        <v>0.05</v>
      </c>
      <c r="BE23" s="205">
        <f t="shared" ca="1" si="153"/>
        <v>0.05</v>
      </c>
      <c r="BF23" s="205">
        <f t="shared" ca="1" si="153"/>
        <v>0.05</v>
      </c>
      <c r="BG23" s="205">
        <f t="shared" ca="1" si="153"/>
        <v>0.05</v>
      </c>
      <c r="BH23" s="205">
        <f t="shared" ca="1" si="153"/>
        <v>0.05</v>
      </c>
      <c r="BI23" s="205">
        <f t="shared" ca="1" si="153"/>
        <v>0.05</v>
      </c>
      <c r="BJ23" s="205">
        <f t="shared" ca="1" si="153"/>
        <v>0.05</v>
      </c>
      <c r="BK23" s="205">
        <f t="shared" ca="1" si="153"/>
        <v>0.05</v>
      </c>
      <c r="BL23" s="205">
        <f t="shared" ca="1" si="153"/>
        <v>0.05</v>
      </c>
      <c r="BM23" s="205">
        <f t="shared" ca="1" si="153"/>
        <v>0.05</v>
      </c>
      <c r="BN23" s="205">
        <f t="shared" ca="1" si="153"/>
        <v>0.05</v>
      </c>
      <c r="BO23" s="205">
        <f t="shared" ca="1" si="153"/>
        <v>0.05</v>
      </c>
      <c r="BP23" s="205">
        <f t="shared" ca="1" si="153"/>
        <v>0.05</v>
      </c>
      <c r="BQ23" s="205">
        <f t="shared" ca="1" si="153"/>
        <v>0.05</v>
      </c>
      <c r="BR23" s="205">
        <f t="shared" ca="1" si="153"/>
        <v>0.05</v>
      </c>
      <c r="BS23" s="205">
        <f t="shared" ca="1" si="153"/>
        <v>0.05</v>
      </c>
      <c r="BT23" s="205">
        <f t="shared" ca="1" si="153"/>
        <v>0.05</v>
      </c>
      <c r="BU23" s="205">
        <f t="shared" ca="1" si="153"/>
        <v>0.05</v>
      </c>
      <c r="BV23" s="205">
        <f t="shared" ca="1" si="153"/>
        <v>0.05</v>
      </c>
      <c r="BW23" s="205">
        <f t="shared" ca="1" si="153"/>
        <v>0.05</v>
      </c>
      <c r="BX23" s="205">
        <f t="shared" ca="1" si="153"/>
        <v>0.05</v>
      </c>
      <c r="BY23" s="205">
        <f t="shared" ref="BY23:CF23" ca="1" si="154">IF(BY$10="","",+BY$20+BY$22)</f>
        <v>0.05</v>
      </c>
      <c r="BZ23" s="205">
        <f t="shared" ca="1" si="154"/>
        <v>0.05</v>
      </c>
      <c r="CA23" s="205">
        <f t="shared" ca="1" si="154"/>
        <v>0.05</v>
      </c>
      <c r="CB23" s="205">
        <f t="shared" ca="1" si="154"/>
        <v>0.05</v>
      </c>
      <c r="CC23" s="205">
        <f t="shared" ca="1" si="154"/>
        <v>0.05</v>
      </c>
      <c r="CD23" s="205">
        <f t="shared" ca="1" si="154"/>
        <v>0.05</v>
      </c>
      <c r="CE23" s="205">
        <f t="shared" ca="1" si="154"/>
        <v>0.05</v>
      </c>
      <c r="CF23" s="205">
        <f t="shared" ca="1" si="154"/>
        <v>0.05</v>
      </c>
    </row>
    <row r="24" spans="3:84" ht="15" customHeight="1">
      <c r="C24" s="210" t="s">
        <v>351</v>
      </c>
      <c r="D24" s="194"/>
      <c r="E24" s="195"/>
      <c r="F24" s="217">
        <f t="shared" ca="1" si="148"/>
        <v>5.0694444444444452E-2</v>
      </c>
      <c r="G24" s="217">
        <f t="shared" ca="1" si="148"/>
        <v>5.0694444444444452E-2</v>
      </c>
      <c r="H24" s="217">
        <f t="shared" ca="1" si="148"/>
        <v>5.0694444444444452E-2</v>
      </c>
      <c r="I24" s="217">
        <f t="shared" ca="1" si="148"/>
        <v>5.0694444444444452E-2</v>
      </c>
      <c r="J24" s="217">
        <f t="shared" ca="1" si="148"/>
        <v>5.0694444444444452E-2</v>
      </c>
      <c r="K24" s="217">
        <f t="shared" ca="1" si="148"/>
        <v>5.0694444444444452E-2</v>
      </c>
      <c r="M24" s="205">
        <f t="shared" ref="M24:AR24" si="155">IF(M$10="","",+M$23/360*365)</f>
        <v>5.0694444444444445E-2</v>
      </c>
      <c r="N24" s="205">
        <f t="shared" ca="1" si="155"/>
        <v>5.0694444444444445E-2</v>
      </c>
      <c r="O24" s="205">
        <f t="shared" ca="1" si="155"/>
        <v>5.0694444444444445E-2</v>
      </c>
      <c r="P24" s="205">
        <f t="shared" ca="1" si="155"/>
        <v>5.0694444444444445E-2</v>
      </c>
      <c r="Q24" s="205">
        <f t="shared" ca="1" si="155"/>
        <v>5.0694444444444445E-2</v>
      </c>
      <c r="R24" s="205">
        <f t="shared" ca="1" si="155"/>
        <v>5.0694444444444445E-2</v>
      </c>
      <c r="S24" s="205">
        <f t="shared" ca="1" si="155"/>
        <v>5.0694444444444445E-2</v>
      </c>
      <c r="T24" s="205">
        <f t="shared" ca="1" si="155"/>
        <v>5.0694444444444445E-2</v>
      </c>
      <c r="U24" s="205">
        <f t="shared" ca="1" si="155"/>
        <v>5.0694444444444445E-2</v>
      </c>
      <c r="V24" s="205">
        <f t="shared" ca="1" si="155"/>
        <v>5.0694444444444445E-2</v>
      </c>
      <c r="W24" s="205">
        <f t="shared" ca="1" si="155"/>
        <v>5.0694444444444445E-2</v>
      </c>
      <c r="X24" s="205">
        <f t="shared" ca="1" si="155"/>
        <v>5.0694444444444445E-2</v>
      </c>
      <c r="Y24" s="205">
        <f t="shared" ca="1" si="155"/>
        <v>5.0694444444444445E-2</v>
      </c>
      <c r="Z24" s="205">
        <f t="shared" ca="1" si="155"/>
        <v>5.0694444444444445E-2</v>
      </c>
      <c r="AA24" s="205">
        <f t="shared" ca="1" si="155"/>
        <v>5.0694444444444445E-2</v>
      </c>
      <c r="AB24" s="205">
        <f t="shared" ca="1" si="155"/>
        <v>5.0694444444444445E-2</v>
      </c>
      <c r="AC24" s="205">
        <f t="shared" ca="1" si="155"/>
        <v>5.0694444444444445E-2</v>
      </c>
      <c r="AD24" s="205">
        <f t="shared" ca="1" si="155"/>
        <v>5.0694444444444445E-2</v>
      </c>
      <c r="AE24" s="205">
        <f t="shared" ca="1" si="155"/>
        <v>5.0694444444444445E-2</v>
      </c>
      <c r="AF24" s="205">
        <f t="shared" ca="1" si="155"/>
        <v>5.0694444444444445E-2</v>
      </c>
      <c r="AG24" s="205">
        <f t="shared" ca="1" si="155"/>
        <v>5.0694444444444445E-2</v>
      </c>
      <c r="AH24" s="205">
        <f t="shared" ca="1" si="155"/>
        <v>5.0694444444444445E-2</v>
      </c>
      <c r="AI24" s="205">
        <f t="shared" ca="1" si="155"/>
        <v>5.0694444444444445E-2</v>
      </c>
      <c r="AJ24" s="205">
        <f t="shared" ca="1" si="155"/>
        <v>5.0694444444444445E-2</v>
      </c>
      <c r="AK24" s="205">
        <f t="shared" ca="1" si="155"/>
        <v>5.0694444444444445E-2</v>
      </c>
      <c r="AL24" s="205">
        <f t="shared" ca="1" si="155"/>
        <v>5.0694444444444445E-2</v>
      </c>
      <c r="AM24" s="205">
        <f t="shared" ca="1" si="155"/>
        <v>5.0694444444444445E-2</v>
      </c>
      <c r="AN24" s="205">
        <f t="shared" ca="1" si="155"/>
        <v>5.0694444444444445E-2</v>
      </c>
      <c r="AO24" s="205">
        <f t="shared" ca="1" si="155"/>
        <v>5.0694444444444445E-2</v>
      </c>
      <c r="AP24" s="205">
        <f t="shared" ca="1" si="155"/>
        <v>5.0694444444444445E-2</v>
      </c>
      <c r="AQ24" s="205">
        <f t="shared" ca="1" si="155"/>
        <v>5.0694444444444445E-2</v>
      </c>
      <c r="AR24" s="205">
        <f t="shared" ca="1" si="155"/>
        <v>5.0694444444444445E-2</v>
      </c>
      <c r="AS24" s="205">
        <f t="shared" ref="AS24:BX24" ca="1" si="156">IF(AS$10="","",+AS$23/360*365)</f>
        <v>5.0694444444444445E-2</v>
      </c>
      <c r="AT24" s="205">
        <f t="shared" ca="1" si="156"/>
        <v>5.0694444444444445E-2</v>
      </c>
      <c r="AU24" s="205">
        <f t="shared" ca="1" si="156"/>
        <v>5.0694444444444445E-2</v>
      </c>
      <c r="AV24" s="205">
        <f t="shared" ca="1" si="156"/>
        <v>5.0694444444444445E-2</v>
      </c>
      <c r="AW24" s="205">
        <f t="shared" ca="1" si="156"/>
        <v>5.0694444444444445E-2</v>
      </c>
      <c r="AX24" s="205">
        <f t="shared" ca="1" si="156"/>
        <v>5.0694444444444445E-2</v>
      </c>
      <c r="AY24" s="205">
        <f t="shared" ca="1" si="156"/>
        <v>5.0694444444444445E-2</v>
      </c>
      <c r="AZ24" s="205">
        <f t="shared" ca="1" si="156"/>
        <v>5.0694444444444445E-2</v>
      </c>
      <c r="BA24" s="205">
        <f t="shared" ca="1" si="156"/>
        <v>5.0694444444444445E-2</v>
      </c>
      <c r="BB24" s="205">
        <f t="shared" ca="1" si="156"/>
        <v>5.0694444444444445E-2</v>
      </c>
      <c r="BC24" s="205">
        <f t="shared" ca="1" si="156"/>
        <v>5.0694444444444445E-2</v>
      </c>
      <c r="BD24" s="205">
        <f t="shared" ca="1" si="156"/>
        <v>5.0694444444444445E-2</v>
      </c>
      <c r="BE24" s="205">
        <f t="shared" ca="1" si="156"/>
        <v>5.0694444444444445E-2</v>
      </c>
      <c r="BF24" s="205">
        <f t="shared" ca="1" si="156"/>
        <v>5.0694444444444445E-2</v>
      </c>
      <c r="BG24" s="205">
        <f t="shared" ca="1" si="156"/>
        <v>5.0694444444444445E-2</v>
      </c>
      <c r="BH24" s="205">
        <f t="shared" ca="1" si="156"/>
        <v>5.0694444444444445E-2</v>
      </c>
      <c r="BI24" s="205">
        <f t="shared" ca="1" si="156"/>
        <v>5.0694444444444445E-2</v>
      </c>
      <c r="BJ24" s="205">
        <f t="shared" ca="1" si="156"/>
        <v>5.0694444444444445E-2</v>
      </c>
      <c r="BK24" s="205">
        <f t="shared" ca="1" si="156"/>
        <v>5.0694444444444445E-2</v>
      </c>
      <c r="BL24" s="205">
        <f t="shared" ca="1" si="156"/>
        <v>5.0694444444444445E-2</v>
      </c>
      <c r="BM24" s="205">
        <f t="shared" ca="1" si="156"/>
        <v>5.0694444444444445E-2</v>
      </c>
      <c r="BN24" s="205">
        <f t="shared" ca="1" si="156"/>
        <v>5.0694444444444445E-2</v>
      </c>
      <c r="BO24" s="205">
        <f t="shared" ca="1" si="156"/>
        <v>5.0694444444444445E-2</v>
      </c>
      <c r="BP24" s="205">
        <f t="shared" ca="1" si="156"/>
        <v>5.0694444444444445E-2</v>
      </c>
      <c r="BQ24" s="205">
        <f t="shared" ca="1" si="156"/>
        <v>5.0694444444444445E-2</v>
      </c>
      <c r="BR24" s="205">
        <f t="shared" ca="1" si="156"/>
        <v>5.0694444444444445E-2</v>
      </c>
      <c r="BS24" s="205">
        <f t="shared" ca="1" si="156"/>
        <v>5.0694444444444445E-2</v>
      </c>
      <c r="BT24" s="205">
        <f t="shared" ca="1" si="156"/>
        <v>5.0694444444444445E-2</v>
      </c>
      <c r="BU24" s="205">
        <f t="shared" ca="1" si="156"/>
        <v>5.0694444444444445E-2</v>
      </c>
      <c r="BV24" s="205">
        <f t="shared" ca="1" si="156"/>
        <v>5.0694444444444445E-2</v>
      </c>
      <c r="BW24" s="205">
        <f t="shared" ca="1" si="156"/>
        <v>5.0694444444444445E-2</v>
      </c>
      <c r="BX24" s="205">
        <f t="shared" ca="1" si="156"/>
        <v>5.0694444444444445E-2</v>
      </c>
      <c r="BY24" s="205">
        <f t="shared" ref="BY24:CF24" ca="1" si="157">IF(BY$10="","",+BY$23/360*365)</f>
        <v>5.0694444444444445E-2</v>
      </c>
      <c r="BZ24" s="205">
        <f t="shared" ca="1" si="157"/>
        <v>5.0694444444444445E-2</v>
      </c>
      <c r="CA24" s="205">
        <f t="shared" ca="1" si="157"/>
        <v>5.0694444444444445E-2</v>
      </c>
      <c r="CB24" s="205">
        <f t="shared" ca="1" si="157"/>
        <v>5.0694444444444445E-2</v>
      </c>
      <c r="CC24" s="205">
        <f t="shared" ca="1" si="157"/>
        <v>5.0694444444444445E-2</v>
      </c>
      <c r="CD24" s="205">
        <f t="shared" ca="1" si="157"/>
        <v>5.0694444444444445E-2</v>
      </c>
      <c r="CE24" s="205">
        <f t="shared" ca="1" si="157"/>
        <v>5.0694444444444445E-2</v>
      </c>
      <c r="CF24" s="205">
        <f t="shared" ca="1" si="157"/>
        <v>5.0694444444444445E-2</v>
      </c>
    </row>
    <row r="25" spans="3:84" ht="15" customHeight="1">
      <c r="C25" s="210" t="s">
        <v>329</v>
      </c>
      <c r="D25" s="194"/>
      <c r="E25" s="195"/>
      <c r="F25" s="217">
        <f t="shared" ca="1" si="148"/>
        <v>5.116189788173342E-2</v>
      </c>
      <c r="G25" s="217">
        <f t="shared" ca="1" si="148"/>
        <v>5.116189788173342E-2</v>
      </c>
      <c r="H25" s="217">
        <f t="shared" ca="1" si="148"/>
        <v>5.116189788173342E-2</v>
      </c>
      <c r="I25" s="217">
        <f t="shared" ca="1" si="148"/>
        <v>5.116189788173342E-2</v>
      </c>
      <c r="J25" s="217">
        <f t="shared" ca="1" si="148"/>
        <v>5.116189788173342E-2</v>
      </c>
      <c r="K25" s="217">
        <f t="shared" ca="1" si="148"/>
        <v>5.116189788173342E-2</v>
      </c>
      <c r="M25" s="205">
        <f t="shared" ref="M25:AR25" si="158">IF(M$10="","",(M$23/12+1)^12-1)</f>
        <v>5.116189788173342E-2</v>
      </c>
      <c r="N25" s="205">
        <f t="shared" ca="1" si="158"/>
        <v>5.116189788173342E-2</v>
      </c>
      <c r="O25" s="205">
        <f t="shared" ca="1" si="158"/>
        <v>5.116189788173342E-2</v>
      </c>
      <c r="P25" s="205">
        <f t="shared" ca="1" si="158"/>
        <v>5.116189788173342E-2</v>
      </c>
      <c r="Q25" s="205">
        <f t="shared" ca="1" si="158"/>
        <v>5.116189788173342E-2</v>
      </c>
      <c r="R25" s="205">
        <f t="shared" ca="1" si="158"/>
        <v>5.116189788173342E-2</v>
      </c>
      <c r="S25" s="205">
        <f t="shared" ca="1" si="158"/>
        <v>5.116189788173342E-2</v>
      </c>
      <c r="T25" s="205">
        <f t="shared" ca="1" si="158"/>
        <v>5.116189788173342E-2</v>
      </c>
      <c r="U25" s="205">
        <f t="shared" ca="1" si="158"/>
        <v>5.116189788173342E-2</v>
      </c>
      <c r="V25" s="205">
        <f t="shared" ca="1" si="158"/>
        <v>5.116189788173342E-2</v>
      </c>
      <c r="W25" s="205">
        <f t="shared" ca="1" si="158"/>
        <v>5.116189788173342E-2</v>
      </c>
      <c r="X25" s="205">
        <f t="shared" ca="1" si="158"/>
        <v>5.116189788173342E-2</v>
      </c>
      <c r="Y25" s="205">
        <f t="shared" ca="1" si="158"/>
        <v>5.116189788173342E-2</v>
      </c>
      <c r="Z25" s="205">
        <f t="shared" ca="1" si="158"/>
        <v>5.116189788173342E-2</v>
      </c>
      <c r="AA25" s="205">
        <f t="shared" ca="1" si="158"/>
        <v>5.116189788173342E-2</v>
      </c>
      <c r="AB25" s="205">
        <f t="shared" ca="1" si="158"/>
        <v>5.116189788173342E-2</v>
      </c>
      <c r="AC25" s="205">
        <f t="shared" ca="1" si="158"/>
        <v>5.116189788173342E-2</v>
      </c>
      <c r="AD25" s="205">
        <f t="shared" ca="1" si="158"/>
        <v>5.116189788173342E-2</v>
      </c>
      <c r="AE25" s="205">
        <f t="shared" ca="1" si="158"/>
        <v>5.116189788173342E-2</v>
      </c>
      <c r="AF25" s="205">
        <f t="shared" ca="1" si="158"/>
        <v>5.116189788173342E-2</v>
      </c>
      <c r="AG25" s="205">
        <f t="shared" ca="1" si="158"/>
        <v>5.116189788173342E-2</v>
      </c>
      <c r="AH25" s="205">
        <f t="shared" ca="1" si="158"/>
        <v>5.116189788173342E-2</v>
      </c>
      <c r="AI25" s="205">
        <f t="shared" ca="1" si="158"/>
        <v>5.116189788173342E-2</v>
      </c>
      <c r="AJ25" s="205">
        <f t="shared" ca="1" si="158"/>
        <v>5.116189788173342E-2</v>
      </c>
      <c r="AK25" s="205">
        <f t="shared" ca="1" si="158"/>
        <v>5.116189788173342E-2</v>
      </c>
      <c r="AL25" s="205">
        <f t="shared" ca="1" si="158"/>
        <v>5.116189788173342E-2</v>
      </c>
      <c r="AM25" s="205">
        <f t="shared" ca="1" si="158"/>
        <v>5.116189788173342E-2</v>
      </c>
      <c r="AN25" s="205">
        <f t="shared" ca="1" si="158"/>
        <v>5.116189788173342E-2</v>
      </c>
      <c r="AO25" s="205">
        <f t="shared" ca="1" si="158"/>
        <v>5.116189788173342E-2</v>
      </c>
      <c r="AP25" s="205">
        <f t="shared" ca="1" si="158"/>
        <v>5.116189788173342E-2</v>
      </c>
      <c r="AQ25" s="205">
        <f t="shared" ca="1" si="158"/>
        <v>5.116189788173342E-2</v>
      </c>
      <c r="AR25" s="205">
        <f t="shared" ca="1" si="158"/>
        <v>5.116189788173342E-2</v>
      </c>
      <c r="AS25" s="205">
        <f t="shared" ref="AS25:BX25" ca="1" si="159">IF(AS$10="","",(AS$23/12+1)^12-1)</f>
        <v>5.116189788173342E-2</v>
      </c>
      <c r="AT25" s="205">
        <f t="shared" ca="1" si="159"/>
        <v>5.116189788173342E-2</v>
      </c>
      <c r="AU25" s="205">
        <f t="shared" ca="1" si="159"/>
        <v>5.116189788173342E-2</v>
      </c>
      <c r="AV25" s="205">
        <f t="shared" ca="1" si="159"/>
        <v>5.116189788173342E-2</v>
      </c>
      <c r="AW25" s="205">
        <f t="shared" ca="1" si="159"/>
        <v>5.116189788173342E-2</v>
      </c>
      <c r="AX25" s="205">
        <f t="shared" ca="1" si="159"/>
        <v>5.116189788173342E-2</v>
      </c>
      <c r="AY25" s="205">
        <f t="shared" ca="1" si="159"/>
        <v>5.116189788173342E-2</v>
      </c>
      <c r="AZ25" s="205">
        <f t="shared" ca="1" si="159"/>
        <v>5.116189788173342E-2</v>
      </c>
      <c r="BA25" s="205">
        <f t="shared" ca="1" si="159"/>
        <v>5.116189788173342E-2</v>
      </c>
      <c r="BB25" s="205">
        <f t="shared" ca="1" si="159"/>
        <v>5.116189788173342E-2</v>
      </c>
      <c r="BC25" s="205">
        <f t="shared" ca="1" si="159"/>
        <v>5.116189788173342E-2</v>
      </c>
      <c r="BD25" s="205">
        <f t="shared" ca="1" si="159"/>
        <v>5.116189788173342E-2</v>
      </c>
      <c r="BE25" s="205">
        <f t="shared" ca="1" si="159"/>
        <v>5.116189788173342E-2</v>
      </c>
      <c r="BF25" s="205">
        <f t="shared" ca="1" si="159"/>
        <v>5.116189788173342E-2</v>
      </c>
      <c r="BG25" s="205">
        <f t="shared" ca="1" si="159"/>
        <v>5.116189788173342E-2</v>
      </c>
      <c r="BH25" s="205">
        <f t="shared" ca="1" si="159"/>
        <v>5.116189788173342E-2</v>
      </c>
      <c r="BI25" s="205">
        <f t="shared" ca="1" si="159"/>
        <v>5.116189788173342E-2</v>
      </c>
      <c r="BJ25" s="205">
        <f t="shared" ca="1" si="159"/>
        <v>5.116189788173342E-2</v>
      </c>
      <c r="BK25" s="205">
        <f t="shared" ca="1" si="159"/>
        <v>5.116189788173342E-2</v>
      </c>
      <c r="BL25" s="205">
        <f t="shared" ca="1" si="159"/>
        <v>5.116189788173342E-2</v>
      </c>
      <c r="BM25" s="205">
        <f t="shared" ca="1" si="159"/>
        <v>5.116189788173342E-2</v>
      </c>
      <c r="BN25" s="205">
        <f t="shared" ca="1" si="159"/>
        <v>5.116189788173342E-2</v>
      </c>
      <c r="BO25" s="205">
        <f t="shared" ca="1" si="159"/>
        <v>5.116189788173342E-2</v>
      </c>
      <c r="BP25" s="205">
        <f t="shared" ca="1" si="159"/>
        <v>5.116189788173342E-2</v>
      </c>
      <c r="BQ25" s="205">
        <f t="shared" ca="1" si="159"/>
        <v>5.116189788173342E-2</v>
      </c>
      <c r="BR25" s="205">
        <f t="shared" ca="1" si="159"/>
        <v>5.116189788173342E-2</v>
      </c>
      <c r="BS25" s="205">
        <f t="shared" ca="1" si="159"/>
        <v>5.116189788173342E-2</v>
      </c>
      <c r="BT25" s="205">
        <f t="shared" ca="1" si="159"/>
        <v>5.116189788173342E-2</v>
      </c>
      <c r="BU25" s="205">
        <f t="shared" ca="1" si="159"/>
        <v>5.116189788173342E-2</v>
      </c>
      <c r="BV25" s="205">
        <f t="shared" ca="1" si="159"/>
        <v>5.116189788173342E-2</v>
      </c>
      <c r="BW25" s="205">
        <f t="shared" ca="1" si="159"/>
        <v>5.116189788173342E-2</v>
      </c>
      <c r="BX25" s="205">
        <f t="shared" ca="1" si="159"/>
        <v>5.116189788173342E-2</v>
      </c>
      <c r="BY25" s="205">
        <f t="shared" ref="BY25:CF25" ca="1" si="160">IF(BY$10="","",(BY$23/12+1)^12-1)</f>
        <v>5.116189788173342E-2</v>
      </c>
      <c r="BZ25" s="205">
        <f t="shared" ca="1" si="160"/>
        <v>5.116189788173342E-2</v>
      </c>
      <c r="CA25" s="205">
        <f t="shared" ca="1" si="160"/>
        <v>5.116189788173342E-2</v>
      </c>
      <c r="CB25" s="205">
        <f t="shared" ca="1" si="160"/>
        <v>5.116189788173342E-2</v>
      </c>
      <c r="CC25" s="205">
        <f t="shared" ca="1" si="160"/>
        <v>5.116189788173342E-2</v>
      </c>
      <c r="CD25" s="205">
        <f t="shared" ca="1" si="160"/>
        <v>5.116189788173342E-2</v>
      </c>
      <c r="CE25" s="205">
        <f t="shared" ca="1" si="160"/>
        <v>5.116189788173342E-2</v>
      </c>
      <c r="CF25" s="205">
        <f t="shared" ca="1" si="160"/>
        <v>5.116189788173342E-2</v>
      </c>
    </row>
    <row r="26" spans="3:84" ht="15" customHeight="1">
      <c r="C26" s="210" t="s">
        <v>330</v>
      </c>
      <c r="D26" s="194"/>
      <c r="E26" s="195"/>
      <c r="F26" s="217">
        <f t="shared" ca="1" si="148"/>
        <v>5.1872479796757499E-2</v>
      </c>
      <c r="G26" s="217">
        <f t="shared" ca="1" si="148"/>
        <v>5.1872479796757499E-2</v>
      </c>
      <c r="H26" s="217">
        <f t="shared" ca="1" si="148"/>
        <v>5.1872479796757499E-2</v>
      </c>
      <c r="I26" s="217">
        <f t="shared" ca="1" si="148"/>
        <v>5.1872479796757499E-2</v>
      </c>
      <c r="J26" s="217">
        <f t="shared" ca="1" si="148"/>
        <v>5.1872479796757499E-2</v>
      </c>
      <c r="K26" s="217">
        <f t="shared" ca="1" si="148"/>
        <v>5.1872479796757499E-2</v>
      </c>
      <c r="M26" s="205">
        <f t="shared" ref="M26:AR26" si="161">IF(M$10="","",M$25/360*365)</f>
        <v>5.1872479796757499E-2</v>
      </c>
      <c r="N26" s="205">
        <f t="shared" ca="1" si="161"/>
        <v>5.1872479796757499E-2</v>
      </c>
      <c r="O26" s="205">
        <f t="shared" ca="1" si="161"/>
        <v>5.1872479796757499E-2</v>
      </c>
      <c r="P26" s="205">
        <f t="shared" ca="1" si="161"/>
        <v>5.1872479796757499E-2</v>
      </c>
      <c r="Q26" s="205">
        <f t="shared" ca="1" si="161"/>
        <v>5.1872479796757499E-2</v>
      </c>
      <c r="R26" s="205">
        <f t="shared" ca="1" si="161"/>
        <v>5.1872479796757499E-2</v>
      </c>
      <c r="S26" s="205">
        <f t="shared" ca="1" si="161"/>
        <v>5.1872479796757499E-2</v>
      </c>
      <c r="T26" s="205">
        <f t="shared" ca="1" si="161"/>
        <v>5.1872479796757499E-2</v>
      </c>
      <c r="U26" s="205">
        <f t="shared" ca="1" si="161"/>
        <v>5.1872479796757499E-2</v>
      </c>
      <c r="V26" s="205">
        <f t="shared" ca="1" si="161"/>
        <v>5.1872479796757499E-2</v>
      </c>
      <c r="W26" s="205">
        <f t="shared" ca="1" si="161"/>
        <v>5.1872479796757499E-2</v>
      </c>
      <c r="X26" s="205">
        <f t="shared" ca="1" si="161"/>
        <v>5.1872479796757499E-2</v>
      </c>
      <c r="Y26" s="205">
        <f t="shared" ca="1" si="161"/>
        <v>5.1872479796757499E-2</v>
      </c>
      <c r="Z26" s="205">
        <f t="shared" ca="1" si="161"/>
        <v>5.1872479796757499E-2</v>
      </c>
      <c r="AA26" s="205">
        <f t="shared" ca="1" si="161"/>
        <v>5.1872479796757499E-2</v>
      </c>
      <c r="AB26" s="205">
        <f t="shared" ca="1" si="161"/>
        <v>5.1872479796757499E-2</v>
      </c>
      <c r="AC26" s="205">
        <f t="shared" ca="1" si="161"/>
        <v>5.1872479796757499E-2</v>
      </c>
      <c r="AD26" s="205">
        <f t="shared" ca="1" si="161"/>
        <v>5.1872479796757499E-2</v>
      </c>
      <c r="AE26" s="205">
        <f t="shared" ca="1" si="161"/>
        <v>5.1872479796757499E-2</v>
      </c>
      <c r="AF26" s="205">
        <f t="shared" ca="1" si="161"/>
        <v>5.1872479796757499E-2</v>
      </c>
      <c r="AG26" s="205">
        <f t="shared" ca="1" si="161"/>
        <v>5.1872479796757499E-2</v>
      </c>
      <c r="AH26" s="205">
        <f t="shared" ca="1" si="161"/>
        <v>5.1872479796757499E-2</v>
      </c>
      <c r="AI26" s="205">
        <f t="shared" ca="1" si="161"/>
        <v>5.1872479796757499E-2</v>
      </c>
      <c r="AJ26" s="205">
        <f t="shared" ca="1" si="161"/>
        <v>5.1872479796757499E-2</v>
      </c>
      <c r="AK26" s="205">
        <f t="shared" ca="1" si="161"/>
        <v>5.1872479796757499E-2</v>
      </c>
      <c r="AL26" s="205">
        <f t="shared" ca="1" si="161"/>
        <v>5.1872479796757499E-2</v>
      </c>
      <c r="AM26" s="205">
        <f t="shared" ca="1" si="161"/>
        <v>5.1872479796757499E-2</v>
      </c>
      <c r="AN26" s="205">
        <f t="shared" ca="1" si="161"/>
        <v>5.1872479796757499E-2</v>
      </c>
      <c r="AO26" s="205">
        <f t="shared" ca="1" si="161"/>
        <v>5.1872479796757499E-2</v>
      </c>
      <c r="AP26" s="205">
        <f t="shared" ca="1" si="161"/>
        <v>5.1872479796757499E-2</v>
      </c>
      <c r="AQ26" s="205">
        <f t="shared" ca="1" si="161"/>
        <v>5.1872479796757499E-2</v>
      </c>
      <c r="AR26" s="205">
        <f t="shared" ca="1" si="161"/>
        <v>5.1872479796757499E-2</v>
      </c>
      <c r="AS26" s="205">
        <f t="shared" ref="AS26:BX26" ca="1" si="162">IF(AS$10="","",AS$25/360*365)</f>
        <v>5.1872479796757499E-2</v>
      </c>
      <c r="AT26" s="205">
        <f t="shared" ca="1" si="162"/>
        <v>5.1872479796757499E-2</v>
      </c>
      <c r="AU26" s="205">
        <f t="shared" ca="1" si="162"/>
        <v>5.1872479796757499E-2</v>
      </c>
      <c r="AV26" s="205">
        <f t="shared" ca="1" si="162"/>
        <v>5.1872479796757499E-2</v>
      </c>
      <c r="AW26" s="205">
        <f t="shared" ca="1" si="162"/>
        <v>5.1872479796757499E-2</v>
      </c>
      <c r="AX26" s="205">
        <f t="shared" ca="1" si="162"/>
        <v>5.1872479796757499E-2</v>
      </c>
      <c r="AY26" s="205">
        <f t="shared" ca="1" si="162"/>
        <v>5.1872479796757499E-2</v>
      </c>
      <c r="AZ26" s="205">
        <f t="shared" ca="1" si="162"/>
        <v>5.1872479796757499E-2</v>
      </c>
      <c r="BA26" s="205">
        <f t="shared" ca="1" si="162"/>
        <v>5.1872479796757499E-2</v>
      </c>
      <c r="BB26" s="205">
        <f t="shared" ca="1" si="162"/>
        <v>5.1872479796757499E-2</v>
      </c>
      <c r="BC26" s="205">
        <f t="shared" ca="1" si="162"/>
        <v>5.1872479796757499E-2</v>
      </c>
      <c r="BD26" s="205">
        <f t="shared" ca="1" si="162"/>
        <v>5.1872479796757499E-2</v>
      </c>
      <c r="BE26" s="205">
        <f t="shared" ca="1" si="162"/>
        <v>5.1872479796757499E-2</v>
      </c>
      <c r="BF26" s="205">
        <f t="shared" ca="1" si="162"/>
        <v>5.1872479796757499E-2</v>
      </c>
      <c r="BG26" s="205">
        <f t="shared" ca="1" si="162"/>
        <v>5.1872479796757499E-2</v>
      </c>
      <c r="BH26" s="205">
        <f t="shared" ca="1" si="162"/>
        <v>5.1872479796757499E-2</v>
      </c>
      <c r="BI26" s="205">
        <f t="shared" ca="1" si="162"/>
        <v>5.1872479796757499E-2</v>
      </c>
      <c r="BJ26" s="205">
        <f t="shared" ca="1" si="162"/>
        <v>5.1872479796757499E-2</v>
      </c>
      <c r="BK26" s="205">
        <f t="shared" ca="1" si="162"/>
        <v>5.1872479796757499E-2</v>
      </c>
      <c r="BL26" s="205">
        <f t="shared" ca="1" si="162"/>
        <v>5.1872479796757499E-2</v>
      </c>
      <c r="BM26" s="205">
        <f t="shared" ca="1" si="162"/>
        <v>5.1872479796757499E-2</v>
      </c>
      <c r="BN26" s="205">
        <f t="shared" ca="1" si="162"/>
        <v>5.1872479796757499E-2</v>
      </c>
      <c r="BO26" s="205">
        <f t="shared" ca="1" si="162"/>
        <v>5.1872479796757499E-2</v>
      </c>
      <c r="BP26" s="205">
        <f t="shared" ca="1" si="162"/>
        <v>5.1872479796757499E-2</v>
      </c>
      <c r="BQ26" s="205">
        <f t="shared" ca="1" si="162"/>
        <v>5.1872479796757499E-2</v>
      </c>
      <c r="BR26" s="205">
        <f t="shared" ca="1" si="162"/>
        <v>5.1872479796757499E-2</v>
      </c>
      <c r="BS26" s="205">
        <f t="shared" ca="1" si="162"/>
        <v>5.1872479796757499E-2</v>
      </c>
      <c r="BT26" s="205">
        <f t="shared" ca="1" si="162"/>
        <v>5.1872479796757499E-2</v>
      </c>
      <c r="BU26" s="205">
        <f t="shared" ca="1" si="162"/>
        <v>5.1872479796757499E-2</v>
      </c>
      <c r="BV26" s="205">
        <f t="shared" ca="1" si="162"/>
        <v>5.1872479796757499E-2</v>
      </c>
      <c r="BW26" s="205">
        <f t="shared" ca="1" si="162"/>
        <v>5.1872479796757499E-2</v>
      </c>
      <c r="BX26" s="205">
        <f t="shared" ca="1" si="162"/>
        <v>5.1872479796757499E-2</v>
      </c>
      <c r="BY26" s="205">
        <f t="shared" ref="BY26:CF26" ca="1" si="163">IF(BY$10="","",BY$25/360*365)</f>
        <v>5.1872479796757499E-2</v>
      </c>
      <c r="BZ26" s="205">
        <f t="shared" ca="1" si="163"/>
        <v>5.1872479796757499E-2</v>
      </c>
      <c r="CA26" s="205">
        <f t="shared" ca="1" si="163"/>
        <v>5.1872479796757499E-2</v>
      </c>
      <c r="CB26" s="205">
        <f t="shared" ca="1" si="163"/>
        <v>5.1872479796757499E-2</v>
      </c>
      <c r="CC26" s="205">
        <f t="shared" ca="1" si="163"/>
        <v>5.1872479796757499E-2</v>
      </c>
      <c r="CD26" s="205">
        <f t="shared" ca="1" si="163"/>
        <v>5.1872479796757499E-2</v>
      </c>
      <c r="CE26" s="205">
        <f t="shared" ca="1" si="163"/>
        <v>5.1872479796757499E-2</v>
      </c>
      <c r="CF26" s="205">
        <f t="shared" ca="1" si="163"/>
        <v>5.1872479796757499E-2</v>
      </c>
    </row>
    <row r="27" spans="3:84" ht="15" customHeight="1">
      <c r="C27" s="201"/>
    </row>
    <row r="28" spans="3:84" ht="15" customHeight="1">
      <c r="C28" s="367" t="s">
        <v>352</v>
      </c>
      <c r="D28" s="368"/>
      <c r="E28" s="296" t="s">
        <v>424</v>
      </c>
      <c r="F28" s="284">
        <f t="shared" ref="F28:K32" ca="1" si="164">IF(OR(F$9="",F$10=""),"",SUM(OFFSET($M28,0,F$4-1,1,F$5-F$4+1)))</f>
        <v>0</v>
      </c>
      <c r="G28" s="25">
        <f t="shared" ca="1" si="164"/>
        <v>1383.5690158615009</v>
      </c>
      <c r="H28" s="25">
        <f t="shared" ca="1" si="164"/>
        <v>1384.0089680105234</v>
      </c>
      <c r="I28" s="25">
        <f t="shared" ca="1" si="164"/>
        <v>1383.6515298163754</v>
      </c>
      <c r="J28" s="25">
        <f t="shared" ca="1" si="164"/>
        <v>1383.6487592072017</v>
      </c>
      <c r="K28" s="25">
        <f t="shared" ca="1" si="164"/>
        <v>1383.6466336572953</v>
      </c>
      <c r="M28" s="25">
        <f t="shared" ref="M28:AR28" ca="1" si="165">IF(M$10="","",IF(M$18="",0,IF(M$18&gt;$D$14,0,IF(M$29&lt;&gt;"",M$29,-PMT(M$24/365*M$17,$D$14-M$18+1,L$33)))))</f>
        <v>0</v>
      </c>
      <c r="N28" s="25">
        <f t="shared" ca="1" si="165"/>
        <v>0</v>
      </c>
      <c r="O28" s="25">
        <f t="shared" ca="1" si="165"/>
        <v>0</v>
      </c>
      <c r="P28" s="25">
        <f t="shared" ca="1" si="165"/>
        <v>0</v>
      </c>
      <c r="Q28" s="25">
        <f t="shared" ca="1" si="165"/>
        <v>0</v>
      </c>
      <c r="R28" s="25">
        <f t="shared" ca="1" si="165"/>
        <v>0</v>
      </c>
      <c r="S28" s="25">
        <f t="shared" ca="1" si="165"/>
        <v>0</v>
      </c>
      <c r="T28" s="25">
        <f t="shared" ca="1" si="165"/>
        <v>0</v>
      </c>
      <c r="U28" s="25">
        <f t="shared" ca="1" si="165"/>
        <v>0</v>
      </c>
      <c r="V28" s="25">
        <f t="shared" ca="1" si="165"/>
        <v>0</v>
      </c>
      <c r="W28" s="25">
        <f t="shared" ca="1" si="165"/>
        <v>0</v>
      </c>
      <c r="X28" s="25">
        <f t="shared" ca="1" si="165"/>
        <v>0</v>
      </c>
      <c r="Y28" s="25">
        <f t="shared" ca="1" si="165"/>
        <v>115.58088573936948</v>
      </c>
      <c r="Z28" s="25">
        <f t="shared" ca="1" si="165"/>
        <v>114.20706647312561</v>
      </c>
      <c r="AA28" s="25">
        <f t="shared" ca="1" si="165"/>
        <v>115.55881516754806</v>
      </c>
      <c r="AB28" s="25">
        <f t="shared" ca="1" si="165"/>
        <v>115.11445814345188</v>
      </c>
      <c r="AC28" s="25">
        <f t="shared" ca="1" si="165"/>
        <v>115.55145930856034</v>
      </c>
      <c r="AD28" s="25">
        <f t="shared" ca="1" si="165"/>
        <v>115.12179733809303</v>
      </c>
      <c r="AE28" s="25">
        <f t="shared" ca="1" si="165"/>
        <v>115.54408152456766</v>
      </c>
      <c r="AF28" s="25">
        <f t="shared" ca="1" si="165"/>
        <v>115.54408152456767</v>
      </c>
      <c r="AG28" s="25">
        <f t="shared" ca="1" si="165"/>
        <v>115.13653293094248</v>
      </c>
      <c r="AH28" s="25">
        <f t="shared" ca="1" si="165"/>
        <v>115.53667060768142</v>
      </c>
      <c r="AI28" s="25">
        <f t="shared" ca="1" si="165"/>
        <v>115.14392934903036</v>
      </c>
      <c r="AJ28" s="25">
        <f t="shared" ca="1" si="165"/>
        <v>115.52923775456311</v>
      </c>
      <c r="AK28" s="25">
        <f t="shared" ca="1" si="165"/>
        <v>115.5292377545631</v>
      </c>
      <c r="AL28" s="25">
        <f t="shared" ca="1" si="165"/>
        <v>114.78905479959701</v>
      </c>
      <c r="AM28" s="25">
        <f t="shared" ca="1" si="165"/>
        <v>115.51428813121385</v>
      </c>
      <c r="AN28" s="25">
        <f t="shared" ca="1" si="165"/>
        <v>115.15877261093254</v>
      </c>
      <c r="AO28" s="25">
        <f t="shared" ca="1" si="165"/>
        <v>115.50680066602261</v>
      </c>
      <c r="AP28" s="25">
        <f t="shared" ca="1" si="165"/>
        <v>115.16624869883611</v>
      </c>
      <c r="AQ28" s="25">
        <f t="shared" ca="1" si="165"/>
        <v>115.49929125405738</v>
      </c>
      <c r="AR28" s="25">
        <f t="shared" ca="1" si="165"/>
        <v>115.49929125405738</v>
      </c>
      <c r="AS28" s="25">
        <f t="shared" ref="AS28:BX28" ca="1" si="166">IF(AS$10="","",IF(AS$18="",0,IF(AS$18&gt;$D$14,0,IF(AS$29&lt;&gt;"",AS$29,-PMT(AS$24/365*AS$17,$D$14-AS$18+1,AR$33)))))</f>
        <v>115.18125826762592</v>
      </c>
      <c r="AT28" s="25">
        <f t="shared" ca="1" si="166"/>
        <v>115.49174867167082</v>
      </c>
      <c r="AU28" s="25">
        <f t="shared" ca="1" si="166"/>
        <v>115.18879176569988</v>
      </c>
      <c r="AV28" s="25">
        <f t="shared" ca="1" si="166"/>
        <v>115.48418413624675</v>
      </c>
      <c r="AW28" s="25">
        <f t="shared" ca="1" si="166"/>
        <v>115.48418413624677</v>
      </c>
      <c r="AX28" s="25">
        <f t="shared" ca="1" si="166"/>
        <v>114.64463313032311</v>
      </c>
      <c r="AY28" s="25">
        <f t="shared" ca="1" si="166"/>
        <v>115.46135129785708</v>
      </c>
      <c r="AZ28" s="25">
        <f t="shared" ca="1" si="166"/>
        <v>115.19630705917024</v>
      </c>
      <c r="BA28" s="25">
        <f t="shared" ca="1" si="166"/>
        <v>115.45373262859115</v>
      </c>
      <c r="BB28" s="25">
        <f t="shared" ca="1" si="166"/>
        <v>115.20391994593255</v>
      </c>
      <c r="BC28" s="25">
        <f t="shared" ca="1" si="166"/>
        <v>115.44609200419232</v>
      </c>
      <c r="BD28" s="25">
        <f t="shared" ca="1" si="166"/>
        <v>115.44609200419231</v>
      </c>
      <c r="BE28" s="25">
        <f t="shared" ca="1" si="166"/>
        <v>115.21920327106905</v>
      </c>
      <c r="BF28" s="25">
        <f t="shared" ca="1" si="166"/>
        <v>115.43841819182961</v>
      </c>
      <c r="BG28" s="25">
        <f t="shared" ca="1" si="166"/>
        <v>115.22687372391519</v>
      </c>
      <c r="BH28" s="25">
        <f t="shared" ca="1" si="166"/>
        <v>115.43072242305601</v>
      </c>
      <c r="BI28" s="25">
        <f t="shared" ca="1" si="166"/>
        <v>115.43072242305601</v>
      </c>
      <c r="BJ28" s="25">
        <f t="shared" ca="1" si="166"/>
        <v>114.86592648151282</v>
      </c>
      <c r="BK28" s="25">
        <f t="shared" ca="1" si="166"/>
        <v>115.40750906463856</v>
      </c>
      <c r="BL28" s="25">
        <f t="shared" ca="1" si="166"/>
        <v>115.23453913218972</v>
      </c>
      <c r="BM28" s="25">
        <f t="shared" ca="1" si="166"/>
        <v>115.39975918804458</v>
      </c>
      <c r="BN28" s="25">
        <f t="shared" ca="1" si="166"/>
        <v>115.24228913410951</v>
      </c>
      <c r="BO28" s="25">
        <f t="shared" ca="1" si="166"/>
        <v>115.39198735998775</v>
      </c>
      <c r="BP28" s="25">
        <f t="shared" ca="1" si="166"/>
        <v>115.39198735998774</v>
      </c>
      <c r="BQ28" s="25">
        <f t="shared" ca="1" si="166"/>
        <v>115.25784682091273</v>
      </c>
      <c r="BR28" s="25">
        <f t="shared" ca="1" si="166"/>
        <v>115.38418234431957</v>
      </c>
      <c r="BS28" s="25">
        <f t="shared" ca="1" si="166"/>
        <v>115.26565451753476</v>
      </c>
      <c r="BT28" s="25">
        <f t="shared" ca="1" si="166"/>
        <v>115.37635538090797</v>
      </c>
      <c r="BU28" s="25">
        <f t="shared" ca="1" si="166"/>
        <v>115.37635538090795</v>
      </c>
      <c r="BV28" s="25">
        <f t="shared" ca="1" si="166"/>
        <v>115.0914014945476</v>
      </c>
      <c r="BW28" s="25">
        <f t="shared" ca="1" si="166"/>
        <v>115.35276169728881</v>
      </c>
      <c r="BX28" s="25">
        <f t="shared" ca="1" si="166"/>
        <v>115.27347036336073</v>
      </c>
      <c r="BY28" s="25">
        <f t="shared" ref="BY28:CF28" ca="1" si="167">IF(BY$10="","",IF(BY$18="",0,IF(BY$18&gt;$D$14,0,IF(BY$29&lt;&gt;"",BY$29,-PMT(BY$24/365*BY$17,$D$14-BY$18+1,BX$33)))))</f>
        <v>115.3448806826281</v>
      </c>
      <c r="BZ28" s="25">
        <f t="shared" ca="1" si="167"/>
        <v>115.28135773038436</v>
      </c>
      <c r="CA28" s="25">
        <f t="shared" ca="1" si="167"/>
        <v>115.33697773222403</v>
      </c>
      <c r="CB28" s="25">
        <f t="shared" ca="1" si="167"/>
        <v>115.33697773222404</v>
      </c>
      <c r="CC28" s="25">
        <f t="shared" ca="1" si="167"/>
        <v>115.29719025131342</v>
      </c>
      <c r="CD28" s="25">
        <f t="shared" ca="1" si="167"/>
        <v>115.3290416124843</v>
      </c>
      <c r="CE28" s="25">
        <f t="shared" ca="1" si="167"/>
        <v>115.30513541421114</v>
      </c>
      <c r="CF28" s="25">
        <f t="shared" ca="1" si="167"/>
        <v>115.32108356572068</v>
      </c>
    </row>
    <row r="29" spans="3:84" ht="15" customHeight="1">
      <c r="C29" s="369"/>
      <c r="D29" s="370"/>
      <c r="E29" s="296" t="s">
        <v>376</v>
      </c>
      <c r="F29" s="284">
        <f t="shared" ca="1" si="164"/>
        <v>0</v>
      </c>
      <c r="G29" s="25">
        <f t="shared" ca="1" si="164"/>
        <v>0</v>
      </c>
      <c r="H29" s="25">
        <f t="shared" ca="1" si="164"/>
        <v>0</v>
      </c>
      <c r="I29" s="25">
        <f t="shared" ca="1" si="164"/>
        <v>0</v>
      </c>
      <c r="J29" s="25">
        <f t="shared" ca="1" si="164"/>
        <v>0</v>
      </c>
      <c r="K29" s="25">
        <f t="shared" ca="1" si="164"/>
        <v>0</v>
      </c>
      <c r="M29" s="220"/>
      <c r="N29" s="220"/>
      <c r="O29" s="220"/>
      <c r="P29" s="220"/>
      <c r="Q29" s="220"/>
      <c r="R29" s="220"/>
      <c r="S29" s="220"/>
      <c r="T29" s="220"/>
      <c r="U29" s="220"/>
      <c r="V29" s="220"/>
      <c r="W29" s="220"/>
      <c r="X29" s="220"/>
      <c r="Y29" s="220"/>
      <c r="Z29" s="220"/>
      <c r="AA29" s="220"/>
      <c r="AB29" s="220"/>
      <c r="AC29" s="220"/>
      <c r="AD29" s="220"/>
      <c r="AE29" s="220"/>
      <c r="AF29" s="220"/>
      <c r="AG29" s="220"/>
      <c r="AH29" s="220"/>
      <c r="AI29" s="220"/>
      <c r="AJ29" s="220"/>
      <c r="AK29" s="220"/>
      <c r="AL29" s="220"/>
      <c r="AM29" s="220"/>
      <c r="AN29" s="220"/>
      <c r="AO29" s="220"/>
      <c r="AP29" s="220"/>
      <c r="AQ29" s="220"/>
      <c r="AR29" s="220"/>
      <c r="AS29" s="220"/>
      <c r="AT29" s="220"/>
      <c r="AU29" s="220"/>
      <c r="AV29" s="220"/>
      <c r="AW29" s="220"/>
      <c r="AX29" s="220"/>
      <c r="AY29" s="220"/>
      <c r="AZ29" s="220"/>
      <c r="BA29" s="220"/>
      <c r="BB29" s="220"/>
      <c r="BC29" s="220"/>
      <c r="BD29" s="220"/>
      <c r="BE29" s="220"/>
      <c r="BF29" s="220"/>
      <c r="BG29" s="220"/>
      <c r="BH29" s="220"/>
      <c r="BI29" s="220"/>
      <c r="BJ29" s="220"/>
      <c r="BK29" s="220"/>
      <c r="BL29" s="220"/>
      <c r="BM29" s="220"/>
      <c r="BN29" s="220"/>
      <c r="BO29" s="220"/>
      <c r="BP29" s="220"/>
      <c r="BQ29" s="220"/>
      <c r="BR29" s="220"/>
      <c r="BS29" s="220"/>
      <c r="BT29" s="220"/>
      <c r="BU29" s="206"/>
      <c r="BV29" s="206"/>
      <c r="BW29" s="206"/>
      <c r="BX29" s="206"/>
      <c r="BY29" s="206"/>
      <c r="BZ29" s="206"/>
      <c r="CA29" s="206"/>
      <c r="CB29" s="206"/>
      <c r="CC29" s="206"/>
      <c r="CD29" s="206"/>
      <c r="CE29" s="206"/>
      <c r="CF29" s="206"/>
    </row>
    <row r="30" spans="3:84" ht="15" customHeight="1">
      <c r="C30" s="211" t="s">
        <v>353</v>
      </c>
      <c r="D30" s="173"/>
      <c r="E30" s="174"/>
      <c r="F30" s="25">
        <f t="shared" ca="1" si="164"/>
        <v>0</v>
      </c>
      <c r="G30" s="25">
        <f t="shared" ca="1" si="164"/>
        <v>283.78095164064996</v>
      </c>
      <c r="H30" s="25">
        <f t="shared" ca="1" si="164"/>
        <v>227.40397355531735</v>
      </c>
      <c r="I30" s="25">
        <f t="shared" ca="1" si="164"/>
        <v>166.68960284712225</v>
      </c>
      <c r="J30" s="25">
        <f t="shared" ca="1" si="164"/>
        <v>103.53891668064072</v>
      </c>
      <c r="K30" s="25">
        <f t="shared" ca="1" si="164"/>
        <v>37.111461829167133</v>
      </c>
      <c r="M30" s="25">
        <f t="shared" ref="M30:AR30" ca="1" si="168">IF(M$10="","",IF(M$18="",0,L$33*(M$24/365*M$17)))</f>
        <v>0</v>
      </c>
      <c r="N30" s="25">
        <f t="shared" ca="1" si="168"/>
        <v>0</v>
      </c>
      <c r="O30" s="25">
        <f t="shared" ca="1" si="168"/>
        <v>0</v>
      </c>
      <c r="P30" s="25">
        <f t="shared" ca="1" si="168"/>
        <v>0</v>
      </c>
      <c r="Q30" s="25">
        <f t="shared" ca="1" si="168"/>
        <v>0</v>
      </c>
      <c r="R30" s="25">
        <f t="shared" ca="1" si="168"/>
        <v>0</v>
      </c>
      <c r="S30" s="25">
        <f t="shared" ca="1" si="168"/>
        <v>0</v>
      </c>
      <c r="T30" s="25">
        <f t="shared" ca="1" si="168"/>
        <v>0</v>
      </c>
      <c r="U30" s="25">
        <f t="shared" ca="1" si="168"/>
        <v>0</v>
      </c>
      <c r="V30" s="25">
        <f t="shared" ca="1" si="168"/>
        <v>0</v>
      </c>
      <c r="W30" s="25">
        <f t="shared" ca="1" si="168"/>
        <v>0</v>
      </c>
      <c r="X30" s="25">
        <f t="shared" ca="1" si="168"/>
        <v>0</v>
      </c>
      <c r="Y30" s="25">
        <f t="shared" ca="1" si="168"/>
        <v>26.263888888888889</v>
      </c>
      <c r="Z30" s="25">
        <f t="shared" ca="1" si="168"/>
        <v>23.374878345581465</v>
      </c>
      <c r="AA30" s="25">
        <f t="shared" ca="1" si="168"/>
        <v>25.488246564677947</v>
      </c>
      <c r="AB30" s="25">
        <f t="shared" ca="1" si="168"/>
        <v>24.290751026746268</v>
      </c>
      <c r="AC30" s="25">
        <f t="shared" ca="1" si="168"/>
        <v>24.709396210885327</v>
      </c>
      <c r="AD30" s="25">
        <f t="shared" ca="1" si="168"/>
        <v>23.533810317519681</v>
      </c>
      <c r="AE30" s="25">
        <f t="shared" ca="1" si="168"/>
        <v>23.923933495098421</v>
      </c>
      <c r="AF30" s="25">
        <f t="shared" ca="1" si="168"/>
        <v>23.529457857749318</v>
      </c>
      <c r="AG30" s="25">
        <f t="shared" ca="1" si="168"/>
        <v>22.387048822866092</v>
      </c>
      <c r="AH30" s="25">
        <f t="shared" ca="1" si="168"/>
        <v>22.733945727051857</v>
      </c>
      <c r="AI30" s="25">
        <f t="shared" ca="1" si="168"/>
        <v>21.613914618746488</v>
      </c>
      <c r="AJ30" s="25">
        <f t="shared" ca="1" si="168"/>
        <v>21.931679764838204</v>
      </c>
      <c r="AK30" s="25">
        <f t="shared" ca="1" si="168"/>
        <v>21.528690279049108</v>
      </c>
      <c r="AL30" s="25">
        <f t="shared" ca="1" si="168"/>
        <v>19.761129202889634</v>
      </c>
      <c r="AM30" s="25">
        <f t="shared" ca="1" si="168"/>
        <v>20.714817686654822</v>
      </c>
      <c r="AN30" s="25">
        <f t="shared" ca="1" si="168"/>
        <v>19.651599967759864</v>
      </c>
      <c r="AO30" s="25">
        <f t="shared" ca="1" si="168"/>
        <v>19.89544186224931</v>
      </c>
      <c r="AP30" s="25">
        <f t="shared" ca="1" si="168"/>
        <v>18.855272753397589</v>
      </c>
      <c r="AQ30" s="25">
        <f t="shared" ca="1" si="168"/>
        <v>19.069109587634649</v>
      </c>
      <c r="AR30" s="25">
        <f t="shared" ca="1" si="168"/>
        <v>18.653924083237552</v>
      </c>
      <c r="AS30" s="25">
        <f t="shared" ref="AS30:BX30" ca="1" si="169">IF(AS$10="","",IF(AS$18="",0,AR$33*(AS$24/365*AS$17)))</f>
        <v>17.64866223346975</v>
      </c>
      <c r="AT30" s="25">
        <f t="shared" ca="1" si="169"/>
        <v>17.817018963882791</v>
      </c>
      <c r="AU30" s="25">
        <f t="shared" ca="1" si="169"/>
        <v>16.83529837621165</v>
      </c>
      <c r="AV30" s="25">
        <f t="shared" ca="1" si="169"/>
        <v>16.973008558880633</v>
      </c>
      <c r="AW30" s="25">
        <f t="shared" ca="1" si="169"/>
        <v>16.548863219589194</v>
      </c>
      <c r="AX30" s="25">
        <f t="shared" ca="1" si="169"/>
        <v>14.562611857139439</v>
      </c>
      <c r="AY30" s="25">
        <f t="shared" ca="1" si="169"/>
        <v>15.691982996271824</v>
      </c>
      <c r="AZ30" s="25">
        <f t="shared" ca="1" si="169"/>
        <v>14.770084295135481</v>
      </c>
      <c r="BA30" s="25">
        <f t="shared" ca="1" si="169"/>
        <v>14.830029756961514</v>
      </c>
      <c r="BB30" s="25">
        <f t="shared" ca="1" si="169"/>
        <v>13.932376271653546</v>
      </c>
      <c r="BC30" s="25">
        <f t="shared" ca="1" si="169"/>
        <v>13.960758556555518</v>
      </c>
      <c r="BD30" s="25">
        <f t="shared" ca="1" si="169"/>
        <v>13.523807815322636</v>
      </c>
      <c r="BE30" s="25">
        <f t="shared" ca="1" si="169"/>
        <v>12.662879766191939</v>
      </c>
      <c r="BF30" s="25">
        <f t="shared" ca="1" si="169"/>
        <v>12.643413809974561</v>
      </c>
      <c r="BG30" s="25">
        <f t="shared" ca="1" si="169"/>
        <v>11.807249233330555</v>
      </c>
      <c r="BH30" s="25">
        <f t="shared" ca="1" si="169"/>
        <v>11.755545268996</v>
      </c>
      <c r="BI30" s="25">
        <f t="shared" ca="1" si="169"/>
        <v>11.309166034027131</v>
      </c>
      <c r="BJ30" s="25">
        <f t="shared" ca="1" si="169"/>
        <v>9.8098134476442329</v>
      </c>
      <c r="BK30" s="25">
        <f t="shared" ca="1" si="169"/>
        <v>10.408539957345212</v>
      </c>
      <c r="BL30" s="25">
        <f t="shared" ca="1" si="169"/>
        <v>9.6352848992687399</v>
      </c>
      <c r="BM30" s="25">
        <f t="shared" ca="1" si="169"/>
        <v>9.5017976068526231</v>
      </c>
      <c r="BN30" s="25">
        <f t="shared" ca="1" si="169"/>
        <v>8.7540465000432715</v>
      </c>
      <c r="BO30" s="25">
        <f t="shared" ca="1" si="169"/>
        <v>8.5873570053702615</v>
      </c>
      <c r="BP30" s="25">
        <f t="shared" ca="1" si="169"/>
        <v>8.1275037357878812</v>
      </c>
      <c r="BQ30" s="25">
        <f t="shared" ca="1" si="169"/>
        <v>7.4183908474895901</v>
      </c>
      <c r="BR30" s="25">
        <f t="shared" ca="1" si="169"/>
        <v>7.201361773631449</v>
      </c>
      <c r="BS30" s="25">
        <f t="shared" ca="1" si="169"/>
        <v>6.518298028555793</v>
      </c>
      <c r="BT30" s="25">
        <f t="shared" ca="1" si="169"/>
        <v>6.2673568446245485</v>
      </c>
      <c r="BU30" s="25">
        <f t="shared" ca="1" si="169"/>
        <v>5.7975819898155505</v>
      </c>
      <c r="BV30" s="25">
        <f t="shared" ca="1" si="169"/>
        <v>4.8103859939218045</v>
      </c>
      <c r="BW30" s="25">
        <f t="shared" ca="1" si="169"/>
        <v>4.8509634543095421</v>
      </c>
      <c r="BX30" s="25">
        <f t="shared" ca="1" si="169"/>
        <v>4.2340566028892939</v>
      </c>
      <c r="BY30" s="25">
        <f t="shared" ref="BY30:CF30" ca="1" si="170">IF(BY$10="","",IF(BY$18="",0,BX$33*(BY$24/365*BY$17)))</f>
        <v>3.8971054581835736</v>
      </c>
      <c r="BZ30" s="25">
        <f t="shared" ca="1" si="170"/>
        <v>3.3070266487854769</v>
      </c>
      <c r="CA30" s="25">
        <f t="shared" ca="1" si="170"/>
        <v>2.9351491671436647</v>
      </c>
      <c r="CB30" s="25">
        <f t="shared" ca="1" si="170"/>
        <v>2.45119684971068</v>
      </c>
      <c r="CC30" s="25">
        <f t="shared" ca="1" si="170"/>
        <v>1.9017685632471748</v>
      </c>
      <c r="CD30" s="25">
        <f t="shared" ca="1" si="170"/>
        <v>1.4769305608651289</v>
      </c>
      <c r="CE30" s="25">
        <f t="shared" ca="1" si="170"/>
        <v>0.95490384349848567</v>
      </c>
      <c r="CF30" s="25">
        <f t="shared" ca="1" si="170"/>
        <v>0.49439269679675574</v>
      </c>
    </row>
    <row r="31" spans="3:84" ht="15" customHeight="1">
      <c r="C31" s="211" t="s">
        <v>354</v>
      </c>
      <c r="D31" s="173"/>
      <c r="E31" s="174"/>
      <c r="F31" s="25">
        <f t="shared" ca="1" si="164"/>
        <v>0</v>
      </c>
      <c r="G31" s="25">
        <f t="shared" ca="1" si="164"/>
        <v>1099.7880642208509</v>
      </c>
      <c r="H31" s="25">
        <f t="shared" ca="1" si="164"/>
        <v>1156.6049944552062</v>
      </c>
      <c r="I31" s="25">
        <f t="shared" ca="1" si="164"/>
        <v>1216.9619269692532</v>
      </c>
      <c r="J31" s="25">
        <f t="shared" ca="1" si="164"/>
        <v>1280.1098425265611</v>
      </c>
      <c r="K31" s="25">
        <f t="shared" ca="1" si="164"/>
        <v>1346.5351718281279</v>
      </c>
      <c r="M31" s="25">
        <f t="shared" ref="M31:AR31" ca="1" si="171">IF(M$10="","",IF(M$18="",0,IF(L$33&gt;M$28,+M$28-M$30,L$33)))</f>
        <v>0</v>
      </c>
      <c r="N31" s="25">
        <f t="shared" ca="1" si="171"/>
        <v>0</v>
      </c>
      <c r="O31" s="25">
        <f t="shared" ca="1" si="171"/>
        <v>0</v>
      </c>
      <c r="P31" s="25">
        <f t="shared" ca="1" si="171"/>
        <v>0</v>
      </c>
      <c r="Q31" s="25">
        <f t="shared" ca="1" si="171"/>
        <v>0</v>
      </c>
      <c r="R31" s="25">
        <f t="shared" ca="1" si="171"/>
        <v>0</v>
      </c>
      <c r="S31" s="25">
        <f t="shared" ca="1" si="171"/>
        <v>0</v>
      </c>
      <c r="T31" s="25">
        <f t="shared" ca="1" si="171"/>
        <v>0</v>
      </c>
      <c r="U31" s="25">
        <f t="shared" ca="1" si="171"/>
        <v>0</v>
      </c>
      <c r="V31" s="25">
        <f t="shared" ca="1" si="171"/>
        <v>0</v>
      </c>
      <c r="W31" s="25">
        <f t="shared" ca="1" si="171"/>
        <v>0</v>
      </c>
      <c r="X31" s="25">
        <f t="shared" ca="1" si="171"/>
        <v>0</v>
      </c>
      <c r="Y31" s="25">
        <f t="shared" ca="1" si="171"/>
        <v>89.316996850480592</v>
      </c>
      <c r="Z31" s="25">
        <f t="shared" ca="1" si="171"/>
        <v>90.832188127544143</v>
      </c>
      <c r="AA31" s="25">
        <f t="shared" ca="1" si="171"/>
        <v>90.070568602870111</v>
      </c>
      <c r="AB31" s="25">
        <f t="shared" ca="1" si="171"/>
        <v>90.82370711670562</v>
      </c>
      <c r="AC31" s="25">
        <f t="shared" ca="1" si="171"/>
        <v>90.842063097675009</v>
      </c>
      <c r="AD31" s="25">
        <f t="shared" ca="1" si="171"/>
        <v>91.587987020573351</v>
      </c>
      <c r="AE31" s="25">
        <f t="shared" ca="1" si="171"/>
        <v>91.620148029469235</v>
      </c>
      <c r="AF31" s="25">
        <f t="shared" ca="1" si="171"/>
        <v>92.014623666818352</v>
      </c>
      <c r="AG31" s="25">
        <f t="shared" ca="1" si="171"/>
        <v>92.749484108076388</v>
      </c>
      <c r="AH31" s="25">
        <f t="shared" ca="1" si="171"/>
        <v>92.802724880629555</v>
      </c>
      <c r="AI31" s="25">
        <f t="shared" ca="1" si="171"/>
        <v>93.530014730283867</v>
      </c>
      <c r="AJ31" s="25">
        <f t="shared" ca="1" si="171"/>
        <v>93.597557989724905</v>
      </c>
      <c r="AK31" s="25">
        <f t="shared" ca="1" si="171"/>
        <v>94.000547475513997</v>
      </c>
      <c r="AL31" s="25">
        <f t="shared" ca="1" si="171"/>
        <v>95.027925596707377</v>
      </c>
      <c r="AM31" s="25">
        <f t="shared" ca="1" si="171"/>
        <v>94.79947044455902</v>
      </c>
      <c r="AN31" s="25">
        <f t="shared" ca="1" si="171"/>
        <v>95.50717264317268</v>
      </c>
      <c r="AO31" s="25">
        <f t="shared" ca="1" si="171"/>
        <v>95.6113588037733</v>
      </c>
      <c r="AP31" s="25">
        <f t="shared" ca="1" si="171"/>
        <v>96.310975945438528</v>
      </c>
      <c r="AQ31" s="25">
        <f t="shared" ca="1" si="171"/>
        <v>96.430181666422726</v>
      </c>
      <c r="AR31" s="25">
        <f t="shared" ca="1" si="171"/>
        <v>96.845367170819827</v>
      </c>
      <c r="AS31" s="25">
        <f t="shared" ref="AS31:BX31" ca="1" si="172">IF(AS$10="","",IF(AS$18="",0,IF(AR$33&gt;AS$28,+AS$28-AS$30,AR$33)))</f>
        <v>97.532596034156171</v>
      </c>
      <c r="AT31" s="25">
        <f t="shared" ca="1" si="172"/>
        <v>97.674729707788032</v>
      </c>
      <c r="AU31" s="25">
        <f t="shared" ca="1" si="172"/>
        <v>98.353493389488222</v>
      </c>
      <c r="AV31" s="25">
        <f t="shared" ca="1" si="172"/>
        <v>98.511175577366117</v>
      </c>
      <c r="AW31" s="25">
        <f t="shared" ca="1" si="172"/>
        <v>98.935320916657574</v>
      </c>
      <c r="AX31" s="25">
        <f t="shared" ca="1" si="172"/>
        <v>100.08202127318367</v>
      </c>
      <c r="AY31" s="25">
        <f t="shared" ca="1" si="172"/>
        <v>99.76936830158526</v>
      </c>
      <c r="AZ31" s="25">
        <f t="shared" ca="1" si="172"/>
        <v>100.42622276403476</v>
      </c>
      <c r="BA31" s="25">
        <f t="shared" ca="1" si="172"/>
        <v>100.62370287162965</v>
      </c>
      <c r="BB31" s="25">
        <f t="shared" ca="1" si="172"/>
        <v>101.271543674279</v>
      </c>
      <c r="BC31" s="25">
        <f t="shared" ca="1" si="172"/>
        <v>101.4853334476368</v>
      </c>
      <c r="BD31" s="25">
        <f t="shared" ca="1" si="172"/>
        <v>101.92228418886967</v>
      </c>
      <c r="BE31" s="25">
        <f t="shared" ca="1" si="172"/>
        <v>102.55632350487711</v>
      </c>
      <c r="BF31" s="25">
        <f t="shared" ca="1" si="172"/>
        <v>102.79500438185505</v>
      </c>
      <c r="BG31" s="25">
        <f t="shared" ca="1" si="172"/>
        <v>103.41962449058464</v>
      </c>
      <c r="BH31" s="25">
        <f t="shared" ca="1" si="172"/>
        <v>103.67517715406001</v>
      </c>
      <c r="BI31" s="25">
        <f t="shared" ca="1" si="172"/>
        <v>104.12155638902888</v>
      </c>
      <c r="BJ31" s="25">
        <f t="shared" ca="1" si="172"/>
        <v>105.05611303386858</v>
      </c>
      <c r="BK31" s="25">
        <f t="shared" ca="1" si="172"/>
        <v>104.99896910729335</v>
      </c>
      <c r="BL31" s="25">
        <f t="shared" ca="1" si="172"/>
        <v>105.59925423292098</v>
      </c>
      <c r="BM31" s="25">
        <f t="shared" ca="1" si="172"/>
        <v>105.89796158119196</v>
      </c>
      <c r="BN31" s="25">
        <f t="shared" ca="1" si="172"/>
        <v>106.48824263406624</v>
      </c>
      <c r="BO31" s="25">
        <f t="shared" ca="1" si="172"/>
        <v>106.80463035461749</v>
      </c>
      <c r="BP31" s="25">
        <f t="shared" ca="1" si="172"/>
        <v>107.26448362419985</v>
      </c>
      <c r="BQ31" s="25">
        <f t="shared" ca="1" si="172"/>
        <v>107.83945597342314</v>
      </c>
      <c r="BR31" s="25">
        <f t="shared" ca="1" si="172"/>
        <v>108.18282057068812</v>
      </c>
      <c r="BS31" s="25">
        <f t="shared" ca="1" si="172"/>
        <v>108.74735648897897</v>
      </c>
      <c r="BT31" s="25">
        <f t="shared" ca="1" si="172"/>
        <v>109.10899853628342</v>
      </c>
      <c r="BU31" s="25">
        <f t="shared" ca="1" si="172"/>
        <v>109.5787733910924</v>
      </c>
      <c r="BV31" s="25">
        <f t="shared" ca="1" si="172"/>
        <v>110.2810155006258</v>
      </c>
      <c r="BW31" s="25">
        <f t="shared" ca="1" si="172"/>
        <v>110.50179824297928</v>
      </c>
      <c r="BX31" s="25">
        <f t="shared" ca="1" si="172"/>
        <v>111.03941376047143</v>
      </c>
      <c r="BY31" s="25">
        <f t="shared" ref="BY31:CF31" ca="1" si="173">IF(BY$10="","",IF(BY$18="",0,IF(BX$33&gt;BY$28,+BY$28-BY$30,BX$33)))</f>
        <v>111.44777522444453</v>
      </c>
      <c r="BZ31" s="25">
        <f t="shared" ca="1" si="173"/>
        <v>111.97433108159888</v>
      </c>
      <c r="CA31" s="25">
        <f t="shared" ca="1" si="173"/>
        <v>112.40182856508036</v>
      </c>
      <c r="CB31" s="25">
        <f t="shared" ca="1" si="173"/>
        <v>112.88578088251336</v>
      </c>
      <c r="CC31" s="25">
        <f t="shared" ca="1" si="173"/>
        <v>113.39542168806625</v>
      </c>
      <c r="CD31" s="25">
        <f t="shared" ca="1" si="173"/>
        <v>113.85211105161918</v>
      </c>
      <c r="CE31" s="25">
        <f t="shared" ca="1" si="173"/>
        <v>114.35023157071265</v>
      </c>
      <c r="CF31" s="25">
        <f t="shared" ca="1" si="173"/>
        <v>114.82669086892392</v>
      </c>
    </row>
    <row r="32" spans="3:84" ht="15" customHeight="1">
      <c r="C32" s="211" t="s">
        <v>355</v>
      </c>
      <c r="D32" s="173"/>
      <c r="E32" s="174"/>
      <c r="F32" s="25">
        <f t="shared" ca="1" si="164"/>
        <v>0</v>
      </c>
      <c r="G32" s="25">
        <f t="shared" ca="1" si="164"/>
        <v>0</v>
      </c>
      <c r="H32" s="25">
        <f t="shared" ca="1" si="164"/>
        <v>0</v>
      </c>
      <c r="I32" s="25">
        <f t="shared" ca="1" si="164"/>
        <v>0</v>
      </c>
      <c r="J32" s="25">
        <f t="shared" ca="1" si="164"/>
        <v>0</v>
      </c>
      <c r="K32" s="25">
        <f t="shared" ca="1" si="164"/>
        <v>0</v>
      </c>
      <c r="M32" s="220">
        <v>0</v>
      </c>
      <c r="N32" s="220">
        <v>0</v>
      </c>
      <c r="O32" s="220">
        <v>0</v>
      </c>
      <c r="P32" s="220">
        <v>0</v>
      </c>
      <c r="Q32" s="220">
        <v>0</v>
      </c>
      <c r="R32" s="220">
        <v>0</v>
      </c>
      <c r="S32" s="220">
        <v>0</v>
      </c>
      <c r="T32" s="220">
        <v>0</v>
      </c>
      <c r="U32" s="220">
        <v>0</v>
      </c>
      <c r="V32" s="220">
        <v>0</v>
      </c>
      <c r="W32" s="220">
        <v>0</v>
      </c>
      <c r="X32" s="220">
        <v>0</v>
      </c>
      <c r="Y32" s="220">
        <v>0</v>
      </c>
      <c r="Z32" s="220">
        <v>0</v>
      </c>
      <c r="AA32" s="220">
        <v>0</v>
      </c>
      <c r="AB32" s="220">
        <v>0</v>
      </c>
      <c r="AC32" s="220">
        <v>0</v>
      </c>
      <c r="AD32" s="220">
        <v>0</v>
      </c>
      <c r="AE32" s="220">
        <v>0</v>
      </c>
      <c r="AF32" s="220">
        <v>0</v>
      </c>
      <c r="AG32" s="220">
        <v>0</v>
      </c>
      <c r="AH32" s="220">
        <v>0</v>
      </c>
      <c r="AI32" s="220">
        <v>0</v>
      </c>
      <c r="AJ32" s="220">
        <v>0</v>
      </c>
      <c r="AK32" s="220">
        <v>0</v>
      </c>
      <c r="AL32" s="220">
        <v>0</v>
      </c>
      <c r="AM32" s="220">
        <v>0</v>
      </c>
      <c r="AN32" s="220">
        <v>0</v>
      </c>
      <c r="AO32" s="220">
        <v>0</v>
      </c>
      <c r="AP32" s="220">
        <v>0</v>
      </c>
      <c r="AQ32" s="220">
        <v>0</v>
      </c>
      <c r="AR32" s="220">
        <v>0</v>
      </c>
      <c r="AS32" s="220">
        <v>0</v>
      </c>
      <c r="AT32" s="220">
        <v>0</v>
      </c>
      <c r="AU32" s="220">
        <v>0</v>
      </c>
      <c r="AV32" s="220">
        <v>0</v>
      </c>
      <c r="AW32" s="220">
        <v>0</v>
      </c>
      <c r="AX32" s="220">
        <v>0</v>
      </c>
      <c r="AY32" s="220">
        <v>0</v>
      </c>
      <c r="AZ32" s="220">
        <v>0</v>
      </c>
      <c r="BA32" s="220">
        <v>0</v>
      </c>
      <c r="BB32" s="220">
        <v>0</v>
      </c>
      <c r="BC32" s="220">
        <v>0</v>
      </c>
      <c r="BD32" s="220">
        <v>0</v>
      </c>
      <c r="BE32" s="220">
        <v>0</v>
      </c>
      <c r="BF32" s="220">
        <v>0</v>
      </c>
      <c r="BG32" s="220">
        <v>0</v>
      </c>
      <c r="BH32" s="220">
        <v>0</v>
      </c>
      <c r="BI32" s="220">
        <v>0</v>
      </c>
      <c r="BJ32" s="220">
        <v>0</v>
      </c>
      <c r="BK32" s="220">
        <v>0</v>
      </c>
      <c r="BL32" s="220">
        <v>0</v>
      </c>
      <c r="BM32" s="220">
        <v>0</v>
      </c>
      <c r="BN32" s="220">
        <v>0</v>
      </c>
      <c r="BO32" s="220">
        <v>0</v>
      </c>
      <c r="BP32" s="220">
        <v>0</v>
      </c>
      <c r="BQ32" s="220">
        <v>0</v>
      </c>
      <c r="BR32" s="220">
        <v>0</v>
      </c>
      <c r="BS32" s="220">
        <v>0</v>
      </c>
      <c r="BT32" s="220">
        <v>0</v>
      </c>
      <c r="BU32" s="220">
        <v>0</v>
      </c>
      <c r="BV32" s="220">
        <v>0</v>
      </c>
      <c r="BW32" s="220">
        <v>0</v>
      </c>
      <c r="BX32" s="220">
        <v>0</v>
      </c>
      <c r="BY32" s="220">
        <v>0</v>
      </c>
      <c r="BZ32" s="220">
        <v>0</v>
      </c>
      <c r="CA32" s="220">
        <v>0</v>
      </c>
      <c r="CB32" s="220">
        <v>0</v>
      </c>
      <c r="CC32" s="220">
        <v>0</v>
      </c>
      <c r="CD32" s="220">
        <v>0</v>
      </c>
      <c r="CE32" s="220">
        <v>0</v>
      </c>
      <c r="CF32" s="220">
        <v>0</v>
      </c>
    </row>
    <row r="33" spans="3:84" ht="15" customHeight="1">
      <c r="C33" s="211" t="s">
        <v>356</v>
      </c>
      <c r="D33" s="173"/>
      <c r="E33" s="174"/>
      <c r="F33" s="25">
        <f t="shared" ref="F33:K33" ca="1" si="174">IF(OR(F$9="",F$10=""),"",OFFSET($M33,0,F$5-1))</f>
        <v>6100</v>
      </c>
      <c r="G33" s="25">
        <f t="shared" ca="1" si="174"/>
        <v>5000.211935779148</v>
      </c>
      <c r="H33" s="25">
        <f t="shared" ca="1" si="174"/>
        <v>3843.606941323942</v>
      </c>
      <c r="I33" s="25">
        <f t="shared" ca="1" si="174"/>
        <v>2626.6450143546886</v>
      </c>
      <c r="J33" s="25">
        <f t="shared" ca="1" si="174"/>
        <v>1346.5351718281279</v>
      </c>
      <c r="K33" s="25">
        <f t="shared" ca="1" si="174"/>
        <v>0</v>
      </c>
      <c r="L33" s="25">
        <f>IF(L$10="","",IF(L$10&lt;$D$13,0,IF(L$10=$D$13,$D$12,+K$33-L$31-L$32)))</f>
        <v>0</v>
      </c>
      <c r="M33" s="25">
        <f t="shared" ref="M33:AQ33" si="175">IF(M$10="","",IF(M$10&lt;$D$13,0,IF(M$10=$D$13,$D$12,+L$33-M$31-M$32)))</f>
        <v>0</v>
      </c>
      <c r="N33" s="25">
        <f t="shared" si="175"/>
        <v>0</v>
      </c>
      <c r="O33" s="25">
        <f t="shared" si="175"/>
        <v>0</v>
      </c>
      <c r="P33" s="25">
        <f t="shared" si="175"/>
        <v>0</v>
      </c>
      <c r="Q33" s="25">
        <f t="shared" si="175"/>
        <v>0</v>
      </c>
      <c r="R33" s="25">
        <f t="shared" si="175"/>
        <v>0</v>
      </c>
      <c r="S33" s="25">
        <f t="shared" si="175"/>
        <v>0</v>
      </c>
      <c r="T33" s="25">
        <f t="shared" si="175"/>
        <v>0</v>
      </c>
      <c r="U33" s="25">
        <f t="shared" si="175"/>
        <v>0</v>
      </c>
      <c r="V33" s="25">
        <f t="shared" si="175"/>
        <v>0</v>
      </c>
      <c r="W33" s="25">
        <f t="shared" si="175"/>
        <v>0</v>
      </c>
      <c r="X33" s="25">
        <f t="shared" si="175"/>
        <v>6100</v>
      </c>
      <c r="Y33" s="25">
        <f t="shared" ca="1" si="175"/>
        <v>6010.6830031495192</v>
      </c>
      <c r="Z33" s="25">
        <f t="shared" ca="1" si="175"/>
        <v>5919.850815021975</v>
      </c>
      <c r="AA33" s="25">
        <f t="shared" ca="1" si="175"/>
        <v>5829.7802464191045</v>
      </c>
      <c r="AB33" s="25">
        <f t="shared" ca="1" si="175"/>
        <v>5738.9565393023986</v>
      </c>
      <c r="AC33" s="25">
        <f t="shared" ca="1" si="175"/>
        <v>5648.1144762047234</v>
      </c>
      <c r="AD33" s="25">
        <f t="shared" ca="1" si="175"/>
        <v>5556.5264891841498</v>
      </c>
      <c r="AE33" s="25">
        <f t="shared" ca="1" si="175"/>
        <v>5464.9063411546804</v>
      </c>
      <c r="AF33" s="25">
        <f t="shared" ca="1" si="175"/>
        <v>5372.8917174878625</v>
      </c>
      <c r="AG33" s="25">
        <f t="shared" ca="1" si="175"/>
        <v>5280.1422333797864</v>
      </c>
      <c r="AH33" s="25">
        <f t="shared" ca="1" si="175"/>
        <v>5187.3395084991571</v>
      </c>
      <c r="AI33" s="25">
        <f t="shared" ca="1" si="175"/>
        <v>5093.8094937688729</v>
      </c>
      <c r="AJ33" s="25">
        <f t="shared" ca="1" si="175"/>
        <v>5000.211935779148</v>
      </c>
      <c r="AK33" s="25">
        <f t="shared" ca="1" si="175"/>
        <v>4906.2113883036336</v>
      </c>
      <c r="AL33" s="25">
        <f t="shared" ca="1" si="175"/>
        <v>4811.1834627069265</v>
      </c>
      <c r="AM33" s="25">
        <f t="shared" ca="1" si="175"/>
        <v>4716.3839922623674</v>
      </c>
      <c r="AN33" s="25">
        <f t="shared" ca="1" si="175"/>
        <v>4620.876819619195</v>
      </c>
      <c r="AO33" s="25">
        <f t="shared" ca="1" si="175"/>
        <v>4525.2654608154216</v>
      </c>
      <c r="AP33" s="25">
        <f t="shared" ca="1" si="175"/>
        <v>4428.9544848699834</v>
      </c>
      <c r="AQ33" s="25">
        <f t="shared" ca="1" si="175"/>
        <v>4332.5243032035605</v>
      </c>
      <c r="AR33" s="25">
        <f t="shared" ref="AR33:BW33" ca="1" si="176">IF(AR$10="","",IF(AR$10&lt;$D$13,0,IF(AR$10=$D$13,$D$12,+AQ$33-AR$31-AR$32)))</f>
        <v>4235.6789360327402</v>
      </c>
      <c r="AS33" s="25">
        <f t="shared" ca="1" si="176"/>
        <v>4138.1463399985842</v>
      </c>
      <c r="AT33" s="25">
        <f t="shared" ca="1" si="176"/>
        <v>4040.471610290796</v>
      </c>
      <c r="AU33" s="25">
        <f t="shared" ca="1" si="176"/>
        <v>3942.118116901308</v>
      </c>
      <c r="AV33" s="25">
        <f t="shared" ca="1" si="176"/>
        <v>3843.606941323942</v>
      </c>
      <c r="AW33" s="25">
        <f t="shared" ca="1" si="176"/>
        <v>3744.6716204072845</v>
      </c>
      <c r="AX33" s="25">
        <f t="shared" ca="1" si="176"/>
        <v>3644.5895991341008</v>
      </c>
      <c r="AY33" s="25">
        <f t="shared" ca="1" si="176"/>
        <v>3544.8202308325153</v>
      </c>
      <c r="AZ33" s="25">
        <f t="shared" ca="1" si="176"/>
        <v>3444.3940080684806</v>
      </c>
      <c r="BA33" s="25">
        <f t="shared" ca="1" si="176"/>
        <v>3343.770305196851</v>
      </c>
      <c r="BB33" s="25">
        <f t="shared" ca="1" si="176"/>
        <v>3242.4987615225718</v>
      </c>
      <c r="BC33" s="25">
        <f t="shared" ca="1" si="176"/>
        <v>3141.0134280749348</v>
      </c>
      <c r="BD33" s="25">
        <f t="shared" ca="1" si="176"/>
        <v>3039.0911438860653</v>
      </c>
      <c r="BE33" s="25">
        <f t="shared" ca="1" si="176"/>
        <v>2936.5348203811882</v>
      </c>
      <c r="BF33" s="25">
        <f t="shared" ca="1" si="176"/>
        <v>2833.7398159993331</v>
      </c>
      <c r="BG33" s="25">
        <f t="shared" ca="1" si="176"/>
        <v>2730.3201915087484</v>
      </c>
      <c r="BH33" s="25">
        <f t="shared" ca="1" si="176"/>
        <v>2626.6450143546886</v>
      </c>
      <c r="BI33" s="25">
        <f t="shared" ca="1" si="176"/>
        <v>2522.5234579656599</v>
      </c>
      <c r="BJ33" s="25">
        <f t="shared" ca="1" si="176"/>
        <v>2417.4673449317911</v>
      </c>
      <c r="BK33" s="25">
        <f t="shared" ca="1" si="176"/>
        <v>2312.4683758244978</v>
      </c>
      <c r="BL33" s="25">
        <f t="shared" ca="1" si="176"/>
        <v>2206.8691215915769</v>
      </c>
      <c r="BM33" s="25">
        <f t="shared" ca="1" si="176"/>
        <v>2100.9711600103851</v>
      </c>
      <c r="BN33" s="25">
        <f t="shared" ca="1" si="176"/>
        <v>1994.4829173763189</v>
      </c>
      <c r="BO33" s="25">
        <f t="shared" ca="1" si="176"/>
        <v>1887.6782870217014</v>
      </c>
      <c r="BP33" s="25">
        <f t="shared" ca="1" si="176"/>
        <v>1780.4138033975016</v>
      </c>
      <c r="BQ33" s="25">
        <f t="shared" ca="1" si="176"/>
        <v>1672.5743474240785</v>
      </c>
      <c r="BR33" s="25">
        <f t="shared" ca="1" si="176"/>
        <v>1564.3915268533904</v>
      </c>
      <c r="BS33" s="25">
        <f t="shared" ca="1" si="176"/>
        <v>1455.6441703644114</v>
      </c>
      <c r="BT33" s="25">
        <f t="shared" ca="1" si="176"/>
        <v>1346.5351718281279</v>
      </c>
      <c r="BU33" s="25">
        <f t="shared" ca="1" si="176"/>
        <v>1236.9563984370354</v>
      </c>
      <c r="BV33" s="25">
        <f t="shared" ca="1" si="176"/>
        <v>1126.6753829364097</v>
      </c>
      <c r="BW33" s="25">
        <f t="shared" ca="1" si="176"/>
        <v>1016.1735846934305</v>
      </c>
      <c r="BX33" s="25">
        <f t="shared" ref="BX33:CF33" ca="1" si="177">IF(BX$10="","",IF(BX$10&lt;$D$13,0,IF(BX$10=$D$13,$D$12,+BW$33-BX$31-BX$32)))</f>
        <v>905.13417093295902</v>
      </c>
      <c r="BY33" s="25">
        <f t="shared" ca="1" si="177"/>
        <v>793.68639570851451</v>
      </c>
      <c r="BZ33" s="25">
        <f t="shared" ca="1" si="177"/>
        <v>681.71206462691566</v>
      </c>
      <c r="CA33" s="25">
        <f t="shared" ca="1" si="177"/>
        <v>569.31023606183533</v>
      </c>
      <c r="CB33" s="25">
        <f t="shared" ca="1" si="177"/>
        <v>456.42445517932197</v>
      </c>
      <c r="CC33" s="25">
        <f t="shared" ca="1" si="177"/>
        <v>343.02903349125575</v>
      </c>
      <c r="CD33" s="25">
        <f t="shared" ca="1" si="177"/>
        <v>229.17692243963657</v>
      </c>
      <c r="CE33" s="25">
        <f t="shared" ca="1" si="177"/>
        <v>114.82669086892392</v>
      </c>
      <c r="CF33" s="25">
        <f t="shared" ca="1" si="177"/>
        <v>0</v>
      </c>
    </row>
    <row r="34" spans="3:84" ht="15" customHeight="1">
      <c r="C34" s="211" t="s">
        <v>357</v>
      </c>
      <c r="D34" s="173"/>
      <c r="E34" s="174"/>
      <c r="F34" s="25">
        <f t="shared" ref="F34:K34" ca="1" si="178">IF(OR(F$9="",F$10=""),"",MAX(OFFSET($M34,0,F$4-1,1,F$5-F$4+1)))</f>
        <v>0</v>
      </c>
      <c r="G34" s="25">
        <f t="shared" ca="1" si="178"/>
        <v>1099.7880642208509</v>
      </c>
      <c r="H34" s="25">
        <f t="shared" ca="1" si="178"/>
        <v>2256.3930586760562</v>
      </c>
      <c r="I34" s="25">
        <f t="shared" ca="1" si="178"/>
        <v>3473.3549856453096</v>
      </c>
      <c r="J34" s="25">
        <f t="shared" ca="1" si="178"/>
        <v>4753.4648281718692</v>
      </c>
      <c r="K34" s="25">
        <f t="shared" ca="1" si="178"/>
        <v>6099.9999999999973</v>
      </c>
      <c r="L34" s="207"/>
      <c r="M34" s="25">
        <f t="shared" ref="M34:AR34" si="179">IF(M$10="","",IF(L$33&lt;=0,0,+L$34+M$31+M$32))</f>
        <v>0</v>
      </c>
      <c r="N34" s="25">
        <f t="shared" si="179"/>
        <v>0</v>
      </c>
      <c r="O34" s="25">
        <f t="shared" si="179"/>
        <v>0</v>
      </c>
      <c r="P34" s="25">
        <f t="shared" si="179"/>
        <v>0</v>
      </c>
      <c r="Q34" s="25">
        <f t="shared" si="179"/>
        <v>0</v>
      </c>
      <c r="R34" s="25">
        <f t="shared" si="179"/>
        <v>0</v>
      </c>
      <c r="S34" s="25">
        <f t="shared" si="179"/>
        <v>0</v>
      </c>
      <c r="T34" s="25">
        <f t="shared" si="179"/>
        <v>0</v>
      </c>
      <c r="U34" s="25">
        <f t="shared" si="179"/>
        <v>0</v>
      </c>
      <c r="V34" s="25">
        <f t="shared" si="179"/>
        <v>0</v>
      </c>
      <c r="W34" s="25">
        <f t="shared" si="179"/>
        <v>0</v>
      </c>
      <c r="X34" s="25">
        <f t="shared" si="179"/>
        <v>0</v>
      </c>
      <c r="Y34" s="25">
        <f t="shared" ca="1" si="179"/>
        <v>89.316996850480592</v>
      </c>
      <c r="Z34" s="25">
        <f t="shared" ca="1" si="179"/>
        <v>180.14918497802472</v>
      </c>
      <c r="AA34" s="25">
        <f t="shared" ca="1" si="179"/>
        <v>270.2197535808948</v>
      </c>
      <c r="AB34" s="25">
        <f t="shared" ca="1" si="179"/>
        <v>361.04346069760044</v>
      </c>
      <c r="AC34" s="25">
        <f t="shared" ca="1" si="179"/>
        <v>451.88552379527545</v>
      </c>
      <c r="AD34" s="25">
        <f t="shared" ca="1" si="179"/>
        <v>543.47351081584884</v>
      </c>
      <c r="AE34" s="25">
        <f t="shared" ca="1" si="179"/>
        <v>635.09365884531803</v>
      </c>
      <c r="AF34" s="25">
        <f t="shared" ca="1" si="179"/>
        <v>727.10828251213638</v>
      </c>
      <c r="AG34" s="25">
        <f t="shared" ca="1" si="179"/>
        <v>819.85776662021271</v>
      </c>
      <c r="AH34" s="25">
        <f t="shared" ca="1" si="179"/>
        <v>912.66049150084223</v>
      </c>
      <c r="AI34" s="25">
        <f t="shared" ca="1" si="179"/>
        <v>1006.1905062311261</v>
      </c>
      <c r="AJ34" s="25">
        <f t="shared" ca="1" si="179"/>
        <v>1099.7880642208509</v>
      </c>
      <c r="AK34" s="25">
        <f t="shared" ca="1" si="179"/>
        <v>1193.7886116963648</v>
      </c>
      <c r="AL34" s="25">
        <f t="shared" ca="1" si="179"/>
        <v>1288.8165372930721</v>
      </c>
      <c r="AM34" s="25">
        <f t="shared" ca="1" si="179"/>
        <v>1383.6160077376312</v>
      </c>
      <c r="AN34" s="25">
        <f t="shared" ca="1" si="179"/>
        <v>1479.1231803808039</v>
      </c>
      <c r="AO34" s="25">
        <f t="shared" ca="1" si="179"/>
        <v>1574.7345391845772</v>
      </c>
      <c r="AP34" s="25">
        <f t="shared" ca="1" si="179"/>
        <v>1671.0455151300157</v>
      </c>
      <c r="AQ34" s="25">
        <f t="shared" ca="1" si="179"/>
        <v>1767.4756967964383</v>
      </c>
      <c r="AR34" s="25">
        <f t="shared" ca="1" si="179"/>
        <v>1864.3210639672582</v>
      </c>
      <c r="AS34" s="25">
        <f t="shared" ref="AS34:BX34" ca="1" si="180">IF(AS$10="","",IF(AR$33&lt;=0,0,+AR$34+AS$31+AS$32))</f>
        <v>1961.8536600014143</v>
      </c>
      <c r="AT34" s="25">
        <f t="shared" ca="1" si="180"/>
        <v>2059.5283897092022</v>
      </c>
      <c r="AU34" s="25">
        <f t="shared" ca="1" si="180"/>
        <v>2157.8818830986902</v>
      </c>
      <c r="AV34" s="25">
        <f t="shared" ca="1" si="180"/>
        <v>2256.3930586760562</v>
      </c>
      <c r="AW34" s="25">
        <f t="shared" ca="1" si="180"/>
        <v>2355.3283795927136</v>
      </c>
      <c r="AX34" s="25">
        <f t="shared" ca="1" si="180"/>
        <v>2455.4104008658974</v>
      </c>
      <c r="AY34" s="25">
        <f t="shared" ca="1" si="180"/>
        <v>2555.1797691674828</v>
      </c>
      <c r="AZ34" s="25">
        <f t="shared" ca="1" si="180"/>
        <v>2655.6059919315176</v>
      </c>
      <c r="BA34" s="25">
        <f t="shared" ca="1" si="180"/>
        <v>2756.2296948031471</v>
      </c>
      <c r="BB34" s="25">
        <f t="shared" ca="1" si="180"/>
        <v>2857.5012384774263</v>
      </c>
      <c r="BC34" s="25">
        <f t="shared" ca="1" si="180"/>
        <v>2958.9865719250633</v>
      </c>
      <c r="BD34" s="25">
        <f t="shared" ca="1" si="180"/>
        <v>3060.9088561139329</v>
      </c>
      <c r="BE34" s="25">
        <f t="shared" ca="1" si="180"/>
        <v>3163.46517961881</v>
      </c>
      <c r="BF34" s="25">
        <f t="shared" ca="1" si="180"/>
        <v>3266.260184000665</v>
      </c>
      <c r="BG34" s="25">
        <f t="shared" ca="1" si="180"/>
        <v>3369.6798084912498</v>
      </c>
      <c r="BH34" s="25">
        <f t="shared" ca="1" si="180"/>
        <v>3473.3549856453096</v>
      </c>
      <c r="BI34" s="25">
        <f t="shared" ca="1" si="180"/>
        <v>3577.4765420343383</v>
      </c>
      <c r="BJ34" s="25">
        <f t="shared" ca="1" si="180"/>
        <v>3682.5326550682071</v>
      </c>
      <c r="BK34" s="25">
        <f t="shared" ca="1" si="180"/>
        <v>3787.5316241755004</v>
      </c>
      <c r="BL34" s="25">
        <f t="shared" ca="1" si="180"/>
        <v>3893.1308784084213</v>
      </c>
      <c r="BM34" s="25">
        <f t="shared" ca="1" si="180"/>
        <v>3999.0288399896131</v>
      </c>
      <c r="BN34" s="25">
        <f t="shared" ca="1" si="180"/>
        <v>4105.517082623679</v>
      </c>
      <c r="BO34" s="25">
        <f t="shared" ca="1" si="180"/>
        <v>4212.3217129782961</v>
      </c>
      <c r="BP34" s="25">
        <f t="shared" ca="1" si="180"/>
        <v>4319.5861966024959</v>
      </c>
      <c r="BQ34" s="25">
        <f t="shared" ca="1" si="180"/>
        <v>4427.4256525759192</v>
      </c>
      <c r="BR34" s="25">
        <f t="shared" ca="1" si="180"/>
        <v>4535.6084731466071</v>
      </c>
      <c r="BS34" s="25">
        <f t="shared" ca="1" si="180"/>
        <v>4644.3558296355859</v>
      </c>
      <c r="BT34" s="25">
        <f t="shared" ca="1" si="180"/>
        <v>4753.4648281718692</v>
      </c>
      <c r="BU34" s="25">
        <f t="shared" ca="1" si="180"/>
        <v>4863.0436015629612</v>
      </c>
      <c r="BV34" s="25">
        <f t="shared" ca="1" si="180"/>
        <v>4973.3246170635866</v>
      </c>
      <c r="BW34" s="25">
        <f t="shared" ca="1" si="180"/>
        <v>5083.8264153065657</v>
      </c>
      <c r="BX34" s="25">
        <f t="shared" ca="1" si="180"/>
        <v>5194.8658290670373</v>
      </c>
      <c r="BY34" s="25">
        <f t="shared" ref="BY34:CF34" ca="1" si="181">IF(BY$10="","",IF(BX$33&lt;=0,0,+BX$34+BY$31+BY$32))</f>
        <v>5306.3136042914821</v>
      </c>
      <c r="BZ34" s="25">
        <f t="shared" ca="1" si="181"/>
        <v>5418.2879353730814</v>
      </c>
      <c r="CA34" s="25">
        <f t="shared" ca="1" si="181"/>
        <v>5530.6897639381614</v>
      </c>
      <c r="CB34" s="25">
        <f t="shared" ca="1" si="181"/>
        <v>5643.5755448206746</v>
      </c>
      <c r="CC34" s="25">
        <f t="shared" ca="1" si="181"/>
        <v>5756.9709665087412</v>
      </c>
      <c r="CD34" s="25">
        <f t="shared" ca="1" si="181"/>
        <v>5870.8230775603606</v>
      </c>
      <c r="CE34" s="25">
        <f t="shared" ca="1" si="181"/>
        <v>5985.1733091310734</v>
      </c>
      <c r="CF34" s="25">
        <f t="shared" ca="1" si="181"/>
        <v>6099.9999999999973</v>
      </c>
    </row>
    <row r="35" spans="3:84" ht="15" customHeight="1">
      <c r="C35" s="211" t="s">
        <v>363</v>
      </c>
      <c r="D35" s="173"/>
      <c r="E35" s="173"/>
      <c r="F35" s="208" t="str">
        <f t="shared" ref="F35:K35" ca="1" si="182">IF(OR(F$9="",F$10=""),"",IF(OR(F$18=0,SUM(OFFSET($L35,0,$B$13,1,F$5-$B$13+1))&lt;=0),"",XIRR(OFFSET($L35,0,$B$13,1,F$5-$B$13+1),OFFSET($L$10,0,$B$13,1,F$5-$B$13+1))))</f>
        <v/>
      </c>
      <c r="G35" s="208" t="str">
        <f t="shared" ca="1" si="182"/>
        <v/>
      </c>
      <c r="H35" s="208" t="str">
        <f t="shared" ca="1" si="182"/>
        <v/>
      </c>
      <c r="I35" s="208" t="str">
        <f t="shared" ca="1" si="182"/>
        <v/>
      </c>
      <c r="J35" s="208" t="str">
        <f t="shared" ca="1" si="182"/>
        <v/>
      </c>
      <c r="K35" s="208">
        <f t="shared" ca="1" si="182"/>
        <v>5.1888993382453924E-2</v>
      </c>
      <c r="L35" s="25">
        <f>IF(L$10="","",IF(L$10&lt;$D$13,0,IF(L$10=$D$13,-L$33,+L$28)))</f>
        <v>0</v>
      </c>
      <c r="M35" s="25">
        <f t="shared" ref="M35:AQ35" si="183">IF(M$10="","",IF(M$10&lt;$D$13,0,IF(M$10=$D$13,-M$33,+M$28)))</f>
        <v>0</v>
      </c>
      <c r="N35" s="25">
        <f t="shared" si="183"/>
        <v>0</v>
      </c>
      <c r="O35" s="25">
        <f t="shared" si="183"/>
        <v>0</v>
      </c>
      <c r="P35" s="25">
        <f t="shared" si="183"/>
        <v>0</v>
      </c>
      <c r="Q35" s="25">
        <f t="shared" si="183"/>
        <v>0</v>
      </c>
      <c r="R35" s="25">
        <f t="shared" si="183"/>
        <v>0</v>
      </c>
      <c r="S35" s="25">
        <f t="shared" si="183"/>
        <v>0</v>
      </c>
      <c r="T35" s="25">
        <f t="shared" si="183"/>
        <v>0</v>
      </c>
      <c r="U35" s="25">
        <f t="shared" si="183"/>
        <v>0</v>
      </c>
      <c r="V35" s="25">
        <f t="shared" si="183"/>
        <v>0</v>
      </c>
      <c r="W35" s="25">
        <f t="shared" si="183"/>
        <v>0</v>
      </c>
      <c r="X35" s="25">
        <f t="shared" si="183"/>
        <v>-6100</v>
      </c>
      <c r="Y35" s="25">
        <f t="shared" ca="1" si="183"/>
        <v>115.58088573936948</v>
      </c>
      <c r="Z35" s="25">
        <f t="shared" ca="1" si="183"/>
        <v>114.20706647312561</v>
      </c>
      <c r="AA35" s="25">
        <f t="shared" ca="1" si="183"/>
        <v>115.55881516754806</v>
      </c>
      <c r="AB35" s="25">
        <f t="shared" ca="1" si="183"/>
        <v>115.11445814345188</v>
      </c>
      <c r="AC35" s="25">
        <f t="shared" ca="1" si="183"/>
        <v>115.55145930856034</v>
      </c>
      <c r="AD35" s="25">
        <f t="shared" ca="1" si="183"/>
        <v>115.12179733809303</v>
      </c>
      <c r="AE35" s="25">
        <f t="shared" ca="1" si="183"/>
        <v>115.54408152456766</v>
      </c>
      <c r="AF35" s="25">
        <f t="shared" ca="1" si="183"/>
        <v>115.54408152456767</v>
      </c>
      <c r="AG35" s="25">
        <f t="shared" ca="1" si="183"/>
        <v>115.13653293094248</v>
      </c>
      <c r="AH35" s="25">
        <f t="shared" ca="1" si="183"/>
        <v>115.53667060768142</v>
      </c>
      <c r="AI35" s="25">
        <f t="shared" ca="1" si="183"/>
        <v>115.14392934903036</v>
      </c>
      <c r="AJ35" s="25">
        <f t="shared" ca="1" si="183"/>
        <v>115.52923775456311</v>
      </c>
      <c r="AK35" s="25">
        <f t="shared" ca="1" si="183"/>
        <v>115.5292377545631</v>
      </c>
      <c r="AL35" s="25">
        <f t="shared" ca="1" si="183"/>
        <v>114.78905479959701</v>
      </c>
      <c r="AM35" s="25">
        <f t="shared" ca="1" si="183"/>
        <v>115.51428813121385</v>
      </c>
      <c r="AN35" s="25">
        <f t="shared" ca="1" si="183"/>
        <v>115.15877261093254</v>
      </c>
      <c r="AO35" s="25">
        <f t="shared" ca="1" si="183"/>
        <v>115.50680066602261</v>
      </c>
      <c r="AP35" s="25">
        <f t="shared" ca="1" si="183"/>
        <v>115.16624869883611</v>
      </c>
      <c r="AQ35" s="25">
        <f t="shared" ca="1" si="183"/>
        <v>115.49929125405738</v>
      </c>
      <c r="AR35" s="25">
        <f t="shared" ref="AR35:BW35" ca="1" si="184">IF(AR$10="","",IF(AR$10&lt;$D$13,0,IF(AR$10=$D$13,-AR$33,+AR$28)))</f>
        <v>115.49929125405738</v>
      </c>
      <c r="AS35" s="25">
        <f t="shared" ca="1" si="184"/>
        <v>115.18125826762592</v>
      </c>
      <c r="AT35" s="25">
        <f t="shared" ca="1" si="184"/>
        <v>115.49174867167082</v>
      </c>
      <c r="AU35" s="25">
        <f t="shared" ca="1" si="184"/>
        <v>115.18879176569988</v>
      </c>
      <c r="AV35" s="25">
        <f t="shared" ca="1" si="184"/>
        <v>115.48418413624675</v>
      </c>
      <c r="AW35" s="25">
        <f t="shared" ca="1" si="184"/>
        <v>115.48418413624677</v>
      </c>
      <c r="AX35" s="25">
        <f t="shared" ca="1" si="184"/>
        <v>114.64463313032311</v>
      </c>
      <c r="AY35" s="25">
        <f t="shared" ca="1" si="184"/>
        <v>115.46135129785708</v>
      </c>
      <c r="AZ35" s="25">
        <f t="shared" ca="1" si="184"/>
        <v>115.19630705917024</v>
      </c>
      <c r="BA35" s="25">
        <f t="shared" ca="1" si="184"/>
        <v>115.45373262859115</v>
      </c>
      <c r="BB35" s="25">
        <f t="shared" ca="1" si="184"/>
        <v>115.20391994593255</v>
      </c>
      <c r="BC35" s="25">
        <f t="shared" ca="1" si="184"/>
        <v>115.44609200419232</v>
      </c>
      <c r="BD35" s="25">
        <f t="shared" ca="1" si="184"/>
        <v>115.44609200419231</v>
      </c>
      <c r="BE35" s="25">
        <f t="shared" ca="1" si="184"/>
        <v>115.21920327106905</v>
      </c>
      <c r="BF35" s="25">
        <f t="shared" ca="1" si="184"/>
        <v>115.43841819182961</v>
      </c>
      <c r="BG35" s="25">
        <f t="shared" ca="1" si="184"/>
        <v>115.22687372391519</v>
      </c>
      <c r="BH35" s="25">
        <f t="shared" ca="1" si="184"/>
        <v>115.43072242305601</v>
      </c>
      <c r="BI35" s="25">
        <f t="shared" ca="1" si="184"/>
        <v>115.43072242305601</v>
      </c>
      <c r="BJ35" s="25">
        <f t="shared" ca="1" si="184"/>
        <v>114.86592648151282</v>
      </c>
      <c r="BK35" s="25">
        <f t="shared" ca="1" si="184"/>
        <v>115.40750906463856</v>
      </c>
      <c r="BL35" s="25">
        <f t="shared" ca="1" si="184"/>
        <v>115.23453913218972</v>
      </c>
      <c r="BM35" s="25">
        <f t="shared" ca="1" si="184"/>
        <v>115.39975918804458</v>
      </c>
      <c r="BN35" s="25">
        <f t="shared" ca="1" si="184"/>
        <v>115.24228913410951</v>
      </c>
      <c r="BO35" s="25">
        <f t="shared" ca="1" si="184"/>
        <v>115.39198735998775</v>
      </c>
      <c r="BP35" s="25">
        <f t="shared" ca="1" si="184"/>
        <v>115.39198735998774</v>
      </c>
      <c r="BQ35" s="25">
        <f t="shared" ca="1" si="184"/>
        <v>115.25784682091273</v>
      </c>
      <c r="BR35" s="25">
        <f t="shared" ca="1" si="184"/>
        <v>115.38418234431957</v>
      </c>
      <c r="BS35" s="25">
        <f t="shared" ca="1" si="184"/>
        <v>115.26565451753476</v>
      </c>
      <c r="BT35" s="25">
        <f t="shared" ca="1" si="184"/>
        <v>115.37635538090797</v>
      </c>
      <c r="BU35" s="25">
        <f t="shared" ca="1" si="184"/>
        <v>115.37635538090795</v>
      </c>
      <c r="BV35" s="25">
        <f t="shared" ca="1" si="184"/>
        <v>115.0914014945476</v>
      </c>
      <c r="BW35" s="25">
        <f t="shared" ca="1" si="184"/>
        <v>115.35276169728881</v>
      </c>
      <c r="BX35" s="25">
        <f t="shared" ref="BX35:CF35" ca="1" si="185">IF(BX$10="","",IF(BX$10&lt;$D$13,0,IF(BX$10=$D$13,-BX$33,+BX$28)))</f>
        <v>115.27347036336073</v>
      </c>
      <c r="BY35" s="25">
        <f t="shared" ca="1" si="185"/>
        <v>115.3448806826281</v>
      </c>
      <c r="BZ35" s="25">
        <f t="shared" ca="1" si="185"/>
        <v>115.28135773038436</v>
      </c>
      <c r="CA35" s="25">
        <f t="shared" ca="1" si="185"/>
        <v>115.33697773222403</v>
      </c>
      <c r="CB35" s="25">
        <f t="shared" ca="1" si="185"/>
        <v>115.33697773222404</v>
      </c>
      <c r="CC35" s="25">
        <f t="shared" ca="1" si="185"/>
        <v>115.29719025131342</v>
      </c>
      <c r="CD35" s="25">
        <f t="shared" ca="1" si="185"/>
        <v>115.3290416124843</v>
      </c>
      <c r="CE35" s="25">
        <f t="shared" ca="1" si="185"/>
        <v>115.30513541421114</v>
      </c>
      <c r="CF35" s="25">
        <f t="shared" ca="1" si="185"/>
        <v>115.32108356572068</v>
      </c>
    </row>
    <row r="36" spans="3:84" ht="15" customHeight="1">
      <c r="C36" s="201"/>
    </row>
    <row r="37" spans="3:84" ht="15" customHeight="1">
      <c r="C37" s="210" t="s">
        <v>359</v>
      </c>
      <c r="D37" s="194"/>
      <c r="E37" s="195"/>
      <c r="F37" s="25">
        <f t="shared" ref="F37:K37" ca="1" si="186">IF(OR(F$9="",F$10=""),"",AVERAGE(OFFSET($M37,0,F$4-1,1,F$5-F$4+1)))</f>
        <v>38.133070868055547</v>
      </c>
      <c r="G37" s="25">
        <f t="shared" ca="1" si="186"/>
        <v>39.328892078645808</v>
      </c>
      <c r="H37" s="25">
        <f t="shared" ca="1" si="186"/>
        <v>40.292844997244202</v>
      </c>
      <c r="I37" s="25">
        <f t="shared" ca="1" si="186"/>
        <v>40.878469776552897</v>
      </c>
      <c r="J37" s="25">
        <f t="shared" ca="1" si="186"/>
        <v>41.287254474318431</v>
      </c>
      <c r="K37" s="25">
        <f t="shared" ca="1" si="186"/>
        <v>41.700127019061618</v>
      </c>
      <c r="L37" s="338">
        <f>IF(L$10="","",'3A_NOMINA'!DB262)</f>
        <v>37.591008333333299</v>
      </c>
      <c r="M37" s="338">
        <f>IF(M$10="","",'3A_NOMINA'!DC262)</f>
        <v>37.595799999999997</v>
      </c>
      <c r="N37" s="338">
        <f>IF(N$10="","",'3A_NOMINA'!DD262)</f>
        <v>37.824399999999997</v>
      </c>
      <c r="O37" s="338">
        <f>IF(O$10="","",'3A_NOMINA'!DE262)</f>
        <v>37.903700000000001</v>
      </c>
      <c r="P37" s="338">
        <f>IF(P$10="","",'3A_NOMINA'!DF262)</f>
        <v>37.903300000000002</v>
      </c>
      <c r="Q37" s="338">
        <f>IF(Q$10="","",'3A_NOMINA'!DG262)</f>
        <v>37.980899999999998</v>
      </c>
      <c r="R37" s="338">
        <f>IF(R$10="","",'3A_NOMINA'!DH262)</f>
        <v>38.068199999999997</v>
      </c>
      <c r="S37" s="338">
        <f>IF(S$10="","",'3A_NOMINA'!DI262)</f>
        <v>38.073500000000003</v>
      </c>
      <c r="T37" s="52">
        <f t="array" aca="1" ref="T37" ca="1">IF(T$10="","",OFFSET($L37,0,T$5*$D$4)*(SUM(($F$10:$K$10&gt;=T$10)*($F$9:$K$9&lt;=T$9)*$F38:$K38)/$D$4)+S37)</f>
        <v>38.198803361111111</v>
      </c>
      <c r="U37" s="52">
        <f t="array" aca="1" ref="U37" ca="1">IF(U$10="","",OFFSET($L37,0,U$5*$D$4)*(SUM(($F$10:$K$10&gt;=U$10)*($F$9:$K$9&lt;=U$9)*$F$38:$K$38)/$D$4)+T37)</f>
        <v>38.324106722222218</v>
      </c>
      <c r="V37" s="52">
        <f t="array" aca="1" ref="V37" ca="1">IF(V$10="","",OFFSET($L37,0,V$5*$D$4)*(SUM(($F$10:$K$10&gt;=V$10)*($F$9:$K$9&lt;=V$9)*$F$38:$K$38)/$D$4)+U37)</f>
        <v>38.449410083333326</v>
      </c>
      <c r="W37" s="52">
        <f t="array" aca="1" ref="W37" ca="1">IF(W$10="","",OFFSET($L37,0,W$5*$D$4)*(SUM(($F$10:$K$10&gt;=W$10)*($F$9:$K$9&lt;=W$9)*$F$38:$K$38)/$D$4)+V37)</f>
        <v>38.574713444444434</v>
      </c>
      <c r="X37" s="52">
        <f t="array" aca="1" ref="X37" ca="1">IF(X$10="","",OFFSET($L37,0,X$5*$D$4)*(SUM(($F$10:$K$10&gt;=X$10)*($F$9:$K$9&lt;=X$9)*$F$38:$K$38)/$D$4)+W37)</f>
        <v>38.700016805555542</v>
      </c>
      <c r="Y37" s="52">
        <f t="array" aca="1" ref="Y37" ca="1">IF(Y$10="","",OFFSET($L37,0,Y$5*$D$4)*(SUM(($F$10:$K$10&gt;=Y$10)*($F$9:$K$9&lt;=Y$9)*$F$38:$K$38)/$D$4)+X37)</f>
        <v>38.79676684756943</v>
      </c>
      <c r="Z37" s="52">
        <f t="array" aca="1" ref="Z37" ca="1">IF(Z$10="","",OFFSET($L37,0,Z$5*$D$4)*(SUM(($F$10:$K$10&gt;=Z$10)*($F$9:$K$9&lt;=Z$9)*$F$38:$K$38)/$D$4)+Y37)</f>
        <v>38.893516889583317</v>
      </c>
      <c r="AA37" s="52">
        <f t="array" aca="1" ref="AA37" ca="1">IF(AA$10="","",OFFSET($L37,0,AA$5*$D$4)*(SUM(($F$10:$K$10&gt;=AA$10)*($F$9:$K$9&lt;=AA$9)*$F$38:$K$38)/$D$4)+Z37)</f>
        <v>38.990266931597205</v>
      </c>
      <c r="AB37" s="52">
        <f t="array" aca="1" ref="AB37" ca="1">IF(AB$10="","",OFFSET($L37,0,AB$5*$D$4)*(SUM(($F$10:$K$10&gt;=AB$10)*($F$9:$K$9&lt;=AB$9)*$F$38:$K$38)/$D$4)+AA37)</f>
        <v>39.087016973611092</v>
      </c>
      <c r="AC37" s="52">
        <f t="array" aca="1" ref="AC37" ca="1">IF(AC$10="","",OFFSET($L37,0,AC$5*$D$4)*(SUM(($F$10:$K$10&gt;=AC$10)*($F$9:$K$9&lt;=AC$9)*$F$38:$K$38)/$D$4)+AB37)</f>
        <v>39.18376701562498</v>
      </c>
      <c r="AD37" s="52">
        <f t="array" aca="1" ref="AD37" ca="1">IF(AD$10="","",OFFSET($L37,0,AD$5*$D$4)*(SUM(($F$10:$K$10&gt;=AD$10)*($F$9:$K$9&lt;=AD$9)*$F$38:$K$38)/$D$4)+AC37)</f>
        <v>39.280517057638868</v>
      </c>
      <c r="AE37" s="52">
        <f t="array" aca="1" ref="AE37" ca="1">IF(AE$10="","",OFFSET($L37,0,AE$5*$D$4)*(SUM(($F$10:$K$10&gt;=AE$10)*($F$9:$K$9&lt;=AE$9)*$F$38:$K$38)/$D$4)+AD37)</f>
        <v>39.377267099652755</v>
      </c>
      <c r="AF37" s="52">
        <f t="array" aca="1" ref="AF37" ca="1">IF(AF$10="","",OFFSET($L37,0,AF$5*$D$4)*(SUM(($F$10:$K$10&gt;=AF$10)*($F$9:$K$9&lt;=AF$9)*$F$38:$K$38)/$D$4)+AE37)</f>
        <v>39.474017141666643</v>
      </c>
      <c r="AG37" s="52">
        <f t="array" aca="1" ref="AG37" ca="1">IF(AG$10="","",OFFSET($L37,0,AG$5*$D$4)*(SUM(($F$10:$K$10&gt;=AG$10)*($F$9:$K$9&lt;=AG$9)*$F$38:$K$38)/$D$4)+AF37)</f>
        <v>39.57076718368053</v>
      </c>
      <c r="AH37" s="52">
        <f t="array" aca="1" ref="AH37" ca="1">IF(AH$10="","",OFFSET($L37,0,AH$5*$D$4)*(SUM(($F$10:$K$10&gt;=AH$10)*($F$9:$K$9&lt;=AH$9)*$F$38:$K$38)/$D$4)+AG37)</f>
        <v>39.667517225694418</v>
      </c>
      <c r="AI37" s="52">
        <f t="array" aca="1" ref="AI37" ca="1">IF(AI$10="","",OFFSET($L37,0,AI$5*$D$4)*(SUM(($F$10:$K$10&gt;=AI$10)*($F$9:$K$9&lt;=AI$9)*$F$38:$K$38)/$D$4)+AH37)</f>
        <v>39.764267267708306</v>
      </c>
      <c r="AJ37" s="52">
        <f t="array" aca="1" ref="AJ37" ca="1">IF(AJ$10="","",OFFSET($L37,0,AJ$5*$D$4)*(SUM(($F$10:$K$10&gt;=AJ$10)*($F$9:$K$9&lt;=AJ$9)*$F$38:$K$38)/$D$4)+AI37)</f>
        <v>39.861017309722193</v>
      </c>
      <c r="AK37" s="52">
        <f t="array" aca="1" ref="AK37" ca="1">IF(AK$10="","",OFFSET($L37,0,AK$5*$D$4)*(SUM(($F$10:$K$10&gt;=AK$10)*($F$9:$K$9&lt;=AK$9)*$F$38:$K$38)/$D$4)+AJ37)</f>
        <v>39.927452338571733</v>
      </c>
      <c r="AL37" s="52">
        <f t="array" aca="1" ref="AL37" ca="1">IF(AL$10="","",OFFSET($L37,0,AL$5*$D$4)*(SUM(($F$10:$K$10&gt;=AL$10)*($F$9:$K$9&lt;=AL$9)*$F$38:$K$38)/$D$4)+AK37)</f>
        <v>39.993887367421273</v>
      </c>
      <c r="AM37" s="52">
        <f t="array" aca="1" ref="AM37" ca="1">IF(AM$10="","",OFFSET($L37,0,AM$5*$D$4)*(SUM(($F$10:$K$10&gt;=AM$10)*($F$9:$K$9&lt;=AM$9)*$F$38:$K$38)/$D$4)+AL37)</f>
        <v>40.060322396270813</v>
      </c>
      <c r="AN37" s="52">
        <f t="array" aca="1" ref="AN37" ca="1">IF(AN$10="","",OFFSET($L37,0,AN$5*$D$4)*(SUM(($F$10:$K$10&gt;=AN$10)*($F$9:$K$9&lt;=AN$9)*$F$38:$K$38)/$D$4)+AM37)</f>
        <v>40.126757425120353</v>
      </c>
      <c r="AO37" s="52">
        <f t="array" aca="1" ref="AO37" ca="1">IF(AO$10="","",OFFSET($L37,0,AO$5*$D$4)*(SUM(($F$10:$K$10&gt;=AO$10)*($F$9:$K$9&lt;=AO$9)*$F$38:$K$38)/$D$4)+AN37)</f>
        <v>40.193192453969893</v>
      </c>
      <c r="AP37" s="52">
        <f t="array" aca="1" ref="AP37" ca="1">IF(AP$10="","",OFFSET($L37,0,AP$5*$D$4)*(SUM(($F$10:$K$10&gt;=AP$10)*($F$9:$K$9&lt;=AP$9)*$F$38:$K$38)/$D$4)+AO37)</f>
        <v>40.259627482819432</v>
      </c>
      <c r="AQ37" s="52">
        <f t="array" aca="1" ref="AQ37" ca="1">IF(AQ$10="","",OFFSET($L37,0,AQ$5*$D$4)*(SUM(($F$10:$K$10&gt;=AQ$10)*($F$9:$K$9&lt;=AQ$9)*$F$38:$K$38)/$D$4)+AP37)</f>
        <v>40.326062511668972</v>
      </c>
      <c r="AR37" s="52">
        <f t="array" aca="1" ref="AR37" ca="1">IF(AR$10="","",OFFSET($L37,0,AR$5*$D$4)*(SUM(($F$10:$K$10&gt;=AR$10)*($F$9:$K$9&lt;=AR$9)*$F$38:$K$38)/$D$4)+AQ37)</f>
        <v>40.392497540518512</v>
      </c>
      <c r="AS37" s="52">
        <f t="array" aca="1" ref="AS37" ca="1">IF(AS$10="","",OFFSET($L37,0,AS$5*$D$4)*(SUM(($F$10:$K$10&gt;=AS$10)*($F$9:$K$9&lt;=AS$9)*$F$38:$K$38)/$D$4)+AR37)</f>
        <v>40.458932569368052</v>
      </c>
      <c r="AT37" s="52">
        <f t="array" aca="1" ref="AT37" ca="1">IF(AT$10="","",OFFSET($L37,0,AT$5*$D$4)*(SUM(($F$10:$K$10&gt;=AT$10)*($F$9:$K$9&lt;=AT$9)*$F$38:$K$38)/$D$4)+AS37)</f>
        <v>40.525367598217592</v>
      </c>
      <c r="AU37" s="52">
        <f t="array" aca="1" ref="AU37" ca="1">IF(AU$10="","",OFFSET($L37,0,AU$5*$D$4)*(SUM(($F$10:$K$10&gt;=AU$10)*($F$9:$K$9&lt;=AU$9)*$F$38:$K$38)/$D$4)+AT37)</f>
        <v>40.591802627067132</v>
      </c>
      <c r="AV37" s="52">
        <f t="array" aca="1" ref="AV37" ca="1">IF(AV$10="","",OFFSET($L37,0,AV$5*$D$4)*(SUM(($F$10:$K$10&gt;=AV$10)*($F$9:$K$9&lt;=AV$9)*$F$38:$K$38)/$D$4)+AU37)</f>
        <v>40.658237655916672</v>
      </c>
      <c r="AW37" s="52">
        <f t="array" aca="1" ref="AW37" ca="1">IF(AW$10="","",OFFSET($L37,0,AW$5*$D$4)*(SUM(($F$10:$K$10&gt;=AW$10)*($F$9:$K$9&lt;=AW$9)*$F$38:$K$38)/$D$4)+AV37)</f>
        <v>40.692119520629937</v>
      </c>
      <c r="AX37" s="52">
        <f t="array" aca="1" ref="AX37" ca="1">IF(AX$10="","",OFFSET($L37,0,AX$5*$D$4)*(SUM(($F$10:$K$10&gt;=AX$10)*($F$9:$K$9&lt;=AX$9)*$F$38:$K$38)/$D$4)+AW37)</f>
        <v>40.726001385343203</v>
      </c>
      <c r="AY37" s="52">
        <f t="array" aca="1" ref="AY37" ca="1">IF(AY$10="","",OFFSET($L37,0,AY$5*$D$4)*(SUM(($F$10:$K$10&gt;=AY$10)*($F$9:$K$9&lt;=AY$9)*$F$38:$K$38)/$D$4)+AX37)</f>
        <v>40.759883250056468</v>
      </c>
      <c r="AZ37" s="52">
        <f t="array" aca="1" ref="AZ37" ca="1">IF(AZ$10="","",OFFSET($L37,0,AZ$5*$D$4)*(SUM(($F$10:$K$10&gt;=AZ$10)*($F$9:$K$9&lt;=AZ$9)*$F$38:$K$38)/$D$4)+AY37)</f>
        <v>40.793765114769734</v>
      </c>
      <c r="BA37" s="52">
        <f t="array" aca="1" ref="BA37" ca="1">IF(BA$10="","",OFFSET($L37,0,BA$5*$D$4)*(SUM(($F$10:$K$10&gt;=BA$10)*($F$9:$K$9&lt;=BA$9)*$F$38:$K$38)/$D$4)+AZ37)</f>
        <v>40.827646979482999</v>
      </c>
      <c r="BB37" s="52">
        <f t="array" aca="1" ref="BB37" ca="1">IF(BB$10="","",OFFSET($L37,0,BB$5*$D$4)*(SUM(($F$10:$K$10&gt;=BB$10)*($F$9:$K$9&lt;=BB$9)*$F$38:$K$38)/$D$4)+BA37)</f>
        <v>40.861528844196265</v>
      </c>
      <c r="BC37" s="52">
        <f t="array" aca="1" ref="BC37" ca="1">IF(BC$10="","",OFFSET($L37,0,BC$5*$D$4)*(SUM(($F$10:$K$10&gt;=BC$10)*($F$9:$K$9&lt;=BC$9)*$F$38:$K$38)/$D$4)+BB37)</f>
        <v>40.89541070890953</v>
      </c>
      <c r="BD37" s="52">
        <f t="array" aca="1" ref="BD37" ca="1">IF(BD$10="","",OFFSET($L37,0,BD$5*$D$4)*(SUM(($F$10:$K$10&gt;=BD$10)*($F$9:$K$9&lt;=BD$9)*$F$38:$K$38)/$D$4)+BC37)</f>
        <v>40.929292573622796</v>
      </c>
      <c r="BE37" s="52">
        <f t="array" aca="1" ref="BE37" ca="1">IF(BE$10="","",OFFSET($L37,0,BE$5*$D$4)*(SUM(($F$10:$K$10&gt;=BE$10)*($F$9:$K$9&lt;=BE$9)*$F$38:$K$38)/$D$4)+BD37)</f>
        <v>40.963174438336061</v>
      </c>
      <c r="BF37" s="52">
        <f t="array" aca="1" ref="BF37" ca="1">IF(BF$10="","",OFFSET($L37,0,BF$5*$D$4)*(SUM(($F$10:$K$10&gt;=BF$10)*($F$9:$K$9&lt;=BF$9)*$F$38:$K$38)/$D$4)+BE37)</f>
        <v>40.997056303049327</v>
      </c>
      <c r="BG37" s="52">
        <f t="array" aca="1" ref="BG37" ca="1">IF(BG$10="","",OFFSET($L37,0,BG$5*$D$4)*(SUM(($F$10:$K$10&gt;=BG$10)*($F$9:$K$9&lt;=BG$9)*$F$38:$K$38)/$D$4)+BF37)</f>
        <v>41.030938167762592</v>
      </c>
      <c r="BH37" s="52">
        <f t="array" aca="1" ref="BH37" ca="1">IF(BH$10="","",OFFSET($L37,0,BH$5*$D$4)*(SUM(($F$10:$K$10&gt;=BH$10)*($F$9:$K$9&lt;=BH$9)*$F$38:$K$38)/$D$4)+BG37)</f>
        <v>41.064820032475858</v>
      </c>
      <c r="BI37" s="52">
        <f t="array" aca="1" ref="BI37" ca="1">IF(BI$10="","",OFFSET($L37,0,BI$5*$D$4)*(SUM(($F$10:$K$10&gt;=BI$10)*($F$9:$K$9&lt;=BI$9)*$F$38:$K$38)/$D$4)+BH37)</f>
        <v>41.099040715836253</v>
      </c>
      <c r="BJ37" s="52">
        <f t="array" aca="1" ref="BJ37" ca="1">IF(BJ$10="","",OFFSET($L37,0,BJ$5*$D$4)*(SUM(($F$10:$K$10&gt;=BJ$10)*($F$9:$K$9&lt;=BJ$9)*$F$38:$K$38)/$D$4)+BI37)</f>
        <v>41.133261399196648</v>
      </c>
      <c r="BK37" s="52">
        <f t="array" aca="1" ref="BK37" ca="1">IF(BK$10="","",OFFSET($L37,0,BK$5*$D$4)*(SUM(($F$10:$K$10&gt;=BK$10)*($F$9:$K$9&lt;=BK$9)*$F$38:$K$38)/$D$4)+BJ37)</f>
        <v>41.167482082557044</v>
      </c>
      <c r="BL37" s="52">
        <f t="array" aca="1" ref="BL37" ca="1">IF(BL$10="","",OFFSET($L37,0,BL$5*$D$4)*(SUM(($F$10:$K$10&gt;=BL$10)*($F$9:$K$9&lt;=BL$9)*$F$38:$K$38)/$D$4)+BK37)</f>
        <v>41.201702765917439</v>
      </c>
      <c r="BM37" s="52">
        <f t="array" aca="1" ref="BM37" ca="1">IF(BM$10="","",OFFSET($L37,0,BM$5*$D$4)*(SUM(($F$10:$K$10&gt;=BM$10)*($F$9:$K$9&lt;=BM$9)*$F$38:$K$38)/$D$4)+BL37)</f>
        <v>41.235923449277834</v>
      </c>
      <c r="BN37" s="52">
        <f t="array" aca="1" ref="BN37" ca="1">IF(BN$10="","",OFFSET($L37,0,BN$5*$D$4)*(SUM(($F$10:$K$10&gt;=BN$10)*($F$9:$K$9&lt;=BN$9)*$F$38:$K$38)/$D$4)+BM37)</f>
        <v>41.270144132638229</v>
      </c>
      <c r="BO37" s="52">
        <f t="array" aca="1" ref="BO37" ca="1">IF(BO$10="","",OFFSET($L37,0,BO$5*$D$4)*(SUM(($F$10:$K$10&gt;=BO$10)*($F$9:$K$9&lt;=BO$9)*$F$38:$K$38)/$D$4)+BN37)</f>
        <v>41.304364815998625</v>
      </c>
      <c r="BP37" s="52">
        <f t="array" aca="1" ref="BP37" ca="1">IF(BP$10="","",OFFSET($L37,0,BP$5*$D$4)*(SUM(($F$10:$K$10&gt;=BP$10)*($F$9:$K$9&lt;=BP$9)*$F$38:$K$38)/$D$4)+BO37)</f>
        <v>41.33858549935902</v>
      </c>
      <c r="BQ37" s="52">
        <f t="array" aca="1" ref="BQ37" ca="1">IF(BQ$10="","",OFFSET($L37,0,BQ$5*$D$4)*(SUM(($F$10:$K$10&gt;=BQ$10)*($F$9:$K$9&lt;=BQ$9)*$F$38:$K$38)/$D$4)+BP37)</f>
        <v>41.372806182719415</v>
      </c>
      <c r="BR37" s="52">
        <f t="array" aca="1" ref="BR37" ca="1">IF(BR$10="","",OFFSET($L37,0,BR$5*$D$4)*(SUM(($F$10:$K$10&gt;=BR$10)*($F$9:$K$9&lt;=BR$9)*$F$38:$K$38)/$D$4)+BQ37)</f>
        <v>41.407026866079811</v>
      </c>
      <c r="BS37" s="52">
        <f t="array" aca="1" ref="BS37" ca="1">IF(BS$10="","",OFFSET($L37,0,BS$5*$D$4)*(SUM(($F$10:$K$10&gt;=BS$10)*($F$9:$K$9&lt;=BS$9)*$F$38:$K$38)/$D$4)+BR37)</f>
        <v>41.441247549440206</v>
      </c>
      <c r="BT37" s="52">
        <f t="array" aca="1" ref="BT37" ca="1">IF(BT$10="","",OFFSET($L37,0,BT$5*$D$4)*(SUM(($F$10:$K$10&gt;=BT$10)*($F$9:$K$9&lt;=BT$9)*$F$38:$K$38)/$D$4)+BS37)</f>
        <v>41.475468232800601</v>
      </c>
      <c r="BU37" s="52">
        <f t="array" aca="1" ref="BU37" ca="1">IF(BU$10="","",OFFSET($L37,0,BU$5*$D$4)*(SUM(($F$10:$K$10&gt;=BU$10)*($F$9:$K$9&lt;=BU$9)*$F$38:$K$38)/$D$4)+BT37)</f>
        <v>41.510031122994604</v>
      </c>
      <c r="BV37" s="52">
        <f t="array" aca="1" ref="BV37" ca="1">IF(BV$10="","",OFFSET($L37,0,BV$5*$D$4)*(SUM(($F$10:$K$10&gt;=BV$10)*($F$9:$K$9&lt;=BV$9)*$F$38:$K$38)/$D$4)+BU37)</f>
        <v>41.544594013188608</v>
      </c>
      <c r="BW37" s="52">
        <f t="array" aca="1" ref="BW37" ca="1">IF(BW$10="","",OFFSET($L37,0,BW$5*$D$4)*(SUM(($F$10:$K$10&gt;=BW$10)*($F$9:$K$9&lt;=BW$9)*$F$38:$K$38)/$D$4)+BV37)</f>
        <v>41.579156903382611</v>
      </c>
      <c r="BX37" s="52">
        <f t="array" aca="1" ref="BX37" ca="1">IF(BX$10="","",OFFSET($L37,0,BX$5*$D$4)*(SUM(($F$10:$K$10&gt;=BX$10)*($F$9:$K$9&lt;=BX$9)*$F$38:$K$38)/$D$4)+BW37)</f>
        <v>41.613719793576614</v>
      </c>
      <c r="BY37" s="52">
        <f t="array" aca="1" ref="BY37" ca="1">IF(BY$10="","",OFFSET($L37,0,BY$5*$D$4)*(SUM(($F$10:$K$10&gt;=BY$10)*($F$9:$K$9&lt;=BY$9)*$F$38:$K$38)/$D$4)+BX37)</f>
        <v>41.648282683770617</v>
      </c>
      <c r="BZ37" s="52">
        <f t="array" aca="1" ref="BZ37" ca="1">IF(BZ$10="","",OFFSET($L37,0,BZ$5*$D$4)*(SUM(($F$10:$K$10&gt;=BZ$10)*($F$9:$K$9&lt;=BZ$9)*$F$38:$K$38)/$D$4)+BY37)</f>
        <v>41.68284557396462</v>
      </c>
      <c r="CA37" s="52">
        <f t="array" aca="1" ref="CA37" ca="1">IF(CA$10="","",OFFSET($L37,0,CA$5*$D$4)*(SUM(($F$10:$K$10&gt;=CA$10)*($F$9:$K$9&lt;=CA$9)*$F$38:$K$38)/$D$4)+BZ37)</f>
        <v>41.717408464158623</v>
      </c>
      <c r="CB37" s="52">
        <f t="array" aca="1" ref="CB37" ca="1">IF(CB$10="","",OFFSET($L37,0,CB$5*$D$4)*(SUM(($F$10:$K$10&gt;=CB$10)*($F$9:$K$9&lt;=CB$9)*$F$38:$K$38)/$D$4)+CA37)</f>
        <v>41.751971354352627</v>
      </c>
      <c r="CC37" s="52">
        <f t="array" aca="1" ref="CC37" ca="1">IF(CC$10="","",OFFSET($L37,0,CC$5*$D$4)*(SUM(($F$10:$K$10&gt;=CC$10)*($F$9:$K$9&lt;=CC$9)*$F$38:$K$38)/$D$4)+CB37)</f>
        <v>41.78653424454663</v>
      </c>
      <c r="CD37" s="52">
        <f t="array" aca="1" ref="CD37" ca="1">IF(CD$10="","",OFFSET($L37,0,CD$5*$D$4)*(SUM(($F$10:$K$10&gt;=CD$10)*($F$9:$K$9&lt;=CD$9)*$F$38:$K$38)/$D$4)+CC37)</f>
        <v>41.821097134740633</v>
      </c>
      <c r="CE37" s="52">
        <f t="array" aca="1" ref="CE37" ca="1">IF(CE$10="","",OFFSET($L37,0,CE$5*$D$4)*(SUM(($F$10:$K$10&gt;=CE$10)*($F$9:$K$9&lt;=CE$9)*$F$38:$K$38)/$D$4)+CD37)</f>
        <v>41.855660024934636</v>
      </c>
      <c r="CF37" s="52">
        <f t="array" aca="1" ref="CF37" ca="1">IF(CF$10="","",OFFSET($L37,0,CF$5*$D$4)*(SUM(($F$10:$K$10&gt;=CF$10)*($F$9:$K$9&lt;=CF$9)*$F$38:$K$38)/$D$4)+CE37)</f>
        <v>41.890222915128639</v>
      </c>
    </row>
    <row r="38" spans="3:84" ht="15" customHeight="1">
      <c r="C38" s="210" t="s">
        <v>358</v>
      </c>
      <c r="D38" s="194"/>
      <c r="E38" s="195"/>
      <c r="F38" s="339">
        <f>IF(OR(F$9="",F$10=""),"",'3A_NOMINA'!CU262)</f>
        <v>0.04</v>
      </c>
      <c r="G38" s="339">
        <f>IF(OR(G$9="",G$10=""),"",'3A_NOMINA'!CV262)</f>
        <v>0.03</v>
      </c>
      <c r="H38" s="339">
        <f>IF(OR(H$9="",H$10=""),"",'3A_NOMINA'!CW262)</f>
        <v>0.02</v>
      </c>
      <c r="I38" s="339">
        <f>IF(OR(I$9="",I$10=""),"",'3A_NOMINA'!CX262)</f>
        <v>0.01</v>
      </c>
      <c r="J38" s="339">
        <f>IF(OR(J$9="",J$10=""),"",'3A_NOMINA'!CY262)</f>
        <v>0.01</v>
      </c>
      <c r="K38" s="339">
        <f>IF(OR(K$9="",K$10=""),"",'3A_NOMINA'!CZ262)</f>
        <v>0.01</v>
      </c>
      <c r="M38" s="203">
        <f t="shared" ref="M38:AR38" si="187">IF(M$10="","",M$37/L$37-1)</f>
        <v>1.2746842607169739E-4</v>
      </c>
      <c r="N38" s="203">
        <f t="shared" si="187"/>
        <v>6.0804664350804227E-3</v>
      </c>
      <c r="O38" s="203">
        <f t="shared" si="187"/>
        <v>2.0965302820401543E-3</v>
      </c>
      <c r="P38" s="203">
        <f t="shared" si="187"/>
        <v>-1.0553059463846992E-5</v>
      </c>
      <c r="Q38" s="203">
        <f t="shared" si="187"/>
        <v>2.0473151414255319E-3</v>
      </c>
      <c r="R38" s="203">
        <f t="shared" si="187"/>
        <v>2.2985237316650586E-3</v>
      </c>
      <c r="S38" s="203">
        <f t="shared" si="187"/>
        <v>1.3922381410225171E-4</v>
      </c>
      <c r="T38" s="203">
        <f t="shared" ca="1" si="187"/>
        <v>3.2910912080872379E-3</v>
      </c>
      <c r="U38" s="203">
        <f t="shared" ca="1" si="187"/>
        <v>3.2802954565502862E-3</v>
      </c>
      <c r="V38" s="203">
        <f t="shared" ca="1" si="187"/>
        <v>3.2695702999503418E-3</v>
      </c>
      <c r="W38" s="203">
        <f t="shared" ca="1" si="187"/>
        <v>3.2589150480990536E-3</v>
      </c>
      <c r="X38" s="203">
        <f t="shared" ca="1" si="187"/>
        <v>3.2483290197753423E-3</v>
      </c>
      <c r="Y38" s="203">
        <f t="shared" ca="1" si="187"/>
        <v>2.4999999999999467E-3</v>
      </c>
      <c r="Z38" s="203">
        <f t="shared" ca="1" si="187"/>
        <v>2.4937655860348684E-3</v>
      </c>
      <c r="AA38" s="203">
        <f t="shared" ca="1" si="187"/>
        <v>2.4875621890547706E-3</v>
      </c>
      <c r="AB38" s="203">
        <f t="shared" ca="1" si="187"/>
        <v>2.4813895781636841E-3</v>
      </c>
      <c r="AC38" s="203">
        <f t="shared" ca="1" si="187"/>
        <v>2.4752475247524774E-3</v>
      </c>
      <c r="AD38" s="203">
        <f t="shared" ca="1" si="187"/>
        <v>2.4691358024691024E-3</v>
      </c>
      <c r="AE38" s="203">
        <f t="shared" ca="1" si="187"/>
        <v>2.4630541871921707E-3</v>
      </c>
      <c r="AF38" s="203">
        <f t="shared" ca="1" si="187"/>
        <v>2.4570024570025328E-3</v>
      </c>
      <c r="AG38" s="203">
        <f t="shared" ca="1" si="187"/>
        <v>2.450980392156854E-3</v>
      </c>
      <c r="AH38" s="203">
        <f t="shared" ca="1" si="187"/>
        <v>2.4449877750611915E-3</v>
      </c>
      <c r="AI38" s="203">
        <f t="shared" ca="1" si="187"/>
        <v>2.4390243902439046E-3</v>
      </c>
      <c r="AJ38" s="203">
        <f t="shared" ca="1" si="187"/>
        <v>2.4330900243307862E-3</v>
      </c>
      <c r="AK38" s="203">
        <f t="shared" ca="1" si="187"/>
        <v>1.6666666666667052E-3</v>
      </c>
      <c r="AL38" s="203">
        <f t="shared" ca="1" si="187"/>
        <v>1.6638935108153063E-3</v>
      </c>
      <c r="AM38" s="203">
        <f t="shared" ca="1" si="187"/>
        <v>1.6611295681063787E-3</v>
      </c>
      <c r="AN38" s="203">
        <f t="shared" ca="1" si="187"/>
        <v>1.6583747927032544E-3</v>
      </c>
      <c r="AO38" s="203">
        <f t="shared" ca="1" si="187"/>
        <v>1.6556291390730227E-3</v>
      </c>
      <c r="AP38" s="203">
        <f t="shared" ca="1" si="187"/>
        <v>1.6528925619836432E-3</v>
      </c>
      <c r="AQ38" s="203">
        <f t="shared" ca="1" si="187"/>
        <v>1.6501650165017256E-3</v>
      </c>
      <c r="AR38" s="203">
        <f t="shared" ca="1" si="187"/>
        <v>1.6474464579900872E-3</v>
      </c>
      <c r="AS38" s="203">
        <f t="shared" ref="AS38:BX38" ca="1" si="188">IF(AS$10="","",AS$37/AR$37-1)</f>
        <v>1.6447368421053099E-3</v>
      </c>
      <c r="AT38" s="203">
        <f t="shared" ca="1" si="188"/>
        <v>1.6420361247948545E-3</v>
      </c>
      <c r="AU38" s="203">
        <f t="shared" ca="1" si="188"/>
        <v>1.6393442622950616E-3</v>
      </c>
      <c r="AV38" s="203">
        <f t="shared" ca="1" si="188"/>
        <v>1.6366612111293755E-3</v>
      </c>
      <c r="AW38" s="203">
        <f t="shared" ca="1" si="188"/>
        <v>8.333333333334636E-4</v>
      </c>
      <c r="AX38" s="203">
        <f t="shared" ca="1" si="188"/>
        <v>8.3263946711076287E-4</v>
      </c>
      <c r="AY38" s="203">
        <f t="shared" ca="1" si="188"/>
        <v>8.3194675540765317E-4</v>
      </c>
      <c r="AZ38" s="203">
        <f t="shared" ca="1" si="188"/>
        <v>8.3125519534510417E-4</v>
      </c>
      <c r="BA38" s="203">
        <f t="shared" ca="1" si="188"/>
        <v>8.3056478405318934E-4</v>
      </c>
      <c r="BB38" s="203">
        <f t="shared" ca="1" si="188"/>
        <v>8.2987551867219622E-4</v>
      </c>
      <c r="BC38" s="203">
        <f t="shared" ca="1" si="188"/>
        <v>8.2918739635151617E-4</v>
      </c>
      <c r="BD38" s="203">
        <f t="shared" ca="1" si="188"/>
        <v>8.2850041425031051E-4</v>
      </c>
      <c r="BE38" s="203">
        <f t="shared" ca="1" si="188"/>
        <v>8.2781456953640031E-4</v>
      </c>
      <c r="BF38" s="203">
        <f t="shared" ca="1" si="188"/>
        <v>8.2712985938804273E-4</v>
      </c>
      <c r="BG38" s="203">
        <f t="shared" ca="1" si="188"/>
        <v>8.2644628099171058E-4</v>
      </c>
      <c r="BH38" s="203">
        <f t="shared" ca="1" si="188"/>
        <v>8.2576383154431277E-4</v>
      </c>
      <c r="BI38" s="203">
        <f t="shared" ca="1" si="188"/>
        <v>8.3333333333324155E-4</v>
      </c>
      <c r="BJ38" s="203">
        <f t="shared" ca="1" si="188"/>
        <v>8.3263946711076287E-4</v>
      </c>
      <c r="BK38" s="203">
        <f t="shared" ca="1" si="188"/>
        <v>8.3194675540765317E-4</v>
      </c>
      <c r="BL38" s="203">
        <f t="shared" ca="1" si="188"/>
        <v>8.3125519534488213E-4</v>
      </c>
      <c r="BM38" s="203">
        <f t="shared" ca="1" si="188"/>
        <v>8.3056478405318934E-4</v>
      </c>
      <c r="BN38" s="203">
        <f t="shared" ca="1" si="188"/>
        <v>8.2987551867219622E-4</v>
      </c>
      <c r="BO38" s="203">
        <f t="shared" ca="1" si="188"/>
        <v>8.2918739635151617E-4</v>
      </c>
      <c r="BP38" s="203">
        <f t="shared" ca="1" si="188"/>
        <v>8.2850041425008847E-4</v>
      </c>
      <c r="BQ38" s="203">
        <f t="shared" ca="1" si="188"/>
        <v>8.2781456953640031E-4</v>
      </c>
      <c r="BR38" s="203">
        <f t="shared" ca="1" si="188"/>
        <v>8.2712985938782069E-4</v>
      </c>
      <c r="BS38" s="203">
        <f t="shared" ca="1" si="188"/>
        <v>8.2644628099171058E-4</v>
      </c>
      <c r="BT38" s="203">
        <f t="shared" ca="1" si="188"/>
        <v>8.2576383154409072E-4</v>
      </c>
      <c r="BU38" s="203">
        <f t="shared" ca="1" si="188"/>
        <v>8.333333333334636E-4</v>
      </c>
      <c r="BV38" s="203">
        <f t="shared" ca="1" si="188"/>
        <v>8.3263946711076287E-4</v>
      </c>
      <c r="BW38" s="203">
        <f t="shared" ca="1" si="188"/>
        <v>8.3194675540765317E-4</v>
      </c>
      <c r="BX38" s="203">
        <f t="shared" ca="1" si="188"/>
        <v>8.3125519534510417E-4</v>
      </c>
      <c r="BY38" s="203">
        <f t="shared" ref="BY38:CF38" ca="1" si="189">IF(BY$10="","",BY$37/BX$37-1)</f>
        <v>8.3056478405318934E-4</v>
      </c>
      <c r="BZ38" s="203">
        <f t="shared" ca="1" si="189"/>
        <v>8.2987551867219622E-4</v>
      </c>
      <c r="CA38" s="203">
        <f t="shared" ca="1" si="189"/>
        <v>8.2918739635173822E-4</v>
      </c>
      <c r="CB38" s="203">
        <f t="shared" ca="1" si="189"/>
        <v>8.2850041425031051E-4</v>
      </c>
      <c r="CC38" s="203">
        <f t="shared" ca="1" si="189"/>
        <v>8.2781456953640031E-4</v>
      </c>
      <c r="CD38" s="203">
        <f t="shared" ca="1" si="189"/>
        <v>8.2712985938804273E-4</v>
      </c>
      <c r="CE38" s="203">
        <f t="shared" ca="1" si="189"/>
        <v>8.2644628099171058E-4</v>
      </c>
      <c r="CF38" s="203">
        <f t="shared" ca="1" si="189"/>
        <v>8.2576383154431277E-4</v>
      </c>
    </row>
    <row r="39" spans="3:84" ht="15" customHeight="1">
      <c r="C39" s="201"/>
    </row>
    <row r="40" spans="3:84" ht="15" customHeight="1">
      <c r="C40" s="211" t="s">
        <v>352</v>
      </c>
      <c r="D40" s="173"/>
      <c r="E40" s="174"/>
      <c r="F40" s="25">
        <f t="shared" ref="F40:K43" ca="1" si="190">IF(OR(F$9="",F$10=""),"",SUM(OFFSET($M40,0,F$4-1,1,F$5-F$4+1)))</f>
        <v>0</v>
      </c>
      <c r="G40" s="25">
        <f t="shared" ca="1" si="190"/>
        <v>54414.634109772771</v>
      </c>
      <c r="H40" s="25">
        <f t="shared" ca="1" si="190"/>
        <v>55765.770673166742</v>
      </c>
      <c r="I40" s="25">
        <f t="shared" ca="1" si="190"/>
        <v>56561.638987723614</v>
      </c>
      <c r="J40" s="25">
        <f t="shared" ca="1" si="190"/>
        <v>57127.111109754223</v>
      </c>
      <c r="K40" s="25">
        <f t="shared" ca="1" si="190"/>
        <v>57698.262840359086</v>
      </c>
      <c r="M40" s="209">
        <f t="shared" ref="M40:AR40" ca="1" si="191">IF(M$10="","",M28*M$37)</f>
        <v>0</v>
      </c>
      <c r="N40" s="209">
        <f t="shared" ca="1" si="191"/>
        <v>0</v>
      </c>
      <c r="O40" s="209">
        <f t="shared" ca="1" si="191"/>
        <v>0</v>
      </c>
      <c r="P40" s="209">
        <f t="shared" ca="1" si="191"/>
        <v>0</v>
      </c>
      <c r="Q40" s="209">
        <f t="shared" ca="1" si="191"/>
        <v>0</v>
      </c>
      <c r="R40" s="209">
        <f t="shared" ca="1" si="191"/>
        <v>0</v>
      </c>
      <c r="S40" s="209">
        <f t="shared" ca="1" si="191"/>
        <v>0</v>
      </c>
      <c r="T40" s="209">
        <f t="shared" ca="1" si="191"/>
        <v>0</v>
      </c>
      <c r="U40" s="209">
        <f t="shared" ca="1" si="191"/>
        <v>0</v>
      </c>
      <c r="V40" s="209">
        <f t="shared" ca="1" si="191"/>
        <v>0</v>
      </c>
      <c r="W40" s="209">
        <f t="shared" ca="1" si="191"/>
        <v>0</v>
      </c>
      <c r="X40" s="209">
        <f t="shared" ca="1" si="191"/>
        <v>0</v>
      </c>
      <c r="Y40" s="209">
        <f t="shared" ca="1" si="191"/>
        <v>4484.1646760658796</v>
      </c>
      <c r="Z40" s="209">
        <f t="shared" ca="1" si="191"/>
        <v>4441.9144687822754</v>
      </c>
      <c r="AA40" s="209">
        <f t="shared" ca="1" si="191"/>
        <v>4505.6690496818028</v>
      </c>
      <c r="AB40" s="209">
        <f t="shared" ca="1" si="191"/>
        <v>4499.4807793611471</v>
      </c>
      <c r="AC40" s="209">
        <f t="shared" ca="1" si="191"/>
        <v>4527.741459862099</v>
      </c>
      <c r="AD40" s="209">
        <f t="shared" ca="1" si="191"/>
        <v>4522.0437240450083</v>
      </c>
      <c r="AE40" s="209">
        <f t="shared" ca="1" si="191"/>
        <v>4549.8101599769534</v>
      </c>
      <c r="AF40" s="209">
        <f t="shared" ca="1" si="191"/>
        <v>4560.9890547189125</v>
      </c>
      <c r="AG40" s="209">
        <f t="shared" ca="1" si="191"/>
        <v>4556.0409389464912</v>
      </c>
      <c r="AH40" s="209">
        <f t="shared" ca="1" si="191"/>
        <v>4583.0528715295841</v>
      </c>
      <c r="AI40" s="209">
        <f t="shared" ca="1" si="191"/>
        <v>4578.6139808889657</v>
      </c>
      <c r="AJ40" s="209">
        <f t="shared" ca="1" si="191"/>
        <v>4605.1129459136509</v>
      </c>
      <c r="AK40" s="209">
        <f t="shared" ca="1" si="191"/>
        <v>4612.78813415684</v>
      </c>
      <c r="AL40" s="209">
        <f t="shared" ca="1" si="191"/>
        <v>4590.8605286678312</v>
      </c>
      <c r="AM40" s="209">
        <f t="shared" ca="1" si="191"/>
        <v>4627.5396239121455</v>
      </c>
      <c r="AN40" s="209">
        <f t="shared" ca="1" si="191"/>
        <v>4620.9481339334834</v>
      </c>
      <c r="AO40" s="209">
        <f t="shared" ca="1" si="191"/>
        <v>4642.5870689117846</v>
      </c>
      <c r="AP40" s="209">
        <f t="shared" ca="1" si="191"/>
        <v>4636.5502712088801</v>
      </c>
      <c r="AQ40" s="209">
        <f t="shared" ca="1" si="191"/>
        <v>4657.6316391645796</v>
      </c>
      <c r="AR40" s="209">
        <f t="shared" ca="1" si="191"/>
        <v>4665.3048379111442</v>
      </c>
      <c r="AS40" s="209">
        <f t="shared" ref="AS40:BX40" ca="1" si="192">IF(AS$10="","",AS28*AS$37)</f>
        <v>4660.110761504844</v>
      </c>
      <c r="AT40" s="209">
        <f t="shared" ca="1" si="192"/>
        <v>4680.3455694804179</v>
      </c>
      <c r="AU40" s="209">
        <f t="shared" ca="1" si="192"/>
        <v>4675.7207002036248</v>
      </c>
      <c r="AV40" s="209">
        <f t="shared" ca="1" si="192"/>
        <v>4695.3834041111622</v>
      </c>
      <c r="AW40" s="209">
        <f t="shared" ca="1" si="192"/>
        <v>4699.2962236145895</v>
      </c>
      <c r="AX40" s="209">
        <f t="shared" ca="1" si="192"/>
        <v>4669.0174876877027</v>
      </c>
      <c r="AY40" s="209">
        <f t="shared" ca="1" si="192"/>
        <v>4706.1911987944104</v>
      </c>
      <c r="AZ40" s="209">
        <f t="shared" ca="1" si="192"/>
        <v>4699.2910922606816</v>
      </c>
      <c r="BA40" s="209">
        <f t="shared" ca="1" si="192"/>
        <v>4713.7042382237378</v>
      </c>
      <c r="BB40" s="209">
        <f t="shared" ca="1" si="192"/>
        <v>4707.4082978352008</v>
      </c>
      <c r="BC40" s="209">
        <f t="shared" ca="1" si="192"/>
        <v>4721.2153472500013</v>
      </c>
      <c r="BD40" s="209">
        <f t="shared" ca="1" si="192"/>
        <v>4725.1268761209622</v>
      </c>
      <c r="BE40" s="209">
        <f t="shared" ca="1" si="192"/>
        <v>4719.744322238902</v>
      </c>
      <c r="BF40" s="209">
        <f t="shared" ca="1" si="192"/>
        <v>4732.6353301453919</v>
      </c>
      <c r="BG40" s="209">
        <f t="shared" ca="1" si="192"/>
        <v>4727.8667310305527</v>
      </c>
      <c r="BH40" s="209">
        <f t="shared" ca="1" si="192"/>
        <v>4740.1418425214706</v>
      </c>
      <c r="BI40" s="209">
        <f t="shared" ca="1" si="192"/>
        <v>4744.0919607235719</v>
      </c>
      <c r="BJ40" s="209">
        <f t="shared" ca="1" si="192"/>
        <v>4724.8101798249709</v>
      </c>
      <c r="BK40" s="209">
        <f t="shared" ca="1" si="192"/>
        <v>4751.0365616110475</v>
      </c>
      <c r="BL40" s="209">
        <f t="shared" ca="1" si="192"/>
        <v>4747.8592296919624</v>
      </c>
      <c r="BM40" s="209">
        <f t="shared" ca="1" si="192"/>
        <v>4758.6156359433026</v>
      </c>
      <c r="BN40" s="209">
        <f t="shared" ca="1" si="192"/>
        <v>4756.0658827398684</v>
      </c>
      <c r="BO40" s="209">
        <f t="shared" ca="1" si="192"/>
        <v>4766.1927427600358</v>
      </c>
      <c r="BP40" s="209">
        <f t="shared" ca="1" si="192"/>
        <v>4770.1415354218088</v>
      </c>
      <c r="BQ40" s="209">
        <f t="shared" ca="1" si="192"/>
        <v>4768.5405575591858</v>
      </c>
      <c r="BR40" s="209">
        <f t="shared" ca="1" si="192"/>
        <v>4777.7159382518921</v>
      </c>
      <c r="BS40" s="209">
        <f t="shared" ca="1" si="192"/>
        <v>4776.7525228094082</v>
      </c>
      <c r="BT40" s="209">
        <f t="shared" ca="1" si="192"/>
        <v>4785.2883624171609</v>
      </c>
      <c r="BU40" s="209">
        <f t="shared" ca="1" si="192"/>
        <v>4789.2761027191755</v>
      </c>
      <c r="BV40" s="209">
        <f t="shared" ca="1" si="192"/>
        <v>4781.4255494998688</v>
      </c>
      <c r="BW40" s="209">
        <f t="shared" ca="1" si="192"/>
        <v>4796.2705778500749</v>
      </c>
      <c r="BX40" s="209">
        <f t="shared" ca="1" si="192"/>
        <v>4796.9578953340515</v>
      </c>
      <c r="BY40" s="209">
        <f t="shared" ref="BY40:CF40" ca="1" si="193">IF(BY$10="","",BY28*BY$37)</f>
        <v>4803.916196795888</v>
      </c>
      <c r="BZ40" s="209">
        <f t="shared" ca="1" si="193"/>
        <v>4805.2550318325839</v>
      </c>
      <c r="CA40" s="209">
        <f t="shared" ca="1" si="193"/>
        <v>4811.5598110767569</v>
      </c>
      <c r="CB40" s="209">
        <f t="shared" ca="1" si="193"/>
        <v>4815.5461903734249</v>
      </c>
      <c r="CC40" s="209">
        <f t="shared" ca="1" si="193"/>
        <v>4817.8699887365165</v>
      </c>
      <c r="CD40" s="209">
        <f t="shared" ca="1" si="193"/>
        <v>4823.1870517322504</v>
      </c>
      <c r="CE40" s="209">
        <f t="shared" ca="1" si="193"/>
        <v>4826.1725470262718</v>
      </c>
      <c r="CF40" s="209">
        <f t="shared" ca="1" si="193"/>
        <v>4830.8258973822176</v>
      </c>
    </row>
    <row r="41" spans="3:84" ht="15" customHeight="1">
      <c r="C41" s="211" t="s">
        <v>353</v>
      </c>
      <c r="D41" s="173"/>
      <c r="E41" s="174"/>
      <c r="F41" s="25">
        <f t="shared" ca="1" si="190"/>
        <v>0</v>
      </c>
      <c r="G41" s="25">
        <f t="shared" ca="1" si="190"/>
        <v>11156.172963246194</v>
      </c>
      <c r="H41" s="25">
        <f t="shared" ca="1" si="190"/>
        <v>9159.0906620792248</v>
      </c>
      <c r="I41" s="25">
        <f t="shared" ca="1" si="190"/>
        <v>6812.0966360106077</v>
      </c>
      <c r="J41" s="25">
        <f t="shared" ca="1" si="190"/>
        <v>4272.734606047924</v>
      </c>
      <c r="K41" s="25">
        <f t="shared" ca="1" si="190"/>
        <v>1545.2538304517698</v>
      </c>
      <c r="M41" s="209">
        <f t="shared" ref="M41:AR41" ca="1" si="194">IF(M$10="","",M30*M$37)</f>
        <v>0</v>
      </c>
      <c r="N41" s="209">
        <f t="shared" ca="1" si="194"/>
        <v>0</v>
      </c>
      <c r="O41" s="209">
        <f t="shared" ca="1" si="194"/>
        <v>0</v>
      </c>
      <c r="P41" s="209">
        <f t="shared" ca="1" si="194"/>
        <v>0</v>
      </c>
      <c r="Q41" s="209">
        <f t="shared" ca="1" si="194"/>
        <v>0</v>
      </c>
      <c r="R41" s="209">
        <f t="shared" ca="1" si="194"/>
        <v>0</v>
      </c>
      <c r="S41" s="209">
        <f t="shared" ca="1" si="194"/>
        <v>0</v>
      </c>
      <c r="T41" s="209">
        <f t="shared" ca="1" si="194"/>
        <v>0</v>
      </c>
      <c r="U41" s="209">
        <f t="shared" ca="1" si="194"/>
        <v>0</v>
      </c>
      <c r="V41" s="209">
        <f t="shared" ca="1" si="194"/>
        <v>0</v>
      </c>
      <c r="W41" s="209">
        <f t="shared" ca="1" si="194"/>
        <v>0</v>
      </c>
      <c r="X41" s="209">
        <f t="shared" ca="1" si="194"/>
        <v>0</v>
      </c>
      <c r="Y41" s="209">
        <f t="shared" ca="1" si="194"/>
        <v>1018.9539737326916</v>
      </c>
      <c r="Z41" s="209">
        <f t="shared" ca="1" si="194"/>
        <v>909.13122572582802</v>
      </c>
      <c r="AA41" s="209">
        <f t="shared" ca="1" si="194"/>
        <v>993.79353717515858</v>
      </c>
      <c r="AB41" s="209">
        <f t="shared" ca="1" si="194"/>
        <v>949.45299768419238</v>
      </c>
      <c r="AC41" s="209">
        <f t="shared" ca="1" si="194"/>
        <v>968.20722422409733</v>
      </c>
      <c r="AD41" s="209">
        <f t="shared" ca="1" si="194"/>
        <v>924.42023760856944</v>
      </c>
      <c r="AE41" s="209">
        <f t="shared" ca="1" si="194"/>
        <v>942.0591193108196</v>
      </c>
      <c r="AF41" s="209">
        <f t="shared" ca="1" si="194"/>
        <v>928.80222281091949</v>
      </c>
      <c r="AG41" s="209">
        <f t="shared" ca="1" si="194"/>
        <v>885.87269689932339</v>
      </c>
      <c r="AH41" s="209">
        <f t="shared" ca="1" si="194"/>
        <v>901.79918373583155</v>
      </c>
      <c r="AI41" s="209">
        <f t="shared" ca="1" si="194"/>
        <v>859.46147760126303</v>
      </c>
      <c r="AJ41" s="209">
        <f t="shared" ca="1" si="194"/>
        <v>874.21906673749959</v>
      </c>
      <c r="AK41" s="209">
        <f t="shared" ca="1" si="194"/>
        <v>859.58575502860583</v>
      </c>
      <c r="AL41" s="209">
        <f t="shared" ca="1" si="194"/>
        <v>790.32437559342736</v>
      </c>
      <c r="AM41" s="209">
        <f t="shared" ca="1" si="194"/>
        <v>829.84227490736487</v>
      </c>
      <c r="AN41" s="209">
        <f t="shared" ca="1" si="194"/>
        <v>788.554984921803</v>
      </c>
      <c r="AO41" s="209">
        <f t="shared" ca="1" si="194"/>
        <v>799.66132372615573</v>
      </c>
      <c r="AP41" s="209">
        <f t="shared" ca="1" si="194"/>
        <v>759.10625713874197</v>
      </c>
      <c r="AQ41" s="209">
        <f t="shared" ca="1" si="194"/>
        <v>768.98210527282106</v>
      </c>
      <c r="AR41" s="209">
        <f t="shared" ca="1" si="194"/>
        <v>753.47858265319189</v>
      </c>
      <c r="AS41" s="209">
        <f t="shared" ref="AS41:BX41" ca="1" si="195">IF(AS$10="","",AS30*AS$37)</f>
        <v>714.04603524350523</v>
      </c>
      <c r="AT41" s="209">
        <f t="shared" ca="1" si="195"/>
        <v>722.04124301576405</v>
      </c>
      <c r="AU41" s="209">
        <f t="shared" ca="1" si="195"/>
        <v>683.37510885496704</v>
      </c>
      <c r="AV41" s="209">
        <f t="shared" ca="1" si="195"/>
        <v>690.09261572287653</v>
      </c>
      <c r="AW41" s="209">
        <f t="shared" ca="1" si="195"/>
        <v>673.40832006208018</v>
      </c>
      <c r="AX41" s="209">
        <f t="shared" ca="1" si="195"/>
        <v>593.07695066807617</v>
      </c>
      <c r="AY41" s="209">
        <f t="shared" ca="1" si="195"/>
        <v>639.60339488991076</v>
      </c>
      <c r="AZ41" s="209">
        <f t="shared" ca="1" si="195"/>
        <v>602.52734946110616</v>
      </c>
      <c r="BA41" s="209">
        <f t="shared" ca="1" si="195"/>
        <v>605.47521961245275</v>
      </c>
      <c r="BB41" s="209">
        <f t="shared" ca="1" si="195"/>
        <v>569.29819489236695</v>
      </c>
      <c r="BC41" s="209">
        <f t="shared" ca="1" si="195"/>
        <v>570.93095497826096</v>
      </c>
      <c r="BD41" s="209">
        <f t="shared" ca="1" si="195"/>
        <v>553.51988678278667</v>
      </c>
      <c r="BE41" s="209">
        <f t="shared" ca="1" si="195"/>
        <v>518.71175275419648</v>
      </c>
      <c r="BF41" s="209">
        <f t="shared" ca="1" si="195"/>
        <v>518.34274783027843</v>
      </c>
      <c r="BG41" s="209">
        <f t="shared" ca="1" si="195"/>
        <v>484.46251322414827</v>
      </c>
      <c r="BH41" s="209">
        <f t="shared" ca="1" si="195"/>
        <v>482.73935085494372</v>
      </c>
      <c r="BI41" s="209">
        <f t="shared" ca="1" si="195"/>
        <v>464.79587529463345</v>
      </c>
      <c r="BJ41" s="209">
        <f t="shared" ca="1" si="195"/>
        <v>403.5096208193047</v>
      </c>
      <c r="BK41" s="209">
        <f t="shared" ca="1" si="195"/>
        <v>428.4933821995881</v>
      </c>
      <c r="BL41" s="209">
        <f t="shared" ca="1" si="195"/>
        <v>396.99014448460338</v>
      </c>
      <c r="BM41" s="209">
        <f t="shared" ca="1" si="195"/>
        <v>391.81539874670608</v>
      </c>
      <c r="BN41" s="209">
        <f t="shared" ca="1" si="195"/>
        <v>361.28076080060305</v>
      </c>
      <c r="BO41" s="209">
        <f t="shared" ca="1" si="195"/>
        <v>354.69532655503474</v>
      </c>
      <c r="BP41" s="209">
        <f t="shared" ca="1" si="195"/>
        <v>335.97950807822718</v>
      </c>
      <c r="BQ41" s="209">
        <f t="shared" ca="1" si="195"/>
        <v>306.91964672084646</v>
      </c>
      <c r="BR41" s="209">
        <f t="shared" ca="1" si="195"/>
        <v>298.18698043311758</v>
      </c>
      <c r="BS41" s="209">
        <f t="shared" ca="1" si="195"/>
        <v>270.12640220240866</v>
      </c>
      <c r="BT41" s="209">
        <f t="shared" ca="1" si="195"/>
        <v>259.94155971285085</v>
      </c>
      <c r="BU41" s="209">
        <f t="shared" ca="1" si="195"/>
        <v>240.65780883535649</v>
      </c>
      <c r="BV41" s="209">
        <f t="shared" ca="1" si="195"/>
        <v>199.84553316421014</v>
      </c>
      <c r="BW41" s="209">
        <f t="shared" ca="1" si="195"/>
        <v>201.69897059931137</v>
      </c>
      <c r="BX41" s="209">
        <f t="shared" ca="1" si="195"/>
        <v>176.19484506277797</v>
      </c>
      <c r="BY41" s="209">
        <f t="shared" ref="BY41:CF41" ca="1" si="196">IF(BY$10="","",BY30*BY$37)</f>
        <v>162.30774977089487</v>
      </c>
      <c r="BZ41" s="209">
        <f t="shared" ca="1" si="196"/>
        <v>137.84628111031077</v>
      </c>
      <c r="CA41" s="209">
        <f t="shared" ca="1" si="196"/>
        <v>122.44681670896725</v>
      </c>
      <c r="CB41" s="209">
        <f t="shared" ca="1" si="196"/>
        <v>102.34230065299971</v>
      </c>
      <c r="CC41" s="209">
        <f t="shared" ca="1" si="196"/>
        <v>79.468317193330307</v>
      </c>
      <c r="CD41" s="209">
        <f t="shared" ca="1" si="196"/>
        <v>61.766856447207516</v>
      </c>
      <c r="CE41" s="209">
        <f t="shared" ca="1" si="196"/>
        <v>39.96813062997601</v>
      </c>
      <c r="CF41" s="209">
        <f t="shared" ca="1" si="196"/>
        <v>20.710220276427702</v>
      </c>
    </row>
    <row r="42" spans="3:84" ht="15" customHeight="1">
      <c r="C42" s="211" t="s">
        <v>354</v>
      </c>
      <c r="D42" s="173"/>
      <c r="E42" s="174"/>
      <c r="F42" s="25">
        <f t="shared" ca="1" si="190"/>
        <v>0</v>
      </c>
      <c r="G42" s="25">
        <f t="shared" ca="1" si="190"/>
        <v>43258.461146526577</v>
      </c>
      <c r="H42" s="25">
        <f t="shared" ca="1" si="190"/>
        <v>46606.680011087519</v>
      </c>
      <c r="I42" s="25">
        <f t="shared" ca="1" si="190"/>
        <v>49749.542351712997</v>
      </c>
      <c r="J42" s="25">
        <f t="shared" ca="1" si="190"/>
        <v>52854.376503706291</v>
      </c>
      <c r="K42" s="25">
        <f t="shared" ca="1" si="190"/>
        <v>56153.009009907299</v>
      </c>
      <c r="M42" s="209">
        <f t="shared" ref="M42:AR42" ca="1" si="197">IF(M$10="","",M31*M$37)</f>
        <v>0</v>
      </c>
      <c r="N42" s="209">
        <f t="shared" ca="1" si="197"/>
        <v>0</v>
      </c>
      <c r="O42" s="209">
        <f t="shared" ca="1" si="197"/>
        <v>0</v>
      </c>
      <c r="P42" s="209">
        <f t="shared" ca="1" si="197"/>
        <v>0</v>
      </c>
      <c r="Q42" s="209">
        <f t="shared" ca="1" si="197"/>
        <v>0</v>
      </c>
      <c r="R42" s="209">
        <f t="shared" ca="1" si="197"/>
        <v>0</v>
      </c>
      <c r="S42" s="209">
        <f t="shared" ca="1" si="197"/>
        <v>0</v>
      </c>
      <c r="T42" s="209">
        <f t="shared" ca="1" si="197"/>
        <v>0</v>
      </c>
      <c r="U42" s="209">
        <f t="shared" ca="1" si="197"/>
        <v>0</v>
      </c>
      <c r="V42" s="209">
        <f t="shared" ca="1" si="197"/>
        <v>0</v>
      </c>
      <c r="W42" s="209">
        <f t="shared" ca="1" si="197"/>
        <v>0</v>
      </c>
      <c r="X42" s="209">
        <f t="shared" ca="1" si="197"/>
        <v>0</v>
      </c>
      <c r="Y42" s="209">
        <f t="shared" ca="1" si="197"/>
        <v>3465.2107023331887</v>
      </c>
      <c r="Z42" s="209">
        <f t="shared" ca="1" si="197"/>
        <v>3532.7832430564472</v>
      </c>
      <c r="AA42" s="209">
        <f t="shared" ca="1" si="197"/>
        <v>3511.8755125066441</v>
      </c>
      <c r="AB42" s="209">
        <f t="shared" ca="1" si="197"/>
        <v>3550.0277816769553</v>
      </c>
      <c r="AC42" s="209">
        <f t="shared" ca="1" si="197"/>
        <v>3559.5342356380011</v>
      </c>
      <c r="AD42" s="209">
        <f t="shared" ca="1" si="197"/>
        <v>3597.6234864364387</v>
      </c>
      <c r="AE42" s="209">
        <f t="shared" ca="1" si="197"/>
        <v>3607.751040666134</v>
      </c>
      <c r="AF42" s="209">
        <f t="shared" ca="1" si="197"/>
        <v>3632.1868319079927</v>
      </c>
      <c r="AG42" s="209">
        <f t="shared" ca="1" si="197"/>
        <v>3670.168242047168</v>
      </c>
      <c r="AH42" s="209">
        <f t="shared" ca="1" si="197"/>
        <v>3681.2536877937528</v>
      </c>
      <c r="AI42" s="209">
        <f t="shared" ca="1" si="197"/>
        <v>3719.1525032877025</v>
      </c>
      <c r="AJ42" s="209">
        <f t="shared" ca="1" si="197"/>
        <v>3730.8938791761511</v>
      </c>
      <c r="AK42" s="209">
        <f t="shared" ca="1" si="197"/>
        <v>3753.2023791282345</v>
      </c>
      <c r="AL42" s="209">
        <f t="shared" ca="1" si="197"/>
        <v>3800.536153074404</v>
      </c>
      <c r="AM42" s="209">
        <f t="shared" ca="1" si="197"/>
        <v>3797.6973490047808</v>
      </c>
      <c r="AN42" s="209">
        <f t="shared" ca="1" si="197"/>
        <v>3832.3931490116806</v>
      </c>
      <c r="AO42" s="209">
        <f t="shared" ca="1" si="197"/>
        <v>3842.9257451856288</v>
      </c>
      <c r="AP42" s="209">
        <f t="shared" ca="1" si="197"/>
        <v>3877.4440140701381</v>
      </c>
      <c r="AQ42" s="209">
        <f t="shared" ca="1" si="197"/>
        <v>3888.649533891758</v>
      </c>
      <c r="AR42" s="209">
        <f t="shared" ca="1" si="197"/>
        <v>3911.8262552579522</v>
      </c>
      <c r="AS42" s="209">
        <f t="shared" ref="AS42:BX42" ca="1" si="198">IF(AS$10="","",AS31*AS$37)</f>
        <v>3946.0647262613384</v>
      </c>
      <c r="AT42" s="209">
        <f t="shared" ca="1" si="198"/>
        <v>3958.3043264646544</v>
      </c>
      <c r="AU42" s="209">
        <f t="shared" ca="1" si="198"/>
        <v>3992.3455913486578</v>
      </c>
      <c r="AV42" s="209">
        <f t="shared" ca="1" si="198"/>
        <v>4005.2907883882858</v>
      </c>
      <c r="AW42" s="209">
        <f t="shared" ca="1" si="198"/>
        <v>4025.8879035525092</v>
      </c>
      <c r="AX42" s="209">
        <f t="shared" ca="1" si="198"/>
        <v>4075.9405370196259</v>
      </c>
      <c r="AY42" s="209">
        <f t="shared" ca="1" si="198"/>
        <v>4066.5878039044997</v>
      </c>
      <c r="AZ42" s="209">
        <f t="shared" ca="1" si="198"/>
        <v>4096.7637427995751</v>
      </c>
      <c r="BA42" s="209">
        <f t="shared" ca="1" si="198"/>
        <v>4108.229018611285</v>
      </c>
      <c r="BB42" s="209">
        <f t="shared" ca="1" si="198"/>
        <v>4138.1101029428328</v>
      </c>
      <c r="BC42" s="209">
        <f t="shared" ca="1" si="198"/>
        <v>4150.2843922717411</v>
      </c>
      <c r="BD42" s="209">
        <f t="shared" ca="1" si="198"/>
        <v>4171.6069893381755</v>
      </c>
      <c r="BE42" s="209">
        <f t="shared" ca="1" si="198"/>
        <v>4201.0325694847061</v>
      </c>
      <c r="BF42" s="209">
        <f t="shared" ca="1" si="198"/>
        <v>4214.2925823151136</v>
      </c>
      <c r="BG42" s="209">
        <f t="shared" ca="1" si="198"/>
        <v>4243.4042178064037</v>
      </c>
      <c r="BH42" s="209">
        <f t="shared" ca="1" si="198"/>
        <v>4257.4024916665267</v>
      </c>
      <c r="BI42" s="209">
        <f t="shared" ca="1" si="198"/>
        <v>4279.2960854289386</v>
      </c>
      <c r="BJ42" s="209">
        <f t="shared" ca="1" si="198"/>
        <v>4321.3005590056664</v>
      </c>
      <c r="BK42" s="209">
        <f t="shared" ca="1" si="198"/>
        <v>4322.5431794114593</v>
      </c>
      <c r="BL42" s="209">
        <f t="shared" ca="1" si="198"/>
        <v>4350.8690852073596</v>
      </c>
      <c r="BM42" s="209">
        <f t="shared" ca="1" si="198"/>
        <v>4366.8002371965968</v>
      </c>
      <c r="BN42" s="209">
        <f t="shared" ca="1" si="198"/>
        <v>4394.7851219392651</v>
      </c>
      <c r="BO42" s="209">
        <f t="shared" ca="1" si="198"/>
        <v>4411.4974162050012</v>
      </c>
      <c r="BP42" s="209">
        <f t="shared" ca="1" si="198"/>
        <v>4434.162027343581</v>
      </c>
      <c r="BQ42" s="209">
        <f t="shared" ca="1" si="198"/>
        <v>4461.6209108383391</v>
      </c>
      <c r="BR42" s="209">
        <f t="shared" ca="1" si="198"/>
        <v>4479.5289578187749</v>
      </c>
      <c r="BS42" s="209">
        <f t="shared" ca="1" si="198"/>
        <v>4506.6261206070003</v>
      </c>
      <c r="BT42" s="209">
        <f t="shared" ca="1" si="198"/>
        <v>4525.34680270431</v>
      </c>
      <c r="BU42" s="209">
        <f t="shared" ca="1" si="198"/>
        <v>4548.6182938838183</v>
      </c>
      <c r="BV42" s="209">
        <f t="shared" ca="1" si="198"/>
        <v>4581.5800163356589</v>
      </c>
      <c r="BW42" s="209">
        <f t="shared" ca="1" si="198"/>
        <v>4594.5716072507639</v>
      </c>
      <c r="BX42" s="209">
        <f t="shared" ca="1" si="198"/>
        <v>4620.7630502712736</v>
      </c>
      <c r="BY42" s="209">
        <f t="shared" ref="BY42:CF42" ca="1" si="199">IF(BY$10="","",BY31*BY$37)</f>
        <v>4641.6084470249934</v>
      </c>
      <c r="BZ42" s="209">
        <f t="shared" ca="1" si="199"/>
        <v>4667.408750722273</v>
      </c>
      <c r="CA42" s="209">
        <f t="shared" ca="1" si="199"/>
        <v>4689.1129943677897</v>
      </c>
      <c r="CB42" s="209">
        <f t="shared" ca="1" si="199"/>
        <v>4713.2038897204247</v>
      </c>
      <c r="CC42" s="209">
        <f t="shared" ca="1" si="199"/>
        <v>4738.4016715431862</v>
      </c>
      <c r="CD42" s="209">
        <f t="shared" ca="1" si="199"/>
        <v>4761.4201952850426</v>
      </c>
      <c r="CE42" s="209">
        <f t="shared" ca="1" si="199"/>
        <v>4786.2044163962964</v>
      </c>
      <c r="CF42" s="209">
        <f t="shared" ca="1" si="199"/>
        <v>4810.1156771057895</v>
      </c>
    </row>
    <row r="43" spans="3:84" ht="15" customHeight="1">
      <c r="C43" s="211" t="s">
        <v>355</v>
      </c>
      <c r="D43" s="173"/>
      <c r="E43" s="174"/>
      <c r="F43" s="25">
        <f t="shared" ca="1" si="190"/>
        <v>0</v>
      </c>
      <c r="G43" s="25">
        <f t="shared" ca="1" si="190"/>
        <v>0</v>
      </c>
      <c r="H43" s="25">
        <f t="shared" ca="1" si="190"/>
        <v>0</v>
      </c>
      <c r="I43" s="25">
        <f t="shared" ca="1" si="190"/>
        <v>0</v>
      </c>
      <c r="J43" s="25">
        <f t="shared" ca="1" si="190"/>
        <v>0</v>
      </c>
      <c r="K43" s="25">
        <f t="shared" ca="1" si="190"/>
        <v>0</v>
      </c>
      <c r="M43" s="209">
        <f t="shared" ref="M43:AR43" si="200">IF(M$10="","",M32*M$37)</f>
        <v>0</v>
      </c>
      <c r="N43" s="209">
        <f t="shared" si="200"/>
        <v>0</v>
      </c>
      <c r="O43" s="209">
        <f t="shared" si="200"/>
        <v>0</v>
      </c>
      <c r="P43" s="209">
        <f t="shared" si="200"/>
        <v>0</v>
      </c>
      <c r="Q43" s="209">
        <f t="shared" si="200"/>
        <v>0</v>
      </c>
      <c r="R43" s="209">
        <f t="shared" si="200"/>
        <v>0</v>
      </c>
      <c r="S43" s="209">
        <f t="shared" si="200"/>
        <v>0</v>
      </c>
      <c r="T43" s="209">
        <f t="shared" ca="1" si="200"/>
        <v>0</v>
      </c>
      <c r="U43" s="209">
        <f t="shared" ca="1" si="200"/>
        <v>0</v>
      </c>
      <c r="V43" s="209">
        <f t="shared" ca="1" si="200"/>
        <v>0</v>
      </c>
      <c r="W43" s="209">
        <f t="shared" ca="1" si="200"/>
        <v>0</v>
      </c>
      <c r="X43" s="209">
        <f t="shared" ca="1" si="200"/>
        <v>0</v>
      </c>
      <c r="Y43" s="209">
        <f t="shared" ca="1" si="200"/>
        <v>0</v>
      </c>
      <c r="Z43" s="209">
        <f t="shared" ca="1" si="200"/>
        <v>0</v>
      </c>
      <c r="AA43" s="209">
        <f t="shared" ca="1" si="200"/>
        <v>0</v>
      </c>
      <c r="AB43" s="209">
        <f t="shared" ca="1" si="200"/>
        <v>0</v>
      </c>
      <c r="AC43" s="209">
        <f t="shared" ca="1" si="200"/>
        <v>0</v>
      </c>
      <c r="AD43" s="209">
        <f t="shared" ca="1" si="200"/>
        <v>0</v>
      </c>
      <c r="AE43" s="209">
        <f t="shared" ca="1" si="200"/>
        <v>0</v>
      </c>
      <c r="AF43" s="209">
        <f t="shared" ca="1" si="200"/>
        <v>0</v>
      </c>
      <c r="AG43" s="209">
        <f t="shared" ca="1" si="200"/>
        <v>0</v>
      </c>
      <c r="AH43" s="209">
        <f t="shared" ca="1" si="200"/>
        <v>0</v>
      </c>
      <c r="AI43" s="209">
        <f t="shared" ca="1" si="200"/>
        <v>0</v>
      </c>
      <c r="AJ43" s="209">
        <f t="shared" ca="1" si="200"/>
        <v>0</v>
      </c>
      <c r="AK43" s="209">
        <f t="shared" ca="1" si="200"/>
        <v>0</v>
      </c>
      <c r="AL43" s="209">
        <f t="shared" ca="1" si="200"/>
        <v>0</v>
      </c>
      <c r="AM43" s="209">
        <f t="shared" ca="1" si="200"/>
        <v>0</v>
      </c>
      <c r="AN43" s="209">
        <f t="shared" ca="1" si="200"/>
        <v>0</v>
      </c>
      <c r="AO43" s="209">
        <f t="shared" ca="1" si="200"/>
        <v>0</v>
      </c>
      <c r="AP43" s="209">
        <f t="shared" ca="1" si="200"/>
        <v>0</v>
      </c>
      <c r="AQ43" s="209">
        <f t="shared" ca="1" si="200"/>
        <v>0</v>
      </c>
      <c r="AR43" s="209">
        <f t="shared" ca="1" si="200"/>
        <v>0</v>
      </c>
      <c r="AS43" s="209">
        <f t="shared" ref="AS43:BX43" ca="1" si="201">IF(AS$10="","",AS32*AS$37)</f>
        <v>0</v>
      </c>
      <c r="AT43" s="209">
        <f t="shared" ca="1" si="201"/>
        <v>0</v>
      </c>
      <c r="AU43" s="209">
        <f t="shared" ca="1" si="201"/>
        <v>0</v>
      </c>
      <c r="AV43" s="209">
        <f t="shared" ca="1" si="201"/>
        <v>0</v>
      </c>
      <c r="AW43" s="209">
        <f t="shared" ca="1" si="201"/>
        <v>0</v>
      </c>
      <c r="AX43" s="209">
        <f t="shared" ca="1" si="201"/>
        <v>0</v>
      </c>
      <c r="AY43" s="209">
        <f t="shared" ca="1" si="201"/>
        <v>0</v>
      </c>
      <c r="AZ43" s="209">
        <f t="shared" ca="1" si="201"/>
        <v>0</v>
      </c>
      <c r="BA43" s="209">
        <f t="shared" ca="1" si="201"/>
        <v>0</v>
      </c>
      <c r="BB43" s="209">
        <f t="shared" ca="1" si="201"/>
        <v>0</v>
      </c>
      <c r="BC43" s="209">
        <f t="shared" ca="1" si="201"/>
        <v>0</v>
      </c>
      <c r="BD43" s="209">
        <f t="shared" ca="1" si="201"/>
        <v>0</v>
      </c>
      <c r="BE43" s="209">
        <f t="shared" ca="1" si="201"/>
        <v>0</v>
      </c>
      <c r="BF43" s="209">
        <f t="shared" ca="1" si="201"/>
        <v>0</v>
      </c>
      <c r="BG43" s="209">
        <f t="shared" ca="1" si="201"/>
        <v>0</v>
      </c>
      <c r="BH43" s="209">
        <f t="shared" ca="1" si="201"/>
        <v>0</v>
      </c>
      <c r="BI43" s="209">
        <f t="shared" ca="1" si="201"/>
        <v>0</v>
      </c>
      <c r="BJ43" s="209">
        <f t="shared" ca="1" si="201"/>
        <v>0</v>
      </c>
      <c r="BK43" s="209">
        <f t="shared" ca="1" si="201"/>
        <v>0</v>
      </c>
      <c r="BL43" s="209">
        <f t="shared" ca="1" si="201"/>
        <v>0</v>
      </c>
      <c r="BM43" s="209">
        <f t="shared" ca="1" si="201"/>
        <v>0</v>
      </c>
      <c r="BN43" s="209">
        <f t="shared" ca="1" si="201"/>
        <v>0</v>
      </c>
      <c r="BO43" s="209">
        <f t="shared" ca="1" si="201"/>
        <v>0</v>
      </c>
      <c r="BP43" s="209">
        <f t="shared" ca="1" si="201"/>
        <v>0</v>
      </c>
      <c r="BQ43" s="209">
        <f t="shared" ca="1" si="201"/>
        <v>0</v>
      </c>
      <c r="BR43" s="209">
        <f t="shared" ca="1" si="201"/>
        <v>0</v>
      </c>
      <c r="BS43" s="209">
        <f t="shared" ca="1" si="201"/>
        <v>0</v>
      </c>
      <c r="BT43" s="209">
        <f t="shared" ca="1" si="201"/>
        <v>0</v>
      </c>
      <c r="BU43" s="209">
        <f t="shared" ca="1" si="201"/>
        <v>0</v>
      </c>
      <c r="BV43" s="209">
        <f t="shared" ca="1" si="201"/>
        <v>0</v>
      </c>
      <c r="BW43" s="209">
        <f t="shared" ca="1" si="201"/>
        <v>0</v>
      </c>
      <c r="BX43" s="209">
        <f t="shared" ca="1" si="201"/>
        <v>0</v>
      </c>
      <c r="BY43" s="209">
        <f t="shared" ref="BY43:CF43" ca="1" si="202">IF(BY$10="","",BY32*BY$37)</f>
        <v>0</v>
      </c>
      <c r="BZ43" s="209">
        <f t="shared" ca="1" si="202"/>
        <v>0</v>
      </c>
      <c r="CA43" s="209">
        <f t="shared" ca="1" si="202"/>
        <v>0</v>
      </c>
      <c r="CB43" s="209">
        <f t="shared" ca="1" si="202"/>
        <v>0</v>
      </c>
      <c r="CC43" s="209">
        <f t="shared" ca="1" si="202"/>
        <v>0</v>
      </c>
      <c r="CD43" s="209">
        <f t="shared" ca="1" si="202"/>
        <v>0</v>
      </c>
      <c r="CE43" s="209">
        <f t="shared" ca="1" si="202"/>
        <v>0</v>
      </c>
      <c r="CF43" s="209">
        <f t="shared" ca="1" si="202"/>
        <v>0</v>
      </c>
    </row>
    <row r="44" spans="3:84" ht="15" customHeight="1">
      <c r="C44" s="211" t="s">
        <v>356</v>
      </c>
      <c r="D44" s="173"/>
      <c r="E44" s="174"/>
      <c r="F44" s="25">
        <f t="shared" ref="F44:K44" ca="1" si="203">IF(OR(F$9="",F$10=""),"",OFFSET($M44,0,F$5-1))</f>
        <v>236660.27777017353</v>
      </c>
      <c r="G44" s="25">
        <f t="shared" ca="1" si="203"/>
        <v>193401.81662364697</v>
      </c>
      <c r="H44" s="25">
        <f t="shared" ca="1" si="203"/>
        <v>146795.13661255946</v>
      </c>
      <c r="I44" s="25">
        <f t="shared" ca="1" si="203"/>
        <v>97045.594260846468</v>
      </c>
      <c r="J44" s="25">
        <f t="shared" ca="1" si="203"/>
        <v>44191.217757140163</v>
      </c>
      <c r="K44" s="25">
        <f t="shared" ca="1" si="203"/>
        <v>-11961.791252767151</v>
      </c>
      <c r="L44" s="209">
        <f>IF(L$10="","",IF(L$10&lt;$D$13,0,IF(L$10=$D$13,L$33*M$37,IF(K$33&lt;=0,0,+K$44-L$42-L$43))))</f>
        <v>0</v>
      </c>
      <c r="M44" s="209">
        <f t="shared" ref="M44:AQ44" si="204">IF(M$10="","",IF(M$10&lt;$D$13,0,IF(M$10=$D$13,M$33*N$37,IF(L$33&lt;=0,0,+L$44-M$42-M$43))))</f>
        <v>0</v>
      </c>
      <c r="N44" s="209">
        <f t="shared" si="204"/>
        <v>0</v>
      </c>
      <c r="O44" s="209">
        <f t="shared" si="204"/>
        <v>0</v>
      </c>
      <c r="P44" s="209">
        <f t="shared" si="204"/>
        <v>0</v>
      </c>
      <c r="Q44" s="209">
        <f t="shared" si="204"/>
        <v>0</v>
      </c>
      <c r="R44" s="209">
        <f t="shared" si="204"/>
        <v>0</v>
      </c>
      <c r="S44" s="209">
        <f t="shared" si="204"/>
        <v>0</v>
      </c>
      <c r="T44" s="209">
        <f t="shared" si="204"/>
        <v>0</v>
      </c>
      <c r="U44" s="209">
        <f t="shared" si="204"/>
        <v>0</v>
      </c>
      <c r="V44" s="209">
        <f t="shared" si="204"/>
        <v>0</v>
      </c>
      <c r="W44" s="209">
        <f t="shared" si="204"/>
        <v>0</v>
      </c>
      <c r="X44" s="209">
        <f t="shared" ca="1" si="204"/>
        <v>236660.27777017353</v>
      </c>
      <c r="Y44" s="209">
        <f t="shared" ca="1" si="204"/>
        <v>233195.06706784034</v>
      </c>
      <c r="Z44" s="209">
        <f t="shared" ca="1" si="204"/>
        <v>229662.2838247839</v>
      </c>
      <c r="AA44" s="209">
        <f t="shared" ca="1" si="204"/>
        <v>226150.40831227726</v>
      </c>
      <c r="AB44" s="209">
        <f t="shared" ca="1" si="204"/>
        <v>222600.38053060029</v>
      </c>
      <c r="AC44" s="209">
        <f t="shared" ca="1" si="204"/>
        <v>219040.84629496228</v>
      </c>
      <c r="AD44" s="209">
        <f t="shared" ca="1" si="204"/>
        <v>215443.22280852584</v>
      </c>
      <c r="AE44" s="209">
        <f t="shared" ca="1" si="204"/>
        <v>211835.47176785971</v>
      </c>
      <c r="AF44" s="209">
        <f t="shared" ca="1" si="204"/>
        <v>208203.28493595173</v>
      </c>
      <c r="AG44" s="209">
        <f t="shared" ca="1" si="204"/>
        <v>204533.11669390457</v>
      </c>
      <c r="AH44" s="209">
        <f t="shared" ca="1" si="204"/>
        <v>200851.86300611083</v>
      </c>
      <c r="AI44" s="209">
        <f t="shared" ca="1" si="204"/>
        <v>197132.71050282312</v>
      </c>
      <c r="AJ44" s="209">
        <f t="shared" ca="1" si="204"/>
        <v>193401.81662364697</v>
      </c>
      <c r="AK44" s="209">
        <f t="shared" ca="1" si="204"/>
        <v>189648.61424451874</v>
      </c>
      <c r="AL44" s="209">
        <f t="shared" ca="1" si="204"/>
        <v>185848.07809144433</v>
      </c>
      <c r="AM44" s="209">
        <f t="shared" ca="1" si="204"/>
        <v>182050.38074243956</v>
      </c>
      <c r="AN44" s="209">
        <f t="shared" ca="1" si="204"/>
        <v>178217.98759342788</v>
      </c>
      <c r="AO44" s="209">
        <f t="shared" ca="1" si="204"/>
        <v>174375.06184824224</v>
      </c>
      <c r="AP44" s="209">
        <f t="shared" ca="1" si="204"/>
        <v>170497.6178341721</v>
      </c>
      <c r="AQ44" s="209">
        <f t="shared" ca="1" si="204"/>
        <v>166608.96830028034</v>
      </c>
      <c r="AR44" s="209">
        <f t="shared" ref="AR44:BW44" ca="1" si="205">IF(AR$10="","",IF(AR$10&lt;$D$13,0,IF(AR$10=$D$13,AR$33*AS$37,IF(AQ$33&lt;=0,0,+AQ$44-AR$42-AR$43))))</f>
        <v>162697.1420450224</v>
      </c>
      <c r="AS44" s="209">
        <f t="shared" ca="1" si="205"/>
        <v>158751.07731876106</v>
      </c>
      <c r="AT44" s="209">
        <f t="shared" ca="1" si="205"/>
        <v>154792.77299229641</v>
      </c>
      <c r="AU44" s="209">
        <f t="shared" ca="1" si="205"/>
        <v>150800.42740094775</v>
      </c>
      <c r="AV44" s="209">
        <f t="shared" ca="1" si="205"/>
        <v>146795.13661255946</v>
      </c>
      <c r="AW44" s="209">
        <f t="shared" ca="1" si="205"/>
        <v>142769.24870900696</v>
      </c>
      <c r="AX44" s="209">
        <f t="shared" ca="1" si="205"/>
        <v>138693.30817198733</v>
      </c>
      <c r="AY44" s="209">
        <f t="shared" ca="1" si="205"/>
        <v>134626.72036808284</v>
      </c>
      <c r="AZ44" s="209">
        <f t="shared" ca="1" si="205"/>
        <v>130529.95662528326</v>
      </c>
      <c r="BA44" s="209">
        <f t="shared" ca="1" si="205"/>
        <v>126421.72760667198</v>
      </c>
      <c r="BB44" s="209">
        <f t="shared" ca="1" si="205"/>
        <v>122283.61750372914</v>
      </c>
      <c r="BC44" s="209">
        <f t="shared" ca="1" si="205"/>
        <v>118133.3331114574</v>
      </c>
      <c r="BD44" s="209">
        <f t="shared" ca="1" si="205"/>
        <v>113961.72612211922</v>
      </c>
      <c r="BE44" s="209">
        <f t="shared" ca="1" si="205"/>
        <v>109760.6935526345</v>
      </c>
      <c r="BF44" s="209">
        <f t="shared" ca="1" si="205"/>
        <v>105546.40097031939</v>
      </c>
      <c r="BG44" s="209">
        <f t="shared" ca="1" si="205"/>
        <v>101302.99675251299</v>
      </c>
      <c r="BH44" s="209">
        <f t="shared" ca="1" si="205"/>
        <v>97045.594260846468</v>
      </c>
      <c r="BI44" s="209">
        <f t="shared" ca="1" si="205"/>
        <v>92766.298175417527</v>
      </c>
      <c r="BJ44" s="209">
        <f t="shared" ca="1" si="205"/>
        <v>88444.997616411856</v>
      </c>
      <c r="BK44" s="209">
        <f t="shared" ca="1" si="205"/>
        <v>84122.454437000401</v>
      </c>
      <c r="BL44" s="209">
        <f t="shared" ca="1" si="205"/>
        <v>79771.585351793037</v>
      </c>
      <c r="BM44" s="209">
        <f t="shared" ca="1" si="205"/>
        <v>75404.785114596438</v>
      </c>
      <c r="BN44" s="209">
        <f t="shared" ca="1" si="205"/>
        <v>71009.999992657176</v>
      </c>
      <c r="BO44" s="209">
        <f t="shared" ca="1" si="205"/>
        <v>66598.502576452171</v>
      </c>
      <c r="BP44" s="209">
        <f t="shared" ca="1" si="205"/>
        <v>62164.340549108587</v>
      </c>
      <c r="BQ44" s="209">
        <f t="shared" ca="1" si="205"/>
        <v>57702.719638270246</v>
      </c>
      <c r="BR44" s="209">
        <f t="shared" ca="1" si="205"/>
        <v>53223.190680451473</v>
      </c>
      <c r="BS44" s="209">
        <f t="shared" ca="1" si="205"/>
        <v>48716.564559844475</v>
      </c>
      <c r="BT44" s="209">
        <f t="shared" ca="1" si="205"/>
        <v>44191.217757140163</v>
      </c>
      <c r="BU44" s="209">
        <f t="shared" ca="1" si="205"/>
        <v>39642.599463256345</v>
      </c>
      <c r="BV44" s="209">
        <f t="shared" ca="1" si="205"/>
        <v>35061.019446920684</v>
      </c>
      <c r="BW44" s="209">
        <f t="shared" ca="1" si="205"/>
        <v>30466.44783966992</v>
      </c>
      <c r="BX44" s="209">
        <f t="shared" ref="BX44:CE44" ca="1" si="206">IF(BX$10="","",IF(BX$10&lt;$D$13,0,IF(BX$10=$D$13,BX$33*BY$37,IF(BW$33&lt;=0,0,+BW$44-BX$42-BX$43))))</f>
        <v>25845.684789398645</v>
      </c>
      <c r="BY44" s="209">
        <f t="shared" ca="1" si="206"/>
        <v>21204.07634237365</v>
      </c>
      <c r="BZ44" s="209">
        <f t="shared" ca="1" si="206"/>
        <v>16536.667591651378</v>
      </c>
      <c r="CA44" s="209">
        <f t="shared" ca="1" si="206"/>
        <v>11847.554597283588</v>
      </c>
      <c r="CB44" s="209">
        <f t="shared" ca="1" si="206"/>
        <v>7134.3507075631633</v>
      </c>
      <c r="CC44" s="209">
        <f t="shared" ca="1" si="206"/>
        <v>2395.949036019977</v>
      </c>
      <c r="CD44" s="209">
        <f t="shared" ca="1" si="206"/>
        <v>-2365.4711592650656</v>
      </c>
      <c r="CE44" s="209">
        <f t="shared" ca="1" si="206"/>
        <v>-7151.675575661362</v>
      </c>
      <c r="CF44" s="209">
        <f ca="1">IF(CF$10="","",IF(CF$10&lt;$D$13,0,IF(CF$10=$D$13,CF$33*#REF!,IF(CE$33&lt;=0,0,+CE$44-CF$42-CF$43))))</f>
        <v>-11961.791252767151</v>
      </c>
    </row>
    <row r="45" spans="3:84" ht="15" customHeight="1">
      <c r="C45" s="211" t="s">
        <v>357</v>
      </c>
      <c r="D45" s="173"/>
      <c r="E45" s="174"/>
      <c r="F45" s="25">
        <f t="shared" ref="F45:K45" ca="1" si="207">IF(OR(F$9="",F$10=""),"",MAX(OFFSET($M45,0,F$4-1,1,F$5-F$4+1)))</f>
        <v>0</v>
      </c>
      <c r="G45" s="25">
        <f t="shared" ca="1" si="207"/>
        <v>43258.461146526577</v>
      </c>
      <c r="H45" s="25">
        <f t="shared" ca="1" si="207"/>
        <v>89865.141157614096</v>
      </c>
      <c r="I45" s="25">
        <f t="shared" ca="1" si="207"/>
        <v>139614.68350932712</v>
      </c>
      <c r="J45" s="25">
        <f t="shared" ca="1" si="207"/>
        <v>192469.06001303339</v>
      </c>
      <c r="K45" s="25">
        <f t="shared" ca="1" si="207"/>
        <v>248622.06902294073</v>
      </c>
      <c r="L45" s="207"/>
      <c r="M45" s="25">
        <f t="shared" ref="M45:AR45" si="208">IF(M$10="","",IF(L$33&lt;=0,0,+L$45+M$42+M$43))</f>
        <v>0</v>
      </c>
      <c r="N45" s="25">
        <f t="shared" si="208"/>
        <v>0</v>
      </c>
      <c r="O45" s="25">
        <f t="shared" si="208"/>
        <v>0</v>
      </c>
      <c r="P45" s="25">
        <f t="shared" si="208"/>
        <v>0</v>
      </c>
      <c r="Q45" s="25">
        <f t="shared" si="208"/>
        <v>0</v>
      </c>
      <c r="R45" s="25">
        <f t="shared" si="208"/>
        <v>0</v>
      </c>
      <c r="S45" s="25">
        <f t="shared" si="208"/>
        <v>0</v>
      </c>
      <c r="T45" s="25">
        <f t="shared" si="208"/>
        <v>0</v>
      </c>
      <c r="U45" s="25">
        <f t="shared" si="208"/>
        <v>0</v>
      </c>
      <c r="V45" s="25">
        <f t="shared" si="208"/>
        <v>0</v>
      </c>
      <c r="W45" s="25">
        <f t="shared" si="208"/>
        <v>0</v>
      </c>
      <c r="X45" s="25">
        <f t="shared" si="208"/>
        <v>0</v>
      </c>
      <c r="Y45" s="25">
        <f t="shared" ca="1" si="208"/>
        <v>3465.2107023331887</v>
      </c>
      <c r="Z45" s="25">
        <f t="shared" ca="1" si="208"/>
        <v>6997.9939453896359</v>
      </c>
      <c r="AA45" s="25">
        <f t="shared" ca="1" si="208"/>
        <v>10509.86945789628</v>
      </c>
      <c r="AB45" s="25">
        <f t="shared" ca="1" si="208"/>
        <v>14059.897239573236</v>
      </c>
      <c r="AC45" s="25">
        <f t="shared" ca="1" si="208"/>
        <v>17619.431475211237</v>
      </c>
      <c r="AD45" s="25">
        <f t="shared" ca="1" si="208"/>
        <v>21217.054961647675</v>
      </c>
      <c r="AE45" s="25">
        <f t="shared" ca="1" si="208"/>
        <v>24824.80600231381</v>
      </c>
      <c r="AF45" s="25">
        <f t="shared" ca="1" si="208"/>
        <v>28456.992834221801</v>
      </c>
      <c r="AG45" s="25">
        <f t="shared" ca="1" si="208"/>
        <v>32127.161076268967</v>
      </c>
      <c r="AH45" s="25">
        <f t="shared" ca="1" si="208"/>
        <v>35808.41476406272</v>
      </c>
      <c r="AI45" s="25">
        <f t="shared" ca="1" si="208"/>
        <v>39527.567267350423</v>
      </c>
      <c r="AJ45" s="25">
        <f t="shared" ca="1" si="208"/>
        <v>43258.461146526577</v>
      </c>
      <c r="AK45" s="25">
        <f t="shared" ca="1" si="208"/>
        <v>47011.663525654811</v>
      </c>
      <c r="AL45" s="25">
        <f t="shared" ca="1" si="208"/>
        <v>50812.199678729216</v>
      </c>
      <c r="AM45" s="25">
        <f t="shared" ca="1" si="208"/>
        <v>54609.897027733998</v>
      </c>
      <c r="AN45" s="25">
        <f t="shared" ca="1" si="208"/>
        <v>58442.290176745679</v>
      </c>
      <c r="AO45" s="25">
        <f t="shared" ca="1" si="208"/>
        <v>62285.215921931311</v>
      </c>
      <c r="AP45" s="25">
        <f t="shared" ca="1" si="208"/>
        <v>66162.659936001452</v>
      </c>
      <c r="AQ45" s="25">
        <f t="shared" ca="1" si="208"/>
        <v>70051.309469893211</v>
      </c>
      <c r="AR45" s="25">
        <f t="shared" ca="1" si="208"/>
        <v>73963.135725151165</v>
      </c>
      <c r="AS45" s="25">
        <f t="shared" ref="AS45:BX45" ca="1" si="209">IF(AS$10="","",IF(AR$33&lt;=0,0,+AR$45+AS$42+AS$43))</f>
        <v>77909.2004514125</v>
      </c>
      <c r="AT45" s="25">
        <f t="shared" ca="1" si="209"/>
        <v>81867.504777877155</v>
      </c>
      <c r="AU45" s="25">
        <f t="shared" ca="1" si="209"/>
        <v>85859.850369225809</v>
      </c>
      <c r="AV45" s="25">
        <f t="shared" ca="1" si="209"/>
        <v>89865.141157614096</v>
      </c>
      <c r="AW45" s="25">
        <f t="shared" ca="1" si="209"/>
        <v>93891.029061166599</v>
      </c>
      <c r="AX45" s="25">
        <f t="shared" ca="1" si="209"/>
        <v>97966.969598186231</v>
      </c>
      <c r="AY45" s="25">
        <f t="shared" ca="1" si="209"/>
        <v>102033.55740209074</v>
      </c>
      <c r="AZ45" s="25">
        <f t="shared" ca="1" si="209"/>
        <v>106130.32114489032</v>
      </c>
      <c r="BA45" s="25">
        <f t="shared" ca="1" si="209"/>
        <v>110238.5501635016</v>
      </c>
      <c r="BB45" s="25">
        <f t="shared" ca="1" si="209"/>
        <v>114376.66026644444</v>
      </c>
      <c r="BC45" s="25">
        <f t="shared" ca="1" si="209"/>
        <v>118526.94465871618</v>
      </c>
      <c r="BD45" s="25">
        <f t="shared" ca="1" si="209"/>
        <v>122698.55164805436</v>
      </c>
      <c r="BE45" s="25">
        <f t="shared" ca="1" si="209"/>
        <v>126899.58421753907</v>
      </c>
      <c r="BF45" s="25">
        <f t="shared" ca="1" si="209"/>
        <v>131113.87679985419</v>
      </c>
      <c r="BG45" s="25">
        <f t="shared" ca="1" si="209"/>
        <v>135357.2810176606</v>
      </c>
      <c r="BH45" s="25">
        <f t="shared" ca="1" si="209"/>
        <v>139614.68350932712</v>
      </c>
      <c r="BI45" s="25">
        <f t="shared" ca="1" si="209"/>
        <v>143893.97959475606</v>
      </c>
      <c r="BJ45" s="25">
        <f t="shared" ca="1" si="209"/>
        <v>148215.28015376173</v>
      </c>
      <c r="BK45" s="25">
        <f t="shared" ca="1" si="209"/>
        <v>152537.8233331732</v>
      </c>
      <c r="BL45" s="25">
        <f t="shared" ca="1" si="209"/>
        <v>156888.69241838055</v>
      </c>
      <c r="BM45" s="25">
        <f t="shared" ca="1" si="209"/>
        <v>161255.49265557714</v>
      </c>
      <c r="BN45" s="25">
        <f t="shared" ca="1" si="209"/>
        <v>165650.2777775164</v>
      </c>
      <c r="BO45" s="25">
        <f t="shared" ca="1" si="209"/>
        <v>170061.77519372141</v>
      </c>
      <c r="BP45" s="25">
        <f t="shared" ca="1" si="209"/>
        <v>174495.93722106499</v>
      </c>
      <c r="BQ45" s="25">
        <f t="shared" ca="1" si="209"/>
        <v>178957.55813190332</v>
      </c>
      <c r="BR45" s="25">
        <f t="shared" ca="1" si="209"/>
        <v>183437.0870897221</v>
      </c>
      <c r="BS45" s="25">
        <f t="shared" ca="1" si="209"/>
        <v>187943.71321032909</v>
      </c>
      <c r="BT45" s="25">
        <f t="shared" ca="1" si="209"/>
        <v>192469.06001303339</v>
      </c>
      <c r="BU45" s="25">
        <f t="shared" ca="1" si="209"/>
        <v>197017.67830691722</v>
      </c>
      <c r="BV45" s="25">
        <f t="shared" ca="1" si="209"/>
        <v>201599.25832325287</v>
      </c>
      <c r="BW45" s="25">
        <f t="shared" ca="1" si="209"/>
        <v>206193.82993050362</v>
      </c>
      <c r="BX45" s="25">
        <f t="shared" ca="1" si="209"/>
        <v>210814.59298077491</v>
      </c>
      <c r="BY45" s="25">
        <f t="shared" ref="BY45:CF45" ca="1" si="210">IF(BY$10="","",IF(BX$33&lt;=0,0,+BX$45+BY$42+BY$43))</f>
        <v>215456.20142779991</v>
      </c>
      <c r="BZ45" s="25">
        <f t="shared" ca="1" si="210"/>
        <v>220123.61017852218</v>
      </c>
      <c r="CA45" s="25">
        <f t="shared" ca="1" si="210"/>
        <v>224812.72317288996</v>
      </c>
      <c r="CB45" s="25">
        <f t="shared" ca="1" si="210"/>
        <v>229525.9270626104</v>
      </c>
      <c r="CC45" s="25">
        <f t="shared" ca="1" si="210"/>
        <v>234264.32873415359</v>
      </c>
      <c r="CD45" s="25">
        <f t="shared" ca="1" si="210"/>
        <v>239025.74892943865</v>
      </c>
      <c r="CE45" s="25">
        <f t="shared" ca="1" si="210"/>
        <v>243811.95334583495</v>
      </c>
      <c r="CF45" s="25">
        <f t="shared" ca="1" si="210"/>
        <v>248622.06902294073</v>
      </c>
    </row>
    <row r="46" spans="3:84" ht="15" customHeight="1">
      <c r="C46" s="211" t="s">
        <v>363</v>
      </c>
      <c r="D46" s="173"/>
      <c r="E46" s="173"/>
      <c r="F46" s="208" t="str">
        <f t="shared" ref="F46:K46" ca="1" si="211">IF(OR(F$9="",F$10=""),"",IF(OR(F$18=0,SUM(OFFSET($L46,0,$B$13,1,F$5-$B$13+1))&lt;=0),"",XIRR(OFFSET($L46,0,$B$13,1,F$5-$B$13+1),OFFSET($L$10,0,$B$13,1,F$5-$B$13+1))))</f>
        <v/>
      </c>
      <c r="G46" s="208" t="str">
        <f t="shared" ca="1" si="211"/>
        <v/>
      </c>
      <c r="H46" s="208" t="str">
        <f t="shared" ca="1" si="211"/>
        <v/>
      </c>
      <c r="I46" s="208" t="str">
        <f t="shared" ca="1" si="211"/>
        <v/>
      </c>
      <c r="J46" s="208" t="str">
        <f t="shared" ca="1" si="211"/>
        <v/>
      </c>
      <c r="K46" s="208">
        <f t="shared" ca="1" si="211"/>
        <v>7.1997877955436732E-2</v>
      </c>
      <c r="L46" s="25">
        <f>IF(L$10="","",IF(L$10&lt;$D$13,0,IF(L$10=$D$13,-L$44,+L$40)))</f>
        <v>0</v>
      </c>
      <c r="M46" s="25">
        <f t="shared" ref="M46:AQ46" si="212">IF(M$10="","",IF(M$10&lt;$D$13,0,IF(M$10=$D$13,-M$44,+M$40)))</f>
        <v>0</v>
      </c>
      <c r="N46" s="25">
        <f t="shared" si="212"/>
        <v>0</v>
      </c>
      <c r="O46" s="25">
        <f t="shared" si="212"/>
        <v>0</v>
      </c>
      <c r="P46" s="25">
        <f t="shared" si="212"/>
        <v>0</v>
      </c>
      <c r="Q46" s="25">
        <f t="shared" si="212"/>
        <v>0</v>
      </c>
      <c r="R46" s="25">
        <f t="shared" si="212"/>
        <v>0</v>
      </c>
      <c r="S46" s="25">
        <f t="shared" si="212"/>
        <v>0</v>
      </c>
      <c r="T46" s="25">
        <f t="shared" si="212"/>
        <v>0</v>
      </c>
      <c r="U46" s="25">
        <f t="shared" si="212"/>
        <v>0</v>
      </c>
      <c r="V46" s="25">
        <f t="shared" si="212"/>
        <v>0</v>
      </c>
      <c r="W46" s="25">
        <f t="shared" si="212"/>
        <v>0</v>
      </c>
      <c r="X46" s="25">
        <f t="shared" ca="1" si="212"/>
        <v>-236660.27777017353</v>
      </c>
      <c r="Y46" s="25">
        <f t="shared" ca="1" si="212"/>
        <v>4484.1646760658796</v>
      </c>
      <c r="Z46" s="25">
        <f t="shared" ca="1" si="212"/>
        <v>4441.9144687822754</v>
      </c>
      <c r="AA46" s="25">
        <f t="shared" ca="1" si="212"/>
        <v>4505.6690496818028</v>
      </c>
      <c r="AB46" s="25">
        <f t="shared" ca="1" si="212"/>
        <v>4499.4807793611471</v>
      </c>
      <c r="AC46" s="25">
        <f t="shared" ca="1" si="212"/>
        <v>4527.741459862099</v>
      </c>
      <c r="AD46" s="25">
        <f t="shared" ca="1" si="212"/>
        <v>4522.0437240450083</v>
      </c>
      <c r="AE46" s="25">
        <f t="shared" ca="1" si="212"/>
        <v>4549.8101599769534</v>
      </c>
      <c r="AF46" s="25">
        <f t="shared" ca="1" si="212"/>
        <v>4560.9890547189125</v>
      </c>
      <c r="AG46" s="25">
        <f t="shared" ca="1" si="212"/>
        <v>4556.0409389464912</v>
      </c>
      <c r="AH46" s="25">
        <f t="shared" ca="1" si="212"/>
        <v>4583.0528715295841</v>
      </c>
      <c r="AI46" s="25">
        <f t="shared" ca="1" si="212"/>
        <v>4578.6139808889657</v>
      </c>
      <c r="AJ46" s="25">
        <f t="shared" ca="1" si="212"/>
        <v>4605.1129459136509</v>
      </c>
      <c r="AK46" s="25">
        <f t="shared" ca="1" si="212"/>
        <v>4612.78813415684</v>
      </c>
      <c r="AL46" s="25">
        <f t="shared" ca="1" si="212"/>
        <v>4590.8605286678312</v>
      </c>
      <c r="AM46" s="25">
        <f t="shared" ca="1" si="212"/>
        <v>4627.5396239121455</v>
      </c>
      <c r="AN46" s="25">
        <f t="shared" ca="1" si="212"/>
        <v>4620.9481339334834</v>
      </c>
      <c r="AO46" s="25">
        <f t="shared" ca="1" si="212"/>
        <v>4642.5870689117846</v>
      </c>
      <c r="AP46" s="25">
        <f t="shared" ca="1" si="212"/>
        <v>4636.5502712088801</v>
      </c>
      <c r="AQ46" s="25">
        <f t="shared" ca="1" si="212"/>
        <v>4657.6316391645796</v>
      </c>
      <c r="AR46" s="25">
        <f t="shared" ref="AR46:BW46" ca="1" si="213">IF(AR$10="","",IF(AR$10&lt;$D$13,0,IF(AR$10=$D$13,-AR$44,+AR$40)))</f>
        <v>4665.3048379111442</v>
      </c>
      <c r="AS46" s="25">
        <f t="shared" ca="1" si="213"/>
        <v>4660.110761504844</v>
      </c>
      <c r="AT46" s="25">
        <f t="shared" ca="1" si="213"/>
        <v>4680.3455694804179</v>
      </c>
      <c r="AU46" s="25">
        <f t="shared" ca="1" si="213"/>
        <v>4675.7207002036248</v>
      </c>
      <c r="AV46" s="25">
        <f t="shared" ca="1" si="213"/>
        <v>4695.3834041111622</v>
      </c>
      <c r="AW46" s="25">
        <f t="shared" ca="1" si="213"/>
        <v>4699.2962236145895</v>
      </c>
      <c r="AX46" s="25">
        <f t="shared" ca="1" si="213"/>
        <v>4669.0174876877027</v>
      </c>
      <c r="AY46" s="25">
        <f t="shared" ca="1" si="213"/>
        <v>4706.1911987944104</v>
      </c>
      <c r="AZ46" s="25">
        <f t="shared" ca="1" si="213"/>
        <v>4699.2910922606816</v>
      </c>
      <c r="BA46" s="25">
        <f t="shared" ca="1" si="213"/>
        <v>4713.7042382237378</v>
      </c>
      <c r="BB46" s="25">
        <f t="shared" ca="1" si="213"/>
        <v>4707.4082978352008</v>
      </c>
      <c r="BC46" s="25">
        <f t="shared" ca="1" si="213"/>
        <v>4721.2153472500013</v>
      </c>
      <c r="BD46" s="25">
        <f t="shared" ca="1" si="213"/>
        <v>4725.1268761209622</v>
      </c>
      <c r="BE46" s="25">
        <f t="shared" ca="1" si="213"/>
        <v>4719.744322238902</v>
      </c>
      <c r="BF46" s="25">
        <f t="shared" ca="1" si="213"/>
        <v>4732.6353301453919</v>
      </c>
      <c r="BG46" s="25">
        <f t="shared" ca="1" si="213"/>
        <v>4727.8667310305527</v>
      </c>
      <c r="BH46" s="25">
        <f t="shared" ca="1" si="213"/>
        <v>4740.1418425214706</v>
      </c>
      <c r="BI46" s="25">
        <f t="shared" ca="1" si="213"/>
        <v>4744.0919607235719</v>
      </c>
      <c r="BJ46" s="25">
        <f t="shared" ca="1" si="213"/>
        <v>4724.8101798249709</v>
      </c>
      <c r="BK46" s="25">
        <f t="shared" ca="1" si="213"/>
        <v>4751.0365616110475</v>
      </c>
      <c r="BL46" s="25">
        <f t="shared" ca="1" si="213"/>
        <v>4747.8592296919624</v>
      </c>
      <c r="BM46" s="25">
        <f t="shared" ca="1" si="213"/>
        <v>4758.6156359433026</v>
      </c>
      <c r="BN46" s="25">
        <f t="shared" ca="1" si="213"/>
        <v>4756.0658827398684</v>
      </c>
      <c r="BO46" s="25">
        <f t="shared" ca="1" si="213"/>
        <v>4766.1927427600358</v>
      </c>
      <c r="BP46" s="25">
        <f t="shared" ca="1" si="213"/>
        <v>4770.1415354218088</v>
      </c>
      <c r="BQ46" s="25">
        <f t="shared" ca="1" si="213"/>
        <v>4768.5405575591858</v>
      </c>
      <c r="BR46" s="25">
        <f t="shared" ca="1" si="213"/>
        <v>4777.7159382518921</v>
      </c>
      <c r="BS46" s="25">
        <f t="shared" ca="1" si="213"/>
        <v>4776.7525228094082</v>
      </c>
      <c r="BT46" s="25">
        <f t="shared" ca="1" si="213"/>
        <v>4785.2883624171609</v>
      </c>
      <c r="BU46" s="25">
        <f t="shared" ca="1" si="213"/>
        <v>4789.2761027191755</v>
      </c>
      <c r="BV46" s="25">
        <f t="shared" ca="1" si="213"/>
        <v>4781.4255494998688</v>
      </c>
      <c r="BW46" s="25">
        <f t="shared" ca="1" si="213"/>
        <v>4796.2705778500749</v>
      </c>
      <c r="BX46" s="25">
        <f t="shared" ref="BX46:CF46" ca="1" si="214">IF(BX$10="","",IF(BX$10&lt;$D$13,0,IF(BX$10=$D$13,-BX$44,+BX$40)))</f>
        <v>4796.9578953340515</v>
      </c>
      <c r="BY46" s="25">
        <f t="shared" ca="1" si="214"/>
        <v>4803.916196795888</v>
      </c>
      <c r="BZ46" s="25">
        <f t="shared" ca="1" si="214"/>
        <v>4805.2550318325839</v>
      </c>
      <c r="CA46" s="25">
        <f t="shared" ca="1" si="214"/>
        <v>4811.5598110767569</v>
      </c>
      <c r="CB46" s="25">
        <f t="shared" ca="1" si="214"/>
        <v>4815.5461903734249</v>
      </c>
      <c r="CC46" s="25">
        <f t="shared" ca="1" si="214"/>
        <v>4817.8699887365165</v>
      </c>
      <c r="CD46" s="25">
        <f t="shared" ca="1" si="214"/>
        <v>4823.1870517322504</v>
      </c>
      <c r="CE46" s="25">
        <f t="shared" ca="1" si="214"/>
        <v>4826.1725470262718</v>
      </c>
      <c r="CF46" s="25">
        <f t="shared" ca="1" si="214"/>
        <v>4830.8258973822176</v>
      </c>
    </row>
    <row r="47" spans="3:84" ht="15" customHeight="1">
      <c r="C47" s="201"/>
    </row>
    <row r="48" spans="3:84" ht="15" customHeight="1">
      <c r="C48" s="210" t="s">
        <v>364</v>
      </c>
      <c r="D48" s="194"/>
      <c r="E48" s="195"/>
      <c r="F48" s="25">
        <f t="shared" ref="F48:K49" ca="1" si="215">IF(OR(F$9="",F$10=""),"",OFFSET($M48,0,F$5-1))</f>
        <v>236660.27777017353</v>
      </c>
      <c r="G48" s="25">
        <f t="shared" ca="1" si="215"/>
        <v>199313.53452437214</v>
      </c>
      <c r="H48" s="25">
        <f t="shared" ca="1" si="215"/>
        <v>156274.2844762798</v>
      </c>
      <c r="I48" s="25">
        <f t="shared" ca="1" si="215"/>
        <v>107862.70480367525</v>
      </c>
      <c r="J48" s="25">
        <f t="shared" ca="1" si="215"/>
        <v>55848.176743506214</v>
      </c>
      <c r="K48" s="25">
        <f t="shared" ca="1" si="215"/>
        <v>0</v>
      </c>
      <c r="M48" s="209">
        <f t="shared" ref="M48:AR48" si="216">IF(M$10="","",IF(M$10&lt;$D$13,0,IF(M$10=$D$13,M33*N$37,M33*M$37)))</f>
        <v>0</v>
      </c>
      <c r="N48" s="209">
        <f t="shared" si="216"/>
        <v>0</v>
      </c>
      <c r="O48" s="209">
        <f t="shared" si="216"/>
        <v>0</v>
      </c>
      <c r="P48" s="209">
        <f t="shared" si="216"/>
        <v>0</v>
      </c>
      <c r="Q48" s="209">
        <f t="shared" si="216"/>
        <v>0</v>
      </c>
      <c r="R48" s="209">
        <f t="shared" si="216"/>
        <v>0</v>
      </c>
      <c r="S48" s="209">
        <f t="shared" si="216"/>
        <v>0</v>
      </c>
      <c r="T48" s="209">
        <f t="shared" si="216"/>
        <v>0</v>
      </c>
      <c r="U48" s="209">
        <f t="shared" si="216"/>
        <v>0</v>
      </c>
      <c r="V48" s="209">
        <f t="shared" si="216"/>
        <v>0</v>
      </c>
      <c r="W48" s="209">
        <f t="shared" si="216"/>
        <v>0</v>
      </c>
      <c r="X48" s="209">
        <f t="shared" ca="1" si="216"/>
        <v>236660.27777017353</v>
      </c>
      <c r="Y48" s="209">
        <f t="shared" ca="1" si="216"/>
        <v>233195.06706784031</v>
      </c>
      <c r="Z48" s="209">
        <f t="shared" ca="1" si="216"/>
        <v>230243.81765787076</v>
      </c>
      <c r="AA48" s="209">
        <f t="shared" ca="1" si="216"/>
        <v>227304.68796043342</v>
      </c>
      <c r="AB48" s="209">
        <f t="shared" ca="1" si="216"/>
        <v>224318.69166252922</v>
      </c>
      <c r="AC48" s="209">
        <f t="shared" ca="1" si="216"/>
        <v>221314.4017131846</v>
      </c>
      <c r="AD48" s="209">
        <f t="shared" ca="1" si="216"/>
        <v>218263.23353962021</v>
      </c>
      <c r="AE48" s="209">
        <f t="shared" ca="1" si="216"/>
        <v>215193.07667023392</v>
      </c>
      <c r="AF48" s="209">
        <f t="shared" ca="1" si="216"/>
        <v>212089.61975643461</v>
      </c>
      <c r="AG48" s="209">
        <f t="shared" ca="1" si="216"/>
        <v>208939.27901379048</v>
      </c>
      <c r="AH48" s="209">
        <f t="shared" ca="1" si="216"/>
        <v>205768.87930891552</v>
      </c>
      <c r="AI48" s="209">
        <f t="shared" ca="1" si="216"/>
        <v>202551.6021210154</v>
      </c>
      <c r="AJ48" s="209">
        <f t="shared" ca="1" si="216"/>
        <v>199313.53452437214</v>
      </c>
      <c r="AK48" s="209">
        <f t="shared" ca="1" si="216"/>
        <v>195892.52136945119</v>
      </c>
      <c r="AL48" s="209">
        <f t="shared" ca="1" si="216"/>
        <v>192417.9295115007</v>
      </c>
      <c r="AM48" s="209">
        <f t="shared" ca="1" si="216"/>
        <v>188939.86327464128</v>
      </c>
      <c r="AN48" s="209">
        <f t="shared" ca="1" si="216"/>
        <v>185420.80323222105</v>
      </c>
      <c r="AO48" s="209">
        <f t="shared" ca="1" si="216"/>
        <v>181884.86557185699</v>
      </c>
      <c r="AP48" s="209">
        <f t="shared" ca="1" si="216"/>
        <v>178308.05769922797</v>
      </c>
      <c r="AQ48" s="209">
        <f t="shared" ca="1" si="216"/>
        <v>174713.64588431185</v>
      </c>
      <c r="AR48" s="209">
        <f t="shared" ca="1" si="216"/>
        <v>171089.65100612852</v>
      </c>
      <c r="AS48" s="209">
        <f t="shared" ref="AS48:BX48" ca="1" si="217">IF(AS$10="","",IF(AS$10&lt;$D$13,0,IF(AS$10=$D$13,AS33*AT$37,AS33*AS$37)))</f>
        <v>167424.98373217991</v>
      </c>
      <c r="AT48" s="209">
        <f t="shared" ca="1" si="217"/>
        <v>163741.59727719668</v>
      </c>
      <c r="AU48" s="209">
        <f t="shared" ca="1" si="217"/>
        <v>160017.68053384344</v>
      </c>
      <c r="AV48" s="209">
        <f t="shared" ca="1" si="217"/>
        <v>156274.2844762798</v>
      </c>
      <c r="AW48" s="209">
        <f t="shared" ca="1" si="217"/>
        <v>152378.6251431242</v>
      </c>
      <c r="AX48" s="209">
        <f t="shared" ca="1" si="217"/>
        <v>148429.56106334282</v>
      </c>
      <c r="AY48" s="209">
        <f t="shared" ca="1" si="217"/>
        <v>144486.45875117154</v>
      </c>
      <c r="AZ48" s="209">
        <f t="shared" ca="1" si="217"/>
        <v>140509.80012786589</v>
      </c>
      <c r="BA48" s="209">
        <f t="shared" ca="1" si="217"/>
        <v>136518.27360105517</v>
      </c>
      <c r="BB48" s="209">
        <f t="shared" ca="1" si="217"/>
        <v>132493.45667122523</v>
      </c>
      <c r="BC48" s="209">
        <f t="shared" ca="1" si="217"/>
        <v>128453.03418332433</v>
      </c>
      <c r="BD48" s="209">
        <f t="shared" ca="1" si="217"/>
        <v>124387.85058601874</v>
      </c>
      <c r="BE48" s="209">
        <f t="shared" ca="1" si="217"/>
        <v>120289.78809152247</v>
      </c>
      <c r="BF48" s="209">
        <f t="shared" ca="1" si="217"/>
        <v>116174.9907847173</v>
      </c>
      <c r="BG48" s="209">
        <f t="shared" ca="1" si="217"/>
        <v>112027.59895598918</v>
      </c>
      <c r="BH48" s="209">
        <f t="shared" ca="1" si="217"/>
        <v>107862.70480367525</v>
      </c>
      <c r="BI48" s="209">
        <f t="shared" ca="1" si="217"/>
        <v>103673.29430558272</v>
      </c>
      <c r="BJ48" s="209">
        <f t="shared" ca="1" si="217"/>
        <v>99438.316223101254</v>
      </c>
      <c r="BK48" s="209">
        <f t="shared" ca="1" si="217"/>
        <v>95198.500428234795</v>
      </c>
      <c r="BL48" s="209">
        <f t="shared" ca="1" si="217"/>
        <v>90926.765591097457</v>
      </c>
      <c r="BM48" s="209">
        <f t="shared" ca="1" si="217"/>
        <v>86635.485923328699</v>
      </c>
      <c r="BN48" s="209">
        <f t="shared" ca="1" si="217"/>
        <v>82312.597470205466</v>
      </c>
      <c r="BO48" s="209">
        <f t="shared" ca="1" si="217"/>
        <v>77969.352622383711</v>
      </c>
      <c r="BP48" s="209">
        <f t="shared" ca="1" si="217"/>
        <v>73599.788235986605</v>
      </c>
      <c r="BQ48" s="209">
        <f t="shared" ca="1" si="217"/>
        <v>69199.094302164813</v>
      </c>
      <c r="BR48" s="209">
        <f t="shared" ca="1" si="217"/>
        <v>64776.801981485951</v>
      </c>
      <c r="BS48" s="209">
        <f t="shared" ca="1" si="217"/>
        <v>60323.710407971084</v>
      </c>
      <c r="BT48" s="209">
        <f t="shared" ca="1" si="217"/>
        <v>55848.176743506214</v>
      </c>
      <c r="BU48" s="209">
        <f t="shared" ca="1" si="217"/>
        <v>51346.098596908654</v>
      </c>
      <c r="BV48" s="209">
        <f t="shared" ca="1" si="217"/>
        <v>46807.271368746951</v>
      </c>
      <c r="BW48" s="209">
        <f t="shared" ca="1" si="217"/>
        <v>42251.640919040903</v>
      </c>
      <c r="BX48" s="209">
        <f t="shared" ca="1" si="217"/>
        <v>37665.999764795437</v>
      </c>
      <c r="BY48" s="209">
        <f t="shared" ref="BY48:CE48" ca="1" si="218">IF(BY$10="","",IF(BY$10&lt;$D$13,0,IF(BY$10=$D$13,BY33*BZ$37,BY33*BY$37)))</f>
        <v>33055.675370731238</v>
      </c>
      <c r="BZ48" s="209">
        <f t="shared" ca="1" si="218"/>
        <v>28415.698715752314</v>
      </c>
      <c r="CA48" s="209">
        <f t="shared" ca="1" si="218"/>
        <v>23750.147660618153</v>
      </c>
      <c r="CB48" s="209">
        <f t="shared" ca="1" si="218"/>
        <v>19056.620778073055</v>
      </c>
      <c r="CC48" s="209">
        <f t="shared" ca="1" si="218"/>
        <v>14333.994454856091</v>
      </c>
      <c r="CD48" s="209">
        <f t="shared" ca="1" si="218"/>
        <v>9584.4303343889605</v>
      </c>
      <c r="CE48" s="209">
        <f t="shared" ca="1" si="218"/>
        <v>4806.1469347979455</v>
      </c>
      <c r="CF48" s="209">
        <f ca="1">IF(CF$10="","",IF(CF$10&lt;$D$13,0,IF(CF$10=$D$13,CF33*#REF!,CF33*CF$37)))</f>
        <v>0</v>
      </c>
    </row>
    <row r="49" spans="3:84" ht="15" customHeight="1">
      <c r="C49" s="210" t="s">
        <v>360</v>
      </c>
      <c r="D49" s="194"/>
      <c r="E49" s="195"/>
      <c r="F49" s="25">
        <f t="shared" ca="1" si="215"/>
        <v>0</v>
      </c>
      <c r="G49" s="25">
        <f t="shared" ca="1" si="215"/>
        <v>-5911.7179007251689</v>
      </c>
      <c r="H49" s="25">
        <f t="shared" ca="1" si="215"/>
        <v>-9479.14786372034</v>
      </c>
      <c r="I49" s="25">
        <f t="shared" ca="1" si="215"/>
        <v>-10817.110542828785</v>
      </c>
      <c r="J49" s="25">
        <f t="shared" ca="1" si="215"/>
        <v>-11656.958986366051</v>
      </c>
      <c r="K49" s="25">
        <f t="shared" ca="1" si="215"/>
        <v>-11961.791252767151</v>
      </c>
      <c r="M49" s="209">
        <f t="shared" ref="M49:AR49" si="219">IF(M$10="","",+M44-M48)</f>
        <v>0</v>
      </c>
      <c r="N49" s="209">
        <f t="shared" si="219"/>
        <v>0</v>
      </c>
      <c r="O49" s="209">
        <f t="shared" si="219"/>
        <v>0</v>
      </c>
      <c r="P49" s="209">
        <f t="shared" si="219"/>
        <v>0</v>
      </c>
      <c r="Q49" s="209">
        <f t="shared" si="219"/>
        <v>0</v>
      </c>
      <c r="R49" s="209">
        <f t="shared" si="219"/>
        <v>0</v>
      </c>
      <c r="S49" s="209">
        <f t="shared" si="219"/>
        <v>0</v>
      </c>
      <c r="T49" s="209">
        <f t="shared" si="219"/>
        <v>0</v>
      </c>
      <c r="U49" s="209">
        <f t="shared" si="219"/>
        <v>0</v>
      </c>
      <c r="V49" s="209">
        <f t="shared" si="219"/>
        <v>0</v>
      </c>
      <c r="W49" s="209">
        <f t="shared" si="219"/>
        <v>0</v>
      </c>
      <c r="X49" s="209">
        <f t="shared" ca="1" si="219"/>
        <v>0</v>
      </c>
      <c r="Y49" s="209">
        <f t="shared" ca="1" si="219"/>
        <v>2.9103830456733704E-11</v>
      </c>
      <c r="Z49" s="209">
        <f t="shared" ca="1" si="219"/>
        <v>-581.53383308686898</v>
      </c>
      <c r="AA49" s="209">
        <f t="shared" ca="1" si="219"/>
        <v>-1154.2796481561672</v>
      </c>
      <c r="AB49" s="209">
        <f t="shared" ca="1" si="219"/>
        <v>-1718.311131928931</v>
      </c>
      <c r="AC49" s="209">
        <f t="shared" ca="1" si="219"/>
        <v>-2273.5554182223277</v>
      </c>
      <c r="AD49" s="209">
        <f t="shared" ca="1" si="219"/>
        <v>-2820.0107310943713</v>
      </c>
      <c r="AE49" s="209">
        <f t="shared" ca="1" si="219"/>
        <v>-3357.6049023742089</v>
      </c>
      <c r="AF49" s="209">
        <f t="shared" ca="1" si="219"/>
        <v>-3886.3348204828799</v>
      </c>
      <c r="AG49" s="209">
        <f t="shared" ca="1" si="219"/>
        <v>-4406.1623198859161</v>
      </c>
      <c r="AH49" s="209">
        <f t="shared" ca="1" si="219"/>
        <v>-4917.0163028046954</v>
      </c>
      <c r="AI49" s="209">
        <f t="shared" ca="1" si="219"/>
        <v>-5418.8916181922832</v>
      </c>
      <c r="AJ49" s="209">
        <f t="shared" ca="1" si="219"/>
        <v>-5911.7179007251689</v>
      </c>
      <c r="AK49" s="209">
        <f t="shared" ca="1" si="219"/>
        <v>-6243.9071249324479</v>
      </c>
      <c r="AL49" s="209">
        <f t="shared" ca="1" si="219"/>
        <v>-6569.8514200563659</v>
      </c>
      <c r="AM49" s="209">
        <f t="shared" ca="1" si="219"/>
        <v>-6889.4825322017132</v>
      </c>
      <c r="AN49" s="209">
        <f t="shared" ca="1" si="219"/>
        <v>-7202.8156387931667</v>
      </c>
      <c r="AO49" s="209">
        <f t="shared" ca="1" si="219"/>
        <v>-7509.8037236147502</v>
      </c>
      <c r="AP49" s="209">
        <f t="shared" ca="1" si="219"/>
        <v>-7810.4398650558724</v>
      </c>
      <c r="AQ49" s="209">
        <f t="shared" ca="1" si="219"/>
        <v>-8104.6775840315095</v>
      </c>
      <c r="AR49" s="209">
        <f t="shared" ca="1" si="219"/>
        <v>-8392.5089611061267</v>
      </c>
      <c r="AS49" s="209">
        <f t="shared" ref="AS49:BX49" ca="1" si="220">IF(AS$10="","",+AS44-AS48)</f>
        <v>-8673.906413418852</v>
      </c>
      <c r="AT49" s="209">
        <f t="shared" ca="1" si="220"/>
        <v>-8948.8242849002709</v>
      </c>
      <c r="AU49" s="209">
        <f t="shared" ca="1" si="220"/>
        <v>-9217.2531328956829</v>
      </c>
      <c r="AV49" s="209">
        <f t="shared" ca="1" si="220"/>
        <v>-9479.14786372034</v>
      </c>
      <c r="AW49" s="209">
        <f t="shared" ca="1" si="220"/>
        <v>-9609.3764341172355</v>
      </c>
      <c r="AX49" s="209">
        <f t="shared" ca="1" si="220"/>
        <v>-9736.2528913554852</v>
      </c>
      <c r="AY49" s="209">
        <f t="shared" ca="1" si="220"/>
        <v>-9859.7383830886974</v>
      </c>
      <c r="AZ49" s="209">
        <f t="shared" ca="1" si="220"/>
        <v>-9979.8435025826329</v>
      </c>
      <c r="BA49" s="209">
        <f t="shared" ca="1" si="220"/>
        <v>-10096.545994383196</v>
      </c>
      <c r="BB49" s="209">
        <f t="shared" ca="1" si="220"/>
        <v>-10209.839167496088</v>
      </c>
      <c r="BC49" s="209">
        <f t="shared" ca="1" si="220"/>
        <v>-10319.701071866933</v>
      </c>
      <c r="BD49" s="209">
        <f t="shared" ca="1" si="220"/>
        <v>-10426.124463899527</v>
      </c>
      <c r="BE49" s="209">
        <f t="shared" ca="1" si="220"/>
        <v>-10529.094538887963</v>
      </c>
      <c r="BF49" s="209">
        <f t="shared" ca="1" si="220"/>
        <v>-10628.589814397914</v>
      </c>
      <c r="BG49" s="209">
        <f t="shared" ca="1" si="220"/>
        <v>-10724.602203476185</v>
      </c>
      <c r="BH49" s="209">
        <f t="shared" ca="1" si="220"/>
        <v>-10817.110542828785</v>
      </c>
      <c r="BI49" s="209">
        <f t="shared" ca="1" si="220"/>
        <v>-10906.996130165193</v>
      </c>
      <c r="BJ49" s="209">
        <f t="shared" ca="1" si="220"/>
        <v>-10993.318606689398</v>
      </c>
      <c r="BK49" s="209">
        <f t="shared" ca="1" si="220"/>
        <v>-11076.045991234394</v>
      </c>
      <c r="BL49" s="209">
        <f t="shared" ca="1" si="220"/>
        <v>-11155.18023930442</v>
      </c>
      <c r="BM49" s="209">
        <f t="shared" ca="1" si="220"/>
        <v>-11230.700808732261</v>
      </c>
      <c r="BN49" s="209">
        <f t="shared" ca="1" si="220"/>
        <v>-11302.59747754829</v>
      </c>
      <c r="BO49" s="209">
        <f t="shared" ca="1" si="220"/>
        <v>-11370.85004593154</v>
      </c>
      <c r="BP49" s="209">
        <f t="shared" ca="1" si="220"/>
        <v>-11435.447686878018</v>
      </c>
      <c r="BQ49" s="209">
        <f t="shared" ca="1" si="220"/>
        <v>-11496.374663894567</v>
      </c>
      <c r="BR49" s="209">
        <f t="shared" ca="1" si="220"/>
        <v>-11553.611301034478</v>
      </c>
      <c r="BS49" s="209">
        <f t="shared" ca="1" si="220"/>
        <v>-11607.145848126609</v>
      </c>
      <c r="BT49" s="209">
        <f t="shared" ca="1" si="220"/>
        <v>-11656.958986366051</v>
      </c>
      <c r="BU49" s="209">
        <f t="shared" ca="1" si="220"/>
        <v>-11703.499133652309</v>
      </c>
      <c r="BV49" s="209">
        <f t="shared" ca="1" si="220"/>
        <v>-11746.251921826268</v>
      </c>
      <c r="BW49" s="209">
        <f t="shared" ca="1" si="220"/>
        <v>-11785.193079370983</v>
      </c>
      <c r="BX49" s="209">
        <f t="shared" ca="1" si="220"/>
        <v>-11820.314975396792</v>
      </c>
      <c r="BY49" s="209">
        <f t="shared" ref="BY49:CF49" ca="1" si="221">IF(BY$10="","",+BY44-BY48)</f>
        <v>-11851.599028357588</v>
      </c>
      <c r="BZ49" s="209">
        <f t="shared" ca="1" si="221"/>
        <v>-11879.031124100937</v>
      </c>
      <c r="CA49" s="209">
        <f t="shared" ca="1" si="221"/>
        <v>-11902.593063334565</v>
      </c>
      <c r="CB49" s="209">
        <f t="shared" ca="1" si="221"/>
        <v>-11922.270070509891</v>
      </c>
      <c r="CC49" s="209">
        <f t="shared" ca="1" si="221"/>
        <v>-11938.045418836115</v>
      </c>
      <c r="CD49" s="209">
        <f t="shared" ca="1" si="221"/>
        <v>-11949.901493654026</v>
      </c>
      <c r="CE49" s="209">
        <f t="shared" ca="1" si="221"/>
        <v>-11957.822510459308</v>
      </c>
      <c r="CF49" s="209">
        <f t="shared" ca="1" si="221"/>
        <v>-11961.791252767151</v>
      </c>
    </row>
    <row r="50" spans="3:84" ht="15" customHeight="1">
      <c r="C50" s="210" t="s">
        <v>365</v>
      </c>
      <c r="D50" s="194"/>
      <c r="E50" s="195"/>
      <c r="F50" s="25">
        <f t="shared" ref="F50:K50" ca="1" si="222">IF(OR(F$9="",F$10=""),"",SUM(OFFSET($M50,0,F$4-1,1,F$5-F$4+1)))</f>
        <v>0</v>
      </c>
      <c r="G50" s="25">
        <f t="shared" ca="1" si="222"/>
        <v>-5911.7179007251689</v>
      </c>
      <c r="H50" s="25">
        <f t="shared" ca="1" si="222"/>
        <v>-3567.4299629951711</v>
      </c>
      <c r="I50" s="25">
        <f t="shared" ca="1" si="222"/>
        <v>-1337.9626791084447</v>
      </c>
      <c r="J50" s="25">
        <f t="shared" ca="1" si="222"/>
        <v>-839.84844353726658</v>
      </c>
      <c r="K50" s="25">
        <f t="shared" ca="1" si="222"/>
        <v>-304.83226640109933</v>
      </c>
      <c r="M50" s="209">
        <f t="shared" ref="M50:AR50" si="223">IF(M$10="","",IF(L$33&lt;=0,0,+M49-L49))</f>
        <v>0</v>
      </c>
      <c r="N50" s="209">
        <f t="shared" si="223"/>
        <v>0</v>
      </c>
      <c r="O50" s="209">
        <f t="shared" si="223"/>
        <v>0</v>
      </c>
      <c r="P50" s="209">
        <f t="shared" si="223"/>
        <v>0</v>
      </c>
      <c r="Q50" s="209">
        <f t="shared" si="223"/>
        <v>0</v>
      </c>
      <c r="R50" s="209">
        <f t="shared" si="223"/>
        <v>0</v>
      </c>
      <c r="S50" s="209">
        <f t="shared" si="223"/>
        <v>0</v>
      </c>
      <c r="T50" s="209">
        <f t="shared" si="223"/>
        <v>0</v>
      </c>
      <c r="U50" s="209">
        <f t="shared" si="223"/>
        <v>0</v>
      </c>
      <c r="V50" s="209">
        <f t="shared" si="223"/>
        <v>0</v>
      </c>
      <c r="W50" s="209">
        <f t="shared" si="223"/>
        <v>0</v>
      </c>
      <c r="X50" s="209">
        <f t="shared" si="223"/>
        <v>0</v>
      </c>
      <c r="Y50" s="209">
        <f t="shared" ca="1" si="223"/>
        <v>2.9103830456733704E-11</v>
      </c>
      <c r="Z50" s="209">
        <f t="shared" ca="1" si="223"/>
        <v>-581.53383308689808</v>
      </c>
      <c r="AA50" s="209">
        <f t="shared" ca="1" si="223"/>
        <v>-572.74581506929826</v>
      </c>
      <c r="AB50" s="209">
        <f t="shared" ca="1" si="223"/>
        <v>-564.03148377276375</v>
      </c>
      <c r="AC50" s="209">
        <f t="shared" ca="1" si="223"/>
        <v>-555.24428629339673</v>
      </c>
      <c r="AD50" s="209">
        <f t="shared" ca="1" si="223"/>
        <v>-546.45531287204358</v>
      </c>
      <c r="AE50" s="209">
        <f t="shared" ca="1" si="223"/>
        <v>-537.59417127983761</v>
      </c>
      <c r="AF50" s="209">
        <f t="shared" ca="1" si="223"/>
        <v>-528.72991810867097</v>
      </c>
      <c r="AG50" s="209">
        <f t="shared" ca="1" si="223"/>
        <v>-519.8274994030362</v>
      </c>
      <c r="AH50" s="209">
        <f t="shared" ca="1" si="223"/>
        <v>-510.85398291877937</v>
      </c>
      <c r="AI50" s="209">
        <f t="shared" ca="1" si="223"/>
        <v>-501.87531538758776</v>
      </c>
      <c r="AJ50" s="209">
        <f t="shared" ca="1" si="223"/>
        <v>-492.82628253288567</v>
      </c>
      <c r="AK50" s="209">
        <f t="shared" ca="1" si="223"/>
        <v>-332.18922420727904</v>
      </c>
      <c r="AL50" s="209">
        <f t="shared" ca="1" si="223"/>
        <v>-325.94429512391798</v>
      </c>
      <c r="AM50" s="209">
        <f t="shared" ca="1" si="223"/>
        <v>-319.63111214534729</v>
      </c>
      <c r="AN50" s="209">
        <f t="shared" ca="1" si="223"/>
        <v>-313.33310659145354</v>
      </c>
      <c r="AO50" s="209">
        <f t="shared" ca="1" si="223"/>
        <v>-306.98808482158347</v>
      </c>
      <c r="AP50" s="209">
        <f t="shared" ca="1" si="223"/>
        <v>-300.63614144112216</v>
      </c>
      <c r="AQ50" s="209">
        <f t="shared" ca="1" si="223"/>
        <v>-294.23771897563711</v>
      </c>
      <c r="AR50" s="209">
        <f t="shared" ca="1" si="223"/>
        <v>-287.83137707461719</v>
      </c>
      <c r="AS50" s="209">
        <f t="shared" ref="AS50:BX50" ca="1" si="224">IF(AS$10="","",IF(AR$33&lt;=0,0,+AS49-AR49))</f>
        <v>-281.39745231272536</v>
      </c>
      <c r="AT50" s="209">
        <f t="shared" ca="1" si="224"/>
        <v>-274.91787148141884</v>
      </c>
      <c r="AU50" s="209">
        <f t="shared" ca="1" si="224"/>
        <v>-268.42884799541207</v>
      </c>
      <c r="AV50" s="209">
        <f t="shared" ca="1" si="224"/>
        <v>-261.89473082465702</v>
      </c>
      <c r="AW50" s="209">
        <f t="shared" ca="1" si="224"/>
        <v>-130.22857039689552</v>
      </c>
      <c r="AX50" s="209">
        <f t="shared" ca="1" si="224"/>
        <v>-126.87645723824971</v>
      </c>
      <c r="AY50" s="209">
        <f t="shared" ca="1" si="224"/>
        <v>-123.48549173321226</v>
      </c>
      <c r="AZ50" s="209">
        <f t="shared" ca="1" si="224"/>
        <v>-120.10511949393549</v>
      </c>
      <c r="BA50" s="209">
        <f t="shared" ca="1" si="224"/>
        <v>-116.70249180056271</v>
      </c>
      <c r="BB50" s="209">
        <f t="shared" ca="1" si="224"/>
        <v>-113.29317311289196</v>
      </c>
      <c r="BC50" s="209">
        <f t="shared" ca="1" si="224"/>
        <v>-109.86190437084588</v>
      </c>
      <c r="BD50" s="209">
        <f t="shared" ca="1" si="224"/>
        <v>-106.42339203259326</v>
      </c>
      <c r="BE50" s="209">
        <f t="shared" ca="1" si="224"/>
        <v>-102.97007498843595</v>
      </c>
      <c r="BF50" s="209">
        <f t="shared" ca="1" si="224"/>
        <v>-99.495275509951171</v>
      </c>
      <c r="BG50" s="209">
        <f t="shared" ca="1" si="224"/>
        <v>-96.012389078270644</v>
      </c>
      <c r="BH50" s="209">
        <f t="shared" ca="1" si="224"/>
        <v>-92.50833935260016</v>
      </c>
      <c r="BI50" s="209">
        <f t="shared" ca="1" si="224"/>
        <v>-89.885587336408207</v>
      </c>
      <c r="BJ50" s="209">
        <f t="shared" ca="1" si="224"/>
        <v>-86.322476524204831</v>
      </c>
      <c r="BK50" s="209">
        <f t="shared" ca="1" si="224"/>
        <v>-82.727384544996312</v>
      </c>
      <c r="BL50" s="209">
        <f t="shared" ca="1" si="224"/>
        <v>-79.134248070025933</v>
      </c>
      <c r="BM50" s="209">
        <f t="shared" ca="1" si="224"/>
        <v>-75.52056942784111</v>
      </c>
      <c r="BN50" s="209">
        <f t="shared" ca="1" si="224"/>
        <v>-71.896668816028978</v>
      </c>
      <c r="BO50" s="209">
        <f t="shared" ca="1" si="224"/>
        <v>-68.252568383250036</v>
      </c>
      <c r="BP50" s="209">
        <f t="shared" ca="1" si="224"/>
        <v>-64.59764094647835</v>
      </c>
      <c r="BQ50" s="209">
        <f t="shared" ca="1" si="224"/>
        <v>-60.926977016548335</v>
      </c>
      <c r="BR50" s="209">
        <f t="shared" ca="1" si="224"/>
        <v>-57.236637139911181</v>
      </c>
      <c r="BS50" s="209">
        <f t="shared" ca="1" si="224"/>
        <v>-53.534547092131106</v>
      </c>
      <c r="BT50" s="209">
        <f t="shared" ca="1" si="224"/>
        <v>-49.813138239442196</v>
      </c>
      <c r="BU50" s="209">
        <f t="shared" ca="1" si="224"/>
        <v>-46.540147286257707</v>
      </c>
      <c r="BV50" s="209">
        <f t="shared" ca="1" si="224"/>
        <v>-42.752788173958834</v>
      </c>
      <c r="BW50" s="209">
        <f t="shared" ca="1" si="224"/>
        <v>-38.941157544715679</v>
      </c>
      <c r="BX50" s="209">
        <f t="shared" ca="1" si="224"/>
        <v>-35.121896025808383</v>
      </c>
      <c r="BY50" s="209">
        <f t="shared" ref="BY50:CF50" ca="1" si="225">IF(BY$10="","",IF(BX$33&lt;=0,0,+BY49-BX49))</f>
        <v>-31.284052960796544</v>
      </c>
      <c r="BZ50" s="209">
        <f t="shared" ca="1" si="225"/>
        <v>-27.432095743348327</v>
      </c>
      <c r="CA50" s="209">
        <f t="shared" ca="1" si="225"/>
        <v>-23.561939233628436</v>
      </c>
      <c r="CB50" s="209">
        <f t="shared" ca="1" si="225"/>
        <v>-19.677007175325343</v>
      </c>
      <c r="CC50" s="209">
        <f t="shared" ca="1" si="225"/>
        <v>-15.775348326224048</v>
      </c>
      <c r="CD50" s="209">
        <f t="shared" ca="1" si="225"/>
        <v>-11.856074817911576</v>
      </c>
      <c r="CE50" s="209">
        <f t="shared" ca="1" si="225"/>
        <v>-7.921016805281397</v>
      </c>
      <c r="CF50" s="209">
        <f t="shared" ca="1" si="225"/>
        <v>-3.9687423078430584</v>
      </c>
    </row>
  </sheetData>
  <mergeCells count="1">
    <mergeCell ref="C28:D29"/>
  </mergeCells>
  <dataValidations count="4">
    <dataValidation type="list" allowBlank="1" showInputMessage="1" showErrorMessage="1" sqref="F14 D4" xr:uid="{00000000-0002-0000-0700-000000000000}">
      <formula1>"1,2,4,12"</formula1>
    </dataValidation>
    <dataValidation type="whole" allowBlank="1" showInputMessage="1" showErrorMessage="1" sqref="D3" xr:uid="{00000000-0002-0000-0700-000001000000}">
      <formula1>1</formula1>
      <formula2>100</formula2>
    </dataValidation>
    <dataValidation type="whole" allowBlank="1" showInputMessage="1" showErrorMessage="1" sqref="D14" xr:uid="{00000000-0002-0000-0700-000002000000}">
      <formula1>1</formula1>
      <formula2>72</formula2>
    </dataValidation>
    <dataValidation type="list" allowBlank="1" showInputMessage="1" showErrorMessage="1" sqref="D13" xr:uid="{00000000-0002-0000-0700-000003000000}">
      <formula1>$M$10:$GV$10</formula1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FL32"/>
  <sheetViews>
    <sheetView showGridLines="0" zoomScale="110" zoomScaleNormal="110" zoomScalePageLayoutView="110" workbookViewId="0">
      <selection activeCell="F10" sqref="F10"/>
    </sheetView>
  </sheetViews>
  <sheetFormatPr baseColWidth="10" defaultColWidth="15.6640625" defaultRowHeight="15" customHeight="1" outlineLevelCol="1"/>
  <cols>
    <col min="1" max="1" width="5.6640625" style="170" customWidth="1"/>
    <col min="2" max="2" width="5.6640625" style="166" customWidth="1"/>
    <col min="3" max="3" width="39.1640625" style="170" bestFit="1" customWidth="1"/>
    <col min="4" max="5" width="15.6640625" style="170" customWidth="1"/>
    <col min="6" max="11" width="15.6640625" style="170" customWidth="1" collapsed="1"/>
    <col min="12" max="12" width="5.83203125" customWidth="1"/>
    <col min="13" max="84" width="15.6640625" style="170" customWidth="1" outlineLevel="1"/>
    <col min="85" max="85" width="5.6640625" style="170" customWidth="1"/>
    <col min="86" max="88" width="5.6640625" style="170" customWidth="1" outlineLevel="1" collapsed="1"/>
    <col min="89" max="89" width="15.6640625" style="170" customWidth="1"/>
    <col min="90" max="91" width="15.6640625" style="170" customWidth="1" collapsed="1"/>
    <col min="92" max="94" width="15.6640625" style="170"/>
    <col min="95" max="95" width="5.83203125" customWidth="1"/>
    <col min="96" max="167" width="15.6640625" style="170" customWidth="1" outlineLevel="1"/>
    <col min="168" max="16384" width="15.6640625" style="170"/>
  </cols>
  <sheetData>
    <row r="1" spans="2:168" s="167" customFormat="1" ht="15" customHeight="1">
      <c r="B1" s="166"/>
    </row>
    <row r="2" spans="2:168" s="167" customFormat="1" ht="15" customHeight="1">
      <c r="B2" s="327">
        <f>IF(D2="","",D2-1)</f>
        <v>41639</v>
      </c>
      <c r="C2" s="8" t="s">
        <v>345</v>
      </c>
      <c r="D2" s="235">
        <f>'12_GANANCIA_PERDIDAS'!D2</f>
        <v>41640</v>
      </c>
      <c r="M2" s="11"/>
      <c r="N2" s="168"/>
      <c r="O2" s="168"/>
      <c r="P2" s="168"/>
      <c r="Q2" s="168"/>
      <c r="R2" s="168"/>
      <c r="S2" s="11"/>
      <c r="T2" s="11"/>
      <c r="U2" s="11"/>
      <c r="V2" s="11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</row>
    <row r="3" spans="2:168" s="167" customFormat="1" ht="15" customHeight="1">
      <c r="B3" s="10"/>
      <c r="C3" s="8" t="s">
        <v>179</v>
      </c>
      <c r="D3" s="17">
        <f>'12_GANANCIA_PERDIDAS'!D3</f>
        <v>72</v>
      </c>
      <c r="F3" s="287">
        <f>IF(F$10="","",0)</f>
        <v>0</v>
      </c>
      <c r="G3" s="287">
        <f>IF(G$10="","",F$3+1)</f>
        <v>1</v>
      </c>
      <c r="H3" s="287">
        <f>IF(H$10="","",G$3+1)</f>
        <v>2</v>
      </c>
      <c r="I3" s="287">
        <f>IF(I$10="","",H$3+1)</f>
        <v>3</v>
      </c>
      <c r="J3" s="287">
        <f>IF(J$10="","",I$3+1)</f>
        <v>4</v>
      </c>
      <c r="K3" s="287">
        <f>IF(K$10="","",J$3+1)</f>
        <v>5</v>
      </c>
      <c r="M3" s="11"/>
      <c r="N3" s="168"/>
      <c r="O3" s="168"/>
      <c r="P3" s="168"/>
      <c r="Q3" s="168"/>
      <c r="R3" s="168"/>
      <c r="S3" s="11"/>
      <c r="T3" s="11"/>
      <c r="U3" s="11"/>
      <c r="V3" s="11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CK3" s="287">
        <f>IF(CK$10="","",0)</f>
        <v>0</v>
      </c>
      <c r="CL3" s="287">
        <f>IF(CL$10="","",CK$3+1)</f>
        <v>1</v>
      </c>
      <c r="CM3" s="287">
        <f>IF(CM$10="","",CL$3+1)</f>
        <v>2</v>
      </c>
      <c r="CN3" s="287">
        <f>IF(CN$10="","",CM$3+1)</f>
        <v>3</v>
      </c>
      <c r="CO3" s="287">
        <f>IF(CO$10="","",CN$3+1)</f>
        <v>4</v>
      </c>
      <c r="CP3" s="287">
        <f>IF(CP$10="","",CO$3+1)</f>
        <v>5</v>
      </c>
    </row>
    <row r="4" spans="2:168" s="167" customFormat="1" ht="15" customHeight="1">
      <c r="B4" s="11"/>
      <c r="C4" s="9" t="s">
        <v>180</v>
      </c>
      <c r="D4" s="18">
        <f>'12_GANANCIA_PERDIDAS'!D4</f>
        <v>12</v>
      </c>
      <c r="F4" s="200">
        <f>IF(F$9="","",1)</f>
        <v>1</v>
      </c>
      <c r="G4" s="200">
        <f>IF(G$9="","",F$5+1)</f>
        <v>13</v>
      </c>
      <c r="H4" s="200">
        <f>IF(H$9="","",G$5+1)</f>
        <v>25</v>
      </c>
      <c r="I4" s="200">
        <f>IF(I$9="","",H$5+1)</f>
        <v>37</v>
      </c>
      <c r="J4" s="200">
        <f>IF(J$9="","",I$5+1)</f>
        <v>49</v>
      </c>
      <c r="K4" s="200">
        <f>IF(K$9="","",J$5+1)</f>
        <v>61</v>
      </c>
      <c r="M4" s="11"/>
      <c r="N4" s="168"/>
      <c r="O4" s="168"/>
      <c r="P4" s="168"/>
      <c r="Q4" s="168"/>
      <c r="R4" s="168"/>
      <c r="S4" s="11"/>
      <c r="T4" s="11"/>
      <c r="U4" s="11"/>
      <c r="V4" s="11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CK4" s="200">
        <f>IF(CK$9="","",1)</f>
        <v>1</v>
      </c>
      <c r="CL4" s="200">
        <f>IF(CL$9="","",CK$5+1)</f>
        <v>13</v>
      </c>
      <c r="CM4" s="200">
        <f>IF(CM$9="","",CL$5+1)</f>
        <v>25</v>
      </c>
      <c r="CN4" s="200">
        <f>IF(CN$9="","",CM$5+1)</f>
        <v>37</v>
      </c>
      <c r="CO4" s="200">
        <f>IF(CO$9="","",CN$5+1)</f>
        <v>49</v>
      </c>
      <c r="CP4" s="200">
        <f>IF(CP$9="","",CO$5+1)</f>
        <v>61</v>
      </c>
      <c r="CR4" s="11"/>
      <c r="CS4" s="168"/>
      <c r="CT4" s="168"/>
      <c r="CU4" s="168"/>
      <c r="CV4" s="168"/>
      <c r="CW4" s="168"/>
      <c r="CX4" s="11"/>
      <c r="CY4" s="11"/>
      <c r="CZ4" s="11"/>
      <c r="DA4" s="11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</row>
    <row r="5" spans="2:168" s="167" customFormat="1" ht="15" customHeight="1">
      <c r="B5" s="11"/>
      <c r="C5" s="8" t="s">
        <v>346</v>
      </c>
      <c r="D5" s="21">
        <f>IF($D$2="","",EOMONTH($D$2,$D$3*12/$D$4-1))</f>
        <v>43830</v>
      </c>
      <c r="F5" s="200">
        <f t="shared" ref="F5:K5" si="0">IF(F$10="","",$D$4+F$4-1)</f>
        <v>12</v>
      </c>
      <c r="G5" s="200">
        <f t="shared" si="0"/>
        <v>24</v>
      </c>
      <c r="H5" s="200">
        <f t="shared" si="0"/>
        <v>36</v>
      </c>
      <c r="I5" s="200">
        <f t="shared" si="0"/>
        <v>48</v>
      </c>
      <c r="J5" s="200">
        <f t="shared" si="0"/>
        <v>60</v>
      </c>
      <c r="K5" s="200">
        <f t="shared" si="0"/>
        <v>72</v>
      </c>
      <c r="CK5" s="200">
        <f t="shared" ref="CK5:CP5" si="1">IF(CK$10="","",$D$4+CK$4-1)</f>
        <v>12</v>
      </c>
      <c r="CL5" s="200">
        <f t="shared" si="1"/>
        <v>24</v>
      </c>
      <c r="CM5" s="200">
        <f t="shared" si="1"/>
        <v>36</v>
      </c>
      <c r="CN5" s="200">
        <f t="shared" si="1"/>
        <v>48</v>
      </c>
      <c r="CO5" s="200">
        <f t="shared" si="1"/>
        <v>60</v>
      </c>
      <c r="CP5" s="200">
        <f t="shared" si="1"/>
        <v>72</v>
      </c>
      <c r="CR5" s="196">
        <f t="array" ref="CR5">IF(CR$10="","",SUM((CR$9&gt;=$CK$9:$CP$9)*(CR$10&lt;=$CK$10:$CP$10)*($CK$3:$CP$3)))</f>
        <v>0</v>
      </c>
      <c r="CS5" s="196">
        <f t="array" ref="CS5">IF(CS$10="","",SUM((CS$9&gt;=$CK$9:$CP$9)*(CS$10&lt;=$CK$10:$CP$10)*($CK$3:$CP$3)))</f>
        <v>0</v>
      </c>
      <c r="CT5" s="196">
        <f t="array" ref="CT5">IF(CT$10="","",SUM((CT$9&gt;=$CK$9:$CP$9)*(CT$10&lt;=$CK$10:$CP$10)*($CK$3:$CP$3)))</f>
        <v>0</v>
      </c>
      <c r="CU5" s="196">
        <f t="array" ref="CU5">IF(CU$10="","",SUM((CU$9&gt;=$CK$9:$CP$9)*(CU$10&lt;=$CK$10:$CP$10)*($CK$3:$CP$3)))</f>
        <v>0</v>
      </c>
      <c r="CV5" s="196">
        <f t="array" ref="CV5">IF(CV$10="","",SUM((CV$9&gt;=$CK$9:$CP$9)*(CV$10&lt;=$CK$10:$CP$10)*($CK$3:$CP$3)))</f>
        <v>0</v>
      </c>
      <c r="CW5" s="196">
        <f t="array" ref="CW5">IF(CW$10="","",SUM((CW$9&gt;=$CK$9:$CP$9)*(CW$10&lt;=$CK$10:$CP$10)*($CK$3:$CP$3)))</f>
        <v>0</v>
      </c>
      <c r="CX5" s="196">
        <f t="array" ref="CX5">IF(CX$10="","",SUM((CX$9&gt;=$CK$9:$CP$9)*(CX$10&lt;=$CK$10:$CP$10)*($CK$3:$CP$3)))</f>
        <v>0</v>
      </c>
      <c r="CY5" s="196">
        <f t="array" ref="CY5">IF(CY$10="","",SUM((CY$9&gt;=$CK$9:$CP$9)*(CY$10&lt;=$CK$10:$CP$10)*($CK$3:$CP$3)))</f>
        <v>0</v>
      </c>
      <c r="CZ5" s="196">
        <f t="array" ref="CZ5">IF(CZ$10="","",SUM((CZ$9&gt;=$CK$9:$CP$9)*(CZ$10&lt;=$CK$10:$CP$10)*($CK$3:$CP$3)))</f>
        <v>0</v>
      </c>
      <c r="DA5" s="196">
        <f t="array" ref="DA5">IF(DA$10="","",SUM((DA$9&gt;=$CK$9:$CP$9)*(DA$10&lt;=$CK$10:$CP$10)*($CK$3:$CP$3)))</f>
        <v>0</v>
      </c>
      <c r="DB5" s="196">
        <f t="array" ref="DB5">IF(DB$10="","",SUM((DB$9&gt;=$CK$9:$CP$9)*(DB$10&lt;=$CK$10:$CP$10)*($CK$3:$CP$3)))</f>
        <v>0</v>
      </c>
      <c r="DC5" s="196">
        <f t="array" ref="DC5">IF(DC$10="","",SUM((DC$9&gt;=$CK$9:$CP$9)*(DC$10&lt;=$CK$10:$CP$10)*($CK$3:$CP$3)))</f>
        <v>0</v>
      </c>
      <c r="DD5" s="196">
        <f t="array" ref="DD5">IF(DD$10="","",SUM((DD$9&gt;=$CK$9:$CP$9)*(DD$10&lt;=$CK$10:$CP$10)*($CK$3:$CP$3)))</f>
        <v>1</v>
      </c>
      <c r="DE5" s="196">
        <f t="array" ref="DE5">IF(DE$10="","",SUM((DE$9&gt;=$CK$9:$CP$9)*(DE$10&lt;=$CK$10:$CP$10)*($CK$3:$CP$3)))</f>
        <v>1</v>
      </c>
      <c r="DF5" s="196">
        <f t="array" ref="DF5">IF(DF$10="","",SUM((DF$9&gt;=$CK$9:$CP$9)*(DF$10&lt;=$CK$10:$CP$10)*($CK$3:$CP$3)))</f>
        <v>1</v>
      </c>
      <c r="DG5" s="196">
        <f t="array" ref="DG5">IF(DG$10="","",SUM((DG$9&gt;=$CK$9:$CP$9)*(DG$10&lt;=$CK$10:$CP$10)*($CK$3:$CP$3)))</f>
        <v>1</v>
      </c>
      <c r="DH5" s="196">
        <f t="array" ref="DH5">IF(DH$10="","",SUM((DH$9&gt;=$CK$9:$CP$9)*(DH$10&lt;=$CK$10:$CP$10)*($CK$3:$CP$3)))</f>
        <v>1</v>
      </c>
      <c r="DI5" s="196">
        <f t="array" ref="DI5">IF(DI$10="","",SUM((DI$9&gt;=$CK$9:$CP$9)*(DI$10&lt;=$CK$10:$CP$10)*($CK$3:$CP$3)))</f>
        <v>1</v>
      </c>
      <c r="DJ5" s="196">
        <f t="array" ref="DJ5">IF(DJ$10="","",SUM((DJ$9&gt;=$CK$9:$CP$9)*(DJ$10&lt;=$CK$10:$CP$10)*($CK$3:$CP$3)))</f>
        <v>1</v>
      </c>
      <c r="DK5" s="196">
        <f t="array" ref="DK5">IF(DK$10="","",SUM((DK$9&gt;=$CK$9:$CP$9)*(DK$10&lt;=$CK$10:$CP$10)*($CK$3:$CP$3)))</f>
        <v>1</v>
      </c>
      <c r="DL5" s="196">
        <f t="array" ref="DL5">IF(DL$10="","",SUM((DL$9&gt;=$CK$9:$CP$9)*(DL$10&lt;=$CK$10:$CP$10)*($CK$3:$CP$3)))</f>
        <v>1</v>
      </c>
      <c r="DM5" s="196">
        <f t="array" ref="DM5">IF(DM$10="","",SUM((DM$9&gt;=$CK$9:$CP$9)*(DM$10&lt;=$CK$10:$CP$10)*($CK$3:$CP$3)))</f>
        <v>1</v>
      </c>
      <c r="DN5" s="196">
        <f t="array" ref="DN5">IF(DN$10="","",SUM((DN$9&gt;=$CK$9:$CP$9)*(DN$10&lt;=$CK$10:$CP$10)*($CK$3:$CP$3)))</f>
        <v>1</v>
      </c>
      <c r="DO5" s="196">
        <f t="array" ref="DO5">IF(DO$10="","",SUM((DO$9&gt;=$CK$9:$CP$9)*(DO$10&lt;=$CK$10:$CP$10)*($CK$3:$CP$3)))</f>
        <v>1</v>
      </c>
      <c r="DP5" s="196">
        <f t="array" ref="DP5">IF(DP$10="","",SUM((DP$9&gt;=$CK$9:$CP$9)*(DP$10&lt;=$CK$10:$CP$10)*($CK$3:$CP$3)))</f>
        <v>2</v>
      </c>
      <c r="DQ5" s="196">
        <f t="array" ref="DQ5">IF(DQ$10="","",SUM((DQ$9&gt;=$CK$9:$CP$9)*(DQ$10&lt;=$CK$10:$CP$10)*($CK$3:$CP$3)))</f>
        <v>2</v>
      </c>
      <c r="DR5" s="196">
        <f t="array" ref="DR5">IF(DR$10="","",SUM((DR$9&gt;=$CK$9:$CP$9)*(DR$10&lt;=$CK$10:$CP$10)*($CK$3:$CP$3)))</f>
        <v>2</v>
      </c>
      <c r="DS5" s="196">
        <f t="array" ref="DS5">IF(DS$10="","",SUM((DS$9&gt;=$CK$9:$CP$9)*(DS$10&lt;=$CK$10:$CP$10)*($CK$3:$CP$3)))</f>
        <v>2</v>
      </c>
      <c r="DT5" s="196">
        <f t="array" ref="DT5">IF(DT$10="","",SUM((DT$9&gt;=$CK$9:$CP$9)*(DT$10&lt;=$CK$10:$CP$10)*($CK$3:$CP$3)))</f>
        <v>2</v>
      </c>
      <c r="DU5" s="196">
        <f t="array" ref="DU5">IF(DU$10="","",SUM((DU$9&gt;=$CK$9:$CP$9)*(DU$10&lt;=$CK$10:$CP$10)*($CK$3:$CP$3)))</f>
        <v>2</v>
      </c>
      <c r="DV5" s="196">
        <f t="array" ref="DV5">IF(DV$10="","",SUM((DV$9&gt;=$CK$9:$CP$9)*(DV$10&lt;=$CK$10:$CP$10)*($CK$3:$CP$3)))</f>
        <v>2</v>
      </c>
      <c r="DW5" s="196">
        <f t="array" ref="DW5">IF(DW$10="","",SUM((DW$9&gt;=$CK$9:$CP$9)*(DW$10&lt;=$CK$10:$CP$10)*($CK$3:$CP$3)))</f>
        <v>2</v>
      </c>
      <c r="DX5" s="196">
        <f t="array" ref="DX5">IF(DX$10="","",SUM((DX$9&gt;=$CK$9:$CP$9)*(DX$10&lt;=$CK$10:$CP$10)*($CK$3:$CP$3)))</f>
        <v>2</v>
      </c>
      <c r="DY5" s="196">
        <f t="array" ref="DY5">IF(DY$10="","",SUM((DY$9&gt;=$CK$9:$CP$9)*(DY$10&lt;=$CK$10:$CP$10)*($CK$3:$CP$3)))</f>
        <v>2</v>
      </c>
      <c r="DZ5" s="196">
        <f t="array" ref="DZ5">IF(DZ$10="","",SUM((DZ$9&gt;=$CK$9:$CP$9)*(DZ$10&lt;=$CK$10:$CP$10)*($CK$3:$CP$3)))</f>
        <v>2</v>
      </c>
      <c r="EA5" s="196">
        <f t="array" ref="EA5">IF(EA$10="","",SUM((EA$9&gt;=$CK$9:$CP$9)*(EA$10&lt;=$CK$10:$CP$10)*($CK$3:$CP$3)))</f>
        <v>2</v>
      </c>
      <c r="EB5" s="196">
        <f t="array" ref="EB5">IF(EB$10="","",SUM((EB$9&gt;=$CK$9:$CP$9)*(EB$10&lt;=$CK$10:$CP$10)*($CK$3:$CP$3)))</f>
        <v>3</v>
      </c>
      <c r="EC5" s="196">
        <f t="array" ref="EC5">IF(EC$10="","",SUM((EC$9&gt;=$CK$9:$CP$9)*(EC$10&lt;=$CK$10:$CP$10)*($CK$3:$CP$3)))</f>
        <v>3</v>
      </c>
      <c r="ED5" s="196">
        <f t="array" ref="ED5">IF(ED$10="","",SUM((ED$9&gt;=$CK$9:$CP$9)*(ED$10&lt;=$CK$10:$CP$10)*($CK$3:$CP$3)))</f>
        <v>3</v>
      </c>
      <c r="EE5" s="196">
        <f t="array" ref="EE5">IF(EE$10="","",SUM((EE$9&gt;=$CK$9:$CP$9)*(EE$10&lt;=$CK$10:$CP$10)*($CK$3:$CP$3)))</f>
        <v>3</v>
      </c>
      <c r="EF5" s="196">
        <f t="array" ref="EF5">IF(EF$10="","",SUM((EF$9&gt;=$CK$9:$CP$9)*(EF$10&lt;=$CK$10:$CP$10)*($CK$3:$CP$3)))</f>
        <v>3</v>
      </c>
      <c r="EG5" s="196">
        <f t="array" ref="EG5">IF(EG$10="","",SUM((EG$9&gt;=$CK$9:$CP$9)*(EG$10&lt;=$CK$10:$CP$10)*($CK$3:$CP$3)))</f>
        <v>3</v>
      </c>
      <c r="EH5" s="196">
        <f t="array" ref="EH5">IF(EH$10="","",SUM((EH$9&gt;=$CK$9:$CP$9)*(EH$10&lt;=$CK$10:$CP$10)*($CK$3:$CP$3)))</f>
        <v>3</v>
      </c>
      <c r="EI5" s="196">
        <f t="array" ref="EI5">IF(EI$10="","",SUM((EI$9&gt;=$CK$9:$CP$9)*(EI$10&lt;=$CK$10:$CP$10)*($CK$3:$CP$3)))</f>
        <v>3</v>
      </c>
      <c r="EJ5" s="196">
        <f t="array" ref="EJ5">IF(EJ$10="","",SUM((EJ$9&gt;=$CK$9:$CP$9)*(EJ$10&lt;=$CK$10:$CP$10)*($CK$3:$CP$3)))</f>
        <v>3</v>
      </c>
      <c r="EK5" s="196">
        <f t="array" ref="EK5">IF(EK$10="","",SUM((EK$9&gt;=$CK$9:$CP$9)*(EK$10&lt;=$CK$10:$CP$10)*($CK$3:$CP$3)))</f>
        <v>3</v>
      </c>
      <c r="EL5" s="196">
        <f t="array" ref="EL5">IF(EL$10="","",SUM((EL$9&gt;=$CK$9:$CP$9)*(EL$10&lt;=$CK$10:$CP$10)*($CK$3:$CP$3)))</f>
        <v>3</v>
      </c>
      <c r="EM5" s="196">
        <f t="array" ref="EM5">IF(EM$10="","",SUM((EM$9&gt;=$CK$9:$CP$9)*(EM$10&lt;=$CK$10:$CP$10)*($CK$3:$CP$3)))</f>
        <v>3</v>
      </c>
      <c r="EN5" s="196">
        <f t="array" ref="EN5">IF(EN$10="","",SUM((EN$9&gt;=$CK$9:$CP$9)*(EN$10&lt;=$CK$10:$CP$10)*($CK$3:$CP$3)))</f>
        <v>4</v>
      </c>
      <c r="EO5" s="196">
        <f t="array" ref="EO5">IF(EO$10="","",SUM((EO$9&gt;=$CK$9:$CP$9)*(EO$10&lt;=$CK$10:$CP$10)*($CK$3:$CP$3)))</f>
        <v>4</v>
      </c>
      <c r="EP5" s="196">
        <f t="array" ref="EP5">IF(EP$10="","",SUM((EP$9&gt;=$CK$9:$CP$9)*(EP$10&lt;=$CK$10:$CP$10)*($CK$3:$CP$3)))</f>
        <v>4</v>
      </c>
      <c r="EQ5" s="196">
        <f t="array" ref="EQ5">IF(EQ$10="","",SUM((EQ$9&gt;=$CK$9:$CP$9)*(EQ$10&lt;=$CK$10:$CP$10)*($CK$3:$CP$3)))</f>
        <v>4</v>
      </c>
      <c r="ER5" s="196">
        <f t="array" ref="ER5">IF(ER$10="","",SUM((ER$9&gt;=$CK$9:$CP$9)*(ER$10&lt;=$CK$10:$CP$10)*($CK$3:$CP$3)))</f>
        <v>4</v>
      </c>
      <c r="ES5" s="196">
        <f t="array" ref="ES5">IF(ES$10="","",SUM((ES$9&gt;=$CK$9:$CP$9)*(ES$10&lt;=$CK$10:$CP$10)*($CK$3:$CP$3)))</f>
        <v>4</v>
      </c>
      <c r="ET5" s="196">
        <f t="array" ref="ET5">IF(ET$10="","",SUM((ET$9&gt;=$CK$9:$CP$9)*(ET$10&lt;=$CK$10:$CP$10)*($CK$3:$CP$3)))</f>
        <v>4</v>
      </c>
      <c r="EU5" s="196">
        <f t="array" ref="EU5">IF(EU$10="","",SUM((EU$9&gt;=$CK$9:$CP$9)*(EU$10&lt;=$CK$10:$CP$10)*($CK$3:$CP$3)))</f>
        <v>4</v>
      </c>
      <c r="EV5" s="196">
        <f t="array" ref="EV5">IF(EV$10="","",SUM((EV$9&gt;=$CK$9:$CP$9)*(EV$10&lt;=$CK$10:$CP$10)*($CK$3:$CP$3)))</f>
        <v>4</v>
      </c>
      <c r="EW5" s="196">
        <f t="array" ref="EW5">IF(EW$10="","",SUM((EW$9&gt;=$CK$9:$CP$9)*(EW$10&lt;=$CK$10:$CP$10)*($CK$3:$CP$3)))</f>
        <v>4</v>
      </c>
      <c r="EX5" s="196">
        <f t="array" ref="EX5">IF(EX$10="","",SUM((EX$9&gt;=$CK$9:$CP$9)*(EX$10&lt;=$CK$10:$CP$10)*($CK$3:$CP$3)))</f>
        <v>4</v>
      </c>
      <c r="EY5" s="196">
        <f t="array" ref="EY5">IF(EY$10="","",SUM((EY$9&gt;=$CK$9:$CP$9)*(EY$10&lt;=$CK$10:$CP$10)*($CK$3:$CP$3)))</f>
        <v>4</v>
      </c>
      <c r="EZ5" s="196">
        <f t="array" ref="EZ5">IF(EZ$10="","",SUM((EZ$9&gt;=$CK$9:$CP$9)*(EZ$10&lt;=$CK$10:$CP$10)*($CK$3:$CP$3)))</f>
        <v>5</v>
      </c>
      <c r="FA5" s="196">
        <f t="array" ref="FA5">IF(FA$10="","",SUM((FA$9&gt;=$CK$9:$CP$9)*(FA$10&lt;=$CK$10:$CP$10)*($CK$3:$CP$3)))</f>
        <v>5</v>
      </c>
      <c r="FB5" s="196">
        <f t="array" ref="FB5">IF(FB$10="","",SUM((FB$9&gt;=$CK$9:$CP$9)*(FB$10&lt;=$CK$10:$CP$10)*($CK$3:$CP$3)))</f>
        <v>5</v>
      </c>
      <c r="FC5" s="196">
        <f t="array" ref="FC5">IF(FC$10="","",SUM((FC$9&gt;=$CK$9:$CP$9)*(FC$10&lt;=$CK$10:$CP$10)*($CK$3:$CP$3)))</f>
        <v>5</v>
      </c>
      <c r="FD5" s="196">
        <f t="array" ref="FD5">IF(FD$10="","",SUM((FD$9&gt;=$CK$9:$CP$9)*(FD$10&lt;=$CK$10:$CP$10)*($CK$3:$CP$3)))</f>
        <v>5</v>
      </c>
      <c r="FE5" s="196">
        <f t="array" ref="FE5">IF(FE$10="","",SUM((FE$9&gt;=$CK$9:$CP$9)*(FE$10&lt;=$CK$10:$CP$10)*($CK$3:$CP$3)))</f>
        <v>5</v>
      </c>
      <c r="FF5" s="196">
        <f t="array" ref="FF5">IF(FF$10="","",SUM((FF$9&gt;=$CK$9:$CP$9)*(FF$10&lt;=$CK$10:$CP$10)*($CK$3:$CP$3)))</f>
        <v>5</v>
      </c>
      <c r="FG5" s="196">
        <f t="array" ref="FG5">IF(FG$10="","",SUM((FG$9&gt;=$CK$9:$CP$9)*(FG$10&lt;=$CK$10:$CP$10)*($CK$3:$CP$3)))</f>
        <v>5</v>
      </c>
      <c r="FH5" s="196">
        <f t="array" ref="FH5">IF(FH$10="","",SUM((FH$9&gt;=$CK$9:$CP$9)*(FH$10&lt;=$CK$10:$CP$10)*($CK$3:$CP$3)))</f>
        <v>5</v>
      </c>
      <c r="FI5" s="196">
        <f t="array" ref="FI5">IF(FI$10="","",SUM((FI$9&gt;=$CK$9:$CP$9)*(FI$10&lt;=$CK$10:$CP$10)*($CK$3:$CP$3)))</f>
        <v>5</v>
      </c>
      <c r="FJ5" s="196">
        <f t="array" ref="FJ5">IF(FJ$10="","",SUM((FJ$9&gt;=$CK$9:$CP$9)*(FJ$10&lt;=$CK$10:$CP$10)*($CK$3:$CP$3)))</f>
        <v>5</v>
      </c>
      <c r="FK5" s="196">
        <f t="array" ref="FK5">IF(FK$10="","",SUM((FK$9&gt;=$CK$9:$CP$9)*(FK$10&lt;=$CK$10:$CP$10)*($CK$3:$CP$3)))</f>
        <v>5</v>
      </c>
    </row>
    <row r="6" spans="2:168" s="167" customFormat="1" ht="15" customHeight="1">
      <c r="B6" s="11"/>
      <c r="C6" s="8" t="s">
        <v>398</v>
      </c>
      <c r="D6" s="309">
        <f>COUNTA(D$15:D$923)</f>
        <v>10</v>
      </c>
      <c r="E6" s="11"/>
      <c r="F6" s="11"/>
      <c r="G6" s="11"/>
      <c r="H6" s="11"/>
      <c r="I6" s="12"/>
      <c r="J6" s="14"/>
      <c r="K6" s="15"/>
      <c r="M6" s="1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CK6" s="11"/>
      <c r="CL6" s="11"/>
      <c r="CM6" s="11"/>
      <c r="CN6" s="12"/>
      <c r="CO6" s="14"/>
      <c r="CP6" s="15"/>
      <c r="CR6" s="16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</row>
    <row r="7" spans="2:168" s="169" customFormat="1" ht="15" customHeight="1">
      <c r="B7" s="12"/>
      <c r="C7" s="313" t="s">
        <v>377</v>
      </c>
      <c r="D7" s="222">
        <v>1000</v>
      </c>
      <c r="F7" s="288" t="s">
        <v>413</v>
      </c>
      <c r="G7" s="289"/>
      <c r="H7" s="289"/>
      <c r="I7" s="289"/>
      <c r="J7" s="289"/>
      <c r="K7" s="289"/>
      <c r="M7" s="19">
        <f>IF(M$10="","",0+1)</f>
        <v>1</v>
      </c>
      <c r="N7" s="19">
        <f t="shared" ref="N7:BY7" si="2">IF(N$10="","",M$7+1)</f>
        <v>2</v>
      </c>
      <c r="O7" s="19">
        <f t="shared" si="2"/>
        <v>3</v>
      </c>
      <c r="P7" s="19">
        <f t="shared" si="2"/>
        <v>4</v>
      </c>
      <c r="Q7" s="19">
        <f t="shared" si="2"/>
        <v>5</v>
      </c>
      <c r="R7" s="19">
        <f t="shared" si="2"/>
        <v>6</v>
      </c>
      <c r="S7" s="19">
        <f t="shared" si="2"/>
        <v>7</v>
      </c>
      <c r="T7" s="19">
        <f t="shared" si="2"/>
        <v>8</v>
      </c>
      <c r="U7" s="19">
        <f t="shared" si="2"/>
        <v>9</v>
      </c>
      <c r="V7" s="19">
        <f t="shared" si="2"/>
        <v>10</v>
      </c>
      <c r="W7" s="19">
        <f t="shared" si="2"/>
        <v>11</v>
      </c>
      <c r="X7" s="19">
        <f t="shared" si="2"/>
        <v>12</v>
      </c>
      <c r="Y7" s="19">
        <f t="shared" si="2"/>
        <v>13</v>
      </c>
      <c r="Z7" s="19">
        <f t="shared" si="2"/>
        <v>14</v>
      </c>
      <c r="AA7" s="19">
        <f t="shared" si="2"/>
        <v>15</v>
      </c>
      <c r="AB7" s="19">
        <f t="shared" si="2"/>
        <v>16</v>
      </c>
      <c r="AC7" s="19">
        <f t="shared" si="2"/>
        <v>17</v>
      </c>
      <c r="AD7" s="19">
        <f t="shared" si="2"/>
        <v>18</v>
      </c>
      <c r="AE7" s="19">
        <f t="shared" si="2"/>
        <v>19</v>
      </c>
      <c r="AF7" s="19">
        <f t="shared" si="2"/>
        <v>20</v>
      </c>
      <c r="AG7" s="19">
        <f t="shared" si="2"/>
        <v>21</v>
      </c>
      <c r="AH7" s="19">
        <f t="shared" si="2"/>
        <v>22</v>
      </c>
      <c r="AI7" s="19">
        <f t="shared" si="2"/>
        <v>23</v>
      </c>
      <c r="AJ7" s="19">
        <f t="shared" si="2"/>
        <v>24</v>
      </c>
      <c r="AK7" s="19">
        <f t="shared" si="2"/>
        <v>25</v>
      </c>
      <c r="AL7" s="19">
        <f t="shared" si="2"/>
        <v>26</v>
      </c>
      <c r="AM7" s="19">
        <f t="shared" si="2"/>
        <v>27</v>
      </c>
      <c r="AN7" s="19">
        <f t="shared" si="2"/>
        <v>28</v>
      </c>
      <c r="AO7" s="19">
        <f t="shared" si="2"/>
        <v>29</v>
      </c>
      <c r="AP7" s="19">
        <f t="shared" si="2"/>
        <v>30</v>
      </c>
      <c r="AQ7" s="19">
        <f t="shared" si="2"/>
        <v>31</v>
      </c>
      <c r="AR7" s="19">
        <f t="shared" si="2"/>
        <v>32</v>
      </c>
      <c r="AS7" s="19">
        <f t="shared" si="2"/>
        <v>33</v>
      </c>
      <c r="AT7" s="19">
        <f t="shared" si="2"/>
        <v>34</v>
      </c>
      <c r="AU7" s="19">
        <f t="shared" si="2"/>
        <v>35</v>
      </c>
      <c r="AV7" s="19">
        <f t="shared" si="2"/>
        <v>36</v>
      </c>
      <c r="AW7" s="19">
        <f t="shared" si="2"/>
        <v>37</v>
      </c>
      <c r="AX7" s="19">
        <f t="shared" si="2"/>
        <v>38</v>
      </c>
      <c r="AY7" s="19">
        <f t="shared" si="2"/>
        <v>39</v>
      </c>
      <c r="AZ7" s="19">
        <f t="shared" si="2"/>
        <v>40</v>
      </c>
      <c r="BA7" s="19">
        <f t="shared" si="2"/>
        <v>41</v>
      </c>
      <c r="BB7" s="19">
        <f t="shared" si="2"/>
        <v>42</v>
      </c>
      <c r="BC7" s="19">
        <f t="shared" si="2"/>
        <v>43</v>
      </c>
      <c r="BD7" s="19">
        <f t="shared" si="2"/>
        <v>44</v>
      </c>
      <c r="BE7" s="19">
        <f t="shared" si="2"/>
        <v>45</v>
      </c>
      <c r="BF7" s="19">
        <f t="shared" si="2"/>
        <v>46</v>
      </c>
      <c r="BG7" s="19">
        <f t="shared" si="2"/>
        <v>47</v>
      </c>
      <c r="BH7" s="19">
        <f t="shared" si="2"/>
        <v>48</v>
      </c>
      <c r="BI7" s="19">
        <f t="shared" si="2"/>
        <v>49</v>
      </c>
      <c r="BJ7" s="19">
        <f t="shared" si="2"/>
        <v>50</v>
      </c>
      <c r="BK7" s="19">
        <f t="shared" si="2"/>
        <v>51</v>
      </c>
      <c r="BL7" s="19">
        <f t="shared" si="2"/>
        <v>52</v>
      </c>
      <c r="BM7" s="19">
        <f t="shared" si="2"/>
        <v>53</v>
      </c>
      <c r="BN7" s="19">
        <f t="shared" si="2"/>
        <v>54</v>
      </c>
      <c r="BO7" s="19">
        <f t="shared" si="2"/>
        <v>55</v>
      </c>
      <c r="BP7" s="19">
        <f t="shared" si="2"/>
        <v>56</v>
      </c>
      <c r="BQ7" s="19">
        <f t="shared" si="2"/>
        <v>57</v>
      </c>
      <c r="BR7" s="19">
        <f t="shared" si="2"/>
        <v>58</v>
      </c>
      <c r="BS7" s="19">
        <f t="shared" si="2"/>
        <v>59</v>
      </c>
      <c r="BT7" s="19">
        <f t="shared" si="2"/>
        <v>60</v>
      </c>
      <c r="BU7" s="19">
        <f t="shared" si="2"/>
        <v>61</v>
      </c>
      <c r="BV7" s="19">
        <f t="shared" si="2"/>
        <v>62</v>
      </c>
      <c r="BW7" s="19">
        <f t="shared" si="2"/>
        <v>63</v>
      </c>
      <c r="BX7" s="19">
        <f t="shared" si="2"/>
        <v>64</v>
      </c>
      <c r="BY7" s="19">
        <f t="shared" si="2"/>
        <v>65</v>
      </c>
      <c r="BZ7" s="19">
        <f t="shared" ref="BZ7:CG7" si="3">IF(BZ$10="","",BY$7+1)</f>
        <v>66</v>
      </c>
      <c r="CA7" s="19">
        <f t="shared" si="3"/>
        <v>67</v>
      </c>
      <c r="CB7" s="19">
        <f t="shared" si="3"/>
        <v>68</v>
      </c>
      <c r="CC7" s="19">
        <f t="shared" si="3"/>
        <v>69</v>
      </c>
      <c r="CD7" s="19">
        <f t="shared" si="3"/>
        <v>70</v>
      </c>
      <c r="CE7" s="19">
        <f t="shared" si="3"/>
        <v>71</v>
      </c>
      <c r="CF7" s="19">
        <f t="shared" si="3"/>
        <v>72</v>
      </c>
      <c r="CG7" s="308" t="str">
        <f t="shared" si="3"/>
        <v/>
      </c>
      <c r="CK7" s="288" t="s">
        <v>414</v>
      </c>
      <c r="CL7" s="289"/>
      <c r="CM7" s="289"/>
      <c r="CN7" s="289"/>
      <c r="CO7" s="289"/>
      <c r="CP7" s="289"/>
      <c r="CR7" s="19">
        <f>IF(CR$10="","",0+1)</f>
        <v>1</v>
      </c>
      <c r="CS7" s="19">
        <f t="shared" ref="CS7:FD7" si="4">IF(CS$10="","",CR$7+1)</f>
        <v>2</v>
      </c>
      <c r="CT7" s="19">
        <f t="shared" si="4"/>
        <v>3</v>
      </c>
      <c r="CU7" s="19">
        <f t="shared" si="4"/>
        <v>4</v>
      </c>
      <c r="CV7" s="19">
        <f t="shared" si="4"/>
        <v>5</v>
      </c>
      <c r="CW7" s="19">
        <f t="shared" si="4"/>
        <v>6</v>
      </c>
      <c r="CX7" s="19">
        <f t="shared" si="4"/>
        <v>7</v>
      </c>
      <c r="CY7" s="19">
        <f t="shared" si="4"/>
        <v>8</v>
      </c>
      <c r="CZ7" s="19">
        <f t="shared" si="4"/>
        <v>9</v>
      </c>
      <c r="DA7" s="19">
        <f t="shared" si="4"/>
        <v>10</v>
      </c>
      <c r="DB7" s="19">
        <f t="shared" si="4"/>
        <v>11</v>
      </c>
      <c r="DC7" s="19">
        <f t="shared" si="4"/>
        <v>12</v>
      </c>
      <c r="DD7" s="19">
        <f t="shared" si="4"/>
        <v>13</v>
      </c>
      <c r="DE7" s="19">
        <f t="shared" si="4"/>
        <v>14</v>
      </c>
      <c r="DF7" s="19">
        <f t="shared" si="4"/>
        <v>15</v>
      </c>
      <c r="DG7" s="19">
        <f t="shared" si="4"/>
        <v>16</v>
      </c>
      <c r="DH7" s="19">
        <f t="shared" si="4"/>
        <v>17</v>
      </c>
      <c r="DI7" s="19">
        <f t="shared" si="4"/>
        <v>18</v>
      </c>
      <c r="DJ7" s="19">
        <f t="shared" si="4"/>
        <v>19</v>
      </c>
      <c r="DK7" s="19">
        <f t="shared" si="4"/>
        <v>20</v>
      </c>
      <c r="DL7" s="19">
        <f t="shared" si="4"/>
        <v>21</v>
      </c>
      <c r="DM7" s="19">
        <f t="shared" si="4"/>
        <v>22</v>
      </c>
      <c r="DN7" s="19">
        <f t="shared" si="4"/>
        <v>23</v>
      </c>
      <c r="DO7" s="19">
        <f t="shared" si="4"/>
        <v>24</v>
      </c>
      <c r="DP7" s="19">
        <f t="shared" si="4"/>
        <v>25</v>
      </c>
      <c r="DQ7" s="19">
        <f t="shared" si="4"/>
        <v>26</v>
      </c>
      <c r="DR7" s="19">
        <f t="shared" si="4"/>
        <v>27</v>
      </c>
      <c r="DS7" s="19">
        <f t="shared" si="4"/>
        <v>28</v>
      </c>
      <c r="DT7" s="19">
        <f t="shared" si="4"/>
        <v>29</v>
      </c>
      <c r="DU7" s="19">
        <f t="shared" si="4"/>
        <v>30</v>
      </c>
      <c r="DV7" s="19">
        <f t="shared" si="4"/>
        <v>31</v>
      </c>
      <c r="DW7" s="19">
        <f t="shared" si="4"/>
        <v>32</v>
      </c>
      <c r="DX7" s="19">
        <f t="shared" si="4"/>
        <v>33</v>
      </c>
      <c r="DY7" s="19">
        <f t="shared" si="4"/>
        <v>34</v>
      </c>
      <c r="DZ7" s="19">
        <f t="shared" si="4"/>
        <v>35</v>
      </c>
      <c r="EA7" s="19">
        <f t="shared" si="4"/>
        <v>36</v>
      </c>
      <c r="EB7" s="19">
        <f t="shared" si="4"/>
        <v>37</v>
      </c>
      <c r="EC7" s="19">
        <f t="shared" si="4"/>
        <v>38</v>
      </c>
      <c r="ED7" s="19">
        <f t="shared" si="4"/>
        <v>39</v>
      </c>
      <c r="EE7" s="19">
        <f t="shared" si="4"/>
        <v>40</v>
      </c>
      <c r="EF7" s="19">
        <f t="shared" si="4"/>
        <v>41</v>
      </c>
      <c r="EG7" s="19">
        <f t="shared" si="4"/>
        <v>42</v>
      </c>
      <c r="EH7" s="19">
        <f t="shared" si="4"/>
        <v>43</v>
      </c>
      <c r="EI7" s="19">
        <f t="shared" si="4"/>
        <v>44</v>
      </c>
      <c r="EJ7" s="19">
        <f t="shared" si="4"/>
        <v>45</v>
      </c>
      <c r="EK7" s="19">
        <f t="shared" si="4"/>
        <v>46</v>
      </c>
      <c r="EL7" s="19">
        <f t="shared" si="4"/>
        <v>47</v>
      </c>
      <c r="EM7" s="19">
        <f t="shared" si="4"/>
        <v>48</v>
      </c>
      <c r="EN7" s="19">
        <f t="shared" si="4"/>
        <v>49</v>
      </c>
      <c r="EO7" s="19">
        <f t="shared" si="4"/>
        <v>50</v>
      </c>
      <c r="EP7" s="19">
        <f t="shared" si="4"/>
        <v>51</v>
      </c>
      <c r="EQ7" s="19">
        <f t="shared" si="4"/>
        <v>52</v>
      </c>
      <c r="ER7" s="19">
        <f t="shared" si="4"/>
        <v>53</v>
      </c>
      <c r="ES7" s="19">
        <f t="shared" si="4"/>
        <v>54</v>
      </c>
      <c r="ET7" s="19">
        <f t="shared" si="4"/>
        <v>55</v>
      </c>
      <c r="EU7" s="19">
        <f t="shared" si="4"/>
        <v>56</v>
      </c>
      <c r="EV7" s="19">
        <f t="shared" si="4"/>
        <v>57</v>
      </c>
      <c r="EW7" s="19">
        <f t="shared" si="4"/>
        <v>58</v>
      </c>
      <c r="EX7" s="19">
        <f t="shared" si="4"/>
        <v>59</v>
      </c>
      <c r="EY7" s="19">
        <f t="shared" si="4"/>
        <v>60</v>
      </c>
      <c r="EZ7" s="19">
        <f t="shared" si="4"/>
        <v>61</v>
      </c>
      <c r="FA7" s="19">
        <f t="shared" si="4"/>
        <v>62</v>
      </c>
      <c r="FB7" s="19">
        <f t="shared" si="4"/>
        <v>63</v>
      </c>
      <c r="FC7" s="19">
        <f t="shared" si="4"/>
        <v>64</v>
      </c>
      <c r="FD7" s="19">
        <f t="shared" si="4"/>
        <v>65</v>
      </c>
      <c r="FE7" s="19">
        <f t="shared" ref="FE7:FL7" si="5">IF(FE$10="","",FD$7+1)</f>
        <v>66</v>
      </c>
      <c r="FF7" s="19">
        <f t="shared" si="5"/>
        <v>67</v>
      </c>
      <c r="FG7" s="19">
        <f t="shared" si="5"/>
        <v>68</v>
      </c>
      <c r="FH7" s="19">
        <f t="shared" si="5"/>
        <v>69</v>
      </c>
      <c r="FI7" s="19">
        <f t="shared" si="5"/>
        <v>70</v>
      </c>
      <c r="FJ7" s="19">
        <f t="shared" si="5"/>
        <v>71</v>
      </c>
      <c r="FK7" s="19">
        <f t="shared" si="5"/>
        <v>72</v>
      </c>
      <c r="FL7" s="308" t="str">
        <f t="shared" si="5"/>
        <v/>
      </c>
    </row>
    <row r="8" spans="2:168" s="167" customFormat="1" ht="15" customHeight="1">
      <c r="B8" s="166"/>
    </row>
    <row r="9" spans="2:168" s="167" customFormat="1" ht="15" customHeight="1">
      <c r="B9" s="12"/>
      <c r="C9" s="49" t="s">
        <v>417</v>
      </c>
      <c r="D9" s="50"/>
      <c r="E9" s="51"/>
      <c r="F9" s="22">
        <f>IF(F10="","",$B$2+1)</f>
        <v>41640</v>
      </c>
      <c r="G9" s="22">
        <f>IF(G10="","",F10+1)</f>
        <v>42005</v>
      </c>
      <c r="H9" s="22">
        <f t="shared" ref="H9:K9" si="6">IF(H10="","",G10+1)</f>
        <v>42370</v>
      </c>
      <c r="I9" s="22">
        <f t="shared" si="6"/>
        <v>42736</v>
      </c>
      <c r="J9" s="22">
        <f t="shared" si="6"/>
        <v>43101</v>
      </c>
      <c r="K9" s="22">
        <f t="shared" si="6"/>
        <v>43466</v>
      </c>
      <c r="M9" s="20">
        <f>IF(M10="","",$B$2+1)</f>
        <v>41640</v>
      </c>
      <c r="N9" s="20">
        <f>IF(N10="","",M10+1)</f>
        <v>41671</v>
      </c>
      <c r="O9" s="20">
        <f t="shared" ref="O9:BZ9" si="7">IF(O10="","",N10+1)</f>
        <v>41699</v>
      </c>
      <c r="P9" s="20">
        <f t="shared" si="7"/>
        <v>41730</v>
      </c>
      <c r="Q9" s="20">
        <f t="shared" si="7"/>
        <v>41760</v>
      </c>
      <c r="R9" s="20">
        <f t="shared" si="7"/>
        <v>41791</v>
      </c>
      <c r="S9" s="20">
        <f t="shared" si="7"/>
        <v>41821</v>
      </c>
      <c r="T9" s="20">
        <f t="shared" si="7"/>
        <v>41852</v>
      </c>
      <c r="U9" s="20">
        <f t="shared" si="7"/>
        <v>41883</v>
      </c>
      <c r="V9" s="20">
        <f t="shared" si="7"/>
        <v>41913</v>
      </c>
      <c r="W9" s="20">
        <f t="shared" si="7"/>
        <v>41944</v>
      </c>
      <c r="X9" s="20">
        <f t="shared" si="7"/>
        <v>41974</v>
      </c>
      <c r="Y9" s="20">
        <f t="shared" si="7"/>
        <v>42005</v>
      </c>
      <c r="Z9" s="20">
        <f t="shared" si="7"/>
        <v>42036</v>
      </c>
      <c r="AA9" s="20">
        <f t="shared" si="7"/>
        <v>42064</v>
      </c>
      <c r="AB9" s="20">
        <f t="shared" si="7"/>
        <v>42095</v>
      </c>
      <c r="AC9" s="20">
        <f t="shared" si="7"/>
        <v>42125</v>
      </c>
      <c r="AD9" s="20">
        <f t="shared" si="7"/>
        <v>42156</v>
      </c>
      <c r="AE9" s="20">
        <f t="shared" si="7"/>
        <v>42186</v>
      </c>
      <c r="AF9" s="20">
        <f t="shared" si="7"/>
        <v>42217</v>
      </c>
      <c r="AG9" s="20">
        <f t="shared" si="7"/>
        <v>42248</v>
      </c>
      <c r="AH9" s="20">
        <f t="shared" si="7"/>
        <v>42278</v>
      </c>
      <c r="AI9" s="20">
        <f t="shared" si="7"/>
        <v>42309</v>
      </c>
      <c r="AJ9" s="20">
        <f t="shared" si="7"/>
        <v>42339</v>
      </c>
      <c r="AK9" s="20">
        <f t="shared" si="7"/>
        <v>42370</v>
      </c>
      <c r="AL9" s="20">
        <f t="shared" si="7"/>
        <v>42401</v>
      </c>
      <c r="AM9" s="20">
        <f t="shared" si="7"/>
        <v>42430</v>
      </c>
      <c r="AN9" s="20">
        <f t="shared" si="7"/>
        <v>42461</v>
      </c>
      <c r="AO9" s="20">
        <f t="shared" si="7"/>
        <v>42491</v>
      </c>
      <c r="AP9" s="20">
        <f t="shared" si="7"/>
        <v>42522</v>
      </c>
      <c r="AQ9" s="20">
        <f t="shared" si="7"/>
        <v>42552</v>
      </c>
      <c r="AR9" s="20">
        <f t="shared" si="7"/>
        <v>42583</v>
      </c>
      <c r="AS9" s="20">
        <f t="shared" si="7"/>
        <v>42614</v>
      </c>
      <c r="AT9" s="20">
        <f t="shared" si="7"/>
        <v>42644</v>
      </c>
      <c r="AU9" s="20">
        <f t="shared" si="7"/>
        <v>42675</v>
      </c>
      <c r="AV9" s="20">
        <f t="shared" si="7"/>
        <v>42705</v>
      </c>
      <c r="AW9" s="20">
        <f t="shared" si="7"/>
        <v>42736</v>
      </c>
      <c r="AX9" s="20">
        <f t="shared" si="7"/>
        <v>42767</v>
      </c>
      <c r="AY9" s="20">
        <f t="shared" si="7"/>
        <v>42795</v>
      </c>
      <c r="AZ9" s="20">
        <f t="shared" si="7"/>
        <v>42826</v>
      </c>
      <c r="BA9" s="20">
        <f t="shared" si="7"/>
        <v>42856</v>
      </c>
      <c r="BB9" s="20">
        <f t="shared" si="7"/>
        <v>42887</v>
      </c>
      <c r="BC9" s="20">
        <f t="shared" si="7"/>
        <v>42917</v>
      </c>
      <c r="BD9" s="20">
        <f t="shared" si="7"/>
        <v>42948</v>
      </c>
      <c r="BE9" s="20">
        <f t="shared" si="7"/>
        <v>42979</v>
      </c>
      <c r="BF9" s="20">
        <f t="shared" si="7"/>
        <v>43009</v>
      </c>
      <c r="BG9" s="20">
        <f t="shared" si="7"/>
        <v>43040</v>
      </c>
      <c r="BH9" s="20">
        <f t="shared" si="7"/>
        <v>43070</v>
      </c>
      <c r="BI9" s="20">
        <f t="shared" si="7"/>
        <v>43101</v>
      </c>
      <c r="BJ9" s="20">
        <f t="shared" si="7"/>
        <v>43132</v>
      </c>
      <c r="BK9" s="20">
        <f t="shared" si="7"/>
        <v>43160</v>
      </c>
      <c r="BL9" s="20">
        <f t="shared" si="7"/>
        <v>43191</v>
      </c>
      <c r="BM9" s="20">
        <f t="shared" si="7"/>
        <v>43221</v>
      </c>
      <c r="BN9" s="20">
        <f t="shared" si="7"/>
        <v>43252</v>
      </c>
      <c r="BO9" s="20">
        <f t="shared" si="7"/>
        <v>43282</v>
      </c>
      <c r="BP9" s="20">
        <f t="shared" si="7"/>
        <v>43313</v>
      </c>
      <c r="BQ9" s="20">
        <f t="shared" si="7"/>
        <v>43344</v>
      </c>
      <c r="BR9" s="20">
        <f t="shared" si="7"/>
        <v>43374</v>
      </c>
      <c r="BS9" s="20">
        <f t="shared" si="7"/>
        <v>43405</v>
      </c>
      <c r="BT9" s="20">
        <f t="shared" si="7"/>
        <v>43435</v>
      </c>
      <c r="BU9" s="20">
        <f t="shared" si="7"/>
        <v>43466</v>
      </c>
      <c r="BV9" s="20">
        <f t="shared" si="7"/>
        <v>43497</v>
      </c>
      <c r="BW9" s="20">
        <f t="shared" si="7"/>
        <v>43525</v>
      </c>
      <c r="BX9" s="20">
        <f t="shared" si="7"/>
        <v>43556</v>
      </c>
      <c r="BY9" s="20">
        <f t="shared" si="7"/>
        <v>43586</v>
      </c>
      <c r="BZ9" s="20">
        <f t="shared" si="7"/>
        <v>43617</v>
      </c>
      <c r="CA9" s="20">
        <f t="shared" ref="CA9:CF9" si="8">IF(CA10="","",BZ10+1)</f>
        <v>43647</v>
      </c>
      <c r="CB9" s="20">
        <f t="shared" si="8"/>
        <v>43678</v>
      </c>
      <c r="CC9" s="20">
        <f t="shared" si="8"/>
        <v>43709</v>
      </c>
      <c r="CD9" s="20">
        <f t="shared" si="8"/>
        <v>43739</v>
      </c>
      <c r="CE9" s="20">
        <f t="shared" si="8"/>
        <v>43770</v>
      </c>
      <c r="CF9" s="20">
        <f t="shared" si="8"/>
        <v>43800</v>
      </c>
      <c r="CK9" s="22">
        <f>IF(CK10="","",$B$2+1)</f>
        <v>41640</v>
      </c>
      <c r="CL9" s="22">
        <f>IF(CL10="","",CK10+1)</f>
        <v>42005</v>
      </c>
      <c r="CM9" s="22">
        <f t="shared" ref="CM9:CP9" si="9">IF(CM10="","",CL10+1)</f>
        <v>42370</v>
      </c>
      <c r="CN9" s="22">
        <f t="shared" si="9"/>
        <v>42736</v>
      </c>
      <c r="CO9" s="22">
        <f t="shared" si="9"/>
        <v>43101</v>
      </c>
      <c r="CP9" s="22">
        <f t="shared" si="9"/>
        <v>43466</v>
      </c>
      <c r="CR9" s="20">
        <f>IF(CR10="","",$B$2+1)</f>
        <v>41640</v>
      </c>
      <c r="CS9" s="20">
        <f>IF(CS10="","",CR10+1)</f>
        <v>41671</v>
      </c>
      <c r="CT9" s="20">
        <f t="shared" ref="CT9:FE9" si="10">IF(CT10="","",CS10+1)</f>
        <v>41699</v>
      </c>
      <c r="CU9" s="20">
        <f t="shared" si="10"/>
        <v>41730</v>
      </c>
      <c r="CV9" s="20">
        <f t="shared" si="10"/>
        <v>41760</v>
      </c>
      <c r="CW9" s="20">
        <f t="shared" si="10"/>
        <v>41791</v>
      </c>
      <c r="CX9" s="20">
        <f t="shared" si="10"/>
        <v>41821</v>
      </c>
      <c r="CY9" s="20">
        <f t="shared" si="10"/>
        <v>41852</v>
      </c>
      <c r="CZ9" s="20">
        <f t="shared" si="10"/>
        <v>41883</v>
      </c>
      <c r="DA9" s="20">
        <f t="shared" si="10"/>
        <v>41913</v>
      </c>
      <c r="DB9" s="20">
        <f t="shared" si="10"/>
        <v>41944</v>
      </c>
      <c r="DC9" s="20">
        <f t="shared" si="10"/>
        <v>41974</v>
      </c>
      <c r="DD9" s="20">
        <f t="shared" si="10"/>
        <v>42005</v>
      </c>
      <c r="DE9" s="20">
        <f t="shared" si="10"/>
        <v>42036</v>
      </c>
      <c r="DF9" s="20">
        <f t="shared" si="10"/>
        <v>42064</v>
      </c>
      <c r="DG9" s="20">
        <f t="shared" si="10"/>
        <v>42095</v>
      </c>
      <c r="DH9" s="20">
        <f t="shared" si="10"/>
        <v>42125</v>
      </c>
      <c r="DI9" s="20">
        <f t="shared" si="10"/>
        <v>42156</v>
      </c>
      <c r="DJ9" s="20">
        <f t="shared" si="10"/>
        <v>42186</v>
      </c>
      <c r="DK9" s="20">
        <f t="shared" si="10"/>
        <v>42217</v>
      </c>
      <c r="DL9" s="20">
        <f t="shared" si="10"/>
        <v>42248</v>
      </c>
      <c r="DM9" s="20">
        <f t="shared" si="10"/>
        <v>42278</v>
      </c>
      <c r="DN9" s="20">
        <f t="shared" si="10"/>
        <v>42309</v>
      </c>
      <c r="DO9" s="20">
        <f t="shared" si="10"/>
        <v>42339</v>
      </c>
      <c r="DP9" s="20">
        <f t="shared" si="10"/>
        <v>42370</v>
      </c>
      <c r="DQ9" s="20">
        <f t="shared" si="10"/>
        <v>42401</v>
      </c>
      <c r="DR9" s="20">
        <f t="shared" si="10"/>
        <v>42430</v>
      </c>
      <c r="DS9" s="20">
        <f t="shared" si="10"/>
        <v>42461</v>
      </c>
      <c r="DT9" s="20">
        <f t="shared" si="10"/>
        <v>42491</v>
      </c>
      <c r="DU9" s="20">
        <f t="shared" si="10"/>
        <v>42522</v>
      </c>
      <c r="DV9" s="20">
        <f t="shared" si="10"/>
        <v>42552</v>
      </c>
      <c r="DW9" s="20">
        <f t="shared" si="10"/>
        <v>42583</v>
      </c>
      <c r="DX9" s="20">
        <f t="shared" si="10"/>
        <v>42614</v>
      </c>
      <c r="DY9" s="20">
        <f t="shared" si="10"/>
        <v>42644</v>
      </c>
      <c r="DZ9" s="20">
        <f t="shared" si="10"/>
        <v>42675</v>
      </c>
      <c r="EA9" s="20">
        <f t="shared" si="10"/>
        <v>42705</v>
      </c>
      <c r="EB9" s="20">
        <f t="shared" si="10"/>
        <v>42736</v>
      </c>
      <c r="EC9" s="20">
        <f t="shared" si="10"/>
        <v>42767</v>
      </c>
      <c r="ED9" s="20">
        <f t="shared" si="10"/>
        <v>42795</v>
      </c>
      <c r="EE9" s="20">
        <f t="shared" si="10"/>
        <v>42826</v>
      </c>
      <c r="EF9" s="20">
        <f t="shared" si="10"/>
        <v>42856</v>
      </c>
      <c r="EG9" s="20">
        <f t="shared" si="10"/>
        <v>42887</v>
      </c>
      <c r="EH9" s="20">
        <f t="shared" si="10"/>
        <v>42917</v>
      </c>
      <c r="EI9" s="20">
        <f t="shared" si="10"/>
        <v>42948</v>
      </c>
      <c r="EJ9" s="20">
        <f t="shared" si="10"/>
        <v>42979</v>
      </c>
      <c r="EK9" s="20">
        <f t="shared" si="10"/>
        <v>43009</v>
      </c>
      <c r="EL9" s="20">
        <f t="shared" si="10"/>
        <v>43040</v>
      </c>
      <c r="EM9" s="20">
        <f t="shared" si="10"/>
        <v>43070</v>
      </c>
      <c r="EN9" s="20">
        <f t="shared" si="10"/>
        <v>43101</v>
      </c>
      <c r="EO9" s="20">
        <f t="shared" si="10"/>
        <v>43132</v>
      </c>
      <c r="EP9" s="20">
        <f t="shared" si="10"/>
        <v>43160</v>
      </c>
      <c r="EQ9" s="20">
        <f t="shared" si="10"/>
        <v>43191</v>
      </c>
      <c r="ER9" s="20">
        <f t="shared" si="10"/>
        <v>43221</v>
      </c>
      <c r="ES9" s="20">
        <f t="shared" si="10"/>
        <v>43252</v>
      </c>
      <c r="ET9" s="20">
        <f t="shared" si="10"/>
        <v>43282</v>
      </c>
      <c r="EU9" s="20">
        <f t="shared" si="10"/>
        <v>43313</v>
      </c>
      <c r="EV9" s="20">
        <f t="shared" si="10"/>
        <v>43344</v>
      </c>
      <c r="EW9" s="20">
        <f t="shared" si="10"/>
        <v>43374</v>
      </c>
      <c r="EX9" s="20">
        <f t="shared" si="10"/>
        <v>43405</v>
      </c>
      <c r="EY9" s="20">
        <f t="shared" si="10"/>
        <v>43435</v>
      </c>
      <c r="EZ9" s="20">
        <f t="shared" si="10"/>
        <v>43466</v>
      </c>
      <c r="FA9" s="20">
        <f t="shared" si="10"/>
        <v>43497</v>
      </c>
      <c r="FB9" s="20">
        <f t="shared" si="10"/>
        <v>43525</v>
      </c>
      <c r="FC9" s="20">
        <f t="shared" si="10"/>
        <v>43556</v>
      </c>
      <c r="FD9" s="20">
        <f t="shared" si="10"/>
        <v>43586</v>
      </c>
      <c r="FE9" s="20">
        <f t="shared" si="10"/>
        <v>43617</v>
      </c>
      <c r="FF9" s="20">
        <f t="shared" ref="FF9:FK9" si="11">IF(FF10="","",FE10+1)</f>
        <v>43647</v>
      </c>
      <c r="FG9" s="20">
        <f t="shared" si="11"/>
        <v>43678</v>
      </c>
      <c r="FH9" s="20">
        <f t="shared" si="11"/>
        <v>43709</v>
      </c>
      <c r="FI9" s="20">
        <f t="shared" si="11"/>
        <v>43739</v>
      </c>
      <c r="FJ9" s="20">
        <f t="shared" si="11"/>
        <v>43770</v>
      </c>
      <c r="FK9" s="20">
        <f t="shared" si="11"/>
        <v>43800</v>
      </c>
    </row>
    <row r="10" spans="2:168" s="167" customFormat="1" ht="15" customHeight="1">
      <c r="B10" s="12"/>
      <c r="C10" s="49" t="s">
        <v>419</v>
      </c>
      <c r="D10" s="50"/>
      <c r="E10" s="51"/>
      <c r="F10" s="22">
        <f>IF($B$2="","",IF(EOMONTH($B$2,$D$4)&gt;$D$5,"",EOMONTH($B$2,$D$4)))</f>
        <v>42004</v>
      </c>
      <c r="G10" s="22">
        <f>IF(F10="","",IF(EOMONTH(F10,$D$4)&gt;$D$5,"",EOMONTH(F10,$D$4)))</f>
        <v>42369</v>
      </c>
      <c r="H10" s="22">
        <f t="shared" ref="H10:K10" si="12">IF(G10="","",IF(EOMONTH(G10,$D$4)&gt;$D$5,"",EOMONTH(G10,$D$4)))</f>
        <v>42735</v>
      </c>
      <c r="I10" s="22">
        <f t="shared" si="12"/>
        <v>43100</v>
      </c>
      <c r="J10" s="22">
        <f t="shared" si="12"/>
        <v>43465</v>
      </c>
      <c r="K10" s="22">
        <f t="shared" si="12"/>
        <v>43830</v>
      </c>
      <c r="M10" s="20">
        <f>IF($B$2="","",IF(EOMONTH($B$2,12/$D$4)&gt;$D$5,"",EOMONTH($B$2,12/$D$4)))</f>
        <v>41670</v>
      </c>
      <c r="N10" s="20">
        <f>IF(M10="","",IF(EOMONTH(M10,12/$D$4)&gt;$D$5,"",EOMONTH(M10,12/$D$4)))</f>
        <v>41698</v>
      </c>
      <c r="O10" s="20">
        <f t="shared" ref="O10:BZ10" si="13">IF(N10="","",IF(EOMONTH(N10,12/$D$4)&gt;$D$5,"",EOMONTH(N10,12/$D$4)))</f>
        <v>41729</v>
      </c>
      <c r="P10" s="20">
        <f t="shared" si="13"/>
        <v>41759</v>
      </c>
      <c r="Q10" s="20">
        <f t="shared" si="13"/>
        <v>41790</v>
      </c>
      <c r="R10" s="20">
        <f t="shared" si="13"/>
        <v>41820</v>
      </c>
      <c r="S10" s="20">
        <f t="shared" si="13"/>
        <v>41851</v>
      </c>
      <c r="T10" s="20">
        <f t="shared" si="13"/>
        <v>41882</v>
      </c>
      <c r="U10" s="20">
        <f t="shared" si="13"/>
        <v>41912</v>
      </c>
      <c r="V10" s="20">
        <f t="shared" si="13"/>
        <v>41943</v>
      </c>
      <c r="W10" s="20">
        <f t="shared" si="13"/>
        <v>41973</v>
      </c>
      <c r="X10" s="20">
        <f t="shared" si="13"/>
        <v>42004</v>
      </c>
      <c r="Y10" s="20">
        <f t="shared" si="13"/>
        <v>42035</v>
      </c>
      <c r="Z10" s="20">
        <f t="shared" si="13"/>
        <v>42063</v>
      </c>
      <c r="AA10" s="20">
        <f t="shared" si="13"/>
        <v>42094</v>
      </c>
      <c r="AB10" s="20">
        <f t="shared" si="13"/>
        <v>42124</v>
      </c>
      <c r="AC10" s="20">
        <f t="shared" si="13"/>
        <v>42155</v>
      </c>
      <c r="AD10" s="20">
        <f t="shared" si="13"/>
        <v>42185</v>
      </c>
      <c r="AE10" s="20">
        <f t="shared" si="13"/>
        <v>42216</v>
      </c>
      <c r="AF10" s="20">
        <f t="shared" si="13"/>
        <v>42247</v>
      </c>
      <c r="AG10" s="20">
        <f t="shared" si="13"/>
        <v>42277</v>
      </c>
      <c r="AH10" s="20">
        <f t="shared" si="13"/>
        <v>42308</v>
      </c>
      <c r="AI10" s="20">
        <f t="shared" si="13"/>
        <v>42338</v>
      </c>
      <c r="AJ10" s="20">
        <f t="shared" si="13"/>
        <v>42369</v>
      </c>
      <c r="AK10" s="20">
        <f t="shared" si="13"/>
        <v>42400</v>
      </c>
      <c r="AL10" s="20">
        <f t="shared" si="13"/>
        <v>42429</v>
      </c>
      <c r="AM10" s="20">
        <f t="shared" si="13"/>
        <v>42460</v>
      </c>
      <c r="AN10" s="20">
        <f t="shared" si="13"/>
        <v>42490</v>
      </c>
      <c r="AO10" s="20">
        <f t="shared" si="13"/>
        <v>42521</v>
      </c>
      <c r="AP10" s="20">
        <f t="shared" si="13"/>
        <v>42551</v>
      </c>
      <c r="AQ10" s="20">
        <f t="shared" si="13"/>
        <v>42582</v>
      </c>
      <c r="AR10" s="20">
        <f t="shared" si="13"/>
        <v>42613</v>
      </c>
      <c r="AS10" s="20">
        <f t="shared" si="13"/>
        <v>42643</v>
      </c>
      <c r="AT10" s="20">
        <f t="shared" si="13"/>
        <v>42674</v>
      </c>
      <c r="AU10" s="20">
        <f t="shared" si="13"/>
        <v>42704</v>
      </c>
      <c r="AV10" s="20">
        <f t="shared" si="13"/>
        <v>42735</v>
      </c>
      <c r="AW10" s="20">
        <f t="shared" si="13"/>
        <v>42766</v>
      </c>
      <c r="AX10" s="20">
        <f t="shared" si="13"/>
        <v>42794</v>
      </c>
      <c r="AY10" s="20">
        <f t="shared" si="13"/>
        <v>42825</v>
      </c>
      <c r="AZ10" s="20">
        <f t="shared" si="13"/>
        <v>42855</v>
      </c>
      <c r="BA10" s="20">
        <f t="shared" si="13"/>
        <v>42886</v>
      </c>
      <c r="BB10" s="20">
        <f t="shared" si="13"/>
        <v>42916</v>
      </c>
      <c r="BC10" s="20">
        <f t="shared" si="13"/>
        <v>42947</v>
      </c>
      <c r="BD10" s="20">
        <f t="shared" si="13"/>
        <v>42978</v>
      </c>
      <c r="BE10" s="20">
        <f t="shared" si="13"/>
        <v>43008</v>
      </c>
      <c r="BF10" s="20">
        <f t="shared" si="13"/>
        <v>43039</v>
      </c>
      <c r="BG10" s="20">
        <f t="shared" si="13"/>
        <v>43069</v>
      </c>
      <c r="BH10" s="20">
        <f t="shared" si="13"/>
        <v>43100</v>
      </c>
      <c r="BI10" s="20">
        <f t="shared" si="13"/>
        <v>43131</v>
      </c>
      <c r="BJ10" s="20">
        <f t="shared" si="13"/>
        <v>43159</v>
      </c>
      <c r="BK10" s="20">
        <f t="shared" si="13"/>
        <v>43190</v>
      </c>
      <c r="BL10" s="20">
        <f t="shared" si="13"/>
        <v>43220</v>
      </c>
      <c r="BM10" s="20">
        <f t="shared" si="13"/>
        <v>43251</v>
      </c>
      <c r="BN10" s="20">
        <f t="shared" si="13"/>
        <v>43281</v>
      </c>
      <c r="BO10" s="20">
        <f t="shared" si="13"/>
        <v>43312</v>
      </c>
      <c r="BP10" s="20">
        <f t="shared" si="13"/>
        <v>43343</v>
      </c>
      <c r="BQ10" s="20">
        <f t="shared" si="13"/>
        <v>43373</v>
      </c>
      <c r="BR10" s="20">
        <f t="shared" si="13"/>
        <v>43404</v>
      </c>
      <c r="BS10" s="20">
        <f t="shared" si="13"/>
        <v>43434</v>
      </c>
      <c r="BT10" s="20">
        <f t="shared" si="13"/>
        <v>43465</v>
      </c>
      <c r="BU10" s="20">
        <f t="shared" si="13"/>
        <v>43496</v>
      </c>
      <c r="BV10" s="20">
        <f t="shared" si="13"/>
        <v>43524</v>
      </c>
      <c r="BW10" s="20">
        <f t="shared" si="13"/>
        <v>43555</v>
      </c>
      <c r="BX10" s="20">
        <f t="shared" si="13"/>
        <v>43585</v>
      </c>
      <c r="BY10" s="20">
        <f t="shared" si="13"/>
        <v>43616</v>
      </c>
      <c r="BZ10" s="20">
        <f t="shared" si="13"/>
        <v>43646</v>
      </c>
      <c r="CA10" s="20">
        <f t="shared" ref="CA10:CF10" si="14">IF(BZ10="","",IF(EOMONTH(BZ10,12/$D$4)&gt;$D$5,"",EOMONTH(BZ10,12/$D$4)))</f>
        <v>43677</v>
      </c>
      <c r="CB10" s="20">
        <f t="shared" si="14"/>
        <v>43708</v>
      </c>
      <c r="CC10" s="20">
        <f t="shared" si="14"/>
        <v>43738</v>
      </c>
      <c r="CD10" s="20">
        <f t="shared" si="14"/>
        <v>43769</v>
      </c>
      <c r="CE10" s="20">
        <f t="shared" si="14"/>
        <v>43799</v>
      </c>
      <c r="CF10" s="20">
        <f t="shared" si="14"/>
        <v>43830</v>
      </c>
      <c r="CK10" s="22">
        <f>IF($B$2="","",IF(EOMONTH($B$2,$D$4)&gt;$D$5,"",EOMONTH($B$2,$D$4)))</f>
        <v>42004</v>
      </c>
      <c r="CL10" s="22">
        <f>IF(CK10="","",IF(EOMONTH(CK10,$D$4)&gt;$D$5,"",EOMONTH(CK10,$D$4)))</f>
        <v>42369</v>
      </c>
      <c r="CM10" s="22">
        <f t="shared" ref="CM10:CP10" si="15">IF(CL10="","",IF(EOMONTH(CL10,$D$4)&gt;$D$5,"",EOMONTH(CL10,$D$4)))</f>
        <v>42735</v>
      </c>
      <c r="CN10" s="22">
        <f t="shared" si="15"/>
        <v>43100</v>
      </c>
      <c r="CO10" s="22">
        <f t="shared" si="15"/>
        <v>43465</v>
      </c>
      <c r="CP10" s="22">
        <f t="shared" si="15"/>
        <v>43830</v>
      </c>
      <c r="CR10" s="20">
        <f>IF($B$2="","",IF(EOMONTH($B$2,12/$D$4)&gt;$D$5,"",EOMONTH($B$2,12/$D$4)))</f>
        <v>41670</v>
      </c>
      <c r="CS10" s="20">
        <f>IF(CR10="","",IF(EOMONTH(CR10,12/$D$4)&gt;$D$5,"",EOMONTH(CR10,12/$D$4)))</f>
        <v>41698</v>
      </c>
      <c r="CT10" s="20">
        <f t="shared" ref="CT10:FE10" si="16">IF(CS10="","",IF(EOMONTH(CS10,12/$D$4)&gt;$D$5,"",EOMONTH(CS10,12/$D$4)))</f>
        <v>41729</v>
      </c>
      <c r="CU10" s="20">
        <f t="shared" si="16"/>
        <v>41759</v>
      </c>
      <c r="CV10" s="20">
        <f t="shared" si="16"/>
        <v>41790</v>
      </c>
      <c r="CW10" s="20">
        <f t="shared" si="16"/>
        <v>41820</v>
      </c>
      <c r="CX10" s="20">
        <f t="shared" si="16"/>
        <v>41851</v>
      </c>
      <c r="CY10" s="20">
        <f t="shared" si="16"/>
        <v>41882</v>
      </c>
      <c r="CZ10" s="20">
        <f t="shared" si="16"/>
        <v>41912</v>
      </c>
      <c r="DA10" s="20">
        <f t="shared" si="16"/>
        <v>41943</v>
      </c>
      <c r="DB10" s="20">
        <f t="shared" si="16"/>
        <v>41973</v>
      </c>
      <c r="DC10" s="20">
        <f t="shared" si="16"/>
        <v>42004</v>
      </c>
      <c r="DD10" s="20">
        <f t="shared" si="16"/>
        <v>42035</v>
      </c>
      <c r="DE10" s="20">
        <f t="shared" si="16"/>
        <v>42063</v>
      </c>
      <c r="DF10" s="20">
        <f t="shared" si="16"/>
        <v>42094</v>
      </c>
      <c r="DG10" s="20">
        <f t="shared" si="16"/>
        <v>42124</v>
      </c>
      <c r="DH10" s="20">
        <f t="shared" si="16"/>
        <v>42155</v>
      </c>
      <c r="DI10" s="20">
        <f t="shared" si="16"/>
        <v>42185</v>
      </c>
      <c r="DJ10" s="20">
        <f t="shared" si="16"/>
        <v>42216</v>
      </c>
      <c r="DK10" s="20">
        <f t="shared" si="16"/>
        <v>42247</v>
      </c>
      <c r="DL10" s="20">
        <f t="shared" si="16"/>
        <v>42277</v>
      </c>
      <c r="DM10" s="20">
        <f t="shared" si="16"/>
        <v>42308</v>
      </c>
      <c r="DN10" s="20">
        <f t="shared" si="16"/>
        <v>42338</v>
      </c>
      <c r="DO10" s="20">
        <f t="shared" si="16"/>
        <v>42369</v>
      </c>
      <c r="DP10" s="20">
        <f t="shared" si="16"/>
        <v>42400</v>
      </c>
      <c r="DQ10" s="20">
        <f t="shared" si="16"/>
        <v>42429</v>
      </c>
      <c r="DR10" s="20">
        <f t="shared" si="16"/>
        <v>42460</v>
      </c>
      <c r="DS10" s="20">
        <f t="shared" si="16"/>
        <v>42490</v>
      </c>
      <c r="DT10" s="20">
        <f t="shared" si="16"/>
        <v>42521</v>
      </c>
      <c r="DU10" s="20">
        <f t="shared" si="16"/>
        <v>42551</v>
      </c>
      <c r="DV10" s="20">
        <f t="shared" si="16"/>
        <v>42582</v>
      </c>
      <c r="DW10" s="20">
        <f t="shared" si="16"/>
        <v>42613</v>
      </c>
      <c r="DX10" s="20">
        <f t="shared" si="16"/>
        <v>42643</v>
      </c>
      <c r="DY10" s="20">
        <f t="shared" si="16"/>
        <v>42674</v>
      </c>
      <c r="DZ10" s="20">
        <f t="shared" si="16"/>
        <v>42704</v>
      </c>
      <c r="EA10" s="20">
        <f t="shared" si="16"/>
        <v>42735</v>
      </c>
      <c r="EB10" s="20">
        <f t="shared" si="16"/>
        <v>42766</v>
      </c>
      <c r="EC10" s="20">
        <f t="shared" si="16"/>
        <v>42794</v>
      </c>
      <c r="ED10" s="20">
        <f t="shared" si="16"/>
        <v>42825</v>
      </c>
      <c r="EE10" s="20">
        <f t="shared" si="16"/>
        <v>42855</v>
      </c>
      <c r="EF10" s="20">
        <f t="shared" si="16"/>
        <v>42886</v>
      </c>
      <c r="EG10" s="20">
        <f t="shared" si="16"/>
        <v>42916</v>
      </c>
      <c r="EH10" s="20">
        <f t="shared" si="16"/>
        <v>42947</v>
      </c>
      <c r="EI10" s="20">
        <f t="shared" si="16"/>
        <v>42978</v>
      </c>
      <c r="EJ10" s="20">
        <f t="shared" si="16"/>
        <v>43008</v>
      </c>
      <c r="EK10" s="20">
        <f t="shared" si="16"/>
        <v>43039</v>
      </c>
      <c r="EL10" s="20">
        <f t="shared" si="16"/>
        <v>43069</v>
      </c>
      <c r="EM10" s="20">
        <f t="shared" si="16"/>
        <v>43100</v>
      </c>
      <c r="EN10" s="20">
        <f t="shared" si="16"/>
        <v>43131</v>
      </c>
      <c r="EO10" s="20">
        <f t="shared" si="16"/>
        <v>43159</v>
      </c>
      <c r="EP10" s="20">
        <f t="shared" si="16"/>
        <v>43190</v>
      </c>
      <c r="EQ10" s="20">
        <f t="shared" si="16"/>
        <v>43220</v>
      </c>
      <c r="ER10" s="20">
        <f t="shared" si="16"/>
        <v>43251</v>
      </c>
      <c r="ES10" s="20">
        <f t="shared" si="16"/>
        <v>43281</v>
      </c>
      <c r="ET10" s="20">
        <f t="shared" si="16"/>
        <v>43312</v>
      </c>
      <c r="EU10" s="20">
        <f t="shared" si="16"/>
        <v>43343</v>
      </c>
      <c r="EV10" s="20">
        <f t="shared" si="16"/>
        <v>43373</v>
      </c>
      <c r="EW10" s="20">
        <f t="shared" si="16"/>
        <v>43404</v>
      </c>
      <c r="EX10" s="20">
        <f t="shared" si="16"/>
        <v>43434</v>
      </c>
      <c r="EY10" s="20">
        <f t="shared" si="16"/>
        <v>43465</v>
      </c>
      <c r="EZ10" s="20">
        <f t="shared" si="16"/>
        <v>43496</v>
      </c>
      <c r="FA10" s="20">
        <f t="shared" si="16"/>
        <v>43524</v>
      </c>
      <c r="FB10" s="20">
        <f t="shared" si="16"/>
        <v>43555</v>
      </c>
      <c r="FC10" s="20">
        <f t="shared" si="16"/>
        <v>43585</v>
      </c>
      <c r="FD10" s="20">
        <f t="shared" si="16"/>
        <v>43616</v>
      </c>
      <c r="FE10" s="20">
        <f t="shared" si="16"/>
        <v>43646</v>
      </c>
      <c r="FF10" s="20">
        <f t="shared" ref="FF10:FK10" si="17">IF(FE10="","",IF(EOMONTH(FE10,12/$D$4)&gt;$D$5,"",EOMONTH(FE10,12/$D$4)))</f>
        <v>43677</v>
      </c>
      <c r="FG10" s="20">
        <f t="shared" si="17"/>
        <v>43708</v>
      </c>
      <c r="FH10" s="20">
        <f t="shared" si="17"/>
        <v>43738</v>
      </c>
      <c r="FI10" s="20">
        <f t="shared" si="17"/>
        <v>43769</v>
      </c>
      <c r="FJ10" s="20">
        <f t="shared" si="17"/>
        <v>43799</v>
      </c>
      <c r="FK10" s="20">
        <f t="shared" si="17"/>
        <v>43830</v>
      </c>
    </row>
    <row r="12" spans="2:168" ht="15" customHeight="1">
      <c r="C12" s="172" t="s">
        <v>4</v>
      </c>
      <c r="D12" s="173"/>
      <c r="E12" s="174"/>
      <c r="F12" s="25">
        <f t="shared" ref="F12:K13" ca="1" si="18">IF(OR(F$9="",F$10=""),"",SUM(OFFSET($M12,0,F$4-1,1,F$5-F$4+1)))</f>
        <v>21102.100685803158</v>
      </c>
      <c r="G12" s="25">
        <f t="shared" ca="1" si="18"/>
        <v>15430.795909197361</v>
      </c>
      <c r="H12" s="25">
        <f t="shared" ca="1" si="18"/>
        <v>13625.116512005772</v>
      </c>
      <c r="I12" s="25">
        <f t="shared" ca="1" si="18"/>
        <v>11619.558499959034</v>
      </c>
      <c r="J12" s="25">
        <f t="shared" ca="1" si="18"/>
        <v>9373.5126741046497</v>
      </c>
      <c r="K12" s="25">
        <f t="shared" ca="1" si="18"/>
        <v>7269.3446542231968</v>
      </c>
      <c r="L12" s="328"/>
      <c r="M12" s="25">
        <f ca="1">IF(M$10="","",SUMIF(OFFSET($C$15,0,0,$D$6,1),$C12,OFFSET(M$15,0,0,$D$6,1)))</f>
        <v>144.77909</v>
      </c>
      <c r="N12" s="25">
        <f t="shared" ref="N12:BY13" ca="1" si="19">IF(N$10="","",SUMIF(OFFSET($C$15,0,0,$D$6,1),$C12,OFFSET(N$15,0,0,$D$6,1)))</f>
        <v>150.00561999999999</v>
      </c>
      <c r="O12" s="25">
        <f t="shared" ca="1" si="19"/>
        <v>170.41779000000002</v>
      </c>
      <c r="P12" s="25">
        <f t="shared" ca="1" si="19"/>
        <v>166.94459000000003</v>
      </c>
      <c r="Q12" s="25">
        <f t="shared" ca="1" si="19"/>
        <v>164.05317000000002</v>
      </c>
      <c r="R12" s="25">
        <f t="shared" ca="1" si="19"/>
        <v>-7.1461000000001036</v>
      </c>
      <c r="S12" s="25">
        <f t="shared" ca="1" si="19"/>
        <v>175.80982000000012</v>
      </c>
      <c r="T12" s="25">
        <f t="shared" ca="1" si="19"/>
        <v>169.21398999999991</v>
      </c>
      <c r="U12" s="25">
        <f t="shared" ca="1" si="19"/>
        <v>166.72609000000008</v>
      </c>
      <c r="V12" s="25">
        <f t="shared" ca="1" si="19"/>
        <v>167.62939999999989</v>
      </c>
      <c r="W12" s="25">
        <f t="shared" ca="1" si="19"/>
        <v>566.26969706714942</v>
      </c>
      <c r="X12" s="25">
        <f t="shared" ca="1" si="19"/>
        <v>19067.397528736008</v>
      </c>
      <c r="Y12" s="25">
        <f t="shared" ca="1" si="19"/>
        <v>1375.1725525619554</v>
      </c>
      <c r="Z12" s="25">
        <f t="shared" ca="1" si="19"/>
        <v>1265.3498045550919</v>
      </c>
      <c r="AA12" s="25">
        <f t="shared" ca="1" si="19"/>
        <v>1350.0121160044225</v>
      </c>
      <c r="AB12" s="25">
        <f t="shared" ca="1" si="19"/>
        <v>1305.6715765134563</v>
      </c>
      <c r="AC12" s="25">
        <f t="shared" ca="1" si="19"/>
        <v>1324.4258030533613</v>
      </c>
      <c r="AD12" s="25">
        <f t="shared" ca="1" si="19"/>
        <v>1280.6388164378334</v>
      </c>
      <c r="AE12" s="25">
        <f t="shared" ca="1" si="19"/>
        <v>1298.2776981400834</v>
      </c>
      <c r="AF12" s="25">
        <f t="shared" ca="1" si="19"/>
        <v>1285.0208016401834</v>
      </c>
      <c r="AG12" s="25">
        <f t="shared" ca="1" si="19"/>
        <v>1242.0912757285873</v>
      </c>
      <c r="AH12" s="25">
        <f t="shared" ca="1" si="19"/>
        <v>1258.0177625650954</v>
      </c>
      <c r="AI12" s="25">
        <f t="shared" ca="1" si="19"/>
        <v>1215.680056430527</v>
      </c>
      <c r="AJ12" s="25">
        <f t="shared" ca="1" si="19"/>
        <v>1230.4376455667634</v>
      </c>
      <c r="AK12" s="25">
        <f t="shared" ca="1" si="19"/>
        <v>1231.7545758558183</v>
      </c>
      <c r="AL12" s="25">
        <f t="shared" ca="1" si="19"/>
        <v>1162.4931964206398</v>
      </c>
      <c r="AM12" s="25">
        <f t="shared" ca="1" si="19"/>
        <v>1202.0110957345773</v>
      </c>
      <c r="AN12" s="25">
        <f t="shared" ca="1" si="19"/>
        <v>1160.7238057490154</v>
      </c>
      <c r="AO12" s="25">
        <f t="shared" ca="1" si="19"/>
        <v>1171.8301445533682</v>
      </c>
      <c r="AP12" s="25">
        <f t="shared" ca="1" si="19"/>
        <v>1131.2750779659543</v>
      </c>
      <c r="AQ12" s="25">
        <f t="shared" ca="1" si="19"/>
        <v>1141.1509261000335</v>
      </c>
      <c r="AR12" s="25">
        <f t="shared" ca="1" si="19"/>
        <v>1125.6474034804044</v>
      </c>
      <c r="AS12" s="25">
        <f t="shared" ca="1" si="19"/>
        <v>1086.2148560707176</v>
      </c>
      <c r="AT12" s="25">
        <f t="shared" ca="1" si="19"/>
        <v>1094.2100638429765</v>
      </c>
      <c r="AU12" s="25">
        <f t="shared" ca="1" si="19"/>
        <v>1055.5439296821794</v>
      </c>
      <c r="AV12" s="25">
        <f t="shared" ca="1" si="19"/>
        <v>1062.261436550089</v>
      </c>
      <c r="AW12" s="25">
        <f t="shared" ca="1" si="19"/>
        <v>1074.0301420577825</v>
      </c>
      <c r="AX12" s="25">
        <f t="shared" ca="1" si="19"/>
        <v>993.69877266377841</v>
      </c>
      <c r="AY12" s="25">
        <f t="shared" ca="1" si="19"/>
        <v>1040.225216885613</v>
      </c>
      <c r="AZ12" s="25">
        <f t="shared" ca="1" si="19"/>
        <v>1003.1491714568084</v>
      </c>
      <c r="BA12" s="25">
        <f t="shared" ca="1" si="19"/>
        <v>1006.097041608155</v>
      </c>
      <c r="BB12" s="25">
        <f t="shared" ca="1" si="19"/>
        <v>969.9200168880692</v>
      </c>
      <c r="BC12" s="25">
        <f t="shared" ca="1" si="19"/>
        <v>971.5527769739632</v>
      </c>
      <c r="BD12" s="25">
        <f t="shared" ca="1" si="19"/>
        <v>954.14170877848892</v>
      </c>
      <c r="BE12" s="25">
        <f t="shared" ca="1" si="19"/>
        <v>919.33357474989873</v>
      </c>
      <c r="BF12" s="25">
        <f t="shared" ca="1" si="19"/>
        <v>918.96456982598067</v>
      </c>
      <c r="BG12" s="25">
        <f t="shared" ca="1" si="19"/>
        <v>885.08433521985057</v>
      </c>
      <c r="BH12" s="25">
        <f t="shared" ca="1" si="19"/>
        <v>883.36117285064597</v>
      </c>
      <c r="BI12" s="25">
        <f t="shared" ca="1" si="19"/>
        <v>889.86071429936067</v>
      </c>
      <c r="BJ12" s="25">
        <f t="shared" ca="1" si="19"/>
        <v>828.57445982403192</v>
      </c>
      <c r="BK12" s="25">
        <f t="shared" ca="1" si="19"/>
        <v>853.55822120431526</v>
      </c>
      <c r="BL12" s="25">
        <f t="shared" ca="1" si="19"/>
        <v>822.05498348933065</v>
      </c>
      <c r="BM12" s="25">
        <f t="shared" ca="1" si="19"/>
        <v>816.88023775143324</v>
      </c>
      <c r="BN12" s="25">
        <f t="shared" ca="1" si="19"/>
        <v>786.34559980533027</v>
      </c>
      <c r="BO12" s="25">
        <f t="shared" ca="1" si="19"/>
        <v>779.76016555976196</v>
      </c>
      <c r="BP12" s="25">
        <f t="shared" ca="1" si="19"/>
        <v>761.04434708295435</v>
      </c>
      <c r="BQ12" s="25">
        <f t="shared" ca="1" si="19"/>
        <v>731.98448572557368</v>
      </c>
      <c r="BR12" s="25">
        <f t="shared" ca="1" si="19"/>
        <v>723.2518194378448</v>
      </c>
      <c r="BS12" s="25">
        <f t="shared" ca="1" si="19"/>
        <v>695.19124120713582</v>
      </c>
      <c r="BT12" s="25">
        <f t="shared" ca="1" si="19"/>
        <v>685.00639871757812</v>
      </c>
      <c r="BU12" s="25">
        <f t="shared" ca="1" si="19"/>
        <v>717.66537748297537</v>
      </c>
      <c r="BV12" s="25">
        <f t="shared" ca="1" si="19"/>
        <v>676.85310181182899</v>
      </c>
      <c r="BW12" s="25">
        <f t="shared" ca="1" si="19"/>
        <v>678.70653924693022</v>
      </c>
      <c r="BX12" s="25">
        <f t="shared" ca="1" si="19"/>
        <v>653.20241371039685</v>
      </c>
      <c r="BY12" s="25">
        <f t="shared" ca="1" si="19"/>
        <v>639.3153184185137</v>
      </c>
      <c r="BZ12" s="25">
        <f t="shared" ref="BZ12:CF13" ca="1" si="20">IF(BZ$10="","",SUMIF(OFFSET($C$15,0,0,$D$6,1),$C12,OFFSET(BZ$15,0,0,$D$6,1)))</f>
        <v>614.85384975792965</v>
      </c>
      <c r="CA12" s="25">
        <f t="shared" ca="1" si="20"/>
        <v>599.45438535658616</v>
      </c>
      <c r="CB12" s="25">
        <f t="shared" ca="1" si="20"/>
        <v>579.34986930061859</v>
      </c>
      <c r="CC12" s="25">
        <f t="shared" ca="1" si="20"/>
        <v>556.47588584094922</v>
      </c>
      <c r="CD12" s="25">
        <f t="shared" ca="1" si="20"/>
        <v>538.77442509482637</v>
      </c>
      <c r="CE12" s="25">
        <f t="shared" ca="1" si="20"/>
        <v>516.97569927759491</v>
      </c>
      <c r="CF12" s="25">
        <f t="shared" ca="1" si="20"/>
        <v>497.71778892404654</v>
      </c>
      <c r="CK12" s="25">
        <f t="shared" ref="CK12:CP13" ca="1" si="21">IF(OR(CK$9="",CK$10=""),"",SUM(OFFSET($CR12,0,CK$4-1,1,CK$5-CK$4+1)))</f>
        <v>18706.226781668858</v>
      </c>
      <c r="CL12" s="25">
        <f t="shared" ca="1" si="21"/>
        <v>11334.561022746197</v>
      </c>
      <c r="CM12" s="25">
        <f t="shared" ca="1" si="21"/>
        <v>9346.3981245542254</v>
      </c>
      <c r="CN12" s="25">
        <f t="shared" ca="1" si="21"/>
        <v>7008.7694716093583</v>
      </c>
      <c r="CO12" s="25">
        <f t="shared" ca="1" si="21"/>
        <v>4479.2410834266129</v>
      </c>
      <c r="CP12" s="25">
        <f t="shared" ca="1" si="21"/>
        <v>1762.0856316993936</v>
      </c>
      <c r="CQ12" s="328"/>
      <c r="CR12" s="25">
        <f ca="1">IF(CR$10="","",SUMIF(OFFSET($C$15,0,0,$D$6,1),$C12,OFFSET(CR$15,0,0,$D$6,1)))</f>
        <v>12.237079999999999</v>
      </c>
      <c r="CS12" s="25">
        <f t="shared" ref="CS12:FD13" ca="1" si="22">IF(CS$10="","",SUMIF(OFFSET($C$15,0,0,$D$6,1),$C12,OFFSET(CS$15,0,0,$D$6,1)))</f>
        <v>17.912190000000002</v>
      </c>
      <c r="CT12" s="25">
        <f t="shared" ca="1" si="22"/>
        <v>15.854349999999998</v>
      </c>
      <c r="CU12" s="25">
        <f t="shared" ca="1" si="22"/>
        <v>18.152559999999998</v>
      </c>
      <c r="CV12" s="25">
        <f t="shared" ca="1" si="22"/>
        <v>17.59365</v>
      </c>
      <c r="CW12" s="25">
        <f t="shared" ca="1" si="22"/>
        <v>23.675409999999999</v>
      </c>
      <c r="CX12" s="25">
        <f t="shared" ca="1" si="22"/>
        <v>14.438579999999996</v>
      </c>
      <c r="CY12" s="25">
        <f t="shared" ca="1" si="22"/>
        <v>15.205360000000006</v>
      </c>
      <c r="CZ12" s="25">
        <f t="shared" ca="1" si="22"/>
        <v>12.07601</v>
      </c>
      <c r="DA12" s="25">
        <f t="shared" ca="1" si="22"/>
        <v>11.953759999999999</v>
      </c>
      <c r="DB12" s="25">
        <f t="shared" ca="1" si="22"/>
        <v>23</v>
      </c>
      <c r="DC12" s="25">
        <f t="shared" ca="1" si="22"/>
        <v>18524.127831668859</v>
      </c>
      <c r="DD12" s="25">
        <f t="shared" ca="1" si="22"/>
        <v>1033.8196453576916</v>
      </c>
      <c r="DE12" s="25">
        <f t="shared" ca="1" si="22"/>
        <v>923.99689735082814</v>
      </c>
      <c r="DF12" s="25">
        <f t="shared" ca="1" si="22"/>
        <v>1008.6592088001587</v>
      </c>
      <c r="DG12" s="25">
        <f t="shared" ca="1" si="22"/>
        <v>964.3186693091925</v>
      </c>
      <c r="DH12" s="25">
        <f t="shared" ca="1" si="22"/>
        <v>983.07289584909745</v>
      </c>
      <c r="DI12" s="25">
        <f t="shared" ca="1" si="22"/>
        <v>939.28590923356955</v>
      </c>
      <c r="DJ12" s="25">
        <f t="shared" ca="1" si="22"/>
        <v>956.92479093581971</v>
      </c>
      <c r="DK12" s="25">
        <f t="shared" ca="1" si="22"/>
        <v>943.66789443591961</v>
      </c>
      <c r="DL12" s="25">
        <f t="shared" ca="1" si="22"/>
        <v>900.7383685243235</v>
      </c>
      <c r="DM12" s="25">
        <f t="shared" ca="1" si="22"/>
        <v>916.66485536083167</v>
      </c>
      <c r="DN12" s="25">
        <f t="shared" ca="1" si="22"/>
        <v>874.32714922626315</v>
      </c>
      <c r="DO12" s="25">
        <f t="shared" ca="1" si="22"/>
        <v>889.08473836249971</v>
      </c>
      <c r="DP12" s="25">
        <f t="shared" ca="1" si="22"/>
        <v>875.19471023485596</v>
      </c>
      <c r="DQ12" s="25">
        <f t="shared" ca="1" si="22"/>
        <v>805.93333079967749</v>
      </c>
      <c r="DR12" s="25">
        <f t="shared" ca="1" si="22"/>
        <v>845.451230113615</v>
      </c>
      <c r="DS12" s="25">
        <f t="shared" ca="1" si="22"/>
        <v>804.16394012805313</v>
      </c>
      <c r="DT12" s="25">
        <f t="shared" ca="1" si="22"/>
        <v>815.27027893240586</v>
      </c>
      <c r="DU12" s="25">
        <f t="shared" ca="1" si="22"/>
        <v>774.7152123449921</v>
      </c>
      <c r="DV12" s="25">
        <f t="shared" ca="1" si="22"/>
        <v>784.59106047907119</v>
      </c>
      <c r="DW12" s="25">
        <f t="shared" ca="1" si="22"/>
        <v>769.08753785944202</v>
      </c>
      <c r="DX12" s="25">
        <f t="shared" ca="1" si="22"/>
        <v>729.65499044975536</v>
      </c>
      <c r="DY12" s="25">
        <f t="shared" ca="1" si="22"/>
        <v>737.65019822201418</v>
      </c>
      <c r="DZ12" s="25">
        <f t="shared" ca="1" si="22"/>
        <v>698.98406406121717</v>
      </c>
      <c r="EA12" s="25">
        <f t="shared" ca="1" si="22"/>
        <v>705.70157092912666</v>
      </c>
      <c r="EB12" s="25">
        <f t="shared" ca="1" si="22"/>
        <v>689.79772302864274</v>
      </c>
      <c r="EC12" s="25">
        <f t="shared" ca="1" si="22"/>
        <v>609.46635363463872</v>
      </c>
      <c r="ED12" s="25">
        <f t="shared" ca="1" si="22"/>
        <v>655.99279785647332</v>
      </c>
      <c r="EE12" s="25">
        <f t="shared" ca="1" si="22"/>
        <v>618.91675242766871</v>
      </c>
      <c r="EF12" s="25">
        <f t="shared" ca="1" si="22"/>
        <v>621.8646225790153</v>
      </c>
      <c r="EG12" s="25">
        <f t="shared" ca="1" si="22"/>
        <v>585.68759785892951</v>
      </c>
      <c r="EH12" s="25">
        <f t="shared" ca="1" si="22"/>
        <v>587.32035794482351</v>
      </c>
      <c r="EI12" s="25">
        <f t="shared" ca="1" si="22"/>
        <v>569.90928974934923</v>
      </c>
      <c r="EJ12" s="25">
        <f t="shared" ca="1" si="22"/>
        <v>535.10115572075904</v>
      </c>
      <c r="EK12" s="25">
        <f t="shared" ca="1" si="22"/>
        <v>534.73215079684098</v>
      </c>
      <c r="EL12" s="25">
        <f t="shared" ca="1" si="22"/>
        <v>500.85191619071088</v>
      </c>
      <c r="EM12" s="25">
        <f t="shared" ca="1" si="22"/>
        <v>499.12875382150634</v>
      </c>
      <c r="EN12" s="25">
        <f t="shared" ca="1" si="22"/>
        <v>482.00474840952421</v>
      </c>
      <c r="EO12" s="25">
        <f t="shared" ca="1" si="22"/>
        <v>420.71849393419546</v>
      </c>
      <c r="EP12" s="25">
        <f t="shared" ca="1" si="22"/>
        <v>445.70225531447886</v>
      </c>
      <c r="EQ12" s="25">
        <f t="shared" ca="1" si="22"/>
        <v>414.19901759949414</v>
      </c>
      <c r="ER12" s="25">
        <f t="shared" ca="1" si="22"/>
        <v>409.02427186159684</v>
      </c>
      <c r="ES12" s="25">
        <f t="shared" ca="1" si="22"/>
        <v>378.48963391549381</v>
      </c>
      <c r="ET12" s="25">
        <f t="shared" ca="1" si="22"/>
        <v>371.9041996699255</v>
      </c>
      <c r="EU12" s="25">
        <f t="shared" ca="1" si="22"/>
        <v>353.18838119311795</v>
      </c>
      <c r="EV12" s="25">
        <f t="shared" ca="1" si="22"/>
        <v>324.12851983573722</v>
      </c>
      <c r="EW12" s="25">
        <f t="shared" ca="1" si="22"/>
        <v>315.39585354800835</v>
      </c>
      <c r="EX12" s="25">
        <f t="shared" ca="1" si="22"/>
        <v>287.33527531729942</v>
      </c>
      <c r="EY12" s="25">
        <f t="shared" ca="1" si="22"/>
        <v>277.15043282774161</v>
      </c>
      <c r="EZ12" s="25">
        <f t="shared" ca="1" si="22"/>
        <v>258.72712560599177</v>
      </c>
      <c r="FA12" s="25">
        <f t="shared" ca="1" si="22"/>
        <v>217.91484993484542</v>
      </c>
      <c r="FB12" s="25">
        <f t="shared" ca="1" si="22"/>
        <v>219.76828736994665</v>
      </c>
      <c r="FC12" s="25">
        <f t="shared" ca="1" si="22"/>
        <v>194.26416183341325</v>
      </c>
      <c r="FD12" s="25">
        <f t="shared" ca="1" si="22"/>
        <v>180.37706654153016</v>
      </c>
      <c r="FE12" s="25">
        <f t="shared" ref="FE12:FK13" ca="1" si="23">IF(FE$10="","",SUMIF(OFFSET($C$15,0,0,$D$6,1),$C12,OFFSET(FE$15,0,0,$D$6,1)))</f>
        <v>155.91559788094605</v>
      </c>
      <c r="FF12" s="25">
        <f t="shared" ca="1" si="23"/>
        <v>140.51613347960253</v>
      </c>
      <c r="FG12" s="25">
        <f t="shared" ca="1" si="23"/>
        <v>120.41161742363499</v>
      </c>
      <c r="FH12" s="25">
        <f t="shared" ca="1" si="23"/>
        <v>97.53763396396559</v>
      </c>
      <c r="FI12" s="25">
        <f t="shared" ca="1" si="23"/>
        <v>79.836173217842799</v>
      </c>
      <c r="FJ12" s="25">
        <f t="shared" ca="1" si="23"/>
        <v>58.037447400611285</v>
      </c>
      <c r="FK12" s="25">
        <f t="shared" ca="1" si="23"/>
        <v>38.779537047062973</v>
      </c>
    </row>
    <row r="13" spans="2:168" ht="15" customHeight="1">
      <c r="C13" s="172" t="s">
        <v>153</v>
      </c>
      <c r="D13" s="173"/>
      <c r="E13" s="174"/>
      <c r="F13" s="25">
        <f t="shared" ca="1" si="18"/>
        <v>305.44251320000001</v>
      </c>
      <c r="G13" s="25">
        <f t="shared" ca="1" si="18"/>
        <v>-5827.7179007251689</v>
      </c>
      <c r="H13" s="25">
        <f t="shared" ca="1" si="18"/>
        <v>-3483.4299629951711</v>
      </c>
      <c r="I13" s="25">
        <f t="shared" ca="1" si="18"/>
        <v>-1253.9626791084447</v>
      </c>
      <c r="J13" s="25">
        <f t="shared" ca="1" si="18"/>
        <v>-755.84844353726658</v>
      </c>
      <c r="K13" s="25">
        <f t="shared" ca="1" si="18"/>
        <v>-220.83226640109933</v>
      </c>
      <c r="M13" s="25">
        <f ca="1">IF(M$10="","",SUMIF(OFFSET($C$15,0,0,$D$6,1),$C13,OFFSET(M$15,0,0,$D$6,1)))</f>
        <v>-11.228354999999999</v>
      </c>
      <c r="N13" s="25">
        <f t="shared" ca="1" si="19"/>
        <v>31.698819999999998</v>
      </c>
      <c r="O13" s="25">
        <f t="shared" ca="1" si="19"/>
        <v>7.1570099999999996</v>
      </c>
      <c r="P13" s="25">
        <f t="shared" ca="1" si="19"/>
        <v>97.395520000000005</v>
      </c>
      <c r="Q13" s="25">
        <f t="shared" ca="1" si="19"/>
        <v>19.218369999999997</v>
      </c>
      <c r="R13" s="25">
        <f t="shared" ca="1" si="19"/>
        <v>26.289290000000001</v>
      </c>
      <c r="S13" s="25">
        <f t="shared" ca="1" si="19"/>
        <v>1.7265499999999991</v>
      </c>
      <c r="T13" s="25">
        <f t="shared" ca="1" si="19"/>
        <v>26.769038200000001</v>
      </c>
      <c r="U13" s="25">
        <f t="shared" ca="1" si="19"/>
        <v>57.998820000000002</v>
      </c>
      <c r="V13" s="25">
        <f t="shared" ca="1" si="19"/>
        <v>36.417450000000002</v>
      </c>
      <c r="W13" s="25">
        <f t="shared" ca="1" si="19"/>
        <v>6</v>
      </c>
      <c r="X13" s="25">
        <f t="shared" ca="1" si="19"/>
        <v>6</v>
      </c>
      <c r="Y13" s="25">
        <f t="shared" ca="1" si="19"/>
        <v>7.0000000000291038</v>
      </c>
      <c r="Z13" s="25">
        <f t="shared" ca="1" si="19"/>
        <v>-574.53383308689808</v>
      </c>
      <c r="AA13" s="25">
        <f t="shared" ca="1" si="19"/>
        <v>-565.74581506929826</v>
      </c>
      <c r="AB13" s="25">
        <f t="shared" ca="1" si="19"/>
        <v>-557.03148377276375</v>
      </c>
      <c r="AC13" s="25">
        <f t="shared" ca="1" si="19"/>
        <v>-548.24428629339673</v>
      </c>
      <c r="AD13" s="25">
        <f t="shared" ca="1" si="19"/>
        <v>-539.45531287204358</v>
      </c>
      <c r="AE13" s="25">
        <f t="shared" ca="1" si="19"/>
        <v>-530.59417127983761</v>
      </c>
      <c r="AF13" s="25">
        <f t="shared" ca="1" si="19"/>
        <v>-521.72991810867097</v>
      </c>
      <c r="AG13" s="25">
        <f t="shared" ca="1" si="19"/>
        <v>-512.8274994030362</v>
      </c>
      <c r="AH13" s="25">
        <f t="shared" ca="1" si="19"/>
        <v>-503.85398291877937</v>
      </c>
      <c r="AI13" s="25">
        <f t="shared" ca="1" si="19"/>
        <v>-494.87531538758776</v>
      </c>
      <c r="AJ13" s="25">
        <f t="shared" ca="1" si="19"/>
        <v>-485.82628253288567</v>
      </c>
      <c r="AK13" s="25">
        <f t="shared" ca="1" si="19"/>
        <v>-325.18922420727904</v>
      </c>
      <c r="AL13" s="25">
        <f t="shared" ca="1" si="19"/>
        <v>-318.94429512391798</v>
      </c>
      <c r="AM13" s="25">
        <f t="shared" ca="1" si="19"/>
        <v>-312.63111214534729</v>
      </c>
      <c r="AN13" s="25">
        <f t="shared" ca="1" si="19"/>
        <v>-306.33310659145354</v>
      </c>
      <c r="AO13" s="25">
        <f t="shared" ca="1" si="19"/>
        <v>-299.98808482158347</v>
      </c>
      <c r="AP13" s="25">
        <f t="shared" ca="1" si="19"/>
        <v>-293.63614144112216</v>
      </c>
      <c r="AQ13" s="25">
        <f t="shared" ca="1" si="19"/>
        <v>-287.23771897563711</v>
      </c>
      <c r="AR13" s="25">
        <f t="shared" ca="1" si="19"/>
        <v>-280.83137707461719</v>
      </c>
      <c r="AS13" s="25">
        <f t="shared" ca="1" si="19"/>
        <v>-274.39745231272536</v>
      </c>
      <c r="AT13" s="25">
        <f t="shared" ca="1" si="19"/>
        <v>-267.91787148141884</v>
      </c>
      <c r="AU13" s="25">
        <f t="shared" ca="1" si="19"/>
        <v>-261.42884799541207</v>
      </c>
      <c r="AV13" s="25">
        <f t="shared" ca="1" si="19"/>
        <v>-254.89473082465702</v>
      </c>
      <c r="AW13" s="25">
        <f t="shared" ca="1" si="19"/>
        <v>-123.22857039689552</v>
      </c>
      <c r="AX13" s="25">
        <f t="shared" ca="1" si="19"/>
        <v>-119.87645723824971</v>
      </c>
      <c r="AY13" s="25">
        <f t="shared" ca="1" si="19"/>
        <v>-116.48549173321226</v>
      </c>
      <c r="AZ13" s="25">
        <f t="shared" ca="1" si="19"/>
        <v>-113.10511949393549</v>
      </c>
      <c r="BA13" s="25">
        <f t="shared" ca="1" si="19"/>
        <v>-109.70249180056271</v>
      </c>
      <c r="BB13" s="25">
        <f t="shared" ca="1" si="19"/>
        <v>-106.29317311289196</v>
      </c>
      <c r="BC13" s="25">
        <f t="shared" ca="1" si="19"/>
        <v>-102.86190437084588</v>
      </c>
      <c r="BD13" s="25">
        <f t="shared" ca="1" si="19"/>
        <v>-99.423392032593256</v>
      </c>
      <c r="BE13" s="25">
        <f t="shared" ca="1" si="19"/>
        <v>-95.970074988435954</v>
      </c>
      <c r="BF13" s="25">
        <f t="shared" ca="1" si="19"/>
        <v>-92.495275509951171</v>
      </c>
      <c r="BG13" s="25">
        <f t="shared" ca="1" si="19"/>
        <v>-89.012389078270644</v>
      </c>
      <c r="BH13" s="25">
        <f t="shared" ca="1" si="19"/>
        <v>-85.50833935260016</v>
      </c>
      <c r="BI13" s="25">
        <f t="shared" ca="1" si="19"/>
        <v>-82.885587336408207</v>
      </c>
      <c r="BJ13" s="25">
        <f t="shared" ca="1" si="19"/>
        <v>-79.322476524204831</v>
      </c>
      <c r="BK13" s="25">
        <f t="shared" ca="1" si="19"/>
        <v>-75.727384544996312</v>
      </c>
      <c r="BL13" s="25">
        <f t="shared" ca="1" si="19"/>
        <v>-72.134248070025933</v>
      </c>
      <c r="BM13" s="25">
        <f t="shared" ca="1" si="19"/>
        <v>-68.52056942784111</v>
      </c>
      <c r="BN13" s="25">
        <f t="shared" ca="1" si="19"/>
        <v>-64.896668816028978</v>
      </c>
      <c r="BO13" s="25">
        <f t="shared" ca="1" si="19"/>
        <v>-61.252568383250036</v>
      </c>
      <c r="BP13" s="25">
        <f t="shared" ca="1" si="19"/>
        <v>-57.59764094647835</v>
      </c>
      <c r="BQ13" s="25">
        <f t="shared" ca="1" si="19"/>
        <v>-53.926977016548335</v>
      </c>
      <c r="BR13" s="25">
        <f t="shared" ca="1" si="19"/>
        <v>-50.236637139911181</v>
      </c>
      <c r="BS13" s="25">
        <f t="shared" ca="1" si="19"/>
        <v>-46.534547092131106</v>
      </c>
      <c r="BT13" s="25">
        <f t="shared" ca="1" si="19"/>
        <v>-42.813138239442196</v>
      </c>
      <c r="BU13" s="25">
        <f t="shared" ca="1" si="19"/>
        <v>-39.540147286257707</v>
      </c>
      <c r="BV13" s="25">
        <f t="shared" ca="1" si="19"/>
        <v>-35.752788173958834</v>
      </c>
      <c r="BW13" s="25">
        <f t="shared" ca="1" si="19"/>
        <v>-31.941157544715679</v>
      </c>
      <c r="BX13" s="25">
        <f t="shared" ca="1" si="19"/>
        <v>-28.121896025808383</v>
      </c>
      <c r="BY13" s="25">
        <f t="shared" ca="1" si="19"/>
        <v>-24.284052960796544</v>
      </c>
      <c r="BZ13" s="25">
        <f t="shared" ca="1" si="20"/>
        <v>-20.432095743348327</v>
      </c>
      <c r="CA13" s="25">
        <f t="shared" ca="1" si="20"/>
        <v>-16.561939233628436</v>
      </c>
      <c r="CB13" s="25">
        <f t="shared" ca="1" si="20"/>
        <v>-12.677007175325343</v>
      </c>
      <c r="CC13" s="25">
        <f t="shared" ca="1" si="20"/>
        <v>-8.7753483262240479</v>
      </c>
      <c r="CD13" s="25">
        <f t="shared" ca="1" si="20"/>
        <v>-4.8560748179115762</v>
      </c>
      <c r="CE13" s="25">
        <f t="shared" ca="1" si="20"/>
        <v>-0.92101680528139696</v>
      </c>
      <c r="CF13" s="25">
        <f t="shared" ca="1" si="20"/>
        <v>3.0312576921569416</v>
      </c>
      <c r="CK13" s="25">
        <f t="shared" ca="1" si="21"/>
        <v>4.8845300000000007</v>
      </c>
      <c r="CL13" s="25">
        <f t="shared" ca="1" si="21"/>
        <v>24</v>
      </c>
      <c r="CM13" s="25">
        <f t="shared" ca="1" si="21"/>
        <v>24</v>
      </c>
      <c r="CN13" s="25">
        <f t="shared" ca="1" si="21"/>
        <v>24</v>
      </c>
      <c r="CO13" s="25">
        <f t="shared" ca="1" si="21"/>
        <v>24</v>
      </c>
      <c r="CP13" s="25">
        <f t="shared" ca="1" si="21"/>
        <v>24</v>
      </c>
      <c r="CR13" s="25">
        <f ca="1">IF(CR$10="","",SUMIF(OFFSET($C$15,0,0,$D$6,1),$C13,OFFSET(CR$15,0,0,$D$6,1)))</f>
        <v>1.1945699999999999</v>
      </c>
      <c r="CS13" s="25">
        <f t="shared" ca="1" si="22"/>
        <v>9.5330000000000151E-2</v>
      </c>
      <c r="CT13" s="25">
        <f t="shared" ca="1" si="22"/>
        <v>0.10779999999999995</v>
      </c>
      <c r="CU13" s="25">
        <f t="shared" ca="1" si="22"/>
        <v>7.0869999999999891E-2</v>
      </c>
      <c r="CV13" s="25">
        <f t="shared" ca="1" si="22"/>
        <v>0.15879999999999994</v>
      </c>
      <c r="CW13" s="25">
        <f t="shared" ca="1" si="22"/>
        <v>0.81695000000000029</v>
      </c>
      <c r="CX13" s="25">
        <f t="shared" ca="1" si="22"/>
        <v>0.11803999999999996</v>
      </c>
      <c r="CY13" s="25">
        <f t="shared" ca="1" si="22"/>
        <v>0.11344999999999981</v>
      </c>
      <c r="CZ13" s="25">
        <f t="shared" ca="1" si="22"/>
        <v>0.10426999999999999</v>
      </c>
      <c r="DA13" s="25">
        <f t="shared" ca="1" si="22"/>
        <v>0.10445000000000028</v>
      </c>
      <c r="DB13" s="25">
        <f t="shared" ca="1" si="22"/>
        <v>1</v>
      </c>
      <c r="DC13" s="25">
        <f t="shared" ca="1" si="22"/>
        <v>1</v>
      </c>
      <c r="DD13" s="25">
        <f t="shared" ca="1" si="22"/>
        <v>2</v>
      </c>
      <c r="DE13" s="25">
        <f t="shared" ca="1" si="22"/>
        <v>2</v>
      </c>
      <c r="DF13" s="25">
        <f t="shared" ca="1" si="22"/>
        <v>2</v>
      </c>
      <c r="DG13" s="25">
        <f t="shared" ca="1" si="22"/>
        <v>2</v>
      </c>
      <c r="DH13" s="25">
        <f t="shared" ca="1" si="22"/>
        <v>2</v>
      </c>
      <c r="DI13" s="25">
        <f t="shared" ca="1" si="22"/>
        <v>2</v>
      </c>
      <c r="DJ13" s="25">
        <f t="shared" ca="1" si="22"/>
        <v>2</v>
      </c>
      <c r="DK13" s="25">
        <f t="shared" ca="1" si="22"/>
        <v>2</v>
      </c>
      <c r="DL13" s="25">
        <f t="shared" ca="1" si="22"/>
        <v>2</v>
      </c>
      <c r="DM13" s="25">
        <f t="shared" ca="1" si="22"/>
        <v>2</v>
      </c>
      <c r="DN13" s="25">
        <f t="shared" ca="1" si="22"/>
        <v>2</v>
      </c>
      <c r="DO13" s="25">
        <f t="shared" ca="1" si="22"/>
        <v>2</v>
      </c>
      <c r="DP13" s="25">
        <f t="shared" ca="1" si="22"/>
        <v>2</v>
      </c>
      <c r="DQ13" s="25">
        <f t="shared" ca="1" si="22"/>
        <v>2</v>
      </c>
      <c r="DR13" s="25">
        <f t="shared" ca="1" si="22"/>
        <v>2</v>
      </c>
      <c r="DS13" s="25">
        <f t="shared" ca="1" si="22"/>
        <v>2</v>
      </c>
      <c r="DT13" s="25">
        <f t="shared" ca="1" si="22"/>
        <v>2</v>
      </c>
      <c r="DU13" s="25">
        <f t="shared" ca="1" si="22"/>
        <v>2</v>
      </c>
      <c r="DV13" s="25">
        <f t="shared" ca="1" si="22"/>
        <v>2</v>
      </c>
      <c r="DW13" s="25">
        <f t="shared" ca="1" si="22"/>
        <v>2</v>
      </c>
      <c r="DX13" s="25">
        <f t="shared" ca="1" si="22"/>
        <v>2</v>
      </c>
      <c r="DY13" s="25">
        <f t="shared" ca="1" si="22"/>
        <v>2</v>
      </c>
      <c r="DZ13" s="25">
        <f t="shared" ca="1" si="22"/>
        <v>2</v>
      </c>
      <c r="EA13" s="25">
        <f t="shared" ca="1" si="22"/>
        <v>2</v>
      </c>
      <c r="EB13" s="25">
        <f t="shared" ca="1" si="22"/>
        <v>2</v>
      </c>
      <c r="EC13" s="25">
        <f t="shared" ca="1" si="22"/>
        <v>2</v>
      </c>
      <c r="ED13" s="25">
        <f t="shared" ca="1" si="22"/>
        <v>2</v>
      </c>
      <c r="EE13" s="25">
        <f t="shared" ca="1" si="22"/>
        <v>2</v>
      </c>
      <c r="EF13" s="25">
        <f t="shared" ca="1" si="22"/>
        <v>2</v>
      </c>
      <c r="EG13" s="25">
        <f t="shared" ca="1" si="22"/>
        <v>2</v>
      </c>
      <c r="EH13" s="25">
        <f t="shared" ca="1" si="22"/>
        <v>2</v>
      </c>
      <c r="EI13" s="25">
        <f t="shared" ca="1" si="22"/>
        <v>2</v>
      </c>
      <c r="EJ13" s="25">
        <f t="shared" ca="1" si="22"/>
        <v>2</v>
      </c>
      <c r="EK13" s="25">
        <f t="shared" ca="1" si="22"/>
        <v>2</v>
      </c>
      <c r="EL13" s="25">
        <f t="shared" ca="1" si="22"/>
        <v>2</v>
      </c>
      <c r="EM13" s="25">
        <f t="shared" ca="1" si="22"/>
        <v>2</v>
      </c>
      <c r="EN13" s="25">
        <f t="shared" ca="1" si="22"/>
        <v>2</v>
      </c>
      <c r="EO13" s="25">
        <f t="shared" ca="1" si="22"/>
        <v>2</v>
      </c>
      <c r="EP13" s="25">
        <f t="shared" ca="1" si="22"/>
        <v>2</v>
      </c>
      <c r="EQ13" s="25">
        <f t="shared" ca="1" si="22"/>
        <v>2</v>
      </c>
      <c r="ER13" s="25">
        <f t="shared" ca="1" si="22"/>
        <v>2</v>
      </c>
      <c r="ES13" s="25">
        <f t="shared" ca="1" si="22"/>
        <v>2</v>
      </c>
      <c r="ET13" s="25">
        <f t="shared" ca="1" si="22"/>
        <v>2</v>
      </c>
      <c r="EU13" s="25">
        <f t="shared" ca="1" si="22"/>
        <v>2</v>
      </c>
      <c r="EV13" s="25">
        <f t="shared" ca="1" si="22"/>
        <v>2</v>
      </c>
      <c r="EW13" s="25">
        <f t="shared" ca="1" si="22"/>
        <v>2</v>
      </c>
      <c r="EX13" s="25">
        <f t="shared" ca="1" si="22"/>
        <v>2</v>
      </c>
      <c r="EY13" s="25">
        <f t="shared" ca="1" si="22"/>
        <v>2</v>
      </c>
      <c r="EZ13" s="25">
        <f t="shared" ca="1" si="22"/>
        <v>2</v>
      </c>
      <c r="FA13" s="25">
        <f t="shared" ca="1" si="22"/>
        <v>2</v>
      </c>
      <c r="FB13" s="25">
        <f t="shared" ca="1" si="22"/>
        <v>2</v>
      </c>
      <c r="FC13" s="25">
        <f t="shared" ca="1" si="22"/>
        <v>2</v>
      </c>
      <c r="FD13" s="25">
        <f t="shared" ca="1" si="22"/>
        <v>2</v>
      </c>
      <c r="FE13" s="25">
        <f t="shared" ca="1" si="23"/>
        <v>2</v>
      </c>
      <c r="FF13" s="25">
        <f t="shared" ca="1" si="23"/>
        <v>2</v>
      </c>
      <c r="FG13" s="25">
        <f t="shared" ca="1" si="23"/>
        <v>2</v>
      </c>
      <c r="FH13" s="25">
        <f t="shared" ca="1" si="23"/>
        <v>2</v>
      </c>
      <c r="FI13" s="25">
        <f t="shared" ca="1" si="23"/>
        <v>2</v>
      </c>
      <c r="FJ13" s="25">
        <f t="shared" ca="1" si="23"/>
        <v>2</v>
      </c>
      <c r="FK13" s="25">
        <f t="shared" ca="1" si="23"/>
        <v>2</v>
      </c>
    </row>
    <row r="14" spans="2:168" ht="15" customHeight="1">
      <c r="B14" s="170"/>
      <c r="CK14" s="254"/>
      <c r="CL14" s="254"/>
      <c r="CM14" s="254"/>
      <c r="CN14" s="254"/>
      <c r="CO14" s="254"/>
      <c r="CP14" s="254"/>
    </row>
    <row r="15" spans="2:168" ht="15" customHeight="1">
      <c r="C15" s="307" t="s">
        <v>4</v>
      </c>
      <c r="D15" s="227" t="s">
        <v>147</v>
      </c>
      <c r="E15" s="175"/>
      <c r="F15" s="25">
        <f ca="1">IF(OR(F$9="",F$10=""),"",SUM(OFFSET($M15,0,F$4-1,1,F$5-F$4+1)))</f>
        <v>18671.02122166886</v>
      </c>
      <c r="G15" s="25">
        <f t="shared" ref="F15:K24" ca="1" si="24">IF(OR(G$9="",G$10=""),"",SUM(OFFSET($M15,0,G$4-1,1,G$5-G$4+1)))</f>
        <v>178.38805950000111</v>
      </c>
      <c r="H15" s="25">
        <f t="shared" ca="1" si="24"/>
        <v>187.30746247500119</v>
      </c>
      <c r="I15" s="25">
        <f t="shared" ca="1" si="24"/>
        <v>196.67283559875128</v>
      </c>
      <c r="J15" s="25">
        <f t="shared" ca="1" si="24"/>
        <v>206.50647737868886</v>
      </c>
      <c r="K15" s="25">
        <f t="shared" ca="1" si="24"/>
        <v>216.83180124762336</v>
      </c>
      <c r="M15" s="222">
        <v>9.3469699999999989</v>
      </c>
      <c r="N15" s="222">
        <v>15.006700000000002</v>
      </c>
      <c r="O15" s="222">
        <v>12.948859999999998</v>
      </c>
      <c r="P15" s="222">
        <v>15.239389999999998</v>
      </c>
      <c r="Q15" s="222">
        <v>14.68047</v>
      </c>
      <c r="R15" s="222">
        <v>20.746849999999998</v>
      </c>
      <c r="S15" s="222">
        <v>11.510029999999997</v>
      </c>
      <c r="T15" s="222">
        <v>12.276810000000006</v>
      </c>
      <c r="U15" s="222">
        <v>9.1351599999999991</v>
      </c>
      <c r="V15" s="222">
        <v>9.0021499999999985</v>
      </c>
      <c r="W15" s="222">
        <v>20</v>
      </c>
      <c r="X15" s="222">
        <v>18521.127831668859</v>
      </c>
      <c r="Y15" s="222">
        <v>14.865671625000097</v>
      </c>
      <c r="Z15" s="222">
        <v>14.865671625000097</v>
      </c>
      <c r="AA15" s="222">
        <v>14.865671625000097</v>
      </c>
      <c r="AB15" s="222">
        <v>14.865671625000097</v>
      </c>
      <c r="AC15" s="222">
        <v>14.865671625000097</v>
      </c>
      <c r="AD15" s="222">
        <v>14.865671625000097</v>
      </c>
      <c r="AE15" s="222">
        <v>14.865671625000097</v>
      </c>
      <c r="AF15" s="222">
        <v>14.865671625000097</v>
      </c>
      <c r="AG15" s="222">
        <v>14.865671625000097</v>
      </c>
      <c r="AH15" s="222">
        <v>14.865671625000097</v>
      </c>
      <c r="AI15" s="222">
        <v>14.865671625000097</v>
      </c>
      <c r="AJ15" s="222">
        <v>14.865671625000097</v>
      </c>
      <c r="AK15" s="222">
        <v>15.608955206250096</v>
      </c>
      <c r="AL15" s="222">
        <v>15.608955206250096</v>
      </c>
      <c r="AM15" s="222">
        <v>15.608955206250096</v>
      </c>
      <c r="AN15" s="222">
        <v>15.608955206250096</v>
      </c>
      <c r="AO15" s="222">
        <v>15.608955206250096</v>
      </c>
      <c r="AP15" s="222">
        <v>15.608955206250096</v>
      </c>
      <c r="AQ15" s="222">
        <v>15.608955206250096</v>
      </c>
      <c r="AR15" s="222">
        <v>15.608955206250096</v>
      </c>
      <c r="AS15" s="222">
        <v>15.608955206250096</v>
      </c>
      <c r="AT15" s="222">
        <v>15.608955206250096</v>
      </c>
      <c r="AU15" s="222">
        <v>15.608955206250096</v>
      </c>
      <c r="AV15" s="222">
        <v>15.608955206250096</v>
      </c>
      <c r="AW15" s="222">
        <v>16.389402966562603</v>
      </c>
      <c r="AX15" s="222">
        <v>16.389402966562603</v>
      </c>
      <c r="AY15" s="222">
        <v>16.389402966562603</v>
      </c>
      <c r="AZ15" s="222">
        <v>16.389402966562603</v>
      </c>
      <c r="BA15" s="222">
        <v>16.389402966562603</v>
      </c>
      <c r="BB15" s="222">
        <v>16.389402966562603</v>
      </c>
      <c r="BC15" s="222">
        <v>16.389402966562603</v>
      </c>
      <c r="BD15" s="222">
        <v>16.389402966562603</v>
      </c>
      <c r="BE15" s="222">
        <v>16.389402966562603</v>
      </c>
      <c r="BF15" s="222">
        <v>16.389402966562603</v>
      </c>
      <c r="BG15" s="222">
        <v>16.389402966562603</v>
      </c>
      <c r="BH15" s="222">
        <v>16.389402966562603</v>
      </c>
      <c r="BI15" s="222">
        <v>17.208873114890739</v>
      </c>
      <c r="BJ15" s="222">
        <v>17.208873114890739</v>
      </c>
      <c r="BK15" s="222">
        <v>17.208873114890739</v>
      </c>
      <c r="BL15" s="222">
        <v>17.208873114890739</v>
      </c>
      <c r="BM15" s="222">
        <v>17.208873114890739</v>
      </c>
      <c r="BN15" s="222">
        <v>17.208873114890739</v>
      </c>
      <c r="BO15" s="222">
        <v>17.208873114890739</v>
      </c>
      <c r="BP15" s="222">
        <v>17.208873114890739</v>
      </c>
      <c r="BQ15" s="222">
        <v>17.208873114890739</v>
      </c>
      <c r="BR15" s="222">
        <v>17.208873114890739</v>
      </c>
      <c r="BS15" s="222">
        <v>17.208873114890739</v>
      </c>
      <c r="BT15" s="222">
        <v>17.208873114890739</v>
      </c>
      <c r="BU15" s="222">
        <v>18.069316770635275</v>
      </c>
      <c r="BV15" s="222">
        <v>18.069316770635275</v>
      </c>
      <c r="BW15" s="222">
        <v>18.069316770635275</v>
      </c>
      <c r="BX15" s="222">
        <v>18.069316770635275</v>
      </c>
      <c r="BY15" s="222">
        <v>18.069316770635275</v>
      </c>
      <c r="BZ15" s="222">
        <v>18.069316770635275</v>
      </c>
      <c r="CA15" s="222">
        <v>18.069316770635275</v>
      </c>
      <c r="CB15" s="222">
        <v>18.069316770635275</v>
      </c>
      <c r="CC15" s="222">
        <v>18.069316770635275</v>
      </c>
      <c r="CD15" s="222">
        <v>18.069316770635275</v>
      </c>
      <c r="CE15" s="222">
        <v>18.069316770635275</v>
      </c>
      <c r="CF15" s="222">
        <v>18.069316770635275</v>
      </c>
      <c r="CH15" s="285">
        <v>0</v>
      </c>
      <c r="CI15" s="286">
        <v>1</v>
      </c>
      <c r="CK15" s="25">
        <f t="shared" ref="CK15:CP24" ca="1" si="25">IF(OR(CK$9="",CK$10=""),"",SUM(OFFSET($CR15,0,CK$4-1,1,CK$5-CK$4+1)))</f>
        <v>18671.02122166886</v>
      </c>
      <c r="CL15" s="25">
        <f t="shared" ca="1" si="25"/>
        <v>178.38805950000111</v>
      </c>
      <c r="CM15" s="25">
        <f t="shared" ca="1" si="25"/>
        <v>187.30746247500119</v>
      </c>
      <c r="CN15" s="25">
        <f t="shared" ca="1" si="25"/>
        <v>196.67283559875128</v>
      </c>
      <c r="CO15" s="25">
        <f t="shared" ca="1" si="25"/>
        <v>206.50647737868886</v>
      </c>
      <c r="CP15" s="25">
        <f t="shared" ca="1" si="25"/>
        <v>216.83180124762336</v>
      </c>
      <c r="CR15" s="25">
        <f t="shared" ref="CR15:DG24" ca="1" si="26">IF(CR$10="","",IF(CR$7&lt;$CH15,0,$CI15*OFFSET(M15,0,-$CH15)))</f>
        <v>9.3469699999999989</v>
      </c>
      <c r="CS15" s="25">
        <f t="shared" ca="1" si="26"/>
        <v>15.006700000000002</v>
      </c>
      <c r="CT15" s="25">
        <f t="shared" ca="1" si="26"/>
        <v>12.948859999999998</v>
      </c>
      <c r="CU15" s="25">
        <f t="shared" ca="1" si="26"/>
        <v>15.239389999999998</v>
      </c>
      <c r="CV15" s="25">
        <f t="shared" ca="1" si="26"/>
        <v>14.68047</v>
      </c>
      <c r="CW15" s="25">
        <f t="shared" ca="1" si="26"/>
        <v>20.746849999999998</v>
      </c>
      <c r="CX15" s="25">
        <f t="shared" ca="1" si="26"/>
        <v>11.510029999999997</v>
      </c>
      <c r="CY15" s="25">
        <f t="shared" ca="1" si="26"/>
        <v>12.276810000000006</v>
      </c>
      <c r="CZ15" s="25">
        <f t="shared" ca="1" si="26"/>
        <v>9.1351599999999991</v>
      </c>
      <c r="DA15" s="25">
        <f t="shared" ca="1" si="26"/>
        <v>9.0021499999999985</v>
      </c>
      <c r="DB15" s="25">
        <f t="shared" ca="1" si="26"/>
        <v>20</v>
      </c>
      <c r="DC15" s="25">
        <f t="shared" ca="1" si="26"/>
        <v>18521.127831668859</v>
      </c>
      <c r="DD15" s="25">
        <f t="shared" ca="1" si="26"/>
        <v>14.865671625000097</v>
      </c>
      <c r="DE15" s="25">
        <f t="shared" ca="1" si="26"/>
        <v>14.865671625000097</v>
      </c>
      <c r="DF15" s="25">
        <f t="shared" ca="1" si="26"/>
        <v>14.865671625000097</v>
      </c>
      <c r="DG15" s="25">
        <f t="shared" ca="1" si="26"/>
        <v>14.865671625000097</v>
      </c>
      <c r="DH15" s="25">
        <f t="shared" ref="DH15:DW24" ca="1" si="27">IF(DH$10="","",IF(DH$7&lt;$CH15,0,$CI15*OFFSET(AC15,0,-$CH15)))</f>
        <v>14.865671625000097</v>
      </c>
      <c r="DI15" s="25">
        <f t="shared" ca="1" si="27"/>
        <v>14.865671625000097</v>
      </c>
      <c r="DJ15" s="25">
        <f t="shared" ca="1" si="27"/>
        <v>14.865671625000097</v>
      </c>
      <c r="DK15" s="25">
        <f t="shared" ca="1" si="27"/>
        <v>14.865671625000097</v>
      </c>
      <c r="DL15" s="25">
        <f t="shared" ca="1" si="27"/>
        <v>14.865671625000097</v>
      </c>
      <c r="DM15" s="25">
        <f t="shared" ca="1" si="27"/>
        <v>14.865671625000097</v>
      </c>
      <c r="DN15" s="25">
        <f t="shared" ca="1" si="27"/>
        <v>14.865671625000097</v>
      </c>
      <c r="DO15" s="25">
        <f t="shared" ca="1" si="27"/>
        <v>14.865671625000097</v>
      </c>
      <c r="DP15" s="25">
        <f t="shared" ca="1" si="27"/>
        <v>15.608955206250096</v>
      </c>
      <c r="DQ15" s="25">
        <f t="shared" ca="1" si="27"/>
        <v>15.608955206250096</v>
      </c>
      <c r="DR15" s="25">
        <f t="shared" ca="1" si="27"/>
        <v>15.608955206250096</v>
      </c>
      <c r="DS15" s="25">
        <f t="shared" ca="1" si="27"/>
        <v>15.608955206250096</v>
      </c>
      <c r="DT15" s="25">
        <f t="shared" ca="1" si="27"/>
        <v>15.608955206250096</v>
      </c>
      <c r="DU15" s="25">
        <f t="shared" ca="1" si="27"/>
        <v>15.608955206250096</v>
      </c>
      <c r="DV15" s="25">
        <f t="shared" ca="1" si="27"/>
        <v>15.608955206250096</v>
      </c>
      <c r="DW15" s="25">
        <f t="shared" ca="1" si="27"/>
        <v>15.608955206250096</v>
      </c>
      <c r="DX15" s="25">
        <f t="shared" ref="DX15:EM24" ca="1" si="28">IF(DX$10="","",IF(DX$7&lt;$CH15,0,$CI15*OFFSET(AS15,0,-$CH15)))</f>
        <v>15.608955206250096</v>
      </c>
      <c r="DY15" s="25">
        <f t="shared" ca="1" si="28"/>
        <v>15.608955206250096</v>
      </c>
      <c r="DZ15" s="25">
        <f t="shared" ca="1" si="28"/>
        <v>15.608955206250096</v>
      </c>
      <c r="EA15" s="25">
        <f t="shared" ca="1" si="28"/>
        <v>15.608955206250096</v>
      </c>
      <c r="EB15" s="25">
        <f t="shared" ca="1" si="28"/>
        <v>16.389402966562603</v>
      </c>
      <c r="EC15" s="25">
        <f t="shared" ca="1" si="28"/>
        <v>16.389402966562603</v>
      </c>
      <c r="ED15" s="25">
        <f t="shared" ca="1" si="28"/>
        <v>16.389402966562603</v>
      </c>
      <c r="EE15" s="25">
        <f t="shared" ca="1" si="28"/>
        <v>16.389402966562603</v>
      </c>
      <c r="EF15" s="25">
        <f t="shared" ca="1" si="28"/>
        <v>16.389402966562603</v>
      </c>
      <c r="EG15" s="25">
        <f t="shared" ca="1" si="28"/>
        <v>16.389402966562603</v>
      </c>
      <c r="EH15" s="25">
        <f t="shared" ca="1" si="28"/>
        <v>16.389402966562603</v>
      </c>
      <c r="EI15" s="25">
        <f t="shared" ca="1" si="28"/>
        <v>16.389402966562603</v>
      </c>
      <c r="EJ15" s="25">
        <f t="shared" ca="1" si="28"/>
        <v>16.389402966562603</v>
      </c>
      <c r="EK15" s="25">
        <f t="shared" ca="1" si="28"/>
        <v>16.389402966562603</v>
      </c>
      <c r="EL15" s="25">
        <f t="shared" ca="1" si="28"/>
        <v>16.389402966562603</v>
      </c>
      <c r="EM15" s="25">
        <f t="shared" ca="1" si="28"/>
        <v>16.389402966562603</v>
      </c>
      <c r="EN15" s="25">
        <f t="shared" ref="EN15:FC24" ca="1" si="29">IF(EN$10="","",IF(EN$7&lt;$CH15,0,$CI15*OFFSET(BI15,0,-$CH15)))</f>
        <v>17.208873114890739</v>
      </c>
      <c r="EO15" s="25">
        <f t="shared" ca="1" si="29"/>
        <v>17.208873114890739</v>
      </c>
      <c r="EP15" s="25">
        <f t="shared" ca="1" si="29"/>
        <v>17.208873114890739</v>
      </c>
      <c r="EQ15" s="25">
        <f t="shared" ca="1" si="29"/>
        <v>17.208873114890739</v>
      </c>
      <c r="ER15" s="25">
        <f t="shared" ca="1" si="29"/>
        <v>17.208873114890739</v>
      </c>
      <c r="ES15" s="25">
        <f t="shared" ca="1" si="29"/>
        <v>17.208873114890739</v>
      </c>
      <c r="ET15" s="25">
        <f t="shared" ca="1" si="29"/>
        <v>17.208873114890739</v>
      </c>
      <c r="EU15" s="25">
        <f t="shared" ca="1" si="29"/>
        <v>17.208873114890739</v>
      </c>
      <c r="EV15" s="25">
        <f t="shared" ca="1" si="29"/>
        <v>17.208873114890739</v>
      </c>
      <c r="EW15" s="25">
        <f t="shared" ca="1" si="29"/>
        <v>17.208873114890739</v>
      </c>
      <c r="EX15" s="25">
        <f t="shared" ca="1" si="29"/>
        <v>17.208873114890739</v>
      </c>
      <c r="EY15" s="25">
        <f t="shared" ca="1" si="29"/>
        <v>17.208873114890739</v>
      </c>
      <c r="EZ15" s="25">
        <f t="shared" ca="1" si="29"/>
        <v>18.069316770635275</v>
      </c>
      <c r="FA15" s="25">
        <f t="shared" ca="1" si="29"/>
        <v>18.069316770635275</v>
      </c>
      <c r="FB15" s="25">
        <f t="shared" ca="1" si="29"/>
        <v>18.069316770635275</v>
      </c>
      <c r="FC15" s="25">
        <f t="shared" ca="1" si="29"/>
        <v>18.069316770635275</v>
      </c>
      <c r="FD15" s="25">
        <f t="shared" ref="EZ15:FK24" ca="1" si="30">IF(FD$10="","",IF(FD$7&lt;$CH15,0,$CI15*OFFSET(BY15,0,-$CH15)))</f>
        <v>18.069316770635275</v>
      </c>
      <c r="FE15" s="25">
        <f t="shared" ca="1" si="30"/>
        <v>18.069316770635275</v>
      </c>
      <c r="FF15" s="25">
        <f t="shared" ca="1" si="30"/>
        <v>18.069316770635275</v>
      </c>
      <c r="FG15" s="25">
        <f t="shared" ca="1" si="30"/>
        <v>18.069316770635275</v>
      </c>
      <c r="FH15" s="25">
        <f t="shared" ca="1" si="30"/>
        <v>18.069316770635275</v>
      </c>
      <c r="FI15" s="25">
        <f t="shared" ca="1" si="30"/>
        <v>18.069316770635275</v>
      </c>
      <c r="FJ15" s="25">
        <f t="shared" ca="1" si="30"/>
        <v>18.069316770635275</v>
      </c>
      <c r="FK15" s="25">
        <f t="shared" ca="1" si="30"/>
        <v>18.069316770635275</v>
      </c>
    </row>
    <row r="16" spans="2:168" ht="15" customHeight="1">
      <c r="C16" s="307" t="s">
        <v>4</v>
      </c>
      <c r="D16" s="227" t="s">
        <v>148</v>
      </c>
      <c r="E16" s="175"/>
      <c r="F16" s="25">
        <f t="shared" ca="1" si="24"/>
        <v>0</v>
      </c>
      <c r="G16" s="25">
        <f t="shared" ca="1" si="24"/>
        <v>0</v>
      </c>
      <c r="H16" s="25">
        <f t="shared" ca="1" si="24"/>
        <v>0</v>
      </c>
      <c r="I16" s="25">
        <f t="shared" ca="1" si="24"/>
        <v>0</v>
      </c>
      <c r="J16" s="25">
        <f t="shared" ca="1" si="24"/>
        <v>0</v>
      </c>
      <c r="K16" s="25">
        <f t="shared" ca="1" si="24"/>
        <v>0</v>
      </c>
      <c r="M16" s="222">
        <v>0</v>
      </c>
      <c r="N16" s="222">
        <v>0</v>
      </c>
      <c r="O16" s="222">
        <v>0</v>
      </c>
      <c r="P16" s="222">
        <v>0</v>
      </c>
      <c r="Q16" s="222">
        <v>0</v>
      </c>
      <c r="R16" s="222">
        <v>0</v>
      </c>
      <c r="S16" s="222">
        <v>0</v>
      </c>
      <c r="T16" s="222">
        <v>0</v>
      </c>
      <c r="U16" s="222">
        <v>0</v>
      </c>
      <c r="V16" s="222">
        <v>0</v>
      </c>
      <c r="W16" s="222">
        <v>0</v>
      </c>
      <c r="X16" s="222">
        <v>0</v>
      </c>
      <c r="Y16" s="222">
        <v>0</v>
      </c>
      <c r="Z16" s="222">
        <v>0</v>
      </c>
      <c r="AA16" s="222">
        <v>0</v>
      </c>
      <c r="AB16" s="222">
        <v>0</v>
      </c>
      <c r="AC16" s="222">
        <v>0</v>
      </c>
      <c r="AD16" s="222">
        <v>0</v>
      </c>
      <c r="AE16" s="222">
        <v>0</v>
      </c>
      <c r="AF16" s="222">
        <v>0</v>
      </c>
      <c r="AG16" s="222">
        <v>0</v>
      </c>
      <c r="AH16" s="222">
        <v>0</v>
      </c>
      <c r="AI16" s="222">
        <v>0</v>
      </c>
      <c r="AJ16" s="222">
        <v>0</v>
      </c>
      <c r="AK16" s="222">
        <v>0</v>
      </c>
      <c r="AL16" s="222">
        <v>0</v>
      </c>
      <c r="AM16" s="222">
        <v>0</v>
      </c>
      <c r="AN16" s="222">
        <v>0</v>
      </c>
      <c r="AO16" s="222">
        <v>0</v>
      </c>
      <c r="AP16" s="222">
        <v>0</v>
      </c>
      <c r="AQ16" s="222">
        <v>0</v>
      </c>
      <c r="AR16" s="222">
        <v>0</v>
      </c>
      <c r="AS16" s="222">
        <v>0</v>
      </c>
      <c r="AT16" s="222">
        <v>0</v>
      </c>
      <c r="AU16" s="222">
        <v>0</v>
      </c>
      <c r="AV16" s="222">
        <v>0</v>
      </c>
      <c r="AW16" s="222">
        <v>0</v>
      </c>
      <c r="AX16" s="222">
        <v>0</v>
      </c>
      <c r="AY16" s="222">
        <v>0</v>
      </c>
      <c r="AZ16" s="222">
        <v>0</v>
      </c>
      <c r="BA16" s="222">
        <v>0</v>
      </c>
      <c r="BB16" s="222">
        <v>0</v>
      </c>
      <c r="BC16" s="222">
        <v>0</v>
      </c>
      <c r="BD16" s="222">
        <v>0</v>
      </c>
      <c r="BE16" s="222">
        <v>0</v>
      </c>
      <c r="BF16" s="222">
        <v>0</v>
      </c>
      <c r="BG16" s="222">
        <v>0</v>
      </c>
      <c r="BH16" s="222">
        <v>0</v>
      </c>
      <c r="BI16" s="222">
        <v>0</v>
      </c>
      <c r="BJ16" s="222">
        <v>0</v>
      </c>
      <c r="BK16" s="222">
        <v>0</v>
      </c>
      <c r="BL16" s="222">
        <v>0</v>
      </c>
      <c r="BM16" s="222">
        <v>0</v>
      </c>
      <c r="BN16" s="222">
        <v>0</v>
      </c>
      <c r="BO16" s="222">
        <v>0</v>
      </c>
      <c r="BP16" s="222">
        <v>0</v>
      </c>
      <c r="BQ16" s="222">
        <v>0</v>
      </c>
      <c r="BR16" s="222">
        <v>0</v>
      </c>
      <c r="BS16" s="222">
        <v>0</v>
      </c>
      <c r="BT16" s="222">
        <v>0</v>
      </c>
      <c r="BU16" s="222">
        <v>0</v>
      </c>
      <c r="BV16" s="222">
        <v>0</v>
      </c>
      <c r="BW16" s="222">
        <v>0</v>
      </c>
      <c r="BX16" s="222">
        <v>0</v>
      </c>
      <c r="BY16" s="222">
        <v>0</v>
      </c>
      <c r="BZ16" s="222">
        <v>0</v>
      </c>
      <c r="CA16" s="222">
        <v>0</v>
      </c>
      <c r="CB16" s="222">
        <v>0</v>
      </c>
      <c r="CC16" s="222">
        <v>0</v>
      </c>
      <c r="CD16" s="222">
        <v>0</v>
      </c>
      <c r="CE16" s="222">
        <v>0</v>
      </c>
      <c r="CF16" s="222">
        <v>0</v>
      </c>
      <c r="CH16" s="285">
        <v>0</v>
      </c>
      <c r="CI16" s="286">
        <v>0</v>
      </c>
      <c r="CK16" s="25">
        <f t="shared" ca="1" si="25"/>
        <v>0</v>
      </c>
      <c r="CL16" s="25">
        <f t="shared" ca="1" si="25"/>
        <v>0</v>
      </c>
      <c r="CM16" s="25">
        <f t="shared" ca="1" si="25"/>
        <v>0</v>
      </c>
      <c r="CN16" s="25">
        <f t="shared" ca="1" si="25"/>
        <v>0</v>
      </c>
      <c r="CO16" s="25">
        <f t="shared" ca="1" si="25"/>
        <v>0</v>
      </c>
      <c r="CP16" s="25">
        <f t="shared" ca="1" si="25"/>
        <v>0</v>
      </c>
      <c r="CR16" s="25">
        <f t="shared" ca="1" si="26"/>
        <v>0</v>
      </c>
      <c r="CS16" s="25">
        <f t="shared" ca="1" si="26"/>
        <v>0</v>
      </c>
      <c r="CT16" s="25">
        <f t="shared" ca="1" si="26"/>
        <v>0</v>
      </c>
      <c r="CU16" s="25">
        <f t="shared" ca="1" si="26"/>
        <v>0</v>
      </c>
      <c r="CV16" s="25">
        <f t="shared" ca="1" si="26"/>
        <v>0</v>
      </c>
      <c r="CW16" s="25">
        <f t="shared" ca="1" si="26"/>
        <v>0</v>
      </c>
      <c r="CX16" s="25">
        <f t="shared" ca="1" si="26"/>
        <v>0</v>
      </c>
      <c r="CY16" s="25">
        <f t="shared" ca="1" si="26"/>
        <v>0</v>
      </c>
      <c r="CZ16" s="25">
        <f t="shared" ca="1" si="26"/>
        <v>0</v>
      </c>
      <c r="DA16" s="25">
        <f t="shared" ca="1" si="26"/>
        <v>0</v>
      </c>
      <c r="DB16" s="25">
        <f t="shared" ca="1" si="26"/>
        <v>0</v>
      </c>
      <c r="DC16" s="25">
        <f t="shared" ca="1" si="26"/>
        <v>0</v>
      </c>
      <c r="DD16" s="25">
        <f t="shared" ca="1" si="26"/>
        <v>0</v>
      </c>
      <c r="DE16" s="25">
        <f t="shared" ca="1" si="26"/>
        <v>0</v>
      </c>
      <c r="DF16" s="25">
        <f t="shared" ca="1" si="26"/>
        <v>0</v>
      </c>
      <c r="DG16" s="25">
        <f t="shared" ca="1" si="26"/>
        <v>0</v>
      </c>
      <c r="DH16" s="25">
        <f t="shared" ca="1" si="27"/>
        <v>0</v>
      </c>
      <c r="DI16" s="25">
        <f t="shared" ca="1" si="27"/>
        <v>0</v>
      </c>
      <c r="DJ16" s="25">
        <f t="shared" ca="1" si="27"/>
        <v>0</v>
      </c>
      <c r="DK16" s="25">
        <f t="shared" ca="1" si="27"/>
        <v>0</v>
      </c>
      <c r="DL16" s="25">
        <f t="shared" ca="1" si="27"/>
        <v>0</v>
      </c>
      <c r="DM16" s="25">
        <f t="shared" ca="1" si="27"/>
        <v>0</v>
      </c>
      <c r="DN16" s="25">
        <f t="shared" ca="1" si="27"/>
        <v>0</v>
      </c>
      <c r="DO16" s="25">
        <f t="shared" ca="1" si="27"/>
        <v>0</v>
      </c>
      <c r="DP16" s="25">
        <f t="shared" ca="1" si="27"/>
        <v>0</v>
      </c>
      <c r="DQ16" s="25">
        <f t="shared" ca="1" si="27"/>
        <v>0</v>
      </c>
      <c r="DR16" s="25">
        <f t="shared" ca="1" si="27"/>
        <v>0</v>
      </c>
      <c r="DS16" s="25">
        <f t="shared" ca="1" si="27"/>
        <v>0</v>
      </c>
      <c r="DT16" s="25">
        <f t="shared" ca="1" si="27"/>
        <v>0</v>
      </c>
      <c r="DU16" s="25">
        <f t="shared" ca="1" si="27"/>
        <v>0</v>
      </c>
      <c r="DV16" s="25">
        <f t="shared" ca="1" si="27"/>
        <v>0</v>
      </c>
      <c r="DW16" s="25">
        <f t="shared" ca="1" si="27"/>
        <v>0</v>
      </c>
      <c r="DX16" s="25">
        <f t="shared" ca="1" si="28"/>
        <v>0</v>
      </c>
      <c r="DY16" s="25">
        <f t="shared" ca="1" si="28"/>
        <v>0</v>
      </c>
      <c r="DZ16" s="25">
        <f t="shared" ca="1" si="28"/>
        <v>0</v>
      </c>
      <c r="EA16" s="25">
        <f t="shared" ca="1" si="28"/>
        <v>0</v>
      </c>
      <c r="EB16" s="25">
        <f t="shared" ca="1" si="28"/>
        <v>0</v>
      </c>
      <c r="EC16" s="25">
        <f t="shared" ca="1" si="28"/>
        <v>0</v>
      </c>
      <c r="ED16" s="25">
        <f t="shared" ca="1" si="28"/>
        <v>0</v>
      </c>
      <c r="EE16" s="25">
        <f t="shared" ca="1" si="28"/>
        <v>0</v>
      </c>
      <c r="EF16" s="25">
        <f t="shared" ca="1" si="28"/>
        <v>0</v>
      </c>
      <c r="EG16" s="25">
        <f t="shared" ca="1" si="28"/>
        <v>0</v>
      </c>
      <c r="EH16" s="25">
        <f t="shared" ca="1" si="28"/>
        <v>0</v>
      </c>
      <c r="EI16" s="25">
        <f t="shared" ca="1" si="28"/>
        <v>0</v>
      </c>
      <c r="EJ16" s="25">
        <f t="shared" ca="1" si="28"/>
        <v>0</v>
      </c>
      <c r="EK16" s="25">
        <f t="shared" ca="1" si="28"/>
        <v>0</v>
      </c>
      <c r="EL16" s="25">
        <f t="shared" ca="1" si="28"/>
        <v>0</v>
      </c>
      <c r="EM16" s="25">
        <f t="shared" ca="1" si="28"/>
        <v>0</v>
      </c>
      <c r="EN16" s="25">
        <f t="shared" ca="1" si="29"/>
        <v>0</v>
      </c>
      <c r="EO16" s="25">
        <f t="shared" ca="1" si="29"/>
        <v>0</v>
      </c>
      <c r="EP16" s="25">
        <f t="shared" ca="1" si="29"/>
        <v>0</v>
      </c>
      <c r="EQ16" s="25">
        <f t="shared" ca="1" si="29"/>
        <v>0</v>
      </c>
      <c r="ER16" s="25">
        <f t="shared" ca="1" si="29"/>
        <v>0</v>
      </c>
      <c r="ES16" s="25">
        <f t="shared" ca="1" si="29"/>
        <v>0</v>
      </c>
      <c r="ET16" s="25">
        <f t="shared" ca="1" si="29"/>
        <v>0</v>
      </c>
      <c r="EU16" s="25">
        <f t="shared" ca="1" si="29"/>
        <v>0</v>
      </c>
      <c r="EV16" s="25">
        <f t="shared" ca="1" si="29"/>
        <v>0</v>
      </c>
      <c r="EW16" s="25">
        <f t="shared" ca="1" si="29"/>
        <v>0</v>
      </c>
      <c r="EX16" s="25">
        <f t="shared" ca="1" si="29"/>
        <v>0</v>
      </c>
      <c r="EY16" s="25">
        <f t="shared" ca="1" si="29"/>
        <v>0</v>
      </c>
      <c r="EZ16" s="25">
        <f t="shared" ca="1" si="30"/>
        <v>0</v>
      </c>
      <c r="FA16" s="25">
        <f t="shared" ca="1" si="30"/>
        <v>0</v>
      </c>
      <c r="FB16" s="25">
        <f t="shared" ca="1" si="30"/>
        <v>0</v>
      </c>
      <c r="FC16" s="25">
        <f t="shared" ca="1" si="30"/>
        <v>0</v>
      </c>
      <c r="FD16" s="25">
        <f t="shared" ca="1" si="30"/>
        <v>0</v>
      </c>
      <c r="FE16" s="25">
        <f t="shared" ca="1" si="30"/>
        <v>0</v>
      </c>
      <c r="FF16" s="25">
        <f t="shared" ca="1" si="30"/>
        <v>0</v>
      </c>
      <c r="FG16" s="25">
        <f t="shared" ca="1" si="30"/>
        <v>0</v>
      </c>
      <c r="FH16" s="25">
        <f t="shared" ca="1" si="30"/>
        <v>0</v>
      </c>
      <c r="FI16" s="25">
        <f t="shared" ca="1" si="30"/>
        <v>0</v>
      </c>
      <c r="FJ16" s="25">
        <f t="shared" ca="1" si="30"/>
        <v>0</v>
      </c>
      <c r="FK16" s="25">
        <f t="shared" ca="1" si="30"/>
        <v>0</v>
      </c>
    </row>
    <row r="17" spans="1:167" ht="15" customHeight="1">
      <c r="C17" s="307" t="s">
        <v>4</v>
      </c>
      <c r="D17" s="227" t="s">
        <v>149</v>
      </c>
      <c r="E17" s="175"/>
      <c r="F17" s="25">
        <f t="shared" ca="1" si="24"/>
        <v>-179.96115</v>
      </c>
      <c r="G17" s="25">
        <f t="shared" ca="1" si="24"/>
        <v>0</v>
      </c>
      <c r="H17" s="25">
        <f t="shared" ca="1" si="24"/>
        <v>0</v>
      </c>
      <c r="I17" s="25">
        <f t="shared" ca="1" si="24"/>
        <v>0</v>
      </c>
      <c r="J17" s="25">
        <f t="shared" ca="1" si="24"/>
        <v>0</v>
      </c>
      <c r="K17" s="25">
        <f t="shared" ca="1" si="24"/>
        <v>0</v>
      </c>
      <c r="M17" s="222">
        <v>0</v>
      </c>
      <c r="N17" s="222">
        <v>0</v>
      </c>
      <c r="O17" s="222">
        <v>0</v>
      </c>
      <c r="P17" s="222">
        <v>0</v>
      </c>
      <c r="Q17" s="222">
        <v>0</v>
      </c>
      <c r="R17" s="222">
        <v>-179.96115</v>
      </c>
      <c r="S17" s="222">
        <v>0</v>
      </c>
      <c r="T17" s="222">
        <v>0</v>
      </c>
      <c r="U17" s="222">
        <v>0</v>
      </c>
      <c r="V17" s="222">
        <v>0</v>
      </c>
      <c r="W17" s="222">
        <v>0</v>
      </c>
      <c r="X17" s="222">
        <v>0</v>
      </c>
      <c r="Y17" s="222">
        <v>0</v>
      </c>
      <c r="Z17" s="222">
        <v>0</v>
      </c>
      <c r="AA17" s="222">
        <v>0</v>
      </c>
      <c r="AB17" s="222">
        <v>0</v>
      </c>
      <c r="AC17" s="222">
        <v>0</v>
      </c>
      <c r="AD17" s="222">
        <v>0</v>
      </c>
      <c r="AE17" s="222">
        <v>0</v>
      </c>
      <c r="AF17" s="222">
        <v>0</v>
      </c>
      <c r="AG17" s="222">
        <v>0</v>
      </c>
      <c r="AH17" s="222">
        <v>0</v>
      </c>
      <c r="AI17" s="222">
        <v>0</v>
      </c>
      <c r="AJ17" s="222">
        <v>0</v>
      </c>
      <c r="AK17" s="222">
        <v>0</v>
      </c>
      <c r="AL17" s="222">
        <v>0</v>
      </c>
      <c r="AM17" s="222">
        <v>0</v>
      </c>
      <c r="AN17" s="222">
        <v>0</v>
      </c>
      <c r="AO17" s="222">
        <v>0</v>
      </c>
      <c r="AP17" s="222">
        <v>0</v>
      </c>
      <c r="AQ17" s="222">
        <v>0</v>
      </c>
      <c r="AR17" s="222">
        <v>0</v>
      </c>
      <c r="AS17" s="222">
        <v>0</v>
      </c>
      <c r="AT17" s="222">
        <v>0</v>
      </c>
      <c r="AU17" s="222">
        <v>0</v>
      </c>
      <c r="AV17" s="222">
        <v>0</v>
      </c>
      <c r="AW17" s="222">
        <v>0</v>
      </c>
      <c r="AX17" s="222">
        <v>0</v>
      </c>
      <c r="AY17" s="222">
        <v>0</v>
      </c>
      <c r="AZ17" s="222">
        <v>0</v>
      </c>
      <c r="BA17" s="222">
        <v>0</v>
      </c>
      <c r="BB17" s="222">
        <v>0</v>
      </c>
      <c r="BC17" s="222">
        <v>0</v>
      </c>
      <c r="BD17" s="222">
        <v>0</v>
      </c>
      <c r="BE17" s="222">
        <v>0</v>
      </c>
      <c r="BF17" s="222">
        <v>0</v>
      </c>
      <c r="BG17" s="222">
        <v>0</v>
      </c>
      <c r="BH17" s="222">
        <v>0</v>
      </c>
      <c r="BI17" s="222">
        <v>0</v>
      </c>
      <c r="BJ17" s="222">
        <v>0</v>
      </c>
      <c r="BK17" s="222">
        <v>0</v>
      </c>
      <c r="BL17" s="222">
        <v>0</v>
      </c>
      <c r="BM17" s="222">
        <v>0</v>
      </c>
      <c r="BN17" s="222">
        <v>0</v>
      </c>
      <c r="BO17" s="222">
        <v>0</v>
      </c>
      <c r="BP17" s="222">
        <v>0</v>
      </c>
      <c r="BQ17" s="222">
        <v>0</v>
      </c>
      <c r="BR17" s="222">
        <v>0</v>
      </c>
      <c r="BS17" s="222">
        <v>0</v>
      </c>
      <c r="BT17" s="222">
        <v>0</v>
      </c>
      <c r="BU17" s="222">
        <v>0</v>
      </c>
      <c r="BV17" s="222">
        <v>0</v>
      </c>
      <c r="BW17" s="222">
        <v>0</v>
      </c>
      <c r="BX17" s="222">
        <v>0</v>
      </c>
      <c r="BY17" s="222">
        <v>0</v>
      </c>
      <c r="BZ17" s="222">
        <v>0</v>
      </c>
      <c r="CA17" s="222">
        <v>0</v>
      </c>
      <c r="CB17" s="222">
        <v>0</v>
      </c>
      <c r="CC17" s="222">
        <v>0</v>
      </c>
      <c r="CD17" s="222">
        <v>0</v>
      </c>
      <c r="CE17" s="222">
        <v>0</v>
      </c>
      <c r="CF17" s="222">
        <v>0</v>
      </c>
      <c r="CH17" s="285">
        <v>0</v>
      </c>
      <c r="CI17" s="286">
        <v>0</v>
      </c>
      <c r="CK17" s="25">
        <f t="shared" ca="1" si="25"/>
        <v>0</v>
      </c>
      <c r="CL17" s="25">
        <f t="shared" ca="1" si="25"/>
        <v>0</v>
      </c>
      <c r="CM17" s="25">
        <f t="shared" ca="1" si="25"/>
        <v>0</v>
      </c>
      <c r="CN17" s="25">
        <f t="shared" ca="1" si="25"/>
        <v>0</v>
      </c>
      <c r="CO17" s="25">
        <f t="shared" ca="1" si="25"/>
        <v>0</v>
      </c>
      <c r="CP17" s="25">
        <f t="shared" ca="1" si="25"/>
        <v>0</v>
      </c>
      <c r="CR17" s="25">
        <f t="shared" ca="1" si="26"/>
        <v>0</v>
      </c>
      <c r="CS17" s="25">
        <f t="shared" ca="1" si="26"/>
        <v>0</v>
      </c>
      <c r="CT17" s="25">
        <f t="shared" ca="1" si="26"/>
        <v>0</v>
      </c>
      <c r="CU17" s="25">
        <f t="shared" ca="1" si="26"/>
        <v>0</v>
      </c>
      <c r="CV17" s="25">
        <f t="shared" ca="1" si="26"/>
        <v>0</v>
      </c>
      <c r="CW17" s="25">
        <f t="shared" ca="1" si="26"/>
        <v>0</v>
      </c>
      <c r="CX17" s="25">
        <f t="shared" ca="1" si="26"/>
        <v>0</v>
      </c>
      <c r="CY17" s="25">
        <f t="shared" ca="1" si="26"/>
        <v>0</v>
      </c>
      <c r="CZ17" s="25">
        <f t="shared" ca="1" si="26"/>
        <v>0</v>
      </c>
      <c r="DA17" s="25">
        <f t="shared" ca="1" si="26"/>
        <v>0</v>
      </c>
      <c r="DB17" s="25">
        <f t="shared" ca="1" si="26"/>
        <v>0</v>
      </c>
      <c r="DC17" s="25">
        <f t="shared" ca="1" si="26"/>
        <v>0</v>
      </c>
      <c r="DD17" s="25">
        <f t="shared" ca="1" si="26"/>
        <v>0</v>
      </c>
      <c r="DE17" s="25">
        <f t="shared" ca="1" si="26"/>
        <v>0</v>
      </c>
      <c r="DF17" s="25">
        <f t="shared" ca="1" si="26"/>
        <v>0</v>
      </c>
      <c r="DG17" s="25">
        <f t="shared" ca="1" si="26"/>
        <v>0</v>
      </c>
      <c r="DH17" s="25">
        <f t="shared" ca="1" si="27"/>
        <v>0</v>
      </c>
      <c r="DI17" s="25">
        <f t="shared" ca="1" si="27"/>
        <v>0</v>
      </c>
      <c r="DJ17" s="25">
        <f t="shared" ca="1" si="27"/>
        <v>0</v>
      </c>
      <c r="DK17" s="25">
        <f t="shared" ca="1" si="27"/>
        <v>0</v>
      </c>
      <c r="DL17" s="25">
        <f t="shared" ca="1" si="27"/>
        <v>0</v>
      </c>
      <c r="DM17" s="25">
        <f t="shared" ca="1" si="27"/>
        <v>0</v>
      </c>
      <c r="DN17" s="25">
        <f t="shared" ca="1" si="27"/>
        <v>0</v>
      </c>
      <c r="DO17" s="25">
        <f t="shared" ca="1" si="27"/>
        <v>0</v>
      </c>
      <c r="DP17" s="25">
        <f t="shared" ca="1" si="27"/>
        <v>0</v>
      </c>
      <c r="DQ17" s="25">
        <f t="shared" ca="1" si="27"/>
        <v>0</v>
      </c>
      <c r="DR17" s="25">
        <f t="shared" ca="1" si="27"/>
        <v>0</v>
      </c>
      <c r="DS17" s="25">
        <f t="shared" ca="1" si="27"/>
        <v>0</v>
      </c>
      <c r="DT17" s="25">
        <f t="shared" ca="1" si="27"/>
        <v>0</v>
      </c>
      <c r="DU17" s="25">
        <f t="shared" ca="1" si="27"/>
        <v>0</v>
      </c>
      <c r="DV17" s="25">
        <f t="shared" ca="1" si="27"/>
        <v>0</v>
      </c>
      <c r="DW17" s="25">
        <f t="shared" ca="1" si="27"/>
        <v>0</v>
      </c>
      <c r="DX17" s="25">
        <f t="shared" ca="1" si="28"/>
        <v>0</v>
      </c>
      <c r="DY17" s="25">
        <f t="shared" ca="1" si="28"/>
        <v>0</v>
      </c>
      <c r="DZ17" s="25">
        <f t="shared" ca="1" si="28"/>
        <v>0</v>
      </c>
      <c r="EA17" s="25">
        <f t="shared" ca="1" si="28"/>
        <v>0</v>
      </c>
      <c r="EB17" s="25">
        <f t="shared" ca="1" si="28"/>
        <v>0</v>
      </c>
      <c r="EC17" s="25">
        <f t="shared" ca="1" si="28"/>
        <v>0</v>
      </c>
      <c r="ED17" s="25">
        <f t="shared" ca="1" si="28"/>
        <v>0</v>
      </c>
      <c r="EE17" s="25">
        <f t="shared" ca="1" si="28"/>
        <v>0</v>
      </c>
      <c r="EF17" s="25">
        <f t="shared" ca="1" si="28"/>
        <v>0</v>
      </c>
      <c r="EG17" s="25">
        <f t="shared" ca="1" si="28"/>
        <v>0</v>
      </c>
      <c r="EH17" s="25">
        <f t="shared" ca="1" si="28"/>
        <v>0</v>
      </c>
      <c r="EI17" s="25">
        <f t="shared" ca="1" si="28"/>
        <v>0</v>
      </c>
      <c r="EJ17" s="25">
        <f t="shared" ca="1" si="28"/>
        <v>0</v>
      </c>
      <c r="EK17" s="25">
        <f t="shared" ca="1" si="28"/>
        <v>0</v>
      </c>
      <c r="EL17" s="25">
        <f t="shared" ca="1" si="28"/>
        <v>0</v>
      </c>
      <c r="EM17" s="25">
        <f t="shared" ca="1" si="28"/>
        <v>0</v>
      </c>
      <c r="EN17" s="25">
        <f t="shared" ca="1" si="29"/>
        <v>0</v>
      </c>
      <c r="EO17" s="25">
        <f t="shared" ca="1" si="29"/>
        <v>0</v>
      </c>
      <c r="EP17" s="25">
        <f t="shared" ca="1" si="29"/>
        <v>0</v>
      </c>
      <c r="EQ17" s="25">
        <f t="shared" ca="1" si="29"/>
        <v>0</v>
      </c>
      <c r="ER17" s="25">
        <f t="shared" ca="1" si="29"/>
        <v>0</v>
      </c>
      <c r="ES17" s="25">
        <f t="shared" ca="1" si="29"/>
        <v>0</v>
      </c>
      <c r="ET17" s="25">
        <f t="shared" ca="1" si="29"/>
        <v>0</v>
      </c>
      <c r="EU17" s="25">
        <f t="shared" ca="1" si="29"/>
        <v>0</v>
      </c>
      <c r="EV17" s="25">
        <f t="shared" ca="1" si="29"/>
        <v>0</v>
      </c>
      <c r="EW17" s="25">
        <f t="shared" ca="1" si="29"/>
        <v>0</v>
      </c>
      <c r="EX17" s="25">
        <f t="shared" ca="1" si="29"/>
        <v>0</v>
      </c>
      <c r="EY17" s="25">
        <f t="shared" ca="1" si="29"/>
        <v>0</v>
      </c>
      <c r="EZ17" s="25">
        <f t="shared" ca="1" si="30"/>
        <v>0</v>
      </c>
      <c r="FA17" s="25">
        <f t="shared" ca="1" si="30"/>
        <v>0</v>
      </c>
      <c r="FB17" s="25">
        <f t="shared" ca="1" si="30"/>
        <v>0</v>
      </c>
      <c r="FC17" s="25">
        <f t="shared" ca="1" si="30"/>
        <v>0</v>
      </c>
      <c r="FD17" s="25">
        <f t="shared" ca="1" si="30"/>
        <v>0</v>
      </c>
      <c r="FE17" s="25">
        <f t="shared" ca="1" si="30"/>
        <v>0</v>
      </c>
      <c r="FF17" s="25">
        <f t="shared" ca="1" si="30"/>
        <v>0</v>
      </c>
      <c r="FG17" s="25">
        <f t="shared" ca="1" si="30"/>
        <v>0</v>
      </c>
      <c r="FH17" s="25">
        <f t="shared" ca="1" si="30"/>
        <v>0</v>
      </c>
      <c r="FI17" s="25">
        <f t="shared" ca="1" si="30"/>
        <v>0</v>
      </c>
      <c r="FJ17" s="25">
        <f t="shared" ca="1" si="30"/>
        <v>0</v>
      </c>
      <c r="FK17" s="25">
        <f t="shared" ca="1" si="30"/>
        <v>0</v>
      </c>
    </row>
    <row r="18" spans="1:167" ht="15" customHeight="1">
      <c r="C18" s="307" t="s">
        <v>4</v>
      </c>
      <c r="D18" s="227" t="s">
        <v>150</v>
      </c>
      <c r="E18" s="175"/>
      <c r="F18" s="25">
        <f t="shared" ca="1" si="24"/>
        <v>0</v>
      </c>
      <c r="G18" s="25">
        <f t="shared" ca="1" si="24"/>
        <v>0</v>
      </c>
      <c r="H18" s="25">
        <f t="shared" ca="1" si="24"/>
        <v>0</v>
      </c>
      <c r="I18" s="25">
        <f t="shared" ca="1" si="24"/>
        <v>0</v>
      </c>
      <c r="J18" s="25">
        <f t="shared" ca="1" si="24"/>
        <v>0</v>
      </c>
      <c r="K18" s="25">
        <f t="shared" ca="1" si="24"/>
        <v>0</v>
      </c>
      <c r="M18" s="222">
        <v>0</v>
      </c>
      <c r="N18" s="222">
        <v>0</v>
      </c>
      <c r="O18" s="222">
        <v>0</v>
      </c>
      <c r="P18" s="222">
        <v>0</v>
      </c>
      <c r="Q18" s="222">
        <v>0</v>
      </c>
      <c r="R18" s="222">
        <v>0</v>
      </c>
      <c r="S18" s="222">
        <v>0</v>
      </c>
      <c r="T18" s="222">
        <v>0</v>
      </c>
      <c r="U18" s="222">
        <v>0</v>
      </c>
      <c r="V18" s="222">
        <v>0</v>
      </c>
      <c r="W18" s="222">
        <v>0</v>
      </c>
      <c r="X18" s="222">
        <v>0</v>
      </c>
      <c r="Y18" s="222">
        <v>0</v>
      </c>
      <c r="Z18" s="222">
        <v>0</v>
      </c>
      <c r="AA18" s="222">
        <v>0</v>
      </c>
      <c r="AB18" s="222">
        <v>0</v>
      </c>
      <c r="AC18" s="222">
        <v>0</v>
      </c>
      <c r="AD18" s="222">
        <v>0</v>
      </c>
      <c r="AE18" s="222">
        <v>0</v>
      </c>
      <c r="AF18" s="222">
        <v>0</v>
      </c>
      <c r="AG18" s="222">
        <v>0</v>
      </c>
      <c r="AH18" s="222">
        <v>0</v>
      </c>
      <c r="AI18" s="222">
        <v>0</v>
      </c>
      <c r="AJ18" s="222">
        <v>0</v>
      </c>
      <c r="AK18" s="222">
        <v>0</v>
      </c>
      <c r="AL18" s="222">
        <v>0</v>
      </c>
      <c r="AM18" s="222">
        <v>0</v>
      </c>
      <c r="AN18" s="222">
        <v>0</v>
      </c>
      <c r="AO18" s="222">
        <v>0</v>
      </c>
      <c r="AP18" s="222">
        <v>0</v>
      </c>
      <c r="AQ18" s="222">
        <v>0</v>
      </c>
      <c r="AR18" s="222">
        <v>0</v>
      </c>
      <c r="AS18" s="222">
        <v>0</v>
      </c>
      <c r="AT18" s="222">
        <v>0</v>
      </c>
      <c r="AU18" s="222">
        <v>0</v>
      </c>
      <c r="AV18" s="222">
        <v>0</v>
      </c>
      <c r="AW18" s="222">
        <v>0</v>
      </c>
      <c r="AX18" s="222">
        <v>0</v>
      </c>
      <c r="AY18" s="222">
        <v>0</v>
      </c>
      <c r="AZ18" s="222">
        <v>0</v>
      </c>
      <c r="BA18" s="222">
        <v>0</v>
      </c>
      <c r="BB18" s="222">
        <v>0</v>
      </c>
      <c r="BC18" s="222">
        <v>0</v>
      </c>
      <c r="BD18" s="222">
        <v>0</v>
      </c>
      <c r="BE18" s="222">
        <v>0</v>
      </c>
      <c r="BF18" s="222">
        <v>0</v>
      </c>
      <c r="BG18" s="222">
        <v>0</v>
      </c>
      <c r="BH18" s="222">
        <v>0</v>
      </c>
      <c r="BI18" s="222">
        <v>0</v>
      </c>
      <c r="BJ18" s="222">
        <v>0</v>
      </c>
      <c r="BK18" s="222">
        <v>0</v>
      </c>
      <c r="BL18" s="222">
        <v>0</v>
      </c>
      <c r="BM18" s="222">
        <v>0</v>
      </c>
      <c r="BN18" s="222">
        <v>0</v>
      </c>
      <c r="BO18" s="222">
        <v>0</v>
      </c>
      <c r="BP18" s="222">
        <v>0</v>
      </c>
      <c r="BQ18" s="222">
        <v>0</v>
      </c>
      <c r="BR18" s="222">
        <v>0</v>
      </c>
      <c r="BS18" s="222">
        <v>0</v>
      </c>
      <c r="BT18" s="222">
        <v>0</v>
      </c>
      <c r="BU18" s="222">
        <v>0</v>
      </c>
      <c r="BV18" s="222">
        <v>0</v>
      </c>
      <c r="BW18" s="222">
        <v>0</v>
      </c>
      <c r="BX18" s="222">
        <v>0</v>
      </c>
      <c r="BY18" s="222">
        <v>0</v>
      </c>
      <c r="BZ18" s="222">
        <v>0</v>
      </c>
      <c r="CA18" s="222">
        <v>0</v>
      </c>
      <c r="CB18" s="222">
        <v>0</v>
      </c>
      <c r="CC18" s="222">
        <v>0</v>
      </c>
      <c r="CD18" s="222">
        <v>0</v>
      </c>
      <c r="CE18" s="222">
        <v>0</v>
      </c>
      <c r="CF18" s="222">
        <v>0</v>
      </c>
      <c r="CH18" s="285">
        <v>0</v>
      </c>
      <c r="CI18" s="286">
        <v>0</v>
      </c>
      <c r="CK18" s="25">
        <f t="shared" ca="1" si="25"/>
        <v>0</v>
      </c>
      <c r="CL18" s="25">
        <f t="shared" ca="1" si="25"/>
        <v>0</v>
      </c>
      <c r="CM18" s="25">
        <f t="shared" ca="1" si="25"/>
        <v>0</v>
      </c>
      <c r="CN18" s="25">
        <f t="shared" ca="1" si="25"/>
        <v>0</v>
      </c>
      <c r="CO18" s="25">
        <f t="shared" ca="1" si="25"/>
        <v>0</v>
      </c>
      <c r="CP18" s="25">
        <f t="shared" ca="1" si="25"/>
        <v>0</v>
      </c>
      <c r="CR18" s="25">
        <f t="shared" ca="1" si="26"/>
        <v>0</v>
      </c>
      <c r="CS18" s="25">
        <f t="shared" ca="1" si="26"/>
        <v>0</v>
      </c>
      <c r="CT18" s="25">
        <f t="shared" ca="1" si="26"/>
        <v>0</v>
      </c>
      <c r="CU18" s="25">
        <f t="shared" ca="1" si="26"/>
        <v>0</v>
      </c>
      <c r="CV18" s="25">
        <f t="shared" ca="1" si="26"/>
        <v>0</v>
      </c>
      <c r="CW18" s="25">
        <f t="shared" ca="1" si="26"/>
        <v>0</v>
      </c>
      <c r="CX18" s="25">
        <f t="shared" ca="1" si="26"/>
        <v>0</v>
      </c>
      <c r="CY18" s="25">
        <f t="shared" ca="1" si="26"/>
        <v>0</v>
      </c>
      <c r="CZ18" s="25">
        <f t="shared" ca="1" si="26"/>
        <v>0</v>
      </c>
      <c r="DA18" s="25">
        <f t="shared" ca="1" si="26"/>
        <v>0</v>
      </c>
      <c r="DB18" s="25">
        <f t="shared" ca="1" si="26"/>
        <v>0</v>
      </c>
      <c r="DC18" s="25">
        <f t="shared" ca="1" si="26"/>
        <v>0</v>
      </c>
      <c r="DD18" s="25">
        <f t="shared" ca="1" si="26"/>
        <v>0</v>
      </c>
      <c r="DE18" s="25">
        <f t="shared" ca="1" si="26"/>
        <v>0</v>
      </c>
      <c r="DF18" s="25">
        <f t="shared" ca="1" si="26"/>
        <v>0</v>
      </c>
      <c r="DG18" s="25">
        <f t="shared" ca="1" si="26"/>
        <v>0</v>
      </c>
      <c r="DH18" s="25">
        <f t="shared" ca="1" si="27"/>
        <v>0</v>
      </c>
      <c r="DI18" s="25">
        <f t="shared" ca="1" si="27"/>
        <v>0</v>
      </c>
      <c r="DJ18" s="25">
        <f t="shared" ca="1" si="27"/>
        <v>0</v>
      </c>
      <c r="DK18" s="25">
        <f t="shared" ca="1" si="27"/>
        <v>0</v>
      </c>
      <c r="DL18" s="25">
        <f t="shared" ca="1" si="27"/>
        <v>0</v>
      </c>
      <c r="DM18" s="25">
        <f t="shared" ca="1" si="27"/>
        <v>0</v>
      </c>
      <c r="DN18" s="25">
        <f t="shared" ca="1" si="27"/>
        <v>0</v>
      </c>
      <c r="DO18" s="25">
        <f t="shared" ca="1" si="27"/>
        <v>0</v>
      </c>
      <c r="DP18" s="25">
        <f t="shared" ca="1" si="27"/>
        <v>0</v>
      </c>
      <c r="DQ18" s="25">
        <f t="shared" ca="1" si="27"/>
        <v>0</v>
      </c>
      <c r="DR18" s="25">
        <f t="shared" ca="1" si="27"/>
        <v>0</v>
      </c>
      <c r="DS18" s="25">
        <f t="shared" ca="1" si="27"/>
        <v>0</v>
      </c>
      <c r="DT18" s="25">
        <f t="shared" ca="1" si="27"/>
        <v>0</v>
      </c>
      <c r="DU18" s="25">
        <f t="shared" ca="1" si="27"/>
        <v>0</v>
      </c>
      <c r="DV18" s="25">
        <f t="shared" ca="1" si="27"/>
        <v>0</v>
      </c>
      <c r="DW18" s="25">
        <f t="shared" ca="1" si="27"/>
        <v>0</v>
      </c>
      <c r="DX18" s="25">
        <f t="shared" ca="1" si="28"/>
        <v>0</v>
      </c>
      <c r="DY18" s="25">
        <f t="shared" ca="1" si="28"/>
        <v>0</v>
      </c>
      <c r="DZ18" s="25">
        <f t="shared" ca="1" si="28"/>
        <v>0</v>
      </c>
      <c r="EA18" s="25">
        <f t="shared" ca="1" si="28"/>
        <v>0</v>
      </c>
      <c r="EB18" s="25">
        <f t="shared" ca="1" si="28"/>
        <v>0</v>
      </c>
      <c r="EC18" s="25">
        <f t="shared" ca="1" si="28"/>
        <v>0</v>
      </c>
      <c r="ED18" s="25">
        <f t="shared" ca="1" si="28"/>
        <v>0</v>
      </c>
      <c r="EE18" s="25">
        <f t="shared" ca="1" si="28"/>
        <v>0</v>
      </c>
      <c r="EF18" s="25">
        <f t="shared" ca="1" si="28"/>
        <v>0</v>
      </c>
      <c r="EG18" s="25">
        <f t="shared" ca="1" si="28"/>
        <v>0</v>
      </c>
      <c r="EH18" s="25">
        <f t="shared" ca="1" si="28"/>
        <v>0</v>
      </c>
      <c r="EI18" s="25">
        <f t="shared" ca="1" si="28"/>
        <v>0</v>
      </c>
      <c r="EJ18" s="25">
        <f t="shared" ca="1" si="28"/>
        <v>0</v>
      </c>
      <c r="EK18" s="25">
        <f t="shared" ca="1" si="28"/>
        <v>0</v>
      </c>
      <c r="EL18" s="25">
        <f t="shared" ca="1" si="28"/>
        <v>0</v>
      </c>
      <c r="EM18" s="25">
        <f t="shared" ca="1" si="28"/>
        <v>0</v>
      </c>
      <c r="EN18" s="25">
        <f t="shared" ca="1" si="29"/>
        <v>0</v>
      </c>
      <c r="EO18" s="25">
        <f t="shared" ca="1" si="29"/>
        <v>0</v>
      </c>
      <c r="EP18" s="25">
        <f t="shared" ca="1" si="29"/>
        <v>0</v>
      </c>
      <c r="EQ18" s="25">
        <f t="shared" ca="1" si="29"/>
        <v>0</v>
      </c>
      <c r="ER18" s="25">
        <f t="shared" ca="1" si="29"/>
        <v>0</v>
      </c>
      <c r="ES18" s="25">
        <f t="shared" ca="1" si="29"/>
        <v>0</v>
      </c>
      <c r="ET18" s="25">
        <f t="shared" ca="1" si="29"/>
        <v>0</v>
      </c>
      <c r="EU18" s="25">
        <f t="shared" ca="1" si="29"/>
        <v>0</v>
      </c>
      <c r="EV18" s="25">
        <f t="shared" ca="1" si="29"/>
        <v>0</v>
      </c>
      <c r="EW18" s="25">
        <f t="shared" ca="1" si="29"/>
        <v>0</v>
      </c>
      <c r="EX18" s="25">
        <f t="shared" ca="1" si="29"/>
        <v>0</v>
      </c>
      <c r="EY18" s="25">
        <f t="shared" ca="1" si="29"/>
        <v>0</v>
      </c>
      <c r="EZ18" s="25">
        <f t="shared" ca="1" si="30"/>
        <v>0</v>
      </c>
      <c r="FA18" s="25">
        <f t="shared" ca="1" si="30"/>
        <v>0</v>
      </c>
      <c r="FB18" s="25">
        <f t="shared" ca="1" si="30"/>
        <v>0</v>
      </c>
      <c r="FC18" s="25">
        <f t="shared" ca="1" si="30"/>
        <v>0</v>
      </c>
      <c r="FD18" s="25">
        <f t="shared" ca="1" si="30"/>
        <v>0</v>
      </c>
      <c r="FE18" s="25">
        <f t="shared" ca="1" si="30"/>
        <v>0</v>
      </c>
      <c r="FF18" s="25">
        <f t="shared" ca="1" si="30"/>
        <v>0</v>
      </c>
      <c r="FG18" s="25">
        <f t="shared" ca="1" si="30"/>
        <v>0</v>
      </c>
      <c r="FH18" s="25">
        <f t="shared" ca="1" si="30"/>
        <v>0</v>
      </c>
      <c r="FI18" s="25">
        <f t="shared" ca="1" si="30"/>
        <v>0</v>
      </c>
      <c r="FJ18" s="25">
        <f t="shared" ca="1" si="30"/>
        <v>0</v>
      </c>
      <c r="FK18" s="25">
        <f t="shared" ca="1" si="30"/>
        <v>0</v>
      </c>
    </row>
    <row r="19" spans="1:167" ht="15" customHeight="1">
      <c r="A19" s="170" t="s">
        <v>395</v>
      </c>
      <c r="C19" s="307" t="s">
        <v>4</v>
      </c>
      <c r="D19" s="227" t="s">
        <v>368</v>
      </c>
      <c r="E19" s="175"/>
      <c r="F19" s="25">
        <f t="shared" ca="1" si="24"/>
        <v>35.205559999999998</v>
      </c>
      <c r="G19" s="25">
        <f t="shared" ca="1" si="24"/>
        <v>11156.172963246194</v>
      </c>
      <c r="H19" s="25">
        <f t="shared" ca="1" si="24"/>
        <v>9159.0906620792248</v>
      </c>
      <c r="I19" s="25">
        <f t="shared" ca="1" si="24"/>
        <v>6812.0966360106077</v>
      </c>
      <c r="J19" s="25">
        <f t="shared" ca="1" si="24"/>
        <v>4272.734606047924</v>
      </c>
      <c r="K19" s="25">
        <f t="shared" ca="1" si="24"/>
        <v>1545.2538304517698</v>
      </c>
      <c r="M19" s="160">
        <v>2.89011</v>
      </c>
      <c r="N19" s="160">
        <v>2.9054900000000004</v>
      </c>
      <c r="O19" s="160">
        <v>2.9054899999999999</v>
      </c>
      <c r="P19" s="160">
        <v>2.91317</v>
      </c>
      <c r="Q19" s="160">
        <v>2.9131800000000001</v>
      </c>
      <c r="R19" s="160">
        <v>2.9285599999999996</v>
      </c>
      <c r="S19" s="160">
        <v>2.9285499999999991</v>
      </c>
      <c r="T19" s="160">
        <v>2.9285499999999991</v>
      </c>
      <c r="U19" s="160">
        <v>2.940850000000002</v>
      </c>
      <c r="V19" s="160">
        <v>2.9516100000000005</v>
      </c>
      <c r="W19" s="160">
        <v>3</v>
      </c>
      <c r="X19" s="160">
        <v>3</v>
      </c>
      <c r="Y19" s="25">
        <f ca="1">IF(Y$10="","",'7_FINANCIAMIENTOS'!Y$41)</f>
        <v>1018.9539737326916</v>
      </c>
      <c r="Z19" s="25">
        <f ca="1">IF(Z$10="","",'7_FINANCIAMIENTOS'!Z$41)</f>
        <v>909.13122572582802</v>
      </c>
      <c r="AA19" s="25">
        <f ca="1">IF(AA$10="","",'7_FINANCIAMIENTOS'!AA$41)</f>
        <v>993.79353717515858</v>
      </c>
      <c r="AB19" s="25">
        <f ca="1">IF(AB$10="","",'7_FINANCIAMIENTOS'!AB$41)</f>
        <v>949.45299768419238</v>
      </c>
      <c r="AC19" s="25">
        <f ca="1">IF(AC$10="","",'7_FINANCIAMIENTOS'!AC$41)</f>
        <v>968.20722422409733</v>
      </c>
      <c r="AD19" s="25">
        <f ca="1">IF(AD$10="","",'7_FINANCIAMIENTOS'!AD$41)</f>
        <v>924.42023760856944</v>
      </c>
      <c r="AE19" s="25">
        <f ca="1">IF(AE$10="","",'7_FINANCIAMIENTOS'!AE$41)</f>
        <v>942.0591193108196</v>
      </c>
      <c r="AF19" s="25">
        <f ca="1">IF(AF$10="","",'7_FINANCIAMIENTOS'!AF$41)</f>
        <v>928.80222281091949</v>
      </c>
      <c r="AG19" s="25">
        <f ca="1">IF(AG$10="","",'7_FINANCIAMIENTOS'!AG$41)</f>
        <v>885.87269689932339</v>
      </c>
      <c r="AH19" s="25">
        <f ca="1">IF(AH$10="","",'7_FINANCIAMIENTOS'!AH$41)</f>
        <v>901.79918373583155</v>
      </c>
      <c r="AI19" s="25">
        <f ca="1">IF(AI$10="","",'7_FINANCIAMIENTOS'!AI$41)</f>
        <v>859.46147760126303</v>
      </c>
      <c r="AJ19" s="25">
        <f ca="1">IF(AJ$10="","",'7_FINANCIAMIENTOS'!AJ$41)</f>
        <v>874.21906673749959</v>
      </c>
      <c r="AK19" s="25">
        <f ca="1">IF(AK$10="","",'7_FINANCIAMIENTOS'!AK$41)</f>
        <v>859.58575502860583</v>
      </c>
      <c r="AL19" s="25">
        <f ca="1">IF(AL$10="","",'7_FINANCIAMIENTOS'!AL$41)</f>
        <v>790.32437559342736</v>
      </c>
      <c r="AM19" s="25">
        <f ca="1">IF(AM$10="","",'7_FINANCIAMIENTOS'!AM$41)</f>
        <v>829.84227490736487</v>
      </c>
      <c r="AN19" s="25">
        <f ca="1">IF(AN$10="","",'7_FINANCIAMIENTOS'!AN$41)</f>
        <v>788.554984921803</v>
      </c>
      <c r="AO19" s="25">
        <f ca="1">IF(AO$10="","",'7_FINANCIAMIENTOS'!AO$41)</f>
        <v>799.66132372615573</v>
      </c>
      <c r="AP19" s="25">
        <f ca="1">IF(AP$10="","",'7_FINANCIAMIENTOS'!AP$41)</f>
        <v>759.10625713874197</v>
      </c>
      <c r="AQ19" s="25">
        <f ca="1">IF(AQ$10="","",'7_FINANCIAMIENTOS'!AQ$41)</f>
        <v>768.98210527282106</v>
      </c>
      <c r="AR19" s="25">
        <f ca="1">IF(AR$10="","",'7_FINANCIAMIENTOS'!AR$41)</f>
        <v>753.47858265319189</v>
      </c>
      <c r="AS19" s="25">
        <f ca="1">IF(AS$10="","",'7_FINANCIAMIENTOS'!AS$41)</f>
        <v>714.04603524350523</v>
      </c>
      <c r="AT19" s="25">
        <f ca="1">IF(AT$10="","",'7_FINANCIAMIENTOS'!AT$41)</f>
        <v>722.04124301576405</v>
      </c>
      <c r="AU19" s="25">
        <f ca="1">IF(AU$10="","",'7_FINANCIAMIENTOS'!AU$41)</f>
        <v>683.37510885496704</v>
      </c>
      <c r="AV19" s="25">
        <f ca="1">IF(AV$10="","",'7_FINANCIAMIENTOS'!AV$41)</f>
        <v>690.09261572287653</v>
      </c>
      <c r="AW19" s="25">
        <f ca="1">IF(AW$10="","",'7_FINANCIAMIENTOS'!AW$41)</f>
        <v>673.40832006208018</v>
      </c>
      <c r="AX19" s="25">
        <f ca="1">IF(AX$10="","",'7_FINANCIAMIENTOS'!AX$41)</f>
        <v>593.07695066807617</v>
      </c>
      <c r="AY19" s="25">
        <f ca="1">IF(AY$10="","",'7_FINANCIAMIENTOS'!AY$41)</f>
        <v>639.60339488991076</v>
      </c>
      <c r="AZ19" s="25">
        <f ca="1">IF(AZ$10="","",'7_FINANCIAMIENTOS'!AZ$41)</f>
        <v>602.52734946110616</v>
      </c>
      <c r="BA19" s="25">
        <f ca="1">IF(BA$10="","",'7_FINANCIAMIENTOS'!BA$41)</f>
        <v>605.47521961245275</v>
      </c>
      <c r="BB19" s="25">
        <f ca="1">IF(BB$10="","",'7_FINANCIAMIENTOS'!BB$41)</f>
        <v>569.29819489236695</v>
      </c>
      <c r="BC19" s="25">
        <f ca="1">IF(BC$10="","",'7_FINANCIAMIENTOS'!BC$41)</f>
        <v>570.93095497826096</v>
      </c>
      <c r="BD19" s="25">
        <f ca="1">IF(BD$10="","",'7_FINANCIAMIENTOS'!BD$41)</f>
        <v>553.51988678278667</v>
      </c>
      <c r="BE19" s="25">
        <f ca="1">IF(BE$10="","",'7_FINANCIAMIENTOS'!BE$41)</f>
        <v>518.71175275419648</v>
      </c>
      <c r="BF19" s="25">
        <f ca="1">IF(BF$10="","",'7_FINANCIAMIENTOS'!BF$41)</f>
        <v>518.34274783027843</v>
      </c>
      <c r="BG19" s="25">
        <f ca="1">IF(BG$10="","",'7_FINANCIAMIENTOS'!BG$41)</f>
        <v>484.46251322414827</v>
      </c>
      <c r="BH19" s="25">
        <f ca="1">IF(BH$10="","",'7_FINANCIAMIENTOS'!BH$41)</f>
        <v>482.73935085494372</v>
      </c>
      <c r="BI19" s="25">
        <f ca="1">IF(BI$10="","",'7_FINANCIAMIENTOS'!BI$41)</f>
        <v>464.79587529463345</v>
      </c>
      <c r="BJ19" s="25">
        <f ca="1">IF(BJ$10="","",'7_FINANCIAMIENTOS'!BJ$41)</f>
        <v>403.5096208193047</v>
      </c>
      <c r="BK19" s="25">
        <f ca="1">IF(BK$10="","",'7_FINANCIAMIENTOS'!BK$41)</f>
        <v>428.4933821995881</v>
      </c>
      <c r="BL19" s="25">
        <f ca="1">IF(BL$10="","",'7_FINANCIAMIENTOS'!BL$41)</f>
        <v>396.99014448460338</v>
      </c>
      <c r="BM19" s="25">
        <f ca="1">IF(BM$10="","",'7_FINANCIAMIENTOS'!BM$41)</f>
        <v>391.81539874670608</v>
      </c>
      <c r="BN19" s="25">
        <f ca="1">IF(BN$10="","",'7_FINANCIAMIENTOS'!BN$41)</f>
        <v>361.28076080060305</v>
      </c>
      <c r="BO19" s="25">
        <f ca="1">IF(BO$10="","",'7_FINANCIAMIENTOS'!BO$41)</f>
        <v>354.69532655503474</v>
      </c>
      <c r="BP19" s="25">
        <f ca="1">IF(BP$10="","",'7_FINANCIAMIENTOS'!BP$41)</f>
        <v>335.97950807822718</v>
      </c>
      <c r="BQ19" s="25">
        <f ca="1">IF(BQ$10="","",'7_FINANCIAMIENTOS'!BQ$41)</f>
        <v>306.91964672084646</v>
      </c>
      <c r="BR19" s="25">
        <f ca="1">IF(BR$10="","",'7_FINANCIAMIENTOS'!BR$41)</f>
        <v>298.18698043311758</v>
      </c>
      <c r="BS19" s="25">
        <f ca="1">IF(BS$10="","",'7_FINANCIAMIENTOS'!BS$41)</f>
        <v>270.12640220240866</v>
      </c>
      <c r="BT19" s="25">
        <f ca="1">IF(BT$10="","",'7_FINANCIAMIENTOS'!BT$41)</f>
        <v>259.94155971285085</v>
      </c>
      <c r="BU19" s="25">
        <f ca="1">IF(BU$10="","",'7_FINANCIAMIENTOS'!BU$41)</f>
        <v>240.65780883535649</v>
      </c>
      <c r="BV19" s="25">
        <f ca="1">IF(BV$10="","",'7_FINANCIAMIENTOS'!BV$41)</f>
        <v>199.84553316421014</v>
      </c>
      <c r="BW19" s="25">
        <f ca="1">IF(BW$10="","",'7_FINANCIAMIENTOS'!BW$41)</f>
        <v>201.69897059931137</v>
      </c>
      <c r="BX19" s="25">
        <f ca="1">IF(BX$10="","",'7_FINANCIAMIENTOS'!BX$41)</f>
        <v>176.19484506277797</v>
      </c>
      <c r="BY19" s="25">
        <f ca="1">IF(BY$10="","",'7_FINANCIAMIENTOS'!BY$41)</f>
        <v>162.30774977089487</v>
      </c>
      <c r="BZ19" s="25">
        <f ca="1">IF(BZ$10="","",'7_FINANCIAMIENTOS'!BZ$41)</f>
        <v>137.84628111031077</v>
      </c>
      <c r="CA19" s="25">
        <f ca="1">IF(CA$10="","",'7_FINANCIAMIENTOS'!CA$41)</f>
        <v>122.44681670896725</v>
      </c>
      <c r="CB19" s="25">
        <f ca="1">IF(CB$10="","",'7_FINANCIAMIENTOS'!CB$41)</f>
        <v>102.34230065299971</v>
      </c>
      <c r="CC19" s="25">
        <f ca="1">IF(CC$10="","",'7_FINANCIAMIENTOS'!CC$41)</f>
        <v>79.468317193330307</v>
      </c>
      <c r="CD19" s="25">
        <f ca="1">IF(CD$10="","",'7_FINANCIAMIENTOS'!CD$41)</f>
        <v>61.766856447207516</v>
      </c>
      <c r="CE19" s="25">
        <f ca="1">IF(CE$10="","",'7_FINANCIAMIENTOS'!CE$41)</f>
        <v>39.96813062997601</v>
      </c>
      <c r="CF19" s="25">
        <f ca="1">IF(CF$10="","",'7_FINANCIAMIENTOS'!CF$41)</f>
        <v>20.710220276427702</v>
      </c>
      <c r="CH19" s="285">
        <v>0</v>
      </c>
      <c r="CI19" s="286">
        <v>1</v>
      </c>
      <c r="CK19" s="25">
        <f t="shared" ca="1" si="25"/>
        <v>35.205559999999998</v>
      </c>
      <c r="CL19" s="25">
        <f t="shared" ca="1" si="25"/>
        <v>11156.172963246194</v>
      </c>
      <c r="CM19" s="25">
        <f t="shared" ca="1" si="25"/>
        <v>9159.0906620792248</v>
      </c>
      <c r="CN19" s="25">
        <f t="shared" ca="1" si="25"/>
        <v>6812.0966360106077</v>
      </c>
      <c r="CO19" s="25">
        <f t="shared" ca="1" si="25"/>
        <v>4272.734606047924</v>
      </c>
      <c r="CP19" s="25">
        <f t="shared" ca="1" si="25"/>
        <v>1545.2538304517698</v>
      </c>
      <c r="CR19" s="25">
        <f t="shared" ca="1" si="26"/>
        <v>2.89011</v>
      </c>
      <c r="CS19" s="25">
        <f t="shared" ca="1" si="26"/>
        <v>2.9054900000000004</v>
      </c>
      <c r="CT19" s="25">
        <f t="shared" ca="1" si="26"/>
        <v>2.9054899999999999</v>
      </c>
      <c r="CU19" s="25">
        <f t="shared" ca="1" si="26"/>
        <v>2.91317</v>
      </c>
      <c r="CV19" s="25">
        <f t="shared" ca="1" si="26"/>
        <v>2.9131800000000001</v>
      </c>
      <c r="CW19" s="25">
        <f t="shared" ca="1" si="26"/>
        <v>2.9285599999999996</v>
      </c>
      <c r="CX19" s="25">
        <f t="shared" ca="1" si="26"/>
        <v>2.9285499999999991</v>
      </c>
      <c r="CY19" s="25">
        <f t="shared" ca="1" si="26"/>
        <v>2.9285499999999991</v>
      </c>
      <c r="CZ19" s="25">
        <f t="shared" ca="1" si="26"/>
        <v>2.940850000000002</v>
      </c>
      <c r="DA19" s="25">
        <f t="shared" ca="1" si="26"/>
        <v>2.9516100000000005</v>
      </c>
      <c r="DB19" s="25">
        <f t="shared" ca="1" si="26"/>
        <v>3</v>
      </c>
      <c r="DC19" s="25">
        <f t="shared" ca="1" si="26"/>
        <v>3</v>
      </c>
      <c r="DD19" s="25">
        <f t="shared" ca="1" si="26"/>
        <v>1018.9539737326916</v>
      </c>
      <c r="DE19" s="25">
        <f t="shared" ca="1" si="26"/>
        <v>909.13122572582802</v>
      </c>
      <c r="DF19" s="25">
        <f t="shared" ca="1" si="26"/>
        <v>993.79353717515858</v>
      </c>
      <c r="DG19" s="25">
        <f t="shared" ca="1" si="26"/>
        <v>949.45299768419238</v>
      </c>
      <c r="DH19" s="25">
        <f t="shared" ca="1" si="27"/>
        <v>968.20722422409733</v>
      </c>
      <c r="DI19" s="25">
        <f t="shared" ca="1" si="27"/>
        <v>924.42023760856944</v>
      </c>
      <c r="DJ19" s="25">
        <f t="shared" ca="1" si="27"/>
        <v>942.0591193108196</v>
      </c>
      <c r="DK19" s="25">
        <f t="shared" ca="1" si="27"/>
        <v>928.80222281091949</v>
      </c>
      <c r="DL19" s="25">
        <f t="shared" ca="1" si="27"/>
        <v>885.87269689932339</v>
      </c>
      <c r="DM19" s="25">
        <f t="shared" ca="1" si="27"/>
        <v>901.79918373583155</v>
      </c>
      <c r="DN19" s="25">
        <f t="shared" ca="1" si="27"/>
        <v>859.46147760126303</v>
      </c>
      <c r="DO19" s="25">
        <f t="shared" ca="1" si="27"/>
        <v>874.21906673749959</v>
      </c>
      <c r="DP19" s="25">
        <f t="shared" ca="1" si="27"/>
        <v>859.58575502860583</v>
      </c>
      <c r="DQ19" s="25">
        <f t="shared" ca="1" si="27"/>
        <v>790.32437559342736</v>
      </c>
      <c r="DR19" s="25">
        <f t="shared" ca="1" si="27"/>
        <v>829.84227490736487</v>
      </c>
      <c r="DS19" s="25">
        <f t="shared" ca="1" si="27"/>
        <v>788.554984921803</v>
      </c>
      <c r="DT19" s="25">
        <f t="shared" ca="1" si="27"/>
        <v>799.66132372615573</v>
      </c>
      <c r="DU19" s="25">
        <f t="shared" ca="1" si="27"/>
        <v>759.10625713874197</v>
      </c>
      <c r="DV19" s="25">
        <f t="shared" ca="1" si="27"/>
        <v>768.98210527282106</v>
      </c>
      <c r="DW19" s="25">
        <f t="shared" ca="1" si="27"/>
        <v>753.47858265319189</v>
      </c>
      <c r="DX19" s="25">
        <f t="shared" ca="1" si="28"/>
        <v>714.04603524350523</v>
      </c>
      <c r="DY19" s="25">
        <f t="shared" ca="1" si="28"/>
        <v>722.04124301576405</v>
      </c>
      <c r="DZ19" s="25">
        <f t="shared" ca="1" si="28"/>
        <v>683.37510885496704</v>
      </c>
      <c r="EA19" s="25">
        <f t="shared" ca="1" si="28"/>
        <v>690.09261572287653</v>
      </c>
      <c r="EB19" s="25">
        <f t="shared" ca="1" si="28"/>
        <v>673.40832006208018</v>
      </c>
      <c r="EC19" s="25">
        <f t="shared" ca="1" si="28"/>
        <v>593.07695066807617</v>
      </c>
      <c r="ED19" s="25">
        <f t="shared" ca="1" si="28"/>
        <v>639.60339488991076</v>
      </c>
      <c r="EE19" s="25">
        <f t="shared" ca="1" si="28"/>
        <v>602.52734946110616</v>
      </c>
      <c r="EF19" s="25">
        <f t="shared" ca="1" si="28"/>
        <v>605.47521961245275</v>
      </c>
      <c r="EG19" s="25">
        <f t="shared" ca="1" si="28"/>
        <v>569.29819489236695</v>
      </c>
      <c r="EH19" s="25">
        <f t="shared" ca="1" si="28"/>
        <v>570.93095497826096</v>
      </c>
      <c r="EI19" s="25">
        <f t="shared" ca="1" si="28"/>
        <v>553.51988678278667</v>
      </c>
      <c r="EJ19" s="25">
        <f t="shared" ca="1" si="28"/>
        <v>518.71175275419648</v>
      </c>
      <c r="EK19" s="25">
        <f t="shared" ca="1" si="28"/>
        <v>518.34274783027843</v>
      </c>
      <c r="EL19" s="25">
        <f t="shared" ca="1" si="28"/>
        <v>484.46251322414827</v>
      </c>
      <c r="EM19" s="25">
        <f t="shared" ca="1" si="28"/>
        <v>482.73935085494372</v>
      </c>
      <c r="EN19" s="25">
        <f t="shared" ca="1" si="29"/>
        <v>464.79587529463345</v>
      </c>
      <c r="EO19" s="25">
        <f t="shared" ca="1" si="29"/>
        <v>403.5096208193047</v>
      </c>
      <c r="EP19" s="25">
        <f t="shared" ca="1" si="29"/>
        <v>428.4933821995881</v>
      </c>
      <c r="EQ19" s="25">
        <f t="shared" ca="1" si="29"/>
        <v>396.99014448460338</v>
      </c>
      <c r="ER19" s="25">
        <f t="shared" ca="1" si="29"/>
        <v>391.81539874670608</v>
      </c>
      <c r="ES19" s="25">
        <f t="shared" ca="1" si="29"/>
        <v>361.28076080060305</v>
      </c>
      <c r="ET19" s="25">
        <f t="shared" ca="1" si="29"/>
        <v>354.69532655503474</v>
      </c>
      <c r="EU19" s="25">
        <f t="shared" ca="1" si="29"/>
        <v>335.97950807822718</v>
      </c>
      <c r="EV19" s="25">
        <f t="shared" ca="1" si="29"/>
        <v>306.91964672084646</v>
      </c>
      <c r="EW19" s="25">
        <f t="shared" ca="1" si="29"/>
        <v>298.18698043311758</v>
      </c>
      <c r="EX19" s="25">
        <f t="shared" ca="1" si="29"/>
        <v>270.12640220240866</v>
      </c>
      <c r="EY19" s="25">
        <f t="shared" ca="1" si="29"/>
        <v>259.94155971285085</v>
      </c>
      <c r="EZ19" s="25">
        <f t="shared" ca="1" si="30"/>
        <v>240.65780883535649</v>
      </c>
      <c r="FA19" s="25">
        <f t="shared" ca="1" si="30"/>
        <v>199.84553316421014</v>
      </c>
      <c r="FB19" s="25">
        <f t="shared" ca="1" si="30"/>
        <v>201.69897059931137</v>
      </c>
      <c r="FC19" s="25">
        <f t="shared" ca="1" si="30"/>
        <v>176.19484506277797</v>
      </c>
      <c r="FD19" s="25">
        <f t="shared" ca="1" si="30"/>
        <v>162.30774977089487</v>
      </c>
      <c r="FE19" s="25">
        <f t="shared" ca="1" si="30"/>
        <v>137.84628111031077</v>
      </c>
      <c r="FF19" s="25">
        <f t="shared" ca="1" si="30"/>
        <v>122.44681670896725</v>
      </c>
      <c r="FG19" s="25">
        <f t="shared" ca="1" si="30"/>
        <v>102.34230065299971</v>
      </c>
      <c r="FH19" s="25">
        <f t="shared" ca="1" si="30"/>
        <v>79.468317193330307</v>
      </c>
      <c r="FI19" s="25">
        <f t="shared" ca="1" si="30"/>
        <v>61.766856447207516</v>
      </c>
      <c r="FJ19" s="25">
        <f t="shared" ca="1" si="30"/>
        <v>39.96813062997601</v>
      </c>
      <c r="FK19" s="25">
        <f t="shared" ca="1" si="30"/>
        <v>20.710220276427702</v>
      </c>
    </row>
    <row r="20" spans="1:167" ht="15" customHeight="1">
      <c r="A20" s="170" t="s">
        <v>395</v>
      </c>
      <c r="C20" s="307" t="s">
        <v>4</v>
      </c>
      <c r="D20" s="227" t="s">
        <v>152</v>
      </c>
      <c r="E20" s="175"/>
      <c r="F20" s="25">
        <f t="shared" ca="1" si="24"/>
        <v>2575.8350541342988</v>
      </c>
      <c r="G20" s="25">
        <f t="shared" ca="1" si="24"/>
        <v>4096.2348864511659</v>
      </c>
      <c r="H20" s="25">
        <f t="shared" ca="1" si="24"/>
        <v>4278.7183874515476</v>
      </c>
      <c r="I20" s="25">
        <f t="shared" ca="1" si="24"/>
        <v>4610.7890283496763</v>
      </c>
      <c r="J20" s="25">
        <f t="shared" ca="1" si="24"/>
        <v>4894.2715906780386</v>
      </c>
      <c r="K20" s="25">
        <f t="shared" ca="1" si="24"/>
        <v>5507.2590225238027</v>
      </c>
      <c r="M20" s="160">
        <v>132.54201</v>
      </c>
      <c r="N20" s="160">
        <v>132.09342999999998</v>
      </c>
      <c r="O20" s="160">
        <v>154.56344000000001</v>
      </c>
      <c r="P20" s="160">
        <v>148.79203000000004</v>
      </c>
      <c r="Q20" s="160">
        <v>146.45952000000003</v>
      </c>
      <c r="R20" s="160">
        <v>149.1396399999999</v>
      </c>
      <c r="S20" s="160">
        <v>161.37124000000011</v>
      </c>
      <c r="T20" s="160">
        <v>154.0086299999999</v>
      </c>
      <c r="U20" s="160">
        <v>154.65008000000009</v>
      </c>
      <c r="V20" s="160">
        <v>155.6756399999999</v>
      </c>
      <c r="W20" s="160">
        <v>543.26969706714942</v>
      </c>
      <c r="X20" s="160">
        <v>543.26969706714942</v>
      </c>
      <c r="Y20" s="25">
        <f t="array" ref="Y20">IF(Y$10="","",SUM((Y$9&gt;='3A_NOMINA'!$F$102:$K$102)*(Y$10&lt;='3A_NOMINA'!$F$103:$K$103)*('3A_NOMINA'!$F$117:$K$117))*1/$D$4*1/$D$7)</f>
        <v>341.35290720426383</v>
      </c>
      <c r="Z20" s="25">
        <f t="array" ref="Z20">IF(Z$10="","",SUM((Z$9&gt;='3A_NOMINA'!$F$102:$K$102)*(Z$10&lt;='3A_NOMINA'!$F$103:$K$103)*('3A_NOMINA'!$F$117:$K$117))*1/$D$4*1/$D$7)</f>
        <v>341.35290720426383</v>
      </c>
      <c r="AA20" s="25">
        <f t="array" ref="AA20">IF(AA$10="","",SUM((AA$9&gt;='3A_NOMINA'!$F$102:$K$102)*(AA$10&lt;='3A_NOMINA'!$F$103:$K$103)*('3A_NOMINA'!$F$117:$K$117))*1/$D$4*1/$D$7)</f>
        <v>341.35290720426383</v>
      </c>
      <c r="AB20" s="25">
        <f t="array" ref="AB20">IF(AB$10="","",SUM((AB$9&gt;='3A_NOMINA'!$F$102:$K$102)*(AB$10&lt;='3A_NOMINA'!$F$103:$K$103)*('3A_NOMINA'!$F$117:$K$117))*1/$D$4*1/$D$7)</f>
        <v>341.35290720426383</v>
      </c>
      <c r="AC20" s="25">
        <f t="array" ref="AC20">IF(AC$10="","",SUM((AC$9&gt;='3A_NOMINA'!$F$102:$K$102)*(AC$10&lt;='3A_NOMINA'!$F$103:$K$103)*('3A_NOMINA'!$F$117:$K$117))*1/$D$4*1/$D$7)</f>
        <v>341.35290720426383</v>
      </c>
      <c r="AD20" s="25">
        <f t="array" ref="AD20">IF(AD$10="","",SUM((AD$9&gt;='3A_NOMINA'!$F$102:$K$102)*(AD$10&lt;='3A_NOMINA'!$F$103:$K$103)*('3A_NOMINA'!$F$117:$K$117))*1/$D$4*1/$D$7)</f>
        <v>341.35290720426383</v>
      </c>
      <c r="AE20" s="25">
        <f t="array" ref="AE20">IF(AE$10="","",SUM((AE$9&gt;='3A_NOMINA'!$F$102:$K$102)*(AE$10&lt;='3A_NOMINA'!$F$103:$K$103)*('3A_NOMINA'!$F$117:$K$117))*1/$D$4*1/$D$7)</f>
        <v>341.35290720426383</v>
      </c>
      <c r="AF20" s="25">
        <f t="array" ref="AF20">IF(AF$10="","",SUM((AF$9&gt;='3A_NOMINA'!$F$102:$K$102)*(AF$10&lt;='3A_NOMINA'!$F$103:$K$103)*('3A_NOMINA'!$F$117:$K$117))*1/$D$4*1/$D$7)</f>
        <v>341.35290720426383</v>
      </c>
      <c r="AG20" s="25">
        <f t="array" ref="AG20">IF(AG$10="","",SUM((AG$9&gt;='3A_NOMINA'!$F$102:$K$102)*(AG$10&lt;='3A_NOMINA'!$F$103:$K$103)*('3A_NOMINA'!$F$117:$K$117))*1/$D$4*1/$D$7)</f>
        <v>341.35290720426383</v>
      </c>
      <c r="AH20" s="25">
        <f t="array" ref="AH20">IF(AH$10="","",SUM((AH$9&gt;='3A_NOMINA'!$F$102:$K$102)*(AH$10&lt;='3A_NOMINA'!$F$103:$K$103)*('3A_NOMINA'!$F$117:$K$117))*1/$D$4*1/$D$7)</f>
        <v>341.35290720426383</v>
      </c>
      <c r="AI20" s="25">
        <f t="array" ref="AI20">IF(AI$10="","",SUM((AI$9&gt;='3A_NOMINA'!$F$102:$K$102)*(AI$10&lt;='3A_NOMINA'!$F$103:$K$103)*('3A_NOMINA'!$F$117:$K$117))*1/$D$4*1/$D$7)</f>
        <v>341.35290720426383</v>
      </c>
      <c r="AJ20" s="25">
        <f t="array" ref="AJ20">IF(AJ$10="","",SUM((AJ$9&gt;='3A_NOMINA'!$F$102:$K$102)*(AJ$10&lt;='3A_NOMINA'!$F$103:$K$103)*('3A_NOMINA'!$F$117:$K$117))*1/$D$4*1/$D$7)</f>
        <v>341.35290720426383</v>
      </c>
      <c r="AK20" s="25">
        <f t="array" ref="AK20">IF(AK$10="","",SUM((AK$9&gt;='3A_NOMINA'!$F$102:$K$102)*(AK$10&lt;='3A_NOMINA'!$F$103:$K$103)*('3A_NOMINA'!$F$117:$K$117))*1/$D$4*1/$D$7)</f>
        <v>356.55986562096228</v>
      </c>
      <c r="AL20" s="25">
        <f t="array" ref="AL20">IF(AL$10="","",SUM((AL$9&gt;='3A_NOMINA'!$F$102:$K$102)*(AL$10&lt;='3A_NOMINA'!$F$103:$K$103)*('3A_NOMINA'!$F$117:$K$117))*1/$D$4*1/$D$7)</f>
        <v>356.55986562096228</v>
      </c>
      <c r="AM20" s="25">
        <f t="array" ref="AM20">IF(AM$10="","",SUM((AM$9&gt;='3A_NOMINA'!$F$102:$K$102)*(AM$10&lt;='3A_NOMINA'!$F$103:$K$103)*('3A_NOMINA'!$F$117:$K$117))*1/$D$4*1/$D$7)</f>
        <v>356.55986562096228</v>
      </c>
      <c r="AN20" s="25">
        <f t="array" ref="AN20">IF(AN$10="","",SUM((AN$9&gt;='3A_NOMINA'!$F$102:$K$102)*(AN$10&lt;='3A_NOMINA'!$F$103:$K$103)*('3A_NOMINA'!$F$117:$K$117))*1/$D$4*1/$D$7)</f>
        <v>356.55986562096228</v>
      </c>
      <c r="AO20" s="25">
        <f t="array" ref="AO20">IF(AO$10="","",SUM((AO$9&gt;='3A_NOMINA'!$F$102:$K$102)*(AO$10&lt;='3A_NOMINA'!$F$103:$K$103)*('3A_NOMINA'!$F$117:$K$117))*1/$D$4*1/$D$7)</f>
        <v>356.55986562096228</v>
      </c>
      <c r="AP20" s="25">
        <f t="array" ref="AP20">IF(AP$10="","",SUM((AP$9&gt;='3A_NOMINA'!$F$102:$K$102)*(AP$10&lt;='3A_NOMINA'!$F$103:$K$103)*('3A_NOMINA'!$F$117:$K$117))*1/$D$4*1/$D$7)</f>
        <v>356.55986562096228</v>
      </c>
      <c r="AQ20" s="25">
        <f t="array" ref="AQ20">IF(AQ$10="","",SUM((AQ$9&gt;='3A_NOMINA'!$F$102:$K$102)*(AQ$10&lt;='3A_NOMINA'!$F$103:$K$103)*('3A_NOMINA'!$F$117:$K$117))*1/$D$4*1/$D$7)</f>
        <v>356.55986562096228</v>
      </c>
      <c r="AR20" s="25">
        <f t="array" ref="AR20">IF(AR$10="","",SUM((AR$9&gt;='3A_NOMINA'!$F$102:$K$102)*(AR$10&lt;='3A_NOMINA'!$F$103:$K$103)*('3A_NOMINA'!$F$117:$K$117))*1/$D$4*1/$D$7)</f>
        <v>356.55986562096228</v>
      </c>
      <c r="AS20" s="25">
        <f t="array" ref="AS20">IF(AS$10="","",SUM((AS$9&gt;='3A_NOMINA'!$F$102:$K$102)*(AS$10&lt;='3A_NOMINA'!$F$103:$K$103)*('3A_NOMINA'!$F$117:$K$117))*1/$D$4*1/$D$7)</f>
        <v>356.55986562096228</v>
      </c>
      <c r="AT20" s="25">
        <f t="array" ref="AT20">IF(AT$10="","",SUM((AT$9&gt;='3A_NOMINA'!$F$102:$K$102)*(AT$10&lt;='3A_NOMINA'!$F$103:$K$103)*('3A_NOMINA'!$F$117:$K$117))*1/$D$4*1/$D$7)</f>
        <v>356.55986562096228</v>
      </c>
      <c r="AU20" s="25">
        <f t="array" ref="AU20">IF(AU$10="","",SUM((AU$9&gt;='3A_NOMINA'!$F$102:$K$102)*(AU$10&lt;='3A_NOMINA'!$F$103:$K$103)*('3A_NOMINA'!$F$117:$K$117))*1/$D$4*1/$D$7)</f>
        <v>356.55986562096228</v>
      </c>
      <c r="AV20" s="25">
        <f t="array" ref="AV20">IF(AV$10="","",SUM((AV$9&gt;='3A_NOMINA'!$F$102:$K$102)*(AV$10&lt;='3A_NOMINA'!$F$103:$K$103)*('3A_NOMINA'!$F$117:$K$117))*1/$D$4*1/$D$7)</f>
        <v>356.55986562096228</v>
      </c>
      <c r="AW20" s="25">
        <f t="array" ref="AW20">IF(AW$10="","",SUM((AW$9&gt;='3A_NOMINA'!$F$102:$K$102)*(AW$10&lt;='3A_NOMINA'!$F$103:$K$103)*('3A_NOMINA'!$F$117:$K$117))*1/$D$4*1/$D$7)</f>
        <v>384.23241902913969</v>
      </c>
      <c r="AX20" s="25">
        <f t="array" ref="AX20">IF(AX$10="","",SUM((AX$9&gt;='3A_NOMINA'!$F$102:$K$102)*(AX$10&lt;='3A_NOMINA'!$F$103:$K$103)*('3A_NOMINA'!$F$117:$K$117))*1/$D$4*1/$D$7)</f>
        <v>384.23241902913969</v>
      </c>
      <c r="AY20" s="25">
        <f t="array" ref="AY20">IF(AY$10="","",SUM((AY$9&gt;='3A_NOMINA'!$F$102:$K$102)*(AY$10&lt;='3A_NOMINA'!$F$103:$K$103)*('3A_NOMINA'!$F$117:$K$117))*1/$D$4*1/$D$7)</f>
        <v>384.23241902913969</v>
      </c>
      <c r="AZ20" s="25">
        <f t="array" ref="AZ20">IF(AZ$10="","",SUM((AZ$9&gt;='3A_NOMINA'!$F$102:$K$102)*(AZ$10&lt;='3A_NOMINA'!$F$103:$K$103)*('3A_NOMINA'!$F$117:$K$117))*1/$D$4*1/$D$7)</f>
        <v>384.23241902913969</v>
      </c>
      <c r="BA20" s="25">
        <f t="array" ref="BA20">IF(BA$10="","",SUM((BA$9&gt;='3A_NOMINA'!$F$102:$K$102)*(BA$10&lt;='3A_NOMINA'!$F$103:$K$103)*('3A_NOMINA'!$F$117:$K$117))*1/$D$4*1/$D$7)</f>
        <v>384.23241902913969</v>
      </c>
      <c r="BB20" s="25">
        <f t="array" ref="BB20">IF(BB$10="","",SUM((BB$9&gt;='3A_NOMINA'!$F$102:$K$102)*(BB$10&lt;='3A_NOMINA'!$F$103:$K$103)*('3A_NOMINA'!$F$117:$K$117))*1/$D$4*1/$D$7)</f>
        <v>384.23241902913969</v>
      </c>
      <c r="BC20" s="25">
        <f t="array" ref="BC20">IF(BC$10="","",SUM((BC$9&gt;='3A_NOMINA'!$F$102:$K$102)*(BC$10&lt;='3A_NOMINA'!$F$103:$K$103)*('3A_NOMINA'!$F$117:$K$117))*1/$D$4*1/$D$7)</f>
        <v>384.23241902913969</v>
      </c>
      <c r="BD20" s="25">
        <f t="array" ref="BD20">IF(BD$10="","",SUM((BD$9&gt;='3A_NOMINA'!$F$102:$K$102)*(BD$10&lt;='3A_NOMINA'!$F$103:$K$103)*('3A_NOMINA'!$F$117:$K$117))*1/$D$4*1/$D$7)</f>
        <v>384.23241902913969</v>
      </c>
      <c r="BE20" s="25">
        <f t="array" ref="BE20">IF(BE$10="","",SUM((BE$9&gt;='3A_NOMINA'!$F$102:$K$102)*(BE$10&lt;='3A_NOMINA'!$F$103:$K$103)*('3A_NOMINA'!$F$117:$K$117))*1/$D$4*1/$D$7)</f>
        <v>384.23241902913969</v>
      </c>
      <c r="BF20" s="25">
        <f t="array" ref="BF20">IF(BF$10="","",SUM((BF$9&gt;='3A_NOMINA'!$F$102:$K$102)*(BF$10&lt;='3A_NOMINA'!$F$103:$K$103)*('3A_NOMINA'!$F$117:$K$117))*1/$D$4*1/$D$7)</f>
        <v>384.23241902913969</v>
      </c>
      <c r="BG20" s="25">
        <f t="array" ref="BG20">IF(BG$10="","",SUM((BG$9&gt;='3A_NOMINA'!$F$102:$K$102)*(BG$10&lt;='3A_NOMINA'!$F$103:$K$103)*('3A_NOMINA'!$F$117:$K$117))*1/$D$4*1/$D$7)</f>
        <v>384.23241902913969</v>
      </c>
      <c r="BH20" s="25">
        <f t="array" ref="BH20">IF(BH$10="","",SUM((BH$9&gt;='3A_NOMINA'!$F$102:$K$102)*(BH$10&lt;='3A_NOMINA'!$F$103:$K$103)*('3A_NOMINA'!$F$117:$K$117))*1/$D$4*1/$D$7)</f>
        <v>384.23241902913969</v>
      </c>
      <c r="BI20" s="25">
        <f t="array" ref="BI20">IF(BI$10="","",SUM((BI$9&gt;='3A_NOMINA'!$F$102:$K$102)*(BI$10&lt;='3A_NOMINA'!$F$103:$K$103)*('3A_NOMINA'!$F$117:$K$117))*1/$D$4*1/$D$7)</f>
        <v>407.85596588983645</v>
      </c>
      <c r="BJ20" s="25">
        <f t="array" ref="BJ20">IF(BJ$10="","",SUM((BJ$9&gt;='3A_NOMINA'!$F$102:$K$102)*(BJ$10&lt;='3A_NOMINA'!$F$103:$K$103)*('3A_NOMINA'!$F$117:$K$117))*1/$D$4*1/$D$7)</f>
        <v>407.85596588983645</v>
      </c>
      <c r="BK20" s="25">
        <f t="array" ref="BK20">IF(BK$10="","",SUM((BK$9&gt;='3A_NOMINA'!$F$102:$K$102)*(BK$10&lt;='3A_NOMINA'!$F$103:$K$103)*('3A_NOMINA'!$F$117:$K$117))*1/$D$4*1/$D$7)</f>
        <v>407.85596588983645</v>
      </c>
      <c r="BL20" s="25">
        <f t="array" ref="BL20">IF(BL$10="","",SUM((BL$9&gt;='3A_NOMINA'!$F$102:$K$102)*(BL$10&lt;='3A_NOMINA'!$F$103:$K$103)*('3A_NOMINA'!$F$117:$K$117))*1/$D$4*1/$D$7)</f>
        <v>407.85596588983645</v>
      </c>
      <c r="BM20" s="25">
        <f t="array" ref="BM20">IF(BM$10="","",SUM((BM$9&gt;='3A_NOMINA'!$F$102:$K$102)*(BM$10&lt;='3A_NOMINA'!$F$103:$K$103)*('3A_NOMINA'!$F$117:$K$117))*1/$D$4*1/$D$7)</f>
        <v>407.85596588983645</v>
      </c>
      <c r="BN20" s="25">
        <f t="array" ref="BN20">IF(BN$10="","",SUM((BN$9&gt;='3A_NOMINA'!$F$102:$K$102)*(BN$10&lt;='3A_NOMINA'!$F$103:$K$103)*('3A_NOMINA'!$F$117:$K$117))*1/$D$4*1/$D$7)</f>
        <v>407.85596588983645</v>
      </c>
      <c r="BO20" s="25">
        <f t="array" ref="BO20">IF(BO$10="","",SUM((BO$9&gt;='3A_NOMINA'!$F$102:$K$102)*(BO$10&lt;='3A_NOMINA'!$F$103:$K$103)*('3A_NOMINA'!$F$117:$K$117))*1/$D$4*1/$D$7)</f>
        <v>407.85596588983645</v>
      </c>
      <c r="BP20" s="25">
        <f t="array" ref="BP20">IF(BP$10="","",SUM((BP$9&gt;='3A_NOMINA'!$F$102:$K$102)*(BP$10&lt;='3A_NOMINA'!$F$103:$K$103)*('3A_NOMINA'!$F$117:$K$117))*1/$D$4*1/$D$7)</f>
        <v>407.85596588983645</v>
      </c>
      <c r="BQ20" s="25">
        <f t="array" ref="BQ20">IF(BQ$10="","",SUM((BQ$9&gt;='3A_NOMINA'!$F$102:$K$102)*(BQ$10&lt;='3A_NOMINA'!$F$103:$K$103)*('3A_NOMINA'!$F$117:$K$117))*1/$D$4*1/$D$7)</f>
        <v>407.85596588983645</v>
      </c>
      <c r="BR20" s="25">
        <f t="array" ref="BR20">IF(BR$10="","",SUM((BR$9&gt;='3A_NOMINA'!$F$102:$K$102)*(BR$10&lt;='3A_NOMINA'!$F$103:$K$103)*('3A_NOMINA'!$F$117:$K$117))*1/$D$4*1/$D$7)</f>
        <v>407.85596588983645</v>
      </c>
      <c r="BS20" s="25">
        <f t="array" ref="BS20">IF(BS$10="","",SUM((BS$9&gt;='3A_NOMINA'!$F$102:$K$102)*(BS$10&lt;='3A_NOMINA'!$F$103:$K$103)*('3A_NOMINA'!$F$117:$K$117))*1/$D$4*1/$D$7)</f>
        <v>407.85596588983645</v>
      </c>
      <c r="BT20" s="25">
        <f t="array" ref="BT20">IF(BT$10="","",SUM((BT$9&gt;='3A_NOMINA'!$F$102:$K$102)*(BT$10&lt;='3A_NOMINA'!$F$103:$K$103)*('3A_NOMINA'!$F$117:$K$117))*1/$D$4*1/$D$7)</f>
        <v>407.85596588983645</v>
      </c>
      <c r="BU20" s="25">
        <f t="array" ref="BU20">IF(BU$10="","",SUM((BU$9&gt;='3A_NOMINA'!$F$102:$K$102)*(BU$10&lt;='3A_NOMINA'!$F$103:$K$103)*('3A_NOMINA'!$F$117:$K$117))*1/$D$4*1/$D$7)</f>
        <v>458.9382518769836</v>
      </c>
      <c r="BV20" s="25">
        <f t="array" ref="BV20">IF(BV$10="","",SUM((BV$9&gt;='3A_NOMINA'!$F$102:$K$102)*(BV$10&lt;='3A_NOMINA'!$F$103:$K$103)*('3A_NOMINA'!$F$117:$K$117))*1/$D$4*1/$D$7)</f>
        <v>458.9382518769836</v>
      </c>
      <c r="BW20" s="25">
        <f t="array" ref="BW20">IF(BW$10="","",SUM((BW$9&gt;='3A_NOMINA'!$F$102:$K$102)*(BW$10&lt;='3A_NOMINA'!$F$103:$K$103)*('3A_NOMINA'!$F$117:$K$117))*1/$D$4*1/$D$7)</f>
        <v>458.9382518769836</v>
      </c>
      <c r="BX20" s="25">
        <f t="array" ref="BX20">IF(BX$10="","",SUM((BX$9&gt;='3A_NOMINA'!$F$102:$K$102)*(BX$10&lt;='3A_NOMINA'!$F$103:$K$103)*('3A_NOMINA'!$F$117:$K$117))*1/$D$4*1/$D$7)</f>
        <v>458.9382518769836</v>
      </c>
      <c r="BY20" s="25">
        <f t="array" ref="BY20">IF(BY$10="","",SUM((BY$9&gt;='3A_NOMINA'!$F$102:$K$102)*(BY$10&lt;='3A_NOMINA'!$F$103:$K$103)*('3A_NOMINA'!$F$117:$K$117))*1/$D$4*1/$D$7)</f>
        <v>458.9382518769836</v>
      </c>
      <c r="BZ20" s="25">
        <f t="array" ref="BZ20">IF(BZ$10="","",SUM((BZ$9&gt;='3A_NOMINA'!$F$102:$K$102)*(BZ$10&lt;='3A_NOMINA'!$F$103:$K$103)*('3A_NOMINA'!$F$117:$K$117))*1/$D$4*1/$D$7)</f>
        <v>458.9382518769836</v>
      </c>
      <c r="CA20" s="25">
        <f t="array" ref="CA20">IF(CA$10="","",SUM((CA$9&gt;='3A_NOMINA'!$F$102:$K$102)*(CA$10&lt;='3A_NOMINA'!$F$103:$K$103)*('3A_NOMINA'!$F$117:$K$117))*1/$D$4*1/$D$7)</f>
        <v>458.9382518769836</v>
      </c>
      <c r="CB20" s="25">
        <f t="array" ref="CB20">IF(CB$10="","",SUM((CB$9&gt;='3A_NOMINA'!$F$102:$K$102)*(CB$10&lt;='3A_NOMINA'!$F$103:$K$103)*('3A_NOMINA'!$F$117:$K$117))*1/$D$4*1/$D$7)</f>
        <v>458.9382518769836</v>
      </c>
      <c r="CC20" s="25">
        <f t="array" ref="CC20">IF(CC$10="","",SUM((CC$9&gt;='3A_NOMINA'!$F$102:$K$102)*(CC$10&lt;='3A_NOMINA'!$F$103:$K$103)*('3A_NOMINA'!$F$117:$K$117))*1/$D$4*1/$D$7)</f>
        <v>458.9382518769836</v>
      </c>
      <c r="CD20" s="25">
        <f t="array" ref="CD20">IF(CD$10="","",SUM((CD$9&gt;='3A_NOMINA'!$F$102:$K$102)*(CD$10&lt;='3A_NOMINA'!$F$103:$K$103)*('3A_NOMINA'!$F$117:$K$117))*1/$D$4*1/$D$7)</f>
        <v>458.9382518769836</v>
      </c>
      <c r="CE20" s="25">
        <f t="array" ref="CE20">IF(CE$10="","",SUM((CE$9&gt;='3A_NOMINA'!$F$102:$K$102)*(CE$10&lt;='3A_NOMINA'!$F$103:$K$103)*('3A_NOMINA'!$F$117:$K$117))*1/$D$4*1/$D$7)</f>
        <v>458.9382518769836</v>
      </c>
      <c r="CF20" s="25">
        <f t="array" ref="CF20">IF(CF$10="","",SUM((CF$9&gt;='3A_NOMINA'!$F$102:$K$102)*(CF$10&lt;='3A_NOMINA'!$F$103:$K$103)*('3A_NOMINA'!$F$117:$K$117))*1/$D$4*1/$D$7)</f>
        <v>458.9382518769836</v>
      </c>
      <c r="CH20" s="285">
        <v>0</v>
      </c>
      <c r="CI20" s="286">
        <v>0</v>
      </c>
      <c r="CK20" s="25">
        <f t="shared" ca="1" si="25"/>
        <v>0</v>
      </c>
      <c r="CL20" s="25">
        <f t="shared" ca="1" si="25"/>
        <v>0</v>
      </c>
      <c r="CM20" s="25">
        <f t="shared" ca="1" si="25"/>
        <v>0</v>
      </c>
      <c r="CN20" s="25">
        <f t="shared" ca="1" si="25"/>
        <v>0</v>
      </c>
      <c r="CO20" s="25">
        <f t="shared" ca="1" si="25"/>
        <v>0</v>
      </c>
      <c r="CP20" s="25">
        <f t="shared" ca="1" si="25"/>
        <v>0</v>
      </c>
      <c r="CR20" s="25">
        <f t="shared" ca="1" si="26"/>
        <v>0</v>
      </c>
      <c r="CS20" s="25">
        <f t="shared" ca="1" si="26"/>
        <v>0</v>
      </c>
      <c r="CT20" s="25">
        <f t="shared" ca="1" si="26"/>
        <v>0</v>
      </c>
      <c r="CU20" s="25">
        <f t="shared" ca="1" si="26"/>
        <v>0</v>
      </c>
      <c r="CV20" s="25">
        <f t="shared" ca="1" si="26"/>
        <v>0</v>
      </c>
      <c r="CW20" s="25">
        <f t="shared" ca="1" si="26"/>
        <v>0</v>
      </c>
      <c r="CX20" s="25">
        <f t="shared" ca="1" si="26"/>
        <v>0</v>
      </c>
      <c r="CY20" s="25">
        <f t="shared" ca="1" si="26"/>
        <v>0</v>
      </c>
      <c r="CZ20" s="25">
        <f t="shared" ca="1" si="26"/>
        <v>0</v>
      </c>
      <c r="DA20" s="25">
        <f t="shared" ca="1" si="26"/>
        <v>0</v>
      </c>
      <c r="DB20" s="25">
        <f t="shared" ca="1" si="26"/>
        <v>0</v>
      </c>
      <c r="DC20" s="25">
        <f t="shared" ca="1" si="26"/>
        <v>0</v>
      </c>
      <c r="DD20" s="25">
        <f t="shared" ca="1" si="26"/>
        <v>0</v>
      </c>
      <c r="DE20" s="25">
        <f t="shared" ca="1" si="26"/>
        <v>0</v>
      </c>
      <c r="DF20" s="25">
        <f t="shared" ca="1" si="26"/>
        <v>0</v>
      </c>
      <c r="DG20" s="25">
        <f t="shared" ca="1" si="26"/>
        <v>0</v>
      </c>
      <c r="DH20" s="25">
        <f t="shared" ca="1" si="27"/>
        <v>0</v>
      </c>
      <c r="DI20" s="25">
        <f t="shared" ca="1" si="27"/>
        <v>0</v>
      </c>
      <c r="DJ20" s="25">
        <f t="shared" ca="1" si="27"/>
        <v>0</v>
      </c>
      <c r="DK20" s="25">
        <f t="shared" ca="1" si="27"/>
        <v>0</v>
      </c>
      <c r="DL20" s="25">
        <f t="shared" ca="1" si="27"/>
        <v>0</v>
      </c>
      <c r="DM20" s="25">
        <f t="shared" ca="1" si="27"/>
        <v>0</v>
      </c>
      <c r="DN20" s="25">
        <f t="shared" ca="1" si="27"/>
        <v>0</v>
      </c>
      <c r="DO20" s="25">
        <f t="shared" ca="1" si="27"/>
        <v>0</v>
      </c>
      <c r="DP20" s="25">
        <f t="shared" ca="1" si="27"/>
        <v>0</v>
      </c>
      <c r="DQ20" s="25">
        <f t="shared" ca="1" si="27"/>
        <v>0</v>
      </c>
      <c r="DR20" s="25">
        <f t="shared" ca="1" si="27"/>
        <v>0</v>
      </c>
      <c r="DS20" s="25">
        <f t="shared" ca="1" si="27"/>
        <v>0</v>
      </c>
      <c r="DT20" s="25">
        <f t="shared" ca="1" si="27"/>
        <v>0</v>
      </c>
      <c r="DU20" s="25">
        <f t="shared" ca="1" si="27"/>
        <v>0</v>
      </c>
      <c r="DV20" s="25">
        <f t="shared" ca="1" si="27"/>
        <v>0</v>
      </c>
      <c r="DW20" s="25">
        <f t="shared" ca="1" si="27"/>
        <v>0</v>
      </c>
      <c r="DX20" s="25">
        <f t="shared" ca="1" si="28"/>
        <v>0</v>
      </c>
      <c r="DY20" s="25">
        <f t="shared" ca="1" si="28"/>
        <v>0</v>
      </c>
      <c r="DZ20" s="25">
        <f t="shared" ca="1" si="28"/>
        <v>0</v>
      </c>
      <c r="EA20" s="25">
        <f t="shared" ca="1" si="28"/>
        <v>0</v>
      </c>
      <c r="EB20" s="25">
        <f t="shared" ca="1" si="28"/>
        <v>0</v>
      </c>
      <c r="EC20" s="25">
        <f t="shared" ca="1" si="28"/>
        <v>0</v>
      </c>
      <c r="ED20" s="25">
        <f t="shared" ca="1" si="28"/>
        <v>0</v>
      </c>
      <c r="EE20" s="25">
        <f t="shared" ca="1" si="28"/>
        <v>0</v>
      </c>
      <c r="EF20" s="25">
        <f t="shared" ca="1" si="28"/>
        <v>0</v>
      </c>
      <c r="EG20" s="25">
        <f t="shared" ca="1" si="28"/>
        <v>0</v>
      </c>
      <c r="EH20" s="25">
        <f t="shared" ca="1" si="28"/>
        <v>0</v>
      </c>
      <c r="EI20" s="25">
        <f t="shared" ca="1" si="28"/>
        <v>0</v>
      </c>
      <c r="EJ20" s="25">
        <f t="shared" ca="1" si="28"/>
        <v>0</v>
      </c>
      <c r="EK20" s="25">
        <f t="shared" ca="1" si="28"/>
        <v>0</v>
      </c>
      <c r="EL20" s="25">
        <f t="shared" ca="1" si="28"/>
        <v>0</v>
      </c>
      <c r="EM20" s="25">
        <f t="shared" ca="1" si="28"/>
        <v>0</v>
      </c>
      <c r="EN20" s="25">
        <f t="shared" ca="1" si="29"/>
        <v>0</v>
      </c>
      <c r="EO20" s="25">
        <f t="shared" ca="1" si="29"/>
        <v>0</v>
      </c>
      <c r="EP20" s="25">
        <f t="shared" ca="1" si="29"/>
        <v>0</v>
      </c>
      <c r="EQ20" s="25">
        <f t="shared" ca="1" si="29"/>
        <v>0</v>
      </c>
      <c r="ER20" s="25">
        <f t="shared" ca="1" si="29"/>
        <v>0</v>
      </c>
      <c r="ES20" s="25">
        <f t="shared" ca="1" si="29"/>
        <v>0</v>
      </c>
      <c r="ET20" s="25">
        <f t="shared" ca="1" si="29"/>
        <v>0</v>
      </c>
      <c r="EU20" s="25">
        <f t="shared" ca="1" si="29"/>
        <v>0</v>
      </c>
      <c r="EV20" s="25">
        <f t="shared" ca="1" si="29"/>
        <v>0</v>
      </c>
      <c r="EW20" s="25">
        <f t="shared" ca="1" si="29"/>
        <v>0</v>
      </c>
      <c r="EX20" s="25">
        <f t="shared" ca="1" si="29"/>
        <v>0</v>
      </c>
      <c r="EY20" s="25">
        <f t="shared" ca="1" si="29"/>
        <v>0</v>
      </c>
      <c r="EZ20" s="25">
        <f t="shared" ca="1" si="30"/>
        <v>0</v>
      </c>
      <c r="FA20" s="25">
        <f t="shared" ca="1" si="30"/>
        <v>0</v>
      </c>
      <c r="FB20" s="25">
        <f t="shared" ca="1" si="30"/>
        <v>0</v>
      </c>
      <c r="FC20" s="25">
        <f t="shared" ca="1" si="30"/>
        <v>0</v>
      </c>
      <c r="FD20" s="25">
        <f t="shared" ca="1" si="30"/>
        <v>0</v>
      </c>
      <c r="FE20" s="25">
        <f t="shared" ca="1" si="30"/>
        <v>0</v>
      </c>
      <c r="FF20" s="25">
        <f t="shared" ca="1" si="30"/>
        <v>0</v>
      </c>
      <c r="FG20" s="25">
        <f t="shared" ca="1" si="30"/>
        <v>0</v>
      </c>
      <c r="FH20" s="25">
        <f t="shared" ca="1" si="30"/>
        <v>0</v>
      </c>
      <c r="FI20" s="25">
        <f t="shared" ca="1" si="30"/>
        <v>0</v>
      </c>
      <c r="FJ20" s="25">
        <f t="shared" ca="1" si="30"/>
        <v>0</v>
      </c>
      <c r="FK20" s="25">
        <f t="shared" ca="1" si="30"/>
        <v>0</v>
      </c>
    </row>
    <row r="21" spans="1:167" ht="15" customHeight="1">
      <c r="C21" s="307" t="s">
        <v>153</v>
      </c>
      <c r="D21" s="227" t="s">
        <v>154</v>
      </c>
      <c r="E21" s="175"/>
      <c r="F21" s="25">
        <f t="shared" ca="1" si="24"/>
        <v>4.8845300000000007</v>
      </c>
      <c r="G21" s="25">
        <f t="shared" ca="1" si="24"/>
        <v>24</v>
      </c>
      <c r="H21" s="25">
        <f t="shared" ca="1" si="24"/>
        <v>24</v>
      </c>
      <c r="I21" s="25">
        <f t="shared" ca="1" si="24"/>
        <v>24</v>
      </c>
      <c r="J21" s="25">
        <f t="shared" ca="1" si="24"/>
        <v>24</v>
      </c>
      <c r="K21" s="25">
        <f t="shared" ca="1" si="24"/>
        <v>24</v>
      </c>
      <c r="M21" s="222">
        <v>1.1945699999999999</v>
      </c>
      <c r="N21" s="222">
        <v>9.5330000000000151E-2</v>
      </c>
      <c r="O21" s="222">
        <v>0.10779999999999995</v>
      </c>
      <c r="P21" s="222">
        <v>7.0869999999999891E-2</v>
      </c>
      <c r="Q21" s="222">
        <v>0.15879999999999994</v>
      </c>
      <c r="R21" s="222">
        <v>0.81695000000000029</v>
      </c>
      <c r="S21" s="222">
        <v>0.11803999999999996</v>
      </c>
      <c r="T21" s="222">
        <v>0.11344999999999981</v>
      </c>
      <c r="U21" s="222">
        <v>0.10426999999999999</v>
      </c>
      <c r="V21" s="222">
        <v>0.10445000000000028</v>
      </c>
      <c r="W21" s="222">
        <v>1</v>
      </c>
      <c r="X21" s="222">
        <v>1</v>
      </c>
      <c r="Y21" s="222">
        <v>2</v>
      </c>
      <c r="Z21" s="222">
        <v>2</v>
      </c>
      <c r="AA21" s="222">
        <v>2</v>
      </c>
      <c r="AB21" s="222">
        <v>2</v>
      </c>
      <c r="AC21" s="222">
        <v>2</v>
      </c>
      <c r="AD21" s="222">
        <v>2</v>
      </c>
      <c r="AE21" s="222">
        <v>2</v>
      </c>
      <c r="AF21" s="222">
        <v>2</v>
      </c>
      <c r="AG21" s="222">
        <v>2</v>
      </c>
      <c r="AH21" s="222">
        <v>2</v>
      </c>
      <c r="AI21" s="222">
        <v>2</v>
      </c>
      <c r="AJ21" s="222">
        <v>2</v>
      </c>
      <c r="AK21" s="222">
        <v>2</v>
      </c>
      <c r="AL21" s="222">
        <v>2</v>
      </c>
      <c r="AM21" s="222">
        <v>2</v>
      </c>
      <c r="AN21" s="222">
        <v>2</v>
      </c>
      <c r="AO21" s="222">
        <v>2</v>
      </c>
      <c r="AP21" s="222">
        <v>2</v>
      </c>
      <c r="AQ21" s="222">
        <v>2</v>
      </c>
      <c r="AR21" s="222">
        <v>2</v>
      </c>
      <c r="AS21" s="222">
        <v>2</v>
      </c>
      <c r="AT21" s="222">
        <v>2</v>
      </c>
      <c r="AU21" s="222">
        <v>2</v>
      </c>
      <c r="AV21" s="222">
        <v>2</v>
      </c>
      <c r="AW21" s="222">
        <v>2</v>
      </c>
      <c r="AX21" s="222">
        <v>2</v>
      </c>
      <c r="AY21" s="222">
        <v>2</v>
      </c>
      <c r="AZ21" s="222">
        <v>2</v>
      </c>
      <c r="BA21" s="222">
        <v>2</v>
      </c>
      <c r="BB21" s="222">
        <v>2</v>
      </c>
      <c r="BC21" s="222">
        <v>2</v>
      </c>
      <c r="BD21" s="222">
        <v>2</v>
      </c>
      <c r="BE21" s="222">
        <v>2</v>
      </c>
      <c r="BF21" s="222">
        <v>2</v>
      </c>
      <c r="BG21" s="222">
        <v>2</v>
      </c>
      <c r="BH21" s="222">
        <v>2</v>
      </c>
      <c r="BI21" s="222">
        <v>2</v>
      </c>
      <c r="BJ21" s="222">
        <v>2</v>
      </c>
      <c r="BK21" s="222">
        <v>2</v>
      </c>
      <c r="BL21" s="222">
        <v>2</v>
      </c>
      <c r="BM21" s="222">
        <v>2</v>
      </c>
      <c r="BN21" s="222">
        <v>2</v>
      </c>
      <c r="BO21" s="222">
        <v>2</v>
      </c>
      <c r="BP21" s="222">
        <v>2</v>
      </c>
      <c r="BQ21" s="222">
        <v>2</v>
      </c>
      <c r="BR21" s="222">
        <v>2</v>
      </c>
      <c r="BS21" s="222">
        <v>2</v>
      </c>
      <c r="BT21" s="222">
        <v>2</v>
      </c>
      <c r="BU21" s="222">
        <v>2</v>
      </c>
      <c r="BV21" s="222">
        <v>2</v>
      </c>
      <c r="BW21" s="222">
        <v>2</v>
      </c>
      <c r="BX21" s="222">
        <v>2</v>
      </c>
      <c r="BY21" s="222">
        <v>2</v>
      </c>
      <c r="BZ21" s="222">
        <v>2</v>
      </c>
      <c r="CA21" s="222">
        <v>2</v>
      </c>
      <c r="CB21" s="222">
        <v>2</v>
      </c>
      <c r="CC21" s="222">
        <v>2</v>
      </c>
      <c r="CD21" s="222">
        <v>2</v>
      </c>
      <c r="CE21" s="222">
        <v>2</v>
      </c>
      <c r="CF21" s="222">
        <v>2</v>
      </c>
      <c r="CH21" s="285">
        <v>0</v>
      </c>
      <c r="CI21" s="286">
        <v>1</v>
      </c>
      <c r="CK21" s="25">
        <f t="shared" ca="1" si="25"/>
        <v>4.8845300000000007</v>
      </c>
      <c r="CL21" s="25">
        <f t="shared" ca="1" si="25"/>
        <v>24</v>
      </c>
      <c r="CM21" s="25">
        <f t="shared" ca="1" si="25"/>
        <v>24</v>
      </c>
      <c r="CN21" s="25">
        <f t="shared" ca="1" si="25"/>
        <v>24</v>
      </c>
      <c r="CO21" s="25">
        <f t="shared" ca="1" si="25"/>
        <v>24</v>
      </c>
      <c r="CP21" s="25">
        <f t="shared" ca="1" si="25"/>
        <v>24</v>
      </c>
      <c r="CR21" s="25">
        <f t="shared" ca="1" si="26"/>
        <v>1.1945699999999999</v>
      </c>
      <c r="CS21" s="25">
        <f t="shared" ca="1" si="26"/>
        <v>9.5330000000000151E-2</v>
      </c>
      <c r="CT21" s="25">
        <f t="shared" ca="1" si="26"/>
        <v>0.10779999999999995</v>
      </c>
      <c r="CU21" s="25">
        <f t="shared" ca="1" si="26"/>
        <v>7.0869999999999891E-2</v>
      </c>
      <c r="CV21" s="25">
        <f t="shared" ca="1" si="26"/>
        <v>0.15879999999999994</v>
      </c>
      <c r="CW21" s="25">
        <f t="shared" ca="1" si="26"/>
        <v>0.81695000000000029</v>
      </c>
      <c r="CX21" s="25">
        <f t="shared" ca="1" si="26"/>
        <v>0.11803999999999996</v>
      </c>
      <c r="CY21" s="25">
        <f t="shared" ca="1" si="26"/>
        <v>0.11344999999999981</v>
      </c>
      <c r="CZ21" s="25">
        <f t="shared" ca="1" si="26"/>
        <v>0.10426999999999999</v>
      </c>
      <c r="DA21" s="25">
        <f t="shared" ca="1" si="26"/>
        <v>0.10445000000000028</v>
      </c>
      <c r="DB21" s="25">
        <f t="shared" ca="1" si="26"/>
        <v>1</v>
      </c>
      <c r="DC21" s="25">
        <f t="shared" ca="1" si="26"/>
        <v>1</v>
      </c>
      <c r="DD21" s="25">
        <f t="shared" ca="1" si="26"/>
        <v>2</v>
      </c>
      <c r="DE21" s="25">
        <f t="shared" ca="1" si="26"/>
        <v>2</v>
      </c>
      <c r="DF21" s="25">
        <f t="shared" ca="1" si="26"/>
        <v>2</v>
      </c>
      <c r="DG21" s="25">
        <f t="shared" ca="1" si="26"/>
        <v>2</v>
      </c>
      <c r="DH21" s="25">
        <f t="shared" ca="1" si="27"/>
        <v>2</v>
      </c>
      <c r="DI21" s="25">
        <f t="shared" ca="1" si="27"/>
        <v>2</v>
      </c>
      <c r="DJ21" s="25">
        <f t="shared" ca="1" si="27"/>
        <v>2</v>
      </c>
      <c r="DK21" s="25">
        <f t="shared" ca="1" si="27"/>
        <v>2</v>
      </c>
      <c r="DL21" s="25">
        <f t="shared" ca="1" si="27"/>
        <v>2</v>
      </c>
      <c r="DM21" s="25">
        <f t="shared" ca="1" si="27"/>
        <v>2</v>
      </c>
      <c r="DN21" s="25">
        <f t="shared" ca="1" si="27"/>
        <v>2</v>
      </c>
      <c r="DO21" s="25">
        <f t="shared" ca="1" si="27"/>
        <v>2</v>
      </c>
      <c r="DP21" s="25">
        <f t="shared" ca="1" si="27"/>
        <v>2</v>
      </c>
      <c r="DQ21" s="25">
        <f t="shared" ca="1" si="27"/>
        <v>2</v>
      </c>
      <c r="DR21" s="25">
        <f t="shared" ca="1" si="27"/>
        <v>2</v>
      </c>
      <c r="DS21" s="25">
        <f t="shared" ca="1" si="27"/>
        <v>2</v>
      </c>
      <c r="DT21" s="25">
        <f t="shared" ca="1" si="27"/>
        <v>2</v>
      </c>
      <c r="DU21" s="25">
        <f t="shared" ca="1" si="27"/>
        <v>2</v>
      </c>
      <c r="DV21" s="25">
        <f t="shared" ca="1" si="27"/>
        <v>2</v>
      </c>
      <c r="DW21" s="25">
        <f t="shared" ca="1" si="27"/>
        <v>2</v>
      </c>
      <c r="DX21" s="25">
        <f t="shared" ca="1" si="28"/>
        <v>2</v>
      </c>
      <c r="DY21" s="25">
        <f t="shared" ca="1" si="28"/>
        <v>2</v>
      </c>
      <c r="DZ21" s="25">
        <f t="shared" ca="1" si="28"/>
        <v>2</v>
      </c>
      <c r="EA21" s="25">
        <f t="shared" ca="1" si="28"/>
        <v>2</v>
      </c>
      <c r="EB21" s="25">
        <f t="shared" ca="1" si="28"/>
        <v>2</v>
      </c>
      <c r="EC21" s="25">
        <f t="shared" ca="1" si="28"/>
        <v>2</v>
      </c>
      <c r="ED21" s="25">
        <f t="shared" ca="1" si="28"/>
        <v>2</v>
      </c>
      <c r="EE21" s="25">
        <f t="shared" ca="1" si="28"/>
        <v>2</v>
      </c>
      <c r="EF21" s="25">
        <f t="shared" ca="1" si="28"/>
        <v>2</v>
      </c>
      <c r="EG21" s="25">
        <f t="shared" ca="1" si="28"/>
        <v>2</v>
      </c>
      <c r="EH21" s="25">
        <f t="shared" ca="1" si="28"/>
        <v>2</v>
      </c>
      <c r="EI21" s="25">
        <f t="shared" ca="1" si="28"/>
        <v>2</v>
      </c>
      <c r="EJ21" s="25">
        <f t="shared" ca="1" si="28"/>
        <v>2</v>
      </c>
      <c r="EK21" s="25">
        <f t="shared" ca="1" si="28"/>
        <v>2</v>
      </c>
      <c r="EL21" s="25">
        <f t="shared" ca="1" si="28"/>
        <v>2</v>
      </c>
      <c r="EM21" s="25">
        <f t="shared" ca="1" si="28"/>
        <v>2</v>
      </c>
      <c r="EN21" s="25">
        <f t="shared" ca="1" si="29"/>
        <v>2</v>
      </c>
      <c r="EO21" s="25">
        <f t="shared" ca="1" si="29"/>
        <v>2</v>
      </c>
      <c r="EP21" s="25">
        <f t="shared" ca="1" si="29"/>
        <v>2</v>
      </c>
      <c r="EQ21" s="25">
        <f t="shared" ca="1" si="29"/>
        <v>2</v>
      </c>
      <c r="ER21" s="25">
        <f t="shared" ca="1" si="29"/>
        <v>2</v>
      </c>
      <c r="ES21" s="25">
        <f t="shared" ca="1" si="29"/>
        <v>2</v>
      </c>
      <c r="ET21" s="25">
        <f t="shared" ca="1" si="29"/>
        <v>2</v>
      </c>
      <c r="EU21" s="25">
        <f t="shared" ca="1" si="29"/>
        <v>2</v>
      </c>
      <c r="EV21" s="25">
        <f t="shared" ca="1" si="29"/>
        <v>2</v>
      </c>
      <c r="EW21" s="25">
        <f t="shared" ca="1" si="29"/>
        <v>2</v>
      </c>
      <c r="EX21" s="25">
        <f t="shared" ca="1" si="29"/>
        <v>2</v>
      </c>
      <c r="EY21" s="25">
        <f t="shared" ca="1" si="29"/>
        <v>2</v>
      </c>
      <c r="EZ21" s="25">
        <f t="shared" ca="1" si="30"/>
        <v>2</v>
      </c>
      <c r="FA21" s="25">
        <f t="shared" ca="1" si="30"/>
        <v>2</v>
      </c>
      <c r="FB21" s="25">
        <f t="shared" ca="1" si="30"/>
        <v>2</v>
      </c>
      <c r="FC21" s="25">
        <f t="shared" ca="1" si="30"/>
        <v>2</v>
      </c>
      <c r="FD21" s="25">
        <f t="shared" ca="1" si="30"/>
        <v>2</v>
      </c>
      <c r="FE21" s="25">
        <f t="shared" ca="1" si="30"/>
        <v>2</v>
      </c>
      <c r="FF21" s="25">
        <f t="shared" ca="1" si="30"/>
        <v>2</v>
      </c>
      <c r="FG21" s="25">
        <f t="shared" ca="1" si="30"/>
        <v>2</v>
      </c>
      <c r="FH21" s="25">
        <f t="shared" ca="1" si="30"/>
        <v>2</v>
      </c>
      <c r="FI21" s="25">
        <f t="shared" ca="1" si="30"/>
        <v>2</v>
      </c>
      <c r="FJ21" s="25">
        <f t="shared" ca="1" si="30"/>
        <v>2</v>
      </c>
      <c r="FK21" s="25">
        <f t="shared" ca="1" si="30"/>
        <v>2</v>
      </c>
    </row>
    <row r="22" spans="1:167" ht="15" customHeight="1">
      <c r="A22" s="170" t="s">
        <v>395</v>
      </c>
      <c r="C22" s="307" t="s">
        <v>153</v>
      </c>
      <c r="D22" s="227" t="s">
        <v>155</v>
      </c>
      <c r="E22" s="175"/>
      <c r="F22" s="25">
        <f t="shared" ca="1" si="24"/>
        <v>0</v>
      </c>
      <c r="G22" s="25">
        <f t="shared" ca="1" si="24"/>
        <v>-5911.7179007251689</v>
      </c>
      <c r="H22" s="25">
        <f t="shared" ca="1" si="24"/>
        <v>-3567.4299629951711</v>
      </c>
      <c r="I22" s="25">
        <f t="shared" ca="1" si="24"/>
        <v>-1337.9626791084447</v>
      </c>
      <c r="J22" s="25">
        <f t="shared" ca="1" si="24"/>
        <v>-839.84844353726658</v>
      </c>
      <c r="K22" s="25">
        <f t="shared" ca="1" si="24"/>
        <v>-304.83226640109933</v>
      </c>
      <c r="M22" s="160">
        <v>0</v>
      </c>
      <c r="N22" s="160">
        <v>0</v>
      </c>
      <c r="O22" s="160">
        <v>0</v>
      </c>
      <c r="P22" s="160">
        <v>0</v>
      </c>
      <c r="Q22" s="160">
        <v>0</v>
      </c>
      <c r="R22" s="160">
        <v>0</v>
      </c>
      <c r="S22" s="160">
        <v>0</v>
      </c>
      <c r="T22" s="160">
        <v>0</v>
      </c>
      <c r="U22" s="160">
        <v>0</v>
      </c>
      <c r="V22" s="160">
        <v>0</v>
      </c>
      <c r="W22" s="160">
        <v>0</v>
      </c>
      <c r="X22" s="160">
        <v>0</v>
      </c>
      <c r="Y22" s="25">
        <f ca="1">IF(Y$10="","",'7_FINANCIAMIENTOS'!Y$50)</f>
        <v>2.9103830456733704E-11</v>
      </c>
      <c r="Z22" s="25">
        <f ca="1">IF(Z$10="","",'7_FINANCIAMIENTOS'!Z$50)</f>
        <v>-581.53383308689808</v>
      </c>
      <c r="AA22" s="25">
        <f ca="1">IF(AA$10="","",'7_FINANCIAMIENTOS'!AA$50)</f>
        <v>-572.74581506929826</v>
      </c>
      <c r="AB22" s="25">
        <f ca="1">IF(AB$10="","",'7_FINANCIAMIENTOS'!AB$50)</f>
        <v>-564.03148377276375</v>
      </c>
      <c r="AC22" s="25">
        <f ca="1">IF(AC$10="","",'7_FINANCIAMIENTOS'!AC$50)</f>
        <v>-555.24428629339673</v>
      </c>
      <c r="AD22" s="25">
        <f ca="1">IF(AD$10="","",'7_FINANCIAMIENTOS'!AD$50)</f>
        <v>-546.45531287204358</v>
      </c>
      <c r="AE22" s="25">
        <f ca="1">IF(AE$10="","",'7_FINANCIAMIENTOS'!AE$50)</f>
        <v>-537.59417127983761</v>
      </c>
      <c r="AF22" s="25">
        <f ca="1">IF(AF$10="","",'7_FINANCIAMIENTOS'!AF$50)</f>
        <v>-528.72991810867097</v>
      </c>
      <c r="AG22" s="25">
        <f ca="1">IF(AG$10="","",'7_FINANCIAMIENTOS'!AG$50)</f>
        <v>-519.8274994030362</v>
      </c>
      <c r="AH22" s="25">
        <f ca="1">IF(AH$10="","",'7_FINANCIAMIENTOS'!AH$50)</f>
        <v>-510.85398291877937</v>
      </c>
      <c r="AI22" s="25">
        <f ca="1">IF(AI$10="","",'7_FINANCIAMIENTOS'!AI$50)</f>
        <v>-501.87531538758776</v>
      </c>
      <c r="AJ22" s="25">
        <f ca="1">IF(AJ$10="","",'7_FINANCIAMIENTOS'!AJ$50)</f>
        <v>-492.82628253288567</v>
      </c>
      <c r="AK22" s="25">
        <f ca="1">IF(AK$10="","",'7_FINANCIAMIENTOS'!AK$50)</f>
        <v>-332.18922420727904</v>
      </c>
      <c r="AL22" s="25">
        <f ca="1">IF(AL$10="","",'7_FINANCIAMIENTOS'!AL$50)</f>
        <v>-325.94429512391798</v>
      </c>
      <c r="AM22" s="25">
        <f ca="1">IF(AM$10="","",'7_FINANCIAMIENTOS'!AM$50)</f>
        <v>-319.63111214534729</v>
      </c>
      <c r="AN22" s="25">
        <f ca="1">IF(AN$10="","",'7_FINANCIAMIENTOS'!AN$50)</f>
        <v>-313.33310659145354</v>
      </c>
      <c r="AO22" s="25">
        <f ca="1">IF(AO$10="","",'7_FINANCIAMIENTOS'!AO$50)</f>
        <v>-306.98808482158347</v>
      </c>
      <c r="AP22" s="25">
        <f ca="1">IF(AP$10="","",'7_FINANCIAMIENTOS'!AP$50)</f>
        <v>-300.63614144112216</v>
      </c>
      <c r="AQ22" s="25">
        <f ca="1">IF(AQ$10="","",'7_FINANCIAMIENTOS'!AQ$50)</f>
        <v>-294.23771897563711</v>
      </c>
      <c r="AR22" s="25">
        <f ca="1">IF(AR$10="","",'7_FINANCIAMIENTOS'!AR$50)</f>
        <v>-287.83137707461719</v>
      </c>
      <c r="AS22" s="25">
        <f ca="1">IF(AS$10="","",'7_FINANCIAMIENTOS'!AS$50)</f>
        <v>-281.39745231272536</v>
      </c>
      <c r="AT22" s="25">
        <f ca="1">IF(AT$10="","",'7_FINANCIAMIENTOS'!AT$50)</f>
        <v>-274.91787148141884</v>
      </c>
      <c r="AU22" s="25">
        <f ca="1">IF(AU$10="","",'7_FINANCIAMIENTOS'!AU$50)</f>
        <v>-268.42884799541207</v>
      </c>
      <c r="AV22" s="25">
        <f ca="1">IF(AV$10="","",'7_FINANCIAMIENTOS'!AV$50)</f>
        <v>-261.89473082465702</v>
      </c>
      <c r="AW22" s="25">
        <f ca="1">IF(AW$10="","",'7_FINANCIAMIENTOS'!AW$50)</f>
        <v>-130.22857039689552</v>
      </c>
      <c r="AX22" s="25">
        <f ca="1">IF(AX$10="","",'7_FINANCIAMIENTOS'!AX$50)</f>
        <v>-126.87645723824971</v>
      </c>
      <c r="AY22" s="25">
        <f ca="1">IF(AY$10="","",'7_FINANCIAMIENTOS'!AY$50)</f>
        <v>-123.48549173321226</v>
      </c>
      <c r="AZ22" s="25">
        <f ca="1">IF(AZ$10="","",'7_FINANCIAMIENTOS'!AZ$50)</f>
        <v>-120.10511949393549</v>
      </c>
      <c r="BA22" s="25">
        <f ca="1">IF(BA$10="","",'7_FINANCIAMIENTOS'!BA$50)</f>
        <v>-116.70249180056271</v>
      </c>
      <c r="BB22" s="25">
        <f ca="1">IF(BB$10="","",'7_FINANCIAMIENTOS'!BB$50)</f>
        <v>-113.29317311289196</v>
      </c>
      <c r="BC22" s="25">
        <f ca="1">IF(BC$10="","",'7_FINANCIAMIENTOS'!BC$50)</f>
        <v>-109.86190437084588</v>
      </c>
      <c r="BD22" s="25">
        <f ca="1">IF(BD$10="","",'7_FINANCIAMIENTOS'!BD$50)</f>
        <v>-106.42339203259326</v>
      </c>
      <c r="BE22" s="25">
        <f ca="1">IF(BE$10="","",'7_FINANCIAMIENTOS'!BE$50)</f>
        <v>-102.97007498843595</v>
      </c>
      <c r="BF22" s="25">
        <f ca="1">IF(BF$10="","",'7_FINANCIAMIENTOS'!BF$50)</f>
        <v>-99.495275509951171</v>
      </c>
      <c r="BG22" s="25">
        <f ca="1">IF(BG$10="","",'7_FINANCIAMIENTOS'!BG$50)</f>
        <v>-96.012389078270644</v>
      </c>
      <c r="BH22" s="25">
        <f ca="1">IF(BH$10="","",'7_FINANCIAMIENTOS'!BH$50)</f>
        <v>-92.50833935260016</v>
      </c>
      <c r="BI22" s="25">
        <f ca="1">IF(BI$10="","",'7_FINANCIAMIENTOS'!BI$50)</f>
        <v>-89.885587336408207</v>
      </c>
      <c r="BJ22" s="25">
        <f ca="1">IF(BJ$10="","",'7_FINANCIAMIENTOS'!BJ$50)</f>
        <v>-86.322476524204831</v>
      </c>
      <c r="BK22" s="25">
        <f ca="1">IF(BK$10="","",'7_FINANCIAMIENTOS'!BK$50)</f>
        <v>-82.727384544996312</v>
      </c>
      <c r="BL22" s="25">
        <f ca="1">IF(BL$10="","",'7_FINANCIAMIENTOS'!BL$50)</f>
        <v>-79.134248070025933</v>
      </c>
      <c r="BM22" s="25">
        <f ca="1">IF(BM$10="","",'7_FINANCIAMIENTOS'!BM$50)</f>
        <v>-75.52056942784111</v>
      </c>
      <c r="BN22" s="25">
        <f ca="1">IF(BN$10="","",'7_FINANCIAMIENTOS'!BN$50)</f>
        <v>-71.896668816028978</v>
      </c>
      <c r="BO22" s="25">
        <f ca="1">IF(BO$10="","",'7_FINANCIAMIENTOS'!BO$50)</f>
        <v>-68.252568383250036</v>
      </c>
      <c r="BP22" s="25">
        <f ca="1">IF(BP$10="","",'7_FINANCIAMIENTOS'!BP$50)</f>
        <v>-64.59764094647835</v>
      </c>
      <c r="BQ22" s="25">
        <f ca="1">IF(BQ$10="","",'7_FINANCIAMIENTOS'!BQ$50)</f>
        <v>-60.926977016548335</v>
      </c>
      <c r="BR22" s="25">
        <f ca="1">IF(BR$10="","",'7_FINANCIAMIENTOS'!BR$50)</f>
        <v>-57.236637139911181</v>
      </c>
      <c r="BS22" s="25">
        <f ca="1">IF(BS$10="","",'7_FINANCIAMIENTOS'!BS$50)</f>
        <v>-53.534547092131106</v>
      </c>
      <c r="BT22" s="25">
        <f ca="1">IF(BT$10="","",'7_FINANCIAMIENTOS'!BT$50)</f>
        <v>-49.813138239442196</v>
      </c>
      <c r="BU22" s="25">
        <f ca="1">IF(BU$10="","",'7_FINANCIAMIENTOS'!BU$50)</f>
        <v>-46.540147286257707</v>
      </c>
      <c r="BV22" s="25">
        <f ca="1">IF(BV$10="","",'7_FINANCIAMIENTOS'!BV$50)</f>
        <v>-42.752788173958834</v>
      </c>
      <c r="BW22" s="25">
        <f ca="1">IF(BW$10="","",'7_FINANCIAMIENTOS'!BW$50)</f>
        <v>-38.941157544715679</v>
      </c>
      <c r="BX22" s="25">
        <f ca="1">IF(BX$10="","",'7_FINANCIAMIENTOS'!BX$50)</f>
        <v>-35.121896025808383</v>
      </c>
      <c r="BY22" s="25">
        <f ca="1">IF(BY$10="","",'7_FINANCIAMIENTOS'!BY$50)</f>
        <v>-31.284052960796544</v>
      </c>
      <c r="BZ22" s="25">
        <f ca="1">IF(BZ$10="","",'7_FINANCIAMIENTOS'!BZ$50)</f>
        <v>-27.432095743348327</v>
      </c>
      <c r="CA22" s="25">
        <f ca="1">IF(CA$10="","",'7_FINANCIAMIENTOS'!CA$50)</f>
        <v>-23.561939233628436</v>
      </c>
      <c r="CB22" s="25">
        <f ca="1">IF(CB$10="","",'7_FINANCIAMIENTOS'!CB$50)</f>
        <v>-19.677007175325343</v>
      </c>
      <c r="CC22" s="25">
        <f ca="1">IF(CC$10="","",'7_FINANCIAMIENTOS'!CC$50)</f>
        <v>-15.775348326224048</v>
      </c>
      <c r="CD22" s="25">
        <f ca="1">IF(CD$10="","",'7_FINANCIAMIENTOS'!CD$50)</f>
        <v>-11.856074817911576</v>
      </c>
      <c r="CE22" s="25">
        <f ca="1">IF(CE$10="","",'7_FINANCIAMIENTOS'!CE$50)</f>
        <v>-7.921016805281397</v>
      </c>
      <c r="CF22" s="25">
        <f ca="1">IF(CF$10="","",'7_FINANCIAMIENTOS'!CF$50)</f>
        <v>-3.9687423078430584</v>
      </c>
      <c r="CH22" s="285">
        <v>0</v>
      </c>
      <c r="CI22" s="286">
        <v>0</v>
      </c>
      <c r="CK22" s="25">
        <f t="shared" ca="1" si="25"/>
        <v>0</v>
      </c>
      <c r="CL22" s="25">
        <f t="shared" ca="1" si="25"/>
        <v>0</v>
      </c>
      <c r="CM22" s="25">
        <f t="shared" ca="1" si="25"/>
        <v>0</v>
      </c>
      <c r="CN22" s="25">
        <f t="shared" ca="1" si="25"/>
        <v>0</v>
      </c>
      <c r="CO22" s="25">
        <f t="shared" ca="1" si="25"/>
        <v>0</v>
      </c>
      <c r="CP22" s="25">
        <f t="shared" ca="1" si="25"/>
        <v>0</v>
      </c>
      <c r="CR22" s="25">
        <f t="shared" ca="1" si="26"/>
        <v>0</v>
      </c>
      <c r="CS22" s="25">
        <f t="shared" ca="1" si="26"/>
        <v>0</v>
      </c>
      <c r="CT22" s="25">
        <f t="shared" ca="1" si="26"/>
        <v>0</v>
      </c>
      <c r="CU22" s="25">
        <f t="shared" ca="1" si="26"/>
        <v>0</v>
      </c>
      <c r="CV22" s="25">
        <f t="shared" ca="1" si="26"/>
        <v>0</v>
      </c>
      <c r="CW22" s="25">
        <f t="shared" ca="1" si="26"/>
        <v>0</v>
      </c>
      <c r="CX22" s="25">
        <f t="shared" ca="1" si="26"/>
        <v>0</v>
      </c>
      <c r="CY22" s="25">
        <f t="shared" ca="1" si="26"/>
        <v>0</v>
      </c>
      <c r="CZ22" s="25">
        <f t="shared" ca="1" si="26"/>
        <v>0</v>
      </c>
      <c r="DA22" s="25">
        <f t="shared" ca="1" si="26"/>
        <v>0</v>
      </c>
      <c r="DB22" s="25">
        <f t="shared" ca="1" si="26"/>
        <v>0</v>
      </c>
      <c r="DC22" s="25">
        <f t="shared" ca="1" si="26"/>
        <v>0</v>
      </c>
      <c r="DD22" s="25">
        <f t="shared" ca="1" si="26"/>
        <v>0</v>
      </c>
      <c r="DE22" s="25">
        <f t="shared" ca="1" si="26"/>
        <v>0</v>
      </c>
      <c r="DF22" s="25">
        <f t="shared" ca="1" si="26"/>
        <v>0</v>
      </c>
      <c r="DG22" s="25">
        <f t="shared" ca="1" si="26"/>
        <v>0</v>
      </c>
      <c r="DH22" s="25">
        <f t="shared" ca="1" si="27"/>
        <v>0</v>
      </c>
      <c r="DI22" s="25">
        <f t="shared" ca="1" si="27"/>
        <v>0</v>
      </c>
      <c r="DJ22" s="25">
        <f t="shared" ca="1" si="27"/>
        <v>0</v>
      </c>
      <c r="DK22" s="25">
        <f t="shared" ca="1" si="27"/>
        <v>0</v>
      </c>
      <c r="DL22" s="25">
        <f t="shared" ca="1" si="27"/>
        <v>0</v>
      </c>
      <c r="DM22" s="25">
        <f t="shared" ca="1" si="27"/>
        <v>0</v>
      </c>
      <c r="DN22" s="25">
        <f t="shared" ca="1" si="27"/>
        <v>0</v>
      </c>
      <c r="DO22" s="25">
        <f t="shared" ca="1" si="27"/>
        <v>0</v>
      </c>
      <c r="DP22" s="25">
        <f t="shared" ca="1" si="27"/>
        <v>0</v>
      </c>
      <c r="DQ22" s="25">
        <f t="shared" ca="1" si="27"/>
        <v>0</v>
      </c>
      <c r="DR22" s="25">
        <f t="shared" ca="1" si="27"/>
        <v>0</v>
      </c>
      <c r="DS22" s="25">
        <f t="shared" ca="1" si="27"/>
        <v>0</v>
      </c>
      <c r="DT22" s="25">
        <f t="shared" ca="1" si="27"/>
        <v>0</v>
      </c>
      <c r="DU22" s="25">
        <f t="shared" ca="1" si="27"/>
        <v>0</v>
      </c>
      <c r="DV22" s="25">
        <f t="shared" ca="1" si="27"/>
        <v>0</v>
      </c>
      <c r="DW22" s="25">
        <f t="shared" ca="1" si="27"/>
        <v>0</v>
      </c>
      <c r="DX22" s="25">
        <f t="shared" ca="1" si="28"/>
        <v>0</v>
      </c>
      <c r="DY22" s="25">
        <f t="shared" ca="1" si="28"/>
        <v>0</v>
      </c>
      <c r="DZ22" s="25">
        <f t="shared" ca="1" si="28"/>
        <v>0</v>
      </c>
      <c r="EA22" s="25">
        <f t="shared" ca="1" si="28"/>
        <v>0</v>
      </c>
      <c r="EB22" s="25">
        <f t="shared" ca="1" si="28"/>
        <v>0</v>
      </c>
      <c r="EC22" s="25">
        <f t="shared" ca="1" si="28"/>
        <v>0</v>
      </c>
      <c r="ED22" s="25">
        <f t="shared" ca="1" si="28"/>
        <v>0</v>
      </c>
      <c r="EE22" s="25">
        <f t="shared" ca="1" si="28"/>
        <v>0</v>
      </c>
      <c r="EF22" s="25">
        <f t="shared" ca="1" si="28"/>
        <v>0</v>
      </c>
      <c r="EG22" s="25">
        <f t="shared" ca="1" si="28"/>
        <v>0</v>
      </c>
      <c r="EH22" s="25">
        <f t="shared" ca="1" si="28"/>
        <v>0</v>
      </c>
      <c r="EI22" s="25">
        <f t="shared" ca="1" si="28"/>
        <v>0</v>
      </c>
      <c r="EJ22" s="25">
        <f t="shared" ca="1" si="28"/>
        <v>0</v>
      </c>
      <c r="EK22" s="25">
        <f t="shared" ca="1" si="28"/>
        <v>0</v>
      </c>
      <c r="EL22" s="25">
        <f t="shared" ca="1" si="28"/>
        <v>0</v>
      </c>
      <c r="EM22" s="25">
        <f t="shared" ca="1" si="28"/>
        <v>0</v>
      </c>
      <c r="EN22" s="25">
        <f t="shared" ca="1" si="29"/>
        <v>0</v>
      </c>
      <c r="EO22" s="25">
        <f t="shared" ca="1" si="29"/>
        <v>0</v>
      </c>
      <c r="EP22" s="25">
        <f t="shared" ca="1" si="29"/>
        <v>0</v>
      </c>
      <c r="EQ22" s="25">
        <f t="shared" ca="1" si="29"/>
        <v>0</v>
      </c>
      <c r="ER22" s="25">
        <f t="shared" ca="1" si="29"/>
        <v>0</v>
      </c>
      <c r="ES22" s="25">
        <f t="shared" ca="1" si="29"/>
        <v>0</v>
      </c>
      <c r="ET22" s="25">
        <f t="shared" ca="1" si="29"/>
        <v>0</v>
      </c>
      <c r="EU22" s="25">
        <f t="shared" ca="1" si="29"/>
        <v>0</v>
      </c>
      <c r="EV22" s="25">
        <f t="shared" ca="1" si="29"/>
        <v>0</v>
      </c>
      <c r="EW22" s="25">
        <f t="shared" ca="1" si="29"/>
        <v>0</v>
      </c>
      <c r="EX22" s="25">
        <f t="shared" ca="1" si="29"/>
        <v>0</v>
      </c>
      <c r="EY22" s="25">
        <f t="shared" ca="1" si="29"/>
        <v>0</v>
      </c>
      <c r="EZ22" s="25">
        <f t="shared" ca="1" si="30"/>
        <v>0</v>
      </c>
      <c r="FA22" s="25">
        <f t="shared" ca="1" si="30"/>
        <v>0</v>
      </c>
      <c r="FB22" s="25">
        <f t="shared" ca="1" si="30"/>
        <v>0</v>
      </c>
      <c r="FC22" s="25">
        <f t="shared" ca="1" si="30"/>
        <v>0</v>
      </c>
      <c r="FD22" s="25">
        <f t="shared" ca="1" si="30"/>
        <v>0</v>
      </c>
      <c r="FE22" s="25">
        <f t="shared" ca="1" si="30"/>
        <v>0</v>
      </c>
      <c r="FF22" s="25">
        <f t="shared" ca="1" si="30"/>
        <v>0</v>
      </c>
      <c r="FG22" s="25">
        <f t="shared" ca="1" si="30"/>
        <v>0</v>
      </c>
      <c r="FH22" s="25">
        <f t="shared" ca="1" si="30"/>
        <v>0</v>
      </c>
      <c r="FI22" s="25">
        <f t="shared" ca="1" si="30"/>
        <v>0</v>
      </c>
      <c r="FJ22" s="25">
        <f t="shared" ca="1" si="30"/>
        <v>0</v>
      </c>
      <c r="FK22" s="25">
        <f t="shared" ca="1" si="30"/>
        <v>0</v>
      </c>
    </row>
    <row r="23" spans="1:167" ht="15" customHeight="1">
      <c r="C23" s="307" t="s">
        <v>153</v>
      </c>
      <c r="D23" s="227" t="s">
        <v>153</v>
      </c>
      <c r="E23" s="175"/>
      <c r="F23" s="25">
        <f t="shared" ca="1" si="24"/>
        <v>159.53234999999998</v>
      </c>
      <c r="G23" s="25">
        <f t="shared" ca="1" si="24"/>
        <v>0</v>
      </c>
      <c r="H23" s="25">
        <f t="shared" ca="1" si="24"/>
        <v>0</v>
      </c>
      <c r="I23" s="25">
        <f t="shared" ca="1" si="24"/>
        <v>0</v>
      </c>
      <c r="J23" s="25">
        <f t="shared" ca="1" si="24"/>
        <v>0</v>
      </c>
      <c r="K23" s="25">
        <f t="shared" ca="1" si="24"/>
        <v>0</v>
      </c>
      <c r="M23" s="222">
        <v>0</v>
      </c>
      <c r="N23" s="222">
        <v>9.72349</v>
      </c>
      <c r="O23" s="222">
        <v>3.67421</v>
      </c>
      <c r="P23" s="222">
        <v>84.261150000000001</v>
      </c>
      <c r="Q23" s="222">
        <v>0.4595699999999997</v>
      </c>
      <c r="R23" s="222">
        <v>0.47234000000000059</v>
      </c>
      <c r="S23" s="222">
        <v>1.6085099999999992</v>
      </c>
      <c r="T23" s="222">
        <v>0.6255300000000007</v>
      </c>
      <c r="U23" s="222">
        <v>57.894550000000002</v>
      </c>
      <c r="V23" s="222">
        <v>0.81299999999999994</v>
      </c>
      <c r="W23" s="222">
        <v>0</v>
      </c>
      <c r="X23" s="222">
        <v>0</v>
      </c>
      <c r="Y23" s="222">
        <v>0</v>
      </c>
      <c r="Z23" s="222">
        <v>0</v>
      </c>
      <c r="AA23" s="222">
        <v>0</v>
      </c>
      <c r="AB23" s="222">
        <v>0</v>
      </c>
      <c r="AC23" s="222">
        <v>0</v>
      </c>
      <c r="AD23" s="222">
        <v>0</v>
      </c>
      <c r="AE23" s="222">
        <v>0</v>
      </c>
      <c r="AF23" s="222">
        <v>0</v>
      </c>
      <c r="AG23" s="222">
        <v>0</v>
      </c>
      <c r="AH23" s="222">
        <v>0</v>
      </c>
      <c r="AI23" s="222">
        <v>0</v>
      </c>
      <c r="AJ23" s="222">
        <v>0</v>
      </c>
      <c r="AK23" s="222">
        <v>0</v>
      </c>
      <c r="AL23" s="222">
        <v>0</v>
      </c>
      <c r="AM23" s="222">
        <v>0</v>
      </c>
      <c r="AN23" s="222">
        <v>0</v>
      </c>
      <c r="AO23" s="222">
        <v>0</v>
      </c>
      <c r="AP23" s="222">
        <v>0</v>
      </c>
      <c r="AQ23" s="222">
        <v>0</v>
      </c>
      <c r="AR23" s="222">
        <v>0</v>
      </c>
      <c r="AS23" s="222">
        <v>0</v>
      </c>
      <c r="AT23" s="222">
        <v>0</v>
      </c>
      <c r="AU23" s="222">
        <v>0</v>
      </c>
      <c r="AV23" s="222">
        <v>0</v>
      </c>
      <c r="AW23" s="222">
        <v>0</v>
      </c>
      <c r="AX23" s="222">
        <v>0</v>
      </c>
      <c r="AY23" s="222">
        <v>0</v>
      </c>
      <c r="AZ23" s="222">
        <v>0</v>
      </c>
      <c r="BA23" s="222">
        <v>0</v>
      </c>
      <c r="BB23" s="222">
        <v>0</v>
      </c>
      <c r="BC23" s="222">
        <v>0</v>
      </c>
      <c r="BD23" s="222">
        <v>0</v>
      </c>
      <c r="BE23" s="222">
        <v>0</v>
      </c>
      <c r="BF23" s="222">
        <v>0</v>
      </c>
      <c r="BG23" s="222">
        <v>0</v>
      </c>
      <c r="BH23" s="222">
        <v>0</v>
      </c>
      <c r="BI23" s="222">
        <v>0</v>
      </c>
      <c r="BJ23" s="222">
        <v>0</v>
      </c>
      <c r="BK23" s="222">
        <v>0</v>
      </c>
      <c r="BL23" s="222">
        <v>0</v>
      </c>
      <c r="BM23" s="222">
        <v>0</v>
      </c>
      <c r="BN23" s="222">
        <v>0</v>
      </c>
      <c r="BO23" s="222">
        <v>0</v>
      </c>
      <c r="BP23" s="222">
        <v>0</v>
      </c>
      <c r="BQ23" s="222">
        <v>0</v>
      </c>
      <c r="BR23" s="222">
        <v>0</v>
      </c>
      <c r="BS23" s="222">
        <v>0</v>
      </c>
      <c r="BT23" s="222">
        <v>0</v>
      </c>
      <c r="BU23" s="222">
        <v>0</v>
      </c>
      <c r="BV23" s="222">
        <v>0</v>
      </c>
      <c r="BW23" s="222">
        <v>0</v>
      </c>
      <c r="BX23" s="222">
        <v>0</v>
      </c>
      <c r="BY23" s="222">
        <v>0</v>
      </c>
      <c r="BZ23" s="222">
        <v>0</v>
      </c>
      <c r="CA23" s="222">
        <v>0</v>
      </c>
      <c r="CB23" s="222">
        <v>0</v>
      </c>
      <c r="CC23" s="222">
        <v>0</v>
      </c>
      <c r="CD23" s="222">
        <v>0</v>
      </c>
      <c r="CE23" s="222">
        <v>0</v>
      </c>
      <c r="CF23" s="222">
        <v>0</v>
      </c>
      <c r="CH23" s="285">
        <v>0</v>
      </c>
      <c r="CI23" s="286">
        <v>0</v>
      </c>
      <c r="CK23" s="25">
        <f t="shared" ca="1" si="25"/>
        <v>0</v>
      </c>
      <c r="CL23" s="25">
        <f t="shared" ca="1" si="25"/>
        <v>0</v>
      </c>
      <c r="CM23" s="25">
        <f t="shared" ca="1" si="25"/>
        <v>0</v>
      </c>
      <c r="CN23" s="25">
        <f t="shared" ca="1" si="25"/>
        <v>0</v>
      </c>
      <c r="CO23" s="25">
        <f t="shared" ca="1" si="25"/>
        <v>0</v>
      </c>
      <c r="CP23" s="25">
        <f t="shared" ca="1" si="25"/>
        <v>0</v>
      </c>
      <c r="CR23" s="25">
        <f t="shared" ca="1" si="26"/>
        <v>0</v>
      </c>
      <c r="CS23" s="25">
        <f t="shared" ca="1" si="26"/>
        <v>0</v>
      </c>
      <c r="CT23" s="25">
        <f t="shared" ca="1" si="26"/>
        <v>0</v>
      </c>
      <c r="CU23" s="25">
        <f t="shared" ca="1" si="26"/>
        <v>0</v>
      </c>
      <c r="CV23" s="25">
        <f t="shared" ca="1" si="26"/>
        <v>0</v>
      </c>
      <c r="CW23" s="25">
        <f t="shared" ca="1" si="26"/>
        <v>0</v>
      </c>
      <c r="CX23" s="25">
        <f t="shared" ca="1" si="26"/>
        <v>0</v>
      </c>
      <c r="CY23" s="25">
        <f t="shared" ca="1" si="26"/>
        <v>0</v>
      </c>
      <c r="CZ23" s="25">
        <f t="shared" ca="1" si="26"/>
        <v>0</v>
      </c>
      <c r="DA23" s="25">
        <f t="shared" ca="1" si="26"/>
        <v>0</v>
      </c>
      <c r="DB23" s="25">
        <f t="shared" ca="1" si="26"/>
        <v>0</v>
      </c>
      <c r="DC23" s="25">
        <f t="shared" ca="1" si="26"/>
        <v>0</v>
      </c>
      <c r="DD23" s="25">
        <f t="shared" ca="1" si="26"/>
        <v>0</v>
      </c>
      <c r="DE23" s="25">
        <f t="shared" ca="1" si="26"/>
        <v>0</v>
      </c>
      <c r="DF23" s="25">
        <f t="shared" ca="1" si="26"/>
        <v>0</v>
      </c>
      <c r="DG23" s="25">
        <f t="shared" ca="1" si="26"/>
        <v>0</v>
      </c>
      <c r="DH23" s="25">
        <f t="shared" ca="1" si="27"/>
        <v>0</v>
      </c>
      <c r="DI23" s="25">
        <f t="shared" ca="1" si="27"/>
        <v>0</v>
      </c>
      <c r="DJ23" s="25">
        <f t="shared" ca="1" si="27"/>
        <v>0</v>
      </c>
      <c r="DK23" s="25">
        <f t="shared" ca="1" si="27"/>
        <v>0</v>
      </c>
      <c r="DL23" s="25">
        <f t="shared" ca="1" si="27"/>
        <v>0</v>
      </c>
      <c r="DM23" s="25">
        <f t="shared" ca="1" si="27"/>
        <v>0</v>
      </c>
      <c r="DN23" s="25">
        <f t="shared" ca="1" si="27"/>
        <v>0</v>
      </c>
      <c r="DO23" s="25">
        <f t="shared" ca="1" si="27"/>
        <v>0</v>
      </c>
      <c r="DP23" s="25">
        <f t="shared" ca="1" si="27"/>
        <v>0</v>
      </c>
      <c r="DQ23" s="25">
        <f t="shared" ca="1" si="27"/>
        <v>0</v>
      </c>
      <c r="DR23" s="25">
        <f t="shared" ca="1" si="27"/>
        <v>0</v>
      </c>
      <c r="DS23" s="25">
        <f t="shared" ca="1" si="27"/>
        <v>0</v>
      </c>
      <c r="DT23" s="25">
        <f t="shared" ca="1" si="27"/>
        <v>0</v>
      </c>
      <c r="DU23" s="25">
        <f t="shared" ca="1" si="27"/>
        <v>0</v>
      </c>
      <c r="DV23" s="25">
        <f t="shared" ca="1" si="27"/>
        <v>0</v>
      </c>
      <c r="DW23" s="25">
        <f t="shared" ca="1" si="27"/>
        <v>0</v>
      </c>
      <c r="DX23" s="25">
        <f t="shared" ca="1" si="28"/>
        <v>0</v>
      </c>
      <c r="DY23" s="25">
        <f t="shared" ca="1" si="28"/>
        <v>0</v>
      </c>
      <c r="DZ23" s="25">
        <f t="shared" ca="1" si="28"/>
        <v>0</v>
      </c>
      <c r="EA23" s="25">
        <f t="shared" ca="1" si="28"/>
        <v>0</v>
      </c>
      <c r="EB23" s="25">
        <f t="shared" ca="1" si="28"/>
        <v>0</v>
      </c>
      <c r="EC23" s="25">
        <f t="shared" ca="1" si="28"/>
        <v>0</v>
      </c>
      <c r="ED23" s="25">
        <f t="shared" ca="1" si="28"/>
        <v>0</v>
      </c>
      <c r="EE23" s="25">
        <f t="shared" ca="1" si="28"/>
        <v>0</v>
      </c>
      <c r="EF23" s="25">
        <f t="shared" ca="1" si="28"/>
        <v>0</v>
      </c>
      <c r="EG23" s="25">
        <f t="shared" ca="1" si="28"/>
        <v>0</v>
      </c>
      <c r="EH23" s="25">
        <f t="shared" ca="1" si="28"/>
        <v>0</v>
      </c>
      <c r="EI23" s="25">
        <f t="shared" ca="1" si="28"/>
        <v>0</v>
      </c>
      <c r="EJ23" s="25">
        <f t="shared" ca="1" si="28"/>
        <v>0</v>
      </c>
      <c r="EK23" s="25">
        <f t="shared" ca="1" si="28"/>
        <v>0</v>
      </c>
      <c r="EL23" s="25">
        <f t="shared" ca="1" si="28"/>
        <v>0</v>
      </c>
      <c r="EM23" s="25">
        <f t="shared" ca="1" si="28"/>
        <v>0</v>
      </c>
      <c r="EN23" s="25">
        <f t="shared" ca="1" si="29"/>
        <v>0</v>
      </c>
      <c r="EO23" s="25">
        <f t="shared" ca="1" si="29"/>
        <v>0</v>
      </c>
      <c r="EP23" s="25">
        <f t="shared" ca="1" si="29"/>
        <v>0</v>
      </c>
      <c r="EQ23" s="25">
        <f t="shared" ca="1" si="29"/>
        <v>0</v>
      </c>
      <c r="ER23" s="25">
        <f t="shared" ca="1" si="29"/>
        <v>0</v>
      </c>
      <c r="ES23" s="25">
        <f t="shared" ca="1" si="29"/>
        <v>0</v>
      </c>
      <c r="ET23" s="25">
        <f t="shared" ca="1" si="29"/>
        <v>0</v>
      </c>
      <c r="EU23" s="25">
        <f t="shared" ca="1" si="29"/>
        <v>0</v>
      </c>
      <c r="EV23" s="25">
        <f t="shared" ca="1" si="29"/>
        <v>0</v>
      </c>
      <c r="EW23" s="25">
        <f t="shared" ca="1" si="29"/>
        <v>0</v>
      </c>
      <c r="EX23" s="25">
        <f t="shared" ca="1" si="29"/>
        <v>0</v>
      </c>
      <c r="EY23" s="25">
        <f t="shared" ca="1" si="29"/>
        <v>0</v>
      </c>
      <c r="EZ23" s="25">
        <f t="shared" ca="1" si="30"/>
        <v>0</v>
      </c>
      <c r="FA23" s="25">
        <f t="shared" ca="1" si="30"/>
        <v>0</v>
      </c>
      <c r="FB23" s="25">
        <f t="shared" ca="1" si="30"/>
        <v>0</v>
      </c>
      <c r="FC23" s="25">
        <f t="shared" ca="1" si="30"/>
        <v>0</v>
      </c>
      <c r="FD23" s="25">
        <f t="shared" ca="1" si="30"/>
        <v>0</v>
      </c>
      <c r="FE23" s="25">
        <f t="shared" ca="1" si="30"/>
        <v>0</v>
      </c>
      <c r="FF23" s="25">
        <f t="shared" ca="1" si="30"/>
        <v>0</v>
      </c>
      <c r="FG23" s="25">
        <f t="shared" ca="1" si="30"/>
        <v>0</v>
      </c>
      <c r="FH23" s="25">
        <f t="shared" ca="1" si="30"/>
        <v>0</v>
      </c>
      <c r="FI23" s="25">
        <f t="shared" ca="1" si="30"/>
        <v>0</v>
      </c>
      <c r="FJ23" s="25">
        <f t="shared" ca="1" si="30"/>
        <v>0</v>
      </c>
      <c r="FK23" s="25">
        <f t="shared" ca="1" si="30"/>
        <v>0</v>
      </c>
    </row>
    <row r="24" spans="1:167" ht="15" customHeight="1">
      <c r="C24" s="307" t="s">
        <v>153</v>
      </c>
      <c r="D24" s="227" t="s">
        <v>156</v>
      </c>
      <c r="E24" s="175"/>
      <c r="F24" s="25">
        <f t="shared" ca="1" si="24"/>
        <v>141.02563320000002</v>
      </c>
      <c r="G24" s="25">
        <f t="shared" ca="1" si="24"/>
        <v>60</v>
      </c>
      <c r="H24" s="25">
        <f t="shared" ca="1" si="24"/>
        <v>60</v>
      </c>
      <c r="I24" s="25">
        <f t="shared" ca="1" si="24"/>
        <v>60</v>
      </c>
      <c r="J24" s="25">
        <f t="shared" ca="1" si="24"/>
        <v>60</v>
      </c>
      <c r="K24" s="25">
        <f t="shared" ca="1" si="24"/>
        <v>60</v>
      </c>
      <c r="M24" s="222">
        <v>-12.422924999999999</v>
      </c>
      <c r="N24" s="222">
        <v>21.88</v>
      </c>
      <c r="O24" s="222">
        <v>3.375</v>
      </c>
      <c r="P24" s="222">
        <v>13.063499999999999</v>
      </c>
      <c r="Q24" s="222">
        <v>18.599999999999998</v>
      </c>
      <c r="R24" s="222">
        <v>25</v>
      </c>
      <c r="S24" s="222">
        <v>0</v>
      </c>
      <c r="T24" s="222">
        <v>26.030058199999999</v>
      </c>
      <c r="U24" s="222">
        <v>0</v>
      </c>
      <c r="V24" s="222">
        <v>35.5</v>
      </c>
      <c r="W24" s="222">
        <v>5</v>
      </c>
      <c r="X24" s="222">
        <v>5</v>
      </c>
      <c r="Y24" s="222">
        <v>5</v>
      </c>
      <c r="Z24" s="222">
        <v>5</v>
      </c>
      <c r="AA24" s="222">
        <v>5</v>
      </c>
      <c r="AB24" s="222">
        <v>5</v>
      </c>
      <c r="AC24" s="222">
        <v>5</v>
      </c>
      <c r="AD24" s="222">
        <v>5</v>
      </c>
      <c r="AE24" s="222">
        <v>5</v>
      </c>
      <c r="AF24" s="222">
        <v>5</v>
      </c>
      <c r="AG24" s="222">
        <v>5</v>
      </c>
      <c r="AH24" s="222">
        <v>5</v>
      </c>
      <c r="AI24" s="222">
        <v>5</v>
      </c>
      <c r="AJ24" s="222">
        <v>5</v>
      </c>
      <c r="AK24" s="222">
        <v>5</v>
      </c>
      <c r="AL24" s="222">
        <v>5</v>
      </c>
      <c r="AM24" s="222">
        <v>5</v>
      </c>
      <c r="AN24" s="222">
        <v>5</v>
      </c>
      <c r="AO24" s="222">
        <v>5</v>
      </c>
      <c r="AP24" s="222">
        <v>5</v>
      </c>
      <c r="AQ24" s="222">
        <v>5</v>
      </c>
      <c r="AR24" s="222">
        <v>5</v>
      </c>
      <c r="AS24" s="222">
        <v>5</v>
      </c>
      <c r="AT24" s="222">
        <v>5</v>
      </c>
      <c r="AU24" s="222">
        <v>5</v>
      </c>
      <c r="AV24" s="222">
        <v>5</v>
      </c>
      <c r="AW24" s="222">
        <v>5</v>
      </c>
      <c r="AX24" s="222">
        <v>5</v>
      </c>
      <c r="AY24" s="222">
        <v>5</v>
      </c>
      <c r="AZ24" s="222">
        <v>5</v>
      </c>
      <c r="BA24" s="222">
        <v>5</v>
      </c>
      <c r="BB24" s="222">
        <v>5</v>
      </c>
      <c r="BC24" s="222">
        <v>5</v>
      </c>
      <c r="BD24" s="222">
        <v>5</v>
      </c>
      <c r="BE24" s="222">
        <v>5</v>
      </c>
      <c r="BF24" s="222">
        <v>5</v>
      </c>
      <c r="BG24" s="222">
        <v>5</v>
      </c>
      <c r="BH24" s="222">
        <v>5</v>
      </c>
      <c r="BI24" s="222">
        <v>5</v>
      </c>
      <c r="BJ24" s="222">
        <v>5</v>
      </c>
      <c r="BK24" s="222">
        <v>5</v>
      </c>
      <c r="BL24" s="222">
        <v>5</v>
      </c>
      <c r="BM24" s="222">
        <v>5</v>
      </c>
      <c r="BN24" s="222">
        <v>5</v>
      </c>
      <c r="BO24" s="222">
        <v>5</v>
      </c>
      <c r="BP24" s="222">
        <v>5</v>
      </c>
      <c r="BQ24" s="222">
        <v>5</v>
      </c>
      <c r="BR24" s="222">
        <v>5</v>
      </c>
      <c r="BS24" s="222">
        <v>5</v>
      </c>
      <c r="BT24" s="222">
        <v>5</v>
      </c>
      <c r="BU24" s="222">
        <v>5</v>
      </c>
      <c r="BV24" s="222">
        <v>5</v>
      </c>
      <c r="BW24" s="222">
        <v>5</v>
      </c>
      <c r="BX24" s="222">
        <v>5</v>
      </c>
      <c r="BY24" s="222">
        <v>5</v>
      </c>
      <c r="BZ24" s="222">
        <v>5</v>
      </c>
      <c r="CA24" s="222">
        <v>5</v>
      </c>
      <c r="CB24" s="222">
        <v>5</v>
      </c>
      <c r="CC24" s="222">
        <v>5</v>
      </c>
      <c r="CD24" s="222">
        <v>5</v>
      </c>
      <c r="CE24" s="222">
        <v>5</v>
      </c>
      <c r="CF24" s="222">
        <v>5</v>
      </c>
      <c r="CH24" s="285">
        <v>0</v>
      </c>
      <c r="CI24" s="286">
        <v>0</v>
      </c>
      <c r="CK24" s="25">
        <f t="shared" ca="1" si="25"/>
        <v>0</v>
      </c>
      <c r="CL24" s="25">
        <f t="shared" ca="1" si="25"/>
        <v>0</v>
      </c>
      <c r="CM24" s="25">
        <f t="shared" ca="1" si="25"/>
        <v>0</v>
      </c>
      <c r="CN24" s="25">
        <f t="shared" ca="1" si="25"/>
        <v>0</v>
      </c>
      <c r="CO24" s="25">
        <f t="shared" ca="1" si="25"/>
        <v>0</v>
      </c>
      <c r="CP24" s="25">
        <f t="shared" ca="1" si="25"/>
        <v>0</v>
      </c>
      <c r="CR24" s="25">
        <f t="shared" ca="1" si="26"/>
        <v>0</v>
      </c>
      <c r="CS24" s="25">
        <f t="shared" ca="1" si="26"/>
        <v>0</v>
      </c>
      <c r="CT24" s="25">
        <f t="shared" ca="1" si="26"/>
        <v>0</v>
      </c>
      <c r="CU24" s="25">
        <f t="shared" ca="1" si="26"/>
        <v>0</v>
      </c>
      <c r="CV24" s="25">
        <f t="shared" ca="1" si="26"/>
        <v>0</v>
      </c>
      <c r="CW24" s="25">
        <f t="shared" ca="1" si="26"/>
        <v>0</v>
      </c>
      <c r="CX24" s="25">
        <f t="shared" ca="1" si="26"/>
        <v>0</v>
      </c>
      <c r="CY24" s="25">
        <f t="shared" ca="1" si="26"/>
        <v>0</v>
      </c>
      <c r="CZ24" s="25">
        <f t="shared" ca="1" si="26"/>
        <v>0</v>
      </c>
      <c r="DA24" s="25">
        <f t="shared" ca="1" si="26"/>
        <v>0</v>
      </c>
      <c r="DB24" s="25">
        <f t="shared" ca="1" si="26"/>
        <v>0</v>
      </c>
      <c r="DC24" s="25">
        <f t="shared" ca="1" si="26"/>
        <v>0</v>
      </c>
      <c r="DD24" s="25">
        <f t="shared" ca="1" si="26"/>
        <v>0</v>
      </c>
      <c r="DE24" s="25">
        <f t="shared" ca="1" si="26"/>
        <v>0</v>
      </c>
      <c r="DF24" s="25">
        <f t="shared" ca="1" si="26"/>
        <v>0</v>
      </c>
      <c r="DG24" s="25">
        <f t="shared" ca="1" si="26"/>
        <v>0</v>
      </c>
      <c r="DH24" s="25">
        <f t="shared" ca="1" si="27"/>
        <v>0</v>
      </c>
      <c r="DI24" s="25">
        <f t="shared" ca="1" si="27"/>
        <v>0</v>
      </c>
      <c r="DJ24" s="25">
        <f t="shared" ca="1" si="27"/>
        <v>0</v>
      </c>
      <c r="DK24" s="25">
        <f t="shared" ca="1" si="27"/>
        <v>0</v>
      </c>
      <c r="DL24" s="25">
        <f t="shared" ca="1" si="27"/>
        <v>0</v>
      </c>
      <c r="DM24" s="25">
        <f t="shared" ca="1" si="27"/>
        <v>0</v>
      </c>
      <c r="DN24" s="25">
        <f t="shared" ca="1" si="27"/>
        <v>0</v>
      </c>
      <c r="DO24" s="25">
        <f t="shared" ca="1" si="27"/>
        <v>0</v>
      </c>
      <c r="DP24" s="25">
        <f t="shared" ca="1" si="27"/>
        <v>0</v>
      </c>
      <c r="DQ24" s="25">
        <f t="shared" ca="1" si="27"/>
        <v>0</v>
      </c>
      <c r="DR24" s="25">
        <f t="shared" ca="1" si="27"/>
        <v>0</v>
      </c>
      <c r="DS24" s="25">
        <f t="shared" ca="1" si="27"/>
        <v>0</v>
      </c>
      <c r="DT24" s="25">
        <f t="shared" ca="1" si="27"/>
        <v>0</v>
      </c>
      <c r="DU24" s="25">
        <f t="shared" ca="1" si="27"/>
        <v>0</v>
      </c>
      <c r="DV24" s="25">
        <f t="shared" ca="1" si="27"/>
        <v>0</v>
      </c>
      <c r="DW24" s="25">
        <f t="shared" ca="1" si="27"/>
        <v>0</v>
      </c>
      <c r="DX24" s="25">
        <f t="shared" ca="1" si="28"/>
        <v>0</v>
      </c>
      <c r="DY24" s="25">
        <f t="shared" ca="1" si="28"/>
        <v>0</v>
      </c>
      <c r="DZ24" s="25">
        <f t="shared" ca="1" si="28"/>
        <v>0</v>
      </c>
      <c r="EA24" s="25">
        <f t="shared" ca="1" si="28"/>
        <v>0</v>
      </c>
      <c r="EB24" s="25">
        <f t="shared" ca="1" si="28"/>
        <v>0</v>
      </c>
      <c r="EC24" s="25">
        <f t="shared" ca="1" si="28"/>
        <v>0</v>
      </c>
      <c r="ED24" s="25">
        <f t="shared" ca="1" si="28"/>
        <v>0</v>
      </c>
      <c r="EE24" s="25">
        <f t="shared" ca="1" si="28"/>
        <v>0</v>
      </c>
      <c r="EF24" s="25">
        <f t="shared" ca="1" si="28"/>
        <v>0</v>
      </c>
      <c r="EG24" s="25">
        <f t="shared" ca="1" si="28"/>
        <v>0</v>
      </c>
      <c r="EH24" s="25">
        <f t="shared" ca="1" si="28"/>
        <v>0</v>
      </c>
      <c r="EI24" s="25">
        <f t="shared" ca="1" si="28"/>
        <v>0</v>
      </c>
      <c r="EJ24" s="25">
        <f t="shared" ca="1" si="28"/>
        <v>0</v>
      </c>
      <c r="EK24" s="25">
        <f t="shared" ca="1" si="28"/>
        <v>0</v>
      </c>
      <c r="EL24" s="25">
        <f t="shared" ca="1" si="28"/>
        <v>0</v>
      </c>
      <c r="EM24" s="25">
        <f t="shared" ca="1" si="28"/>
        <v>0</v>
      </c>
      <c r="EN24" s="25">
        <f t="shared" ca="1" si="29"/>
        <v>0</v>
      </c>
      <c r="EO24" s="25">
        <f t="shared" ca="1" si="29"/>
        <v>0</v>
      </c>
      <c r="EP24" s="25">
        <f t="shared" ca="1" si="29"/>
        <v>0</v>
      </c>
      <c r="EQ24" s="25">
        <f t="shared" ca="1" si="29"/>
        <v>0</v>
      </c>
      <c r="ER24" s="25">
        <f t="shared" ca="1" si="29"/>
        <v>0</v>
      </c>
      <c r="ES24" s="25">
        <f t="shared" ca="1" si="29"/>
        <v>0</v>
      </c>
      <c r="ET24" s="25">
        <f t="shared" ca="1" si="29"/>
        <v>0</v>
      </c>
      <c r="EU24" s="25">
        <f t="shared" ca="1" si="29"/>
        <v>0</v>
      </c>
      <c r="EV24" s="25">
        <f t="shared" ca="1" si="29"/>
        <v>0</v>
      </c>
      <c r="EW24" s="25">
        <f t="shared" ca="1" si="29"/>
        <v>0</v>
      </c>
      <c r="EX24" s="25">
        <f t="shared" ca="1" si="29"/>
        <v>0</v>
      </c>
      <c r="EY24" s="25">
        <f t="shared" ca="1" si="29"/>
        <v>0</v>
      </c>
      <c r="EZ24" s="25">
        <f t="shared" ca="1" si="30"/>
        <v>0</v>
      </c>
      <c r="FA24" s="25">
        <f t="shared" ca="1" si="30"/>
        <v>0</v>
      </c>
      <c r="FB24" s="25">
        <f t="shared" ca="1" si="30"/>
        <v>0</v>
      </c>
      <c r="FC24" s="25">
        <f t="shared" ca="1" si="30"/>
        <v>0</v>
      </c>
      <c r="FD24" s="25">
        <f t="shared" ca="1" si="30"/>
        <v>0</v>
      </c>
      <c r="FE24" s="25">
        <f t="shared" ca="1" si="30"/>
        <v>0</v>
      </c>
      <c r="FF24" s="25">
        <f t="shared" ca="1" si="30"/>
        <v>0</v>
      </c>
      <c r="FG24" s="25">
        <f t="shared" ca="1" si="30"/>
        <v>0</v>
      </c>
      <c r="FH24" s="25">
        <f t="shared" ca="1" si="30"/>
        <v>0</v>
      </c>
      <c r="FI24" s="25">
        <f t="shared" ca="1" si="30"/>
        <v>0</v>
      </c>
      <c r="FJ24" s="25">
        <f t="shared" ca="1" si="30"/>
        <v>0</v>
      </c>
      <c r="FK24" s="25">
        <f t="shared" ca="1" si="30"/>
        <v>0</v>
      </c>
    </row>
    <row r="26" spans="1:167" ht="15" customHeight="1">
      <c r="CR26" s="281"/>
    </row>
    <row r="28" spans="1:167" ht="15" customHeight="1">
      <c r="F28" s="254"/>
      <c r="G28" s="254"/>
      <c r="H28" s="254"/>
      <c r="I28" s="254"/>
      <c r="J28" s="254"/>
      <c r="K28" s="254"/>
      <c r="CK28" s="254"/>
      <c r="CL28" s="254"/>
      <c r="CM28" s="254"/>
      <c r="CN28" s="254"/>
      <c r="CO28" s="254"/>
      <c r="CP28" s="254"/>
    </row>
    <row r="29" spans="1:167" ht="15" customHeight="1">
      <c r="F29" s="254"/>
      <c r="G29" s="254"/>
      <c r="H29" s="254"/>
      <c r="I29" s="254"/>
      <c r="J29" s="254"/>
      <c r="K29" s="254"/>
      <c r="CK29" s="254"/>
      <c r="CL29" s="254"/>
      <c r="CM29" s="254"/>
      <c r="CN29" s="254"/>
      <c r="CO29" s="254"/>
      <c r="CP29" s="254"/>
    </row>
    <row r="30" spans="1:167" ht="15" customHeight="1">
      <c r="F30" s="254"/>
      <c r="G30" s="254"/>
      <c r="H30" s="254"/>
      <c r="I30" s="254"/>
      <c r="J30" s="254"/>
      <c r="K30" s="254"/>
      <c r="CK30" s="254"/>
      <c r="CL30" s="254"/>
      <c r="CM30" s="254"/>
      <c r="CN30" s="254"/>
      <c r="CO30" s="254"/>
      <c r="CP30" s="254"/>
    </row>
    <row r="31" spans="1:167" ht="15" customHeight="1">
      <c r="F31" s="254"/>
      <c r="G31" s="254"/>
      <c r="H31" s="254"/>
      <c r="I31" s="254"/>
      <c r="J31" s="254"/>
      <c r="K31" s="254"/>
      <c r="CK31" s="254"/>
      <c r="CL31" s="254"/>
      <c r="CM31" s="254"/>
      <c r="CN31" s="254"/>
      <c r="CO31" s="254"/>
      <c r="CP31" s="254"/>
    </row>
    <row r="32" spans="1:167" ht="15" customHeight="1">
      <c r="F32" s="254"/>
      <c r="G32" s="254"/>
      <c r="H32" s="254"/>
      <c r="I32" s="254"/>
      <c r="J32" s="254"/>
      <c r="K32" s="254"/>
      <c r="CK32" s="254"/>
      <c r="CL32" s="254"/>
      <c r="CM32" s="254"/>
      <c r="CN32" s="254"/>
      <c r="CO32" s="254"/>
      <c r="CP32" s="254"/>
    </row>
  </sheetData>
  <dataValidations count="3">
    <dataValidation type="list" allowBlank="1" showInputMessage="1" showErrorMessage="1" sqref="D4" xr:uid="{00000000-0002-0000-0800-000000000000}">
      <formula1>"1,2,4,12"</formula1>
    </dataValidation>
    <dataValidation type="whole" allowBlank="1" showInputMessage="1" showErrorMessage="1" sqref="D3" xr:uid="{00000000-0002-0000-0800-000001000000}">
      <formula1>1</formula1>
      <formula2>100</formula2>
    </dataValidation>
    <dataValidation type="list" allowBlank="1" showInputMessage="1" showErrorMessage="1" sqref="C15:C24" xr:uid="{00000000-0002-0000-0800-000002000000}">
      <formula1>$C$12:$C$13</formula1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FF0000"/>
  </sheetPr>
  <dimension ref="A1:GW45"/>
  <sheetViews>
    <sheetView showGridLines="0" topLeftCell="D1" zoomScale="110" zoomScaleNormal="110" zoomScalePageLayoutView="110" workbookViewId="0">
      <selection activeCell="L22" sqref="L22"/>
    </sheetView>
  </sheetViews>
  <sheetFormatPr baseColWidth="10" defaultColWidth="15.6640625" defaultRowHeight="15" customHeight="1"/>
  <cols>
    <col min="1" max="1" width="5.6640625" style="170" customWidth="1"/>
    <col min="2" max="2" width="5.6640625" style="166" customWidth="1"/>
    <col min="3" max="5" width="15.6640625" style="170" customWidth="1"/>
    <col min="6" max="11" width="15.6640625" style="170" customWidth="1" collapsed="1"/>
    <col min="12" max="85" width="15.6640625" style="170" customWidth="1"/>
    <col min="86" max="91" width="15.6640625" style="170" customWidth="1" collapsed="1"/>
    <col min="92" max="16384" width="15.6640625" style="170"/>
  </cols>
  <sheetData>
    <row r="1" spans="1:205" s="167" customFormat="1" ht="15" customHeight="1">
      <c r="A1" s="294"/>
      <c r="B1" s="166"/>
    </row>
    <row r="2" spans="1:205" s="167" customFormat="1" ht="15" customHeight="1">
      <c r="B2" s="327">
        <v>41639</v>
      </c>
      <c r="C2" s="8" t="s">
        <v>345</v>
      </c>
      <c r="D2" s="235">
        <v>41640</v>
      </c>
      <c r="L2" s="11"/>
      <c r="M2" s="11"/>
      <c r="N2" s="168"/>
      <c r="O2" s="168"/>
      <c r="P2" s="168"/>
      <c r="Q2" s="168"/>
      <c r="R2" s="168"/>
      <c r="S2" s="11"/>
      <c r="T2" s="11"/>
      <c r="U2" s="11"/>
      <c r="V2" s="11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</row>
    <row r="3" spans="1:205" s="167" customFormat="1" ht="15" customHeight="1">
      <c r="B3" s="10"/>
      <c r="C3" s="8" t="s">
        <v>179</v>
      </c>
      <c r="D3" s="17">
        <v>72</v>
      </c>
      <c r="H3" s="12"/>
      <c r="I3" s="12"/>
      <c r="J3" s="12"/>
      <c r="K3" s="12"/>
      <c r="L3" s="11"/>
      <c r="M3" s="11"/>
      <c r="N3" s="168"/>
      <c r="O3" s="168"/>
      <c r="P3" s="168"/>
      <c r="Q3" s="168"/>
      <c r="R3" s="168"/>
      <c r="S3" s="11"/>
      <c r="T3" s="11"/>
      <c r="U3" s="11"/>
      <c r="V3" s="11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</row>
    <row r="4" spans="1:205" s="167" customFormat="1" ht="15" customHeight="1">
      <c r="B4" s="11"/>
      <c r="C4" s="9" t="s">
        <v>180</v>
      </c>
      <c r="D4" s="18">
        <v>12</v>
      </c>
      <c r="F4" s="200">
        <v>1</v>
      </c>
      <c r="G4" s="200">
        <v>13</v>
      </c>
      <c r="H4" s="200">
        <v>25</v>
      </c>
      <c r="I4" s="200">
        <v>37</v>
      </c>
      <c r="J4" s="200">
        <v>49</v>
      </c>
      <c r="K4" s="200">
        <v>61</v>
      </c>
      <c r="M4" s="11"/>
      <c r="N4" s="168"/>
      <c r="O4" s="168"/>
      <c r="P4" s="168"/>
      <c r="Q4" s="168"/>
      <c r="R4" s="168"/>
      <c r="S4" s="11"/>
      <c r="T4" s="11"/>
      <c r="U4" s="11"/>
      <c r="V4" s="11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</row>
    <row r="5" spans="1:205" s="167" customFormat="1" ht="15" customHeight="1">
      <c r="B5" s="11"/>
      <c r="C5" s="8" t="s">
        <v>346</v>
      </c>
      <c r="D5" s="21">
        <v>43830</v>
      </c>
      <c r="F5" s="200">
        <v>12</v>
      </c>
      <c r="G5" s="200">
        <v>24</v>
      </c>
      <c r="H5" s="200">
        <v>36</v>
      </c>
      <c r="I5" s="200">
        <v>48</v>
      </c>
      <c r="J5" s="200">
        <v>60</v>
      </c>
      <c r="K5" s="200">
        <v>72</v>
      </c>
      <c r="M5" s="196">
        <v>0</v>
      </c>
      <c r="N5" s="196">
        <v>0</v>
      </c>
      <c r="O5" s="196">
        <v>0</v>
      </c>
      <c r="P5" s="196">
        <v>0</v>
      </c>
      <c r="Q5" s="196">
        <v>0</v>
      </c>
      <c r="R5" s="196">
        <v>0</v>
      </c>
      <c r="S5" s="196">
        <v>0</v>
      </c>
      <c r="T5" s="196">
        <v>0</v>
      </c>
      <c r="U5" s="196">
        <v>0</v>
      </c>
      <c r="V5" s="196">
        <v>0</v>
      </c>
      <c r="W5" s="196">
        <v>0</v>
      </c>
      <c r="X5" s="196">
        <v>0</v>
      </c>
      <c r="Y5" s="196">
        <v>1</v>
      </c>
      <c r="Z5" s="196">
        <v>1</v>
      </c>
      <c r="AA5" s="196">
        <v>1</v>
      </c>
      <c r="AB5" s="196">
        <v>1</v>
      </c>
      <c r="AC5" s="196">
        <v>1</v>
      </c>
      <c r="AD5" s="196">
        <v>1</v>
      </c>
      <c r="AE5" s="196">
        <v>1</v>
      </c>
      <c r="AF5" s="196">
        <v>1</v>
      </c>
      <c r="AG5" s="196">
        <v>1</v>
      </c>
      <c r="AH5" s="196">
        <v>1</v>
      </c>
      <c r="AI5" s="196">
        <v>1</v>
      </c>
      <c r="AJ5" s="196">
        <v>1</v>
      </c>
      <c r="AK5" s="196">
        <v>2</v>
      </c>
      <c r="AL5" s="196">
        <v>2</v>
      </c>
      <c r="AM5" s="196">
        <v>2</v>
      </c>
      <c r="AN5" s="196">
        <v>2</v>
      </c>
      <c r="AO5" s="196">
        <v>2</v>
      </c>
      <c r="AP5" s="196">
        <v>2</v>
      </c>
      <c r="AQ5" s="196">
        <v>2</v>
      </c>
      <c r="AR5" s="196">
        <v>2</v>
      </c>
      <c r="AS5" s="196">
        <v>2</v>
      </c>
      <c r="AT5" s="196">
        <v>2</v>
      </c>
      <c r="AU5" s="196">
        <v>2</v>
      </c>
      <c r="AV5" s="196">
        <v>2</v>
      </c>
      <c r="AW5" s="196">
        <v>3</v>
      </c>
      <c r="AX5" s="196">
        <v>3</v>
      </c>
      <c r="AY5" s="196">
        <v>3</v>
      </c>
      <c r="AZ5" s="196">
        <v>3</v>
      </c>
      <c r="BA5" s="196">
        <v>3</v>
      </c>
      <c r="BB5" s="196">
        <v>3</v>
      </c>
      <c r="BC5" s="196">
        <v>3</v>
      </c>
      <c r="BD5" s="196">
        <v>3</v>
      </c>
      <c r="BE5" s="196">
        <v>3</v>
      </c>
      <c r="BF5" s="196">
        <v>3</v>
      </c>
      <c r="BG5" s="196">
        <v>3</v>
      </c>
      <c r="BH5" s="196">
        <v>3</v>
      </c>
      <c r="BI5" s="196">
        <v>4</v>
      </c>
      <c r="BJ5" s="196">
        <v>4</v>
      </c>
      <c r="BK5" s="196">
        <v>4</v>
      </c>
      <c r="BL5" s="196">
        <v>4</v>
      </c>
      <c r="BM5" s="196">
        <v>4</v>
      </c>
      <c r="BN5" s="196">
        <v>4</v>
      </c>
      <c r="BO5" s="196">
        <v>4</v>
      </c>
      <c r="BP5" s="196">
        <v>4</v>
      </c>
      <c r="BQ5" s="196">
        <v>4</v>
      </c>
      <c r="BR5" s="196">
        <v>4</v>
      </c>
      <c r="BS5" s="196">
        <v>4</v>
      </c>
      <c r="BT5" s="196">
        <v>4</v>
      </c>
      <c r="BU5" s="196">
        <v>5</v>
      </c>
      <c r="BV5" s="196">
        <v>5</v>
      </c>
      <c r="BW5" s="196">
        <v>5</v>
      </c>
      <c r="BX5" s="196">
        <v>5</v>
      </c>
      <c r="BY5" s="196">
        <v>5</v>
      </c>
      <c r="BZ5" s="196">
        <v>5</v>
      </c>
      <c r="CA5" s="196">
        <v>5</v>
      </c>
      <c r="CB5" s="196">
        <v>5</v>
      </c>
      <c r="CC5" s="196">
        <v>5</v>
      </c>
      <c r="CD5" s="196">
        <v>5</v>
      </c>
      <c r="CE5" s="196">
        <v>5</v>
      </c>
      <c r="CF5" s="196">
        <v>5</v>
      </c>
      <c r="CG5" s="196" t="s">
        <v>426</v>
      </c>
      <c r="CH5" s="196" t="s">
        <v>426</v>
      </c>
      <c r="CI5" s="196" t="s">
        <v>426</v>
      </c>
      <c r="CJ5" s="196" t="s">
        <v>426</v>
      </c>
      <c r="CK5" s="196" t="s">
        <v>426</v>
      </c>
      <c r="CL5" s="196" t="s">
        <v>426</v>
      </c>
      <c r="CM5" s="196" t="s">
        <v>426</v>
      </c>
      <c r="CN5" s="196" t="s">
        <v>426</v>
      </c>
      <c r="CO5" s="196" t="s">
        <v>426</v>
      </c>
      <c r="CP5" s="196" t="s">
        <v>426</v>
      </c>
      <c r="CQ5" s="196" t="s">
        <v>426</v>
      </c>
      <c r="CR5" s="196" t="s">
        <v>426</v>
      </c>
      <c r="CS5" s="196" t="s">
        <v>426</v>
      </c>
      <c r="CT5" s="196" t="s">
        <v>426</v>
      </c>
      <c r="CU5" s="196" t="s">
        <v>426</v>
      </c>
      <c r="CV5" s="196" t="s">
        <v>426</v>
      </c>
      <c r="CW5" s="196" t="s">
        <v>426</v>
      </c>
      <c r="CX5" s="196" t="s">
        <v>426</v>
      </c>
      <c r="CY5" s="196" t="s">
        <v>426</v>
      </c>
      <c r="CZ5" s="196" t="s">
        <v>426</v>
      </c>
      <c r="DA5" s="196" t="s">
        <v>426</v>
      </c>
      <c r="DB5" s="196" t="s">
        <v>426</v>
      </c>
      <c r="DC5" s="196" t="s">
        <v>426</v>
      </c>
      <c r="DD5" s="196" t="s">
        <v>426</v>
      </c>
      <c r="DE5" s="196" t="s">
        <v>426</v>
      </c>
      <c r="DF5" s="196" t="s">
        <v>426</v>
      </c>
      <c r="DG5" s="196" t="s">
        <v>426</v>
      </c>
      <c r="DH5" s="196" t="s">
        <v>426</v>
      </c>
      <c r="DI5" s="196" t="s">
        <v>426</v>
      </c>
      <c r="DJ5" s="196" t="s">
        <v>426</v>
      </c>
      <c r="DK5" s="196" t="s">
        <v>426</v>
      </c>
      <c r="DL5" s="196" t="s">
        <v>426</v>
      </c>
      <c r="DM5" s="196" t="s">
        <v>426</v>
      </c>
      <c r="DN5" s="196" t="s">
        <v>426</v>
      </c>
      <c r="DO5" s="196" t="s">
        <v>426</v>
      </c>
      <c r="DP5" s="196" t="s">
        <v>426</v>
      </c>
      <c r="DQ5" s="196" t="s">
        <v>426</v>
      </c>
      <c r="DR5" s="196" t="s">
        <v>426</v>
      </c>
      <c r="DS5" s="196" t="s">
        <v>426</v>
      </c>
      <c r="DT5" s="196" t="s">
        <v>426</v>
      </c>
      <c r="DU5" s="196" t="s">
        <v>426</v>
      </c>
      <c r="DV5" s="196" t="s">
        <v>426</v>
      </c>
      <c r="DW5" s="196" t="s">
        <v>426</v>
      </c>
      <c r="DX5" s="196" t="s">
        <v>426</v>
      </c>
      <c r="DY5" s="196" t="s">
        <v>426</v>
      </c>
      <c r="DZ5" s="196" t="s">
        <v>426</v>
      </c>
      <c r="EA5" s="196" t="s">
        <v>426</v>
      </c>
      <c r="EB5" s="196" t="s">
        <v>426</v>
      </c>
      <c r="EC5" s="196" t="s">
        <v>426</v>
      </c>
      <c r="ED5" s="196" t="s">
        <v>426</v>
      </c>
      <c r="EE5" s="196" t="s">
        <v>426</v>
      </c>
      <c r="EF5" s="196" t="s">
        <v>426</v>
      </c>
      <c r="EG5" s="196" t="s">
        <v>426</v>
      </c>
      <c r="EH5" s="196" t="s">
        <v>426</v>
      </c>
      <c r="EI5" s="196" t="s">
        <v>426</v>
      </c>
      <c r="EJ5" s="196" t="s">
        <v>426</v>
      </c>
      <c r="EK5" s="196" t="s">
        <v>426</v>
      </c>
      <c r="EL5" s="196" t="s">
        <v>426</v>
      </c>
      <c r="EM5" s="196" t="s">
        <v>426</v>
      </c>
      <c r="EN5" s="196" t="s">
        <v>426</v>
      </c>
      <c r="EO5" s="196" t="s">
        <v>426</v>
      </c>
      <c r="EP5" s="196" t="s">
        <v>426</v>
      </c>
      <c r="EQ5" s="196" t="s">
        <v>426</v>
      </c>
      <c r="ER5" s="196" t="s">
        <v>426</v>
      </c>
      <c r="ES5" s="196" t="s">
        <v>426</v>
      </c>
      <c r="ET5" s="196" t="s">
        <v>426</v>
      </c>
      <c r="EU5" s="196" t="s">
        <v>426</v>
      </c>
      <c r="EV5" s="196" t="s">
        <v>426</v>
      </c>
      <c r="EW5" s="196" t="s">
        <v>426</v>
      </c>
      <c r="EX5" s="196" t="s">
        <v>426</v>
      </c>
      <c r="EY5" s="196" t="s">
        <v>426</v>
      </c>
      <c r="EZ5" s="196" t="s">
        <v>426</v>
      </c>
      <c r="FA5" s="196" t="s">
        <v>426</v>
      </c>
      <c r="FB5" s="196" t="s">
        <v>426</v>
      </c>
      <c r="FC5" s="196" t="s">
        <v>426</v>
      </c>
      <c r="FD5" s="196" t="s">
        <v>426</v>
      </c>
      <c r="FE5" s="196" t="s">
        <v>426</v>
      </c>
      <c r="FF5" s="196" t="s">
        <v>426</v>
      </c>
      <c r="FG5" s="196" t="s">
        <v>426</v>
      </c>
      <c r="FH5" s="196" t="s">
        <v>426</v>
      </c>
      <c r="FI5" s="196" t="s">
        <v>426</v>
      </c>
      <c r="FJ5" s="196" t="s">
        <v>426</v>
      </c>
      <c r="FK5" s="196" t="s">
        <v>426</v>
      </c>
      <c r="FL5" s="196" t="s">
        <v>426</v>
      </c>
      <c r="FM5" s="196" t="s">
        <v>426</v>
      </c>
      <c r="FN5" s="196" t="s">
        <v>426</v>
      </c>
      <c r="FO5" s="196" t="s">
        <v>426</v>
      </c>
      <c r="FP5" s="196" t="s">
        <v>426</v>
      </c>
      <c r="FQ5" s="196" t="s">
        <v>426</v>
      </c>
      <c r="FR5" s="196" t="s">
        <v>426</v>
      </c>
      <c r="FS5" s="196" t="s">
        <v>426</v>
      </c>
      <c r="FT5" s="196" t="s">
        <v>426</v>
      </c>
      <c r="FU5" s="196" t="s">
        <v>426</v>
      </c>
      <c r="FV5" s="196" t="s">
        <v>426</v>
      </c>
      <c r="FW5" s="196" t="s">
        <v>426</v>
      </c>
      <c r="FX5" s="196" t="s">
        <v>426</v>
      </c>
      <c r="FY5" s="196" t="s">
        <v>426</v>
      </c>
      <c r="FZ5" s="196" t="s">
        <v>426</v>
      </c>
      <c r="GA5" s="196" t="s">
        <v>426</v>
      </c>
      <c r="GB5" s="196" t="s">
        <v>426</v>
      </c>
      <c r="GC5" s="196" t="s">
        <v>426</v>
      </c>
      <c r="GD5" s="196" t="s">
        <v>426</v>
      </c>
      <c r="GE5" s="196" t="s">
        <v>426</v>
      </c>
      <c r="GF5" s="196" t="s">
        <v>426</v>
      </c>
      <c r="GG5" s="196" t="s">
        <v>426</v>
      </c>
      <c r="GH5" s="196" t="s">
        <v>426</v>
      </c>
      <c r="GI5" s="196" t="s">
        <v>426</v>
      </c>
      <c r="GJ5" s="196" t="s">
        <v>426</v>
      </c>
      <c r="GK5" s="196" t="s">
        <v>426</v>
      </c>
      <c r="GL5" s="196" t="s">
        <v>426</v>
      </c>
      <c r="GM5" s="196" t="s">
        <v>426</v>
      </c>
      <c r="GN5" s="196" t="s">
        <v>426</v>
      </c>
      <c r="GO5" s="196" t="s">
        <v>426</v>
      </c>
      <c r="GP5" s="196" t="s">
        <v>426</v>
      </c>
      <c r="GQ5" s="196" t="s">
        <v>426</v>
      </c>
      <c r="GR5" s="196" t="s">
        <v>426</v>
      </c>
      <c r="GS5" s="196" t="s">
        <v>426</v>
      </c>
      <c r="GT5" s="196" t="s">
        <v>426</v>
      </c>
      <c r="GU5" s="196" t="s">
        <v>426</v>
      </c>
      <c r="GV5" s="196" t="s">
        <v>426</v>
      </c>
    </row>
    <row r="6" spans="1:205" s="167" customFormat="1" ht="15" customHeight="1">
      <c r="B6" s="11"/>
      <c r="C6" s="13"/>
      <c r="D6" s="11"/>
      <c r="E6" s="11"/>
      <c r="F6" s="11"/>
      <c r="G6" s="11"/>
      <c r="H6" s="11"/>
      <c r="I6" s="12"/>
      <c r="J6" s="14"/>
      <c r="K6" s="15"/>
      <c r="L6" s="12"/>
      <c r="M6" s="1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</row>
    <row r="7" spans="1:205" s="169" customFormat="1" ht="15" customHeight="1">
      <c r="B7" s="12"/>
      <c r="C7" s="297" t="s">
        <v>386</v>
      </c>
      <c r="D7" s="298"/>
      <c r="E7" s="298"/>
      <c r="F7" s="19">
        <v>0</v>
      </c>
      <c r="G7" s="19">
        <v>1</v>
      </c>
      <c r="H7" s="19">
        <v>2</v>
      </c>
      <c r="I7" s="19">
        <v>3</v>
      </c>
      <c r="J7" s="19">
        <v>4</v>
      </c>
      <c r="K7" s="19">
        <v>5</v>
      </c>
      <c r="L7" s="26">
        <v>0</v>
      </c>
      <c r="M7" s="19">
        <v>1</v>
      </c>
      <c r="N7" s="19">
        <v>2</v>
      </c>
      <c r="O7" s="19">
        <v>3</v>
      </c>
      <c r="P7" s="19">
        <v>4</v>
      </c>
      <c r="Q7" s="19">
        <v>5</v>
      </c>
      <c r="R7" s="19">
        <v>6</v>
      </c>
      <c r="S7" s="19">
        <v>7</v>
      </c>
      <c r="T7" s="19">
        <v>8</v>
      </c>
      <c r="U7" s="19">
        <v>9</v>
      </c>
      <c r="V7" s="19">
        <v>10</v>
      </c>
      <c r="W7" s="19">
        <v>11</v>
      </c>
      <c r="X7" s="19">
        <v>12</v>
      </c>
      <c r="Y7" s="19">
        <v>13</v>
      </c>
      <c r="Z7" s="19">
        <v>14</v>
      </c>
      <c r="AA7" s="19">
        <v>15</v>
      </c>
      <c r="AB7" s="19">
        <v>16</v>
      </c>
      <c r="AC7" s="19">
        <v>17</v>
      </c>
      <c r="AD7" s="19">
        <v>18</v>
      </c>
      <c r="AE7" s="19">
        <v>19</v>
      </c>
      <c r="AF7" s="19">
        <v>20</v>
      </c>
      <c r="AG7" s="19">
        <v>21</v>
      </c>
      <c r="AH7" s="19">
        <v>22</v>
      </c>
      <c r="AI7" s="19">
        <v>23</v>
      </c>
      <c r="AJ7" s="19">
        <v>24</v>
      </c>
      <c r="AK7" s="19">
        <v>25</v>
      </c>
      <c r="AL7" s="19">
        <v>26</v>
      </c>
      <c r="AM7" s="19">
        <v>27</v>
      </c>
      <c r="AN7" s="19">
        <v>28</v>
      </c>
      <c r="AO7" s="19">
        <v>29</v>
      </c>
      <c r="AP7" s="19">
        <v>30</v>
      </c>
      <c r="AQ7" s="19">
        <v>31</v>
      </c>
      <c r="AR7" s="19">
        <v>32</v>
      </c>
      <c r="AS7" s="19">
        <v>33</v>
      </c>
      <c r="AT7" s="19">
        <v>34</v>
      </c>
      <c r="AU7" s="19">
        <v>35</v>
      </c>
      <c r="AV7" s="19">
        <v>36</v>
      </c>
      <c r="AW7" s="19">
        <v>37</v>
      </c>
      <c r="AX7" s="19">
        <v>38</v>
      </c>
      <c r="AY7" s="19">
        <v>39</v>
      </c>
      <c r="AZ7" s="19">
        <v>40</v>
      </c>
      <c r="BA7" s="19">
        <v>41</v>
      </c>
      <c r="BB7" s="19">
        <v>42</v>
      </c>
      <c r="BC7" s="19">
        <v>43</v>
      </c>
      <c r="BD7" s="19">
        <v>44</v>
      </c>
      <c r="BE7" s="19">
        <v>45</v>
      </c>
      <c r="BF7" s="19">
        <v>46</v>
      </c>
      <c r="BG7" s="19">
        <v>47</v>
      </c>
      <c r="BH7" s="19">
        <v>48</v>
      </c>
      <c r="BI7" s="19">
        <v>49</v>
      </c>
      <c r="BJ7" s="19">
        <v>50</v>
      </c>
      <c r="BK7" s="19">
        <v>51</v>
      </c>
      <c r="BL7" s="19">
        <v>52</v>
      </c>
      <c r="BM7" s="19">
        <v>53</v>
      </c>
      <c r="BN7" s="19">
        <v>54</v>
      </c>
      <c r="BO7" s="19">
        <v>55</v>
      </c>
      <c r="BP7" s="19">
        <v>56</v>
      </c>
      <c r="BQ7" s="19">
        <v>57</v>
      </c>
      <c r="BR7" s="19">
        <v>58</v>
      </c>
      <c r="BS7" s="19">
        <v>59</v>
      </c>
      <c r="BT7" s="19">
        <v>60</v>
      </c>
      <c r="BU7" s="19">
        <v>61</v>
      </c>
      <c r="BV7" s="19">
        <v>62</v>
      </c>
      <c r="BW7" s="19">
        <v>63</v>
      </c>
      <c r="BX7" s="19">
        <v>64</v>
      </c>
      <c r="BY7" s="19">
        <v>65</v>
      </c>
      <c r="BZ7" s="19">
        <v>66</v>
      </c>
      <c r="CA7" s="19">
        <v>67</v>
      </c>
      <c r="CB7" s="19">
        <v>68</v>
      </c>
      <c r="CC7" s="19">
        <v>69</v>
      </c>
      <c r="CD7" s="19">
        <v>70</v>
      </c>
      <c r="CE7" s="19">
        <v>71</v>
      </c>
      <c r="CF7" s="19">
        <v>72</v>
      </c>
      <c r="CG7" s="19" t="s">
        <v>426</v>
      </c>
      <c r="CH7" s="19" t="s">
        <v>426</v>
      </c>
      <c r="CI7" s="19" t="s">
        <v>426</v>
      </c>
      <c r="CJ7" s="19" t="s">
        <v>426</v>
      </c>
      <c r="CK7" s="19" t="s">
        <v>426</v>
      </c>
      <c r="CL7" s="19" t="s">
        <v>426</v>
      </c>
      <c r="CM7" s="19" t="s">
        <v>426</v>
      </c>
      <c r="CN7" s="19" t="s">
        <v>426</v>
      </c>
      <c r="CO7" s="19" t="s">
        <v>426</v>
      </c>
      <c r="CP7" s="19" t="s">
        <v>426</v>
      </c>
      <c r="CQ7" s="19" t="s">
        <v>426</v>
      </c>
      <c r="CR7" s="19" t="s">
        <v>426</v>
      </c>
      <c r="CS7" s="19" t="s">
        <v>426</v>
      </c>
      <c r="CT7" s="19" t="s">
        <v>426</v>
      </c>
      <c r="CU7" s="19" t="s">
        <v>426</v>
      </c>
      <c r="CV7" s="19" t="s">
        <v>426</v>
      </c>
      <c r="CW7" s="19" t="s">
        <v>426</v>
      </c>
      <c r="CX7" s="19" t="s">
        <v>426</v>
      </c>
      <c r="CY7" s="19" t="s">
        <v>426</v>
      </c>
      <c r="CZ7" s="19" t="s">
        <v>426</v>
      </c>
      <c r="DA7" s="19" t="s">
        <v>426</v>
      </c>
      <c r="DB7" s="19" t="s">
        <v>426</v>
      </c>
      <c r="DC7" s="19" t="s">
        <v>426</v>
      </c>
      <c r="DD7" s="19" t="s">
        <v>426</v>
      </c>
      <c r="DE7" s="19" t="s">
        <v>426</v>
      </c>
      <c r="DF7" s="19" t="s">
        <v>426</v>
      </c>
      <c r="DG7" s="19" t="s">
        <v>426</v>
      </c>
      <c r="DH7" s="19" t="s">
        <v>426</v>
      </c>
      <c r="DI7" s="19" t="s">
        <v>426</v>
      </c>
      <c r="DJ7" s="19" t="s">
        <v>426</v>
      </c>
      <c r="DK7" s="19" t="s">
        <v>426</v>
      </c>
      <c r="DL7" s="19" t="s">
        <v>426</v>
      </c>
      <c r="DM7" s="19" t="s">
        <v>426</v>
      </c>
      <c r="DN7" s="19" t="s">
        <v>426</v>
      </c>
      <c r="DO7" s="19" t="s">
        <v>426</v>
      </c>
      <c r="DP7" s="19" t="s">
        <v>426</v>
      </c>
      <c r="DQ7" s="19" t="s">
        <v>426</v>
      </c>
      <c r="DR7" s="19" t="s">
        <v>426</v>
      </c>
      <c r="DS7" s="19" t="s">
        <v>426</v>
      </c>
      <c r="DT7" s="19" t="s">
        <v>426</v>
      </c>
      <c r="DU7" s="19" t="s">
        <v>426</v>
      </c>
      <c r="DV7" s="19" t="s">
        <v>426</v>
      </c>
      <c r="DW7" s="19" t="s">
        <v>426</v>
      </c>
      <c r="DX7" s="19" t="s">
        <v>426</v>
      </c>
      <c r="DY7" s="19" t="s">
        <v>426</v>
      </c>
      <c r="DZ7" s="19" t="s">
        <v>426</v>
      </c>
      <c r="EA7" s="19" t="s">
        <v>426</v>
      </c>
      <c r="EB7" s="19" t="s">
        <v>426</v>
      </c>
      <c r="EC7" s="19" t="s">
        <v>426</v>
      </c>
      <c r="ED7" s="19" t="s">
        <v>426</v>
      </c>
      <c r="EE7" s="19" t="s">
        <v>426</v>
      </c>
      <c r="EF7" s="19" t="s">
        <v>426</v>
      </c>
      <c r="EG7" s="19" t="s">
        <v>426</v>
      </c>
      <c r="EH7" s="19" t="s">
        <v>426</v>
      </c>
      <c r="EI7" s="19" t="s">
        <v>426</v>
      </c>
      <c r="EJ7" s="19" t="s">
        <v>426</v>
      </c>
      <c r="EK7" s="19" t="s">
        <v>426</v>
      </c>
      <c r="EL7" s="19" t="s">
        <v>426</v>
      </c>
      <c r="EM7" s="19" t="s">
        <v>426</v>
      </c>
      <c r="EN7" s="19" t="s">
        <v>426</v>
      </c>
      <c r="EO7" s="19" t="s">
        <v>426</v>
      </c>
      <c r="EP7" s="19" t="s">
        <v>426</v>
      </c>
      <c r="EQ7" s="19" t="s">
        <v>426</v>
      </c>
      <c r="ER7" s="19" t="s">
        <v>426</v>
      </c>
      <c r="ES7" s="19" t="s">
        <v>426</v>
      </c>
      <c r="ET7" s="19" t="s">
        <v>426</v>
      </c>
      <c r="EU7" s="19" t="s">
        <v>426</v>
      </c>
      <c r="EV7" s="19" t="s">
        <v>426</v>
      </c>
      <c r="EW7" s="19" t="s">
        <v>426</v>
      </c>
      <c r="EX7" s="19" t="s">
        <v>426</v>
      </c>
      <c r="EY7" s="19" t="s">
        <v>426</v>
      </c>
      <c r="EZ7" s="19" t="s">
        <v>426</v>
      </c>
      <c r="FA7" s="19" t="s">
        <v>426</v>
      </c>
      <c r="FB7" s="19" t="s">
        <v>426</v>
      </c>
      <c r="FC7" s="19" t="s">
        <v>426</v>
      </c>
      <c r="FD7" s="19" t="s">
        <v>426</v>
      </c>
      <c r="FE7" s="19" t="s">
        <v>426</v>
      </c>
      <c r="FF7" s="19" t="s">
        <v>426</v>
      </c>
      <c r="FG7" s="19" t="s">
        <v>426</v>
      </c>
      <c r="FH7" s="19" t="s">
        <v>426</v>
      </c>
      <c r="FI7" s="19" t="s">
        <v>426</v>
      </c>
      <c r="FJ7" s="19" t="s">
        <v>426</v>
      </c>
      <c r="FK7" s="19" t="s">
        <v>426</v>
      </c>
      <c r="FL7" s="19" t="s">
        <v>426</v>
      </c>
      <c r="FM7" s="19" t="s">
        <v>426</v>
      </c>
      <c r="FN7" s="19" t="s">
        <v>426</v>
      </c>
      <c r="FO7" s="19" t="s">
        <v>426</v>
      </c>
      <c r="FP7" s="19" t="s">
        <v>426</v>
      </c>
      <c r="FQ7" s="19" t="s">
        <v>426</v>
      </c>
      <c r="FR7" s="19" t="s">
        <v>426</v>
      </c>
      <c r="FS7" s="19" t="s">
        <v>426</v>
      </c>
      <c r="FT7" s="19" t="s">
        <v>426</v>
      </c>
      <c r="FU7" s="19" t="s">
        <v>426</v>
      </c>
      <c r="FV7" s="19" t="s">
        <v>426</v>
      </c>
      <c r="FW7" s="19" t="s">
        <v>426</v>
      </c>
      <c r="FX7" s="19" t="s">
        <v>426</v>
      </c>
      <c r="FY7" s="19" t="s">
        <v>426</v>
      </c>
      <c r="FZ7" s="19" t="s">
        <v>426</v>
      </c>
      <c r="GA7" s="19" t="s">
        <v>426</v>
      </c>
      <c r="GB7" s="19" t="s">
        <v>426</v>
      </c>
      <c r="GC7" s="19" t="s">
        <v>426</v>
      </c>
      <c r="GD7" s="19" t="s">
        <v>426</v>
      </c>
      <c r="GE7" s="19" t="s">
        <v>426</v>
      </c>
      <c r="GF7" s="19" t="s">
        <v>426</v>
      </c>
      <c r="GG7" s="19" t="s">
        <v>426</v>
      </c>
      <c r="GH7" s="19" t="s">
        <v>426</v>
      </c>
      <c r="GI7" s="19" t="s">
        <v>426</v>
      </c>
      <c r="GJ7" s="19" t="s">
        <v>426</v>
      </c>
      <c r="GK7" s="19" t="s">
        <v>426</v>
      </c>
      <c r="GL7" s="19" t="s">
        <v>426</v>
      </c>
      <c r="GM7" s="19" t="s">
        <v>426</v>
      </c>
      <c r="GN7" s="19" t="s">
        <v>426</v>
      </c>
      <c r="GO7" s="19" t="s">
        <v>426</v>
      </c>
      <c r="GP7" s="19" t="s">
        <v>426</v>
      </c>
      <c r="GQ7" s="19" t="s">
        <v>426</v>
      </c>
      <c r="GR7" s="19" t="s">
        <v>426</v>
      </c>
      <c r="GS7" s="19" t="s">
        <v>426</v>
      </c>
      <c r="GT7" s="19" t="s">
        <v>426</v>
      </c>
      <c r="GU7" s="19" t="s">
        <v>426</v>
      </c>
      <c r="GV7" s="19" t="s">
        <v>426</v>
      </c>
      <c r="GW7" s="167"/>
    </row>
    <row r="8" spans="1:205" s="167" customFormat="1" ht="15" customHeight="1">
      <c r="B8" s="166"/>
    </row>
    <row r="9" spans="1:205" s="167" customFormat="1" ht="15" customHeight="1">
      <c r="B9" s="12"/>
      <c r="C9" s="49" t="s">
        <v>417</v>
      </c>
      <c r="D9" s="50"/>
      <c r="E9" s="51"/>
      <c r="F9" s="22">
        <v>41640</v>
      </c>
      <c r="G9" s="22">
        <v>42005</v>
      </c>
      <c r="H9" s="22">
        <v>42370</v>
      </c>
      <c r="I9" s="22">
        <v>42736</v>
      </c>
      <c r="J9" s="22">
        <v>43101</v>
      </c>
      <c r="K9" s="22">
        <v>43466</v>
      </c>
      <c r="M9" s="20">
        <v>41640</v>
      </c>
      <c r="N9" s="20">
        <v>41671</v>
      </c>
      <c r="O9" s="20">
        <v>41699</v>
      </c>
      <c r="P9" s="20">
        <v>41730</v>
      </c>
      <c r="Q9" s="20">
        <v>41760</v>
      </c>
      <c r="R9" s="20">
        <v>41791</v>
      </c>
      <c r="S9" s="20">
        <v>41821</v>
      </c>
      <c r="T9" s="20">
        <v>41852</v>
      </c>
      <c r="U9" s="20">
        <v>41883</v>
      </c>
      <c r="V9" s="20">
        <v>41913</v>
      </c>
      <c r="W9" s="20">
        <v>41944</v>
      </c>
      <c r="X9" s="20">
        <v>41974</v>
      </c>
      <c r="Y9" s="20">
        <v>42005</v>
      </c>
      <c r="Z9" s="20">
        <v>42036</v>
      </c>
      <c r="AA9" s="20">
        <v>42064</v>
      </c>
      <c r="AB9" s="20">
        <v>42095</v>
      </c>
      <c r="AC9" s="20">
        <v>42125</v>
      </c>
      <c r="AD9" s="20">
        <v>42156</v>
      </c>
      <c r="AE9" s="20">
        <v>42186</v>
      </c>
      <c r="AF9" s="20">
        <v>42217</v>
      </c>
      <c r="AG9" s="20">
        <v>42248</v>
      </c>
      <c r="AH9" s="20">
        <v>42278</v>
      </c>
      <c r="AI9" s="20">
        <v>42309</v>
      </c>
      <c r="AJ9" s="20">
        <v>42339</v>
      </c>
      <c r="AK9" s="20">
        <v>42370</v>
      </c>
      <c r="AL9" s="20">
        <v>42401</v>
      </c>
      <c r="AM9" s="20">
        <v>42430</v>
      </c>
      <c r="AN9" s="20">
        <v>42461</v>
      </c>
      <c r="AO9" s="20">
        <v>42491</v>
      </c>
      <c r="AP9" s="20">
        <v>42522</v>
      </c>
      <c r="AQ9" s="20">
        <v>42552</v>
      </c>
      <c r="AR9" s="20">
        <v>42583</v>
      </c>
      <c r="AS9" s="20">
        <v>42614</v>
      </c>
      <c r="AT9" s="20">
        <v>42644</v>
      </c>
      <c r="AU9" s="20">
        <v>42675</v>
      </c>
      <c r="AV9" s="20">
        <v>42705</v>
      </c>
      <c r="AW9" s="20">
        <v>42736</v>
      </c>
      <c r="AX9" s="20">
        <v>42767</v>
      </c>
      <c r="AY9" s="20">
        <v>42795</v>
      </c>
      <c r="AZ9" s="20">
        <v>42826</v>
      </c>
      <c r="BA9" s="20">
        <v>42856</v>
      </c>
      <c r="BB9" s="20">
        <v>42887</v>
      </c>
      <c r="BC9" s="20">
        <v>42917</v>
      </c>
      <c r="BD9" s="20">
        <v>42948</v>
      </c>
      <c r="BE9" s="20">
        <v>42979</v>
      </c>
      <c r="BF9" s="20">
        <v>43009</v>
      </c>
      <c r="BG9" s="20">
        <v>43040</v>
      </c>
      <c r="BH9" s="20">
        <v>43070</v>
      </c>
      <c r="BI9" s="20">
        <v>43101</v>
      </c>
      <c r="BJ9" s="20">
        <v>43132</v>
      </c>
      <c r="BK9" s="20">
        <v>43160</v>
      </c>
      <c r="BL9" s="20">
        <v>43191</v>
      </c>
      <c r="BM9" s="20">
        <v>43221</v>
      </c>
      <c r="BN9" s="20">
        <v>43252</v>
      </c>
      <c r="BO9" s="20">
        <v>43282</v>
      </c>
      <c r="BP9" s="20">
        <v>43313</v>
      </c>
      <c r="BQ9" s="20">
        <v>43344</v>
      </c>
      <c r="BR9" s="20">
        <v>43374</v>
      </c>
      <c r="BS9" s="20">
        <v>43405</v>
      </c>
      <c r="BT9" s="20">
        <v>43435</v>
      </c>
      <c r="BU9" s="20">
        <v>43466</v>
      </c>
      <c r="BV9" s="20">
        <v>43497</v>
      </c>
      <c r="BW9" s="20">
        <v>43525</v>
      </c>
      <c r="BX9" s="20">
        <v>43556</v>
      </c>
      <c r="BY9" s="20">
        <v>43586</v>
      </c>
      <c r="BZ9" s="20">
        <v>43617</v>
      </c>
      <c r="CA9" s="20">
        <v>43647</v>
      </c>
      <c r="CB9" s="20">
        <v>43678</v>
      </c>
      <c r="CC9" s="20">
        <v>43709</v>
      </c>
      <c r="CD9" s="20">
        <v>43739</v>
      </c>
      <c r="CE9" s="20">
        <v>43770</v>
      </c>
      <c r="CF9" s="20">
        <v>43800</v>
      </c>
      <c r="CG9" s="20" t="s">
        <v>426</v>
      </c>
      <c r="CH9" s="20" t="s">
        <v>426</v>
      </c>
      <c r="CI9" s="20" t="s">
        <v>426</v>
      </c>
      <c r="CJ9" s="20" t="s">
        <v>426</v>
      </c>
      <c r="CK9" s="20" t="s">
        <v>426</v>
      </c>
      <c r="CL9" s="20" t="s">
        <v>426</v>
      </c>
      <c r="CM9" s="20" t="s">
        <v>426</v>
      </c>
      <c r="CN9" s="20" t="s">
        <v>426</v>
      </c>
      <c r="CO9" s="20" t="s">
        <v>426</v>
      </c>
      <c r="CP9" s="20" t="s">
        <v>426</v>
      </c>
      <c r="CQ9" s="20" t="s">
        <v>426</v>
      </c>
      <c r="CR9" s="20" t="s">
        <v>426</v>
      </c>
      <c r="CS9" s="20" t="s">
        <v>426</v>
      </c>
      <c r="CT9" s="20" t="s">
        <v>426</v>
      </c>
      <c r="CU9" s="20" t="s">
        <v>426</v>
      </c>
      <c r="CV9" s="20" t="s">
        <v>426</v>
      </c>
      <c r="CW9" s="20" t="s">
        <v>426</v>
      </c>
      <c r="CX9" s="20" t="s">
        <v>426</v>
      </c>
      <c r="CY9" s="20" t="s">
        <v>426</v>
      </c>
      <c r="CZ9" s="20" t="s">
        <v>426</v>
      </c>
      <c r="DA9" s="20" t="s">
        <v>426</v>
      </c>
      <c r="DB9" s="20" t="s">
        <v>426</v>
      </c>
      <c r="DC9" s="20" t="s">
        <v>426</v>
      </c>
      <c r="DD9" s="20" t="s">
        <v>426</v>
      </c>
      <c r="DE9" s="20" t="s">
        <v>426</v>
      </c>
      <c r="DF9" s="20" t="s">
        <v>426</v>
      </c>
      <c r="DG9" s="20" t="s">
        <v>426</v>
      </c>
      <c r="DH9" s="20" t="s">
        <v>426</v>
      </c>
      <c r="DI9" s="20" t="s">
        <v>426</v>
      </c>
      <c r="DJ9" s="20" t="s">
        <v>426</v>
      </c>
      <c r="DK9" s="20" t="s">
        <v>426</v>
      </c>
      <c r="DL9" s="20" t="s">
        <v>426</v>
      </c>
      <c r="DM9" s="20" t="s">
        <v>426</v>
      </c>
      <c r="DN9" s="20" t="s">
        <v>426</v>
      </c>
      <c r="DO9" s="20" t="s">
        <v>426</v>
      </c>
      <c r="DP9" s="20" t="s">
        <v>426</v>
      </c>
      <c r="DQ9" s="20" t="s">
        <v>426</v>
      </c>
      <c r="DR9" s="20" t="s">
        <v>426</v>
      </c>
      <c r="DS9" s="20" t="s">
        <v>426</v>
      </c>
      <c r="DT9" s="20" t="s">
        <v>426</v>
      </c>
      <c r="DU9" s="20" t="s">
        <v>426</v>
      </c>
      <c r="DV9" s="20" t="s">
        <v>426</v>
      </c>
      <c r="DW9" s="20" t="s">
        <v>426</v>
      </c>
      <c r="DX9" s="20" t="s">
        <v>426</v>
      </c>
      <c r="DY9" s="20" t="s">
        <v>426</v>
      </c>
      <c r="DZ9" s="20" t="s">
        <v>426</v>
      </c>
      <c r="EA9" s="20" t="s">
        <v>426</v>
      </c>
      <c r="EB9" s="20" t="s">
        <v>426</v>
      </c>
      <c r="EC9" s="20" t="s">
        <v>426</v>
      </c>
      <c r="ED9" s="20" t="s">
        <v>426</v>
      </c>
      <c r="EE9" s="20" t="s">
        <v>426</v>
      </c>
      <c r="EF9" s="20" t="s">
        <v>426</v>
      </c>
      <c r="EG9" s="20" t="s">
        <v>426</v>
      </c>
      <c r="EH9" s="20" t="s">
        <v>426</v>
      </c>
      <c r="EI9" s="20" t="s">
        <v>426</v>
      </c>
      <c r="EJ9" s="20" t="s">
        <v>426</v>
      </c>
      <c r="EK9" s="20" t="s">
        <v>426</v>
      </c>
      <c r="EL9" s="20" t="s">
        <v>426</v>
      </c>
      <c r="EM9" s="20" t="s">
        <v>426</v>
      </c>
      <c r="EN9" s="20" t="s">
        <v>426</v>
      </c>
      <c r="EO9" s="20" t="s">
        <v>426</v>
      </c>
      <c r="EP9" s="20" t="s">
        <v>426</v>
      </c>
      <c r="EQ9" s="20" t="s">
        <v>426</v>
      </c>
      <c r="ER9" s="20" t="s">
        <v>426</v>
      </c>
      <c r="ES9" s="20" t="s">
        <v>426</v>
      </c>
      <c r="ET9" s="20" t="s">
        <v>426</v>
      </c>
      <c r="EU9" s="20" t="s">
        <v>426</v>
      </c>
      <c r="EV9" s="20" t="s">
        <v>426</v>
      </c>
      <c r="EW9" s="20" t="s">
        <v>426</v>
      </c>
      <c r="EX9" s="20" t="s">
        <v>426</v>
      </c>
      <c r="EY9" s="20" t="s">
        <v>426</v>
      </c>
      <c r="EZ9" s="20" t="s">
        <v>426</v>
      </c>
      <c r="FA9" s="20" t="s">
        <v>426</v>
      </c>
      <c r="FB9" s="20" t="s">
        <v>426</v>
      </c>
      <c r="FC9" s="20" t="s">
        <v>426</v>
      </c>
      <c r="FD9" s="20" t="s">
        <v>426</v>
      </c>
      <c r="FE9" s="20" t="s">
        <v>426</v>
      </c>
      <c r="FF9" s="20" t="s">
        <v>426</v>
      </c>
      <c r="FG9" s="20" t="s">
        <v>426</v>
      </c>
      <c r="FH9" s="20" t="s">
        <v>426</v>
      </c>
      <c r="FI9" s="20" t="s">
        <v>426</v>
      </c>
      <c r="FJ9" s="20" t="s">
        <v>426</v>
      </c>
      <c r="FK9" s="20" t="s">
        <v>426</v>
      </c>
      <c r="FL9" s="20" t="s">
        <v>426</v>
      </c>
      <c r="FM9" s="20" t="s">
        <v>426</v>
      </c>
      <c r="FN9" s="20" t="s">
        <v>426</v>
      </c>
      <c r="FO9" s="20" t="s">
        <v>426</v>
      </c>
      <c r="FP9" s="20" t="s">
        <v>426</v>
      </c>
      <c r="FQ9" s="20" t="s">
        <v>426</v>
      </c>
      <c r="FR9" s="20" t="s">
        <v>426</v>
      </c>
      <c r="FS9" s="20" t="s">
        <v>426</v>
      </c>
      <c r="FT9" s="20" t="s">
        <v>426</v>
      </c>
      <c r="FU9" s="20" t="s">
        <v>426</v>
      </c>
      <c r="FV9" s="20" t="s">
        <v>426</v>
      </c>
      <c r="FW9" s="20" t="s">
        <v>426</v>
      </c>
      <c r="FX9" s="20" t="s">
        <v>426</v>
      </c>
      <c r="FY9" s="20" t="s">
        <v>426</v>
      </c>
      <c r="FZ9" s="20" t="s">
        <v>426</v>
      </c>
      <c r="GA9" s="20" t="s">
        <v>426</v>
      </c>
      <c r="GB9" s="20" t="s">
        <v>426</v>
      </c>
      <c r="GC9" s="20" t="s">
        <v>426</v>
      </c>
      <c r="GD9" s="20" t="s">
        <v>426</v>
      </c>
      <c r="GE9" s="20" t="s">
        <v>426</v>
      </c>
      <c r="GF9" s="20" t="s">
        <v>426</v>
      </c>
      <c r="GG9" s="20" t="s">
        <v>426</v>
      </c>
      <c r="GH9" s="20" t="s">
        <v>426</v>
      </c>
      <c r="GI9" s="20" t="s">
        <v>426</v>
      </c>
      <c r="GJ9" s="20" t="s">
        <v>426</v>
      </c>
      <c r="GK9" s="20" t="s">
        <v>426</v>
      </c>
      <c r="GL9" s="20" t="s">
        <v>426</v>
      </c>
      <c r="GM9" s="20" t="s">
        <v>426</v>
      </c>
      <c r="GN9" s="20" t="s">
        <v>426</v>
      </c>
      <c r="GO9" s="20" t="s">
        <v>426</v>
      </c>
      <c r="GP9" s="20" t="s">
        <v>426</v>
      </c>
      <c r="GQ9" s="20" t="s">
        <v>426</v>
      </c>
      <c r="GR9" s="20" t="s">
        <v>426</v>
      </c>
      <c r="GS9" s="20" t="s">
        <v>426</v>
      </c>
      <c r="GT9" s="20" t="s">
        <v>426</v>
      </c>
      <c r="GU9" s="20" t="s">
        <v>426</v>
      </c>
      <c r="GV9" s="20" t="s">
        <v>426</v>
      </c>
    </row>
    <row r="10" spans="1:205" s="167" customFormat="1" ht="15" customHeight="1">
      <c r="B10" s="12"/>
      <c r="C10" s="49" t="s">
        <v>419</v>
      </c>
      <c r="D10" s="50"/>
      <c r="E10" s="51"/>
      <c r="F10" s="22">
        <v>42004</v>
      </c>
      <c r="G10" s="22">
        <v>42369</v>
      </c>
      <c r="H10" s="22">
        <v>42735</v>
      </c>
      <c r="I10" s="22">
        <v>43100</v>
      </c>
      <c r="J10" s="22">
        <v>43465</v>
      </c>
      <c r="K10" s="22">
        <v>43830</v>
      </c>
      <c r="L10" s="170"/>
      <c r="M10" s="20">
        <v>41670</v>
      </c>
      <c r="N10" s="20">
        <v>41698</v>
      </c>
      <c r="O10" s="20">
        <v>41729</v>
      </c>
      <c r="P10" s="20">
        <v>41759</v>
      </c>
      <c r="Q10" s="20">
        <v>41790</v>
      </c>
      <c r="R10" s="20">
        <v>41820</v>
      </c>
      <c r="S10" s="20">
        <v>41851</v>
      </c>
      <c r="T10" s="20">
        <v>41882</v>
      </c>
      <c r="U10" s="20">
        <v>41912</v>
      </c>
      <c r="V10" s="20">
        <v>41943</v>
      </c>
      <c r="W10" s="20">
        <v>41973</v>
      </c>
      <c r="X10" s="20">
        <v>42004</v>
      </c>
      <c r="Y10" s="20">
        <v>42035</v>
      </c>
      <c r="Z10" s="20">
        <v>42063</v>
      </c>
      <c r="AA10" s="20">
        <v>42094</v>
      </c>
      <c r="AB10" s="20">
        <v>42124</v>
      </c>
      <c r="AC10" s="20">
        <v>42155</v>
      </c>
      <c r="AD10" s="20">
        <v>42185</v>
      </c>
      <c r="AE10" s="20">
        <v>42216</v>
      </c>
      <c r="AF10" s="20">
        <v>42247</v>
      </c>
      <c r="AG10" s="20">
        <v>42277</v>
      </c>
      <c r="AH10" s="20">
        <v>42308</v>
      </c>
      <c r="AI10" s="20">
        <v>42338</v>
      </c>
      <c r="AJ10" s="20">
        <v>42369</v>
      </c>
      <c r="AK10" s="20">
        <v>42400</v>
      </c>
      <c r="AL10" s="20">
        <v>42429</v>
      </c>
      <c r="AM10" s="20">
        <v>42460</v>
      </c>
      <c r="AN10" s="20">
        <v>42490</v>
      </c>
      <c r="AO10" s="20">
        <v>42521</v>
      </c>
      <c r="AP10" s="20">
        <v>42551</v>
      </c>
      <c r="AQ10" s="20">
        <v>42582</v>
      </c>
      <c r="AR10" s="20">
        <v>42613</v>
      </c>
      <c r="AS10" s="20">
        <v>42643</v>
      </c>
      <c r="AT10" s="20">
        <v>42674</v>
      </c>
      <c r="AU10" s="20">
        <v>42704</v>
      </c>
      <c r="AV10" s="20">
        <v>42735</v>
      </c>
      <c r="AW10" s="20">
        <v>42766</v>
      </c>
      <c r="AX10" s="20">
        <v>42794</v>
      </c>
      <c r="AY10" s="20">
        <v>42825</v>
      </c>
      <c r="AZ10" s="20">
        <v>42855</v>
      </c>
      <c r="BA10" s="20">
        <v>42886</v>
      </c>
      <c r="BB10" s="20">
        <v>42916</v>
      </c>
      <c r="BC10" s="20">
        <v>42947</v>
      </c>
      <c r="BD10" s="20">
        <v>42978</v>
      </c>
      <c r="BE10" s="20">
        <v>43008</v>
      </c>
      <c r="BF10" s="20">
        <v>43039</v>
      </c>
      <c r="BG10" s="20">
        <v>43069</v>
      </c>
      <c r="BH10" s="20">
        <v>43100</v>
      </c>
      <c r="BI10" s="20">
        <v>43131</v>
      </c>
      <c r="BJ10" s="20">
        <v>43159</v>
      </c>
      <c r="BK10" s="20">
        <v>43190</v>
      </c>
      <c r="BL10" s="20">
        <v>43220</v>
      </c>
      <c r="BM10" s="20">
        <v>43251</v>
      </c>
      <c r="BN10" s="20">
        <v>43281</v>
      </c>
      <c r="BO10" s="20">
        <v>43312</v>
      </c>
      <c r="BP10" s="20">
        <v>43343</v>
      </c>
      <c r="BQ10" s="20">
        <v>43373</v>
      </c>
      <c r="BR10" s="20">
        <v>43404</v>
      </c>
      <c r="BS10" s="20">
        <v>43434</v>
      </c>
      <c r="BT10" s="20">
        <v>43465</v>
      </c>
      <c r="BU10" s="20">
        <v>43496</v>
      </c>
      <c r="BV10" s="20">
        <v>43524</v>
      </c>
      <c r="BW10" s="20">
        <v>43555</v>
      </c>
      <c r="BX10" s="20">
        <v>43585</v>
      </c>
      <c r="BY10" s="20">
        <v>43616</v>
      </c>
      <c r="BZ10" s="20">
        <v>43646</v>
      </c>
      <c r="CA10" s="20">
        <v>43677</v>
      </c>
      <c r="CB10" s="20">
        <v>43708</v>
      </c>
      <c r="CC10" s="20">
        <v>43738</v>
      </c>
      <c r="CD10" s="20">
        <v>43769</v>
      </c>
      <c r="CE10" s="20">
        <v>43799</v>
      </c>
      <c r="CF10" s="20">
        <v>43830</v>
      </c>
      <c r="CG10" s="20" t="s">
        <v>426</v>
      </c>
      <c r="CH10" s="20" t="s">
        <v>426</v>
      </c>
      <c r="CI10" s="20" t="s">
        <v>426</v>
      </c>
      <c r="CJ10" s="20" t="s">
        <v>426</v>
      </c>
      <c r="CK10" s="20" t="s">
        <v>426</v>
      </c>
      <c r="CL10" s="20" t="s">
        <v>426</v>
      </c>
      <c r="CM10" s="20" t="s">
        <v>426</v>
      </c>
      <c r="CN10" s="20" t="s">
        <v>426</v>
      </c>
      <c r="CO10" s="20" t="s">
        <v>426</v>
      </c>
      <c r="CP10" s="20" t="s">
        <v>426</v>
      </c>
      <c r="CQ10" s="20" t="s">
        <v>426</v>
      </c>
      <c r="CR10" s="20" t="s">
        <v>426</v>
      </c>
      <c r="CS10" s="20" t="s">
        <v>426</v>
      </c>
      <c r="CT10" s="20" t="s">
        <v>426</v>
      </c>
      <c r="CU10" s="20" t="s">
        <v>426</v>
      </c>
      <c r="CV10" s="20" t="s">
        <v>426</v>
      </c>
      <c r="CW10" s="20" t="s">
        <v>426</v>
      </c>
      <c r="CX10" s="20" t="s">
        <v>426</v>
      </c>
      <c r="CY10" s="20" t="s">
        <v>426</v>
      </c>
      <c r="CZ10" s="20" t="s">
        <v>426</v>
      </c>
      <c r="DA10" s="20" t="s">
        <v>426</v>
      </c>
      <c r="DB10" s="20" t="s">
        <v>426</v>
      </c>
      <c r="DC10" s="20" t="s">
        <v>426</v>
      </c>
      <c r="DD10" s="20" t="s">
        <v>426</v>
      </c>
      <c r="DE10" s="20" t="s">
        <v>426</v>
      </c>
      <c r="DF10" s="20" t="s">
        <v>426</v>
      </c>
      <c r="DG10" s="20" t="s">
        <v>426</v>
      </c>
      <c r="DH10" s="20" t="s">
        <v>426</v>
      </c>
      <c r="DI10" s="20" t="s">
        <v>426</v>
      </c>
      <c r="DJ10" s="20" t="s">
        <v>426</v>
      </c>
      <c r="DK10" s="20" t="s">
        <v>426</v>
      </c>
      <c r="DL10" s="20" t="s">
        <v>426</v>
      </c>
      <c r="DM10" s="20" t="s">
        <v>426</v>
      </c>
      <c r="DN10" s="20" t="s">
        <v>426</v>
      </c>
      <c r="DO10" s="20" t="s">
        <v>426</v>
      </c>
      <c r="DP10" s="20" t="s">
        <v>426</v>
      </c>
      <c r="DQ10" s="20" t="s">
        <v>426</v>
      </c>
      <c r="DR10" s="20" t="s">
        <v>426</v>
      </c>
      <c r="DS10" s="20" t="s">
        <v>426</v>
      </c>
      <c r="DT10" s="20" t="s">
        <v>426</v>
      </c>
      <c r="DU10" s="20" t="s">
        <v>426</v>
      </c>
      <c r="DV10" s="20" t="s">
        <v>426</v>
      </c>
      <c r="DW10" s="20" t="s">
        <v>426</v>
      </c>
      <c r="DX10" s="20" t="s">
        <v>426</v>
      </c>
      <c r="DY10" s="20" t="s">
        <v>426</v>
      </c>
      <c r="DZ10" s="20" t="s">
        <v>426</v>
      </c>
      <c r="EA10" s="20" t="s">
        <v>426</v>
      </c>
      <c r="EB10" s="20" t="s">
        <v>426</v>
      </c>
      <c r="EC10" s="20" t="s">
        <v>426</v>
      </c>
      <c r="ED10" s="20" t="s">
        <v>426</v>
      </c>
      <c r="EE10" s="20" t="s">
        <v>426</v>
      </c>
      <c r="EF10" s="20" t="s">
        <v>426</v>
      </c>
      <c r="EG10" s="20" t="s">
        <v>426</v>
      </c>
      <c r="EH10" s="20" t="s">
        <v>426</v>
      </c>
      <c r="EI10" s="20" t="s">
        <v>426</v>
      </c>
      <c r="EJ10" s="20" t="s">
        <v>426</v>
      </c>
      <c r="EK10" s="20" t="s">
        <v>426</v>
      </c>
      <c r="EL10" s="20" t="s">
        <v>426</v>
      </c>
      <c r="EM10" s="20" t="s">
        <v>426</v>
      </c>
      <c r="EN10" s="20" t="s">
        <v>426</v>
      </c>
      <c r="EO10" s="20" t="s">
        <v>426</v>
      </c>
      <c r="EP10" s="20" t="s">
        <v>426</v>
      </c>
      <c r="EQ10" s="20" t="s">
        <v>426</v>
      </c>
      <c r="ER10" s="20" t="s">
        <v>426</v>
      </c>
      <c r="ES10" s="20" t="s">
        <v>426</v>
      </c>
      <c r="ET10" s="20" t="s">
        <v>426</v>
      </c>
      <c r="EU10" s="20" t="s">
        <v>426</v>
      </c>
      <c r="EV10" s="20" t="s">
        <v>426</v>
      </c>
      <c r="EW10" s="20" t="s">
        <v>426</v>
      </c>
      <c r="EX10" s="20" t="s">
        <v>426</v>
      </c>
      <c r="EY10" s="20" t="s">
        <v>426</v>
      </c>
      <c r="EZ10" s="20" t="s">
        <v>426</v>
      </c>
      <c r="FA10" s="20" t="s">
        <v>426</v>
      </c>
      <c r="FB10" s="20" t="s">
        <v>426</v>
      </c>
      <c r="FC10" s="20" t="s">
        <v>426</v>
      </c>
      <c r="FD10" s="20" t="s">
        <v>426</v>
      </c>
      <c r="FE10" s="20" t="s">
        <v>426</v>
      </c>
      <c r="FF10" s="20" t="s">
        <v>426</v>
      </c>
      <c r="FG10" s="20" t="s">
        <v>426</v>
      </c>
      <c r="FH10" s="20" t="s">
        <v>426</v>
      </c>
      <c r="FI10" s="20" t="s">
        <v>426</v>
      </c>
      <c r="FJ10" s="20" t="s">
        <v>426</v>
      </c>
      <c r="FK10" s="20" t="s">
        <v>426</v>
      </c>
      <c r="FL10" s="20" t="s">
        <v>426</v>
      </c>
      <c r="FM10" s="20" t="s">
        <v>426</v>
      </c>
      <c r="FN10" s="20" t="s">
        <v>426</v>
      </c>
      <c r="FO10" s="20" t="s">
        <v>426</v>
      </c>
      <c r="FP10" s="20" t="s">
        <v>426</v>
      </c>
      <c r="FQ10" s="20" t="s">
        <v>426</v>
      </c>
      <c r="FR10" s="20" t="s">
        <v>426</v>
      </c>
      <c r="FS10" s="20" t="s">
        <v>426</v>
      </c>
      <c r="FT10" s="20" t="s">
        <v>426</v>
      </c>
      <c r="FU10" s="20" t="s">
        <v>426</v>
      </c>
      <c r="FV10" s="20" t="s">
        <v>426</v>
      </c>
      <c r="FW10" s="20" t="s">
        <v>426</v>
      </c>
      <c r="FX10" s="20" t="s">
        <v>426</v>
      </c>
      <c r="FY10" s="20" t="s">
        <v>426</v>
      </c>
      <c r="FZ10" s="20" t="s">
        <v>426</v>
      </c>
      <c r="GA10" s="20" t="s">
        <v>426</v>
      </c>
      <c r="GB10" s="20" t="s">
        <v>426</v>
      </c>
      <c r="GC10" s="20" t="s">
        <v>426</v>
      </c>
      <c r="GD10" s="20" t="s">
        <v>426</v>
      </c>
      <c r="GE10" s="20" t="s">
        <v>426</v>
      </c>
      <c r="GF10" s="20" t="s">
        <v>426</v>
      </c>
      <c r="GG10" s="20" t="s">
        <v>426</v>
      </c>
      <c r="GH10" s="20" t="s">
        <v>426</v>
      </c>
      <c r="GI10" s="20" t="s">
        <v>426</v>
      </c>
      <c r="GJ10" s="20" t="s">
        <v>426</v>
      </c>
      <c r="GK10" s="20" t="s">
        <v>426</v>
      </c>
      <c r="GL10" s="20" t="s">
        <v>426</v>
      </c>
      <c r="GM10" s="20" t="s">
        <v>426</v>
      </c>
      <c r="GN10" s="20" t="s">
        <v>426</v>
      </c>
      <c r="GO10" s="20" t="s">
        <v>426</v>
      </c>
      <c r="GP10" s="20" t="s">
        <v>426</v>
      </c>
      <c r="GQ10" s="20" t="s">
        <v>426</v>
      </c>
      <c r="GR10" s="20" t="s">
        <v>426</v>
      </c>
      <c r="GS10" s="20" t="s">
        <v>426</v>
      </c>
      <c r="GT10" s="20" t="s">
        <v>426</v>
      </c>
      <c r="GU10" s="20" t="s">
        <v>426</v>
      </c>
      <c r="GV10" s="20" t="s">
        <v>426</v>
      </c>
    </row>
    <row r="12" spans="1:205" ht="15" customHeight="1">
      <c r="C12" s="371" t="s">
        <v>375</v>
      </c>
      <c r="D12" s="181" t="s">
        <v>383</v>
      </c>
      <c r="E12" s="182"/>
      <c r="F12" s="226">
        <v>0.25</v>
      </c>
      <c r="G12" s="226">
        <v>0.25</v>
      </c>
      <c r="H12" s="226">
        <v>0.25</v>
      </c>
      <c r="I12" s="226">
        <v>0.25</v>
      </c>
      <c r="J12" s="226">
        <v>0.25</v>
      </c>
      <c r="K12" s="226">
        <v>0.25</v>
      </c>
    </row>
    <row r="13" spans="1:205" ht="15" customHeight="1">
      <c r="C13" s="372"/>
      <c r="D13" s="183" t="s">
        <v>384</v>
      </c>
      <c r="E13" s="184"/>
      <c r="F13" s="226">
        <v>0.25</v>
      </c>
      <c r="G13" s="226">
        <v>0.25</v>
      </c>
      <c r="H13" s="226">
        <v>0.25</v>
      </c>
      <c r="I13" s="226">
        <v>0.25</v>
      </c>
      <c r="J13" s="226">
        <v>0.25</v>
      </c>
      <c r="K13" s="226">
        <v>0.25</v>
      </c>
    </row>
    <row r="15" spans="1:205" ht="15" customHeight="1">
      <c r="C15" s="299" t="s">
        <v>385</v>
      </c>
      <c r="D15" s="300"/>
      <c r="E15" s="301"/>
      <c r="F15" s="25">
        <v>40641.316383333331</v>
      </c>
      <c r="G15" s="25">
        <v>10960.555874833322</v>
      </c>
      <c r="H15" s="25">
        <v>11179.766992329982</v>
      </c>
      <c r="I15" s="25">
        <v>90251.407613634976</v>
      </c>
      <c r="J15" s="25">
        <v>97773.610826864824</v>
      </c>
      <c r="K15" s="25">
        <v>94755.828428155539</v>
      </c>
      <c r="M15" s="25">
        <v>0</v>
      </c>
      <c r="N15" s="25">
        <v>0</v>
      </c>
      <c r="O15" s="25">
        <v>0</v>
      </c>
      <c r="P15" s="25">
        <v>0</v>
      </c>
      <c r="Q15" s="25">
        <v>30000</v>
      </c>
      <c r="R15" s="25">
        <v>0</v>
      </c>
      <c r="S15" s="25">
        <v>0</v>
      </c>
      <c r="T15" s="25">
        <v>0</v>
      </c>
      <c r="U15" s="25">
        <v>0</v>
      </c>
      <c r="V15" s="25">
        <v>0</v>
      </c>
      <c r="W15" s="25">
        <v>0</v>
      </c>
      <c r="X15" s="25">
        <v>10641.316383333331</v>
      </c>
      <c r="Y15" s="25">
        <v>0</v>
      </c>
      <c r="Z15" s="25">
        <v>0</v>
      </c>
      <c r="AA15" s="25">
        <v>0</v>
      </c>
      <c r="AB15" s="25">
        <v>0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0</v>
      </c>
      <c r="AJ15" s="25">
        <v>10960.555874833322</v>
      </c>
      <c r="AK15" s="25">
        <v>0</v>
      </c>
      <c r="AL15" s="25">
        <v>0</v>
      </c>
      <c r="AM15" s="25">
        <v>0</v>
      </c>
      <c r="AN15" s="25">
        <v>0</v>
      </c>
      <c r="AO15" s="25">
        <v>0</v>
      </c>
      <c r="AP15" s="25">
        <v>0</v>
      </c>
      <c r="AQ15" s="25">
        <v>0</v>
      </c>
      <c r="AR15" s="25">
        <v>0</v>
      </c>
      <c r="AS15" s="25">
        <v>0</v>
      </c>
      <c r="AT15" s="25">
        <v>0</v>
      </c>
      <c r="AU15" s="25">
        <v>0</v>
      </c>
      <c r="AV15" s="25">
        <v>11179.766992329982</v>
      </c>
      <c r="AW15" s="25">
        <v>0</v>
      </c>
      <c r="AX15" s="25">
        <v>0</v>
      </c>
      <c r="AY15" s="25">
        <v>0</v>
      </c>
      <c r="AZ15" s="25">
        <v>15791.968590276338</v>
      </c>
      <c r="BA15" s="25">
        <v>15791.968590276338</v>
      </c>
      <c r="BB15" s="25">
        <v>15791.968590276338</v>
      </c>
      <c r="BC15" s="25">
        <v>15791.968590276338</v>
      </c>
      <c r="BD15" s="25">
        <v>15791.968590276338</v>
      </c>
      <c r="BE15" s="25">
        <v>0</v>
      </c>
      <c r="BF15" s="25">
        <v>0</v>
      </c>
      <c r="BG15" s="25">
        <v>0</v>
      </c>
      <c r="BH15" s="25">
        <v>11291.564662253282</v>
      </c>
      <c r="BI15" s="25">
        <v>0</v>
      </c>
      <c r="BJ15" s="25">
        <v>0</v>
      </c>
      <c r="BK15" s="25">
        <v>0</v>
      </c>
      <c r="BL15" s="25">
        <v>17273.808852596234</v>
      </c>
      <c r="BM15" s="25">
        <v>17273.808852596234</v>
      </c>
      <c r="BN15" s="25">
        <v>17273.808852596234</v>
      </c>
      <c r="BO15" s="25">
        <v>17273.808852596234</v>
      </c>
      <c r="BP15" s="25">
        <v>17273.808852596234</v>
      </c>
      <c r="BQ15" s="25">
        <v>0</v>
      </c>
      <c r="BR15" s="25">
        <v>0</v>
      </c>
      <c r="BS15" s="25">
        <v>0</v>
      </c>
      <c r="BT15" s="25">
        <v>11404.566563883647</v>
      </c>
      <c r="BU15" s="25">
        <v>0</v>
      </c>
      <c r="BV15" s="25">
        <v>0</v>
      </c>
      <c r="BW15" s="25">
        <v>0</v>
      </c>
      <c r="BX15" s="25">
        <v>16649.361409956338</v>
      </c>
      <c r="BY15" s="25">
        <v>16649.361409956338</v>
      </c>
      <c r="BZ15" s="25">
        <v>16649.361409956338</v>
      </c>
      <c r="CA15" s="25">
        <v>16649.361409956338</v>
      </c>
      <c r="CB15" s="25">
        <v>16649.361409956338</v>
      </c>
      <c r="CC15" s="25">
        <v>0</v>
      </c>
      <c r="CD15" s="25">
        <v>0</v>
      </c>
      <c r="CE15" s="25">
        <v>0</v>
      </c>
      <c r="CF15" s="25">
        <v>11509.021378373836</v>
      </c>
      <c r="CG15" s="25" t="s">
        <v>426</v>
      </c>
      <c r="CH15" s="25" t="s">
        <v>426</v>
      </c>
      <c r="CI15" s="25" t="s">
        <v>426</v>
      </c>
      <c r="CJ15" s="25" t="s">
        <v>426</v>
      </c>
      <c r="CK15" s="25" t="s">
        <v>426</v>
      </c>
      <c r="CL15" s="25" t="s">
        <v>426</v>
      </c>
      <c r="CM15" s="25" t="s">
        <v>426</v>
      </c>
      <c r="CN15" s="25" t="s">
        <v>426</v>
      </c>
      <c r="CO15" s="25" t="s">
        <v>426</v>
      </c>
      <c r="CP15" s="25" t="s">
        <v>426</v>
      </c>
      <c r="CQ15" s="25" t="s">
        <v>426</v>
      </c>
      <c r="CR15" s="25" t="s">
        <v>426</v>
      </c>
      <c r="CS15" s="25" t="s">
        <v>426</v>
      </c>
      <c r="CT15" s="25" t="s">
        <v>426</v>
      </c>
      <c r="CU15" s="25" t="s">
        <v>426</v>
      </c>
      <c r="CV15" s="25" t="s">
        <v>426</v>
      </c>
      <c r="CW15" s="25" t="s">
        <v>426</v>
      </c>
      <c r="CX15" s="25" t="s">
        <v>426</v>
      </c>
      <c r="CY15" s="25" t="s">
        <v>426</v>
      </c>
      <c r="CZ15" s="25" t="s">
        <v>426</v>
      </c>
      <c r="DA15" s="25" t="s">
        <v>426</v>
      </c>
      <c r="DB15" s="25" t="s">
        <v>426</v>
      </c>
      <c r="DC15" s="25" t="s">
        <v>426</v>
      </c>
      <c r="DD15" s="25" t="s">
        <v>426</v>
      </c>
      <c r="DE15" s="25" t="s">
        <v>426</v>
      </c>
      <c r="DF15" s="25" t="s">
        <v>426</v>
      </c>
      <c r="DG15" s="25" t="s">
        <v>426</v>
      </c>
      <c r="DH15" s="25" t="s">
        <v>426</v>
      </c>
      <c r="DI15" s="25" t="s">
        <v>426</v>
      </c>
      <c r="DJ15" s="25" t="s">
        <v>426</v>
      </c>
      <c r="DK15" s="25" t="s">
        <v>426</v>
      </c>
      <c r="DL15" s="25" t="s">
        <v>426</v>
      </c>
      <c r="DM15" s="25" t="s">
        <v>426</v>
      </c>
      <c r="DN15" s="25" t="s">
        <v>426</v>
      </c>
      <c r="DO15" s="25" t="s">
        <v>426</v>
      </c>
      <c r="DP15" s="25" t="s">
        <v>426</v>
      </c>
      <c r="DQ15" s="25" t="s">
        <v>426</v>
      </c>
      <c r="DR15" s="25" t="s">
        <v>426</v>
      </c>
      <c r="DS15" s="25" t="s">
        <v>426</v>
      </c>
      <c r="DT15" s="25" t="s">
        <v>426</v>
      </c>
      <c r="DU15" s="25" t="s">
        <v>426</v>
      </c>
      <c r="DV15" s="25" t="s">
        <v>426</v>
      </c>
      <c r="DW15" s="25" t="s">
        <v>426</v>
      </c>
      <c r="DX15" s="25" t="s">
        <v>426</v>
      </c>
      <c r="DY15" s="25" t="s">
        <v>426</v>
      </c>
      <c r="DZ15" s="25" t="s">
        <v>426</v>
      </c>
      <c r="EA15" s="25" t="s">
        <v>426</v>
      </c>
      <c r="EB15" s="25" t="s">
        <v>426</v>
      </c>
      <c r="EC15" s="25" t="s">
        <v>426</v>
      </c>
      <c r="ED15" s="25" t="s">
        <v>426</v>
      </c>
      <c r="EE15" s="25" t="s">
        <v>426</v>
      </c>
      <c r="EF15" s="25" t="s">
        <v>426</v>
      </c>
      <c r="EG15" s="25" t="s">
        <v>426</v>
      </c>
      <c r="EH15" s="25" t="s">
        <v>426</v>
      </c>
      <c r="EI15" s="25" t="s">
        <v>426</v>
      </c>
      <c r="EJ15" s="25" t="s">
        <v>426</v>
      </c>
      <c r="EK15" s="25" t="s">
        <v>426</v>
      </c>
      <c r="EL15" s="25" t="s">
        <v>426</v>
      </c>
      <c r="EM15" s="25" t="s">
        <v>426</v>
      </c>
      <c r="EN15" s="25" t="s">
        <v>426</v>
      </c>
      <c r="EO15" s="25" t="s">
        <v>426</v>
      </c>
      <c r="EP15" s="25" t="s">
        <v>426</v>
      </c>
      <c r="EQ15" s="25" t="s">
        <v>426</v>
      </c>
      <c r="ER15" s="25" t="s">
        <v>426</v>
      </c>
      <c r="ES15" s="25" t="s">
        <v>426</v>
      </c>
      <c r="ET15" s="25" t="s">
        <v>426</v>
      </c>
      <c r="EU15" s="25" t="s">
        <v>426</v>
      </c>
      <c r="EV15" s="25" t="s">
        <v>426</v>
      </c>
      <c r="EW15" s="25" t="s">
        <v>426</v>
      </c>
      <c r="EX15" s="25" t="s">
        <v>426</v>
      </c>
      <c r="EY15" s="25" t="s">
        <v>426</v>
      </c>
      <c r="EZ15" s="25" t="s">
        <v>426</v>
      </c>
      <c r="FA15" s="25" t="s">
        <v>426</v>
      </c>
      <c r="FB15" s="25" t="s">
        <v>426</v>
      </c>
      <c r="FC15" s="25" t="s">
        <v>426</v>
      </c>
      <c r="FD15" s="25" t="s">
        <v>426</v>
      </c>
      <c r="FE15" s="25" t="s">
        <v>426</v>
      </c>
      <c r="FF15" s="25" t="s">
        <v>426</v>
      </c>
      <c r="FG15" s="25" t="s">
        <v>426</v>
      </c>
      <c r="FH15" s="25" t="s">
        <v>426</v>
      </c>
      <c r="FI15" s="25" t="s">
        <v>426</v>
      </c>
      <c r="FJ15" s="25" t="s">
        <v>426</v>
      </c>
      <c r="FK15" s="25" t="s">
        <v>426</v>
      </c>
      <c r="FL15" s="25" t="s">
        <v>426</v>
      </c>
      <c r="FM15" s="25" t="s">
        <v>426</v>
      </c>
      <c r="FN15" s="25" t="s">
        <v>426</v>
      </c>
      <c r="FO15" s="25" t="s">
        <v>426</v>
      </c>
      <c r="FP15" s="25" t="s">
        <v>426</v>
      </c>
      <c r="FQ15" s="25" t="s">
        <v>426</v>
      </c>
      <c r="FR15" s="25" t="s">
        <v>426</v>
      </c>
      <c r="FS15" s="25" t="s">
        <v>426</v>
      </c>
      <c r="FT15" s="25" t="s">
        <v>426</v>
      </c>
      <c r="FU15" s="25" t="s">
        <v>426</v>
      </c>
      <c r="FV15" s="25" t="s">
        <v>426</v>
      </c>
      <c r="FW15" s="25" t="s">
        <v>426</v>
      </c>
      <c r="FX15" s="25" t="s">
        <v>426</v>
      </c>
      <c r="FY15" s="25" t="s">
        <v>426</v>
      </c>
      <c r="FZ15" s="25" t="s">
        <v>426</v>
      </c>
      <c r="GA15" s="25" t="s">
        <v>426</v>
      </c>
      <c r="GB15" s="25" t="s">
        <v>426</v>
      </c>
      <c r="GC15" s="25" t="s">
        <v>426</v>
      </c>
      <c r="GD15" s="25" t="s">
        <v>426</v>
      </c>
      <c r="GE15" s="25" t="s">
        <v>426</v>
      </c>
      <c r="GF15" s="25" t="s">
        <v>426</v>
      </c>
      <c r="GG15" s="25" t="s">
        <v>426</v>
      </c>
      <c r="GH15" s="25" t="s">
        <v>426</v>
      </c>
      <c r="GI15" s="25" t="s">
        <v>426</v>
      </c>
      <c r="GJ15" s="25" t="s">
        <v>426</v>
      </c>
      <c r="GK15" s="25" t="s">
        <v>426</v>
      </c>
      <c r="GL15" s="25" t="s">
        <v>426</v>
      </c>
      <c r="GM15" s="25" t="s">
        <v>426</v>
      </c>
      <c r="GN15" s="25" t="s">
        <v>426</v>
      </c>
      <c r="GO15" s="25" t="s">
        <v>426</v>
      </c>
      <c r="GP15" s="25" t="s">
        <v>426</v>
      </c>
      <c r="GQ15" s="25" t="s">
        <v>426</v>
      </c>
      <c r="GR15" s="25" t="s">
        <v>426</v>
      </c>
      <c r="GS15" s="25" t="s">
        <v>426</v>
      </c>
      <c r="GT15" s="25" t="s">
        <v>426</v>
      </c>
      <c r="GU15" s="25" t="s">
        <v>426</v>
      </c>
      <c r="GV15" s="25" t="s">
        <v>426</v>
      </c>
    </row>
    <row r="16" spans="1:205" ht="15" customHeight="1">
      <c r="C16" s="169"/>
    </row>
    <row r="17" spans="2:204" ht="15" customHeight="1">
      <c r="C17" s="317" t="s">
        <v>642</v>
      </c>
      <c r="D17" s="192"/>
      <c r="E17" s="193"/>
      <c r="F17" s="25">
        <v>10641.316383333331</v>
      </c>
      <c r="G17" s="25">
        <v>10960.555874833322</v>
      </c>
      <c r="H17" s="25">
        <v>11179.766992329982</v>
      </c>
      <c r="I17" s="25">
        <v>11291.564662253282</v>
      </c>
      <c r="J17" s="25">
        <v>11404.566563883647</v>
      </c>
      <c r="K17" s="25">
        <v>11509.021378373836</v>
      </c>
      <c r="M17" s="25">
        <v>0</v>
      </c>
      <c r="N17" s="25">
        <v>0</v>
      </c>
      <c r="O17" s="25">
        <v>0</v>
      </c>
      <c r="P17" s="25">
        <v>0</v>
      </c>
      <c r="Q17" s="25">
        <v>0</v>
      </c>
      <c r="R17" s="25">
        <v>0</v>
      </c>
      <c r="S17" s="25">
        <v>0</v>
      </c>
      <c r="T17" s="25">
        <v>0</v>
      </c>
      <c r="U17" s="25">
        <v>0</v>
      </c>
      <c r="V17" s="25">
        <v>0</v>
      </c>
      <c r="W17" s="25">
        <v>0</v>
      </c>
      <c r="X17" s="25">
        <v>10641.316383333331</v>
      </c>
      <c r="Y17" s="25">
        <v>0</v>
      </c>
      <c r="Z17" s="25">
        <v>0</v>
      </c>
      <c r="AA17" s="25">
        <v>0</v>
      </c>
      <c r="AB17" s="25">
        <v>0</v>
      </c>
      <c r="AC17" s="25">
        <v>0</v>
      </c>
      <c r="AD17" s="25">
        <v>0</v>
      </c>
      <c r="AE17" s="25">
        <v>0</v>
      </c>
      <c r="AF17" s="25">
        <v>0</v>
      </c>
      <c r="AG17" s="25">
        <v>0</v>
      </c>
      <c r="AH17" s="25">
        <v>0</v>
      </c>
      <c r="AI17" s="25">
        <v>0</v>
      </c>
      <c r="AJ17" s="25">
        <v>10960.555874833322</v>
      </c>
      <c r="AK17" s="25">
        <v>0</v>
      </c>
      <c r="AL17" s="25">
        <v>0</v>
      </c>
      <c r="AM17" s="25">
        <v>0</v>
      </c>
      <c r="AN17" s="25">
        <v>0</v>
      </c>
      <c r="AO17" s="25">
        <v>0</v>
      </c>
      <c r="AP17" s="25">
        <v>0</v>
      </c>
      <c r="AQ17" s="25">
        <v>0</v>
      </c>
      <c r="AR17" s="25">
        <v>0</v>
      </c>
      <c r="AS17" s="25">
        <v>0</v>
      </c>
      <c r="AT17" s="25">
        <v>0</v>
      </c>
      <c r="AU17" s="25">
        <v>0</v>
      </c>
      <c r="AV17" s="25">
        <v>11179.766992329982</v>
      </c>
      <c r="AW17" s="25">
        <v>0</v>
      </c>
      <c r="AX17" s="25">
        <v>0</v>
      </c>
      <c r="AY17" s="25">
        <v>0</v>
      </c>
      <c r="AZ17" s="25">
        <v>0</v>
      </c>
      <c r="BA17" s="25">
        <v>0</v>
      </c>
      <c r="BB17" s="25">
        <v>0</v>
      </c>
      <c r="BC17" s="25">
        <v>0</v>
      </c>
      <c r="BD17" s="25">
        <v>0</v>
      </c>
      <c r="BE17" s="25">
        <v>0</v>
      </c>
      <c r="BF17" s="25">
        <v>0</v>
      </c>
      <c r="BG17" s="25">
        <v>0</v>
      </c>
      <c r="BH17" s="25">
        <v>11291.564662253282</v>
      </c>
      <c r="BI17" s="25">
        <v>0</v>
      </c>
      <c r="BJ17" s="25">
        <v>0</v>
      </c>
      <c r="BK17" s="25">
        <v>0</v>
      </c>
      <c r="BL17" s="25">
        <v>0</v>
      </c>
      <c r="BM17" s="25">
        <v>0</v>
      </c>
      <c r="BN17" s="25">
        <v>0</v>
      </c>
      <c r="BO17" s="25">
        <v>0</v>
      </c>
      <c r="BP17" s="25">
        <v>0</v>
      </c>
      <c r="BQ17" s="25">
        <v>0</v>
      </c>
      <c r="BR17" s="25">
        <v>0</v>
      </c>
      <c r="BS17" s="25">
        <v>0</v>
      </c>
      <c r="BT17" s="25">
        <v>11404.566563883647</v>
      </c>
      <c r="BU17" s="25">
        <v>0</v>
      </c>
      <c r="BV17" s="25">
        <v>0</v>
      </c>
      <c r="BW17" s="25">
        <v>0</v>
      </c>
      <c r="BX17" s="25">
        <v>0</v>
      </c>
      <c r="BY17" s="25">
        <v>0</v>
      </c>
      <c r="BZ17" s="25">
        <v>0</v>
      </c>
      <c r="CA17" s="25">
        <v>0</v>
      </c>
      <c r="CB17" s="25">
        <v>0</v>
      </c>
      <c r="CC17" s="25">
        <v>0</v>
      </c>
      <c r="CD17" s="25">
        <v>0</v>
      </c>
      <c r="CE17" s="25">
        <v>0</v>
      </c>
      <c r="CF17" s="25">
        <v>11509.021378373836</v>
      </c>
      <c r="CG17" s="223">
        <v>0</v>
      </c>
      <c r="CH17" s="223">
        <v>0</v>
      </c>
      <c r="CI17" s="223">
        <v>0</v>
      </c>
      <c r="CJ17" s="223">
        <v>0</v>
      </c>
      <c r="CK17" s="223">
        <v>0</v>
      </c>
      <c r="CL17" s="223">
        <v>0</v>
      </c>
      <c r="CM17" s="223">
        <v>0</v>
      </c>
      <c r="CN17" s="223">
        <v>0</v>
      </c>
      <c r="CO17" s="223">
        <v>0</v>
      </c>
      <c r="CP17" s="223">
        <v>0</v>
      </c>
      <c r="CQ17" s="223">
        <v>0</v>
      </c>
      <c r="CR17" s="223">
        <v>11614.432898075842</v>
      </c>
      <c r="CS17" s="223">
        <v>0</v>
      </c>
      <c r="CT17" s="223">
        <v>0</v>
      </c>
      <c r="CU17" s="223">
        <v>0</v>
      </c>
      <c r="CV17" s="223">
        <v>0</v>
      </c>
      <c r="CW17" s="223">
        <v>0</v>
      </c>
      <c r="CX17" s="223">
        <v>0</v>
      </c>
      <c r="CY17" s="223">
        <v>0</v>
      </c>
      <c r="CZ17" s="223">
        <v>0</v>
      </c>
      <c r="DA17" s="223">
        <v>0</v>
      </c>
      <c r="DB17" s="223">
        <v>0</v>
      </c>
      <c r="DC17" s="223">
        <v>0</v>
      </c>
      <c r="DD17" s="223">
        <v>11720.80988548536</v>
      </c>
      <c r="DE17" s="223">
        <v>0</v>
      </c>
      <c r="DF17" s="223">
        <v>0</v>
      </c>
      <c r="DG17" s="223">
        <v>0</v>
      </c>
      <c r="DH17" s="223">
        <v>0</v>
      </c>
      <c r="DI17" s="223">
        <v>0</v>
      </c>
      <c r="DJ17" s="223">
        <v>0</v>
      </c>
      <c r="DK17" s="223">
        <v>0</v>
      </c>
      <c r="DL17" s="223">
        <v>0</v>
      </c>
      <c r="DM17" s="223">
        <v>0</v>
      </c>
      <c r="DN17" s="223">
        <v>0</v>
      </c>
      <c r="DO17" s="223">
        <v>0</v>
      </c>
      <c r="DP17" s="223">
        <v>11828.161183354083</v>
      </c>
      <c r="DQ17" s="223">
        <v>0</v>
      </c>
      <c r="DR17" s="223">
        <v>0</v>
      </c>
      <c r="DS17" s="223">
        <v>0</v>
      </c>
      <c r="DT17" s="223">
        <v>0</v>
      </c>
      <c r="DU17" s="223">
        <v>0</v>
      </c>
      <c r="DV17" s="223">
        <v>0</v>
      </c>
      <c r="DW17" s="223">
        <v>0</v>
      </c>
      <c r="DX17" s="223">
        <v>0</v>
      </c>
      <c r="DY17" s="223">
        <v>0</v>
      </c>
      <c r="DZ17" s="223">
        <v>0</v>
      </c>
      <c r="EA17" s="223">
        <v>0</v>
      </c>
      <c r="EB17" s="223">
        <v>11936.495715424768</v>
      </c>
      <c r="EC17" s="223">
        <v>0</v>
      </c>
      <c r="ED17" s="223">
        <v>0</v>
      </c>
      <c r="EE17" s="223">
        <v>0</v>
      </c>
      <c r="EF17" s="223">
        <v>0</v>
      </c>
      <c r="EG17" s="223">
        <v>0</v>
      </c>
      <c r="EH17" s="223">
        <v>0</v>
      </c>
      <c r="EI17" s="223">
        <v>0</v>
      </c>
      <c r="EJ17" s="223">
        <v>0</v>
      </c>
      <c r="EK17" s="223">
        <v>0</v>
      </c>
      <c r="EL17" s="223">
        <v>0</v>
      </c>
      <c r="EM17" s="223">
        <v>0</v>
      </c>
      <c r="EN17" s="223">
        <v>12045.822487173036</v>
      </c>
      <c r="EO17" s="223">
        <v>0</v>
      </c>
      <c r="EP17" s="223">
        <v>0</v>
      </c>
      <c r="EQ17" s="223">
        <v>0</v>
      </c>
      <c r="ER17" s="223">
        <v>0</v>
      </c>
      <c r="ES17" s="223">
        <v>0</v>
      </c>
      <c r="ET17" s="223">
        <v>0</v>
      </c>
      <c r="EU17" s="223">
        <v>0</v>
      </c>
      <c r="EV17" s="223">
        <v>0</v>
      </c>
      <c r="EW17" s="223">
        <v>0</v>
      </c>
      <c r="EX17" s="223">
        <v>0</v>
      </c>
      <c r="EY17" s="223">
        <v>0</v>
      </c>
      <c r="EZ17" s="223">
        <v>12156.150586555968</v>
      </c>
      <c r="FA17" s="223">
        <v>0</v>
      </c>
      <c r="FB17" s="223">
        <v>0</v>
      </c>
      <c r="FC17" s="223">
        <v>0</v>
      </c>
      <c r="FD17" s="223">
        <v>0</v>
      </c>
      <c r="FE17" s="223">
        <v>0</v>
      </c>
      <c r="FF17" s="223">
        <v>0</v>
      </c>
      <c r="FG17" s="223">
        <v>0</v>
      </c>
      <c r="FH17" s="223">
        <v>0</v>
      </c>
      <c r="FI17" s="223">
        <v>0</v>
      </c>
      <c r="FJ17" s="223">
        <v>0</v>
      </c>
      <c r="FK17" s="223">
        <v>0</v>
      </c>
      <c r="FL17" s="223">
        <v>12267.489184767554</v>
      </c>
      <c r="FM17" s="223">
        <v>0</v>
      </c>
      <c r="FN17" s="223">
        <v>0</v>
      </c>
      <c r="FO17" s="223">
        <v>0</v>
      </c>
      <c r="FP17" s="223">
        <v>0</v>
      </c>
      <c r="FQ17" s="223">
        <v>0</v>
      </c>
      <c r="FR17" s="223">
        <v>0</v>
      </c>
      <c r="FS17" s="223">
        <v>0</v>
      </c>
      <c r="FT17" s="223">
        <v>0</v>
      </c>
      <c r="FU17" s="223">
        <v>0</v>
      </c>
      <c r="FV17" s="223">
        <v>0</v>
      </c>
      <c r="FW17" s="223">
        <v>0</v>
      </c>
      <c r="FX17" s="223">
        <v>12379.847537001058</v>
      </c>
      <c r="FY17" s="223">
        <v>0</v>
      </c>
      <c r="FZ17" s="223">
        <v>0</v>
      </c>
      <c r="GA17" s="223">
        <v>0</v>
      </c>
      <c r="GB17" s="223">
        <v>0</v>
      </c>
      <c r="GC17" s="223">
        <v>0</v>
      </c>
      <c r="GD17" s="223">
        <v>0</v>
      </c>
      <c r="GE17" s="223">
        <v>0</v>
      </c>
      <c r="GF17" s="223">
        <v>0</v>
      </c>
      <c r="GG17" s="223">
        <v>0</v>
      </c>
      <c r="GH17" s="223">
        <v>0</v>
      </c>
      <c r="GI17" s="223">
        <v>0</v>
      </c>
      <c r="GJ17" s="223">
        <v>12493.234983218385</v>
      </c>
      <c r="GK17" s="223">
        <v>0</v>
      </c>
      <c r="GL17" s="223">
        <v>0</v>
      </c>
      <c r="GM17" s="223">
        <v>0</v>
      </c>
      <c r="GN17" s="223">
        <v>0</v>
      </c>
      <c r="GO17" s="223">
        <v>0</v>
      </c>
      <c r="GP17" s="223">
        <v>0</v>
      </c>
      <c r="GQ17" s="223">
        <v>0</v>
      </c>
      <c r="GR17" s="223">
        <v>0</v>
      </c>
      <c r="GS17" s="223">
        <v>0</v>
      </c>
      <c r="GT17" s="223">
        <v>0</v>
      </c>
      <c r="GU17" s="223">
        <v>0</v>
      </c>
      <c r="GV17" s="223">
        <v>8405.1072992843074</v>
      </c>
    </row>
    <row r="18" spans="2:204" ht="15" customHeight="1">
      <c r="C18" s="185"/>
      <c r="D18" s="186"/>
      <c r="E18" s="187" t="s">
        <v>331</v>
      </c>
      <c r="F18" s="180">
        <v>41974</v>
      </c>
      <c r="G18" s="180">
        <v>42339</v>
      </c>
      <c r="H18" s="180">
        <v>42705</v>
      </c>
      <c r="I18" s="180">
        <v>43070</v>
      </c>
      <c r="J18" s="180">
        <v>43435</v>
      </c>
      <c r="K18" s="180">
        <v>43800</v>
      </c>
    </row>
    <row r="19" spans="2:204" ht="15" customHeight="1">
      <c r="C19" s="188"/>
      <c r="D19" s="189"/>
      <c r="E19" s="190" t="s">
        <v>332</v>
      </c>
      <c r="F19" s="180">
        <v>42004</v>
      </c>
      <c r="G19" s="180">
        <v>42369</v>
      </c>
      <c r="H19" s="180">
        <v>42735</v>
      </c>
      <c r="I19" s="180">
        <v>43100</v>
      </c>
      <c r="J19" s="180">
        <v>43465</v>
      </c>
      <c r="K19" s="180">
        <v>43830</v>
      </c>
    </row>
    <row r="20" spans="2:204" ht="15" customHeight="1">
      <c r="B20" s="170"/>
    </row>
    <row r="21" spans="2:204" ht="15" customHeight="1">
      <c r="C21" s="191" t="s">
        <v>374</v>
      </c>
      <c r="D21" s="282"/>
      <c r="E21" s="283"/>
      <c r="F21" s="222">
        <v>30000</v>
      </c>
      <c r="G21" s="222">
        <v>0</v>
      </c>
      <c r="H21" s="222">
        <v>0</v>
      </c>
      <c r="I21" s="222">
        <v>78959.842951381681</v>
      </c>
      <c r="J21" s="222">
        <v>86369.044262981159</v>
      </c>
      <c r="K21" s="222">
        <v>83246.807049781695</v>
      </c>
      <c r="M21" s="25">
        <v>0</v>
      </c>
      <c r="N21" s="25">
        <v>0</v>
      </c>
      <c r="O21" s="25">
        <v>0</v>
      </c>
      <c r="P21" s="25">
        <v>0</v>
      </c>
      <c r="Q21" s="25">
        <v>30000</v>
      </c>
      <c r="R21" s="25">
        <v>0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5">
        <v>0</v>
      </c>
      <c r="AB21" s="25">
        <v>0</v>
      </c>
      <c r="AC21" s="25">
        <v>0</v>
      </c>
      <c r="AD21" s="25">
        <v>0</v>
      </c>
      <c r="AE21" s="25">
        <v>0</v>
      </c>
      <c r="AF21" s="25">
        <v>0</v>
      </c>
      <c r="AG21" s="25">
        <v>0</v>
      </c>
      <c r="AH21" s="25">
        <v>0</v>
      </c>
      <c r="AI21" s="25">
        <v>0</v>
      </c>
      <c r="AJ21" s="25">
        <v>0</v>
      </c>
      <c r="AK21" s="25">
        <v>0</v>
      </c>
      <c r="AL21" s="25">
        <v>0</v>
      </c>
      <c r="AM21" s="25">
        <v>0</v>
      </c>
      <c r="AN21" s="25">
        <v>0</v>
      </c>
      <c r="AO21" s="25">
        <v>0</v>
      </c>
      <c r="AP21" s="25">
        <v>0</v>
      </c>
      <c r="AQ21" s="25">
        <v>0</v>
      </c>
      <c r="AR21" s="25">
        <v>0</v>
      </c>
      <c r="AS21" s="25">
        <v>0</v>
      </c>
      <c r="AT21" s="25">
        <v>0</v>
      </c>
      <c r="AU21" s="25">
        <v>0</v>
      </c>
      <c r="AV21" s="25">
        <v>0</v>
      </c>
      <c r="AW21" s="25">
        <v>0</v>
      </c>
      <c r="AX21" s="25">
        <v>0</v>
      </c>
      <c r="AY21" s="25">
        <v>0</v>
      </c>
      <c r="AZ21" s="25">
        <v>15791.968590276338</v>
      </c>
      <c r="BA21" s="25">
        <v>15791.968590276338</v>
      </c>
      <c r="BB21" s="25">
        <v>15791.968590276338</v>
      </c>
      <c r="BC21" s="25">
        <v>15791.968590276338</v>
      </c>
      <c r="BD21" s="25">
        <v>15791.968590276338</v>
      </c>
      <c r="BE21" s="25">
        <v>0</v>
      </c>
      <c r="BF21" s="25">
        <v>0</v>
      </c>
      <c r="BG21" s="25">
        <v>0</v>
      </c>
      <c r="BH21" s="25">
        <v>0</v>
      </c>
      <c r="BI21" s="25">
        <v>0</v>
      </c>
      <c r="BJ21" s="25">
        <v>0</v>
      </c>
      <c r="BK21" s="25">
        <v>0</v>
      </c>
      <c r="BL21" s="25">
        <v>17273.808852596234</v>
      </c>
      <c r="BM21" s="25">
        <v>17273.808852596234</v>
      </c>
      <c r="BN21" s="25">
        <v>17273.808852596234</v>
      </c>
      <c r="BO21" s="25">
        <v>17273.808852596234</v>
      </c>
      <c r="BP21" s="25">
        <v>17273.808852596234</v>
      </c>
      <c r="BQ21" s="25">
        <v>0</v>
      </c>
      <c r="BR21" s="25">
        <v>0</v>
      </c>
      <c r="BS21" s="25">
        <v>0</v>
      </c>
      <c r="BT21" s="25">
        <v>0</v>
      </c>
      <c r="BU21" s="25">
        <v>0</v>
      </c>
      <c r="BV21" s="25">
        <v>0</v>
      </c>
      <c r="BW21" s="25">
        <v>0</v>
      </c>
      <c r="BX21" s="25">
        <v>16649.361409956338</v>
      </c>
      <c r="BY21" s="25">
        <v>16649.361409956338</v>
      </c>
      <c r="BZ21" s="25">
        <v>16649.361409956338</v>
      </c>
      <c r="CA21" s="25">
        <v>16649.361409956338</v>
      </c>
      <c r="CB21" s="25">
        <v>16649.361409956338</v>
      </c>
      <c r="CC21" s="25">
        <v>0</v>
      </c>
      <c r="CD21" s="25">
        <v>0</v>
      </c>
      <c r="CE21" s="25">
        <v>0</v>
      </c>
      <c r="CF21" s="25">
        <v>0</v>
      </c>
      <c r="CG21" s="25" t="s">
        <v>426</v>
      </c>
      <c r="CH21" s="25" t="s">
        <v>426</v>
      </c>
      <c r="CI21" s="25" t="s">
        <v>426</v>
      </c>
      <c r="CJ21" s="25" t="s">
        <v>426</v>
      </c>
      <c r="CK21" s="25" t="s">
        <v>426</v>
      </c>
      <c r="CL21" s="25" t="s">
        <v>426</v>
      </c>
      <c r="CM21" s="25" t="s">
        <v>426</v>
      </c>
      <c r="CN21" s="25" t="s">
        <v>426</v>
      </c>
      <c r="CO21" s="25" t="s">
        <v>426</v>
      </c>
      <c r="CP21" s="25" t="s">
        <v>426</v>
      </c>
      <c r="CQ21" s="25" t="s">
        <v>426</v>
      </c>
      <c r="CR21" s="25" t="s">
        <v>426</v>
      </c>
      <c r="CS21" s="25" t="s">
        <v>426</v>
      </c>
      <c r="CT21" s="25" t="s">
        <v>426</v>
      </c>
      <c r="CU21" s="25" t="s">
        <v>426</v>
      </c>
      <c r="CV21" s="25" t="s">
        <v>426</v>
      </c>
      <c r="CW21" s="25" t="s">
        <v>426</v>
      </c>
      <c r="CX21" s="25" t="s">
        <v>426</v>
      </c>
      <c r="CY21" s="25" t="s">
        <v>426</v>
      </c>
      <c r="CZ21" s="25" t="s">
        <v>426</v>
      </c>
      <c r="DA21" s="25" t="s">
        <v>426</v>
      </c>
      <c r="DB21" s="25" t="s">
        <v>426</v>
      </c>
      <c r="DC21" s="25" t="s">
        <v>426</v>
      </c>
      <c r="DD21" s="25" t="s">
        <v>426</v>
      </c>
      <c r="DE21" s="25" t="s">
        <v>426</v>
      </c>
      <c r="DF21" s="25" t="s">
        <v>426</v>
      </c>
      <c r="DG21" s="25" t="s">
        <v>426</v>
      </c>
      <c r="DH21" s="25" t="s">
        <v>426</v>
      </c>
      <c r="DI21" s="25" t="s">
        <v>426</v>
      </c>
      <c r="DJ21" s="25" t="s">
        <v>426</v>
      </c>
      <c r="DK21" s="25" t="s">
        <v>426</v>
      </c>
      <c r="DL21" s="25" t="s">
        <v>426</v>
      </c>
      <c r="DM21" s="25" t="s">
        <v>426</v>
      </c>
      <c r="DN21" s="25" t="s">
        <v>426</v>
      </c>
      <c r="DO21" s="25" t="s">
        <v>426</v>
      </c>
      <c r="DP21" s="25" t="s">
        <v>426</v>
      </c>
      <c r="DQ21" s="25" t="s">
        <v>426</v>
      </c>
      <c r="DR21" s="25" t="s">
        <v>426</v>
      </c>
      <c r="DS21" s="25" t="s">
        <v>426</v>
      </c>
      <c r="DT21" s="25" t="s">
        <v>426</v>
      </c>
      <c r="DU21" s="25" t="s">
        <v>426</v>
      </c>
      <c r="DV21" s="25" t="s">
        <v>426</v>
      </c>
      <c r="DW21" s="25" t="s">
        <v>426</v>
      </c>
      <c r="DX21" s="25" t="s">
        <v>426</v>
      </c>
      <c r="DY21" s="25" t="s">
        <v>426</v>
      </c>
      <c r="DZ21" s="25" t="s">
        <v>426</v>
      </c>
      <c r="EA21" s="25" t="s">
        <v>426</v>
      </c>
      <c r="EB21" s="25" t="s">
        <v>426</v>
      </c>
      <c r="EC21" s="25" t="s">
        <v>426</v>
      </c>
      <c r="ED21" s="25" t="s">
        <v>426</v>
      </c>
      <c r="EE21" s="25" t="s">
        <v>426</v>
      </c>
      <c r="EF21" s="25" t="s">
        <v>426</v>
      </c>
      <c r="EG21" s="25" t="s">
        <v>426</v>
      </c>
      <c r="EH21" s="25" t="s">
        <v>426</v>
      </c>
      <c r="EI21" s="25" t="s">
        <v>426</v>
      </c>
      <c r="EJ21" s="25" t="s">
        <v>426</v>
      </c>
      <c r="EK21" s="25" t="s">
        <v>426</v>
      </c>
      <c r="EL21" s="25" t="s">
        <v>426</v>
      </c>
      <c r="EM21" s="25" t="s">
        <v>426</v>
      </c>
      <c r="EN21" s="25" t="s">
        <v>426</v>
      </c>
      <c r="EO21" s="25" t="s">
        <v>426</v>
      </c>
      <c r="EP21" s="25" t="s">
        <v>426</v>
      </c>
      <c r="EQ21" s="25" t="s">
        <v>426</v>
      </c>
      <c r="ER21" s="25" t="s">
        <v>426</v>
      </c>
      <c r="ES21" s="25" t="s">
        <v>426</v>
      </c>
      <c r="ET21" s="25" t="s">
        <v>426</v>
      </c>
      <c r="EU21" s="25" t="s">
        <v>426</v>
      </c>
      <c r="EV21" s="25" t="s">
        <v>426</v>
      </c>
      <c r="EW21" s="25" t="s">
        <v>426</v>
      </c>
      <c r="EX21" s="25" t="s">
        <v>426</v>
      </c>
      <c r="EY21" s="25" t="s">
        <v>426</v>
      </c>
      <c r="EZ21" s="25" t="s">
        <v>426</v>
      </c>
      <c r="FA21" s="25" t="s">
        <v>426</v>
      </c>
      <c r="FB21" s="25" t="s">
        <v>426</v>
      </c>
      <c r="FC21" s="25" t="s">
        <v>426</v>
      </c>
      <c r="FD21" s="25" t="s">
        <v>426</v>
      </c>
      <c r="FE21" s="25" t="s">
        <v>426</v>
      </c>
      <c r="FF21" s="25" t="s">
        <v>426</v>
      </c>
      <c r="FG21" s="25" t="s">
        <v>426</v>
      </c>
      <c r="FH21" s="25" t="s">
        <v>426</v>
      </c>
      <c r="FI21" s="25" t="s">
        <v>426</v>
      </c>
      <c r="FJ21" s="25" t="s">
        <v>426</v>
      </c>
      <c r="FK21" s="25" t="s">
        <v>426</v>
      </c>
      <c r="FL21" s="25" t="s">
        <v>426</v>
      </c>
      <c r="FM21" s="25" t="s">
        <v>426</v>
      </c>
      <c r="FN21" s="25" t="s">
        <v>426</v>
      </c>
      <c r="FO21" s="25" t="s">
        <v>426</v>
      </c>
      <c r="FP21" s="25" t="s">
        <v>426</v>
      </c>
      <c r="FQ21" s="25" t="s">
        <v>426</v>
      </c>
      <c r="FR21" s="25" t="s">
        <v>426</v>
      </c>
      <c r="FS21" s="25" t="s">
        <v>426</v>
      </c>
      <c r="FT21" s="25" t="s">
        <v>426</v>
      </c>
      <c r="FU21" s="25" t="s">
        <v>426</v>
      </c>
      <c r="FV21" s="25" t="s">
        <v>426</v>
      </c>
      <c r="FW21" s="25" t="s">
        <v>426</v>
      </c>
      <c r="FX21" s="25" t="s">
        <v>426</v>
      </c>
      <c r="FY21" s="25" t="s">
        <v>426</v>
      </c>
      <c r="FZ21" s="25" t="s">
        <v>426</v>
      </c>
      <c r="GA21" s="25" t="s">
        <v>426</v>
      </c>
      <c r="GB21" s="25" t="s">
        <v>426</v>
      </c>
      <c r="GC21" s="25" t="s">
        <v>426</v>
      </c>
      <c r="GD21" s="25" t="s">
        <v>426</v>
      </c>
      <c r="GE21" s="25" t="s">
        <v>426</v>
      </c>
      <c r="GF21" s="25" t="s">
        <v>426</v>
      </c>
      <c r="GG21" s="25" t="s">
        <v>426</v>
      </c>
      <c r="GH21" s="25" t="s">
        <v>426</v>
      </c>
      <c r="GI21" s="25" t="s">
        <v>426</v>
      </c>
      <c r="GJ21" s="25" t="s">
        <v>426</v>
      </c>
      <c r="GK21" s="25" t="s">
        <v>426</v>
      </c>
      <c r="GL21" s="25" t="s">
        <v>426</v>
      </c>
      <c r="GM21" s="25" t="s">
        <v>426</v>
      </c>
      <c r="GN21" s="25" t="s">
        <v>426</v>
      </c>
      <c r="GO21" s="25" t="s">
        <v>426</v>
      </c>
      <c r="GP21" s="25" t="s">
        <v>426</v>
      </c>
      <c r="GQ21" s="25" t="s">
        <v>426</v>
      </c>
      <c r="GR21" s="25" t="s">
        <v>426</v>
      </c>
      <c r="GS21" s="25" t="s">
        <v>426</v>
      </c>
      <c r="GT21" s="25" t="s">
        <v>426</v>
      </c>
      <c r="GU21" s="25" t="s">
        <v>426</v>
      </c>
      <c r="GV21" s="25" t="s">
        <v>426</v>
      </c>
    </row>
    <row r="22" spans="2:204" ht="15" customHeight="1">
      <c r="C22" s="185"/>
      <c r="D22" s="186"/>
      <c r="E22" s="187" t="s">
        <v>331</v>
      </c>
      <c r="F22" s="180">
        <v>41760</v>
      </c>
      <c r="G22" s="180">
        <v>42095</v>
      </c>
      <c r="H22" s="180">
        <v>42461</v>
      </c>
      <c r="I22" s="180">
        <v>42826</v>
      </c>
      <c r="J22" s="180">
        <v>43191</v>
      </c>
      <c r="K22" s="180">
        <v>43556</v>
      </c>
      <c r="M22" s="279">
        <v>0</v>
      </c>
      <c r="N22" s="279">
        <v>0</v>
      </c>
      <c r="O22" s="279">
        <v>0</v>
      </c>
      <c r="P22" s="279">
        <v>0</v>
      </c>
      <c r="Q22" s="279">
        <v>30000</v>
      </c>
      <c r="R22" s="279">
        <v>0</v>
      </c>
      <c r="S22" s="279">
        <v>0</v>
      </c>
      <c r="T22" s="279">
        <v>0</v>
      </c>
      <c r="U22" s="279">
        <v>0</v>
      </c>
      <c r="V22" s="279">
        <v>0</v>
      </c>
      <c r="W22" s="279">
        <v>0</v>
      </c>
      <c r="X22" s="279">
        <v>0</v>
      </c>
      <c r="Y22" s="279">
        <v>0</v>
      </c>
      <c r="Z22" s="279">
        <v>0</v>
      </c>
      <c r="AA22" s="279">
        <v>0</v>
      </c>
      <c r="AB22" s="279">
        <v>0</v>
      </c>
      <c r="AC22" s="279">
        <v>0</v>
      </c>
      <c r="AD22" s="279">
        <v>0</v>
      </c>
      <c r="AE22" s="279">
        <v>0</v>
      </c>
      <c r="AF22" s="279">
        <v>0</v>
      </c>
      <c r="AG22" s="279">
        <v>0</v>
      </c>
      <c r="AH22" s="279">
        <v>0</v>
      </c>
      <c r="AI22" s="279">
        <v>0</v>
      </c>
      <c r="AJ22" s="279">
        <v>0</v>
      </c>
      <c r="AK22" s="279">
        <v>0</v>
      </c>
      <c r="AL22" s="279">
        <v>0</v>
      </c>
      <c r="AM22" s="279">
        <v>0</v>
      </c>
      <c r="AN22" s="279">
        <v>0</v>
      </c>
      <c r="AO22" s="279">
        <v>0</v>
      </c>
      <c r="AP22" s="279">
        <v>0</v>
      </c>
      <c r="AQ22" s="279">
        <v>0</v>
      </c>
      <c r="AR22" s="279">
        <v>0</v>
      </c>
      <c r="AS22" s="279">
        <v>0</v>
      </c>
      <c r="AT22" s="279">
        <v>0</v>
      </c>
      <c r="AU22" s="279">
        <v>0</v>
      </c>
      <c r="AV22" s="279">
        <v>0</v>
      </c>
      <c r="AW22" s="279">
        <v>0</v>
      </c>
      <c r="AX22" s="279">
        <v>0</v>
      </c>
      <c r="AY22" s="279">
        <v>0</v>
      </c>
      <c r="AZ22" s="279">
        <v>15791.968590276336</v>
      </c>
      <c r="BA22" s="279">
        <v>15791.968590276336</v>
      </c>
      <c r="BB22" s="279">
        <v>15791.968590276336</v>
      </c>
      <c r="BC22" s="279">
        <v>15791.968590276336</v>
      </c>
      <c r="BD22" s="279">
        <v>15791.968590276336</v>
      </c>
      <c r="BE22" s="279">
        <v>0</v>
      </c>
      <c r="BF22" s="279">
        <v>0</v>
      </c>
      <c r="BG22" s="279">
        <v>0</v>
      </c>
      <c r="BH22" s="279">
        <v>0</v>
      </c>
      <c r="BI22" s="279">
        <v>0</v>
      </c>
      <c r="BJ22" s="279">
        <v>0</v>
      </c>
      <c r="BK22" s="279">
        <v>0</v>
      </c>
      <c r="BL22" s="279">
        <v>17273.80885259623</v>
      </c>
      <c r="BM22" s="279">
        <v>17273.80885259623</v>
      </c>
      <c r="BN22" s="279">
        <v>17273.80885259623</v>
      </c>
      <c r="BO22" s="279">
        <v>17273.80885259623</v>
      </c>
      <c r="BP22" s="279">
        <v>17273.80885259623</v>
      </c>
      <c r="BQ22" s="279">
        <v>0</v>
      </c>
      <c r="BR22" s="279">
        <v>0</v>
      </c>
      <c r="BS22" s="279">
        <v>0</v>
      </c>
      <c r="BT22" s="279">
        <v>0</v>
      </c>
      <c r="BU22" s="279">
        <v>0</v>
      </c>
      <c r="BV22" s="279">
        <v>0</v>
      </c>
      <c r="BW22" s="279">
        <v>0</v>
      </c>
      <c r="BX22" s="279">
        <v>16649.361409956338</v>
      </c>
      <c r="BY22" s="279">
        <v>16649.361409956338</v>
      </c>
      <c r="BZ22" s="279">
        <v>16649.361409956338</v>
      </c>
      <c r="CA22" s="279">
        <v>16649.361409956338</v>
      </c>
      <c r="CB22" s="279">
        <v>16649.361409956338</v>
      </c>
      <c r="CC22" s="279">
        <v>0</v>
      </c>
      <c r="CD22" s="279">
        <v>0</v>
      </c>
      <c r="CE22" s="279">
        <v>0</v>
      </c>
      <c r="CF22" s="279">
        <v>0</v>
      </c>
      <c r="CG22" s="279">
        <v>0</v>
      </c>
      <c r="CH22" s="279">
        <v>0</v>
      </c>
      <c r="CI22" s="279">
        <v>0</v>
      </c>
      <c r="CJ22" s="279">
        <v>19741.187522577522</v>
      </c>
      <c r="CK22" s="279">
        <v>19741.187522577522</v>
      </c>
      <c r="CL22" s="279">
        <v>19741.187522577522</v>
      </c>
      <c r="CM22" s="279">
        <v>19741.187522577522</v>
      </c>
      <c r="CN22" s="279">
        <v>19741.187522577522</v>
      </c>
      <c r="CO22" s="279">
        <v>0</v>
      </c>
      <c r="CP22" s="279">
        <v>0</v>
      </c>
      <c r="CQ22" s="279">
        <v>0</v>
      </c>
      <c r="CR22" s="279">
        <v>0</v>
      </c>
      <c r="CS22" s="279">
        <v>0</v>
      </c>
      <c r="CT22" s="279">
        <v>0</v>
      </c>
      <c r="CU22" s="279">
        <v>0</v>
      </c>
      <c r="CV22" s="279">
        <v>116062.20462556221</v>
      </c>
      <c r="CW22" s="279">
        <v>0</v>
      </c>
      <c r="CX22" s="279">
        <v>0</v>
      </c>
      <c r="CY22" s="279">
        <v>0</v>
      </c>
      <c r="CZ22" s="279">
        <v>0</v>
      </c>
      <c r="DA22" s="279">
        <v>0</v>
      </c>
      <c r="DB22" s="279">
        <v>0</v>
      </c>
      <c r="DC22" s="279">
        <v>0</v>
      </c>
      <c r="DD22" s="279">
        <v>0</v>
      </c>
      <c r="DE22" s="279">
        <v>0</v>
      </c>
      <c r="DF22" s="279">
        <v>0</v>
      </c>
      <c r="DG22" s="279">
        <v>0</v>
      </c>
      <c r="DH22" s="279">
        <v>135188.3288733424</v>
      </c>
      <c r="DI22" s="279">
        <v>0</v>
      </c>
      <c r="DJ22" s="279">
        <v>0</v>
      </c>
      <c r="DK22" s="279">
        <v>0</v>
      </c>
      <c r="DL22" s="279">
        <v>0</v>
      </c>
      <c r="DM22" s="279">
        <v>0</v>
      </c>
      <c r="DN22" s="279">
        <v>0</v>
      </c>
      <c r="DO22" s="279">
        <v>0</v>
      </c>
      <c r="DP22" s="279">
        <v>0</v>
      </c>
      <c r="DQ22" s="279">
        <v>0</v>
      </c>
      <c r="DR22" s="279">
        <v>0</v>
      </c>
      <c r="DS22" s="279">
        <v>0</v>
      </c>
      <c r="DT22" s="279">
        <v>130891.02004099172</v>
      </c>
      <c r="DU22" s="279">
        <v>0</v>
      </c>
      <c r="DV22" s="279">
        <v>0</v>
      </c>
      <c r="DW22" s="279">
        <v>0</v>
      </c>
      <c r="DX22" s="279">
        <v>0</v>
      </c>
      <c r="DY22" s="279">
        <v>0</v>
      </c>
      <c r="DZ22" s="279">
        <v>0</v>
      </c>
      <c r="EA22" s="279">
        <v>0</v>
      </c>
      <c r="EB22" s="279">
        <v>0</v>
      </c>
      <c r="EC22" s="279">
        <v>0</v>
      </c>
      <c r="ED22" s="279">
        <v>0</v>
      </c>
      <c r="EE22" s="279">
        <v>0</v>
      </c>
      <c r="EF22" s="279">
        <v>27096.858725676699</v>
      </c>
      <c r="EG22" s="279">
        <v>27096.858725676699</v>
      </c>
      <c r="EH22" s="279">
        <v>27096.858725676699</v>
      </c>
      <c r="EI22" s="279">
        <v>27096.858725676699</v>
      </c>
      <c r="EJ22" s="279">
        <v>27096.858725676699</v>
      </c>
      <c r="EK22" s="279">
        <v>0</v>
      </c>
      <c r="EL22" s="279">
        <v>0</v>
      </c>
      <c r="EM22" s="279">
        <v>0</v>
      </c>
      <c r="EN22" s="279">
        <v>0</v>
      </c>
      <c r="EO22" s="279">
        <v>0</v>
      </c>
      <c r="EP22" s="279">
        <v>0</v>
      </c>
      <c r="EQ22" s="279">
        <v>0</v>
      </c>
      <c r="ER22" s="279">
        <v>28519.294123835592</v>
      </c>
      <c r="ES22" s="279">
        <v>28519.294123835592</v>
      </c>
      <c r="ET22" s="279">
        <v>28519.294123835592</v>
      </c>
      <c r="EU22" s="279">
        <v>28519.294123835592</v>
      </c>
      <c r="EV22" s="279">
        <v>28519.294123835592</v>
      </c>
      <c r="EW22" s="279">
        <v>0</v>
      </c>
      <c r="EX22" s="279">
        <v>0</v>
      </c>
      <c r="EY22" s="279">
        <v>0</v>
      </c>
      <c r="EZ22" s="279">
        <v>0</v>
      </c>
      <c r="FA22" s="279">
        <v>0</v>
      </c>
      <c r="FB22" s="279">
        <v>0</v>
      </c>
      <c r="FC22" s="279">
        <v>0</v>
      </c>
      <c r="FD22" s="279">
        <v>30129.714117730113</v>
      </c>
      <c r="FE22" s="279">
        <v>30129.714117730113</v>
      </c>
      <c r="FF22" s="279">
        <v>30129.714117730113</v>
      </c>
      <c r="FG22" s="279">
        <v>30129.714117730113</v>
      </c>
      <c r="FH22" s="279">
        <v>30129.714117730113</v>
      </c>
      <c r="FI22" s="279">
        <v>0</v>
      </c>
      <c r="FJ22" s="279">
        <v>0</v>
      </c>
      <c r="FK22" s="279">
        <v>0</v>
      </c>
      <c r="FL22" s="279">
        <v>0</v>
      </c>
      <c r="FM22" s="279">
        <v>0</v>
      </c>
      <c r="FN22" s="279">
        <v>0</v>
      </c>
      <c r="FO22" s="279">
        <v>0</v>
      </c>
      <c r="FP22" s="279">
        <v>39191.58834019606</v>
      </c>
      <c r="FQ22" s="279">
        <v>39191.58834019606</v>
      </c>
      <c r="FR22" s="279">
        <v>39191.58834019606</v>
      </c>
      <c r="FS22" s="279">
        <v>39191.58834019606</v>
      </c>
      <c r="FT22" s="279">
        <v>39191.58834019606</v>
      </c>
      <c r="FU22" s="279">
        <v>0</v>
      </c>
      <c r="FV22" s="279">
        <v>0</v>
      </c>
      <c r="FW22" s="279">
        <v>0</v>
      </c>
      <c r="FX22" s="279">
        <v>0</v>
      </c>
      <c r="FY22" s="279">
        <v>0</v>
      </c>
      <c r="FZ22" s="279">
        <v>0</v>
      </c>
      <c r="GA22" s="279">
        <v>0</v>
      </c>
      <c r="GB22" s="279">
        <v>43231.51335381336</v>
      </c>
      <c r="GC22" s="279">
        <v>43231.51335381336</v>
      </c>
      <c r="GD22" s="279">
        <v>43231.51335381336</v>
      </c>
      <c r="GE22" s="279">
        <v>43231.51335381336</v>
      </c>
      <c r="GF22" s="279">
        <v>43231.51335381336</v>
      </c>
      <c r="GG22" s="279">
        <v>0</v>
      </c>
      <c r="GH22" s="279">
        <v>0</v>
      </c>
      <c r="GI22" s="279">
        <v>0</v>
      </c>
      <c r="GJ22" s="279">
        <v>0</v>
      </c>
      <c r="GK22" s="279">
        <v>0</v>
      </c>
      <c r="GL22" s="279">
        <v>0</v>
      </c>
      <c r="GM22" s="279">
        <v>0</v>
      </c>
      <c r="GN22" s="279">
        <v>46107.491700871091</v>
      </c>
      <c r="GO22" s="279">
        <v>46107.491700871091</v>
      </c>
      <c r="GP22" s="279">
        <v>46107.491700871091</v>
      </c>
      <c r="GQ22" s="279">
        <v>46107.491700871091</v>
      </c>
      <c r="GR22" s="279">
        <v>46107.491700871091</v>
      </c>
      <c r="GS22" s="279">
        <v>0</v>
      </c>
      <c r="GT22" s="279">
        <v>0</v>
      </c>
      <c r="GU22" s="279">
        <v>0</v>
      </c>
      <c r="GV22" s="279">
        <v>0</v>
      </c>
    </row>
    <row r="23" spans="2:204" ht="15" customHeight="1">
      <c r="C23" s="188"/>
      <c r="D23" s="189"/>
      <c r="E23" s="190" t="s">
        <v>332</v>
      </c>
      <c r="F23" s="180">
        <v>41790</v>
      </c>
      <c r="G23" s="180">
        <v>42247</v>
      </c>
      <c r="H23" s="180">
        <v>42613</v>
      </c>
      <c r="I23" s="180">
        <v>42978</v>
      </c>
      <c r="J23" s="180">
        <v>43343</v>
      </c>
      <c r="K23" s="180">
        <v>43708</v>
      </c>
      <c r="M23" s="280">
        <v>3</v>
      </c>
      <c r="N23" s="280">
        <v>4</v>
      </c>
      <c r="O23" s="280">
        <v>5</v>
      </c>
      <c r="P23" s="280">
        <v>6</v>
      </c>
      <c r="Q23" s="280">
        <v>7</v>
      </c>
      <c r="R23" s="280">
        <v>8</v>
      </c>
      <c r="S23" s="280">
        <v>9</v>
      </c>
      <c r="T23" s="280">
        <v>10</v>
      </c>
      <c r="U23" s="280">
        <v>11</v>
      </c>
      <c r="V23" s="280">
        <v>12</v>
      </c>
      <c r="W23" s="280">
        <v>13</v>
      </c>
      <c r="X23" s="280">
        <v>14</v>
      </c>
      <c r="Y23" s="280">
        <v>19</v>
      </c>
      <c r="Z23" s="280">
        <v>20</v>
      </c>
      <c r="AA23" s="280">
        <v>21</v>
      </c>
      <c r="AB23" s="280">
        <v>22</v>
      </c>
      <c r="AC23" s="280">
        <v>23</v>
      </c>
      <c r="AD23" s="280">
        <v>24</v>
      </c>
      <c r="AE23" s="280">
        <v>25</v>
      </c>
      <c r="AF23" s="280">
        <v>26</v>
      </c>
      <c r="AG23" s="280">
        <v>27</v>
      </c>
      <c r="AH23" s="280">
        <v>28</v>
      </c>
      <c r="AI23" s="280">
        <v>29</v>
      </c>
      <c r="AJ23" s="280">
        <v>30</v>
      </c>
      <c r="AK23" s="280">
        <v>35</v>
      </c>
      <c r="AL23" s="280">
        <v>36</v>
      </c>
      <c r="AM23" s="280">
        <v>37</v>
      </c>
      <c r="AN23" s="280">
        <v>38</v>
      </c>
      <c r="AO23" s="280">
        <v>39</v>
      </c>
      <c r="AP23" s="280">
        <v>40</v>
      </c>
      <c r="AQ23" s="280">
        <v>41</v>
      </c>
      <c r="AR23" s="280">
        <v>42</v>
      </c>
      <c r="AS23" s="280">
        <v>43</v>
      </c>
      <c r="AT23" s="280">
        <v>44</v>
      </c>
      <c r="AU23" s="280">
        <v>45</v>
      </c>
      <c r="AV23" s="280">
        <v>46</v>
      </c>
      <c r="AW23" s="280">
        <v>51</v>
      </c>
      <c r="AX23" s="280">
        <v>52</v>
      </c>
      <c r="AY23" s="280">
        <v>53</v>
      </c>
      <c r="AZ23" s="280">
        <v>54</v>
      </c>
      <c r="BA23" s="280">
        <v>55</v>
      </c>
      <c r="BB23" s="280">
        <v>56</v>
      </c>
      <c r="BC23" s="280">
        <v>57</v>
      </c>
      <c r="BD23" s="280">
        <v>58</v>
      </c>
      <c r="BE23" s="280">
        <v>59</v>
      </c>
      <c r="BF23" s="280">
        <v>60</v>
      </c>
      <c r="BG23" s="280">
        <v>61</v>
      </c>
      <c r="BH23" s="280">
        <v>62</v>
      </c>
      <c r="BI23" s="280">
        <v>67</v>
      </c>
      <c r="BJ23" s="280">
        <v>68</v>
      </c>
      <c r="BK23" s="280">
        <v>69</v>
      </c>
      <c r="BL23" s="280">
        <v>70</v>
      </c>
      <c r="BM23" s="280">
        <v>71</v>
      </c>
      <c r="BN23" s="280">
        <v>72</v>
      </c>
      <c r="BO23" s="280">
        <v>73</v>
      </c>
      <c r="BP23" s="280">
        <v>74</v>
      </c>
      <c r="BQ23" s="280">
        <v>75</v>
      </c>
      <c r="BR23" s="280">
        <v>76</v>
      </c>
      <c r="BS23" s="280">
        <v>77</v>
      </c>
      <c r="BT23" s="280">
        <v>78</v>
      </c>
      <c r="BU23" s="280">
        <v>83</v>
      </c>
      <c r="BV23" s="280">
        <v>84</v>
      </c>
      <c r="BW23" s="280">
        <v>85</v>
      </c>
      <c r="BX23" s="280">
        <v>86</v>
      </c>
      <c r="BY23" s="280">
        <v>87</v>
      </c>
      <c r="BZ23" s="280">
        <v>88</v>
      </c>
      <c r="CA23" s="280">
        <v>89</v>
      </c>
      <c r="CB23" s="280">
        <v>90</v>
      </c>
      <c r="CC23" s="280">
        <v>91</v>
      </c>
      <c r="CD23" s="280">
        <v>92</v>
      </c>
      <c r="CE23" s="280">
        <v>93</v>
      </c>
      <c r="CF23" s="280">
        <v>94</v>
      </c>
      <c r="CG23" s="280">
        <v>99</v>
      </c>
      <c r="CH23" s="280">
        <v>100</v>
      </c>
      <c r="CI23" s="280">
        <v>101</v>
      </c>
      <c r="CJ23" s="280">
        <v>102</v>
      </c>
      <c r="CK23" s="280">
        <v>103</v>
      </c>
      <c r="CL23" s="280">
        <v>104</v>
      </c>
      <c r="CM23" s="280">
        <v>105</v>
      </c>
      <c r="CN23" s="280">
        <v>106</v>
      </c>
      <c r="CO23" s="280">
        <v>107</v>
      </c>
      <c r="CP23" s="280">
        <v>108</v>
      </c>
      <c r="CQ23" s="280">
        <v>109</v>
      </c>
      <c r="CR23" s="280">
        <v>110</v>
      </c>
      <c r="CS23" s="280">
        <v>115</v>
      </c>
      <c r="CT23" s="280">
        <v>116</v>
      </c>
      <c r="CU23" s="280">
        <v>117</v>
      </c>
      <c r="CV23" s="280">
        <v>118</v>
      </c>
      <c r="CW23" s="280">
        <v>119</v>
      </c>
      <c r="CX23" s="280">
        <v>120</v>
      </c>
      <c r="CY23" s="280">
        <v>121</v>
      </c>
      <c r="CZ23" s="280">
        <v>122</v>
      </c>
      <c r="DA23" s="280">
        <v>123</v>
      </c>
      <c r="DB23" s="280">
        <v>124</v>
      </c>
      <c r="DC23" s="280">
        <v>125</v>
      </c>
      <c r="DD23" s="280">
        <v>126</v>
      </c>
      <c r="DE23" s="280">
        <v>131</v>
      </c>
      <c r="DF23" s="280">
        <v>132</v>
      </c>
      <c r="DG23" s="280">
        <v>133</v>
      </c>
      <c r="DH23" s="280">
        <v>134</v>
      </c>
      <c r="DI23" s="280">
        <v>135</v>
      </c>
      <c r="DJ23" s="280">
        <v>136</v>
      </c>
      <c r="DK23" s="280">
        <v>137</v>
      </c>
      <c r="DL23" s="280">
        <v>138</v>
      </c>
      <c r="DM23" s="280">
        <v>139</v>
      </c>
      <c r="DN23" s="280">
        <v>140</v>
      </c>
      <c r="DO23" s="280">
        <v>141</v>
      </c>
      <c r="DP23" s="280">
        <v>142</v>
      </c>
      <c r="DQ23" s="280">
        <v>147</v>
      </c>
      <c r="DR23" s="280">
        <v>148</v>
      </c>
      <c r="DS23" s="280">
        <v>149</v>
      </c>
      <c r="DT23" s="280">
        <v>150</v>
      </c>
      <c r="DU23" s="280">
        <v>151</v>
      </c>
      <c r="DV23" s="280">
        <v>152</v>
      </c>
      <c r="DW23" s="280">
        <v>153</v>
      </c>
      <c r="DX23" s="280">
        <v>154</v>
      </c>
      <c r="DY23" s="280">
        <v>155</v>
      </c>
      <c r="DZ23" s="280">
        <v>156</v>
      </c>
      <c r="EA23" s="280">
        <v>157</v>
      </c>
      <c r="EB23" s="280">
        <v>158</v>
      </c>
      <c r="EC23" s="280">
        <v>163</v>
      </c>
      <c r="ED23" s="280">
        <v>164</v>
      </c>
      <c r="EE23" s="280">
        <v>165</v>
      </c>
      <c r="EF23" s="280">
        <v>166</v>
      </c>
      <c r="EG23" s="280">
        <v>167</v>
      </c>
      <c r="EH23" s="280">
        <v>168</v>
      </c>
      <c r="EI23" s="280">
        <v>169</v>
      </c>
      <c r="EJ23" s="280">
        <v>170</v>
      </c>
      <c r="EK23" s="280">
        <v>171</v>
      </c>
      <c r="EL23" s="280">
        <v>172</v>
      </c>
      <c r="EM23" s="280">
        <v>173</v>
      </c>
      <c r="EN23" s="280">
        <v>174</v>
      </c>
      <c r="EO23" s="280">
        <v>179</v>
      </c>
      <c r="EP23" s="280">
        <v>180</v>
      </c>
      <c r="EQ23" s="280">
        <v>181</v>
      </c>
      <c r="ER23" s="280">
        <v>182</v>
      </c>
      <c r="ES23" s="280">
        <v>183</v>
      </c>
      <c r="ET23" s="280">
        <v>184</v>
      </c>
      <c r="EU23" s="280">
        <v>185</v>
      </c>
      <c r="EV23" s="280">
        <v>186</v>
      </c>
      <c r="EW23" s="280">
        <v>187</v>
      </c>
      <c r="EX23" s="280">
        <v>188</v>
      </c>
      <c r="EY23" s="280">
        <v>189</v>
      </c>
      <c r="EZ23" s="280">
        <v>190</v>
      </c>
      <c r="FA23" s="280">
        <v>195</v>
      </c>
      <c r="FB23" s="280">
        <v>196</v>
      </c>
      <c r="FC23" s="280">
        <v>197</v>
      </c>
      <c r="FD23" s="280">
        <v>198</v>
      </c>
      <c r="FE23" s="280">
        <v>199</v>
      </c>
      <c r="FF23" s="280">
        <v>200</v>
      </c>
      <c r="FG23" s="280">
        <v>201</v>
      </c>
      <c r="FH23" s="280">
        <v>202</v>
      </c>
      <c r="FI23" s="280">
        <v>203</v>
      </c>
      <c r="FJ23" s="280">
        <v>204</v>
      </c>
      <c r="FK23" s="280">
        <v>205</v>
      </c>
      <c r="FL23" s="280">
        <v>206</v>
      </c>
      <c r="FM23" s="280">
        <v>211</v>
      </c>
      <c r="FN23" s="280">
        <v>212</v>
      </c>
      <c r="FO23" s="280">
        <v>213</v>
      </c>
      <c r="FP23" s="280">
        <v>214</v>
      </c>
      <c r="FQ23" s="280">
        <v>215</v>
      </c>
      <c r="FR23" s="280">
        <v>216</v>
      </c>
      <c r="FS23" s="280">
        <v>217</v>
      </c>
      <c r="FT23" s="280">
        <v>218</v>
      </c>
      <c r="FU23" s="280">
        <v>219</v>
      </c>
      <c r="FV23" s="280">
        <v>220</v>
      </c>
      <c r="FW23" s="280">
        <v>221</v>
      </c>
      <c r="FX23" s="280">
        <v>222</v>
      </c>
      <c r="FY23" s="280">
        <v>227</v>
      </c>
      <c r="FZ23" s="280">
        <v>228</v>
      </c>
      <c r="GA23" s="280">
        <v>229</v>
      </c>
      <c r="GB23" s="280">
        <v>230</v>
      </c>
      <c r="GC23" s="280">
        <v>231</v>
      </c>
      <c r="GD23" s="280">
        <v>232</v>
      </c>
      <c r="GE23" s="280">
        <v>233</v>
      </c>
      <c r="GF23" s="280">
        <v>234</v>
      </c>
      <c r="GG23" s="280">
        <v>235</v>
      </c>
      <c r="GH23" s="280">
        <v>236</v>
      </c>
      <c r="GI23" s="280">
        <v>237</v>
      </c>
      <c r="GJ23" s="280">
        <v>238</v>
      </c>
      <c r="GK23" s="280">
        <v>243</v>
      </c>
      <c r="GL23" s="280">
        <v>244</v>
      </c>
      <c r="GM23" s="280">
        <v>245</v>
      </c>
      <c r="GN23" s="280">
        <v>246</v>
      </c>
      <c r="GO23" s="280">
        <v>247</v>
      </c>
      <c r="GP23" s="280">
        <v>248</v>
      </c>
      <c r="GQ23" s="280">
        <v>249</v>
      </c>
      <c r="GR23" s="280">
        <v>250</v>
      </c>
      <c r="GS23" s="280">
        <v>251</v>
      </c>
      <c r="GT23" s="280">
        <v>252</v>
      </c>
      <c r="GU23" s="280">
        <v>253</v>
      </c>
      <c r="GV23" s="280">
        <v>254</v>
      </c>
    </row>
    <row r="25" spans="2:204" ht="15" customHeight="1">
      <c r="C25" s="191" t="s">
        <v>343</v>
      </c>
      <c r="D25" s="192"/>
      <c r="E25" s="193"/>
      <c r="F25" s="25">
        <v>7500</v>
      </c>
      <c r="G25" s="25">
        <v>0</v>
      </c>
      <c r="H25" s="25">
        <v>0</v>
      </c>
      <c r="I25" s="25">
        <v>19739.96073784542</v>
      </c>
      <c r="J25" s="25">
        <v>21592.26106574529</v>
      </c>
      <c r="K25" s="25">
        <v>20811.701762445424</v>
      </c>
      <c r="M25" s="223">
        <v>0</v>
      </c>
      <c r="N25" s="223">
        <v>0</v>
      </c>
      <c r="O25" s="223">
        <v>0</v>
      </c>
      <c r="P25" s="223">
        <v>0</v>
      </c>
      <c r="Q25" s="223">
        <v>7500</v>
      </c>
      <c r="R25" s="25">
        <v>0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0</v>
      </c>
      <c r="AH25" s="25">
        <v>0</v>
      </c>
      <c r="AI25" s="25">
        <v>0</v>
      </c>
      <c r="AJ25" s="25">
        <v>0</v>
      </c>
      <c r="AK25" s="25">
        <v>0</v>
      </c>
      <c r="AL25" s="25">
        <v>0</v>
      </c>
      <c r="AM25" s="25">
        <v>0</v>
      </c>
      <c r="AN25" s="25">
        <v>0</v>
      </c>
      <c r="AO25" s="25">
        <v>0</v>
      </c>
      <c r="AP25" s="25">
        <v>0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V25" s="25">
        <v>0</v>
      </c>
      <c r="AW25" s="25">
        <v>0</v>
      </c>
      <c r="AX25" s="25">
        <v>0</v>
      </c>
      <c r="AY25" s="25">
        <v>0</v>
      </c>
      <c r="AZ25" s="25">
        <v>3947.992147569084</v>
      </c>
      <c r="BA25" s="25">
        <v>3947.992147569084</v>
      </c>
      <c r="BB25" s="25">
        <v>3947.992147569084</v>
      </c>
      <c r="BC25" s="25">
        <v>3947.992147569084</v>
      </c>
      <c r="BD25" s="25">
        <v>3947.992147569084</v>
      </c>
      <c r="BE25" s="25">
        <v>0</v>
      </c>
      <c r="BF25" s="25">
        <v>0</v>
      </c>
      <c r="BG25" s="25">
        <v>0</v>
      </c>
      <c r="BH25" s="25">
        <v>0</v>
      </c>
      <c r="BI25" s="25">
        <v>0</v>
      </c>
      <c r="BJ25" s="25">
        <v>0</v>
      </c>
      <c r="BK25" s="25">
        <v>0</v>
      </c>
      <c r="BL25" s="25">
        <v>4318.4522131490576</v>
      </c>
      <c r="BM25" s="25">
        <v>4318.4522131490576</v>
      </c>
      <c r="BN25" s="25">
        <v>4318.4522131490576</v>
      </c>
      <c r="BO25" s="25">
        <v>4318.4522131490576</v>
      </c>
      <c r="BP25" s="25">
        <v>4318.4522131490576</v>
      </c>
      <c r="BQ25" s="25">
        <v>0</v>
      </c>
      <c r="BR25" s="25">
        <v>0</v>
      </c>
      <c r="BS25" s="25">
        <v>0</v>
      </c>
      <c r="BT25" s="25">
        <v>0</v>
      </c>
      <c r="BU25" s="25">
        <v>0</v>
      </c>
      <c r="BV25" s="25">
        <v>0</v>
      </c>
      <c r="BW25" s="25">
        <v>0</v>
      </c>
      <c r="BX25" s="25">
        <v>4162.3403524890846</v>
      </c>
      <c r="BY25" s="25">
        <v>4162.3403524890846</v>
      </c>
      <c r="BZ25" s="25">
        <v>4162.3403524890846</v>
      </c>
      <c r="CA25" s="25">
        <v>4162.3403524890846</v>
      </c>
      <c r="CB25" s="25">
        <v>4162.3403524890846</v>
      </c>
      <c r="CC25" s="25">
        <v>0</v>
      </c>
      <c r="CD25" s="25">
        <v>0</v>
      </c>
      <c r="CE25" s="25">
        <v>0</v>
      </c>
      <c r="CF25" s="25">
        <v>0</v>
      </c>
      <c r="CG25" s="25" t="s">
        <v>426</v>
      </c>
      <c r="CH25" s="25" t="s">
        <v>426</v>
      </c>
      <c r="CI25" s="25" t="s">
        <v>426</v>
      </c>
      <c r="CJ25" s="25" t="s">
        <v>426</v>
      </c>
      <c r="CK25" s="25" t="s">
        <v>426</v>
      </c>
      <c r="CL25" s="25" t="s">
        <v>426</v>
      </c>
      <c r="CM25" s="25" t="s">
        <v>426</v>
      </c>
      <c r="CN25" s="25" t="s">
        <v>426</v>
      </c>
      <c r="CO25" s="25" t="s">
        <v>426</v>
      </c>
      <c r="CP25" s="25" t="s">
        <v>426</v>
      </c>
      <c r="CQ25" s="25" t="s">
        <v>426</v>
      </c>
      <c r="CR25" s="25" t="s">
        <v>426</v>
      </c>
      <c r="CS25" s="25" t="s">
        <v>426</v>
      </c>
      <c r="CT25" s="25" t="s">
        <v>426</v>
      </c>
      <c r="CU25" s="25" t="s">
        <v>426</v>
      </c>
      <c r="CV25" s="25" t="s">
        <v>426</v>
      </c>
      <c r="CW25" s="25" t="s">
        <v>426</v>
      </c>
      <c r="CX25" s="25" t="s">
        <v>426</v>
      </c>
      <c r="CY25" s="25" t="s">
        <v>426</v>
      </c>
      <c r="CZ25" s="25" t="s">
        <v>426</v>
      </c>
      <c r="DA25" s="25" t="s">
        <v>426</v>
      </c>
      <c r="DB25" s="25" t="s">
        <v>426</v>
      </c>
      <c r="DC25" s="25" t="s">
        <v>426</v>
      </c>
      <c r="DD25" s="25" t="s">
        <v>426</v>
      </c>
      <c r="DE25" s="25" t="s">
        <v>426</v>
      </c>
      <c r="DF25" s="25" t="s">
        <v>426</v>
      </c>
      <c r="DG25" s="25" t="s">
        <v>426</v>
      </c>
      <c r="DH25" s="25" t="s">
        <v>426</v>
      </c>
      <c r="DI25" s="25" t="s">
        <v>426</v>
      </c>
      <c r="DJ25" s="25" t="s">
        <v>426</v>
      </c>
      <c r="DK25" s="25" t="s">
        <v>426</v>
      </c>
      <c r="DL25" s="25" t="s">
        <v>426</v>
      </c>
      <c r="DM25" s="25" t="s">
        <v>426</v>
      </c>
      <c r="DN25" s="25" t="s">
        <v>426</v>
      </c>
      <c r="DO25" s="25" t="s">
        <v>426</v>
      </c>
      <c r="DP25" s="25" t="s">
        <v>426</v>
      </c>
      <c r="DQ25" s="25" t="s">
        <v>426</v>
      </c>
      <c r="DR25" s="25" t="s">
        <v>426</v>
      </c>
      <c r="DS25" s="25" t="s">
        <v>426</v>
      </c>
      <c r="DT25" s="25" t="s">
        <v>426</v>
      </c>
      <c r="DU25" s="25" t="s">
        <v>426</v>
      </c>
      <c r="DV25" s="25" t="s">
        <v>426</v>
      </c>
      <c r="DW25" s="25" t="s">
        <v>426</v>
      </c>
      <c r="DX25" s="25" t="s">
        <v>426</v>
      </c>
      <c r="DY25" s="25" t="s">
        <v>426</v>
      </c>
      <c r="DZ25" s="25" t="s">
        <v>426</v>
      </c>
      <c r="EA25" s="25" t="s">
        <v>426</v>
      </c>
      <c r="EB25" s="25" t="s">
        <v>426</v>
      </c>
      <c r="EC25" s="25" t="s">
        <v>426</v>
      </c>
      <c r="ED25" s="25" t="s">
        <v>426</v>
      </c>
      <c r="EE25" s="25" t="s">
        <v>426</v>
      </c>
      <c r="EF25" s="25" t="s">
        <v>426</v>
      </c>
      <c r="EG25" s="25" t="s">
        <v>426</v>
      </c>
      <c r="EH25" s="25" t="s">
        <v>426</v>
      </c>
      <c r="EI25" s="25" t="s">
        <v>426</v>
      </c>
      <c r="EJ25" s="25" t="s">
        <v>426</v>
      </c>
      <c r="EK25" s="25" t="s">
        <v>426</v>
      </c>
      <c r="EL25" s="25" t="s">
        <v>426</v>
      </c>
      <c r="EM25" s="25" t="s">
        <v>426</v>
      </c>
      <c r="EN25" s="25" t="s">
        <v>426</v>
      </c>
      <c r="EO25" s="25" t="s">
        <v>426</v>
      </c>
      <c r="EP25" s="25" t="s">
        <v>426</v>
      </c>
      <c r="EQ25" s="25" t="s">
        <v>426</v>
      </c>
      <c r="ER25" s="25" t="s">
        <v>426</v>
      </c>
      <c r="ES25" s="25" t="s">
        <v>426</v>
      </c>
      <c r="ET25" s="25" t="s">
        <v>426</v>
      </c>
      <c r="EU25" s="25" t="s">
        <v>426</v>
      </c>
      <c r="EV25" s="25" t="s">
        <v>426</v>
      </c>
      <c r="EW25" s="25" t="s">
        <v>426</v>
      </c>
      <c r="EX25" s="25" t="s">
        <v>426</v>
      </c>
      <c r="EY25" s="25" t="s">
        <v>426</v>
      </c>
      <c r="EZ25" s="25" t="s">
        <v>426</v>
      </c>
      <c r="FA25" s="25" t="s">
        <v>426</v>
      </c>
      <c r="FB25" s="25" t="s">
        <v>426</v>
      </c>
      <c r="FC25" s="25" t="s">
        <v>426</v>
      </c>
      <c r="FD25" s="25" t="s">
        <v>426</v>
      </c>
      <c r="FE25" s="25" t="s">
        <v>426</v>
      </c>
      <c r="FF25" s="25" t="s">
        <v>426</v>
      </c>
      <c r="FG25" s="25" t="s">
        <v>426</v>
      </c>
      <c r="FH25" s="25" t="s">
        <v>426</v>
      </c>
      <c r="FI25" s="25" t="s">
        <v>426</v>
      </c>
      <c r="FJ25" s="25" t="s">
        <v>426</v>
      </c>
      <c r="FK25" s="25" t="s">
        <v>426</v>
      </c>
      <c r="FL25" s="25" t="s">
        <v>426</v>
      </c>
      <c r="FM25" s="25" t="s">
        <v>426</v>
      </c>
      <c r="FN25" s="25" t="s">
        <v>426</v>
      </c>
      <c r="FO25" s="25" t="s">
        <v>426</v>
      </c>
      <c r="FP25" s="25" t="s">
        <v>426</v>
      </c>
      <c r="FQ25" s="25" t="s">
        <v>426</v>
      </c>
      <c r="FR25" s="25" t="s">
        <v>426</v>
      </c>
      <c r="FS25" s="25" t="s">
        <v>426</v>
      </c>
      <c r="FT25" s="25" t="s">
        <v>426</v>
      </c>
      <c r="FU25" s="25" t="s">
        <v>426</v>
      </c>
      <c r="FV25" s="25" t="s">
        <v>426</v>
      </c>
      <c r="FW25" s="25" t="s">
        <v>426</v>
      </c>
      <c r="FX25" s="25" t="s">
        <v>426</v>
      </c>
      <c r="FY25" s="25" t="s">
        <v>426</v>
      </c>
      <c r="FZ25" s="25" t="s">
        <v>426</v>
      </c>
      <c r="GA25" s="25" t="s">
        <v>426</v>
      </c>
      <c r="GB25" s="25" t="s">
        <v>426</v>
      </c>
      <c r="GC25" s="25" t="s">
        <v>426</v>
      </c>
      <c r="GD25" s="25" t="s">
        <v>426</v>
      </c>
      <c r="GE25" s="25" t="s">
        <v>426</v>
      </c>
      <c r="GF25" s="25" t="s">
        <v>426</v>
      </c>
      <c r="GG25" s="25" t="s">
        <v>426</v>
      </c>
      <c r="GH25" s="25" t="s">
        <v>426</v>
      </c>
      <c r="GI25" s="25" t="s">
        <v>426</v>
      </c>
      <c r="GJ25" s="25" t="s">
        <v>426</v>
      </c>
      <c r="GK25" s="25" t="s">
        <v>426</v>
      </c>
      <c r="GL25" s="25" t="s">
        <v>426</v>
      </c>
      <c r="GM25" s="25" t="s">
        <v>426</v>
      </c>
      <c r="GN25" s="25" t="s">
        <v>426</v>
      </c>
      <c r="GO25" s="25" t="s">
        <v>426</v>
      </c>
      <c r="GP25" s="25" t="s">
        <v>426</v>
      </c>
      <c r="GQ25" s="25" t="s">
        <v>426</v>
      </c>
      <c r="GR25" s="25" t="s">
        <v>426</v>
      </c>
      <c r="GS25" s="25" t="s">
        <v>426</v>
      </c>
      <c r="GT25" s="25" t="s">
        <v>426</v>
      </c>
      <c r="GU25" s="25" t="s">
        <v>426</v>
      </c>
      <c r="GV25" s="25" t="s">
        <v>426</v>
      </c>
    </row>
    <row r="26" spans="2:204" ht="15" customHeight="1">
      <c r="C26" s="191" t="s">
        <v>333</v>
      </c>
      <c r="D26" s="192"/>
      <c r="E26" s="193"/>
      <c r="F26" s="25">
        <v>648.87207999999998</v>
      </c>
      <c r="G26" s="25">
        <v>0</v>
      </c>
      <c r="H26" s="25">
        <v>0</v>
      </c>
      <c r="I26" s="25">
        <v>0</v>
      </c>
      <c r="J26" s="25">
        <v>2257.7206470577389</v>
      </c>
      <c r="K26" s="25">
        <v>4858.67190365442</v>
      </c>
      <c r="L26" s="197">
        <v>3</v>
      </c>
      <c r="M26" s="223">
        <v>162.21802</v>
      </c>
      <c r="N26" s="223">
        <v>162.21802</v>
      </c>
      <c r="O26" s="223">
        <v>162.21802</v>
      </c>
      <c r="P26" s="223">
        <v>162.21802</v>
      </c>
      <c r="Q26" s="223">
        <v>0</v>
      </c>
      <c r="R26" s="223">
        <v>0</v>
      </c>
      <c r="S26" s="223">
        <v>0</v>
      </c>
      <c r="T26" s="223">
        <v>0</v>
      </c>
      <c r="U26" s="223">
        <v>0</v>
      </c>
      <c r="V26" s="223">
        <v>0</v>
      </c>
      <c r="W26" s="223">
        <v>0</v>
      </c>
      <c r="X26" s="223">
        <v>0</v>
      </c>
      <c r="Y26" s="25">
        <v>0</v>
      </c>
      <c r="Z26" s="25">
        <v>0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0</v>
      </c>
      <c r="AJ26" s="25">
        <v>0</v>
      </c>
      <c r="AK26" s="25">
        <v>0</v>
      </c>
      <c r="AL26" s="25">
        <v>0</v>
      </c>
      <c r="AM26" s="25">
        <v>0</v>
      </c>
      <c r="AN26" s="25">
        <v>0</v>
      </c>
      <c r="AO26" s="25">
        <v>0</v>
      </c>
      <c r="AP26" s="25">
        <v>0</v>
      </c>
      <c r="AQ26" s="25">
        <v>0</v>
      </c>
      <c r="AR26" s="25">
        <v>0</v>
      </c>
      <c r="AS26" s="25">
        <v>0</v>
      </c>
      <c r="AT26" s="25">
        <v>0</v>
      </c>
      <c r="AU26" s="25">
        <v>0</v>
      </c>
      <c r="AV26" s="25">
        <v>0</v>
      </c>
      <c r="AW26" s="25">
        <v>0</v>
      </c>
      <c r="AX26" s="25">
        <v>0</v>
      </c>
      <c r="AY26" s="25">
        <v>0</v>
      </c>
      <c r="AZ26" s="25">
        <v>0</v>
      </c>
      <c r="BA26" s="25">
        <v>0</v>
      </c>
      <c r="BB26" s="25">
        <v>0</v>
      </c>
      <c r="BC26" s="25">
        <v>0</v>
      </c>
      <c r="BD26" s="25">
        <v>0</v>
      </c>
      <c r="BE26" s="25">
        <v>0</v>
      </c>
      <c r="BF26" s="25">
        <v>0</v>
      </c>
      <c r="BG26" s="25">
        <v>0</v>
      </c>
      <c r="BH26" s="25">
        <v>0</v>
      </c>
      <c r="BI26" s="25">
        <v>0</v>
      </c>
      <c r="BJ26" s="25">
        <v>0</v>
      </c>
      <c r="BK26" s="25">
        <v>0</v>
      </c>
      <c r="BL26" s="25">
        <v>0</v>
      </c>
      <c r="BM26" s="25">
        <v>282.21508088221736</v>
      </c>
      <c r="BN26" s="25">
        <v>282.21508088221736</v>
      </c>
      <c r="BO26" s="25">
        <v>282.21508088221736</v>
      </c>
      <c r="BP26" s="25">
        <v>282.21508088221736</v>
      </c>
      <c r="BQ26" s="25">
        <v>282.21508088221736</v>
      </c>
      <c r="BR26" s="25">
        <v>282.21508088221736</v>
      </c>
      <c r="BS26" s="25">
        <v>282.21508088221736</v>
      </c>
      <c r="BT26" s="25">
        <v>282.21508088221736</v>
      </c>
      <c r="BU26" s="25">
        <v>282.21508088221736</v>
      </c>
      <c r="BV26" s="25">
        <v>282.21508088221736</v>
      </c>
      <c r="BW26" s="25">
        <v>282.21508088221736</v>
      </c>
      <c r="BX26" s="25">
        <v>282.21508088221736</v>
      </c>
      <c r="BY26" s="25">
        <v>466.22644751569379</v>
      </c>
      <c r="BZ26" s="25">
        <v>466.22644751569379</v>
      </c>
      <c r="CA26" s="25">
        <v>466.22644751569379</v>
      </c>
      <c r="CB26" s="25">
        <v>466.22644751569379</v>
      </c>
      <c r="CC26" s="25">
        <v>466.22644751569379</v>
      </c>
      <c r="CD26" s="25">
        <v>466.22644751569379</v>
      </c>
      <c r="CE26" s="25">
        <v>466.22644751569379</v>
      </c>
      <c r="CF26" s="25">
        <v>466.22644751569379</v>
      </c>
      <c r="CG26" s="25" t="s">
        <v>426</v>
      </c>
      <c r="CH26" s="25" t="s">
        <v>426</v>
      </c>
      <c r="CI26" s="25" t="s">
        <v>426</v>
      </c>
      <c r="CJ26" s="25" t="s">
        <v>426</v>
      </c>
      <c r="CK26" s="25" t="s">
        <v>426</v>
      </c>
      <c r="CL26" s="25" t="s">
        <v>426</v>
      </c>
      <c r="CM26" s="25" t="s">
        <v>426</v>
      </c>
      <c r="CN26" s="25" t="s">
        <v>426</v>
      </c>
      <c r="CO26" s="25" t="s">
        <v>426</v>
      </c>
      <c r="CP26" s="25" t="s">
        <v>426</v>
      </c>
      <c r="CQ26" s="25" t="s">
        <v>426</v>
      </c>
      <c r="CR26" s="25" t="s">
        <v>426</v>
      </c>
      <c r="CS26" s="25" t="s">
        <v>426</v>
      </c>
      <c r="CT26" s="25" t="s">
        <v>426</v>
      </c>
      <c r="CU26" s="25" t="s">
        <v>426</v>
      </c>
      <c r="CV26" s="25" t="s">
        <v>426</v>
      </c>
      <c r="CW26" s="25" t="s">
        <v>426</v>
      </c>
      <c r="CX26" s="25" t="s">
        <v>426</v>
      </c>
      <c r="CY26" s="25" t="s">
        <v>426</v>
      </c>
      <c r="CZ26" s="25" t="s">
        <v>426</v>
      </c>
      <c r="DA26" s="25" t="s">
        <v>426</v>
      </c>
      <c r="DB26" s="25" t="s">
        <v>426</v>
      </c>
      <c r="DC26" s="25" t="s">
        <v>426</v>
      </c>
      <c r="DD26" s="25" t="s">
        <v>426</v>
      </c>
      <c r="DE26" s="25" t="s">
        <v>426</v>
      </c>
      <c r="DF26" s="25" t="s">
        <v>426</v>
      </c>
      <c r="DG26" s="25" t="s">
        <v>426</v>
      </c>
      <c r="DH26" s="25" t="s">
        <v>426</v>
      </c>
      <c r="DI26" s="25" t="s">
        <v>426</v>
      </c>
      <c r="DJ26" s="25" t="s">
        <v>426</v>
      </c>
      <c r="DK26" s="25" t="s">
        <v>426</v>
      </c>
      <c r="DL26" s="25" t="s">
        <v>426</v>
      </c>
      <c r="DM26" s="25" t="s">
        <v>426</v>
      </c>
      <c r="DN26" s="25" t="s">
        <v>426</v>
      </c>
      <c r="DO26" s="25" t="s">
        <v>426</v>
      </c>
      <c r="DP26" s="25" t="s">
        <v>426</v>
      </c>
      <c r="DQ26" s="25" t="s">
        <v>426</v>
      </c>
      <c r="DR26" s="25" t="s">
        <v>426</v>
      </c>
      <c r="DS26" s="25" t="s">
        <v>426</v>
      </c>
      <c r="DT26" s="25" t="s">
        <v>426</v>
      </c>
      <c r="DU26" s="25" t="s">
        <v>426</v>
      </c>
      <c r="DV26" s="25" t="s">
        <v>426</v>
      </c>
      <c r="DW26" s="25" t="s">
        <v>426</v>
      </c>
      <c r="DX26" s="25" t="s">
        <v>426</v>
      </c>
      <c r="DY26" s="25" t="s">
        <v>426</v>
      </c>
      <c r="DZ26" s="25" t="s">
        <v>426</v>
      </c>
      <c r="EA26" s="25" t="s">
        <v>426</v>
      </c>
      <c r="EB26" s="25" t="s">
        <v>426</v>
      </c>
      <c r="EC26" s="25" t="s">
        <v>426</v>
      </c>
      <c r="ED26" s="25" t="s">
        <v>426</v>
      </c>
      <c r="EE26" s="25" t="s">
        <v>426</v>
      </c>
      <c r="EF26" s="25" t="s">
        <v>426</v>
      </c>
      <c r="EG26" s="25" t="s">
        <v>426</v>
      </c>
      <c r="EH26" s="25" t="s">
        <v>426</v>
      </c>
      <c r="EI26" s="25" t="s">
        <v>426</v>
      </c>
      <c r="EJ26" s="25" t="s">
        <v>426</v>
      </c>
      <c r="EK26" s="25" t="s">
        <v>426</v>
      </c>
      <c r="EL26" s="25" t="s">
        <v>426</v>
      </c>
      <c r="EM26" s="25" t="s">
        <v>426</v>
      </c>
      <c r="EN26" s="25" t="s">
        <v>426</v>
      </c>
      <c r="EO26" s="25" t="s">
        <v>426</v>
      </c>
      <c r="EP26" s="25" t="s">
        <v>426</v>
      </c>
      <c r="EQ26" s="25" t="s">
        <v>426</v>
      </c>
      <c r="ER26" s="25" t="s">
        <v>426</v>
      </c>
      <c r="ES26" s="25" t="s">
        <v>426</v>
      </c>
      <c r="ET26" s="25" t="s">
        <v>426</v>
      </c>
      <c r="EU26" s="25" t="s">
        <v>426</v>
      </c>
      <c r="EV26" s="25" t="s">
        <v>426</v>
      </c>
      <c r="EW26" s="25" t="s">
        <v>426</v>
      </c>
      <c r="EX26" s="25" t="s">
        <v>426</v>
      </c>
      <c r="EY26" s="25" t="s">
        <v>426</v>
      </c>
      <c r="EZ26" s="25" t="s">
        <v>426</v>
      </c>
      <c r="FA26" s="25" t="s">
        <v>426</v>
      </c>
      <c r="FB26" s="25" t="s">
        <v>426</v>
      </c>
      <c r="FC26" s="25" t="s">
        <v>426</v>
      </c>
      <c r="FD26" s="25" t="s">
        <v>426</v>
      </c>
      <c r="FE26" s="25" t="s">
        <v>426</v>
      </c>
      <c r="FF26" s="25" t="s">
        <v>426</v>
      </c>
      <c r="FG26" s="25" t="s">
        <v>426</v>
      </c>
      <c r="FH26" s="25" t="s">
        <v>426</v>
      </c>
      <c r="FI26" s="25" t="s">
        <v>426</v>
      </c>
      <c r="FJ26" s="25" t="s">
        <v>426</v>
      </c>
      <c r="FK26" s="25" t="s">
        <v>426</v>
      </c>
      <c r="FL26" s="25" t="s">
        <v>426</v>
      </c>
      <c r="FM26" s="25" t="s">
        <v>426</v>
      </c>
      <c r="FN26" s="25" t="s">
        <v>426</v>
      </c>
      <c r="FO26" s="25" t="s">
        <v>426</v>
      </c>
      <c r="FP26" s="25" t="s">
        <v>426</v>
      </c>
      <c r="FQ26" s="25" t="s">
        <v>426</v>
      </c>
      <c r="FR26" s="25" t="s">
        <v>426</v>
      </c>
      <c r="FS26" s="25" t="s">
        <v>426</v>
      </c>
      <c r="FT26" s="25" t="s">
        <v>426</v>
      </c>
      <c r="FU26" s="25" t="s">
        <v>426</v>
      </c>
      <c r="FV26" s="25" t="s">
        <v>426</v>
      </c>
      <c r="FW26" s="25" t="s">
        <v>426</v>
      </c>
      <c r="FX26" s="25" t="s">
        <v>426</v>
      </c>
      <c r="FY26" s="25" t="s">
        <v>426</v>
      </c>
      <c r="FZ26" s="25" t="s">
        <v>426</v>
      </c>
      <c r="GA26" s="25" t="s">
        <v>426</v>
      </c>
      <c r="GB26" s="25" t="s">
        <v>426</v>
      </c>
      <c r="GC26" s="25" t="s">
        <v>426</v>
      </c>
      <c r="GD26" s="25" t="s">
        <v>426</v>
      </c>
      <c r="GE26" s="25" t="s">
        <v>426</v>
      </c>
      <c r="GF26" s="25" t="s">
        <v>426</v>
      </c>
      <c r="GG26" s="25" t="s">
        <v>426</v>
      </c>
      <c r="GH26" s="25" t="s">
        <v>426</v>
      </c>
      <c r="GI26" s="25" t="s">
        <v>426</v>
      </c>
      <c r="GJ26" s="25" t="s">
        <v>426</v>
      </c>
      <c r="GK26" s="25" t="s">
        <v>426</v>
      </c>
      <c r="GL26" s="25" t="s">
        <v>426</v>
      </c>
      <c r="GM26" s="25" t="s">
        <v>426</v>
      </c>
      <c r="GN26" s="25" t="s">
        <v>426</v>
      </c>
      <c r="GO26" s="25" t="s">
        <v>426</v>
      </c>
      <c r="GP26" s="25" t="s">
        <v>426</v>
      </c>
      <c r="GQ26" s="25" t="s">
        <v>426</v>
      </c>
      <c r="GR26" s="25" t="s">
        <v>426</v>
      </c>
      <c r="GS26" s="25" t="s">
        <v>426</v>
      </c>
      <c r="GT26" s="25" t="s">
        <v>426</v>
      </c>
      <c r="GU26" s="25" t="s">
        <v>426</v>
      </c>
      <c r="GV26" s="25" t="s">
        <v>426</v>
      </c>
    </row>
    <row r="27" spans="2:204" ht="15" customHeight="1">
      <c r="C27" s="191" t="s">
        <v>342</v>
      </c>
      <c r="D27" s="192"/>
      <c r="E27" s="193"/>
      <c r="F27" s="25">
        <v>5239.2854400000006</v>
      </c>
      <c r="G27" s="25">
        <v>6840.831000118108</v>
      </c>
      <c r="H27" s="25">
        <v>11734.733465643287</v>
      </c>
      <c r="I27" s="25">
        <v>16025.002857871325</v>
      </c>
      <c r="J27" s="25">
        <v>17400.364638849147</v>
      </c>
      <c r="K27" s="25">
        <v>18104.298533132096</v>
      </c>
      <c r="M27" s="223">
        <v>704.17118000000005</v>
      </c>
      <c r="N27" s="223">
        <v>704.17118000000005</v>
      </c>
      <c r="O27" s="223">
        <v>704.17118000000005</v>
      </c>
      <c r="P27" s="223">
        <v>704.17118000000005</v>
      </c>
      <c r="Q27" s="223">
        <v>302.82508999999999</v>
      </c>
      <c r="R27" s="223">
        <v>302.82508999999999</v>
      </c>
      <c r="S27" s="223">
        <v>302.82508999999999</v>
      </c>
      <c r="T27" s="223">
        <v>302.82508999999999</v>
      </c>
      <c r="U27" s="223">
        <v>302.82508999999999</v>
      </c>
      <c r="V27" s="223">
        <v>302.82508999999999</v>
      </c>
      <c r="W27" s="223">
        <v>302.82508999999999</v>
      </c>
      <c r="X27" s="223">
        <v>302.82508999999999</v>
      </c>
      <c r="Y27" s="25">
        <v>302.82508999999999</v>
      </c>
      <c r="Z27" s="25">
        <v>302.82508999999999</v>
      </c>
      <c r="AA27" s="25">
        <v>302.82508999999999</v>
      </c>
      <c r="AB27" s="25">
        <v>302.82508999999999</v>
      </c>
      <c r="AC27" s="25">
        <v>703.69133001476359</v>
      </c>
      <c r="AD27" s="25">
        <v>703.69133001476359</v>
      </c>
      <c r="AE27" s="25">
        <v>703.69133001476359</v>
      </c>
      <c r="AF27" s="25">
        <v>703.69133001476359</v>
      </c>
      <c r="AG27" s="25">
        <v>703.69133001476359</v>
      </c>
      <c r="AH27" s="25">
        <v>703.69133001476359</v>
      </c>
      <c r="AI27" s="25">
        <v>703.69133001476359</v>
      </c>
      <c r="AJ27" s="25">
        <v>703.69133001476359</v>
      </c>
      <c r="AK27" s="25">
        <v>703.69133001476359</v>
      </c>
      <c r="AL27" s="25">
        <v>703.69133001476359</v>
      </c>
      <c r="AM27" s="25">
        <v>703.69133001476359</v>
      </c>
      <c r="AN27" s="25">
        <v>703.69133001476359</v>
      </c>
      <c r="AO27" s="25">
        <v>1114.9960181980289</v>
      </c>
      <c r="AP27" s="25">
        <v>1114.9960181980289</v>
      </c>
      <c r="AQ27" s="25">
        <v>1114.9960181980289</v>
      </c>
      <c r="AR27" s="25">
        <v>1114.9960181980289</v>
      </c>
      <c r="AS27" s="25">
        <v>1114.9960181980289</v>
      </c>
      <c r="AT27" s="25">
        <v>1114.9960181980289</v>
      </c>
      <c r="AU27" s="25">
        <v>1114.9960181980289</v>
      </c>
      <c r="AV27" s="25">
        <v>1114.9960181980289</v>
      </c>
      <c r="AW27" s="25">
        <v>1114.9960181980289</v>
      </c>
      <c r="AX27" s="25">
        <v>1114.9960181980289</v>
      </c>
      <c r="AY27" s="25">
        <v>1114.9960181980289</v>
      </c>
      <c r="AZ27" s="25">
        <v>1114.9960181980289</v>
      </c>
      <c r="BA27" s="25">
        <v>1445.6273481349008</v>
      </c>
      <c r="BB27" s="25">
        <v>1445.6273481349008</v>
      </c>
      <c r="BC27" s="25">
        <v>1445.6273481349008</v>
      </c>
      <c r="BD27" s="25">
        <v>1445.6273481349008</v>
      </c>
      <c r="BE27" s="25">
        <v>1445.6273481349008</v>
      </c>
      <c r="BF27" s="25">
        <v>1445.6273481349008</v>
      </c>
      <c r="BG27" s="25">
        <v>1445.6273481349008</v>
      </c>
      <c r="BH27" s="25">
        <v>1445.6273481349008</v>
      </c>
      <c r="BI27" s="25">
        <v>1445.6273481349008</v>
      </c>
      <c r="BJ27" s="25">
        <v>1445.6273481349008</v>
      </c>
      <c r="BK27" s="25">
        <v>1445.6273481349008</v>
      </c>
      <c r="BL27" s="25">
        <v>1445.6273481349008</v>
      </c>
      <c r="BM27" s="25">
        <v>1452.2319057886934</v>
      </c>
      <c r="BN27" s="25">
        <v>1452.2319057886934</v>
      </c>
      <c r="BO27" s="25">
        <v>1452.2319057886934</v>
      </c>
      <c r="BP27" s="25">
        <v>1452.2319057886934</v>
      </c>
      <c r="BQ27" s="25">
        <v>1452.2319057886934</v>
      </c>
      <c r="BR27" s="25">
        <v>1452.2319057886934</v>
      </c>
      <c r="BS27" s="25">
        <v>1452.2319057886934</v>
      </c>
      <c r="BT27" s="25">
        <v>1452.2319057886934</v>
      </c>
      <c r="BU27" s="25">
        <v>1452.2319057886934</v>
      </c>
      <c r="BV27" s="25">
        <v>1452.2319057886934</v>
      </c>
      <c r="BW27" s="25">
        <v>1452.2319057886934</v>
      </c>
      <c r="BX27" s="25">
        <v>1452.2319057886934</v>
      </c>
      <c r="BY27" s="25">
        <v>1536.9213637471648</v>
      </c>
      <c r="BZ27" s="25">
        <v>1536.9213637471648</v>
      </c>
      <c r="CA27" s="25">
        <v>1536.9213637471648</v>
      </c>
      <c r="CB27" s="25">
        <v>1536.9213637471648</v>
      </c>
      <c r="CC27" s="25">
        <v>1536.9213637471648</v>
      </c>
      <c r="CD27" s="25">
        <v>1536.9213637471648</v>
      </c>
      <c r="CE27" s="25">
        <v>1536.9213637471648</v>
      </c>
      <c r="CF27" s="25">
        <v>1536.9213637471648</v>
      </c>
      <c r="CG27" s="25" t="s">
        <v>426</v>
      </c>
      <c r="CH27" s="25" t="s">
        <v>426</v>
      </c>
      <c r="CI27" s="25" t="s">
        <v>426</v>
      </c>
      <c r="CJ27" s="25" t="s">
        <v>426</v>
      </c>
      <c r="CK27" s="25" t="s">
        <v>426</v>
      </c>
      <c r="CL27" s="25" t="s">
        <v>426</v>
      </c>
      <c r="CM27" s="25" t="s">
        <v>426</v>
      </c>
      <c r="CN27" s="25" t="s">
        <v>426</v>
      </c>
      <c r="CO27" s="25" t="s">
        <v>426</v>
      </c>
      <c r="CP27" s="25" t="s">
        <v>426</v>
      </c>
      <c r="CQ27" s="25" t="s">
        <v>426</v>
      </c>
      <c r="CR27" s="25" t="s">
        <v>426</v>
      </c>
      <c r="CS27" s="25" t="s">
        <v>426</v>
      </c>
      <c r="CT27" s="25" t="s">
        <v>426</v>
      </c>
      <c r="CU27" s="25" t="s">
        <v>426</v>
      </c>
      <c r="CV27" s="25" t="s">
        <v>426</v>
      </c>
      <c r="CW27" s="25" t="s">
        <v>426</v>
      </c>
      <c r="CX27" s="25" t="s">
        <v>426</v>
      </c>
      <c r="CY27" s="25" t="s">
        <v>426</v>
      </c>
      <c r="CZ27" s="25" t="s">
        <v>426</v>
      </c>
      <c r="DA27" s="25" t="s">
        <v>426</v>
      </c>
      <c r="DB27" s="25" t="s">
        <v>426</v>
      </c>
      <c r="DC27" s="25" t="s">
        <v>426</v>
      </c>
      <c r="DD27" s="25" t="s">
        <v>426</v>
      </c>
      <c r="DE27" s="25" t="s">
        <v>426</v>
      </c>
      <c r="DF27" s="25" t="s">
        <v>426</v>
      </c>
      <c r="DG27" s="25" t="s">
        <v>426</v>
      </c>
      <c r="DH27" s="25" t="s">
        <v>426</v>
      </c>
      <c r="DI27" s="25" t="s">
        <v>426</v>
      </c>
      <c r="DJ27" s="25" t="s">
        <v>426</v>
      </c>
      <c r="DK27" s="25" t="s">
        <v>426</v>
      </c>
      <c r="DL27" s="25" t="s">
        <v>426</v>
      </c>
      <c r="DM27" s="25" t="s">
        <v>426</v>
      </c>
      <c r="DN27" s="25" t="s">
        <v>426</v>
      </c>
      <c r="DO27" s="25" t="s">
        <v>426</v>
      </c>
      <c r="DP27" s="25" t="s">
        <v>426</v>
      </c>
      <c r="DQ27" s="25" t="s">
        <v>426</v>
      </c>
      <c r="DR27" s="25" t="s">
        <v>426</v>
      </c>
      <c r="DS27" s="25" t="s">
        <v>426</v>
      </c>
      <c r="DT27" s="25" t="s">
        <v>426</v>
      </c>
      <c r="DU27" s="25" t="s">
        <v>426</v>
      </c>
      <c r="DV27" s="25" t="s">
        <v>426</v>
      </c>
      <c r="DW27" s="25" t="s">
        <v>426</v>
      </c>
      <c r="DX27" s="25" t="s">
        <v>426</v>
      </c>
      <c r="DY27" s="25" t="s">
        <v>426</v>
      </c>
      <c r="DZ27" s="25" t="s">
        <v>426</v>
      </c>
      <c r="EA27" s="25" t="s">
        <v>426</v>
      </c>
      <c r="EB27" s="25" t="s">
        <v>426</v>
      </c>
      <c r="EC27" s="25" t="s">
        <v>426</v>
      </c>
      <c r="ED27" s="25" t="s">
        <v>426</v>
      </c>
      <c r="EE27" s="25" t="s">
        <v>426</v>
      </c>
      <c r="EF27" s="25" t="s">
        <v>426</v>
      </c>
      <c r="EG27" s="25" t="s">
        <v>426</v>
      </c>
      <c r="EH27" s="25" t="s">
        <v>426</v>
      </c>
      <c r="EI27" s="25" t="s">
        <v>426</v>
      </c>
      <c r="EJ27" s="25" t="s">
        <v>426</v>
      </c>
      <c r="EK27" s="25" t="s">
        <v>426</v>
      </c>
      <c r="EL27" s="25" t="s">
        <v>426</v>
      </c>
      <c r="EM27" s="25" t="s">
        <v>426</v>
      </c>
      <c r="EN27" s="25" t="s">
        <v>426</v>
      </c>
      <c r="EO27" s="25" t="s">
        <v>426</v>
      </c>
      <c r="EP27" s="25" t="s">
        <v>426</v>
      </c>
      <c r="EQ27" s="25" t="s">
        <v>426</v>
      </c>
      <c r="ER27" s="25" t="s">
        <v>426</v>
      </c>
      <c r="ES27" s="25" t="s">
        <v>426</v>
      </c>
      <c r="ET27" s="25" t="s">
        <v>426</v>
      </c>
      <c r="EU27" s="25" t="s">
        <v>426</v>
      </c>
      <c r="EV27" s="25" t="s">
        <v>426</v>
      </c>
      <c r="EW27" s="25" t="s">
        <v>426</v>
      </c>
      <c r="EX27" s="25" t="s">
        <v>426</v>
      </c>
      <c r="EY27" s="25" t="s">
        <v>426</v>
      </c>
      <c r="EZ27" s="25" t="s">
        <v>426</v>
      </c>
      <c r="FA27" s="25" t="s">
        <v>426</v>
      </c>
      <c r="FB27" s="25" t="s">
        <v>426</v>
      </c>
      <c r="FC27" s="25" t="s">
        <v>426</v>
      </c>
      <c r="FD27" s="25" t="s">
        <v>426</v>
      </c>
      <c r="FE27" s="25" t="s">
        <v>426</v>
      </c>
      <c r="FF27" s="25" t="s">
        <v>426</v>
      </c>
      <c r="FG27" s="25" t="s">
        <v>426</v>
      </c>
      <c r="FH27" s="25" t="s">
        <v>426</v>
      </c>
      <c r="FI27" s="25" t="s">
        <v>426</v>
      </c>
      <c r="FJ27" s="25" t="s">
        <v>426</v>
      </c>
      <c r="FK27" s="25" t="s">
        <v>426</v>
      </c>
      <c r="FL27" s="25" t="s">
        <v>426</v>
      </c>
      <c r="FM27" s="25" t="s">
        <v>426</v>
      </c>
      <c r="FN27" s="25" t="s">
        <v>426</v>
      </c>
      <c r="FO27" s="25" t="s">
        <v>426</v>
      </c>
      <c r="FP27" s="25" t="s">
        <v>426</v>
      </c>
      <c r="FQ27" s="25" t="s">
        <v>426</v>
      </c>
      <c r="FR27" s="25" t="s">
        <v>426</v>
      </c>
      <c r="FS27" s="25" t="s">
        <v>426</v>
      </c>
      <c r="FT27" s="25" t="s">
        <v>426</v>
      </c>
      <c r="FU27" s="25" t="s">
        <v>426</v>
      </c>
      <c r="FV27" s="25" t="s">
        <v>426</v>
      </c>
      <c r="FW27" s="25" t="s">
        <v>426</v>
      </c>
      <c r="FX27" s="25" t="s">
        <v>426</v>
      </c>
      <c r="FY27" s="25" t="s">
        <v>426</v>
      </c>
      <c r="FZ27" s="25" t="s">
        <v>426</v>
      </c>
      <c r="GA27" s="25" t="s">
        <v>426</v>
      </c>
      <c r="GB27" s="25" t="s">
        <v>426</v>
      </c>
      <c r="GC27" s="25" t="s">
        <v>426</v>
      </c>
      <c r="GD27" s="25" t="s">
        <v>426</v>
      </c>
      <c r="GE27" s="25" t="s">
        <v>426</v>
      </c>
      <c r="GF27" s="25" t="s">
        <v>426</v>
      </c>
      <c r="GG27" s="25" t="s">
        <v>426</v>
      </c>
      <c r="GH27" s="25" t="s">
        <v>426</v>
      </c>
      <c r="GI27" s="25" t="s">
        <v>426</v>
      </c>
      <c r="GJ27" s="25" t="s">
        <v>426</v>
      </c>
      <c r="GK27" s="25" t="s">
        <v>426</v>
      </c>
      <c r="GL27" s="25" t="s">
        <v>426</v>
      </c>
      <c r="GM27" s="25" t="s">
        <v>426</v>
      </c>
      <c r="GN27" s="25" t="s">
        <v>426</v>
      </c>
      <c r="GO27" s="25" t="s">
        <v>426</v>
      </c>
      <c r="GP27" s="25" t="s">
        <v>426</v>
      </c>
      <c r="GQ27" s="25" t="s">
        <v>426</v>
      </c>
      <c r="GR27" s="25" t="s">
        <v>426</v>
      </c>
      <c r="GS27" s="25" t="s">
        <v>426</v>
      </c>
      <c r="GT27" s="25" t="s">
        <v>426</v>
      </c>
      <c r="GU27" s="25" t="s">
        <v>426</v>
      </c>
      <c r="GV27" s="25" t="s">
        <v>426</v>
      </c>
    </row>
    <row r="28" spans="2:204" ht="15" customHeight="1">
      <c r="C28" s="185"/>
      <c r="D28" s="186"/>
      <c r="E28" s="187" t="s">
        <v>331</v>
      </c>
      <c r="F28" s="180">
        <v>41760</v>
      </c>
      <c r="G28" s="180">
        <v>42125</v>
      </c>
      <c r="H28" s="180">
        <v>42491</v>
      </c>
      <c r="I28" s="180">
        <v>42856</v>
      </c>
      <c r="J28" s="180">
        <v>43221</v>
      </c>
      <c r="K28" s="180">
        <v>43586</v>
      </c>
      <c r="M28" s="25">
        <v>0</v>
      </c>
      <c r="N28" s="25">
        <v>0</v>
      </c>
      <c r="O28" s="25">
        <v>0</v>
      </c>
      <c r="P28" s="25">
        <v>7500</v>
      </c>
      <c r="Q28" s="25">
        <v>7197.1749099999997</v>
      </c>
      <c r="R28" s="25">
        <v>6894.3498199999995</v>
      </c>
      <c r="S28" s="25">
        <v>6591.5247299999992</v>
      </c>
      <c r="T28" s="25">
        <v>6288.6996399999989</v>
      </c>
      <c r="U28" s="25">
        <v>5985.8745499999986</v>
      </c>
      <c r="V28" s="25">
        <v>5683.0494599999984</v>
      </c>
      <c r="W28" s="25">
        <v>5380.2243699999981</v>
      </c>
      <c r="X28" s="25">
        <v>5077.3992799999978</v>
      </c>
      <c r="Y28" s="25">
        <v>0</v>
      </c>
      <c r="Z28" s="25">
        <v>0</v>
      </c>
      <c r="AA28" s="25">
        <v>0</v>
      </c>
      <c r="AB28" s="25">
        <v>0</v>
      </c>
      <c r="AC28" s="25">
        <v>0</v>
      </c>
      <c r="AD28" s="25">
        <v>0</v>
      </c>
      <c r="AE28" s="25">
        <v>0</v>
      </c>
      <c r="AF28" s="25">
        <v>0</v>
      </c>
      <c r="AG28" s="25">
        <v>0</v>
      </c>
      <c r="AH28" s="25">
        <v>0</v>
      </c>
      <c r="AI28" s="25">
        <v>0</v>
      </c>
      <c r="AJ28" s="25">
        <v>0</v>
      </c>
      <c r="AK28" s="25">
        <v>0</v>
      </c>
      <c r="AL28" s="25">
        <v>0</v>
      </c>
      <c r="AM28" s="25">
        <v>0</v>
      </c>
      <c r="AN28" s="25">
        <v>0</v>
      </c>
      <c r="AO28" s="25">
        <v>0</v>
      </c>
      <c r="AP28" s="25">
        <v>0</v>
      </c>
      <c r="AQ28" s="25">
        <v>0</v>
      </c>
      <c r="AR28" s="25">
        <v>0</v>
      </c>
      <c r="AS28" s="25">
        <v>0</v>
      </c>
      <c r="AT28" s="25">
        <v>0</v>
      </c>
      <c r="AU28" s="25">
        <v>0</v>
      </c>
      <c r="AV28" s="25">
        <v>0</v>
      </c>
      <c r="AW28" s="25">
        <v>0</v>
      </c>
      <c r="AX28" s="25">
        <v>0</v>
      </c>
      <c r="AY28" s="25">
        <v>0</v>
      </c>
      <c r="AZ28" s="25">
        <v>19739.96073784542</v>
      </c>
      <c r="BA28" s="25">
        <v>18294.333389710519</v>
      </c>
      <c r="BB28" s="25">
        <v>16848.706041575617</v>
      </c>
      <c r="BC28" s="25">
        <v>15403.078693440715</v>
      </c>
      <c r="BD28" s="25">
        <v>13957.451345305813</v>
      </c>
      <c r="BE28" s="25">
        <v>12511.823997170912</v>
      </c>
      <c r="BF28" s="25">
        <v>11066.19664903601</v>
      </c>
      <c r="BG28" s="25">
        <v>9620.5693009011084</v>
      </c>
      <c r="BH28" s="25">
        <v>8174.9419527662076</v>
      </c>
      <c r="BI28" s="25">
        <v>0</v>
      </c>
      <c r="BJ28" s="25">
        <v>0</v>
      </c>
      <c r="BK28" s="25">
        <v>0</v>
      </c>
      <c r="BL28" s="25">
        <v>21592.26106574529</v>
      </c>
      <c r="BM28" s="25">
        <v>20140.029159956597</v>
      </c>
      <c r="BN28" s="25">
        <v>18687.797254167905</v>
      </c>
      <c r="BO28" s="25">
        <v>17235.565348379212</v>
      </c>
      <c r="BP28" s="25">
        <v>15783.33344259052</v>
      </c>
      <c r="BQ28" s="25">
        <v>14331.101536801827</v>
      </c>
      <c r="BR28" s="25">
        <v>12878.869631013134</v>
      </c>
      <c r="BS28" s="25">
        <v>11426.637725224442</v>
      </c>
      <c r="BT28" s="25">
        <v>9974.4058194357494</v>
      </c>
      <c r="BU28" s="25">
        <v>0</v>
      </c>
      <c r="BV28" s="25">
        <v>0</v>
      </c>
      <c r="BW28" s="25">
        <v>0</v>
      </c>
      <c r="BX28" s="25">
        <v>20811.701762445424</v>
      </c>
      <c r="BY28" s="25">
        <v>19274.780398698258</v>
      </c>
      <c r="BZ28" s="25">
        <v>17737.859034951092</v>
      </c>
      <c r="CA28" s="25">
        <v>16200.937671203927</v>
      </c>
      <c r="CB28" s="25">
        <v>14664.016307456761</v>
      </c>
      <c r="CC28" s="25">
        <v>13127.094943709595</v>
      </c>
      <c r="CD28" s="25">
        <v>11590.173579962429</v>
      </c>
      <c r="CE28" s="25">
        <v>10053.252216215264</v>
      </c>
      <c r="CF28" s="25">
        <v>8516.3308524680979</v>
      </c>
      <c r="CG28" s="25" t="s">
        <v>426</v>
      </c>
      <c r="CH28" s="25" t="s">
        <v>426</v>
      </c>
      <c r="CI28" s="25" t="s">
        <v>426</v>
      </c>
      <c r="CJ28" s="25" t="s">
        <v>426</v>
      </c>
      <c r="CK28" s="25" t="s">
        <v>426</v>
      </c>
      <c r="CL28" s="25" t="s">
        <v>426</v>
      </c>
      <c r="CM28" s="25" t="s">
        <v>426</v>
      </c>
      <c r="CN28" s="25" t="s">
        <v>426</v>
      </c>
      <c r="CO28" s="25" t="s">
        <v>426</v>
      </c>
      <c r="CP28" s="25" t="s">
        <v>426</v>
      </c>
      <c r="CQ28" s="25" t="s">
        <v>426</v>
      </c>
      <c r="CR28" s="25" t="s">
        <v>426</v>
      </c>
      <c r="CS28" s="25" t="s">
        <v>426</v>
      </c>
      <c r="CT28" s="25" t="s">
        <v>426</v>
      </c>
      <c r="CU28" s="25" t="s">
        <v>426</v>
      </c>
      <c r="CV28" s="25" t="s">
        <v>426</v>
      </c>
      <c r="CW28" s="25" t="s">
        <v>426</v>
      </c>
      <c r="CX28" s="25" t="s">
        <v>426</v>
      </c>
      <c r="CY28" s="25" t="s">
        <v>426</v>
      </c>
      <c r="CZ28" s="25" t="s">
        <v>426</v>
      </c>
      <c r="DA28" s="25" t="s">
        <v>426</v>
      </c>
      <c r="DB28" s="25" t="s">
        <v>426</v>
      </c>
      <c r="DC28" s="25" t="s">
        <v>426</v>
      </c>
      <c r="DD28" s="25" t="s">
        <v>426</v>
      </c>
      <c r="DE28" s="25" t="s">
        <v>426</v>
      </c>
      <c r="DF28" s="25" t="s">
        <v>426</v>
      </c>
      <c r="DG28" s="25" t="s">
        <v>426</v>
      </c>
      <c r="DH28" s="25" t="s">
        <v>426</v>
      </c>
      <c r="DI28" s="25" t="s">
        <v>426</v>
      </c>
      <c r="DJ28" s="25" t="s">
        <v>426</v>
      </c>
      <c r="DK28" s="25" t="s">
        <v>426</v>
      </c>
      <c r="DL28" s="25" t="s">
        <v>426</v>
      </c>
      <c r="DM28" s="25" t="s">
        <v>426</v>
      </c>
      <c r="DN28" s="25" t="s">
        <v>426</v>
      </c>
      <c r="DO28" s="25" t="s">
        <v>426</v>
      </c>
      <c r="DP28" s="25" t="s">
        <v>426</v>
      </c>
      <c r="DQ28" s="25" t="s">
        <v>426</v>
      </c>
      <c r="DR28" s="25" t="s">
        <v>426</v>
      </c>
      <c r="DS28" s="25" t="s">
        <v>426</v>
      </c>
      <c r="DT28" s="25" t="s">
        <v>426</v>
      </c>
      <c r="DU28" s="25" t="s">
        <v>426</v>
      </c>
      <c r="DV28" s="25" t="s">
        <v>426</v>
      </c>
      <c r="DW28" s="25" t="s">
        <v>426</v>
      </c>
      <c r="DX28" s="25" t="s">
        <v>426</v>
      </c>
      <c r="DY28" s="25" t="s">
        <v>426</v>
      </c>
      <c r="DZ28" s="25" t="s">
        <v>426</v>
      </c>
      <c r="EA28" s="25" t="s">
        <v>426</v>
      </c>
      <c r="EB28" s="25" t="s">
        <v>426</v>
      </c>
      <c r="EC28" s="25" t="s">
        <v>426</v>
      </c>
      <c r="ED28" s="25" t="s">
        <v>426</v>
      </c>
      <c r="EE28" s="25" t="s">
        <v>426</v>
      </c>
      <c r="EF28" s="25" t="s">
        <v>426</v>
      </c>
      <c r="EG28" s="25" t="s">
        <v>426</v>
      </c>
      <c r="EH28" s="25" t="s">
        <v>426</v>
      </c>
      <c r="EI28" s="25" t="s">
        <v>426</v>
      </c>
      <c r="EJ28" s="25" t="s">
        <v>426</v>
      </c>
      <c r="EK28" s="25" t="s">
        <v>426</v>
      </c>
      <c r="EL28" s="25" t="s">
        <v>426</v>
      </c>
      <c r="EM28" s="25" t="s">
        <v>426</v>
      </c>
      <c r="EN28" s="25" t="s">
        <v>426</v>
      </c>
      <c r="EO28" s="25" t="s">
        <v>426</v>
      </c>
      <c r="EP28" s="25" t="s">
        <v>426</v>
      </c>
      <c r="EQ28" s="25" t="s">
        <v>426</v>
      </c>
      <c r="ER28" s="25" t="s">
        <v>426</v>
      </c>
      <c r="ES28" s="25" t="s">
        <v>426</v>
      </c>
      <c r="ET28" s="25" t="s">
        <v>426</v>
      </c>
      <c r="EU28" s="25" t="s">
        <v>426</v>
      </c>
      <c r="EV28" s="25" t="s">
        <v>426</v>
      </c>
      <c r="EW28" s="25" t="s">
        <v>426</v>
      </c>
      <c r="EX28" s="25" t="s">
        <v>426</v>
      </c>
      <c r="EY28" s="25" t="s">
        <v>426</v>
      </c>
      <c r="EZ28" s="25" t="s">
        <v>426</v>
      </c>
      <c r="FA28" s="25" t="s">
        <v>426</v>
      </c>
      <c r="FB28" s="25" t="s">
        <v>426</v>
      </c>
      <c r="FC28" s="25" t="s">
        <v>426</v>
      </c>
      <c r="FD28" s="25" t="s">
        <v>426</v>
      </c>
      <c r="FE28" s="25" t="s">
        <v>426</v>
      </c>
      <c r="FF28" s="25" t="s">
        <v>426</v>
      </c>
      <c r="FG28" s="25" t="s">
        <v>426</v>
      </c>
      <c r="FH28" s="25" t="s">
        <v>426</v>
      </c>
      <c r="FI28" s="25" t="s">
        <v>426</v>
      </c>
      <c r="FJ28" s="25" t="s">
        <v>426</v>
      </c>
      <c r="FK28" s="25" t="s">
        <v>426</v>
      </c>
      <c r="FL28" s="25" t="s">
        <v>426</v>
      </c>
      <c r="FM28" s="25" t="s">
        <v>426</v>
      </c>
      <c r="FN28" s="25" t="s">
        <v>426</v>
      </c>
      <c r="FO28" s="25" t="s">
        <v>426</v>
      </c>
      <c r="FP28" s="25" t="s">
        <v>426</v>
      </c>
      <c r="FQ28" s="25" t="s">
        <v>426</v>
      </c>
      <c r="FR28" s="25" t="s">
        <v>426</v>
      </c>
      <c r="FS28" s="25" t="s">
        <v>426</v>
      </c>
      <c r="FT28" s="25" t="s">
        <v>426</v>
      </c>
      <c r="FU28" s="25" t="s">
        <v>426</v>
      </c>
      <c r="FV28" s="25" t="s">
        <v>426</v>
      </c>
      <c r="FW28" s="25" t="s">
        <v>426</v>
      </c>
      <c r="FX28" s="25" t="s">
        <v>426</v>
      </c>
      <c r="FY28" s="25" t="s">
        <v>426</v>
      </c>
      <c r="FZ28" s="25" t="s">
        <v>426</v>
      </c>
      <c r="GA28" s="25" t="s">
        <v>426</v>
      </c>
      <c r="GB28" s="25" t="s">
        <v>426</v>
      </c>
      <c r="GC28" s="25" t="s">
        <v>426</v>
      </c>
      <c r="GD28" s="25" t="s">
        <v>426</v>
      </c>
      <c r="GE28" s="25" t="s">
        <v>426</v>
      </c>
      <c r="GF28" s="25" t="s">
        <v>426</v>
      </c>
      <c r="GG28" s="25" t="s">
        <v>426</v>
      </c>
      <c r="GH28" s="25" t="s">
        <v>426</v>
      </c>
      <c r="GI28" s="25" t="s">
        <v>426</v>
      </c>
      <c r="GJ28" s="25" t="s">
        <v>426</v>
      </c>
      <c r="GK28" s="25" t="s">
        <v>426</v>
      </c>
      <c r="GL28" s="25" t="s">
        <v>426</v>
      </c>
      <c r="GM28" s="25" t="s">
        <v>426</v>
      </c>
      <c r="GN28" s="25" t="s">
        <v>426</v>
      </c>
      <c r="GO28" s="25" t="s">
        <v>426</v>
      </c>
      <c r="GP28" s="25" t="s">
        <v>426</v>
      </c>
      <c r="GQ28" s="25" t="s">
        <v>426</v>
      </c>
      <c r="GR28" s="25" t="s">
        <v>426</v>
      </c>
      <c r="GS28" s="25" t="s">
        <v>426</v>
      </c>
      <c r="GT28" s="25" t="s">
        <v>426</v>
      </c>
      <c r="GU28" s="25" t="s">
        <v>426</v>
      </c>
      <c r="GV28" s="25" t="s">
        <v>426</v>
      </c>
    </row>
    <row r="29" spans="2:204" ht="15" customHeight="1">
      <c r="C29" s="188"/>
      <c r="D29" s="189"/>
      <c r="E29" s="190" t="s">
        <v>332</v>
      </c>
      <c r="F29" s="180">
        <v>42004</v>
      </c>
      <c r="G29" s="180">
        <v>42369</v>
      </c>
      <c r="H29" s="180">
        <v>42735</v>
      </c>
      <c r="I29" s="180">
        <v>43100</v>
      </c>
      <c r="J29" s="180">
        <v>43465</v>
      </c>
      <c r="K29" s="180">
        <v>43830</v>
      </c>
      <c r="M29" s="25">
        <v>0</v>
      </c>
      <c r="N29" s="25">
        <v>0</v>
      </c>
      <c r="O29" s="25">
        <v>0</v>
      </c>
      <c r="P29" s="25">
        <v>0</v>
      </c>
      <c r="Q29" s="25">
        <v>-302.82508999999999</v>
      </c>
      <c r="R29" s="25">
        <v>-302.82508999999999</v>
      </c>
      <c r="S29" s="25">
        <v>-302.82508999999999</v>
      </c>
      <c r="T29" s="25">
        <v>-302.82508999999999</v>
      </c>
      <c r="U29" s="25">
        <v>-302.82508999999999</v>
      </c>
      <c r="V29" s="25">
        <v>-302.82508999999999</v>
      </c>
      <c r="W29" s="25">
        <v>-302.82508999999999</v>
      </c>
      <c r="X29" s="25">
        <v>-302.82508999999999</v>
      </c>
      <c r="Y29" s="25">
        <v>0</v>
      </c>
      <c r="Z29" s="25">
        <v>0</v>
      </c>
      <c r="AA29" s="25">
        <v>0</v>
      </c>
      <c r="AB29" s="25">
        <v>0</v>
      </c>
      <c r="AC29" s="25">
        <v>0</v>
      </c>
      <c r="AD29" s="25">
        <v>0</v>
      </c>
      <c r="AE29" s="25">
        <v>0</v>
      </c>
      <c r="AF29" s="25">
        <v>0</v>
      </c>
      <c r="AG29" s="25">
        <v>0</v>
      </c>
      <c r="AH29" s="25">
        <v>0</v>
      </c>
      <c r="AI29" s="25">
        <v>0</v>
      </c>
      <c r="AJ29" s="25">
        <v>0</v>
      </c>
      <c r="AK29" s="25">
        <v>0</v>
      </c>
      <c r="AL29" s="25">
        <v>0</v>
      </c>
      <c r="AM29" s="25">
        <v>0</v>
      </c>
      <c r="AN29" s="25">
        <v>0</v>
      </c>
      <c r="AO29" s="25">
        <v>0</v>
      </c>
      <c r="AP29" s="25">
        <v>0</v>
      </c>
      <c r="AQ29" s="25">
        <v>0</v>
      </c>
      <c r="AR29" s="25">
        <v>0</v>
      </c>
      <c r="AS29" s="25">
        <v>0</v>
      </c>
      <c r="AT29" s="25">
        <v>0</v>
      </c>
      <c r="AU29" s="25">
        <v>0</v>
      </c>
      <c r="AV29" s="25">
        <v>0</v>
      </c>
      <c r="AW29" s="25">
        <v>0</v>
      </c>
      <c r="AX29" s="25">
        <v>0</v>
      </c>
      <c r="AY29" s="25">
        <v>0</v>
      </c>
      <c r="AZ29" s="25">
        <v>0</v>
      </c>
      <c r="BA29" s="25">
        <v>-1445.6273481349008</v>
      </c>
      <c r="BB29" s="25">
        <v>-1445.6273481349008</v>
      </c>
      <c r="BC29" s="25">
        <v>-1445.6273481349008</v>
      </c>
      <c r="BD29" s="25">
        <v>-1445.6273481349008</v>
      </c>
      <c r="BE29" s="25">
        <v>-1445.6273481349008</v>
      </c>
      <c r="BF29" s="25">
        <v>-1445.6273481349008</v>
      </c>
      <c r="BG29" s="25">
        <v>-1445.6273481349008</v>
      </c>
      <c r="BH29" s="25">
        <v>-1445.6273481349008</v>
      </c>
      <c r="BI29" s="25">
        <v>0</v>
      </c>
      <c r="BJ29" s="25">
        <v>0</v>
      </c>
      <c r="BK29" s="25">
        <v>0</v>
      </c>
      <c r="BL29" s="25">
        <v>0</v>
      </c>
      <c r="BM29" s="25">
        <v>-1452.2319057886934</v>
      </c>
      <c r="BN29" s="25">
        <v>-1452.2319057886934</v>
      </c>
      <c r="BO29" s="25">
        <v>-1452.2319057886934</v>
      </c>
      <c r="BP29" s="25">
        <v>-1452.2319057886934</v>
      </c>
      <c r="BQ29" s="25">
        <v>-1452.2319057886934</v>
      </c>
      <c r="BR29" s="25">
        <v>-1452.2319057886934</v>
      </c>
      <c r="BS29" s="25">
        <v>-1452.2319057886934</v>
      </c>
      <c r="BT29" s="25">
        <v>-1452.2319057886934</v>
      </c>
      <c r="BU29" s="25">
        <v>0</v>
      </c>
      <c r="BV29" s="25">
        <v>0</v>
      </c>
      <c r="BW29" s="25">
        <v>0</v>
      </c>
      <c r="BX29" s="25">
        <v>0</v>
      </c>
      <c r="BY29" s="25">
        <v>-1536.9213637471648</v>
      </c>
      <c r="BZ29" s="25">
        <v>-1536.9213637471648</v>
      </c>
      <c r="CA29" s="25">
        <v>-1536.9213637471648</v>
      </c>
      <c r="CB29" s="25">
        <v>-1536.9213637471648</v>
      </c>
      <c r="CC29" s="25">
        <v>-1536.9213637471648</v>
      </c>
      <c r="CD29" s="25">
        <v>-1536.9213637471648</v>
      </c>
      <c r="CE29" s="25">
        <v>-1536.9213637471648</v>
      </c>
      <c r="CF29" s="25">
        <v>-1536.9213637471648</v>
      </c>
      <c r="CG29" s="25" t="s">
        <v>426</v>
      </c>
      <c r="CH29" s="25" t="s">
        <v>426</v>
      </c>
      <c r="CI29" s="25" t="s">
        <v>426</v>
      </c>
      <c r="CJ29" s="25" t="s">
        <v>426</v>
      </c>
      <c r="CK29" s="25" t="s">
        <v>426</v>
      </c>
      <c r="CL29" s="25" t="s">
        <v>426</v>
      </c>
      <c r="CM29" s="25" t="s">
        <v>426</v>
      </c>
      <c r="CN29" s="25" t="s">
        <v>426</v>
      </c>
      <c r="CO29" s="25" t="s">
        <v>426</v>
      </c>
      <c r="CP29" s="25" t="s">
        <v>426</v>
      </c>
      <c r="CQ29" s="25" t="s">
        <v>426</v>
      </c>
      <c r="CR29" s="25" t="s">
        <v>426</v>
      </c>
      <c r="CS29" s="25" t="s">
        <v>426</v>
      </c>
      <c r="CT29" s="25" t="s">
        <v>426</v>
      </c>
      <c r="CU29" s="25" t="s">
        <v>426</v>
      </c>
      <c r="CV29" s="25" t="s">
        <v>426</v>
      </c>
      <c r="CW29" s="25" t="s">
        <v>426</v>
      </c>
      <c r="CX29" s="25" t="s">
        <v>426</v>
      </c>
      <c r="CY29" s="25" t="s">
        <v>426</v>
      </c>
      <c r="CZ29" s="25" t="s">
        <v>426</v>
      </c>
      <c r="DA29" s="25" t="s">
        <v>426</v>
      </c>
      <c r="DB29" s="25" t="s">
        <v>426</v>
      </c>
      <c r="DC29" s="25" t="s">
        <v>426</v>
      </c>
      <c r="DD29" s="25" t="s">
        <v>426</v>
      </c>
      <c r="DE29" s="25" t="s">
        <v>426</v>
      </c>
      <c r="DF29" s="25" t="s">
        <v>426</v>
      </c>
      <c r="DG29" s="25" t="s">
        <v>426</v>
      </c>
      <c r="DH29" s="25" t="s">
        <v>426</v>
      </c>
      <c r="DI29" s="25" t="s">
        <v>426</v>
      </c>
      <c r="DJ29" s="25" t="s">
        <v>426</v>
      </c>
      <c r="DK29" s="25" t="s">
        <v>426</v>
      </c>
      <c r="DL29" s="25" t="s">
        <v>426</v>
      </c>
      <c r="DM29" s="25" t="s">
        <v>426</v>
      </c>
      <c r="DN29" s="25" t="s">
        <v>426</v>
      </c>
      <c r="DO29" s="25" t="s">
        <v>426</v>
      </c>
      <c r="DP29" s="25" t="s">
        <v>426</v>
      </c>
      <c r="DQ29" s="25" t="s">
        <v>426</v>
      </c>
      <c r="DR29" s="25" t="s">
        <v>426</v>
      </c>
      <c r="DS29" s="25" t="s">
        <v>426</v>
      </c>
      <c r="DT29" s="25" t="s">
        <v>426</v>
      </c>
      <c r="DU29" s="25" t="s">
        <v>426</v>
      </c>
      <c r="DV29" s="25" t="s">
        <v>426</v>
      </c>
      <c r="DW29" s="25" t="s">
        <v>426</v>
      </c>
      <c r="DX29" s="25" t="s">
        <v>426</v>
      </c>
      <c r="DY29" s="25" t="s">
        <v>426</v>
      </c>
      <c r="DZ29" s="25" t="s">
        <v>426</v>
      </c>
      <c r="EA29" s="25" t="s">
        <v>426</v>
      </c>
      <c r="EB29" s="25" t="s">
        <v>426</v>
      </c>
      <c r="EC29" s="25" t="s">
        <v>426</v>
      </c>
      <c r="ED29" s="25" t="s">
        <v>426</v>
      </c>
      <c r="EE29" s="25" t="s">
        <v>426</v>
      </c>
      <c r="EF29" s="25" t="s">
        <v>426</v>
      </c>
      <c r="EG29" s="25" t="s">
        <v>426</v>
      </c>
      <c r="EH29" s="25" t="s">
        <v>426</v>
      </c>
      <c r="EI29" s="25" t="s">
        <v>426</v>
      </c>
      <c r="EJ29" s="25" t="s">
        <v>426</v>
      </c>
      <c r="EK29" s="25" t="s">
        <v>426</v>
      </c>
      <c r="EL29" s="25" t="s">
        <v>426</v>
      </c>
      <c r="EM29" s="25" t="s">
        <v>426</v>
      </c>
      <c r="EN29" s="25" t="s">
        <v>426</v>
      </c>
      <c r="EO29" s="25" t="s">
        <v>426</v>
      </c>
      <c r="EP29" s="25" t="s">
        <v>426</v>
      </c>
      <c r="EQ29" s="25" t="s">
        <v>426</v>
      </c>
      <c r="ER29" s="25" t="s">
        <v>426</v>
      </c>
      <c r="ES29" s="25" t="s">
        <v>426</v>
      </c>
      <c r="ET29" s="25" t="s">
        <v>426</v>
      </c>
      <c r="EU29" s="25" t="s">
        <v>426</v>
      </c>
      <c r="EV29" s="25" t="s">
        <v>426</v>
      </c>
      <c r="EW29" s="25" t="s">
        <v>426</v>
      </c>
      <c r="EX29" s="25" t="s">
        <v>426</v>
      </c>
      <c r="EY29" s="25" t="s">
        <v>426</v>
      </c>
      <c r="EZ29" s="25" t="s">
        <v>426</v>
      </c>
      <c r="FA29" s="25" t="s">
        <v>426</v>
      </c>
      <c r="FB29" s="25" t="s">
        <v>426</v>
      </c>
      <c r="FC29" s="25" t="s">
        <v>426</v>
      </c>
      <c r="FD29" s="25" t="s">
        <v>426</v>
      </c>
      <c r="FE29" s="25" t="s">
        <v>426</v>
      </c>
      <c r="FF29" s="25" t="s">
        <v>426</v>
      </c>
      <c r="FG29" s="25" t="s">
        <v>426</v>
      </c>
      <c r="FH29" s="25" t="s">
        <v>426</v>
      </c>
      <c r="FI29" s="25" t="s">
        <v>426</v>
      </c>
      <c r="FJ29" s="25" t="s">
        <v>426</v>
      </c>
      <c r="FK29" s="25" t="s">
        <v>426</v>
      </c>
      <c r="FL29" s="25" t="s">
        <v>426</v>
      </c>
      <c r="FM29" s="25" t="s">
        <v>426</v>
      </c>
      <c r="FN29" s="25" t="s">
        <v>426</v>
      </c>
      <c r="FO29" s="25" t="s">
        <v>426</v>
      </c>
      <c r="FP29" s="25" t="s">
        <v>426</v>
      </c>
      <c r="FQ29" s="25" t="s">
        <v>426</v>
      </c>
      <c r="FR29" s="25" t="s">
        <v>426</v>
      </c>
      <c r="FS29" s="25" t="s">
        <v>426</v>
      </c>
      <c r="FT29" s="25" t="s">
        <v>426</v>
      </c>
      <c r="FU29" s="25" t="s">
        <v>426</v>
      </c>
      <c r="FV29" s="25" t="s">
        <v>426</v>
      </c>
      <c r="FW29" s="25" t="s">
        <v>426</v>
      </c>
      <c r="FX29" s="25" t="s">
        <v>426</v>
      </c>
      <c r="FY29" s="25" t="s">
        <v>426</v>
      </c>
      <c r="FZ29" s="25" t="s">
        <v>426</v>
      </c>
      <c r="GA29" s="25" t="s">
        <v>426</v>
      </c>
      <c r="GB29" s="25" t="s">
        <v>426</v>
      </c>
      <c r="GC29" s="25" t="s">
        <v>426</v>
      </c>
      <c r="GD29" s="25" t="s">
        <v>426</v>
      </c>
      <c r="GE29" s="25" t="s">
        <v>426</v>
      </c>
      <c r="GF29" s="25" t="s">
        <v>426</v>
      </c>
      <c r="GG29" s="25" t="s">
        <v>426</v>
      </c>
      <c r="GH29" s="25" t="s">
        <v>426</v>
      </c>
      <c r="GI29" s="25" t="s">
        <v>426</v>
      </c>
      <c r="GJ29" s="25" t="s">
        <v>426</v>
      </c>
      <c r="GK29" s="25" t="s">
        <v>426</v>
      </c>
      <c r="GL29" s="25" t="s">
        <v>426</v>
      </c>
      <c r="GM29" s="25" t="s">
        <v>426</v>
      </c>
      <c r="GN29" s="25" t="s">
        <v>426</v>
      </c>
      <c r="GO29" s="25" t="s">
        <v>426</v>
      </c>
      <c r="GP29" s="25" t="s">
        <v>426</v>
      </c>
      <c r="GQ29" s="25" t="s">
        <v>426</v>
      </c>
      <c r="GR29" s="25" t="s">
        <v>426</v>
      </c>
      <c r="GS29" s="25" t="s">
        <v>426</v>
      </c>
      <c r="GT29" s="25" t="s">
        <v>426</v>
      </c>
      <c r="GU29" s="25" t="s">
        <v>426</v>
      </c>
      <c r="GV29" s="25" t="s">
        <v>426</v>
      </c>
    </row>
    <row r="30" spans="2:204" ht="15" customHeight="1">
      <c r="C30" s="191" t="s">
        <v>344</v>
      </c>
      <c r="D30" s="192"/>
      <c r="E30" s="193"/>
      <c r="F30" s="25">
        <v>-302.82508999999999</v>
      </c>
      <c r="G30" s="25">
        <v>0</v>
      </c>
      <c r="H30" s="25">
        <v>0</v>
      </c>
      <c r="I30" s="25">
        <v>-11565.018785079206</v>
      </c>
      <c r="J30" s="25">
        <v>-11617.855246309548</v>
      </c>
      <c r="K30" s="25">
        <v>-12295.370909977319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-302.82508999999999</v>
      </c>
      <c r="Y30" s="25">
        <v>0</v>
      </c>
      <c r="Z30" s="25">
        <v>0</v>
      </c>
      <c r="AA30" s="25">
        <v>0</v>
      </c>
      <c r="AB30" s="25">
        <v>0</v>
      </c>
      <c r="AC30" s="25">
        <v>0</v>
      </c>
      <c r="AD30" s="25">
        <v>0</v>
      </c>
      <c r="AE30" s="25">
        <v>0</v>
      </c>
      <c r="AF30" s="25">
        <v>0</v>
      </c>
      <c r="AG30" s="25">
        <v>0</v>
      </c>
      <c r="AH30" s="25">
        <v>0</v>
      </c>
      <c r="AI30" s="25">
        <v>0</v>
      </c>
      <c r="AJ30" s="25">
        <v>0</v>
      </c>
      <c r="AK30" s="25">
        <v>0</v>
      </c>
      <c r="AL30" s="25">
        <v>0</v>
      </c>
      <c r="AM30" s="25">
        <v>0</v>
      </c>
      <c r="AN30" s="25">
        <v>0</v>
      </c>
      <c r="AO30" s="25">
        <v>0</v>
      </c>
      <c r="AP30" s="25">
        <v>0</v>
      </c>
      <c r="AQ30" s="25">
        <v>0</v>
      </c>
      <c r="AR30" s="25">
        <v>0</v>
      </c>
      <c r="AS30" s="25">
        <v>0</v>
      </c>
      <c r="AT30" s="25">
        <v>0</v>
      </c>
      <c r="AU30" s="25">
        <v>0</v>
      </c>
      <c r="AV30" s="25">
        <v>0</v>
      </c>
      <c r="AW30" s="25">
        <v>0</v>
      </c>
      <c r="AX30" s="25">
        <v>0</v>
      </c>
      <c r="AY30" s="25">
        <v>0</v>
      </c>
      <c r="AZ30" s="25">
        <v>0</v>
      </c>
      <c r="BA30" s="25">
        <v>-1445.6273481349008</v>
      </c>
      <c r="BB30" s="25">
        <v>-1445.6273481349008</v>
      </c>
      <c r="BC30" s="25">
        <v>-1445.6273481349008</v>
      </c>
      <c r="BD30" s="25">
        <v>-1445.6273481349008</v>
      </c>
      <c r="BE30" s="25">
        <v>-1445.6273481349008</v>
      </c>
      <c r="BF30" s="25">
        <v>-1445.6273481349008</v>
      </c>
      <c r="BG30" s="25">
        <v>-1445.6273481349008</v>
      </c>
      <c r="BH30" s="25">
        <v>-1445.6273481349008</v>
      </c>
      <c r="BI30" s="25">
        <v>0</v>
      </c>
      <c r="BJ30" s="25">
        <v>0</v>
      </c>
      <c r="BK30" s="25">
        <v>0</v>
      </c>
      <c r="BL30" s="25">
        <v>0</v>
      </c>
      <c r="BM30" s="25">
        <v>-1452.2319057886934</v>
      </c>
      <c r="BN30" s="25">
        <v>-1452.2319057886934</v>
      </c>
      <c r="BO30" s="25">
        <v>-1452.2319057886934</v>
      </c>
      <c r="BP30" s="25">
        <v>-1452.2319057886934</v>
      </c>
      <c r="BQ30" s="25">
        <v>-1452.2319057886934</v>
      </c>
      <c r="BR30" s="25">
        <v>-1452.2319057886934</v>
      </c>
      <c r="BS30" s="25">
        <v>-1452.2319057886934</v>
      </c>
      <c r="BT30" s="25">
        <v>-1452.2319057886934</v>
      </c>
      <c r="BU30" s="25">
        <v>0</v>
      </c>
      <c r="BV30" s="25">
        <v>0</v>
      </c>
      <c r="BW30" s="25">
        <v>0</v>
      </c>
      <c r="BX30" s="25">
        <v>0</v>
      </c>
      <c r="BY30" s="25">
        <v>-1536.9213637471648</v>
      </c>
      <c r="BZ30" s="25">
        <v>-1536.9213637471648</v>
      </c>
      <c r="CA30" s="25">
        <v>-1536.9213637471648</v>
      </c>
      <c r="CB30" s="25">
        <v>-1536.9213637471648</v>
      </c>
      <c r="CC30" s="25">
        <v>-1536.9213637471648</v>
      </c>
      <c r="CD30" s="25">
        <v>-1536.9213637471648</v>
      </c>
      <c r="CE30" s="25">
        <v>-1536.9213637471648</v>
      </c>
      <c r="CF30" s="25">
        <v>-1536.9213637471648</v>
      </c>
      <c r="CG30" s="25" t="s">
        <v>426</v>
      </c>
      <c r="CH30" s="25" t="s">
        <v>426</v>
      </c>
      <c r="CI30" s="25" t="s">
        <v>426</v>
      </c>
      <c r="CJ30" s="25" t="s">
        <v>426</v>
      </c>
      <c r="CK30" s="25" t="s">
        <v>426</v>
      </c>
      <c r="CL30" s="25" t="s">
        <v>426</v>
      </c>
      <c r="CM30" s="25" t="s">
        <v>426</v>
      </c>
      <c r="CN30" s="25" t="s">
        <v>426</v>
      </c>
      <c r="CO30" s="25" t="s">
        <v>426</v>
      </c>
      <c r="CP30" s="25" t="s">
        <v>426</v>
      </c>
      <c r="CQ30" s="25" t="s">
        <v>426</v>
      </c>
      <c r="CR30" s="25" t="s">
        <v>426</v>
      </c>
      <c r="CS30" s="25" t="s">
        <v>426</v>
      </c>
      <c r="CT30" s="25" t="s">
        <v>426</v>
      </c>
      <c r="CU30" s="25" t="s">
        <v>426</v>
      </c>
      <c r="CV30" s="25" t="s">
        <v>426</v>
      </c>
      <c r="CW30" s="25" t="s">
        <v>426</v>
      </c>
      <c r="CX30" s="25" t="s">
        <v>426</v>
      </c>
      <c r="CY30" s="25" t="s">
        <v>426</v>
      </c>
      <c r="CZ30" s="25" t="s">
        <v>426</v>
      </c>
      <c r="DA30" s="25" t="s">
        <v>426</v>
      </c>
      <c r="DB30" s="25" t="s">
        <v>426</v>
      </c>
      <c r="DC30" s="25" t="s">
        <v>426</v>
      </c>
      <c r="DD30" s="25" t="s">
        <v>426</v>
      </c>
      <c r="DE30" s="25" t="s">
        <v>426</v>
      </c>
      <c r="DF30" s="25" t="s">
        <v>426</v>
      </c>
      <c r="DG30" s="25" t="s">
        <v>426</v>
      </c>
      <c r="DH30" s="25" t="s">
        <v>426</v>
      </c>
      <c r="DI30" s="25" t="s">
        <v>426</v>
      </c>
      <c r="DJ30" s="25" t="s">
        <v>426</v>
      </c>
      <c r="DK30" s="25" t="s">
        <v>426</v>
      </c>
      <c r="DL30" s="25" t="s">
        <v>426</v>
      </c>
      <c r="DM30" s="25" t="s">
        <v>426</v>
      </c>
      <c r="DN30" s="25" t="s">
        <v>426</v>
      </c>
      <c r="DO30" s="25" t="s">
        <v>426</v>
      </c>
      <c r="DP30" s="25" t="s">
        <v>426</v>
      </c>
      <c r="DQ30" s="25" t="s">
        <v>426</v>
      </c>
      <c r="DR30" s="25" t="s">
        <v>426</v>
      </c>
      <c r="DS30" s="25" t="s">
        <v>426</v>
      </c>
      <c r="DT30" s="25" t="s">
        <v>426</v>
      </c>
      <c r="DU30" s="25" t="s">
        <v>426</v>
      </c>
      <c r="DV30" s="25" t="s">
        <v>426</v>
      </c>
      <c r="DW30" s="25" t="s">
        <v>426</v>
      </c>
      <c r="DX30" s="25" t="s">
        <v>426</v>
      </c>
      <c r="DY30" s="25" t="s">
        <v>426</v>
      </c>
      <c r="DZ30" s="25" t="s">
        <v>426</v>
      </c>
      <c r="EA30" s="25" t="s">
        <v>426</v>
      </c>
      <c r="EB30" s="25" t="s">
        <v>426</v>
      </c>
      <c r="EC30" s="25" t="s">
        <v>426</v>
      </c>
      <c r="ED30" s="25" t="s">
        <v>426</v>
      </c>
      <c r="EE30" s="25" t="s">
        <v>426</v>
      </c>
      <c r="EF30" s="25" t="s">
        <v>426</v>
      </c>
      <c r="EG30" s="25" t="s">
        <v>426</v>
      </c>
      <c r="EH30" s="25" t="s">
        <v>426</v>
      </c>
      <c r="EI30" s="25" t="s">
        <v>426</v>
      </c>
      <c r="EJ30" s="25" t="s">
        <v>426</v>
      </c>
      <c r="EK30" s="25" t="s">
        <v>426</v>
      </c>
      <c r="EL30" s="25" t="s">
        <v>426</v>
      </c>
      <c r="EM30" s="25" t="s">
        <v>426</v>
      </c>
      <c r="EN30" s="25" t="s">
        <v>426</v>
      </c>
      <c r="EO30" s="25" t="s">
        <v>426</v>
      </c>
      <c r="EP30" s="25" t="s">
        <v>426</v>
      </c>
      <c r="EQ30" s="25" t="s">
        <v>426</v>
      </c>
      <c r="ER30" s="25" t="s">
        <v>426</v>
      </c>
      <c r="ES30" s="25" t="s">
        <v>426</v>
      </c>
      <c r="ET30" s="25" t="s">
        <v>426</v>
      </c>
      <c r="EU30" s="25" t="s">
        <v>426</v>
      </c>
      <c r="EV30" s="25" t="s">
        <v>426</v>
      </c>
      <c r="EW30" s="25" t="s">
        <v>426</v>
      </c>
      <c r="EX30" s="25" t="s">
        <v>426</v>
      </c>
      <c r="EY30" s="25" t="s">
        <v>426</v>
      </c>
      <c r="EZ30" s="25" t="s">
        <v>426</v>
      </c>
      <c r="FA30" s="25" t="s">
        <v>426</v>
      </c>
      <c r="FB30" s="25" t="s">
        <v>426</v>
      </c>
      <c r="FC30" s="25" t="s">
        <v>426</v>
      </c>
      <c r="FD30" s="25" t="s">
        <v>426</v>
      </c>
      <c r="FE30" s="25" t="s">
        <v>426</v>
      </c>
      <c r="FF30" s="25" t="s">
        <v>426</v>
      </c>
      <c r="FG30" s="25" t="s">
        <v>426</v>
      </c>
      <c r="FH30" s="25" t="s">
        <v>426</v>
      </c>
      <c r="FI30" s="25" t="s">
        <v>426</v>
      </c>
      <c r="FJ30" s="25" t="s">
        <v>426</v>
      </c>
      <c r="FK30" s="25" t="s">
        <v>426</v>
      </c>
      <c r="FL30" s="25" t="s">
        <v>426</v>
      </c>
      <c r="FM30" s="25" t="s">
        <v>426</v>
      </c>
      <c r="FN30" s="25" t="s">
        <v>426</v>
      </c>
      <c r="FO30" s="25" t="s">
        <v>426</v>
      </c>
      <c r="FP30" s="25" t="s">
        <v>426</v>
      </c>
      <c r="FQ30" s="25" t="s">
        <v>426</v>
      </c>
      <c r="FR30" s="25" t="s">
        <v>426</v>
      </c>
      <c r="FS30" s="25" t="s">
        <v>426</v>
      </c>
      <c r="FT30" s="25" t="s">
        <v>426</v>
      </c>
      <c r="FU30" s="25" t="s">
        <v>426</v>
      </c>
      <c r="FV30" s="25" t="s">
        <v>426</v>
      </c>
      <c r="FW30" s="25" t="s">
        <v>426</v>
      </c>
      <c r="FX30" s="25" t="s">
        <v>426</v>
      </c>
      <c r="FY30" s="25" t="s">
        <v>426</v>
      </c>
      <c r="FZ30" s="25" t="s">
        <v>426</v>
      </c>
      <c r="GA30" s="25" t="s">
        <v>426</v>
      </c>
      <c r="GB30" s="25" t="s">
        <v>426</v>
      </c>
      <c r="GC30" s="25" t="s">
        <v>426</v>
      </c>
      <c r="GD30" s="25" t="s">
        <v>426</v>
      </c>
      <c r="GE30" s="25" t="s">
        <v>426</v>
      </c>
      <c r="GF30" s="25" t="s">
        <v>426</v>
      </c>
      <c r="GG30" s="25" t="s">
        <v>426</v>
      </c>
      <c r="GH30" s="25" t="s">
        <v>426</v>
      </c>
      <c r="GI30" s="25" t="s">
        <v>426</v>
      </c>
      <c r="GJ30" s="25" t="s">
        <v>426</v>
      </c>
      <c r="GK30" s="25" t="s">
        <v>426</v>
      </c>
      <c r="GL30" s="25" t="s">
        <v>426</v>
      </c>
      <c r="GM30" s="25" t="s">
        <v>426</v>
      </c>
      <c r="GN30" s="25" t="s">
        <v>426</v>
      </c>
      <c r="GO30" s="25" t="s">
        <v>426</v>
      </c>
      <c r="GP30" s="25" t="s">
        <v>426</v>
      </c>
      <c r="GQ30" s="25" t="s">
        <v>426</v>
      </c>
      <c r="GR30" s="25" t="s">
        <v>426</v>
      </c>
      <c r="GS30" s="25" t="s">
        <v>426</v>
      </c>
      <c r="GT30" s="25" t="s">
        <v>426</v>
      </c>
      <c r="GU30" s="25" t="s">
        <v>426</v>
      </c>
      <c r="GV30" s="25" t="s">
        <v>426</v>
      </c>
    </row>
    <row r="31" spans="2:204" ht="15" customHeight="1">
      <c r="C31" s="185"/>
      <c r="D31" s="186"/>
      <c r="E31" s="187" t="s">
        <v>331</v>
      </c>
      <c r="F31" s="180">
        <v>41974</v>
      </c>
      <c r="G31" s="180">
        <v>42005</v>
      </c>
      <c r="H31" s="180">
        <v>42370</v>
      </c>
      <c r="I31" s="180">
        <v>42736</v>
      </c>
      <c r="J31" s="180">
        <v>43101</v>
      </c>
      <c r="K31" s="180">
        <v>43466</v>
      </c>
      <c r="M31" s="196">
        <v>0</v>
      </c>
      <c r="N31" s="196">
        <v>0</v>
      </c>
      <c r="O31" s="196">
        <v>0</v>
      </c>
      <c r="P31" s="196">
        <v>0</v>
      </c>
      <c r="Q31" s="196">
        <v>1</v>
      </c>
      <c r="R31" s="196">
        <v>1</v>
      </c>
      <c r="S31" s="196">
        <v>1</v>
      </c>
      <c r="T31" s="196">
        <v>1</v>
      </c>
      <c r="U31" s="196">
        <v>1</v>
      </c>
      <c r="V31" s="196">
        <v>1</v>
      </c>
      <c r="W31" s="196">
        <v>1</v>
      </c>
      <c r="X31" s="196">
        <v>1</v>
      </c>
      <c r="Y31" s="196">
        <v>0</v>
      </c>
      <c r="Z31" s="196">
        <v>0</v>
      </c>
      <c r="AA31" s="196">
        <v>0</v>
      </c>
      <c r="AB31" s="196">
        <v>0</v>
      </c>
      <c r="AC31" s="196">
        <v>1</v>
      </c>
      <c r="AD31" s="196">
        <v>1</v>
      </c>
      <c r="AE31" s="196">
        <v>1</v>
      </c>
      <c r="AF31" s="196">
        <v>1</v>
      </c>
      <c r="AG31" s="196">
        <v>1</v>
      </c>
      <c r="AH31" s="196">
        <v>1</v>
      </c>
      <c r="AI31" s="196">
        <v>1</v>
      </c>
      <c r="AJ31" s="196">
        <v>1</v>
      </c>
      <c r="AK31" s="196">
        <v>0</v>
      </c>
      <c r="AL31" s="196">
        <v>0</v>
      </c>
      <c r="AM31" s="196">
        <v>0</v>
      </c>
      <c r="AN31" s="196">
        <v>0</v>
      </c>
      <c r="AO31" s="196">
        <v>1</v>
      </c>
      <c r="AP31" s="196">
        <v>1</v>
      </c>
      <c r="AQ31" s="196">
        <v>1</v>
      </c>
      <c r="AR31" s="196">
        <v>1</v>
      </c>
      <c r="AS31" s="196">
        <v>1</v>
      </c>
      <c r="AT31" s="196">
        <v>1</v>
      </c>
      <c r="AU31" s="196">
        <v>1</v>
      </c>
      <c r="AV31" s="196">
        <v>1</v>
      </c>
      <c r="AW31" s="196">
        <v>0</v>
      </c>
      <c r="AX31" s="196">
        <v>0</v>
      </c>
      <c r="AY31" s="196">
        <v>0</v>
      </c>
      <c r="AZ31" s="196">
        <v>0</v>
      </c>
      <c r="BA31" s="196">
        <v>1</v>
      </c>
      <c r="BB31" s="196">
        <v>1</v>
      </c>
      <c r="BC31" s="196">
        <v>1</v>
      </c>
      <c r="BD31" s="196">
        <v>1</v>
      </c>
      <c r="BE31" s="196">
        <v>1</v>
      </c>
      <c r="BF31" s="196">
        <v>1</v>
      </c>
      <c r="BG31" s="196">
        <v>1</v>
      </c>
      <c r="BH31" s="196">
        <v>1</v>
      </c>
      <c r="BI31" s="196">
        <v>0</v>
      </c>
      <c r="BJ31" s="196">
        <v>0</v>
      </c>
      <c r="BK31" s="196">
        <v>0</v>
      </c>
      <c r="BL31" s="196">
        <v>0</v>
      </c>
      <c r="BM31" s="196">
        <v>1</v>
      </c>
      <c r="BN31" s="196">
        <v>1</v>
      </c>
      <c r="BO31" s="196">
        <v>1</v>
      </c>
      <c r="BP31" s="196">
        <v>1</v>
      </c>
      <c r="BQ31" s="196">
        <v>1</v>
      </c>
      <c r="BR31" s="196">
        <v>1</v>
      </c>
      <c r="BS31" s="196">
        <v>1</v>
      </c>
      <c r="BT31" s="196">
        <v>1</v>
      </c>
      <c r="BU31" s="196">
        <v>0</v>
      </c>
      <c r="BV31" s="196">
        <v>0</v>
      </c>
      <c r="BW31" s="196">
        <v>0</v>
      </c>
      <c r="BX31" s="196">
        <v>0</v>
      </c>
      <c r="BY31" s="196">
        <v>1</v>
      </c>
      <c r="BZ31" s="196">
        <v>1</v>
      </c>
      <c r="CA31" s="196">
        <v>1</v>
      </c>
      <c r="CB31" s="196">
        <v>1</v>
      </c>
      <c r="CC31" s="196">
        <v>1</v>
      </c>
      <c r="CD31" s="196">
        <v>1</v>
      </c>
      <c r="CE31" s="196">
        <v>1</v>
      </c>
      <c r="CF31" s="196">
        <v>1</v>
      </c>
      <c r="CG31" s="196" t="s">
        <v>426</v>
      </c>
      <c r="CH31" s="196" t="s">
        <v>426</v>
      </c>
      <c r="CI31" s="196" t="s">
        <v>426</v>
      </c>
      <c r="CJ31" s="196" t="s">
        <v>426</v>
      </c>
      <c r="CK31" s="196" t="s">
        <v>426</v>
      </c>
      <c r="CL31" s="196" t="s">
        <v>426</v>
      </c>
      <c r="CM31" s="196" t="s">
        <v>426</v>
      </c>
      <c r="CN31" s="196" t="s">
        <v>426</v>
      </c>
      <c r="CO31" s="196" t="s">
        <v>426</v>
      </c>
      <c r="CP31" s="196" t="s">
        <v>426</v>
      </c>
      <c r="CQ31" s="196" t="s">
        <v>426</v>
      </c>
      <c r="CR31" s="196" t="s">
        <v>426</v>
      </c>
      <c r="CS31" s="196" t="s">
        <v>426</v>
      </c>
      <c r="CT31" s="196" t="s">
        <v>426</v>
      </c>
      <c r="CU31" s="196" t="s">
        <v>426</v>
      </c>
      <c r="CV31" s="196" t="s">
        <v>426</v>
      </c>
      <c r="CW31" s="196" t="s">
        <v>426</v>
      </c>
      <c r="CX31" s="196" t="s">
        <v>426</v>
      </c>
      <c r="CY31" s="196" t="s">
        <v>426</v>
      </c>
      <c r="CZ31" s="196" t="s">
        <v>426</v>
      </c>
      <c r="DA31" s="196" t="s">
        <v>426</v>
      </c>
      <c r="DB31" s="196" t="s">
        <v>426</v>
      </c>
      <c r="DC31" s="196" t="s">
        <v>426</v>
      </c>
      <c r="DD31" s="196" t="s">
        <v>426</v>
      </c>
      <c r="DE31" s="196" t="s">
        <v>426</v>
      </c>
      <c r="DF31" s="196" t="s">
        <v>426</v>
      </c>
      <c r="DG31" s="196" t="s">
        <v>426</v>
      </c>
      <c r="DH31" s="196" t="s">
        <v>426</v>
      </c>
      <c r="DI31" s="196" t="s">
        <v>426</v>
      </c>
      <c r="DJ31" s="196" t="s">
        <v>426</v>
      </c>
      <c r="DK31" s="196" t="s">
        <v>426</v>
      </c>
      <c r="DL31" s="196" t="s">
        <v>426</v>
      </c>
      <c r="DM31" s="196" t="s">
        <v>426</v>
      </c>
      <c r="DN31" s="196" t="s">
        <v>426</v>
      </c>
      <c r="DO31" s="196" t="s">
        <v>426</v>
      </c>
      <c r="DP31" s="196" t="s">
        <v>426</v>
      </c>
      <c r="DQ31" s="196" t="s">
        <v>426</v>
      </c>
      <c r="DR31" s="196" t="s">
        <v>426</v>
      </c>
      <c r="DS31" s="196" t="s">
        <v>426</v>
      </c>
      <c r="DT31" s="196" t="s">
        <v>426</v>
      </c>
      <c r="DU31" s="196" t="s">
        <v>426</v>
      </c>
      <c r="DV31" s="196" t="s">
        <v>426</v>
      </c>
      <c r="DW31" s="196" t="s">
        <v>426</v>
      </c>
      <c r="DX31" s="196" t="s">
        <v>426</v>
      </c>
      <c r="DY31" s="196" t="s">
        <v>426</v>
      </c>
      <c r="DZ31" s="196" t="s">
        <v>426</v>
      </c>
      <c r="EA31" s="196" t="s">
        <v>426</v>
      </c>
      <c r="EB31" s="196" t="s">
        <v>426</v>
      </c>
      <c r="EC31" s="196" t="s">
        <v>426</v>
      </c>
      <c r="ED31" s="196" t="s">
        <v>426</v>
      </c>
      <c r="EE31" s="196" t="s">
        <v>426</v>
      </c>
      <c r="EF31" s="196" t="s">
        <v>426</v>
      </c>
      <c r="EG31" s="196" t="s">
        <v>426</v>
      </c>
      <c r="EH31" s="196" t="s">
        <v>426</v>
      </c>
      <c r="EI31" s="196" t="s">
        <v>426</v>
      </c>
      <c r="EJ31" s="196" t="s">
        <v>426</v>
      </c>
      <c r="EK31" s="196" t="s">
        <v>426</v>
      </c>
      <c r="EL31" s="196" t="s">
        <v>426</v>
      </c>
      <c r="EM31" s="196" t="s">
        <v>426</v>
      </c>
      <c r="EN31" s="196" t="s">
        <v>426</v>
      </c>
      <c r="EO31" s="196" t="s">
        <v>426</v>
      </c>
      <c r="EP31" s="196" t="s">
        <v>426</v>
      </c>
      <c r="EQ31" s="196" t="s">
        <v>426</v>
      </c>
      <c r="ER31" s="196" t="s">
        <v>426</v>
      </c>
      <c r="ES31" s="196" t="s">
        <v>426</v>
      </c>
      <c r="ET31" s="196" t="s">
        <v>426</v>
      </c>
      <c r="EU31" s="196" t="s">
        <v>426</v>
      </c>
      <c r="EV31" s="196" t="s">
        <v>426</v>
      </c>
      <c r="EW31" s="196" t="s">
        <v>426</v>
      </c>
      <c r="EX31" s="196" t="s">
        <v>426</v>
      </c>
      <c r="EY31" s="196" t="s">
        <v>426</v>
      </c>
      <c r="EZ31" s="196" t="s">
        <v>426</v>
      </c>
      <c r="FA31" s="196" t="s">
        <v>426</v>
      </c>
      <c r="FB31" s="196" t="s">
        <v>426</v>
      </c>
      <c r="FC31" s="196" t="s">
        <v>426</v>
      </c>
      <c r="FD31" s="196" t="s">
        <v>426</v>
      </c>
      <c r="FE31" s="196" t="s">
        <v>426</v>
      </c>
      <c r="FF31" s="196" t="s">
        <v>426</v>
      </c>
      <c r="FG31" s="196" t="s">
        <v>426</v>
      </c>
      <c r="FH31" s="196" t="s">
        <v>426</v>
      </c>
      <c r="FI31" s="196" t="s">
        <v>426</v>
      </c>
      <c r="FJ31" s="196" t="s">
        <v>426</v>
      </c>
      <c r="FK31" s="196" t="s">
        <v>426</v>
      </c>
      <c r="FL31" s="196" t="s">
        <v>426</v>
      </c>
      <c r="FM31" s="196" t="s">
        <v>426</v>
      </c>
      <c r="FN31" s="196" t="s">
        <v>426</v>
      </c>
      <c r="FO31" s="196" t="s">
        <v>426</v>
      </c>
      <c r="FP31" s="196" t="s">
        <v>426</v>
      </c>
      <c r="FQ31" s="196" t="s">
        <v>426</v>
      </c>
      <c r="FR31" s="196" t="s">
        <v>426</v>
      </c>
      <c r="FS31" s="196" t="s">
        <v>426</v>
      </c>
      <c r="FT31" s="196" t="s">
        <v>426</v>
      </c>
      <c r="FU31" s="196" t="s">
        <v>426</v>
      </c>
      <c r="FV31" s="196" t="s">
        <v>426</v>
      </c>
      <c r="FW31" s="196" t="s">
        <v>426</v>
      </c>
      <c r="FX31" s="196" t="s">
        <v>426</v>
      </c>
      <c r="FY31" s="196" t="s">
        <v>426</v>
      </c>
      <c r="FZ31" s="196" t="s">
        <v>426</v>
      </c>
      <c r="GA31" s="196" t="s">
        <v>426</v>
      </c>
      <c r="GB31" s="196" t="s">
        <v>426</v>
      </c>
      <c r="GC31" s="196" t="s">
        <v>426</v>
      </c>
      <c r="GD31" s="196" t="s">
        <v>426</v>
      </c>
      <c r="GE31" s="196" t="s">
        <v>426</v>
      </c>
      <c r="GF31" s="196" t="s">
        <v>426</v>
      </c>
      <c r="GG31" s="196" t="s">
        <v>426</v>
      </c>
      <c r="GH31" s="196" t="s">
        <v>426</v>
      </c>
      <c r="GI31" s="196" t="s">
        <v>426</v>
      </c>
      <c r="GJ31" s="196" t="s">
        <v>426</v>
      </c>
      <c r="GK31" s="196" t="s">
        <v>426</v>
      </c>
      <c r="GL31" s="196" t="s">
        <v>426</v>
      </c>
      <c r="GM31" s="196" t="s">
        <v>426</v>
      </c>
      <c r="GN31" s="196" t="s">
        <v>426</v>
      </c>
      <c r="GO31" s="196" t="s">
        <v>426</v>
      </c>
      <c r="GP31" s="196" t="s">
        <v>426</v>
      </c>
      <c r="GQ31" s="196" t="s">
        <v>426</v>
      </c>
      <c r="GR31" s="196" t="s">
        <v>426</v>
      </c>
      <c r="GS31" s="196" t="s">
        <v>426</v>
      </c>
      <c r="GT31" s="196" t="s">
        <v>426</v>
      </c>
      <c r="GU31" s="196" t="s">
        <v>426</v>
      </c>
      <c r="GV31" s="196" t="s">
        <v>426</v>
      </c>
    </row>
    <row r="32" spans="2:204" ht="15" customHeight="1">
      <c r="C32" s="188"/>
      <c r="D32" s="189"/>
      <c r="E32" s="190" t="s">
        <v>332</v>
      </c>
      <c r="F32" s="180">
        <v>42004</v>
      </c>
      <c r="G32" s="180">
        <v>42369</v>
      </c>
      <c r="H32" s="180">
        <v>42735</v>
      </c>
      <c r="I32" s="180">
        <v>43100</v>
      </c>
      <c r="J32" s="180">
        <v>43465</v>
      </c>
      <c r="K32" s="180">
        <v>43830</v>
      </c>
      <c r="M32" s="196">
        <v>0</v>
      </c>
      <c r="N32" s="196">
        <v>0</v>
      </c>
      <c r="O32" s="196">
        <v>0</v>
      </c>
      <c r="P32" s="196">
        <v>0</v>
      </c>
      <c r="Q32" s="196">
        <v>0</v>
      </c>
      <c r="R32" s="196">
        <v>0</v>
      </c>
      <c r="S32" s="196">
        <v>0</v>
      </c>
      <c r="T32" s="196">
        <v>0</v>
      </c>
      <c r="U32" s="196">
        <v>0</v>
      </c>
      <c r="V32" s="196">
        <v>0</v>
      </c>
      <c r="W32" s="196">
        <v>0</v>
      </c>
      <c r="X32" s="196">
        <v>1</v>
      </c>
      <c r="Y32" s="196">
        <v>1</v>
      </c>
      <c r="Z32" s="196">
        <v>1</v>
      </c>
      <c r="AA32" s="196">
        <v>1</v>
      </c>
      <c r="AB32" s="196">
        <v>1</v>
      </c>
      <c r="AC32" s="196">
        <v>1</v>
      </c>
      <c r="AD32" s="196">
        <v>1</v>
      </c>
      <c r="AE32" s="196">
        <v>1</v>
      </c>
      <c r="AF32" s="196">
        <v>1</v>
      </c>
      <c r="AG32" s="196">
        <v>1</v>
      </c>
      <c r="AH32" s="196">
        <v>1</v>
      </c>
      <c r="AI32" s="196">
        <v>1</v>
      </c>
      <c r="AJ32" s="196">
        <v>1</v>
      </c>
      <c r="AK32" s="196">
        <v>1</v>
      </c>
      <c r="AL32" s="196">
        <v>1</v>
      </c>
      <c r="AM32" s="196">
        <v>1</v>
      </c>
      <c r="AN32" s="196">
        <v>1</v>
      </c>
      <c r="AO32" s="196">
        <v>1</v>
      </c>
      <c r="AP32" s="196">
        <v>1</v>
      </c>
      <c r="AQ32" s="196">
        <v>1</v>
      </c>
      <c r="AR32" s="196">
        <v>1</v>
      </c>
      <c r="AS32" s="196">
        <v>1</v>
      </c>
      <c r="AT32" s="196">
        <v>1</v>
      </c>
      <c r="AU32" s="196">
        <v>1</v>
      </c>
      <c r="AV32" s="196">
        <v>1</v>
      </c>
      <c r="AW32" s="196">
        <v>1</v>
      </c>
      <c r="AX32" s="196">
        <v>1</v>
      </c>
      <c r="AY32" s="196">
        <v>1</v>
      </c>
      <c r="AZ32" s="196">
        <v>1</v>
      </c>
      <c r="BA32" s="196">
        <v>1</v>
      </c>
      <c r="BB32" s="196">
        <v>1</v>
      </c>
      <c r="BC32" s="196">
        <v>1</v>
      </c>
      <c r="BD32" s="196">
        <v>1</v>
      </c>
      <c r="BE32" s="196">
        <v>1</v>
      </c>
      <c r="BF32" s="196">
        <v>1</v>
      </c>
      <c r="BG32" s="196">
        <v>1</v>
      </c>
      <c r="BH32" s="196">
        <v>1</v>
      </c>
      <c r="BI32" s="196">
        <v>1</v>
      </c>
      <c r="BJ32" s="196">
        <v>1</v>
      </c>
      <c r="BK32" s="196">
        <v>1</v>
      </c>
      <c r="BL32" s="196">
        <v>1</v>
      </c>
      <c r="BM32" s="196">
        <v>1</v>
      </c>
      <c r="BN32" s="196">
        <v>1</v>
      </c>
      <c r="BO32" s="196">
        <v>1</v>
      </c>
      <c r="BP32" s="196">
        <v>1</v>
      </c>
      <c r="BQ32" s="196">
        <v>1</v>
      </c>
      <c r="BR32" s="196">
        <v>1</v>
      </c>
      <c r="BS32" s="196">
        <v>1</v>
      </c>
      <c r="BT32" s="196">
        <v>1</v>
      </c>
      <c r="BU32" s="196">
        <v>1</v>
      </c>
      <c r="BV32" s="196">
        <v>1</v>
      </c>
      <c r="BW32" s="196">
        <v>1</v>
      </c>
      <c r="BX32" s="196">
        <v>1</v>
      </c>
      <c r="BY32" s="196">
        <v>1</v>
      </c>
      <c r="BZ32" s="196">
        <v>1</v>
      </c>
      <c r="CA32" s="196">
        <v>1</v>
      </c>
      <c r="CB32" s="196">
        <v>1</v>
      </c>
      <c r="CC32" s="196">
        <v>1</v>
      </c>
      <c r="CD32" s="196">
        <v>1</v>
      </c>
      <c r="CE32" s="196">
        <v>1</v>
      </c>
      <c r="CF32" s="196">
        <v>1</v>
      </c>
      <c r="CG32" s="196" t="s">
        <v>426</v>
      </c>
      <c r="CH32" s="196" t="s">
        <v>426</v>
      </c>
      <c r="CI32" s="196" t="s">
        <v>426</v>
      </c>
      <c r="CJ32" s="196" t="s">
        <v>426</v>
      </c>
      <c r="CK32" s="196" t="s">
        <v>426</v>
      </c>
      <c r="CL32" s="196" t="s">
        <v>426</v>
      </c>
      <c r="CM32" s="196" t="s">
        <v>426</v>
      </c>
      <c r="CN32" s="196" t="s">
        <v>426</v>
      </c>
      <c r="CO32" s="196" t="s">
        <v>426</v>
      </c>
      <c r="CP32" s="196" t="s">
        <v>426</v>
      </c>
      <c r="CQ32" s="196" t="s">
        <v>426</v>
      </c>
      <c r="CR32" s="196" t="s">
        <v>426</v>
      </c>
      <c r="CS32" s="196" t="s">
        <v>426</v>
      </c>
      <c r="CT32" s="196" t="s">
        <v>426</v>
      </c>
      <c r="CU32" s="196" t="s">
        <v>426</v>
      </c>
      <c r="CV32" s="196" t="s">
        <v>426</v>
      </c>
      <c r="CW32" s="196" t="s">
        <v>426</v>
      </c>
      <c r="CX32" s="196" t="s">
        <v>426</v>
      </c>
      <c r="CY32" s="196" t="s">
        <v>426</v>
      </c>
      <c r="CZ32" s="196" t="s">
        <v>426</v>
      </c>
      <c r="DA32" s="196" t="s">
        <v>426</v>
      </c>
      <c r="DB32" s="196" t="s">
        <v>426</v>
      </c>
      <c r="DC32" s="196" t="s">
        <v>426</v>
      </c>
      <c r="DD32" s="196" t="s">
        <v>426</v>
      </c>
      <c r="DE32" s="196" t="s">
        <v>426</v>
      </c>
      <c r="DF32" s="196" t="s">
        <v>426</v>
      </c>
      <c r="DG32" s="196" t="s">
        <v>426</v>
      </c>
      <c r="DH32" s="196" t="s">
        <v>426</v>
      </c>
      <c r="DI32" s="196" t="s">
        <v>426</v>
      </c>
      <c r="DJ32" s="196" t="s">
        <v>426</v>
      </c>
      <c r="DK32" s="196" t="s">
        <v>426</v>
      </c>
      <c r="DL32" s="196" t="s">
        <v>426</v>
      </c>
      <c r="DM32" s="196" t="s">
        <v>426</v>
      </c>
      <c r="DN32" s="196" t="s">
        <v>426</v>
      </c>
      <c r="DO32" s="196" t="s">
        <v>426</v>
      </c>
      <c r="DP32" s="196" t="s">
        <v>426</v>
      </c>
      <c r="DQ32" s="196" t="s">
        <v>426</v>
      </c>
      <c r="DR32" s="196" t="s">
        <v>426</v>
      </c>
      <c r="DS32" s="196" t="s">
        <v>426</v>
      </c>
      <c r="DT32" s="196" t="s">
        <v>426</v>
      </c>
      <c r="DU32" s="196" t="s">
        <v>426</v>
      </c>
      <c r="DV32" s="196" t="s">
        <v>426</v>
      </c>
      <c r="DW32" s="196" t="s">
        <v>426</v>
      </c>
      <c r="DX32" s="196" t="s">
        <v>426</v>
      </c>
      <c r="DY32" s="196" t="s">
        <v>426</v>
      </c>
      <c r="DZ32" s="196" t="s">
        <v>426</v>
      </c>
      <c r="EA32" s="196" t="s">
        <v>426</v>
      </c>
      <c r="EB32" s="196" t="s">
        <v>426</v>
      </c>
      <c r="EC32" s="196" t="s">
        <v>426</v>
      </c>
      <c r="ED32" s="196" t="s">
        <v>426</v>
      </c>
      <c r="EE32" s="196" t="s">
        <v>426</v>
      </c>
      <c r="EF32" s="196" t="s">
        <v>426</v>
      </c>
      <c r="EG32" s="196" t="s">
        <v>426</v>
      </c>
      <c r="EH32" s="196" t="s">
        <v>426</v>
      </c>
      <c r="EI32" s="196" t="s">
        <v>426</v>
      </c>
      <c r="EJ32" s="196" t="s">
        <v>426</v>
      </c>
      <c r="EK32" s="196" t="s">
        <v>426</v>
      </c>
      <c r="EL32" s="196" t="s">
        <v>426</v>
      </c>
      <c r="EM32" s="196" t="s">
        <v>426</v>
      </c>
      <c r="EN32" s="196" t="s">
        <v>426</v>
      </c>
      <c r="EO32" s="196" t="s">
        <v>426</v>
      </c>
      <c r="EP32" s="196" t="s">
        <v>426</v>
      </c>
      <c r="EQ32" s="196" t="s">
        <v>426</v>
      </c>
      <c r="ER32" s="196" t="s">
        <v>426</v>
      </c>
      <c r="ES32" s="196" t="s">
        <v>426</v>
      </c>
      <c r="ET32" s="196" t="s">
        <v>426</v>
      </c>
      <c r="EU32" s="196" t="s">
        <v>426</v>
      </c>
      <c r="EV32" s="196" t="s">
        <v>426</v>
      </c>
      <c r="EW32" s="196" t="s">
        <v>426</v>
      </c>
      <c r="EX32" s="196" t="s">
        <v>426</v>
      </c>
      <c r="EY32" s="196" t="s">
        <v>426</v>
      </c>
      <c r="EZ32" s="196" t="s">
        <v>426</v>
      </c>
      <c r="FA32" s="196" t="s">
        <v>426</v>
      </c>
      <c r="FB32" s="196" t="s">
        <v>426</v>
      </c>
      <c r="FC32" s="196" t="s">
        <v>426</v>
      </c>
      <c r="FD32" s="196" t="s">
        <v>426</v>
      </c>
      <c r="FE32" s="196" t="s">
        <v>426</v>
      </c>
      <c r="FF32" s="196" t="s">
        <v>426</v>
      </c>
      <c r="FG32" s="196" t="s">
        <v>426</v>
      </c>
      <c r="FH32" s="196" t="s">
        <v>426</v>
      </c>
      <c r="FI32" s="196" t="s">
        <v>426</v>
      </c>
      <c r="FJ32" s="196" t="s">
        <v>426</v>
      </c>
      <c r="FK32" s="196" t="s">
        <v>426</v>
      </c>
      <c r="FL32" s="196" t="s">
        <v>426</v>
      </c>
      <c r="FM32" s="196" t="s">
        <v>426</v>
      </c>
      <c r="FN32" s="196" t="s">
        <v>426</v>
      </c>
      <c r="FO32" s="196" t="s">
        <v>426</v>
      </c>
      <c r="FP32" s="196" t="s">
        <v>426</v>
      </c>
      <c r="FQ32" s="196" t="s">
        <v>426</v>
      </c>
      <c r="FR32" s="196" t="s">
        <v>426</v>
      </c>
      <c r="FS32" s="196" t="s">
        <v>426</v>
      </c>
      <c r="FT32" s="196" t="s">
        <v>426</v>
      </c>
      <c r="FU32" s="196" t="s">
        <v>426</v>
      </c>
      <c r="FV32" s="196" t="s">
        <v>426</v>
      </c>
      <c r="FW32" s="196" t="s">
        <v>426</v>
      </c>
      <c r="FX32" s="196" t="s">
        <v>426</v>
      </c>
      <c r="FY32" s="196" t="s">
        <v>426</v>
      </c>
      <c r="FZ32" s="196" t="s">
        <v>426</v>
      </c>
      <c r="GA32" s="196" t="s">
        <v>426</v>
      </c>
      <c r="GB32" s="196" t="s">
        <v>426</v>
      </c>
      <c r="GC32" s="196" t="s">
        <v>426</v>
      </c>
      <c r="GD32" s="196" t="s">
        <v>426</v>
      </c>
      <c r="GE32" s="196" t="s">
        <v>426</v>
      </c>
      <c r="GF32" s="196" t="s">
        <v>426</v>
      </c>
      <c r="GG32" s="196" t="s">
        <v>426</v>
      </c>
      <c r="GH32" s="196" t="s">
        <v>426</v>
      </c>
      <c r="GI32" s="196" t="s">
        <v>426</v>
      </c>
      <c r="GJ32" s="196" t="s">
        <v>426</v>
      </c>
      <c r="GK32" s="196" t="s">
        <v>426</v>
      </c>
      <c r="GL32" s="196" t="s">
        <v>426</v>
      </c>
      <c r="GM32" s="196" t="s">
        <v>426</v>
      </c>
      <c r="GN32" s="196" t="s">
        <v>426</v>
      </c>
      <c r="GO32" s="196" t="s">
        <v>426</v>
      </c>
      <c r="GP32" s="196" t="s">
        <v>426</v>
      </c>
      <c r="GQ32" s="196" t="s">
        <v>426</v>
      </c>
      <c r="GR32" s="196" t="s">
        <v>426</v>
      </c>
      <c r="GS32" s="196" t="s">
        <v>426</v>
      </c>
      <c r="GT32" s="196" t="s">
        <v>426</v>
      </c>
      <c r="GU32" s="196" t="s">
        <v>426</v>
      </c>
      <c r="GV32" s="196" t="s">
        <v>426</v>
      </c>
    </row>
    <row r="33" spans="3:204" ht="15" customHeight="1">
      <c r="F33" s="281"/>
      <c r="L33" s="199"/>
    </row>
    <row r="34" spans="3:204" ht="15" customHeight="1">
      <c r="C34" s="177" t="s">
        <v>341</v>
      </c>
      <c r="D34" s="171"/>
      <c r="E34" s="175"/>
      <c r="F34" s="25">
        <v>8444.2959601771636</v>
      </c>
      <c r="G34" s="25">
        <v>13379.952218376347</v>
      </c>
      <c r="H34" s="25">
        <v>17347.528177618809</v>
      </c>
      <c r="I34" s="25">
        <v>20813.36384005093</v>
      </c>
      <c r="J34" s="25">
        <v>24037.773735154304</v>
      </c>
      <c r="K34" s="319">
        <v>27329.393796157729</v>
      </c>
      <c r="L34" s="321">
        <v>1</v>
      </c>
      <c r="M34" s="25" t="s">
        <v>426</v>
      </c>
      <c r="N34" s="25" t="s">
        <v>426</v>
      </c>
      <c r="O34" s="25" t="s">
        <v>426</v>
      </c>
      <c r="P34" s="25" t="s">
        <v>426</v>
      </c>
      <c r="Q34" s="25" t="s">
        <v>426</v>
      </c>
      <c r="R34" s="25" t="s">
        <v>426</v>
      </c>
      <c r="S34" s="25" t="s">
        <v>426</v>
      </c>
      <c r="T34" s="25" t="s">
        <v>426</v>
      </c>
      <c r="U34" s="25" t="s">
        <v>426</v>
      </c>
      <c r="V34" s="25" t="s">
        <v>426</v>
      </c>
      <c r="W34" s="25" t="s">
        <v>426</v>
      </c>
      <c r="X34" s="25" t="s">
        <v>426</v>
      </c>
      <c r="Y34" s="25" t="s">
        <v>426</v>
      </c>
      <c r="Z34" s="25" t="s">
        <v>426</v>
      </c>
      <c r="AA34" s="25" t="s">
        <v>426</v>
      </c>
      <c r="AB34" s="25" t="s">
        <v>426</v>
      </c>
      <c r="AC34" s="25" t="s">
        <v>426</v>
      </c>
      <c r="AD34" s="25" t="s">
        <v>426</v>
      </c>
      <c r="AE34" s="25" t="s">
        <v>426</v>
      </c>
      <c r="AF34" s="25" t="s">
        <v>426</v>
      </c>
      <c r="AG34" s="25" t="s">
        <v>426</v>
      </c>
      <c r="AH34" s="25" t="s">
        <v>426</v>
      </c>
      <c r="AI34" s="25" t="s">
        <v>426</v>
      </c>
      <c r="AJ34" s="25" t="s">
        <v>426</v>
      </c>
      <c r="AK34" s="25" t="s">
        <v>426</v>
      </c>
      <c r="AL34" s="25" t="s">
        <v>426</v>
      </c>
      <c r="AM34" s="25" t="s">
        <v>426</v>
      </c>
      <c r="AN34" s="25" t="s">
        <v>426</v>
      </c>
      <c r="AO34" s="25" t="s">
        <v>426</v>
      </c>
      <c r="AP34" s="25" t="s">
        <v>426</v>
      </c>
      <c r="AQ34" s="25" t="s">
        <v>426</v>
      </c>
      <c r="AR34" s="25" t="s">
        <v>426</v>
      </c>
      <c r="AS34" s="25" t="s">
        <v>426</v>
      </c>
      <c r="AT34" s="25" t="s">
        <v>426</v>
      </c>
      <c r="AU34" s="25" t="s">
        <v>426</v>
      </c>
      <c r="AV34" s="25" t="s">
        <v>426</v>
      </c>
      <c r="AW34" s="25" t="s">
        <v>426</v>
      </c>
      <c r="AX34" s="25" t="s">
        <v>426</v>
      </c>
      <c r="AY34" s="25" t="s">
        <v>426</v>
      </c>
      <c r="AZ34" s="25" t="s">
        <v>426</v>
      </c>
      <c r="BA34" s="25" t="s">
        <v>426</v>
      </c>
      <c r="BB34" s="25" t="s">
        <v>426</v>
      </c>
      <c r="BC34" s="25" t="s">
        <v>426</v>
      </c>
      <c r="BD34" s="25" t="s">
        <v>426</v>
      </c>
      <c r="BE34" s="25" t="s">
        <v>426</v>
      </c>
      <c r="BF34" s="25" t="s">
        <v>426</v>
      </c>
      <c r="BG34" s="25" t="s">
        <v>426</v>
      </c>
      <c r="BH34" s="25" t="s">
        <v>426</v>
      </c>
      <c r="BI34" s="25" t="s">
        <v>426</v>
      </c>
      <c r="BJ34" s="25" t="s">
        <v>426</v>
      </c>
      <c r="BK34" s="25" t="s">
        <v>426</v>
      </c>
      <c r="BL34" s="25" t="s">
        <v>426</v>
      </c>
      <c r="BM34" s="25" t="s">
        <v>426</v>
      </c>
      <c r="BN34" s="25" t="s">
        <v>426</v>
      </c>
      <c r="BO34" s="25" t="s">
        <v>426</v>
      </c>
      <c r="BP34" s="25" t="s">
        <v>426</v>
      </c>
      <c r="BQ34" s="25" t="s">
        <v>426</v>
      </c>
      <c r="BR34" s="25" t="s">
        <v>426</v>
      </c>
      <c r="BS34" s="25" t="s">
        <v>426</v>
      </c>
      <c r="BT34" s="25" t="s">
        <v>426</v>
      </c>
      <c r="BU34" s="25" t="s">
        <v>426</v>
      </c>
      <c r="BV34" s="25" t="s">
        <v>426</v>
      </c>
      <c r="BW34" s="25" t="s">
        <v>426</v>
      </c>
      <c r="BX34" s="25" t="s">
        <v>426</v>
      </c>
      <c r="BY34" s="25" t="s">
        <v>426</v>
      </c>
      <c r="BZ34" s="25" t="s">
        <v>426</v>
      </c>
      <c r="CA34" s="25" t="s">
        <v>426</v>
      </c>
      <c r="CB34" s="25" t="s">
        <v>426</v>
      </c>
      <c r="CC34" s="25" t="s">
        <v>426</v>
      </c>
      <c r="CD34" s="25" t="s">
        <v>426</v>
      </c>
      <c r="CE34" s="25" t="s">
        <v>426</v>
      </c>
      <c r="CF34" s="25" t="s">
        <v>426</v>
      </c>
      <c r="CG34" s="25" t="s">
        <v>426</v>
      </c>
      <c r="CH34" s="25" t="s">
        <v>426</v>
      </c>
      <c r="CI34" s="25" t="s">
        <v>426</v>
      </c>
      <c r="CJ34" s="25" t="s">
        <v>426</v>
      </c>
      <c r="CK34" s="25" t="s">
        <v>426</v>
      </c>
      <c r="CL34" s="25" t="s">
        <v>426</v>
      </c>
      <c r="CM34" s="25" t="s">
        <v>426</v>
      </c>
      <c r="CN34" s="25" t="s">
        <v>426</v>
      </c>
      <c r="CO34" s="25" t="s">
        <v>426</v>
      </c>
      <c r="CP34" s="25" t="s">
        <v>426</v>
      </c>
      <c r="CQ34" s="25" t="s">
        <v>426</v>
      </c>
      <c r="CR34" s="25" t="s">
        <v>426</v>
      </c>
      <c r="CS34" s="25" t="s">
        <v>426</v>
      </c>
      <c r="CT34" s="25" t="s">
        <v>426</v>
      </c>
      <c r="CU34" s="25" t="s">
        <v>426</v>
      </c>
      <c r="CV34" s="25" t="s">
        <v>426</v>
      </c>
      <c r="CW34" s="25" t="s">
        <v>426</v>
      </c>
      <c r="CX34" s="25" t="s">
        <v>426</v>
      </c>
      <c r="CY34" s="25" t="s">
        <v>426</v>
      </c>
      <c r="CZ34" s="25" t="s">
        <v>426</v>
      </c>
      <c r="DA34" s="25" t="s">
        <v>426</v>
      </c>
      <c r="DB34" s="25" t="s">
        <v>426</v>
      </c>
      <c r="DC34" s="25" t="s">
        <v>426</v>
      </c>
      <c r="DD34" s="25" t="s">
        <v>426</v>
      </c>
      <c r="DE34" s="25" t="s">
        <v>426</v>
      </c>
      <c r="DF34" s="25" t="s">
        <v>426</v>
      </c>
      <c r="DG34" s="25" t="s">
        <v>426</v>
      </c>
      <c r="DH34" s="25" t="s">
        <v>426</v>
      </c>
      <c r="DI34" s="25" t="s">
        <v>426</v>
      </c>
      <c r="DJ34" s="25" t="s">
        <v>426</v>
      </c>
      <c r="DK34" s="25" t="s">
        <v>426</v>
      </c>
      <c r="DL34" s="25" t="s">
        <v>426</v>
      </c>
      <c r="DM34" s="25" t="s">
        <v>426</v>
      </c>
      <c r="DN34" s="25" t="s">
        <v>426</v>
      </c>
      <c r="DO34" s="25" t="s">
        <v>426</v>
      </c>
      <c r="DP34" s="25" t="s">
        <v>426</v>
      </c>
      <c r="DQ34" s="25" t="s">
        <v>426</v>
      </c>
      <c r="DR34" s="25" t="s">
        <v>426</v>
      </c>
      <c r="DS34" s="25" t="s">
        <v>426</v>
      </c>
      <c r="DT34" s="25" t="s">
        <v>426</v>
      </c>
      <c r="DU34" s="25" t="s">
        <v>426</v>
      </c>
      <c r="DV34" s="25" t="s">
        <v>426</v>
      </c>
      <c r="DW34" s="25" t="s">
        <v>426</v>
      </c>
      <c r="DX34" s="25" t="s">
        <v>426</v>
      </c>
      <c r="DY34" s="25" t="s">
        <v>426</v>
      </c>
      <c r="DZ34" s="25" t="s">
        <v>426</v>
      </c>
      <c r="EA34" s="25" t="s">
        <v>426</v>
      </c>
      <c r="EB34" s="25" t="s">
        <v>426</v>
      </c>
      <c r="EC34" s="25" t="s">
        <v>426</v>
      </c>
      <c r="ED34" s="25" t="s">
        <v>426</v>
      </c>
      <c r="EE34" s="25" t="s">
        <v>426</v>
      </c>
      <c r="EF34" s="25" t="s">
        <v>426</v>
      </c>
      <c r="EG34" s="25" t="s">
        <v>426</v>
      </c>
      <c r="EH34" s="25" t="s">
        <v>426</v>
      </c>
      <c r="EI34" s="25" t="s">
        <v>426</v>
      </c>
      <c r="EJ34" s="25" t="s">
        <v>426</v>
      </c>
      <c r="EK34" s="25" t="s">
        <v>426</v>
      </c>
      <c r="EL34" s="25" t="s">
        <v>426</v>
      </c>
      <c r="EM34" s="25" t="s">
        <v>426</v>
      </c>
      <c r="EN34" s="25" t="s">
        <v>426</v>
      </c>
      <c r="EO34" s="25" t="s">
        <v>426</v>
      </c>
      <c r="EP34" s="25" t="s">
        <v>426</v>
      </c>
      <c r="EQ34" s="25" t="s">
        <v>426</v>
      </c>
      <c r="ER34" s="25" t="s">
        <v>426</v>
      </c>
      <c r="ES34" s="25" t="s">
        <v>426</v>
      </c>
      <c r="ET34" s="25" t="s">
        <v>426</v>
      </c>
      <c r="EU34" s="25" t="s">
        <v>426</v>
      </c>
      <c r="EV34" s="25" t="s">
        <v>426</v>
      </c>
      <c r="EW34" s="25" t="s">
        <v>426</v>
      </c>
      <c r="EX34" s="25" t="s">
        <v>426</v>
      </c>
      <c r="EY34" s="25" t="s">
        <v>426</v>
      </c>
      <c r="EZ34" s="25" t="s">
        <v>426</v>
      </c>
      <c r="FA34" s="25" t="s">
        <v>426</v>
      </c>
      <c r="FB34" s="25" t="s">
        <v>426</v>
      </c>
      <c r="FC34" s="25" t="s">
        <v>426</v>
      </c>
      <c r="FD34" s="25" t="s">
        <v>426</v>
      </c>
      <c r="FE34" s="25" t="s">
        <v>426</v>
      </c>
      <c r="FF34" s="25" t="s">
        <v>426</v>
      </c>
      <c r="FG34" s="25" t="s">
        <v>426</v>
      </c>
      <c r="FH34" s="25" t="s">
        <v>426</v>
      </c>
      <c r="FI34" s="25" t="s">
        <v>426</v>
      </c>
      <c r="FJ34" s="25" t="s">
        <v>426</v>
      </c>
      <c r="FK34" s="25" t="s">
        <v>426</v>
      </c>
      <c r="FL34" s="25" t="s">
        <v>426</v>
      </c>
      <c r="FM34" s="25" t="s">
        <v>426</v>
      </c>
      <c r="FN34" s="25" t="s">
        <v>426</v>
      </c>
      <c r="FO34" s="25" t="s">
        <v>426</v>
      </c>
      <c r="FP34" s="25" t="s">
        <v>426</v>
      </c>
      <c r="FQ34" s="25" t="s">
        <v>426</v>
      </c>
      <c r="FR34" s="25" t="s">
        <v>426</v>
      </c>
      <c r="FS34" s="25" t="s">
        <v>426</v>
      </c>
      <c r="FT34" s="25" t="s">
        <v>426</v>
      </c>
      <c r="FU34" s="25" t="s">
        <v>426</v>
      </c>
      <c r="FV34" s="25" t="s">
        <v>426</v>
      </c>
      <c r="FW34" s="25" t="s">
        <v>426</v>
      </c>
      <c r="FX34" s="25" t="s">
        <v>426</v>
      </c>
      <c r="FY34" s="25" t="s">
        <v>426</v>
      </c>
      <c r="FZ34" s="25" t="s">
        <v>426</v>
      </c>
      <c r="GA34" s="25" t="s">
        <v>426</v>
      </c>
      <c r="GB34" s="25" t="s">
        <v>426</v>
      </c>
      <c r="GC34" s="25" t="s">
        <v>426</v>
      </c>
      <c r="GD34" s="25" t="s">
        <v>426</v>
      </c>
      <c r="GE34" s="25" t="s">
        <v>426</v>
      </c>
      <c r="GF34" s="25" t="s">
        <v>426</v>
      </c>
      <c r="GG34" s="25" t="s">
        <v>426</v>
      </c>
      <c r="GH34" s="25" t="s">
        <v>426</v>
      </c>
      <c r="GI34" s="25" t="s">
        <v>426</v>
      </c>
      <c r="GJ34" s="25" t="s">
        <v>426</v>
      </c>
      <c r="GK34" s="25" t="s">
        <v>426</v>
      </c>
      <c r="GL34" s="25" t="s">
        <v>426</v>
      </c>
      <c r="GM34" s="25" t="s">
        <v>426</v>
      </c>
      <c r="GN34" s="25" t="s">
        <v>426</v>
      </c>
      <c r="GO34" s="25" t="s">
        <v>426</v>
      </c>
      <c r="GP34" s="25" t="s">
        <v>426</v>
      </c>
      <c r="GQ34" s="25" t="s">
        <v>426</v>
      </c>
      <c r="GR34" s="25" t="s">
        <v>426</v>
      </c>
      <c r="GS34" s="25" t="s">
        <v>426</v>
      </c>
      <c r="GT34" s="25" t="s">
        <v>426</v>
      </c>
      <c r="GU34" s="25" t="s">
        <v>426</v>
      </c>
      <c r="GV34" s="25" t="s">
        <v>426</v>
      </c>
    </row>
    <row r="35" spans="3:204" ht="15" customHeight="1">
      <c r="C35" s="177" t="s">
        <v>334</v>
      </c>
      <c r="D35" s="171"/>
      <c r="E35" s="175"/>
      <c r="F35" s="25">
        <v>5888.1575200000007</v>
      </c>
      <c r="G35" s="25">
        <v>6840.831000118108</v>
      </c>
      <c r="H35" s="25">
        <v>11734.733465643287</v>
      </c>
      <c r="I35" s="25">
        <v>16025.002857871325</v>
      </c>
      <c r="J35" s="25">
        <v>19658.085285906887</v>
      </c>
      <c r="K35" s="319">
        <v>22962.970436786516</v>
      </c>
      <c r="L35" s="321">
        <v>2</v>
      </c>
      <c r="M35" s="25" t="s">
        <v>426</v>
      </c>
      <c r="N35" s="25" t="s">
        <v>426</v>
      </c>
      <c r="O35" s="25" t="s">
        <v>426</v>
      </c>
      <c r="P35" s="25" t="s">
        <v>426</v>
      </c>
      <c r="Q35" s="25" t="s">
        <v>426</v>
      </c>
      <c r="R35" s="25" t="s">
        <v>426</v>
      </c>
      <c r="S35" s="25" t="s">
        <v>426</v>
      </c>
      <c r="T35" s="25" t="s">
        <v>426</v>
      </c>
      <c r="U35" s="25" t="s">
        <v>426</v>
      </c>
      <c r="V35" s="25" t="s">
        <v>426</v>
      </c>
      <c r="W35" s="25" t="s">
        <v>426</v>
      </c>
      <c r="X35" s="25" t="s">
        <v>426</v>
      </c>
      <c r="Y35" s="25" t="s">
        <v>426</v>
      </c>
      <c r="Z35" s="25" t="s">
        <v>426</v>
      </c>
      <c r="AA35" s="25" t="s">
        <v>426</v>
      </c>
      <c r="AB35" s="25" t="s">
        <v>426</v>
      </c>
      <c r="AC35" s="25" t="s">
        <v>426</v>
      </c>
      <c r="AD35" s="25" t="s">
        <v>426</v>
      </c>
      <c r="AE35" s="25" t="s">
        <v>426</v>
      </c>
      <c r="AF35" s="25" t="s">
        <v>426</v>
      </c>
      <c r="AG35" s="25" t="s">
        <v>426</v>
      </c>
      <c r="AH35" s="25" t="s">
        <v>426</v>
      </c>
      <c r="AI35" s="25" t="s">
        <v>426</v>
      </c>
      <c r="AJ35" s="25" t="s">
        <v>426</v>
      </c>
      <c r="AK35" s="25" t="s">
        <v>426</v>
      </c>
      <c r="AL35" s="25" t="s">
        <v>426</v>
      </c>
      <c r="AM35" s="25" t="s">
        <v>426</v>
      </c>
      <c r="AN35" s="25" t="s">
        <v>426</v>
      </c>
      <c r="AO35" s="25" t="s">
        <v>426</v>
      </c>
      <c r="AP35" s="25" t="s">
        <v>426</v>
      </c>
      <c r="AQ35" s="25" t="s">
        <v>426</v>
      </c>
      <c r="AR35" s="25" t="s">
        <v>426</v>
      </c>
      <c r="AS35" s="25" t="s">
        <v>426</v>
      </c>
      <c r="AT35" s="25" t="s">
        <v>426</v>
      </c>
      <c r="AU35" s="25" t="s">
        <v>426</v>
      </c>
      <c r="AV35" s="25" t="s">
        <v>426</v>
      </c>
      <c r="AW35" s="25" t="s">
        <v>426</v>
      </c>
      <c r="AX35" s="25" t="s">
        <v>426</v>
      </c>
      <c r="AY35" s="25" t="s">
        <v>426</v>
      </c>
      <c r="AZ35" s="25" t="s">
        <v>426</v>
      </c>
      <c r="BA35" s="25" t="s">
        <v>426</v>
      </c>
      <c r="BB35" s="25" t="s">
        <v>426</v>
      </c>
      <c r="BC35" s="25" t="s">
        <v>426</v>
      </c>
      <c r="BD35" s="25" t="s">
        <v>426</v>
      </c>
      <c r="BE35" s="25" t="s">
        <v>426</v>
      </c>
      <c r="BF35" s="25" t="s">
        <v>426</v>
      </c>
      <c r="BG35" s="25" t="s">
        <v>426</v>
      </c>
      <c r="BH35" s="25" t="s">
        <v>426</v>
      </c>
      <c r="BI35" s="25" t="s">
        <v>426</v>
      </c>
      <c r="BJ35" s="25" t="s">
        <v>426</v>
      </c>
      <c r="BK35" s="25" t="s">
        <v>426</v>
      </c>
      <c r="BL35" s="25" t="s">
        <v>426</v>
      </c>
      <c r="BM35" s="25" t="s">
        <v>426</v>
      </c>
      <c r="BN35" s="25" t="s">
        <v>426</v>
      </c>
      <c r="BO35" s="25" t="s">
        <v>426</v>
      </c>
      <c r="BP35" s="25" t="s">
        <v>426</v>
      </c>
      <c r="BQ35" s="25" t="s">
        <v>426</v>
      </c>
      <c r="BR35" s="25" t="s">
        <v>426</v>
      </c>
      <c r="BS35" s="25" t="s">
        <v>426</v>
      </c>
      <c r="BT35" s="25" t="s">
        <v>426</v>
      </c>
      <c r="BU35" s="25" t="s">
        <v>426</v>
      </c>
      <c r="BV35" s="25" t="s">
        <v>426</v>
      </c>
      <c r="BW35" s="25" t="s">
        <v>426</v>
      </c>
      <c r="BX35" s="25" t="s">
        <v>426</v>
      </c>
      <c r="BY35" s="25" t="s">
        <v>426</v>
      </c>
      <c r="BZ35" s="25" t="s">
        <v>426</v>
      </c>
      <c r="CA35" s="25" t="s">
        <v>426</v>
      </c>
      <c r="CB35" s="25" t="s">
        <v>426</v>
      </c>
      <c r="CC35" s="25" t="s">
        <v>426</v>
      </c>
      <c r="CD35" s="25" t="s">
        <v>426</v>
      </c>
      <c r="CE35" s="25" t="s">
        <v>426</v>
      </c>
      <c r="CF35" s="25" t="s">
        <v>426</v>
      </c>
      <c r="CG35" s="25" t="s">
        <v>426</v>
      </c>
      <c r="CH35" s="25" t="s">
        <v>426</v>
      </c>
      <c r="CI35" s="25" t="s">
        <v>426</v>
      </c>
      <c r="CJ35" s="25" t="s">
        <v>426</v>
      </c>
      <c r="CK35" s="25" t="s">
        <v>426</v>
      </c>
      <c r="CL35" s="25" t="s">
        <v>426</v>
      </c>
      <c r="CM35" s="25" t="s">
        <v>426</v>
      </c>
      <c r="CN35" s="25" t="s">
        <v>426</v>
      </c>
      <c r="CO35" s="25" t="s">
        <v>426</v>
      </c>
      <c r="CP35" s="25" t="s">
        <v>426</v>
      </c>
      <c r="CQ35" s="25" t="s">
        <v>426</v>
      </c>
      <c r="CR35" s="25" t="s">
        <v>426</v>
      </c>
      <c r="CS35" s="25" t="s">
        <v>426</v>
      </c>
      <c r="CT35" s="25" t="s">
        <v>426</v>
      </c>
      <c r="CU35" s="25" t="s">
        <v>426</v>
      </c>
      <c r="CV35" s="25" t="s">
        <v>426</v>
      </c>
      <c r="CW35" s="25" t="s">
        <v>426</v>
      </c>
      <c r="CX35" s="25" t="s">
        <v>426</v>
      </c>
      <c r="CY35" s="25" t="s">
        <v>426</v>
      </c>
      <c r="CZ35" s="25" t="s">
        <v>426</v>
      </c>
      <c r="DA35" s="25" t="s">
        <v>426</v>
      </c>
      <c r="DB35" s="25" t="s">
        <v>426</v>
      </c>
      <c r="DC35" s="25" t="s">
        <v>426</v>
      </c>
      <c r="DD35" s="25" t="s">
        <v>426</v>
      </c>
      <c r="DE35" s="25" t="s">
        <v>426</v>
      </c>
      <c r="DF35" s="25" t="s">
        <v>426</v>
      </c>
      <c r="DG35" s="25" t="s">
        <v>426</v>
      </c>
      <c r="DH35" s="25" t="s">
        <v>426</v>
      </c>
      <c r="DI35" s="25" t="s">
        <v>426</v>
      </c>
      <c r="DJ35" s="25" t="s">
        <v>426</v>
      </c>
      <c r="DK35" s="25" t="s">
        <v>426</v>
      </c>
      <c r="DL35" s="25" t="s">
        <v>426</v>
      </c>
      <c r="DM35" s="25" t="s">
        <v>426</v>
      </c>
      <c r="DN35" s="25" t="s">
        <v>426</v>
      </c>
      <c r="DO35" s="25" t="s">
        <v>426</v>
      </c>
      <c r="DP35" s="25" t="s">
        <v>426</v>
      </c>
      <c r="DQ35" s="25" t="s">
        <v>426</v>
      </c>
      <c r="DR35" s="25" t="s">
        <v>426</v>
      </c>
      <c r="DS35" s="25" t="s">
        <v>426</v>
      </c>
      <c r="DT35" s="25" t="s">
        <v>426</v>
      </c>
      <c r="DU35" s="25" t="s">
        <v>426</v>
      </c>
      <c r="DV35" s="25" t="s">
        <v>426</v>
      </c>
      <c r="DW35" s="25" t="s">
        <v>426</v>
      </c>
      <c r="DX35" s="25" t="s">
        <v>426</v>
      </c>
      <c r="DY35" s="25" t="s">
        <v>426</v>
      </c>
      <c r="DZ35" s="25" t="s">
        <v>426</v>
      </c>
      <c r="EA35" s="25" t="s">
        <v>426</v>
      </c>
      <c r="EB35" s="25" t="s">
        <v>426</v>
      </c>
      <c r="EC35" s="25" t="s">
        <v>426</v>
      </c>
      <c r="ED35" s="25" t="s">
        <v>426</v>
      </c>
      <c r="EE35" s="25" t="s">
        <v>426</v>
      </c>
      <c r="EF35" s="25" t="s">
        <v>426</v>
      </c>
      <c r="EG35" s="25" t="s">
        <v>426</v>
      </c>
      <c r="EH35" s="25" t="s">
        <v>426</v>
      </c>
      <c r="EI35" s="25" t="s">
        <v>426</v>
      </c>
      <c r="EJ35" s="25" t="s">
        <v>426</v>
      </c>
      <c r="EK35" s="25" t="s">
        <v>426</v>
      </c>
      <c r="EL35" s="25" t="s">
        <v>426</v>
      </c>
      <c r="EM35" s="25" t="s">
        <v>426</v>
      </c>
      <c r="EN35" s="25" t="s">
        <v>426</v>
      </c>
      <c r="EO35" s="25" t="s">
        <v>426</v>
      </c>
      <c r="EP35" s="25" t="s">
        <v>426</v>
      </c>
      <c r="EQ35" s="25" t="s">
        <v>426</v>
      </c>
      <c r="ER35" s="25" t="s">
        <v>426</v>
      </c>
      <c r="ES35" s="25" t="s">
        <v>426</v>
      </c>
      <c r="ET35" s="25" t="s">
        <v>426</v>
      </c>
      <c r="EU35" s="25" t="s">
        <v>426</v>
      </c>
      <c r="EV35" s="25" t="s">
        <v>426</v>
      </c>
      <c r="EW35" s="25" t="s">
        <v>426</v>
      </c>
      <c r="EX35" s="25" t="s">
        <v>426</v>
      </c>
      <c r="EY35" s="25" t="s">
        <v>426</v>
      </c>
      <c r="EZ35" s="25" t="s">
        <v>426</v>
      </c>
      <c r="FA35" s="25" t="s">
        <v>426</v>
      </c>
      <c r="FB35" s="25" t="s">
        <v>426</v>
      </c>
      <c r="FC35" s="25" t="s">
        <v>426</v>
      </c>
      <c r="FD35" s="25" t="s">
        <v>426</v>
      </c>
      <c r="FE35" s="25" t="s">
        <v>426</v>
      </c>
      <c r="FF35" s="25" t="s">
        <v>426</v>
      </c>
      <c r="FG35" s="25" t="s">
        <v>426</v>
      </c>
      <c r="FH35" s="25" t="s">
        <v>426</v>
      </c>
      <c r="FI35" s="25" t="s">
        <v>426</v>
      </c>
      <c r="FJ35" s="25" t="s">
        <v>426</v>
      </c>
      <c r="FK35" s="25" t="s">
        <v>426</v>
      </c>
      <c r="FL35" s="25" t="s">
        <v>426</v>
      </c>
      <c r="FM35" s="25" t="s">
        <v>426</v>
      </c>
      <c r="FN35" s="25" t="s">
        <v>426</v>
      </c>
      <c r="FO35" s="25" t="s">
        <v>426</v>
      </c>
      <c r="FP35" s="25" t="s">
        <v>426</v>
      </c>
      <c r="FQ35" s="25" t="s">
        <v>426</v>
      </c>
      <c r="FR35" s="25" t="s">
        <v>426</v>
      </c>
      <c r="FS35" s="25" t="s">
        <v>426</v>
      </c>
      <c r="FT35" s="25" t="s">
        <v>426</v>
      </c>
      <c r="FU35" s="25" t="s">
        <v>426</v>
      </c>
      <c r="FV35" s="25" t="s">
        <v>426</v>
      </c>
      <c r="FW35" s="25" t="s">
        <v>426</v>
      </c>
      <c r="FX35" s="25" t="s">
        <v>426</v>
      </c>
      <c r="FY35" s="25" t="s">
        <v>426</v>
      </c>
      <c r="FZ35" s="25" t="s">
        <v>426</v>
      </c>
      <c r="GA35" s="25" t="s">
        <v>426</v>
      </c>
      <c r="GB35" s="25" t="s">
        <v>426</v>
      </c>
      <c r="GC35" s="25" t="s">
        <v>426</v>
      </c>
      <c r="GD35" s="25" t="s">
        <v>426</v>
      </c>
      <c r="GE35" s="25" t="s">
        <v>426</v>
      </c>
      <c r="GF35" s="25" t="s">
        <v>426</v>
      </c>
      <c r="GG35" s="25" t="s">
        <v>426</v>
      </c>
      <c r="GH35" s="25" t="s">
        <v>426</v>
      </c>
      <c r="GI35" s="25" t="s">
        <v>426</v>
      </c>
      <c r="GJ35" s="25" t="s">
        <v>426</v>
      </c>
      <c r="GK35" s="25" t="s">
        <v>426</v>
      </c>
      <c r="GL35" s="25" t="s">
        <v>426</v>
      </c>
      <c r="GM35" s="25" t="s">
        <v>426</v>
      </c>
      <c r="GN35" s="25" t="s">
        <v>426</v>
      </c>
      <c r="GO35" s="25" t="s">
        <v>426</v>
      </c>
      <c r="GP35" s="25" t="s">
        <v>426</v>
      </c>
      <c r="GQ35" s="25" t="s">
        <v>426</v>
      </c>
      <c r="GR35" s="25" t="s">
        <v>426</v>
      </c>
      <c r="GS35" s="25" t="s">
        <v>426</v>
      </c>
      <c r="GT35" s="25" t="s">
        <v>426</v>
      </c>
      <c r="GU35" s="25" t="s">
        <v>426</v>
      </c>
      <c r="GV35" s="25" t="s">
        <v>426</v>
      </c>
    </row>
    <row r="36" spans="3:204" ht="15" customHeight="1">
      <c r="C36" s="177" t="s">
        <v>335</v>
      </c>
      <c r="D36" s="171"/>
      <c r="E36" s="175"/>
      <c r="F36" s="222">
        <v>0</v>
      </c>
      <c r="G36" s="222">
        <v>0</v>
      </c>
      <c r="H36" s="222">
        <v>0</v>
      </c>
      <c r="I36" s="222">
        <v>0</v>
      </c>
      <c r="J36" s="222">
        <v>0</v>
      </c>
      <c r="K36" s="320">
        <v>0</v>
      </c>
      <c r="L36" s="321">
        <v>3</v>
      </c>
      <c r="M36" s="25" t="s">
        <v>426</v>
      </c>
      <c r="N36" s="25" t="s">
        <v>426</v>
      </c>
      <c r="O36" s="25" t="s">
        <v>426</v>
      </c>
      <c r="P36" s="25" t="s">
        <v>426</v>
      </c>
      <c r="Q36" s="25" t="s">
        <v>426</v>
      </c>
      <c r="R36" s="25" t="s">
        <v>426</v>
      </c>
      <c r="S36" s="25" t="s">
        <v>426</v>
      </c>
      <c r="T36" s="25" t="s">
        <v>426</v>
      </c>
      <c r="U36" s="25" t="s">
        <v>426</v>
      </c>
      <c r="V36" s="25" t="s">
        <v>426</v>
      </c>
      <c r="W36" s="25" t="s">
        <v>426</v>
      </c>
      <c r="X36" s="25" t="s">
        <v>426</v>
      </c>
      <c r="Y36" s="25" t="s">
        <v>426</v>
      </c>
      <c r="Z36" s="25" t="s">
        <v>426</v>
      </c>
      <c r="AA36" s="25" t="s">
        <v>426</v>
      </c>
      <c r="AB36" s="25" t="s">
        <v>426</v>
      </c>
      <c r="AC36" s="25" t="s">
        <v>426</v>
      </c>
      <c r="AD36" s="25" t="s">
        <v>426</v>
      </c>
      <c r="AE36" s="25" t="s">
        <v>426</v>
      </c>
      <c r="AF36" s="25" t="s">
        <v>426</v>
      </c>
      <c r="AG36" s="25" t="s">
        <v>426</v>
      </c>
      <c r="AH36" s="25" t="s">
        <v>426</v>
      </c>
      <c r="AI36" s="25" t="s">
        <v>426</v>
      </c>
      <c r="AJ36" s="25" t="s">
        <v>426</v>
      </c>
      <c r="AK36" s="25" t="s">
        <v>426</v>
      </c>
      <c r="AL36" s="25" t="s">
        <v>426</v>
      </c>
      <c r="AM36" s="25" t="s">
        <v>426</v>
      </c>
      <c r="AN36" s="25" t="s">
        <v>426</v>
      </c>
      <c r="AO36" s="25" t="s">
        <v>426</v>
      </c>
      <c r="AP36" s="25" t="s">
        <v>426</v>
      </c>
      <c r="AQ36" s="25" t="s">
        <v>426</v>
      </c>
      <c r="AR36" s="25" t="s">
        <v>426</v>
      </c>
      <c r="AS36" s="25" t="s">
        <v>426</v>
      </c>
      <c r="AT36" s="25" t="s">
        <v>426</v>
      </c>
      <c r="AU36" s="25" t="s">
        <v>426</v>
      </c>
      <c r="AV36" s="25" t="s">
        <v>426</v>
      </c>
      <c r="AW36" s="25" t="s">
        <v>426</v>
      </c>
      <c r="AX36" s="25" t="s">
        <v>426</v>
      </c>
      <c r="AY36" s="25" t="s">
        <v>426</v>
      </c>
      <c r="AZ36" s="25" t="s">
        <v>426</v>
      </c>
      <c r="BA36" s="25" t="s">
        <v>426</v>
      </c>
      <c r="BB36" s="25" t="s">
        <v>426</v>
      </c>
      <c r="BC36" s="25" t="s">
        <v>426</v>
      </c>
      <c r="BD36" s="25" t="s">
        <v>426</v>
      </c>
      <c r="BE36" s="25" t="s">
        <v>426</v>
      </c>
      <c r="BF36" s="25" t="s">
        <v>426</v>
      </c>
      <c r="BG36" s="25" t="s">
        <v>426</v>
      </c>
      <c r="BH36" s="25" t="s">
        <v>426</v>
      </c>
      <c r="BI36" s="25" t="s">
        <v>426</v>
      </c>
      <c r="BJ36" s="25" t="s">
        <v>426</v>
      </c>
      <c r="BK36" s="25" t="s">
        <v>426</v>
      </c>
      <c r="BL36" s="25" t="s">
        <v>426</v>
      </c>
      <c r="BM36" s="25" t="s">
        <v>426</v>
      </c>
      <c r="BN36" s="25" t="s">
        <v>426</v>
      </c>
      <c r="BO36" s="25" t="s">
        <v>426</v>
      </c>
      <c r="BP36" s="25" t="s">
        <v>426</v>
      </c>
      <c r="BQ36" s="25" t="s">
        <v>426</v>
      </c>
      <c r="BR36" s="25" t="s">
        <v>426</v>
      </c>
      <c r="BS36" s="25" t="s">
        <v>426</v>
      </c>
      <c r="BT36" s="25" t="s">
        <v>426</v>
      </c>
      <c r="BU36" s="25" t="s">
        <v>426</v>
      </c>
      <c r="BV36" s="25" t="s">
        <v>426</v>
      </c>
      <c r="BW36" s="25" t="s">
        <v>426</v>
      </c>
      <c r="BX36" s="25" t="s">
        <v>426</v>
      </c>
      <c r="BY36" s="25" t="s">
        <v>426</v>
      </c>
      <c r="BZ36" s="25" t="s">
        <v>426</v>
      </c>
      <c r="CA36" s="25" t="s">
        <v>426</v>
      </c>
      <c r="CB36" s="25" t="s">
        <v>426</v>
      </c>
      <c r="CC36" s="25" t="s">
        <v>426</v>
      </c>
      <c r="CD36" s="25" t="s">
        <v>426</v>
      </c>
      <c r="CE36" s="25" t="s">
        <v>426</v>
      </c>
      <c r="CF36" s="25" t="s">
        <v>426</v>
      </c>
      <c r="CG36" s="25" t="s">
        <v>426</v>
      </c>
      <c r="CH36" s="25" t="s">
        <v>426</v>
      </c>
      <c r="CI36" s="25" t="s">
        <v>426</v>
      </c>
      <c r="CJ36" s="25" t="s">
        <v>426</v>
      </c>
      <c r="CK36" s="25" t="s">
        <v>426</v>
      </c>
      <c r="CL36" s="25" t="s">
        <v>426</v>
      </c>
      <c r="CM36" s="25" t="s">
        <v>426</v>
      </c>
      <c r="CN36" s="25" t="s">
        <v>426</v>
      </c>
      <c r="CO36" s="25" t="s">
        <v>426</v>
      </c>
      <c r="CP36" s="25" t="s">
        <v>426</v>
      </c>
      <c r="CQ36" s="25" t="s">
        <v>426</v>
      </c>
      <c r="CR36" s="25" t="s">
        <v>426</v>
      </c>
      <c r="CS36" s="25" t="s">
        <v>426</v>
      </c>
      <c r="CT36" s="25" t="s">
        <v>426</v>
      </c>
      <c r="CU36" s="25" t="s">
        <v>426</v>
      </c>
      <c r="CV36" s="25" t="s">
        <v>426</v>
      </c>
      <c r="CW36" s="25" t="s">
        <v>426</v>
      </c>
      <c r="CX36" s="25" t="s">
        <v>426</v>
      </c>
      <c r="CY36" s="25" t="s">
        <v>426</v>
      </c>
      <c r="CZ36" s="25" t="s">
        <v>426</v>
      </c>
      <c r="DA36" s="25" t="s">
        <v>426</v>
      </c>
      <c r="DB36" s="25" t="s">
        <v>426</v>
      </c>
      <c r="DC36" s="25" t="s">
        <v>426</v>
      </c>
      <c r="DD36" s="25" t="s">
        <v>426</v>
      </c>
      <c r="DE36" s="25" t="s">
        <v>426</v>
      </c>
      <c r="DF36" s="25" t="s">
        <v>426</v>
      </c>
      <c r="DG36" s="25" t="s">
        <v>426</v>
      </c>
      <c r="DH36" s="25" t="s">
        <v>426</v>
      </c>
      <c r="DI36" s="25" t="s">
        <v>426</v>
      </c>
      <c r="DJ36" s="25" t="s">
        <v>426</v>
      </c>
      <c r="DK36" s="25" t="s">
        <v>426</v>
      </c>
      <c r="DL36" s="25" t="s">
        <v>426</v>
      </c>
      <c r="DM36" s="25" t="s">
        <v>426</v>
      </c>
      <c r="DN36" s="25" t="s">
        <v>426</v>
      </c>
      <c r="DO36" s="25" t="s">
        <v>426</v>
      </c>
      <c r="DP36" s="25" t="s">
        <v>426</v>
      </c>
      <c r="DQ36" s="25" t="s">
        <v>426</v>
      </c>
      <c r="DR36" s="25" t="s">
        <v>426</v>
      </c>
      <c r="DS36" s="25" t="s">
        <v>426</v>
      </c>
      <c r="DT36" s="25" t="s">
        <v>426</v>
      </c>
      <c r="DU36" s="25" t="s">
        <v>426</v>
      </c>
      <c r="DV36" s="25" t="s">
        <v>426</v>
      </c>
      <c r="DW36" s="25" t="s">
        <v>426</v>
      </c>
      <c r="DX36" s="25" t="s">
        <v>426</v>
      </c>
      <c r="DY36" s="25" t="s">
        <v>426</v>
      </c>
      <c r="DZ36" s="25" t="s">
        <v>426</v>
      </c>
      <c r="EA36" s="25" t="s">
        <v>426</v>
      </c>
      <c r="EB36" s="25" t="s">
        <v>426</v>
      </c>
      <c r="EC36" s="25" t="s">
        <v>426</v>
      </c>
      <c r="ED36" s="25" t="s">
        <v>426</v>
      </c>
      <c r="EE36" s="25" t="s">
        <v>426</v>
      </c>
      <c r="EF36" s="25" t="s">
        <v>426</v>
      </c>
      <c r="EG36" s="25" t="s">
        <v>426</v>
      </c>
      <c r="EH36" s="25" t="s">
        <v>426</v>
      </c>
      <c r="EI36" s="25" t="s">
        <v>426</v>
      </c>
      <c r="EJ36" s="25" t="s">
        <v>426</v>
      </c>
      <c r="EK36" s="25" t="s">
        <v>426</v>
      </c>
      <c r="EL36" s="25" t="s">
        <v>426</v>
      </c>
      <c r="EM36" s="25" t="s">
        <v>426</v>
      </c>
      <c r="EN36" s="25" t="s">
        <v>426</v>
      </c>
      <c r="EO36" s="25" t="s">
        <v>426</v>
      </c>
      <c r="EP36" s="25" t="s">
        <v>426</v>
      </c>
      <c r="EQ36" s="25" t="s">
        <v>426</v>
      </c>
      <c r="ER36" s="25" t="s">
        <v>426</v>
      </c>
      <c r="ES36" s="25" t="s">
        <v>426</v>
      </c>
      <c r="ET36" s="25" t="s">
        <v>426</v>
      </c>
      <c r="EU36" s="25" t="s">
        <v>426</v>
      </c>
      <c r="EV36" s="25" t="s">
        <v>426</v>
      </c>
      <c r="EW36" s="25" t="s">
        <v>426</v>
      </c>
      <c r="EX36" s="25" t="s">
        <v>426</v>
      </c>
      <c r="EY36" s="25" t="s">
        <v>426</v>
      </c>
      <c r="EZ36" s="25" t="s">
        <v>426</v>
      </c>
      <c r="FA36" s="25" t="s">
        <v>426</v>
      </c>
      <c r="FB36" s="25" t="s">
        <v>426</v>
      </c>
      <c r="FC36" s="25" t="s">
        <v>426</v>
      </c>
      <c r="FD36" s="25" t="s">
        <v>426</v>
      </c>
      <c r="FE36" s="25" t="s">
        <v>426</v>
      </c>
      <c r="FF36" s="25" t="s">
        <v>426</v>
      </c>
      <c r="FG36" s="25" t="s">
        <v>426</v>
      </c>
      <c r="FH36" s="25" t="s">
        <v>426</v>
      </c>
      <c r="FI36" s="25" t="s">
        <v>426</v>
      </c>
      <c r="FJ36" s="25" t="s">
        <v>426</v>
      </c>
      <c r="FK36" s="25" t="s">
        <v>426</v>
      </c>
      <c r="FL36" s="25" t="s">
        <v>426</v>
      </c>
      <c r="FM36" s="25" t="s">
        <v>426</v>
      </c>
      <c r="FN36" s="25" t="s">
        <v>426</v>
      </c>
      <c r="FO36" s="25" t="s">
        <v>426</v>
      </c>
      <c r="FP36" s="25" t="s">
        <v>426</v>
      </c>
      <c r="FQ36" s="25" t="s">
        <v>426</v>
      </c>
      <c r="FR36" s="25" t="s">
        <v>426</v>
      </c>
      <c r="FS36" s="25" t="s">
        <v>426</v>
      </c>
      <c r="FT36" s="25" t="s">
        <v>426</v>
      </c>
      <c r="FU36" s="25" t="s">
        <v>426</v>
      </c>
      <c r="FV36" s="25" t="s">
        <v>426</v>
      </c>
      <c r="FW36" s="25" t="s">
        <v>426</v>
      </c>
      <c r="FX36" s="25" t="s">
        <v>426</v>
      </c>
      <c r="FY36" s="25" t="s">
        <v>426</v>
      </c>
      <c r="FZ36" s="25" t="s">
        <v>426</v>
      </c>
      <c r="GA36" s="25" t="s">
        <v>426</v>
      </c>
      <c r="GB36" s="25" t="s">
        <v>426</v>
      </c>
      <c r="GC36" s="25" t="s">
        <v>426</v>
      </c>
      <c r="GD36" s="25" t="s">
        <v>426</v>
      </c>
      <c r="GE36" s="25" t="s">
        <v>426</v>
      </c>
      <c r="GF36" s="25" t="s">
        <v>426</v>
      </c>
      <c r="GG36" s="25" t="s">
        <v>426</v>
      </c>
      <c r="GH36" s="25" t="s">
        <v>426</v>
      </c>
      <c r="GI36" s="25" t="s">
        <v>426</v>
      </c>
      <c r="GJ36" s="25" t="s">
        <v>426</v>
      </c>
      <c r="GK36" s="25" t="s">
        <v>426</v>
      </c>
      <c r="GL36" s="25" t="s">
        <v>426</v>
      </c>
      <c r="GM36" s="25" t="s">
        <v>426</v>
      </c>
      <c r="GN36" s="25" t="s">
        <v>426</v>
      </c>
      <c r="GO36" s="25" t="s">
        <v>426</v>
      </c>
      <c r="GP36" s="25" t="s">
        <v>426</v>
      </c>
      <c r="GQ36" s="25" t="s">
        <v>426</v>
      </c>
      <c r="GR36" s="25" t="s">
        <v>426</v>
      </c>
      <c r="GS36" s="25" t="s">
        <v>426</v>
      </c>
      <c r="GT36" s="25" t="s">
        <v>426</v>
      </c>
      <c r="GU36" s="25" t="s">
        <v>426</v>
      </c>
      <c r="GV36" s="25" t="s">
        <v>426</v>
      </c>
    </row>
    <row r="37" spans="3:204" ht="15" customHeight="1">
      <c r="C37" s="177" t="s">
        <v>336</v>
      </c>
      <c r="D37" s="171"/>
      <c r="E37" s="175"/>
      <c r="F37" s="25">
        <v>7500</v>
      </c>
      <c r="G37" s="25">
        <v>0</v>
      </c>
      <c r="H37" s="25">
        <v>0</v>
      </c>
      <c r="I37" s="25">
        <v>8174.9419527662139</v>
      </c>
      <c r="J37" s="25">
        <v>9974.4058194357422</v>
      </c>
      <c r="K37" s="319">
        <v>8516.3308524681051</v>
      </c>
      <c r="L37" s="321">
        <v>4</v>
      </c>
      <c r="M37" s="25" t="s">
        <v>426</v>
      </c>
      <c r="N37" s="25" t="s">
        <v>426</v>
      </c>
      <c r="O37" s="25" t="s">
        <v>426</v>
      </c>
      <c r="P37" s="25" t="s">
        <v>426</v>
      </c>
      <c r="Q37" s="25" t="s">
        <v>426</v>
      </c>
      <c r="R37" s="25" t="s">
        <v>426</v>
      </c>
      <c r="S37" s="25" t="s">
        <v>426</v>
      </c>
      <c r="T37" s="25" t="s">
        <v>426</v>
      </c>
      <c r="U37" s="25" t="s">
        <v>426</v>
      </c>
      <c r="V37" s="25" t="s">
        <v>426</v>
      </c>
      <c r="W37" s="25" t="s">
        <v>426</v>
      </c>
      <c r="X37" s="25" t="s">
        <v>426</v>
      </c>
      <c r="Y37" s="25" t="s">
        <v>426</v>
      </c>
      <c r="Z37" s="25" t="s">
        <v>426</v>
      </c>
      <c r="AA37" s="25" t="s">
        <v>426</v>
      </c>
      <c r="AB37" s="25" t="s">
        <v>426</v>
      </c>
      <c r="AC37" s="25" t="s">
        <v>426</v>
      </c>
      <c r="AD37" s="25" t="s">
        <v>426</v>
      </c>
      <c r="AE37" s="25" t="s">
        <v>426</v>
      </c>
      <c r="AF37" s="25" t="s">
        <v>426</v>
      </c>
      <c r="AG37" s="25" t="s">
        <v>426</v>
      </c>
      <c r="AH37" s="25" t="s">
        <v>426</v>
      </c>
      <c r="AI37" s="25" t="s">
        <v>426</v>
      </c>
      <c r="AJ37" s="25" t="s">
        <v>426</v>
      </c>
      <c r="AK37" s="25" t="s">
        <v>426</v>
      </c>
      <c r="AL37" s="25" t="s">
        <v>426</v>
      </c>
      <c r="AM37" s="25" t="s">
        <v>426</v>
      </c>
      <c r="AN37" s="25" t="s">
        <v>426</v>
      </c>
      <c r="AO37" s="25" t="s">
        <v>426</v>
      </c>
      <c r="AP37" s="25" t="s">
        <v>426</v>
      </c>
      <c r="AQ37" s="25" t="s">
        <v>426</v>
      </c>
      <c r="AR37" s="25" t="s">
        <v>426</v>
      </c>
      <c r="AS37" s="25" t="s">
        <v>426</v>
      </c>
      <c r="AT37" s="25" t="s">
        <v>426</v>
      </c>
      <c r="AU37" s="25" t="s">
        <v>426</v>
      </c>
      <c r="AV37" s="25" t="s">
        <v>426</v>
      </c>
      <c r="AW37" s="25" t="s">
        <v>426</v>
      </c>
      <c r="AX37" s="25" t="s">
        <v>426</v>
      </c>
      <c r="AY37" s="25" t="s">
        <v>426</v>
      </c>
      <c r="AZ37" s="25" t="s">
        <v>426</v>
      </c>
      <c r="BA37" s="25" t="s">
        <v>426</v>
      </c>
      <c r="BB37" s="25" t="s">
        <v>426</v>
      </c>
      <c r="BC37" s="25" t="s">
        <v>426</v>
      </c>
      <c r="BD37" s="25" t="s">
        <v>426</v>
      </c>
      <c r="BE37" s="25" t="s">
        <v>426</v>
      </c>
      <c r="BF37" s="25" t="s">
        <v>426</v>
      </c>
      <c r="BG37" s="25" t="s">
        <v>426</v>
      </c>
      <c r="BH37" s="25" t="s">
        <v>426</v>
      </c>
      <c r="BI37" s="25" t="s">
        <v>426</v>
      </c>
      <c r="BJ37" s="25" t="s">
        <v>426</v>
      </c>
      <c r="BK37" s="25" t="s">
        <v>426</v>
      </c>
      <c r="BL37" s="25" t="s">
        <v>426</v>
      </c>
      <c r="BM37" s="25" t="s">
        <v>426</v>
      </c>
      <c r="BN37" s="25" t="s">
        <v>426</v>
      </c>
      <c r="BO37" s="25" t="s">
        <v>426</v>
      </c>
      <c r="BP37" s="25" t="s">
        <v>426</v>
      </c>
      <c r="BQ37" s="25" t="s">
        <v>426</v>
      </c>
      <c r="BR37" s="25" t="s">
        <v>426</v>
      </c>
      <c r="BS37" s="25" t="s">
        <v>426</v>
      </c>
      <c r="BT37" s="25" t="s">
        <v>426</v>
      </c>
      <c r="BU37" s="25" t="s">
        <v>426</v>
      </c>
      <c r="BV37" s="25" t="s">
        <v>426</v>
      </c>
      <c r="BW37" s="25" t="s">
        <v>426</v>
      </c>
      <c r="BX37" s="25" t="s">
        <v>426</v>
      </c>
      <c r="BY37" s="25" t="s">
        <v>426</v>
      </c>
      <c r="BZ37" s="25" t="s">
        <v>426</v>
      </c>
      <c r="CA37" s="25" t="s">
        <v>426</v>
      </c>
      <c r="CB37" s="25" t="s">
        <v>426</v>
      </c>
      <c r="CC37" s="25" t="s">
        <v>426</v>
      </c>
      <c r="CD37" s="25" t="s">
        <v>426</v>
      </c>
      <c r="CE37" s="25" t="s">
        <v>426</v>
      </c>
      <c r="CF37" s="25" t="s">
        <v>426</v>
      </c>
      <c r="CG37" s="25" t="s">
        <v>426</v>
      </c>
      <c r="CH37" s="25" t="s">
        <v>426</v>
      </c>
      <c r="CI37" s="25" t="s">
        <v>426</v>
      </c>
      <c r="CJ37" s="25" t="s">
        <v>426</v>
      </c>
      <c r="CK37" s="25" t="s">
        <v>426</v>
      </c>
      <c r="CL37" s="25" t="s">
        <v>426</v>
      </c>
      <c r="CM37" s="25" t="s">
        <v>426</v>
      </c>
      <c r="CN37" s="25" t="s">
        <v>426</v>
      </c>
      <c r="CO37" s="25" t="s">
        <v>426</v>
      </c>
      <c r="CP37" s="25" t="s">
        <v>426</v>
      </c>
      <c r="CQ37" s="25" t="s">
        <v>426</v>
      </c>
      <c r="CR37" s="25" t="s">
        <v>426</v>
      </c>
      <c r="CS37" s="25" t="s">
        <v>426</v>
      </c>
      <c r="CT37" s="25" t="s">
        <v>426</v>
      </c>
      <c r="CU37" s="25" t="s">
        <v>426</v>
      </c>
      <c r="CV37" s="25" t="s">
        <v>426</v>
      </c>
      <c r="CW37" s="25" t="s">
        <v>426</v>
      </c>
      <c r="CX37" s="25" t="s">
        <v>426</v>
      </c>
      <c r="CY37" s="25" t="s">
        <v>426</v>
      </c>
      <c r="CZ37" s="25" t="s">
        <v>426</v>
      </c>
      <c r="DA37" s="25" t="s">
        <v>426</v>
      </c>
      <c r="DB37" s="25" t="s">
        <v>426</v>
      </c>
      <c r="DC37" s="25" t="s">
        <v>426</v>
      </c>
      <c r="DD37" s="25" t="s">
        <v>426</v>
      </c>
      <c r="DE37" s="25" t="s">
        <v>426</v>
      </c>
      <c r="DF37" s="25" t="s">
        <v>426</v>
      </c>
      <c r="DG37" s="25" t="s">
        <v>426</v>
      </c>
      <c r="DH37" s="25" t="s">
        <v>426</v>
      </c>
      <c r="DI37" s="25" t="s">
        <v>426</v>
      </c>
      <c r="DJ37" s="25" t="s">
        <v>426</v>
      </c>
      <c r="DK37" s="25" t="s">
        <v>426</v>
      </c>
      <c r="DL37" s="25" t="s">
        <v>426</v>
      </c>
      <c r="DM37" s="25" t="s">
        <v>426</v>
      </c>
      <c r="DN37" s="25" t="s">
        <v>426</v>
      </c>
      <c r="DO37" s="25" t="s">
        <v>426</v>
      </c>
      <c r="DP37" s="25" t="s">
        <v>426</v>
      </c>
      <c r="DQ37" s="25" t="s">
        <v>426</v>
      </c>
      <c r="DR37" s="25" t="s">
        <v>426</v>
      </c>
      <c r="DS37" s="25" t="s">
        <v>426</v>
      </c>
      <c r="DT37" s="25" t="s">
        <v>426</v>
      </c>
      <c r="DU37" s="25" t="s">
        <v>426</v>
      </c>
      <c r="DV37" s="25" t="s">
        <v>426</v>
      </c>
      <c r="DW37" s="25" t="s">
        <v>426</v>
      </c>
      <c r="DX37" s="25" t="s">
        <v>426</v>
      </c>
      <c r="DY37" s="25" t="s">
        <v>426</v>
      </c>
      <c r="DZ37" s="25" t="s">
        <v>426</v>
      </c>
      <c r="EA37" s="25" t="s">
        <v>426</v>
      </c>
      <c r="EB37" s="25" t="s">
        <v>426</v>
      </c>
      <c r="EC37" s="25" t="s">
        <v>426</v>
      </c>
      <c r="ED37" s="25" t="s">
        <v>426</v>
      </c>
      <c r="EE37" s="25" t="s">
        <v>426</v>
      </c>
      <c r="EF37" s="25" t="s">
        <v>426</v>
      </c>
      <c r="EG37" s="25" t="s">
        <v>426</v>
      </c>
      <c r="EH37" s="25" t="s">
        <v>426</v>
      </c>
      <c r="EI37" s="25" t="s">
        <v>426</v>
      </c>
      <c r="EJ37" s="25" t="s">
        <v>426</v>
      </c>
      <c r="EK37" s="25" t="s">
        <v>426</v>
      </c>
      <c r="EL37" s="25" t="s">
        <v>426</v>
      </c>
      <c r="EM37" s="25" t="s">
        <v>426</v>
      </c>
      <c r="EN37" s="25" t="s">
        <v>426</v>
      </c>
      <c r="EO37" s="25" t="s">
        <v>426</v>
      </c>
      <c r="EP37" s="25" t="s">
        <v>426</v>
      </c>
      <c r="EQ37" s="25" t="s">
        <v>426</v>
      </c>
      <c r="ER37" s="25" t="s">
        <v>426</v>
      </c>
      <c r="ES37" s="25" t="s">
        <v>426</v>
      </c>
      <c r="ET37" s="25" t="s">
        <v>426</v>
      </c>
      <c r="EU37" s="25" t="s">
        <v>426</v>
      </c>
      <c r="EV37" s="25" t="s">
        <v>426</v>
      </c>
      <c r="EW37" s="25" t="s">
        <v>426</v>
      </c>
      <c r="EX37" s="25" t="s">
        <v>426</v>
      </c>
      <c r="EY37" s="25" t="s">
        <v>426</v>
      </c>
      <c r="EZ37" s="25" t="s">
        <v>426</v>
      </c>
      <c r="FA37" s="25" t="s">
        <v>426</v>
      </c>
      <c r="FB37" s="25" t="s">
        <v>426</v>
      </c>
      <c r="FC37" s="25" t="s">
        <v>426</v>
      </c>
      <c r="FD37" s="25" t="s">
        <v>426</v>
      </c>
      <c r="FE37" s="25" t="s">
        <v>426</v>
      </c>
      <c r="FF37" s="25" t="s">
        <v>426</v>
      </c>
      <c r="FG37" s="25" t="s">
        <v>426</v>
      </c>
      <c r="FH37" s="25" t="s">
        <v>426</v>
      </c>
      <c r="FI37" s="25" t="s">
        <v>426</v>
      </c>
      <c r="FJ37" s="25" t="s">
        <v>426</v>
      </c>
      <c r="FK37" s="25" t="s">
        <v>426</v>
      </c>
      <c r="FL37" s="25" t="s">
        <v>426</v>
      </c>
      <c r="FM37" s="25" t="s">
        <v>426</v>
      </c>
      <c r="FN37" s="25" t="s">
        <v>426</v>
      </c>
      <c r="FO37" s="25" t="s">
        <v>426</v>
      </c>
      <c r="FP37" s="25" t="s">
        <v>426</v>
      </c>
      <c r="FQ37" s="25" t="s">
        <v>426</v>
      </c>
      <c r="FR37" s="25" t="s">
        <v>426</v>
      </c>
      <c r="FS37" s="25" t="s">
        <v>426</v>
      </c>
      <c r="FT37" s="25" t="s">
        <v>426</v>
      </c>
      <c r="FU37" s="25" t="s">
        <v>426</v>
      </c>
      <c r="FV37" s="25" t="s">
        <v>426</v>
      </c>
      <c r="FW37" s="25" t="s">
        <v>426</v>
      </c>
      <c r="FX37" s="25" t="s">
        <v>426</v>
      </c>
      <c r="FY37" s="25" t="s">
        <v>426</v>
      </c>
      <c r="FZ37" s="25" t="s">
        <v>426</v>
      </c>
      <c r="GA37" s="25" t="s">
        <v>426</v>
      </c>
      <c r="GB37" s="25" t="s">
        <v>426</v>
      </c>
      <c r="GC37" s="25" t="s">
        <v>426</v>
      </c>
      <c r="GD37" s="25" t="s">
        <v>426</v>
      </c>
      <c r="GE37" s="25" t="s">
        <v>426</v>
      </c>
      <c r="GF37" s="25" t="s">
        <v>426</v>
      </c>
      <c r="GG37" s="25" t="s">
        <v>426</v>
      </c>
      <c r="GH37" s="25" t="s">
        <v>426</v>
      </c>
      <c r="GI37" s="25" t="s">
        <v>426</v>
      </c>
      <c r="GJ37" s="25" t="s">
        <v>426</v>
      </c>
      <c r="GK37" s="25" t="s">
        <v>426</v>
      </c>
      <c r="GL37" s="25" t="s">
        <v>426</v>
      </c>
      <c r="GM37" s="25" t="s">
        <v>426</v>
      </c>
      <c r="GN37" s="25" t="s">
        <v>426</v>
      </c>
      <c r="GO37" s="25" t="s">
        <v>426</v>
      </c>
      <c r="GP37" s="25" t="s">
        <v>426</v>
      </c>
      <c r="GQ37" s="25" t="s">
        <v>426</v>
      </c>
      <c r="GR37" s="25" t="s">
        <v>426</v>
      </c>
      <c r="GS37" s="25" t="s">
        <v>426</v>
      </c>
      <c r="GT37" s="25" t="s">
        <v>426</v>
      </c>
      <c r="GU37" s="25" t="s">
        <v>426</v>
      </c>
      <c r="GV37" s="25" t="s">
        <v>426</v>
      </c>
    </row>
    <row r="38" spans="3:204" ht="15" customHeight="1">
      <c r="C38" s="177" t="s">
        <v>337</v>
      </c>
      <c r="D38" s="171"/>
      <c r="E38" s="175"/>
      <c r="F38" s="222">
        <v>0</v>
      </c>
      <c r="G38" s="222">
        <v>0</v>
      </c>
      <c r="H38" s="222">
        <v>0</v>
      </c>
      <c r="I38" s="222">
        <v>0</v>
      </c>
      <c r="J38" s="222">
        <v>0</v>
      </c>
      <c r="K38" s="320">
        <v>0</v>
      </c>
      <c r="L38" s="321">
        <v>5</v>
      </c>
      <c r="M38" s="25" t="s">
        <v>426</v>
      </c>
      <c r="N38" s="25" t="s">
        <v>426</v>
      </c>
      <c r="O38" s="25" t="s">
        <v>426</v>
      </c>
      <c r="P38" s="25" t="s">
        <v>426</v>
      </c>
      <c r="Q38" s="25" t="s">
        <v>426</v>
      </c>
      <c r="R38" s="25" t="s">
        <v>426</v>
      </c>
      <c r="S38" s="25" t="s">
        <v>426</v>
      </c>
      <c r="T38" s="25" t="s">
        <v>426</v>
      </c>
      <c r="U38" s="25" t="s">
        <v>426</v>
      </c>
      <c r="V38" s="25" t="s">
        <v>426</v>
      </c>
      <c r="W38" s="25" t="s">
        <v>426</v>
      </c>
      <c r="X38" s="25" t="s">
        <v>426</v>
      </c>
      <c r="Y38" s="25" t="s">
        <v>426</v>
      </c>
      <c r="Z38" s="25" t="s">
        <v>426</v>
      </c>
      <c r="AA38" s="25" t="s">
        <v>426</v>
      </c>
      <c r="AB38" s="25" t="s">
        <v>426</v>
      </c>
      <c r="AC38" s="25">
        <v>0</v>
      </c>
      <c r="AD38" s="25" t="s">
        <v>426</v>
      </c>
      <c r="AE38" s="25" t="s">
        <v>426</v>
      </c>
      <c r="AF38" s="25" t="s">
        <v>426</v>
      </c>
      <c r="AG38" s="25" t="s">
        <v>426</v>
      </c>
      <c r="AH38" s="25" t="s">
        <v>426</v>
      </c>
      <c r="AI38" s="25" t="s">
        <v>426</v>
      </c>
      <c r="AJ38" s="25" t="s">
        <v>426</v>
      </c>
      <c r="AK38" s="25" t="s">
        <v>426</v>
      </c>
      <c r="AL38" s="25" t="s">
        <v>426</v>
      </c>
      <c r="AM38" s="25" t="s">
        <v>426</v>
      </c>
      <c r="AN38" s="25" t="s">
        <v>426</v>
      </c>
      <c r="AO38" s="25">
        <v>0</v>
      </c>
      <c r="AP38" s="25" t="s">
        <v>426</v>
      </c>
      <c r="AQ38" s="25" t="s">
        <v>426</v>
      </c>
      <c r="AR38" s="25" t="s">
        <v>426</v>
      </c>
      <c r="AS38" s="25" t="s">
        <v>426</v>
      </c>
      <c r="AT38" s="25" t="s">
        <v>426</v>
      </c>
      <c r="AU38" s="25" t="s">
        <v>426</v>
      </c>
      <c r="AV38" s="25" t="s">
        <v>426</v>
      </c>
      <c r="AW38" s="25" t="s">
        <v>426</v>
      </c>
      <c r="AX38" s="25" t="s">
        <v>426</v>
      </c>
      <c r="AY38" s="25" t="s">
        <v>426</v>
      </c>
      <c r="AZ38" s="25" t="s">
        <v>426</v>
      </c>
      <c r="BA38" s="25">
        <v>-1445.6273481349008</v>
      </c>
      <c r="BB38" s="25" t="s">
        <v>426</v>
      </c>
      <c r="BC38" s="25" t="s">
        <v>426</v>
      </c>
      <c r="BD38" s="25" t="s">
        <v>426</v>
      </c>
      <c r="BE38" s="25" t="s">
        <v>426</v>
      </c>
      <c r="BF38" s="25" t="s">
        <v>426</v>
      </c>
      <c r="BG38" s="25" t="s">
        <v>426</v>
      </c>
      <c r="BH38" s="25" t="s">
        <v>426</v>
      </c>
      <c r="BI38" s="25" t="s">
        <v>426</v>
      </c>
      <c r="BJ38" s="25" t="s">
        <v>426</v>
      </c>
      <c r="BK38" s="25" t="s">
        <v>426</v>
      </c>
      <c r="BL38" s="25" t="s">
        <v>426</v>
      </c>
      <c r="BM38" s="25">
        <v>-1452.2319057886934</v>
      </c>
      <c r="BN38" s="25" t="s">
        <v>426</v>
      </c>
      <c r="BO38" s="25" t="s">
        <v>426</v>
      </c>
      <c r="BP38" s="25" t="s">
        <v>426</v>
      </c>
      <c r="BQ38" s="25" t="s">
        <v>426</v>
      </c>
      <c r="BR38" s="25" t="s">
        <v>426</v>
      </c>
      <c r="BS38" s="25" t="s">
        <v>426</v>
      </c>
      <c r="BT38" s="25" t="s">
        <v>426</v>
      </c>
      <c r="BU38" s="25" t="s">
        <v>426</v>
      </c>
      <c r="BV38" s="25" t="s">
        <v>426</v>
      </c>
      <c r="BW38" s="25" t="s">
        <v>426</v>
      </c>
      <c r="BX38" s="25" t="s">
        <v>426</v>
      </c>
      <c r="BY38" s="25">
        <v>-1536.9213637471648</v>
      </c>
      <c r="BZ38" s="25" t="s">
        <v>426</v>
      </c>
      <c r="CA38" s="25" t="s">
        <v>426</v>
      </c>
      <c r="CB38" s="25" t="s">
        <v>426</v>
      </c>
      <c r="CC38" s="25" t="s">
        <v>426</v>
      </c>
      <c r="CD38" s="25" t="s">
        <v>426</v>
      </c>
      <c r="CE38" s="25" t="s">
        <v>426</v>
      </c>
      <c r="CF38" s="25" t="s">
        <v>426</v>
      </c>
      <c r="CG38" s="25" t="s">
        <v>426</v>
      </c>
      <c r="CH38" s="25" t="s">
        <v>426</v>
      </c>
      <c r="CI38" s="25" t="s">
        <v>426</v>
      </c>
      <c r="CJ38" s="25" t="s">
        <v>426</v>
      </c>
      <c r="CK38" s="25" t="s">
        <v>426</v>
      </c>
      <c r="CL38" s="25" t="s">
        <v>426</v>
      </c>
      <c r="CM38" s="25" t="s">
        <v>426</v>
      </c>
      <c r="CN38" s="25" t="s">
        <v>426</v>
      </c>
      <c r="CO38" s="25" t="s">
        <v>426</v>
      </c>
      <c r="CP38" s="25" t="s">
        <v>426</v>
      </c>
      <c r="CQ38" s="25" t="s">
        <v>426</v>
      </c>
      <c r="CR38" s="25" t="s">
        <v>426</v>
      </c>
      <c r="CS38" s="25" t="s">
        <v>426</v>
      </c>
      <c r="CT38" s="25" t="s">
        <v>426</v>
      </c>
      <c r="CU38" s="25" t="s">
        <v>426</v>
      </c>
      <c r="CV38" s="25" t="s">
        <v>426</v>
      </c>
      <c r="CW38" s="25" t="s">
        <v>426</v>
      </c>
      <c r="CX38" s="25" t="s">
        <v>426</v>
      </c>
      <c r="CY38" s="25" t="s">
        <v>426</v>
      </c>
      <c r="CZ38" s="25" t="s">
        <v>426</v>
      </c>
      <c r="DA38" s="25" t="s">
        <v>426</v>
      </c>
      <c r="DB38" s="25" t="s">
        <v>426</v>
      </c>
      <c r="DC38" s="25" t="s">
        <v>426</v>
      </c>
      <c r="DD38" s="25" t="s">
        <v>426</v>
      </c>
      <c r="DE38" s="25" t="s">
        <v>426</v>
      </c>
      <c r="DF38" s="25" t="s">
        <v>426</v>
      </c>
      <c r="DG38" s="25" t="s">
        <v>426</v>
      </c>
      <c r="DH38" s="25" t="s">
        <v>426</v>
      </c>
      <c r="DI38" s="25" t="s">
        <v>426</v>
      </c>
      <c r="DJ38" s="25" t="s">
        <v>426</v>
      </c>
      <c r="DK38" s="25" t="s">
        <v>426</v>
      </c>
      <c r="DL38" s="25" t="s">
        <v>426</v>
      </c>
      <c r="DM38" s="25" t="s">
        <v>426</v>
      </c>
      <c r="DN38" s="25" t="s">
        <v>426</v>
      </c>
      <c r="DO38" s="25" t="s">
        <v>426</v>
      </c>
      <c r="DP38" s="25" t="s">
        <v>426</v>
      </c>
      <c r="DQ38" s="25" t="s">
        <v>426</v>
      </c>
      <c r="DR38" s="25" t="s">
        <v>426</v>
      </c>
      <c r="DS38" s="25" t="s">
        <v>426</v>
      </c>
      <c r="DT38" s="25" t="s">
        <v>426</v>
      </c>
      <c r="DU38" s="25" t="s">
        <v>426</v>
      </c>
      <c r="DV38" s="25" t="s">
        <v>426</v>
      </c>
      <c r="DW38" s="25" t="s">
        <v>426</v>
      </c>
      <c r="DX38" s="25" t="s">
        <v>426</v>
      </c>
      <c r="DY38" s="25" t="s">
        <v>426</v>
      </c>
      <c r="DZ38" s="25" t="s">
        <v>426</v>
      </c>
      <c r="EA38" s="25" t="s">
        <v>426</v>
      </c>
      <c r="EB38" s="25" t="s">
        <v>426</v>
      </c>
      <c r="EC38" s="25" t="s">
        <v>426</v>
      </c>
      <c r="ED38" s="25" t="s">
        <v>426</v>
      </c>
      <c r="EE38" s="25" t="s">
        <v>426</v>
      </c>
      <c r="EF38" s="25" t="s">
        <v>426</v>
      </c>
      <c r="EG38" s="25" t="s">
        <v>426</v>
      </c>
      <c r="EH38" s="25" t="s">
        <v>426</v>
      </c>
      <c r="EI38" s="25" t="s">
        <v>426</v>
      </c>
      <c r="EJ38" s="25" t="s">
        <v>426</v>
      </c>
      <c r="EK38" s="25" t="s">
        <v>426</v>
      </c>
      <c r="EL38" s="25" t="s">
        <v>426</v>
      </c>
      <c r="EM38" s="25" t="s">
        <v>426</v>
      </c>
      <c r="EN38" s="25" t="s">
        <v>426</v>
      </c>
      <c r="EO38" s="25" t="s">
        <v>426</v>
      </c>
      <c r="EP38" s="25" t="s">
        <v>426</v>
      </c>
      <c r="EQ38" s="25" t="s">
        <v>426</v>
      </c>
      <c r="ER38" s="25" t="s">
        <v>426</v>
      </c>
      <c r="ES38" s="25" t="s">
        <v>426</v>
      </c>
      <c r="ET38" s="25" t="s">
        <v>426</v>
      </c>
      <c r="EU38" s="25" t="s">
        <v>426</v>
      </c>
      <c r="EV38" s="25" t="s">
        <v>426</v>
      </c>
      <c r="EW38" s="25" t="s">
        <v>426</v>
      </c>
      <c r="EX38" s="25" t="s">
        <v>426</v>
      </c>
      <c r="EY38" s="25" t="s">
        <v>426</v>
      </c>
      <c r="EZ38" s="25" t="s">
        <v>426</v>
      </c>
      <c r="FA38" s="25" t="s">
        <v>426</v>
      </c>
      <c r="FB38" s="25" t="s">
        <v>426</v>
      </c>
      <c r="FC38" s="25" t="s">
        <v>426</v>
      </c>
      <c r="FD38" s="25" t="s">
        <v>426</v>
      </c>
      <c r="FE38" s="25" t="s">
        <v>426</v>
      </c>
      <c r="FF38" s="25" t="s">
        <v>426</v>
      </c>
      <c r="FG38" s="25" t="s">
        <v>426</v>
      </c>
      <c r="FH38" s="25" t="s">
        <v>426</v>
      </c>
      <c r="FI38" s="25" t="s">
        <v>426</v>
      </c>
      <c r="FJ38" s="25" t="s">
        <v>426</v>
      </c>
      <c r="FK38" s="25" t="s">
        <v>426</v>
      </c>
      <c r="FL38" s="25" t="s">
        <v>426</v>
      </c>
      <c r="FM38" s="25" t="s">
        <v>426</v>
      </c>
      <c r="FN38" s="25" t="s">
        <v>426</v>
      </c>
      <c r="FO38" s="25" t="s">
        <v>426</v>
      </c>
      <c r="FP38" s="25" t="s">
        <v>426</v>
      </c>
      <c r="FQ38" s="25" t="s">
        <v>426</v>
      </c>
      <c r="FR38" s="25" t="s">
        <v>426</v>
      </c>
      <c r="FS38" s="25" t="s">
        <v>426</v>
      </c>
      <c r="FT38" s="25" t="s">
        <v>426</v>
      </c>
      <c r="FU38" s="25" t="s">
        <v>426</v>
      </c>
      <c r="FV38" s="25" t="s">
        <v>426</v>
      </c>
      <c r="FW38" s="25" t="s">
        <v>426</v>
      </c>
      <c r="FX38" s="25" t="s">
        <v>426</v>
      </c>
      <c r="FY38" s="25" t="s">
        <v>426</v>
      </c>
      <c r="FZ38" s="25" t="s">
        <v>426</v>
      </c>
      <c r="GA38" s="25" t="s">
        <v>426</v>
      </c>
      <c r="GB38" s="25" t="s">
        <v>426</v>
      </c>
      <c r="GC38" s="25" t="s">
        <v>426</v>
      </c>
      <c r="GD38" s="25" t="s">
        <v>426</v>
      </c>
      <c r="GE38" s="25" t="s">
        <v>426</v>
      </c>
      <c r="GF38" s="25" t="s">
        <v>426</v>
      </c>
      <c r="GG38" s="25" t="s">
        <v>426</v>
      </c>
      <c r="GH38" s="25" t="s">
        <v>426</v>
      </c>
      <c r="GI38" s="25" t="s">
        <v>426</v>
      </c>
      <c r="GJ38" s="25" t="s">
        <v>426</v>
      </c>
      <c r="GK38" s="25" t="s">
        <v>426</v>
      </c>
      <c r="GL38" s="25" t="s">
        <v>426</v>
      </c>
      <c r="GM38" s="25" t="s">
        <v>426</v>
      </c>
      <c r="GN38" s="25" t="s">
        <v>426</v>
      </c>
      <c r="GO38" s="25" t="s">
        <v>426</v>
      </c>
      <c r="GP38" s="25" t="s">
        <v>426</v>
      </c>
      <c r="GQ38" s="25" t="s">
        <v>426</v>
      </c>
      <c r="GR38" s="25" t="s">
        <v>426</v>
      </c>
      <c r="GS38" s="25" t="s">
        <v>426</v>
      </c>
      <c r="GT38" s="25" t="s">
        <v>426</v>
      </c>
      <c r="GU38" s="25" t="s">
        <v>426</v>
      </c>
      <c r="GV38" s="25" t="s">
        <v>426</v>
      </c>
    </row>
    <row r="39" spans="3:204" ht="15" customHeight="1">
      <c r="C39" s="177" t="s">
        <v>338</v>
      </c>
      <c r="D39" s="171"/>
      <c r="E39" s="175"/>
      <c r="F39" s="222">
        <v>4522.40578</v>
      </c>
      <c r="G39" s="222">
        <v>0</v>
      </c>
      <c r="H39" s="222">
        <v>0</v>
      </c>
      <c r="I39" s="222">
        <v>0</v>
      </c>
      <c r="J39" s="222">
        <v>0</v>
      </c>
      <c r="K39" s="320">
        <v>0</v>
      </c>
      <c r="L39" s="321">
        <v>6</v>
      </c>
      <c r="M39" s="25" t="s">
        <v>426</v>
      </c>
      <c r="N39" s="25" t="s">
        <v>426</v>
      </c>
      <c r="O39" s="25" t="s">
        <v>426</v>
      </c>
      <c r="P39" s="25" t="s">
        <v>426</v>
      </c>
      <c r="Q39" s="25" t="s">
        <v>426</v>
      </c>
      <c r="R39" s="25" t="s">
        <v>426</v>
      </c>
      <c r="S39" s="25" t="s">
        <v>426</v>
      </c>
      <c r="T39" s="25" t="s">
        <v>426</v>
      </c>
      <c r="U39" s="25" t="s">
        <v>426</v>
      </c>
      <c r="V39" s="25" t="s">
        <v>426</v>
      </c>
      <c r="W39" s="25" t="s">
        <v>426</v>
      </c>
      <c r="X39" s="25" t="s">
        <v>426</v>
      </c>
      <c r="Y39" s="25" t="s">
        <v>426</v>
      </c>
      <c r="Z39" s="25" t="s">
        <v>426</v>
      </c>
      <c r="AA39" s="25" t="s">
        <v>426</v>
      </c>
      <c r="AB39" s="25" t="s">
        <v>426</v>
      </c>
      <c r="AC39" s="25" t="s">
        <v>426</v>
      </c>
      <c r="AD39" s="25">
        <v>0</v>
      </c>
      <c r="AE39" s="25" t="s">
        <v>426</v>
      </c>
      <c r="AF39" s="25" t="s">
        <v>426</v>
      </c>
      <c r="AG39" s="25" t="s">
        <v>426</v>
      </c>
      <c r="AH39" s="25" t="s">
        <v>426</v>
      </c>
      <c r="AI39" s="25" t="s">
        <v>426</v>
      </c>
      <c r="AJ39" s="25" t="s">
        <v>426</v>
      </c>
      <c r="AK39" s="25" t="s">
        <v>426</v>
      </c>
      <c r="AL39" s="25" t="s">
        <v>426</v>
      </c>
      <c r="AM39" s="25" t="s">
        <v>426</v>
      </c>
      <c r="AN39" s="25" t="s">
        <v>426</v>
      </c>
      <c r="AO39" s="25" t="s">
        <v>426</v>
      </c>
      <c r="AP39" s="25">
        <v>0</v>
      </c>
      <c r="AQ39" s="25" t="s">
        <v>426</v>
      </c>
      <c r="AR39" s="25" t="s">
        <v>426</v>
      </c>
      <c r="AS39" s="25" t="s">
        <v>426</v>
      </c>
      <c r="AT39" s="25" t="s">
        <v>426</v>
      </c>
      <c r="AU39" s="25" t="s">
        <v>426</v>
      </c>
      <c r="AV39" s="25" t="s">
        <v>426</v>
      </c>
      <c r="AW39" s="25" t="s">
        <v>426</v>
      </c>
      <c r="AX39" s="25" t="s">
        <v>426</v>
      </c>
      <c r="AY39" s="25" t="s">
        <v>426</v>
      </c>
      <c r="AZ39" s="25" t="s">
        <v>426</v>
      </c>
      <c r="BA39" s="25" t="s">
        <v>426</v>
      </c>
      <c r="BB39" s="25">
        <v>-1445.6273481349008</v>
      </c>
      <c r="BC39" s="25" t="s">
        <v>426</v>
      </c>
      <c r="BD39" s="25" t="s">
        <v>426</v>
      </c>
      <c r="BE39" s="25" t="s">
        <v>426</v>
      </c>
      <c r="BF39" s="25" t="s">
        <v>426</v>
      </c>
      <c r="BG39" s="25" t="s">
        <v>426</v>
      </c>
      <c r="BH39" s="25" t="s">
        <v>426</v>
      </c>
      <c r="BI39" s="25" t="s">
        <v>426</v>
      </c>
      <c r="BJ39" s="25" t="s">
        <v>426</v>
      </c>
      <c r="BK39" s="25" t="s">
        <v>426</v>
      </c>
      <c r="BL39" s="25" t="s">
        <v>426</v>
      </c>
      <c r="BM39" s="25" t="s">
        <v>426</v>
      </c>
      <c r="BN39" s="25">
        <v>-1452.2319057886934</v>
      </c>
      <c r="BO39" s="25" t="s">
        <v>426</v>
      </c>
      <c r="BP39" s="25" t="s">
        <v>426</v>
      </c>
      <c r="BQ39" s="25" t="s">
        <v>426</v>
      </c>
      <c r="BR39" s="25" t="s">
        <v>426</v>
      </c>
      <c r="BS39" s="25" t="s">
        <v>426</v>
      </c>
      <c r="BT39" s="25" t="s">
        <v>426</v>
      </c>
      <c r="BU39" s="25" t="s">
        <v>426</v>
      </c>
      <c r="BV39" s="25" t="s">
        <v>426</v>
      </c>
      <c r="BW39" s="25" t="s">
        <v>426</v>
      </c>
      <c r="BX39" s="25" t="s">
        <v>426</v>
      </c>
      <c r="BY39" s="25" t="s">
        <v>426</v>
      </c>
      <c r="BZ39" s="25">
        <v>-1536.9213637471648</v>
      </c>
      <c r="CA39" s="25" t="s">
        <v>426</v>
      </c>
      <c r="CB39" s="25" t="s">
        <v>426</v>
      </c>
      <c r="CC39" s="25" t="s">
        <v>426</v>
      </c>
      <c r="CD39" s="25" t="s">
        <v>426</v>
      </c>
      <c r="CE39" s="25" t="s">
        <v>426</v>
      </c>
      <c r="CF39" s="25" t="s">
        <v>426</v>
      </c>
      <c r="CG39" s="25" t="s">
        <v>426</v>
      </c>
      <c r="CH39" s="25" t="s">
        <v>426</v>
      </c>
      <c r="CI39" s="25" t="s">
        <v>426</v>
      </c>
      <c r="CJ39" s="25" t="s">
        <v>426</v>
      </c>
      <c r="CK39" s="25" t="s">
        <v>426</v>
      </c>
      <c r="CL39" s="25" t="s">
        <v>426</v>
      </c>
      <c r="CM39" s="25" t="s">
        <v>426</v>
      </c>
      <c r="CN39" s="25" t="s">
        <v>426</v>
      </c>
      <c r="CO39" s="25" t="s">
        <v>426</v>
      </c>
      <c r="CP39" s="25" t="s">
        <v>426</v>
      </c>
      <c r="CQ39" s="25" t="s">
        <v>426</v>
      </c>
      <c r="CR39" s="25" t="s">
        <v>426</v>
      </c>
      <c r="CS39" s="25" t="s">
        <v>426</v>
      </c>
      <c r="CT39" s="25" t="s">
        <v>426</v>
      </c>
      <c r="CU39" s="25" t="s">
        <v>426</v>
      </c>
      <c r="CV39" s="25" t="s">
        <v>426</v>
      </c>
      <c r="CW39" s="25" t="s">
        <v>426</v>
      </c>
      <c r="CX39" s="25" t="s">
        <v>426</v>
      </c>
      <c r="CY39" s="25" t="s">
        <v>426</v>
      </c>
      <c r="CZ39" s="25" t="s">
        <v>426</v>
      </c>
      <c r="DA39" s="25" t="s">
        <v>426</v>
      </c>
      <c r="DB39" s="25" t="s">
        <v>426</v>
      </c>
      <c r="DC39" s="25" t="s">
        <v>426</v>
      </c>
      <c r="DD39" s="25" t="s">
        <v>426</v>
      </c>
      <c r="DE39" s="25" t="s">
        <v>426</v>
      </c>
      <c r="DF39" s="25" t="s">
        <v>426</v>
      </c>
      <c r="DG39" s="25" t="s">
        <v>426</v>
      </c>
      <c r="DH39" s="25" t="s">
        <v>426</v>
      </c>
      <c r="DI39" s="25" t="s">
        <v>426</v>
      </c>
      <c r="DJ39" s="25" t="s">
        <v>426</v>
      </c>
      <c r="DK39" s="25" t="s">
        <v>426</v>
      </c>
      <c r="DL39" s="25" t="s">
        <v>426</v>
      </c>
      <c r="DM39" s="25" t="s">
        <v>426</v>
      </c>
      <c r="DN39" s="25" t="s">
        <v>426</v>
      </c>
      <c r="DO39" s="25" t="s">
        <v>426</v>
      </c>
      <c r="DP39" s="25" t="s">
        <v>426</v>
      </c>
      <c r="DQ39" s="25" t="s">
        <v>426</v>
      </c>
      <c r="DR39" s="25" t="s">
        <v>426</v>
      </c>
      <c r="DS39" s="25" t="s">
        <v>426</v>
      </c>
      <c r="DT39" s="25" t="s">
        <v>426</v>
      </c>
      <c r="DU39" s="25" t="s">
        <v>426</v>
      </c>
      <c r="DV39" s="25" t="s">
        <v>426</v>
      </c>
      <c r="DW39" s="25" t="s">
        <v>426</v>
      </c>
      <c r="DX39" s="25" t="s">
        <v>426</v>
      </c>
      <c r="DY39" s="25" t="s">
        <v>426</v>
      </c>
      <c r="DZ39" s="25" t="s">
        <v>426</v>
      </c>
      <c r="EA39" s="25" t="s">
        <v>426</v>
      </c>
      <c r="EB39" s="25" t="s">
        <v>426</v>
      </c>
      <c r="EC39" s="25" t="s">
        <v>426</v>
      </c>
      <c r="ED39" s="25" t="s">
        <v>426</v>
      </c>
      <c r="EE39" s="25" t="s">
        <v>426</v>
      </c>
      <c r="EF39" s="25" t="s">
        <v>426</v>
      </c>
      <c r="EG39" s="25" t="s">
        <v>426</v>
      </c>
      <c r="EH39" s="25" t="s">
        <v>426</v>
      </c>
      <c r="EI39" s="25" t="s">
        <v>426</v>
      </c>
      <c r="EJ39" s="25" t="s">
        <v>426</v>
      </c>
      <c r="EK39" s="25" t="s">
        <v>426</v>
      </c>
      <c r="EL39" s="25" t="s">
        <v>426</v>
      </c>
      <c r="EM39" s="25" t="s">
        <v>426</v>
      </c>
      <c r="EN39" s="25" t="s">
        <v>426</v>
      </c>
      <c r="EO39" s="25" t="s">
        <v>426</v>
      </c>
      <c r="EP39" s="25" t="s">
        <v>426</v>
      </c>
      <c r="EQ39" s="25" t="s">
        <v>426</v>
      </c>
      <c r="ER39" s="25" t="s">
        <v>426</v>
      </c>
      <c r="ES39" s="25" t="s">
        <v>426</v>
      </c>
      <c r="ET39" s="25" t="s">
        <v>426</v>
      </c>
      <c r="EU39" s="25" t="s">
        <v>426</v>
      </c>
      <c r="EV39" s="25" t="s">
        <v>426</v>
      </c>
      <c r="EW39" s="25" t="s">
        <v>426</v>
      </c>
      <c r="EX39" s="25" t="s">
        <v>426</v>
      </c>
      <c r="EY39" s="25" t="s">
        <v>426</v>
      </c>
      <c r="EZ39" s="25" t="s">
        <v>426</v>
      </c>
      <c r="FA39" s="25" t="s">
        <v>426</v>
      </c>
      <c r="FB39" s="25" t="s">
        <v>426</v>
      </c>
      <c r="FC39" s="25" t="s">
        <v>426</v>
      </c>
      <c r="FD39" s="25" t="s">
        <v>426</v>
      </c>
      <c r="FE39" s="25" t="s">
        <v>426</v>
      </c>
      <c r="FF39" s="25" t="s">
        <v>426</v>
      </c>
      <c r="FG39" s="25" t="s">
        <v>426</v>
      </c>
      <c r="FH39" s="25" t="s">
        <v>426</v>
      </c>
      <c r="FI39" s="25" t="s">
        <v>426</v>
      </c>
      <c r="FJ39" s="25" t="s">
        <v>426</v>
      </c>
      <c r="FK39" s="25" t="s">
        <v>426</v>
      </c>
      <c r="FL39" s="25" t="s">
        <v>426</v>
      </c>
      <c r="FM39" s="25" t="s">
        <v>426</v>
      </c>
      <c r="FN39" s="25" t="s">
        <v>426</v>
      </c>
      <c r="FO39" s="25" t="s">
        <v>426</v>
      </c>
      <c r="FP39" s="25" t="s">
        <v>426</v>
      </c>
      <c r="FQ39" s="25" t="s">
        <v>426</v>
      </c>
      <c r="FR39" s="25" t="s">
        <v>426</v>
      </c>
      <c r="FS39" s="25" t="s">
        <v>426</v>
      </c>
      <c r="FT39" s="25" t="s">
        <v>426</v>
      </c>
      <c r="FU39" s="25" t="s">
        <v>426</v>
      </c>
      <c r="FV39" s="25" t="s">
        <v>426</v>
      </c>
      <c r="FW39" s="25" t="s">
        <v>426</v>
      </c>
      <c r="FX39" s="25" t="s">
        <v>426</v>
      </c>
      <c r="FY39" s="25" t="s">
        <v>426</v>
      </c>
      <c r="FZ39" s="25" t="s">
        <v>426</v>
      </c>
      <c r="GA39" s="25" t="s">
        <v>426</v>
      </c>
      <c r="GB39" s="25" t="s">
        <v>426</v>
      </c>
      <c r="GC39" s="25" t="s">
        <v>426</v>
      </c>
      <c r="GD39" s="25" t="s">
        <v>426</v>
      </c>
      <c r="GE39" s="25" t="s">
        <v>426</v>
      </c>
      <c r="GF39" s="25" t="s">
        <v>426</v>
      </c>
      <c r="GG39" s="25" t="s">
        <v>426</v>
      </c>
      <c r="GH39" s="25" t="s">
        <v>426</v>
      </c>
      <c r="GI39" s="25" t="s">
        <v>426</v>
      </c>
      <c r="GJ39" s="25" t="s">
        <v>426</v>
      </c>
      <c r="GK39" s="25" t="s">
        <v>426</v>
      </c>
      <c r="GL39" s="25" t="s">
        <v>426</v>
      </c>
      <c r="GM39" s="25" t="s">
        <v>426</v>
      </c>
      <c r="GN39" s="25" t="s">
        <v>426</v>
      </c>
      <c r="GO39" s="25" t="s">
        <v>426</v>
      </c>
      <c r="GP39" s="25" t="s">
        <v>426</v>
      </c>
      <c r="GQ39" s="25" t="s">
        <v>426</v>
      </c>
      <c r="GR39" s="25" t="s">
        <v>426</v>
      </c>
      <c r="GS39" s="25" t="s">
        <v>426</v>
      </c>
      <c r="GT39" s="25" t="s">
        <v>426</v>
      </c>
      <c r="GU39" s="25" t="s">
        <v>426</v>
      </c>
      <c r="GV39" s="25" t="s">
        <v>426</v>
      </c>
    </row>
    <row r="40" spans="3:204" ht="15" customHeight="1">
      <c r="C40" s="177" t="s">
        <v>339</v>
      </c>
      <c r="D40" s="171"/>
      <c r="E40" s="175"/>
      <c r="F40" s="25">
        <v>0</v>
      </c>
      <c r="G40" s="25">
        <v>6539.1212182582394</v>
      </c>
      <c r="H40" s="25">
        <v>5612.7947119755227</v>
      </c>
      <c r="I40" s="25">
        <v>0</v>
      </c>
      <c r="J40" s="25">
        <v>0</v>
      </c>
      <c r="K40" s="319">
        <v>0</v>
      </c>
      <c r="L40" s="321">
        <v>7</v>
      </c>
      <c r="M40" s="25" t="s">
        <v>426</v>
      </c>
      <c r="N40" s="25" t="s">
        <v>426</v>
      </c>
      <c r="O40" s="25" t="s">
        <v>426</v>
      </c>
      <c r="P40" s="25" t="s">
        <v>426</v>
      </c>
      <c r="Q40" s="25" t="s">
        <v>426</v>
      </c>
      <c r="R40" s="25" t="s">
        <v>426</v>
      </c>
      <c r="S40" s="25" t="s">
        <v>426</v>
      </c>
      <c r="T40" s="25" t="s">
        <v>426</v>
      </c>
      <c r="U40" s="25" t="s">
        <v>426</v>
      </c>
      <c r="V40" s="25" t="s">
        <v>426</v>
      </c>
      <c r="W40" s="25" t="s">
        <v>426</v>
      </c>
      <c r="X40" s="25" t="s">
        <v>426</v>
      </c>
      <c r="Y40" s="25" t="s">
        <v>426</v>
      </c>
      <c r="Z40" s="25" t="s">
        <v>426</v>
      </c>
      <c r="AA40" s="25" t="s">
        <v>426</v>
      </c>
      <c r="AB40" s="25" t="s">
        <v>426</v>
      </c>
      <c r="AC40" s="25" t="s">
        <v>426</v>
      </c>
      <c r="AD40" s="25" t="s">
        <v>426</v>
      </c>
      <c r="AE40" s="25">
        <v>0</v>
      </c>
      <c r="AF40" s="25" t="s">
        <v>426</v>
      </c>
      <c r="AG40" s="25" t="s">
        <v>426</v>
      </c>
      <c r="AH40" s="25" t="s">
        <v>426</v>
      </c>
      <c r="AI40" s="25" t="s">
        <v>426</v>
      </c>
      <c r="AJ40" s="25" t="s">
        <v>426</v>
      </c>
      <c r="AK40" s="25" t="s">
        <v>426</v>
      </c>
      <c r="AL40" s="25" t="s">
        <v>426</v>
      </c>
      <c r="AM40" s="25" t="s">
        <v>426</v>
      </c>
      <c r="AN40" s="25" t="s">
        <v>426</v>
      </c>
      <c r="AO40" s="25" t="s">
        <v>426</v>
      </c>
      <c r="AP40" s="25" t="s">
        <v>426</v>
      </c>
      <c r="AQ40" s="25">
        <v>0</v>
      </c>
      <c r="AR40" s="25" t="s">
        <v>426</v>
      </c>
      <c r="AS40" s="25" t="s">
        <v>426</v>
      </c>
      <c r="AT40" s="25" t="s">
        <v>426</v>
      </c>
      <c r="AU40" s="25" t="s">
        <v>426</v>
      </c>
      <c r="AV40" s="25" t="s">
        <v>426</v>
      </c>
      <c r="AW40" s="25" t="s">
        <v>426</v>
      </c>
      <c r="AX40" s="25" t="s">
        <v>426</v>
      </c>
      <c r="AY40" s="25" t="s">
        <v>426</v>
      </c>
      <c r="AZ40" s="25" t="s">
        <v>426</v>
      </c>
      <c r="BA40" s="25" t="s">
        <v>426</v>
      </c>
      <c r="BB40" s="25" t="s">
        <v>426</v>
      </c>
      <c r="BC40" s="25">
        <v>-1445.6273481349008</v>
      </c>
      <c r="BD40" s="25" t="s">
        <v>426</v>
      </c>
      <c r="BE40" s="25" t="s">
        <v>426</v>
      </c>
      <c r="BF40" s="25" t="s">
        <v>426</v>
      </c>
      <c r="BG40" s="25" t="s">
        <v>426</v>
      </c>
      <c r="BH40" s="25" t="s">
        <v>426</v>
      </c>
      <c r="BI40" s="25" t="s">
        <v>426</v>
      </c>
      <c r="BJ40" s="25" t="s">
        <v>426</v>
      </c>
      <c r="BK40" s="25" t="s">
        <v>426</v>
      </c>
      <c r="BL40" s="25" t="s">
        <v>426</v>
      </c>
      <c r="BM40" s="25" t="s">
        <v>426</v>
      </c>
      <c r="BN40" s="25" t="s">
        <v>426</v>
      </c>
      <c r="BO40" s="25">
        <v>-1452.2319057886934</v>
      </c>
      <c r="BP40" s="25" t="s">
        <v>426</v>
      </c>
      <c r="BQ40" s="25" t="s">
        <v>426</v>
      </c>
      <c r="BR40" s="25" t="s">
        <v>426</v>
      </c>
      <c r="BS40" s="25" t="s">
        <v>426</v>
      </c>
      <c r="BT40" s="25" t="s">
        <v>426</v>
      </c>
      <c r="BU40" s="25" t="s">
        <v>426</v>
      </c>
      <c r="BV40" s="25" t="s">
        <v>426</v>
      </c>
      <c r="BW40" s="25" t="s">
        <v>426</v>
      </c>
      <c r="BX40" s="25" t="s">
        <v>426</v>
      </c>
      <c r="BY40" s="25" t="s">
        <v>426</v>
      </c>
      <c r="BZ40" s="25" t="s">
        <v>426</v>
      </c>
      <c r="CA40" s="25">
        <v>-1536.9213637471648</v>
      </c>
      <c r="CB40" s="25" t="s">
        <v>426</v>
      </c>
      <c r="CC40" s="25" t="s">
        <v>426</v>
      </c>
      <c r="CD40" s="25" t="s">
        <v>426</v>
      </c>
      <c r="CE40" s="25" t="s">
        <v>426</v>
      </c>
      <c r="CF40" s="25" t="s">
        <v>426</v>
      </c>
      <c r="CG40" s="25" t="s">
        <v>426</v>
      </c>
      <c r="CH40" s="25" t="s">
        <v>426</v>
      </c>
      <c r="CI40" s="25" t="s">
        <v>426</v>
      </c>
      <c r="CJ40" s="25" t="s">
        <v>426</v>
      </c>
      <c r="CK40" s="25" t="s">
        <v>426</v>
      </c>
      <c r="CL40" s="25" t="s">
        <v>426</v>
      </c>
      <c r="CM40" s="25" t="s">
        <v>426</v>
      </c>
      <c r="CN40" s="25" t="s">
        <v>426</v>
      </c>
      <c r="CO40" s="25" t="s">
        <v>426</v>
      </c>
      <c r="CP40" s="25" t="s">
        <v>426</v>
      </c>
      <c r="CQ40" s="25" t="s">
        <v>426</v>
      </c>
      <c r="CR40" s="25" t="s">
        <v>426</v>
      </c>
      <c r="CS40" s="25" t="s">
        <v>426</v>
      </c>
      <c r="CT40" s="25" t="s">
        <v>426</v>
      </c>
      <c r="CU40" s="25" t="s">
        <v>426</v>
      </c>
      <c r="CV40" s="25" t="s">
        <v>426</v>
      </c>
      <c r="CW40" s="25" t="s">
        <v>426</v>
      </c>
      <c r="CX40" s="25" t="s">
        <v>426</v>
      </c>
      <c r="CY40" s="25" t="s">
        <v>426</v>
      </c>
      <c r="CZ40" s="25" t="s">
        <v>426</v>
      </c>
      <c r="DA40" s="25" t="s">
        <v>426</v>
      </c>
      <c r="DB40" s="25" t="s">
        <v>426</v>
      </c>
      <c r="DC40" s="25" t="s">
        <v>426</v>
      </c>
      <c r="DD40" s="25" t="s">
        <v>426</v>
      </c>
      <c r="DE40" s="25" t="s">
        <v>426</v>
      </c>
      <c r="DF40" s="25" t="s">
        <v>426</v>
      </c>
      <c r="DG40" s="25" t="s">
        <v>426</v>
      </c>
      <c r="DH40" s="25" t="s">
        <v>426</v>
      </c>
      <c r="DI40" s="25" t="s">
        <v>426</v>
      </c>
      <c r="DJ40" s="25" t="s">
        <v>426</v>
      </c>
      <c r="DK40" s="25" t="s">
        <v>426</v>
      </c>
      <c r="DL40" s="25" t="s">
        <v>426</v>
      </c>
      <c r="DM40" s="25" t="s">
        <v>426</v>
      </c>
      <c r="DN40" s="25" t="s">
        <v>426</v>
      </c>
      <c r="DO40" s="25" t="s">
        <v>426</v>
      </c>
      <c r="DP40" s="25" t="s">
        <v>426</v>
      </c>
      <c r="DQ40" s="25" t="s">
        <v>426</v>
      </c>
      <c r="DR40" s="25" t="s">
        <v>426</v>
      </c>
      <c r="DS40" s="25" t="s">
        <v>426</v>
      </c>
      <c r="DT40" s="25" t="s">
        <v>426</v>
      </c>
      <c r="DU40" s="25" t="s">
        <v>426</v>
      </c>
      <c r="DV40" s="25" t="s">
        <v>426</v>
      </c>
      <c r="DW40" s="25" t="s">
        <v>426</v>
      </c>
      <c r="DX40" s="25" t="s">
        <v>426</v>
      </c>
      <c r="DY40" s="25" t="s">
        <v>426</v>
      </c>
      <c r="DZ40" s="25" t="s">
        <v>426</v>
      </c>
      <c r="EA40" s="25" t="s">
        <v>426</v>
      </c>
      <c r="EB40" s="25" t="s">
        <v>426</v>
      </c>
      <c r="EC40" s="25" t="s">
        <v>426</v>
      </c>
      <c r="ED40" s="25" t="s">
        <v>426</v>
      </c>
      <c r="EE40" s="25" t="s">
        <v>426</v>
      </c>
      <c r="EF40" s="25" t="s">
        <v>426</v>
      </c>
      <c r="EG40" s="25" t="s">
        <v>426</v>
      </c>
      <c r="EH40" s="25" t="s">
        <v>426</v>
      </c>
      <c r="EI40" s="25" t="s">
        <v>426</v>
      </c>
      <c r="EJ40" s="25" t="s">
        <v>426</v>
      </c>
      <c r="EK40" s="25" t="s">
        <v>426</v>
      </c>
      <c r="EL40" s="25" t="s">
        <v>426</v>
      </c>
      <c r="EM40" s="25" t="s">
        <v>426</v>
      </c>
      <c r="EN40" s="25" t="s">
        <v>426</v>
      </c>
      <c r="EO40" s="25" t="s">
        <v>426</v>
      </c>
      <c r="EP40" s="25" t="s">
        <v>426</v>
      </c>
      <c r="EQ40" s="25" t="s">
        <v>426</v>
      </c>
      <c r="ER40" s="25" t="s">
        <v>426</v>
      </c>
      <c r="ES40" s="25" t="s">
        <v>426</v>
      </c>
      <c r="ET40" s="25" t="s">
        <v>426</v>
      </c>
      <c r="EU40" s="25" t="s">
        <v>426</v>
      </c>
      <c r="EV40" s="25" t="s">
        <v>426</v>
      </c>
      <c r="EW40" s="25" t="s">
        <v>426</v>
      </c>
      <c r="EX40" s="25" t="s">
        <v>426</v>
      </c>
      <c r="EY40" s="25" t="s">
        <v>426</v>
      </c>
      <c r="EZ40" s="25" t="s">
        <v>426</v>
      </c>
      <c r="FA40" s="25" t="s">
        <v>426</v>
      </c>
      <c r="FB40" s="25" t="s">
        <v>426</v>
      </c>
      <c r="FC40" s="25" t="s">
        <v>426</v>
      </c>
      <c r="FD40" s="25" t="s">
        <v>426</v>
      </c>
      <c r="FE40" s="25" t="s">
        <v>426</v>
      </c>
      <c r="FF40" s="25" t="s">
        <v>426</v>
      </c>
      <c r="FG40" s="25" t="s">
        <v>426</v>
      </c>
      <c r="FH40" s="25" t="s">
        <v>426</v>
      </c>
      <c r="FI40" s="25" t="s">
        <v>426</v>
      </c>
      <c r="FJ40" s="25" t="s">
        <v>426</v>
      </c>
      <c r="FK40" s="25" t="s">
        <v>426</v>
      </c>
      <c r="FL40" s="25" t="s">
        <v>426</v>
      </c>
      <c r="FM40" s="25" t="s">
        <v>426</v>
      </c>
      <c r="FN40" s="25" t="s">
        <v>426</v>
      </c>
      <c r="FO40" s="25" t="s">
        <v>426</v>
      </c>
      <c r="FP40" s="25" t="s">
        <v>426</v>
      </c>
      <c r="FQ40" s="25" t="s">
        <v>426</v>
      </c>
      <c r="FR40" s="25" t="s">
        <v>426</v>
      </c>
      <c r="FS40" s="25" t="s">
        <v>426</v>
      </c>
      <c r="FT40" s="25" t="s">
        <v>426</v>
      </c>
      <c r="FU40" s="25" t="s">
        <v>426</v>
      </c>
      <c r="FV40" s="25" t="s">
        <v>426</v>
      </c>
      <c r="FW40" s="25" t="s">
        <v>426</v>
      </c>
      <c r="FX40" s="25" t="s">
        <v>426</v>
      </c>
      <c r="FY40" s="25" t="s">
        <v>426</v>
      </c>
      <c r="FZ40" s="25" t="s">
        <v>426</v>
      </c>
      <c r="GA40" s="25" t="s">
        <v>426</v>
      </c>
      <c r="GB40" s="25" t="s">
        <v>426</v>
      </c>
      <c r="GC40" s="25" t="s">
        <v>426</v>
      </c>
      <c r="GD40" s="25" t="s">
        <v>426</v>
      </c>
      <c r="GE40" s="25" t="s">
        <v>426</v>
      </c>
      <c r="GF40" s="25" t="s">
        <v>426</v>
      </c>
      <c r="GG40" s="25" t="s">
        <v>426</v>
      </c>
      <c r="GH40" s="25" t="s">
        <v>426</v>
      </c>
      <c r="GI40" s="25" t="s">
        <v>426</v>
      </c>
      <c r="GJ40" s="25" t="s">
        <v>426</v>
      </c>
      <c r="GK40" s="25" t="s">
        <v>426</v>
      </c>
      <c r="GL40" s="25" t="s">
        <v>426</v>
      </c>
      <c r="GM40" s="25" t="s">
        <v>426</v>
      </c>
      <c r="GN40" s="25" t="s">
        <v>426</v>
      </c>
      <c r="GO40" s="25" t="s">
        <v>426</v>
      </c>
      <c r="GP40" s="25" t="s">
        <v>426</v>
      </c>
      <c r="GQ40" s="25" t="s">
        <v>426</v>
      </c>
      <c r="GR40" s="25" t="s">
        <v>426</v>
      </c>
      <c r="GS40" s="25" t="s">
        <v>426</v>
      </c>
      <c r="GT40" s="25" t="s">
        <v>426</v>
      </c>
      <c r="GU40" s="25" t="s">
        <v>426</v>
      </c>
      <c r="GV40" s="25" t="s">
        <v>426</v>
      </c>
    </row>
    <row r="41" spans="3:204" ht="15" customHeight="1">
      <c r="C41" s="177" t="s">
        <v>340</v>
      </c>
      <c r="D41" s="171"/>
      <c r="E41" s="175"/>
      <c r="F41" s="25">
        <v>9466.267339822838</v>
      </c>
      <c r="G41" s="25">
        <v>0</v>
      </c>
      <c r="H41" s="25">
        <v>0</v>
      </c>
      <c r="I41" s="25">
        <v>3386.5809705866086</v>
      </c>
      <c r="J41" s="25">
        <v>5594.7173701883257</v>
      </c>
      <c r="K41" s="319">
        <v>4149.9074930968927</v>
      </c>
      <c r="L41" s="321">
        <v>8</v>
      </c>
      <c r="M41" s="25" t="s">
        <v>426</v>
      </c>
      <c r="N41" s="25" t="s">
        <v>426</v>
      </c>
      <c r="O41" s="25" t="s">
        <v>426</v>
      </c>
      <c r="P41" s="25" t="s">
        <v>426</v>
      </c>
      <c r="Q41" s="25" t="s">
        <v>426</v>
      </c>
      <c r="R41" s="25" t="s">
        <v>426</v>
      </c>
      <c r="S41" s="25" t="s">
        <v>426</v>
      </c>
      <c r="T41" s="25" t="s">
        <v>426</v>
      </c>
      <c r="U41" s="25" t="s">
        <v>426</v>
      </c>
      <c r="V41" s="25" t="s">
        <v>426</v>
      </c>
      <c r="W41" s="25" t="s">
        <v>426</v>
      </c>
      <c r="X41" s="25" t="s">
        <v>426</v>
      </c>
      <c r="Y41" s="25" t="s">
        <v>426</v>
      </c>
      <c r="Z41" s="25" t="s">
        <v>426</v>
      </c>
      <c r="AA41" s="25" t="s">
        <v>426</v>
      </c>
      <c r="AB41" s="25" t="s">
        <v>426</v>
      </c>
      <c r="AC41" s="25" t="s">
        <v>426</v>
      </c>
      <c r="AD41" s="25" t="s">
        <v>426</v>
      </c>
      <c r="AE41" s="25" t="s">
        <v>426</v>
      </c>
      <c r="AF41" s="25">
        <v>0</v>
      </c>
      <c r="AG41" s="25" t="s">
        <v>426</v>
      </c>
      <c r="AH41" s="25" t="s">
        <v>426</v>
      </c>
      <c r="AI41" s="25" t="s">
        <v>426</v>
      </c>
      <c r="AJ41" s="25" t="s">
        <v>426</v>
      </c>
      <c r="AK41" s="25" t="s">
        <v>426</v>
      </c>
      <c r="AL41" s="25" t="s">
        <v>426</v>
      </c>
      <c r="AM41" s="25" t="s">
        <v>426</v>
      </c>
      <c r="AN41" s="25" t="s">
        <v>426</v>
      </c>
      <c r="AO41" s="25" t="s">
        <v>426</v>
      </c>
      <c r="AP41" s="25" t="s">
        <v>426</v>
      </c>
      <c r="AQ41" s="25" t="s">
        <v>426</v>
      </c>
      <c r="AR41" s="25">
        <v>0</v>
      </c>
      <c r="AS41" s="25" t="s">
        <v>426</v>
      </c>
      <c r="AT41" s="25" t="s">
        <v>426</v>
      </c>
      <c r="AU41" s="25" t="s">
        <v>426</v>
      </c>
      <c r="AV41" s="25" t="s">
        <v>426</v>
      </c>
      <c r="AW41" s="25" t="s">
        <v>426</v>
      </c>
      <c r="AX41" s="25" t="s">
        <v>426</v>
      </c>
      <c r="AY41" s="25" t="s">
        <v>426</v>
      </c>
      <c r="AZ41" s="25" t="s">
        <v>426</v>
      </c>
      <c r="BA41" s="25" t="s">
        <v>426</v>
      </c>
      <c r="BB41" s="25" t="s">
        <v>426</v>
      </c>
      <c r="BC41" s="25" t="s">
        <v>426</v>
      </c>
      <c r="BD41" s="25">
        <v>-1445.6273481349008</v>
      </c>
      <c r="BE41" s="25" t="s">
        <v>426</v>
      </c>
      <c r="BF41" s="25" t="s">
        <v>426</v>
      </c>
      <c r="BG41" s="25" t="s">
        <v>426</v>
      </c>
      <c r="BH41" s="25" t="s">
        <v>426</v>
      </c>
      <c r="BI41" s="25" t="s">
        <v>426</v>
      </c>
      <c r="BJ41" s="25" t="s">
        <v>426</v>
      </c>
      <c r="BK41" s="25" t="s">
        <v>426</v>
      </c>
      <c r="BL41" s="25" t="s">
        <v>426</v>
      </c>
      <c r="BM41" s="25" t="s">
        <v>426</v>
      </c>
      <c r="BN41" s="25" t="s">
        <v>426</v>
      </c>
      <c r="BO41" s="25" t="s">
        <v>426</v>
      </c>
      <c r="BP41" s="25">
        <v>-1452.2319057886934</v>
      </c>
      <c r="BQ41" s="25" t="s">
        <v>426</v>
      </c>
      <c r="BR41" s="25" t="s">
        <v>426</v>
      </c>
      <c r="BS41" s="25" t="s">
        <v>426</v>
      </c>
      <c r="BT41" s="25" t="s">
        <v>426</v>
      </c>
      <c r="BU41" s="25" t="s">
        <v>426</v>
      </c>
      <c r="BV41" s="25" t="s">
        <v>426</v>
      </c>
      <c r="BW41" s="25" t="s">
        <v>426</v>
      </c>
      <c r="BX41" s="25" t="s">
        <v>426</v>
      </c>
      <c r="BY41" s="25" t="s">
        <v>426</v>
      </c>
      <c r="BZ41" s="25" t="s">
        <v>426</v>
      </c>
      <c r="CA41" s="25" t="s">
        <v>426</v>
      </c>
      <c r="CB41" s="25">
        <v>-1536.9213637471648</v>
      </c>
      <c r="CC41" s="25" t="s">
        <v>426</v>
      </c>
      <c r="CD41" s="25" t="s">
        <v>426</v>
      </c>
      <c r="CE41" s="25" t="s">
        <v>426</v>
      </c>
      <c r="CF41" s="25" t="s">
        <v>426</v>
      </c>
      <c r="CG41" s="25" t="s">
        <v>426</v>
      </c>
      <c r="CH41" s="25" t="s">
        <v>426</v>
      </c>
      <c r="CI41" s="25" t="s">
        <v>426</v>
      </c>
      <c r="CJ41" s="25" t="s">
        <v>426</v>
      </c>
      <c r="CK41" s="25" t="s">
        <v>426</v>
      </c>
      <c r="CL41" s="25" t="s">
        <v>426</v>
      </c>
      <c r="CM41" s="25" t="s">
        <v>426</v>
      </c>
      <c r="CN41" s="25" t="s">
        <v>426</v>
      </c>
      <c r="CO41" s="25" t="s">
        <v>426</v>
      </c>
      <c r="CP41" s="25" t="s">
        <v>426</v>
      </c>
      <c r="CQ41" s="25" t="s">
        <v>426</v>
      </c>
      <c r="CR41" s="25" t="s">
        <v>426</v>
      </c>
      <c r="CS41" s="25" t="s">
        <v>426</v>
      </c>
      <c r="CT41" s="25" t="s">
        <v>426</v>
      </c>
      <c r="CU41" s="25" t="s">
        <v>426</v>
      </c>
      <c r="CV41" s="25" t="s">
        <v>426</v>
      </c>
      <c r="CW41" s="25" t="s">
        <v>426</v>
      </c>
      <c r="CX41" s="25" t="s">
        <v>426</v>
      </c>
      <c r="CY41" s="25" t="s">
        <v>426</v>
      </c>
      <c r="CZ41" s="25" t="s">
        <v>426</v>
      </c>
      <c r="DA41" s="25" t="s">
        <v>426</v>
      </c>
      <c r="DB41" s="25" t="s">
        <v>426</v>
      </c>
      <c r="DC41" s="25" t="s">
        <v>426</v>
      </c>
      <c r="DD41" s="25" t="s">
        <v>426</v>
      </c>
      <c r="DE41" s="25" t="s">
        <v>426</v>
      </c>
      <c r="DF41" s="25" t="s">
        <v>426</v>
      </c>
      <c r="DG41" s="25" t="s">
        <v>426</v>
      </c>
      <c r="DH41" s="25" t="s">
        <v>426</v>
      </c>
      <c r="DI41" s="25" t="s">
        <v>426</v>
      </c>
      <c r="DJ41" s="25" t="s">
        <v>426</v>
      </c>
      <c r="DK41" s="25" t="s">
        <v>426</v>
      </c>
      <c r="DL41" s="25" t="s">
        <v>426</v>
      </c>
      <c r="DM41" s="25" t="s">
        <v>426</v>
      </c>
      <c r="DN41" s="25" t="s">
        <v>426</v>
      </c>
      <c r="DO41" s="25" t="s">
        <v>426</v>
      </c>
      <c r="DP41" s="25" t="s">
        <v>426</v>
      </c>
      <c r="DQ41" s="25" t="s">
        <v>426</v>
      </c>
      <c r="DR41" s="25" t="s">
        <v>426</v>
      </c>
      <c r="DS41" s="25" t="s">
        <v>426</v>
      </c>
      <c r="DT41" s="25" t="s">
        <v>426</v>
      </c>
      <c r="DU41" s="25" t="s">
        <v>426</v>
      </c>
      <c r="DV41" s="25" t="s">
        <v>426</v>
      </c>
      <c r="DW41" s="25" t="s">
        <v>426</v>
      </c>
      <c r="DX41" s="25" t="s">
        <v>426</v>
      </c>
      <c r="DY41" s="25" t="s">
        <v>426</v>
      </c>
      <c r="DZ41" s="25" t="s">
        <v>426</v>
      </c>
      <c r="EA41" s="25" t="s">
        <v>426</v>
      </c>
      <c r="EB41" s="25" t="s">
        <v>426</v>
      </c>
      <c r="EC41" s="25" t="s">
        <v>426</v>
      </c>
      <c r="ED41" s="25" t="s">
        <v>426</v>
      </c>
      <c r="EE41" s="25" t="s">
        <v>426</v>
      </c>
      <c r="EF41" s="25" t="s">
        <v>426</v>
      </c>
      <c r="EG41" s="25" t="s">
        <v>426</v>
      </c>
      <c r="EH41" s="25" t="s">
        <v>426</v>
      </c>
      <c r="EI41" s="25" t="s">
        <v>426</v>
      </c>
      <c r="EJ41" s="25" t="s">
        <v>426</v>
      </c>
      <c r="EK41" s="25" t="s">
        <v>426</v>
      </c>
      <c r="EL41" s="25" t="s">
        <v>426</v>
      </c>
      <c r="EM41" s="25" t="s">
        <v>426</v>
      </c>
      <c r="EN41" s="25" t="s">
        <v>426</v>
      </c>
      <c r="EO41" s="25" t="s">
        <v>426</v>
      </c>
      <c r="EP41" s="25" t="s">
        <v>426</v>
      </c>
      <c r="EQ41" s="25" t="s">
        <v>426</v>
      </c>
      <c r="ER41" s="25" t="s">
        <v>426</v>
      </c>
      <c r="ES41" s="25" t="s">
        <v>426</v>
      </c>
      <c r="ET41" s="25" t="s">
        <v>426</v>
      </c>
      <c r="EU41" s="25" t="s">
        <v>426</v>
      </c>
      <c r="EV41" s="25" t="s">
        <v>426</v>
      </c>
      <c r="EW41" s="25" t="s">
        <v>426</v>
      </c>
      <c r="EX41" s="25" t="s">
        <v>426</v>
      </c>
      <c r="EY41" s="25" t="s">
        <v>426</v>
      </c>
      <c r="EZ41" s="25" t="s">
        <v>426</v>
      </c>
      <c r="FA41" s="25" t="s">
        <v>426</v>
      </c>
      <c r="FB41" s="25" t="s">
        <v>426</v>
      </c>
      <c r="FC41" s="25" t="s">
        <v>426</v>
      </c>
      <c r="FD41" s="25" t="s">
        <v>426</v>
      </c>
      <c r="FE41" s="25" t="s">
        <v>426</v>
      </c>
      <c r="FF41" s="25" t="s">
        <v>426</v>
      </c>
      <c r="FG41" s="25" t="s">
        <v>426</v>
      </c>
      <c r="FH41" s="25" t="s">
        <v>426</v>
      </c>
      <c r="FI41" s="25" t="s">
        <v>426</v>
      </c>
      <c r="FJ41" s="25" t="s">
        <v>426</v>
      </c>
      <c r="FK41" s="25" t="s">
        <v>426</v>
      </c>
      <c r="FL41" s="25" t="s">
        <v>426</v>
      </c>
      <c r="FM41" s="25" t="s">
        <v>426</v>
      </c>
      <c r="FN41" s="25" t="s">
        <v>426</v>
      </c>
      <c r="FO41" s="25" t="s">
        <v>426</v>
      </c>
      <c r="FP41" s="25" t="s">
        <v>426</v>
      </c>
      <c r="FQ41" s="25" t="s">
        <v>426</v>
      </c>
      <c r="FR41" s="25" t="s">
        <v>426</v>
      </c>
      <c r="FS41" s="25" t="s">
        <v>426</v>
      </c>
      <c r="FT41" s="25" t="s">
        <v>426</v>
      </c>
      <c r="FU41" s="25" t="s">
        <v>426</v>
      </c>
      <c r="FV41" s="25" t="s">
        <v>426</v>
      </c>
      <c r="FW41" s="25" t="s">
        <v>426</v>
      </c>
      <c r="FX41" s="25" t="s">
        <v>426</v>
      </c>
      <c r="FY41" s="25" t="s">
        <v>426</v>
      </c>
      <c r="FZ41" s="25" t="s">
        <v>426</v>
      </c>
      <c r="GA41" s="25" t="s">
        <v>426</v>
      </c>
      <c r="GB41" s="25" t="s">
        <v>426</v>
      </c>
      <c r="GC41" s="25" t="s">
        <v>426</v>
      </c>
      <c r="GD41" s="25" t="s">
        <v>426</v>
      </c>
      <c r="GE41" s="25" t="s">
        <v>426</v>
      </c>
      <c r="GF41" s="25" t="s">
        <v>426</v>
      </c>
      <c r="GG41" s="25" t="s">
        <v>426</v>
      </c>
      <c r="GH41" s="25" t="s">
        <v>426</v>
      </c>
      <c r="GI41" s="25" t="s">
        <v>426</v>
      </c>
      <c r="GJ41" s="25" t="s">
        <v>426</v>
      </c>
      <c r="GK41" s="25" t="s">
        <v>426</v>
      </c>
      <c r="GL41" s="25" t="s">
        <v>426</v>
      </c>
      <c r="GM41" s="25" t="s">
        <v>426</v>
      </c>
      <c r="GN41" s="25" t="s">
        <v>426</v>
      </c>
      <c r="GO41" s="25" t="s">
        <v>426</v>
      </c>
      <c r="GP41" s="25" t="s">
        <v>426</v>
      </c>
      <c r="GQ41" s="25" t="s">
        <v>426</v>
      </c>
      <c r="GR41" s="25" t="s">
        <v>426</v>
      </c>
      <c r="GS41" s="25" t="s">
        <v>426</v>
      </c>
      <c r="GT41" s="25" t="s">
        <v>426</v>
      </c>
      <c r="GU41" s="25" t="s">
        <v>426</v>
      </c>
      <c r="GV41" s="25" t="s">
        <v>426</v>
      </c>
    </row>
    <row r="42" spans="3:204" ht="15" customHeight="1">
      <c r="L42" s="321">
        <v>9</v>
      </c>
      <c r="M42" s="25" t="s">
        <v>426</v>
      </c>
      <c r="N42" s="25" t="s">
        <v>426</v>
      </c>
      <c r="O42" s="25" t="s">
        <v>426</v>
      </c>
      <c r="P42" s="25" t="s">
        <v>426</v>
      </c>
      <c r="Q42" s="25" t="s">
        <v>426</v>
      </c>
      <c r="R42" s="25" t="s">
        <v>426</v>
      </c>
      <c r="S42" s="25" t="s">
        <v>426</v>
      </c>
      <c r="T42" s="25" t="s">
        <v>426</v>
      </c>
      <c r="U42" s="25" t="s">
        <v>426</v>
      </c>
      <c r="V42" s="25" t="s">
        <v>426</v>
      </c>
      <c r="W42" s="25" t="s">
        <v>426</v>
      </c>
      <c r="X42" s="25" t="s">
        <v>426</v>
      </c>
      <c r="Y42" s="25" t="s">
        <v>426</v>
      </c>
      <c r="Z42" s="25" t="s">
        <v>426</v>
      </c>
      <c r="AA42" s="25" t="s">
        <v>426</v>
      </c>
      <c r="AB42" s="25" t="s">
        <v>426</v>
      </c>
      <c r="AC42" s="25" t="s">
        <v>426</v>
      </c>
      <c r="AD42" s="25" t="s">
        <v>426</v>
      </c>
      <c r="AE42" s="25" t="s">
        <v>426</v>
      </c>
      <c r="AF42" s="25" t="s">
        <v>426</v>
      </c>
      <c r="AG42" s="25">
        <v>0</v>
      </c>
      <c r="AH42" s="25" t="s">
        <v>426</v>
      </c>
      <c r="AI42" s="25" t="s">
        <v>426</v>
      </c>
      <c r="AJ42" s="25" t="s">
        <v>426</v>
      </c>
      <c r="AK42" s="25" t="s">
        <v>426</v>
      </c>
      <c r="AL42" s="25" t="s">
        <v>426</v>
      </c>
      <c r="AM42" s="25" t="s">
        <v>426</v>
      </c>
      <c r="AN42" s="25" t="s">
        <v>426</v>
      </c>
      <c r="AO42" s="25" t="s">
        <v>426</v>
      </c>
      <c r="AP42" s="25" t="s">
        <v>426</v>
      </c>
      <c r="AQ42" s="25" t="s">
        <v>426</v>
      </c>
      <c r="AR42" s="25" t="s">
        <v>426</v>
      </c>
      <c r="AS42" s="25">
        <v>0</v>
      </c>
      <c r="AT42" s="25" t="s">
        <v>426</v>
      </c>
      <c r="AU42" s="25" t="s">
        <v>426</v>
      </c>
      <c r="AV42" s="25" t="s">
        <v>426</v>
      </c>
      <c r="AW42" s="25" t="s">
        <v>426</v>
      </c>
      <c r="AX42" s="25" t="s">
        <v>426</v>
      </c>
      <c r="AY42" s="25" t="s">
        <v>426</v>
      </c>
      <c r="AZ42" s="25" t="s">
        <v>426</v>
      </c>
      <c r="BA42" s="25" t="s">
        <v>426</v>
      </c>
      <c r="BB42" s="25" t="s">
        <v>426</v>
      </c>
      <c r="BC42" s="25" t="s">
        <v>426</v>
      </c>
      <c r="BD42" s="25" t="s">
        <v>426</v>
      </c>
      <c r="BE42" s="25">
        <v>-1445.6273481349008</v>
      </c>
      <c r="BF42" s="25" t="s">
        <v>426</v>
      </c>
      <c r="BG42" s="25" t="s">
        <v>426</v>
      </c>
      <c r="BH42" s="25" t="s">
        <v>426</v>
      </c>
      <c r="BI42" s="25" t="s">
        <v>426</v>
      </c>
      <c r="BJ42" s="25" t="s">
        <v>426</v>
      </c>
      <c r="BK42" s="25" t="s">
        <v>426</v>
      </c>
      <c r="BL42" s="25" t="s">
        <v>426</v>
      </c>
      <c r="BM42" s="25" t="s">
        <v>426</v>
      </c>
      <c r="BN42" s="25" t="s">
        <v>426</v>
      </c>
      <c r="BO42" s="25" t="s">
        <v>426</v>
      </c>
      <c r="BP42" s="25" t="s">
        <v>426</v>
      </c>
      <c r="BQ42" s="25">
        <v>-1452.2319057886934</v>
      </c>
      <c r="BR42" s="25" t="s">
        <v>426</v>
      </c>
      <c r="BS42" s="25" t="s">
        <v>426</v>
      </c>
      <c r="BT42" s="25" t="s">
        <v>426</v>
      </c>
      <c r="BU42" s="25" t="s">
        <v>426</v>
      </c>
      <c r="BV42" s="25" t="s">
        <v>426</v>
      </c>
      <c r="BW42" s="25" t="s">
        <v>426</v>
      </c>
      <c r="BX42" s="25" t="s">
        <v>426</v>
      </c>
      <c r="BY42" s="25" t="s">
        <v>426</v>
      </c>
      <c r="BZ42" s="25" t="s">
        <v>426</v>
      </c>
      <c r="CA42" s="25" t="s">
        <v>426</v>
      </c>
      <c r="CB42" s="25" t="s">
        <v>426</v>
      </c>
      <c r="CC42" s="25">
        <v>-1536.9213637471648</v>
      </c>
      <c r="CD42" s="25" t="s">
        <v>426</v>
      </c>
      <c r="CE42" s="25" t="s">
        <v>426</v>
      </c>
      <c r="CF42" s="25" t="s">
        <v>426</v>
      </c>
      <c r="CG42" s="25" t="s">
        <v>426</v>
      </c>
      <c r="CH42" s="25" t="s">
        <v>426</v>
      </c>
      <c r="CI42" s="25" t="s">
        <v>426</v>
      </c>
      <c r="CJ42" s="25" t="s">
        <v>426</v>
      </c>
      <c r="CK42" s="25" t="s">
        <v>426</v>
      </c>
      <c r="CL42" s="25" t="s">
        <v>426</v>
      </c>
      <c r="CM42" s="25" t="s">
        <v>426</v>
      </c>
      <c r="CN42" s="25" t="s">
        <v>426</v>
      </c>
      <c r="CO42" s="25" t="s">
        <v>426</v>
      </c>
      <c r="CP42" s="25" t="s">
        <v>426</v>
      </c>
      <c r="CQ42" s="25" t="s">
        <v>426</v>
      </c>
      <c r="CR42" s="25" t="s">
        <v>426</v>
      </c>
      <c r="CS42" s="25" t="s">
        <v>426</v>
      </c>
      <c r="CT42" s="25" t="s">
        <v>426</v>
      </c>
      <c r="CU42" s="25" t="s">
        <v>426</v>
      </c>
      <c r="CV42" s="25" t="s">
        <v>426</v>
      </c>
      <c r="CW42" s="25" t="s">
        <v>426</v>
      </c>
      <c r="CX42" s="25" t="s">
        <v>426</v>
      </c>
      <c r="CY42" s="25" t="s">
        <v>426</v>
      </c>
      <c r="CZ42" s="25" t="s">
        <v>426</v>
      </c>
      <c r="DA42" s="25" t="s">
        <v>426</v>
      </c>
      <c r="DB42" s="25" t="s">
        <v>426</v>
      </c>
      <c r="DC42" s="25" t="s">
        <v>426</v>
      </c>
      <c r="DD42" s="25" t="s">
        <v>426</v>
      </c>
      <c r="DE42" s="25" t="s">
        <v>426</v>
      </c>
      <c r="DF42" s="25" t="s">
        <v>426</v>
      </c>
      <c r="DG42" s="25" t="s">
        <v>426</v>
      </c>
      <c r="DH42" s="25" t="s">
        <v>426</v>
      </c>
      <c r="DI42" s="25" t="s">
        <v>426</v>
      </c>
      <c r="DJ42" s="25" t="s">
        <v>426</v>
      </c>
      <c r="DK42" s="25" t="s">
        <v>426</v>
      </c>
      <c r="DL42" s="25" t="s">
        <v>426</v>
      </c>
      <c r="DM42" s="25" t="s">
        <v>426</v>
      </c>
      <c r="DN42" s="25" t="s">
        <v>426</v>
      </c>
      <c r="DO42" s="25" t="s">
        <v>426</v>
      </c>
      <c r="DP42" s="25" t="s">
        <v>426</v>
      </c>
      <c r="DQ42" s="25" t="s">
        <v>426</v>
      </c>
      <c r="DR42" s="25" t="s">
        <v>426</v>
      </c>
      <c r="DS42" s="25" t="s">
        <v>426</v>
      </c>
      <c r="DT42" s="25" t="s">
        <v>426</v>
      </c>
      <c r="DU42" s="25" t="s">
        <v>426</v>
      </c>
      <c r="DV42" s="25" t="s">
        <v>426</v>
      </c>
      <c r="DW42" s="25" t="s">
        <v>426</v>
      </c>
      <c r="DX42" s="25" t="s">
        <v>426</v>
      </c>
      <c r="DY42" s="25" t="s">
        <v>426</v>
      </c>
      <c r="DZ42" s="25" t="s">
        <v>426</v>
      </c>
      <c r="EA42" s="25" t="s">
        <v>426</v>
      </c>
      <c r="EB42" s="25" t="s">
        <v>426</v>
      </c>
      <c r="EC42" s="25" t="s">
        <v>426</v>
      </c>
      <c r="ED42" s="25" t="s">
        <v>426</v>
      </c>
      <c r="EE42" s="25" t="s">
        <v>426</v>
      </c>
      <c r="EF42" s="25" t="s">
        <v>426</v>
      </c>
      <c r="EG42" s="25" t="s">
        <v>426</v>
      </c>
      <c r="EH42" s="25" t="s">
        <v>426</v>
      </c>
      <c r="EI42" s="25" t="s">
        <v>426</v>
      </c>
      <c r="EJ42" s="25" t="s">
        <v>426</v>
      </c>
      <c r="EK42" s="25" t="s">
        <v>426</v>
      </c>
      <c r="EL42" s="25" t="s">
        <v>426</v>
      </c>
      <c r="EM42" s="25" t="s">
        <v>426</v>
      </c>
      <c r="EN42" s="25" t="s">
        <v>426</v>
      </c>
      <c r="EO42" s="25" t="s">
        <v>426</v>
      </c>
      <c r="EP42" s="25" t="s">
        <v>426</v>
      </c>
      <c r="EQ42" s="25" t="s">
        <v>426</v>
      </c>
      <c r="ER42" s="25" t="s">
        <v>426</v>
      </c>
      <c r="ES42" s="25" t="s">
        <v>426</v>
      </c>
      <c r="ET42" s="25" t="s">
        <v>426</v>
      </c>
      <c r="EU42" s="25" t="s">
        <v>426</v>
      </c>
      <c r="EV42" s="25" t="s">
        <v>426</v>
      </c>
      <c r="EW42" s="25" t="s">
        <v>426</v>
      </c>
      <c r="EX42" s="25" t="s">
        <v>426</v>
      </c>
      <c r="EY42" s="25" t="s">
        <v>426</v>
      </c>
      <c r="EZ42" s="25" t="s">
        <v>426</v>
      </c>
      <c r="FA42" s="25" t="s">
        <v>426</v>
      </c>
      <c r="FB42" s="25" t="s">
        <v>426</v>
      </c>
      <c r="FC42" s="25" t="s">
        <v>426</v>
      </c>
      <c r="FD42" s="25" t="s">
        <v>426</v>
      </c>
      <c r="FE42" s="25" t="s">
        <v>426</v>
      </c>
      <c r="FF42" s="25" t="s">
        <v>426</v>
      </c>
      <c r="FG42" s="25" t="s">
        <v>426</v>
      </c>
      <c r="FH42" s="25" t="s">
        <v>426</v>
      </c>
      <c r="FI42" s="25" t="s">
        <v>426</v>
      </c>
      <c r="FJ42" s="25" t="s">
        <v>426</v>
      </c>
      <c r="FK42" s="25" t="s">
        <v>426</v>
      </c>
      <c r="FL42" s="25" t="s">
        <v>426</v>
      </c>
      <c r="FM42" s="25" t="s">
        <v>426</v>
      </c>
      <c r="FN42" s="25" t="s">
        <v>426</v>
      </c>
      <c r="FO42" s="25" t="s">
        <v>426</v>
      </c>
      <c r="FP42" s="25" t="s">
        <v>426</v>
      </c>
      <c r="FQ42" s="25" t="s">
        <v>426</v>
      </c>
      <c r="FR42" s="25" t="s">
        <v>426</v>
      </c>
      <c r="FS42" s="25" t="s">
        <v>426</v>
      </c>
      <c r="FT42" s="25" t="s">
        <v>426</v>
      </c>
      <c r="FU42" s="25" t="s">
        <v>426</v>
      </c>
      <c r="FV42" s="25" t="s">
        <v>426</v>
      </c>
      <c r="FW42" s="25" t="s">
        <v>426</v>
      </c>
      <c r="FX42" s="25" t="s">
        <v>426</v>
      </c>
      <c r="FY42" s="25" t="s">
        <v>426</v>
      </c>
      <c r="FZ42" s="25" t="s">
        <v>426</v>
      </c>
      <c r="GA42" s="25" t="s">
        <v>426</v>
      </c>
      <c r="GB42" s="25" t="s">
        <v>426</v>
      </c>
      <c r="GC42" s="25" t="s">
        <v>426</v>
      </c>
      <c r="GD42" s="25" t="s">
        <v>426</v>
      </c>
      <c r="GE42" s="25" t="s">
        <v>426</v>
      </c>
      <c r="GF42" s="25" t="s">
        <v>426</v>
      </c>
      <c r="GG42" s="25" t="s">
        <v>426</v>
      </c>
      <c r="GH42" s="25" t="s">
        <v>426</v>
      </c>
      <c r="GI42" s="25" t="s">
        <v>426</v>
      </c>
      <c r="GJ42" s="25" t="s">
        <v>426</v>
      </c>
      <c r="GK42" s="25" t="s">
        <v>426</v>
      </c>
      <c r="GL42" s="25" t="s">
        <v>426</v>
      </c>
      <c r="GM42" s="25" t="s">
        <v>426</v>
      </c>
      <c r="GN42" s="25" t="s">
        <v>426</v>
      </c>
      <c r="GO42" s="25" t="s">
        <v>426</v>
      </c>
      <c r="GP42" s="25" t="s">
        <v>426</v>
      </c>
      <c r="GQ42" s="25" t="s">
        <v>426</v>
      </c>
      <c r="GR42" s="25" t="s">
        <v>426</v>
      </c>
      <c r="GS42" s="25" t="s">
        <v>426</v>
      </c>
      <c r="GT42" s="25" t="s">
        <v>426</v>
      </c>
      <c r="GU42" s="25" t="s">
        <v>426</v>
      </c>
      <c r="GV42" s="25" t="s">
        <v>426</v>
      </c>
    </row>
    <row r="43" spans="3:204" ht="15" customHeight="1">
      <c r="L43" s="321">
        <v>10</v>
      </c>
      <c r="M43" s="25" t="s">
        <v>426</v>
      </c>
      <c r="N43" s="25" t="s">
        <v>426</v>
      </c>
      <c r="O43" s="25" t="s">
        <v>426</v>
      </c>
      <c r="P43" s="25" t="s">
        <v>426</v>
      </c>
      <c r="Q43" s="25" t="s">
        <v>426</v>
      </c>
      <c r="R43" s="25" t="s">
        <v>426</v>
      </c>
      <c r="S43" s="25" t="s">
        <v>426</v>
      </c>
      <c r="T43" s="25" t="s">
        <v>426</v>
      </c>
      <c r="U43" s="25" t="s">
        <v>426</v>
      </c>
      <c r="V43" s="25" t="s">
        <v>426</v>
      </c>
      <c r="W43" s="25" t="s">
        <v>426</v>
      </c>
      <c r="X43" s="25" t="s">
        <v>426</v>
      </c>
      <c r="Y43" s="25" t="s">
        <v>426</v>
      </c>
      <c r="Z43" s="25" t="s">
        <v>426</v>
      </c>
      <c r="AA43" s="25" t="s">
        <v>426</v>
      </c>
      <c r="AB43" s="25" t="s">
        <v>426</v>
      </c>
      <c r="AC43" s="25" t="s">
        <v>426</v>
      </c>
      <c r="AD43" s="25" t="s">
        <v>426</v>
      </c>
      <c r="AE43" s="25" t="s">
        <v>426</v>
      </c>
      <c r="AF43" s="25" t="s">
        <v>426</v>
      </c>
      <c r="AG43" s="25" t="s">
        <v>426</v>
      </c>
      <c r="AH43" s="25">
        <v>0</v>
      </c>
      <c r="AI43" s="25" t="s">
        <v>426</v>
      </c>
      <c r="AJ43" s="25" t="s">
        <v>426</v>
      </c>
      <c r="AK43" s="25" t="s">
        <v>426</v>
      </c>
      <c r="AL43" s="25" t="s">
        <v>426</v>
      </c>
      <c r="AM43" s="25" t="s">
        <v>426</v>
      </c>
      <c r="AN43" s="25" t="s">
        <v>426</v>
      </c>
      <c r="AO43" s="25" t="s">
        <v>426</v>
      </c>
      <c r="AP43" s="25" t="s">
        <v>426</v>
      </c>
      <c r="AQ43" s="25" t="s">
        <v>426</v>
      </c>
      <c r="AR43" s="25" t="s">
        <v>426</v>
      </c>
      <c r="AS43" s="25" t="s">
        <v>426</v>
      </c>
      <c r="AT43" s="25">
        <v>0</v>
      </c>
      <c r="AU43" s="25" t="s">
        <v>426</v>
      </c>
      <c r="AV43" s="25" t="s">
        <v>426</v>
      </c>
      <c r="AW43" s="25" t="s">
        <v>426</v>
      </c>
      <c r="AX43" s="25" t="s">
        <v>426</v>
      </c>
      <c r="AY43" s="25" t="s">
        <v>426</v>
      </c>
      <c r="AZ43" s="25" t="s">
        <v>426</v>
      </c>
      <c r="BA43" s="25" t="s">
        <v>426</v>
      </c>
      <c r="BB43" s="25" t="s">
        <v>426</v>
      </c>
      <c r="BC43" s="25" t="s">
        <v>426</v>
      </c>
      <c r="BD43" s="25" t="s">
        <v>426</v>
      </c>
      <c r="BE43" s="25" t="s">
        <v>426</v>
      </c>
      <c r="BF43" s="25">
        <v>-1445.6273481349008</v>
      </c>
      <c r="BG43" s="25" t="s">
        <v>426</v>
      </c>
      <c r="BH43" s="25" t="s">
        <v>426</v>
      </c>
      <c r="BI43" s="25" t="s">
        <v>426</v>
      </c>
      <c r="BJ43" s="25" t="s">
        <v>426</v>
      </c>
      <c r="BK43" s="25" t="s">
        <v>426</v>
      </c>
      <c r="BL43" s="25" t="s">
        <v>426</v>
      </c>
      <c r="BM43" s="25" t="s">
        <v>426</v>
      </c>
      <c r="BN43" s="25" t="s">
        <v>426</v>
      </c>
      <c r="BO43" s="25" t="s">
        <v>426</v>
      </c>
      <c r="BP43" s="25" t="s">
        <v>426</v>
      </c>
      <c r="BQ43" s="25" t="s">
        <v>426</v>
      </c>
      <c r="BR43" s="25">
        <v>-1452.2319057886934</v>
      </c>
      <c r="BS43" s="25" t="s">
        <v>426</v>
      </c>
      <c r="BT43" s="25" t="s">
        <v>426</v>
      </c>
      <c r="BU43" s="25" t="s">
        <v>426</v>
      </c>
      <c r="BV43" s="25" t="s">
        <v>426</v>
      </c>
      <c r="BW43" s="25" t="s">
        <v>426</v>
      </c>
      <c r="BX43" s="25" t="s">
        <v>426</v>
      </c>
      <c r="BY43" s="25" t="s">
        <v>426</v>
      </c>
      <c r="BZ43" s="25" t="s">
        <v>426</v>
      </c>
      <c r="CA43" s="25" t="s">
        <v>426</v>
      </c>
      <c r="CB43" s="25" t="s">
        <v>426</v>
      </c>
      <c r="CC43" s="25" t="s">
        <v>426</v>
      </c>
      <c r="CD43" s="25">
        <v>-1536.9213637471648</v>
      </c>
      <c r="CE43" s="25" t="s">
        <v>426</v>
      </c>
      <c r="CF43" s="25" t="s">
        <v>426</v>
      </c>
      <c r="CG43" s="25" t="s">
        <v>426</v>
      </c>
      <c r="CH43" s="25" t="s">
        <v>426</v>
      </c>
      <c r="CI43" s="25" t="s">
        <v>426</v>
      </c>
      <c r="CJ43" s="25" t="s">
        <v>426</v>
      </c>
      <c r="CK43" s="25" t="s">
        <v>426</v>
      </c>
      <c r="CL43" s="25" t="s">
        <v>426</v>
      </c>
      <c r="CM43" s="25" t="s">
        <v>426</v>
      </c>
      <c r="CN43" s="25" t="s">
        <v>426</v>
      </c>
      <c r="CO43" s="25" t="s">
        <v>426</v>
      </c>
      <c r="CP43" s="25" t="s">
        <v>426</v>
      </c>
      <c r="CQ43" s="25" t="s">
        <v>426</v>
      </c>
      <c r="CR43" s="25" t="s">
        <v>426</v>
      </c>
      <c r="CS43" s="25" t="s">
        <v>426</v>
      </c>
      <c r="CT43" s="25" t="s">
        <v>426</v>
      </c>
      <c r="CU43" s="25" t="s">
        <v>426</v>
      </c>
      <c r="CV43" s="25" t="s">
        <v>426</v>
      </c>
      <c r="CW43" s="25" t="s">
        <v>426</v>
      </c>
      <c r="CX43" s="25" t="s">
        <v>426</v>
      </c>
      <c r="CY43" s="25" t="s">
        <v>426</v>
      </c>
      <c r="CZ43" s="25" t="s">
        <v>426</v>
      </c>
      <c r="DA43" s="25" t="s">
        <v>426</v>
      </c>
      <c r="DB43" s="25" t="s">
        <v>426</v>
      </c>
      <c r="DC43" s="25" t="s">
        <v>426</v>
      </c>
      <c r="DD43" s="25" t="s">
        <v>426</v>
      </c>
      <c r="DE43" s="25" t="s">
        <v>426</v>
      </c>
      <c r="DF43" s="25" t="s">
        <v>426</v>
      </c>
      <c r="DG43" s="25" t="s">
        <v>426</v>
      </c>
      <c r="DH43" s="25" t="s">
        <v>426</v>
      </c>
      <c r="DI43" s="25" t="s">
        <v>426</v>
      </c>
      <c r="DJ43" s="25" t="s">
        <v>426</v>
      </c>
      <c r="DK43" s="25" t="s">
        <v>426</v>
      </c>
      <c r="DL43" s="25" t="s">
        <v>426</v>
      </c>
      <c r="DM43" s="25" t="s">
        <v>426</v>
      </c>
      <c r="DN43" s="25" t="s">
        <v>426</v>
      </c>
      <c r="DO43" s="25" t="s">
        <v>426</v>
      </c>
      <c r="DP43" s="25" t="s">
        <v>426</v>
      </c>
      <c r="DQ43" s="25" t="s">
        <v>426</v>
      </c>
      <c r="DR43" s="25" t="s">
        <v>426</v>
      </c>
      <c r="DS43" s="25" t="s">
        <v>426</v>
      </c>
      <c r="DT43" s="25" t="s">
        <v>426</v>
      </c>
      <c r="DU43" s="25" t="s">
        <v>426</v>
      </c>
      <c r="DV43" s="25" t="s">
        <v>426</v>
      </c>
      <c r="DW43" s="25" t="s">
        <v>426</v>
      </c>
      <c r="DX43" s="25" t="s">
        <v>426</v>
      </c>
      <c r="DY43" s="25" t="s">
        <v>426</v>
      </c>
      <c r="DZ43" s="25" t="s">
        <v>426</v>
      </c>
      <c r="EA43" s="25" t="s">
        <v>426</v>
      </c>
      <c r="EB43" s="25" t="s">
        <v>426</v>
      </c>
      <c r="EC43" s="25" t="s">
        <v>426</v>
      </c>
      <c r="ED43" s="25" t="s">
        <v>426</v>
      </c>
      <c r="EE43" s="25" t="s">
        <v>426</v>
      </c>
      <c r="EF43" s="25" t="s">
        <v>426</v>
      </c>
      <c r="EG43" s="25" t="s">
        <v>426</v>
      </c>
      <c r="EH43" s="25" t="s">
        <v>426</v>
      </c>
      <c r="EI43" s="25" t="s">
        <v>426</v>
      </c>
      <c r="EJ43" s="25" t="s">
        <v>426</v>
      </c>
      <c r="EK43" s="25" t="s">
        <v>426</v>
      </c>
      <c r="EL43" s="25" t="s">
        <v>426</v>
      </c>
      <c r="EM43" s="25" t="s">
        <v>426</v>
      </c>
      <c r="EN43" s="25" t="s">
        <v>426</v>
      </c>
      <c r="EO43" s="25" t="s">
        <v>426</v>
      </c>
      <c r="EP43" s="25" t="s">
        <v>426</v>
      </c>
      <c r="EQ43" s="25" t="s">
        <v>426</v>
      </c>
      <c r="ER43" s="25" t="s">
        <v>426</v>
      </c>
      <c r="ES43" s="25" t="s">
        <v>426</v>
      </c>
      <c r="ET43" s="25" t="s">
        <v>426</v>
      </c>
      <c r="EU43" s="25" t="s">
        <v>426</v>
      </c>
      <c r="EV43" s="25" t="s">
        <v>426</v>
      </c>
      <c r="EW43" s="25" t="s">
        <v>426</v>
      </c>
      <c r="EX43" s="25" t="s">
        <v>426</v>
      </c>
      <c r="EY43" s="25" t="s">
        <v>426</v>
      </c>
      <c r="EZ43" s="25" t="s">
        <v>426</v>
      </c>
      <c r="FA43" s="25" t="s">
        <v>426</v>
      </c>
      <c r="FB43" s="25" t="s">
        <v>426</v>
      </c>
      <c r="FC43" s="25" t="s">
        <v>426</v>
      </c>
      <c r="FD43" s="25" t="s">
        <v>426</v>
      </c>
      <c r="FE43" s="25" t="s">
        <v>426</v>
      </c>
      <c r="FF43" s="25" t="s">
        <v>426</v>
      </c>
      <c r="FG43" s="25" t="s">
        <v>426</v>
      </c>
      <c r="FH43" s="25" t="s">
        <v>426</v>
      </c>
      <c r="FI43" s="25" t="s">
        <v>426</v>
      </c>
      <c r="FJ43" s="25" t="s">
        <v>426</v>
      </c>
      <c r="FK43" s="25" t="s">
        <v>426</v>
      </c>
      <c r="FL43" s="25" t="s">
        <v>426</v>
      </c>
      <c r="FM43" s="25" t="s">
        <v>426</v>
      </c>
      <c r="FN43" s="25" t="s">
        <v>426</v>
      </c>
      <c r="FO43" s="25" t="s">
        <v>426</v>
      </c>
      <c r="FP43" s="25" t="s">
        <v>426</v>
      </c>
      <c r="FQ43" s="25" t="s">
        <v>426</v>
      </c>
      <c r="FR43" s="25" t="s">
        <v>426</v>
      </c>
      <c r="FS43" s="25" t="s">
        <v>426</v>
      </c>
      <c r="FT43" s="25" t="s">
        <v>426</v>
      </c>
      <c r="FU43" s="25" t="s">
        <v>426</v>
      </c>
      <c r="FV43" s="25" t="s">
        <v>426</v>
      </c>
      <c r="FW43" s="25" t="s">
        <v>426</v>
      </c>
      <c r="FX43" s="25" t="s">
        <v>426</v>
      </c>
      <c r="FY43" s="25" t="s">
        <v>426</v>
      </c>
      <c r="FZ43" s="25" t="s">
        <v>426</v>
      </c>
      <c r="GA43" s="25" t="s">
        <v>426</v>
      </c>
      <c r="GB43" s="25" t="s">
        <v>426</v>
      </c>
      <c r="GC43" s="25" t="s">
        <v>426</v>
      </c>
      <c r="GD43" s="25" t="s">
        <v>426</v>
      </c>
      <c r="GE43" s="25" t="s">
        <v>426</v>
      </c>
      <c r="GF43" s="25" t="s">
        <v>426</v>
      </c>
      <c r="GG43" s="25" t="s">
        <v>426</v>
      </c>
      <c r="GH43" s="25" t="s">
        <v>426</v>
      </c>
      <c r="GI43" s="25" t="s">
        <v>426</v>
      </c>
      <c r="GJ43" s="25" t="s">
        <v>426</v>
      </c>
      <c r="GK43" s="25" t="s">
        <v>426</v>
      </c>
      <c r="GL43" s="25" t="s">
        <v>426</v>
      </c>
      <c r="GM43" s="25" t="s">
        <v>426</v>
      </c>
      <c r="GN43" s="25" t="s">
        <v>426</v>
      </c>
      <c r="GO43" s="25" t="s">
        <v>426</v>
      </c>
      <c r="GP43" s="25" t="s">
        <v>426</v>
      </c>
      <c r="GQ43" s="25" t="s">
        <v>426</v>
      </c>
      <c r="GR43" s="25" t="s">
        <v>426</v>
      </c>
      <c r="GS43" s="25" t="s">
        <v>426</v>
      </c>
      <c r="GT43" s="25" t="s">
        <v>426</v>
      </c>
      <c r="GU43" s="25" t="s">
        <v>426</v>
      </c>
      <c r="GV43" s="25" t="s">
        <v>426</v>
      </c>
    </row>
    <row r="44" spans="3:204" ht="15" customHeight="1">
      <c r="L44" s="321">
        <v>11</v>
      </c>
      <c r="M44" s="25" t="s">
        <v>426</v>
      </c>
      <c r="N44" s="25" t="s">
        <v>426</v>
      </c>
      <c r="O44" s="25" t="s">
        <v>426</v>
      </c>
      <c r="P44" s="25" t="s">
        <v>426</v>
      </c>
      <c r="Q44" s="25" t="s">
        <v>426</v>
      </c>
      <c r="R44" s="25" t="s">
        <v>426</v>
      </c>
      <c r="S44" s="25" t="s">
        <v>426</v>
      </c>
      <c r="T44" s="25" t="s">
        <v>426</v>
      </c>
      <c r="U44" s="25" t="s">
        <v>426</v>
      </c>
      <c r="V44" s="25" t="s">
        <v>426</v>
      </c>
      <c r="W44" s="25" t="s">
        <v>426</v>
      </c>
      <c r="X44" s="25" t="s">
        <v>426</v>
      </c>
      <c r="Y44" s="25" t="s">
        <v>426</v>
      </c>
      <c r="Z44" s="25" t="s">
        <v>426</v>
      </c>
      <c r="AA44" s="25" t="s">
        <v>426</v>
      </c>
      <c r="AB44" s="25" t="s">
        <v>426</v>
      </c>
      <c r="AC44" s="25" t="s">
        <v>426</v>
      </c>
      <c r="AD44" s="25" t="s">
        <v>426</v>
      </c>
      <c r="AE44" s="25" t="s">
        <v>426</v>
      </c>
      <c r="AF44" s="25" t="s">
        <v>426</v>
      </c>
      <c r="AG44" s="25" t="s">
        <v>426</v>
      </c>
      <c r="AH44" s="25" t="s">
        <v>426</v>
      </c>
      <c r="AI44" s="25">
        <v>0</v>
      </c>
      <c r="AJ44" s="25" t="s">
        <v>426</v>
      </c>
      <c r="AK44" s="25" t="s">
        <v>426</v>
      </c>
      <c r="AL44" s="25" t="s">
        <v>426</v>
      </c>
      <c r="AM44" s="25" t="s">
        <v>426</v>
      </c>
      <c r="AN44" s="25" t="s">
        <v>426</v>
      </c>
      <c r="AO44" s="25" t="s">
        <v>426</v>
      </c>
      <c r="AP44" s="25" t="s">
        <v>426</v>
      </c>
      <c r="AQ44" s="25" t="s">
        <v>426</v>
      </c>
      <c r="AR44" s="25" t="s">
        <v>426</v>
      </c>
      <c r="AS44" s="25" t="s">
        <v>426</v>
      </c>
      <c r="AT44" s="25" t="s">
        <v>426</v>
      </c>
      <c r="AU44" s="25">
        <v>0</v>
      </c>
      <c r="AV44" s="25" t="s">
        <v>426</v>
      </c>
      <c r="AW44" s="25" t="s">
        <v>426</v>
      </c>
      <c r="AX44" s="25" t="s">
        <v>426</v>
      </c>
      <c r="AY44" s="25" t="s">
        <v>426</v>
      </c>
      <c r="AZ44" s="25" t="s">
        <v>426</v>
      </c>
      <c r="BA44" s="25" t="s">
        <v>426</v>
      </c>
      <c r="BB44" s="25" t="s">
        <v>426</v>
      </c>
      <c r="BC44" s="25" t="s">
        <v>426</v>
      </c>
      <c r="BD44" s="25" t="s">
        <v>426</v>
      </c>
      <c r="BE44" s="25" t="s">
        <v>426</v>
      </c>
      <c r="BF44" s="25" t="s">
        <v>426</v>
      </c>
      <c r="BG44" s="25">
        <v>-1445.6273481349008</v>
      </c>
      <c r="BH44" s="25" t="s">
        <v>426</v>
      </c>
      <c r="BI44" s="25" t="s">
        <v>426</v>
      </c>
      <c r="BJ44" s="25" t="s">
        <v>426</v>
      </c>
      <c r="BK44" s="25" t="s">
        <v>426</v>
      </c>
      <c r="BL44" s="25" t="s">
        <v>426</v>
      </c>
      <c r="BM44" s="25" t="s">
        <v>426</v>
      </c>
      <c r="BN44" s="25" t="s">
        <v>426</v>
      </c>
      <c r="BO44" s="25" t="s">
        <v>426</v>
      </c>
      <c r="BP44" s="25" t="s">
        <v>426</v>
      </c>
      <c r="BQ44" s="25" t="s">
        <v>426</v>
      </c>
      <c r="BR44" s="25" t="s">
        <v>426</v>
      </c>
      <c r="BS44" s="25">
        <v>-1452.2319057886934</v>
      </c>
      <c r="BT44" s="25" t="s">
        <v>426</v>
      </c>
      <c r="BU44" s="25" t="s">
        <v>426</v>
      </c>
      <c r="BV44" s="25" t="s">
        <v>426</v>
      </c>
      <c r="BW44" s="25" t="s">
        <v>426</v>
      </c>
      <c r="BX44" s="25" t="s">
        <v>426</v>
      </c>
      <c r="BY44" s="25" t="s">
        <v>426</v>
      </c>
      <c r="BZ44" s="25" t="s">
        <v>426</v>
      </c>
      <c r="CA44" s="25" t="s">
        <v>426</v>
      </c>
      <c r="CB44" s="25" t="s">
        <v>426</v>
      </c>
      <c r="CC44" s="25" t="s">
        <v>426</v>
      </c>
      <c r="CD44" s="25" t="s">
        <v>426</v>
      </c>
      <c r="CE44" s="25">
        <v>-1536.9213637471648</v>
      </c>
      <c r="CF44" s="25" t="s">
        <v>426</v>
      </c>
      <c r="CG44" s="25" t="s">
        <v>426</v>
      </c>
      <c r="CH44" s="25" t="s">
        <v>426</v>
      </c>
      <c r="CI44" s="25" t="s">
        <v>426</v>
      </c>
      <c r="CJ44" s="25" t="s">
        <v>426</v>
      </c>
      <c r="CK44" s="25" t="s">
        <v>426</v>
      </c>
      <c r="CL44" s="25" t="s">
        <v>426</v>
      </c>
      <c r="CM44" s="25" t="s">
        <v>426</v>
      </c>
      <c r="CN44" s="25" t="s">
        <v>426</v>
      </c>
      <c r="CO44" s="25" t="s">
        <v>426</v>
      </c>
      <c r="CP44" s="25" t="s">
        <v>426</v>
      </c>
      <c r="CQ44" s="25" t="s">
        <v>426</v>
      </c>
      <c r="CR44" s="25" t="s">
        <v>426</v>
      </c>
      <c r="CS44" s="25" t="s">
        <v>426</v>
      </c>
      <c r="CT44" s="25" t="s">
        <v>426</v>
      </c>
      <c r="CU44" s="25" t="s">
        <v>426</v>
      </c>
      <c r="CV44" s="25" t="s">
        <v>426</v>
      </c>
      <c r="CW44" s="25" t="s">
        <v>426</v>
      </c>
      <c r="CX44" s="25" t="s">
        <v>426</v>
      </c>
      <c r="CY44" s="25" t="s">
        <v>426</v>
      </c>
      <c r="CZ44" s="25" t="s">
        <v>426</v>
      </c>
      <c r="DA44" s="25" t="s">
        <v>426</v>
      </c>
      <c r="DB44" s="25" t="s">
        <v>426</v>
      </c>
      <c r="DC44" s="25" t="s">
        <v>426</v>
      </c>
      <c r="DD44" s="25" t="s">
        <v>426</v>
      </c>
      <c r="DE44" s="25" t="s">
        <v>426</v>
      </c>
      <c r="DF44" s="25" t="s">
        <v>426</v>
      </c>
      <c r="DG44" s="25" t="s">
        <v>426</v>
      </c>
      <c r="DH44" s="25" t="s">
        <v>426</v>
      </c>
      <c r="DI44" s="25" t="s">
        <v>426</v>
      </c>
      <c r="DJ44" s="25" t="s">
        <v>426</v>
      </c>
      <c r="DK44" s="25" t="s">
        <v>426</v>
      </c>
      <c r="DL44" s="25" t="s">
        <v>426</v>
      </c>
      <c r="DM44" s="25" t="s">
        <v>426</v>
      </c>
      <c r="DN44" s="25" t="s">
        <v>426</v>
      </c>
      <c r="DO44" s="25" t="s">
        <v>426</v>
      </c>
      <c r="DP44" s="25" t="s">
        <v>426</v>
      </c>
      <c r="DQ44" s="25" t="s">
        <v>426</v>
      </c>
      <c r="DR44" s="25" t="s">
        <v>426</v>
      </c>
      <c r="DS44" s="25" t="s">
        <v>426</v>
      </c>
      <c r="DT44" s="25" t="s">
        <v>426</v>
      </c>
      <c r="DU44" s="25" t="s">
        <v>426</v>
      </c>
      <c r="DV44" s="25" t="s">
        <v>426</v>
      </c>
      <c r="DW44" s="25" t="s">
        <v>426</v>
      </c>
      <c r="DX44" s="25" t="s">
        <v>426</v>
      </c>
      <c r="DY44" s="25" t="s">
        <v>426</v>
      </c>
      <c r="DZ44" s="25" t="s">
        <v>426</v>
      </c>
      <c r="EA44" s="25" t="s">
        <v>426</v>
      </c>
      <c r="EB44" s="25" t="s">
        <v>426</v>
      </c>
      <c r="EC44" s="25" t="s">
        <v>426</v>
      </c>
      <c r="ED44" s="25" t="s">
        <v>426</v>
      </c>
      <c r="EE44" s="25" t="s">
        <v>426</v>
      </c>
      <c r="EF44" s="25" t="s">
        <v>426</v>
      </c>
      <c r="EG44" s="25" t="s">
        <v>426</v>
      </c>
      <c r="EH44" s="25" t="s">
        <v>426</v>
      </c>
      <c r="EI44" s="25" t="s">
        <v>426</v>
      </c>
      <c r="EJ44" s="25" t="s">
        <v>426</v>
      </c>
      <c r="EK44" s="25" t="s">
        <v>426</v>
      </c>
      <c r="EL44" s="25" t="s">
        <v>426</v>
      </c>
      <c r="EM44" s="25" t="s">
        <v>426</v>
      </c>
      <c r="EN44" s="25" t="s">
        <v>426</v>
      </c>
      <c r="EO44" s="25" t="s">
        <v>426</v>
      </c>
      <c r="EP44" s="25" t="s">
        <v>426</v>
      </c>
      <c r="EQ44" s="25" t="s">
        <v>426</v>
      </c>
      <c r="ER44" s="25" t="s">
        <v>426</v>
      </c>
      <c r="ES44" s="25" t="s">
        <v>426</v>
      </c>
      <c r="ET44" s="25" t="s">
        <v>426</v>
      </c>
      <c r="EU44" s="25" t="s">
        <v>426</v>
      </c>
      <c r="EV44" s="25" t="s">
        <v>426</v>
      </c>
      <c r="EW44" s="25" t="s">
        <v>426</v>
      </c>
      <c r="EX44" s="25" t="s">
        <v>426</v>
      </c>
      <c r="EY44" s="25" t="s">
        <v>426</v>
      </c>
      <c r="EZ44" s="25" t="s">
        <v>426</v>
      </c>
      <c r="FA44" s="25" t="s">
        <v>426</v>
      </c>
      <c r="FB44" s="25" t="s">
        <v>426</v>
      </c>
      <c r="FC44" s="25" t="s">
        <v>426</v>
      </c>
      <c r="FD44" s="25" t="s">
        <v>426</v>
      </c>
      <c r="FE44" s="25" t="s">
        <v>426</v>
      </c>
      <c r="FF44" s="25" t="s">
        <v>426</v>
      </c>
      <c r="FG44" s="25" t="s">
        <v>426</v>
      </c>
      <c r="FH44" s="25" t="s">
        <v>426</v>
      </c>
      <c r="FI44" s="25" t="s">
        <v>426</v>
      </c>
      <c r="FJ44" s="25" t="s">
        <v>426</v>
      </c>
      <c r="FK44" s="25" t="s">
        <v>426</v>
      </c>
      <c r="FL44" s="25" t="s">
        <v>426</v>
      </c>
      <c r="FM44" s="25" t="s">
        <v>426</v>
      </c>
      <c r="FN44" s="25" t="s">
        <v>426</v>
      </c>
      <c r="FO44" s="25" t="s">
        <v>426</v>
      </c>
      <c r="FP44" s="25" t="s">
        <v>426</v>
      </c>
      <c r="FQ44" s="25" t="s">
        <v>426</v>
      </c>
      <c r="FR44" s="25" t="s">
        <v>426</v>
      </c>
      <c r="FS44" s="25" t="s">
        <v>426</v>
      </c>
      <c r="FT44" s="25" t="s">
        <v>426</v>
      </c>
      <c r="FU44" s="25" t="s">
        <v>426</v>
      </c>
      <c r="FV44" s="25" t="s">
        <v>426</v>
      </c>
      <c r="FW44" s="25" t="s">
        <v>426</v>
      </c>
      <c r="FX44" s="25" t="s">
        <v>426</v>
      </c>
      <c r="FY44" s="25" t="s">
        <v>426</v>
      </c>
      <c r="FZ44" s="25" t="s">
        <v>426</v>
      </c>
      <c r="GA44" s="25" t="s">
        <v>426</v>
      </c>
      <c r="GB44" s="25" t="s">
        <v>426</v>
      </c>
      <c r="GC44" s="25" t="s">
        <v>426</v>
      </c>
      <c r="GD44" s="25" t="s">
        <v>426</v>
      </c>
      <c r="GE44" s="25" t="s">
        <v>426</v>
      </c>
      <c r="GF44" s="25" t="s">
        <v>426</v>
      </c>
      <c r="GG44" s="25" t="s">
        <v>426</v>
      </c>
      <c r="GH44" s="25" t="s">
        <v>426</v>
      </c>
      <c r="GI44" s="25" t="s">
        <v>426</v>
      </c>
      <c r="GJ44" s="25" t="s">
        <v>426</v>
      </c>
      <c r="GK44" s="25" t="s">
        <v>426</v>
      </c>
      <c r="GL44" s="25" t="s">
        <v>426</v>
      </c>
      <c r="GM44" s="25" t="s">
        <v>426</v>
      </c>
      <c r="GN44" s="25" t="s">
        <v>426</v>
      </c>
      <c r="GO44" s="25" t="s">
        <v>426</v>
      </c>
      <c r="GP44" s="25" t="s">
        <v>426</v>
      </c>
      <c r="GQ44" s="25" t="s">
        <v>426</v>
      </c>
      <c r="GR44" s="25" t="s">
        <v>426</v>
      </c>
      <c r="GS44" s="25" t="s">
        <v>426</v>
      </c>
      <c r="GT44" s="25" t="s">
        <v>426</v>
      </c>
      <c r="GU44" s="25" t="s">
        <v>426</v>
      </c>
      <c r="GV44" s="25" t="s">
        <v>426</v>
      </c>
    </row>
    <row r="45" spans="3:204" ht="15" customHeight="1">
      <c r="L45" s="321">
        <v>12</v>
      </c>
      <c r="M45" s="25" t="s">
        <v>426</v>
      </c>
      <c r="N45" s="25" t="s">
        <v>426</v>
      </c>
      <c r="O45" s="25" t="s">
        <v>426</v>
      </c>
      <c r="P45" s="25" t="s">
        <v>426</v>
      </c>
      <c r="Q45" s="25" t="s">
        <v>426</v>
      </c>
      <c r="R45" s="25" t="s">
        <v>426</v>
      </c>
      <c r="S45" s="25" t="s">
        <v>426</v>
      </c>
      <c r="T45" s="25" t="s">
        <v>426</v>
      </c>
      <c r="U45" s="25" t="s">
        <v>426</v>
      </c>
      <c r="V45" s="25" t="s">
        <v>426</v>
      </c>
      <c r="W45" s="25" t="s">
        <v>426</v>
      </c>
      <c r="X45" s="25">
        <v>-302.82508999999999</v>
      </c>
      <c r="Y45" s="25" t="s">
        <v>426</v>
      </c>
      <c r="Z45" s="25" t="s">
        <v>426</v>
      </c>
      <c r="AA45" s="25" t="s">
        <v>426</v>
      </c>
      <c r="AB45" s="25" t="s">
        <v>426</v>
      </c>
      <c r="AC45" s="25" t="s">
        <v>426</v>
      </c>
      <c r="AD45" s="25" t="s">
        <v>426</v>
      </c>
      <c r="AE45" s="25" t="s">
        <v>426</v>
      </c>
      <c r="AF45" s="25" t="s">
        <v>426</v>
      </c>
      <c r="AG45" s="25" t="s">
        <v>426</v>
      </c>
      <c r="AH45" s="25" t="s">
        <v>426</v>
      </c>
      <c r="AI45" s="25" t="s">
        <v>426</v>
      </c>
      <c r="AJ45" s="25">
        <v>0</v>
      </c>
      <c r="AK45" s="25" t="s">
        <v>426</v>
      </c>
      <c r="AL45" s="25" t="s">
        <v>426</v>
      </c>
      <c r="AM45" s="25" t="s">
        <v>426</v>
      </c>
      <c r="AN45" s="25" t="s">
        <v>426</v>
      </c>
      <c r="AO45" s="25" t="s">
        <v>426</v>
      </c>
      <c r="AP45" s="25" t="s">
        <v>426</v>
      </c>
      <c r="AQ45" s="25" t="s">
        <v>426</v>
      </c>
      <c r="AR45" s="25" t="s">
        <v>426</v>
      </c>
      <c r="AS45" s="25" t="s">
        <v>426</v>
      </c>
      <c r="AT45" s="25" t="s">
        <v>426</v>
      </c>
      <c r="AU45" s="25" t="s">
        <v>426</v>
      </c>
      <c r="AV45" s="25">
        <v>0</v>
      </c>
      <c r="AW45" s="25" t="s">
        <v>426</v>
      </c>
      <c r="AX45" s="25" t="s">
        <v>426</v>
      </c>
      <c r="AY45" s="25" t="s">
        <v>426</v>
      </c>
      <c r="AZ45" s="25" t="s">
        <v>426</v>
      </c>
      <c r="BA45" s="25" t="s">
        <v>426</v>
      </c>
      <c r="BB45" s="25" t="s">
        <v>426</v>
      </c>
      <c r="BC45" s="25" t="s">
        <v>426</v>
      </c>
      <c r="BD45" s="25" t="s">
        <v>426</v>
      </c>
      <c r="BE45" s="25" t="s">
        <v>426</v>
      </c>
      <c r="BF45" s="25" t="s">
        <v>426</v>
      </c>
      <c r="BG45" s="25" t="s">
        <v>426</v>
      </c>
      <c r="BH45" s="25">
        <v>-1445.6273481349008</v>
      </c>
      <c r="BI45" s="25" t="s">
        <v>426</v>
      </c>
      <c r="BJ45" s="25" t="s">
        <v>426</v>
      </c>
      <c r="BK45" s="25" t="s">
        <v>426</v>
      </c>
      <c r="BL45" s="25" t="s">
        <v>426</v>
      </c>
      <c r="BM45" s="25" t="s">
        <v>426</v>
      </c>
      <c r="BN45" s="25" t="s">
        <v>426</v>
      </c>
      <c r="BO45" s="25" t="s">
        <v>426</v>
      </c>
      <c r="BP45" s="25" t="s">
        <v>426</v>
      </c>
      <c r="BQ45" s="25" t="s">
        <v>426</v>
      </c>
      <c r="BR45" s="25" t="s">
        <v>426</v>
      </c>
      <c r="BS45" s="25" t="s">
        <v>426</v>
      </c>
      <c r="BT45" s="25">
        <v>-1452.2319057886934</v>
      </c>
      <c r="BU45" s="25" t="s">
        <v>426</v>
      </c>
      <c r="BV45" s="25" t="s">
        <v>426</v>
      </c>
      <c r="BW45" s="25" t="s">
        <v>426</v>
      </c>
      <c r="BX45" s="25" t="s">
        <v>426</v>
      </c>
      <c r="BY45" s="25" t="s">
        <v>426</v>
      </c>
      <c r="BZ45" s="25" t="s">
        <v>426</v>
      </c>
      <c r="CA45" s="25" t="s">
        <v>426</v>
      </c>
      <c r="CB45" s="25" t="s">
        <v>426</v>
      </c>
      <c r="CC45" s="25" t="s">
        <v>426</v>
      </c>
      <c r="CD45" s="25" t="s">
        <v>426</v>
      </c>
      <c r="CE45" s="25" t="s">
        <v>426</v>
      </c>
      <c r="CF45" s="25">
        <v>-1536.9213637471648</v>
      </c>
      <c r="CG45" s="25" t="s">
        <v>426</v>
      </c>
      <c r="CH45" s="25" t="s">
        <v>426</v>
      </c>
      <c r="CI45" s="25" t="s">
        <v>426</v>
      </c>
      <c r="CJ45" s="25" t="s">
        <v>426</v>
      </c>
      <c r="CK45" s="25" t="s">
        <v>426</v>
      </c>
      <c r="CL45" s="25" t="s">
        <v>426</v>
      </c>
      <c r="CM45" s="25" t="s">
        <v>426</v>
      </c>
      <c r="CN45" s="25" t="s">
        <v>426</v>
      </c>
      <c r="CO45" s="25" t="s">
        <v>426</v>
      </c>
      <c r="CP45" s="25" t="s">
        <v>426</v>
      </c>
      <c r="CQ45" s="25" t="s">
        <v>426</v>
      </c>
      <c r="CR45" s="25" t="s">
        <v>426</v>
      </c>
      <c r="CS45" s="25" t="s">
        <v>426</v>
      </c>
      <c r="CT45" s="25" t="s">
        <v>426</v>
      </c>
      <c r="CU45" s="25" t="s">
        <v>426</v>
      </c>
      <c r="CV45" s="25" t="s">
        <v>426</v>
      </c>
      <c r="CW45" s="25" t="s">
        <v>426</v>
      </c>
      <c r="CX45" s="25" t="s">
        <v>426</v>
      </c>
      <c r="CY45" s="25" t="s">
        <v>426</v>
      </c>
      <c r="CZ45" s="25" t="s">
        <v>426</v>
      </c>
      <c r="DA45" s="25" t="s">
        <v>426</v>
      </c>
      <c r="DB45" s="25" t="s">
        <v>426</v>
      </c>
      <c r="DC45" s="25" t="s">
        <v>426</v>
      </c>
      <c r="DD45" s="25" t="s">
        <v>426</v>
      </c>
      <c r="DE45" s="25" t="s">
        <v>426</v>
      </c>
      <c r="DF45" s="25" t="s">
        <v>426</v>
      </c>
      <c r="DG45" s="25" t="s">
        <v>426</v>
      </c>
      <c r="DH45" s="25" t="s">
        <v>426</v>
      </c>
      <c r="DI45" s="25" t="s">
        <v>426</v>
      </c>
      <c r="DJ45" s="25" t="s">
        <v>426</v>
      </c>
      <c r="DK45" s="25" t="s">
        <v>426</v>
      </c>
      <c r="DL45" s="25" t="s">
        <v>426</v>
      </c>
      <c r="DM45" s="25" t="s">
        <v>426</v>
      </c>
      <c r="DN45" s="25" t="s">
        <v>426</v>
      </c>
      <c r="DO45" s="25" t="s">
        <v>426</v>
      </c>
      <c r="DP45" s="25" t="s">
        <v>426</v>
      </c>
      <c r="DQ45" s="25" t="s">
        <v>426</v>
      </c>
      <c r="DR45" s="25" t="s">
        <v>426</v>
      </c>
      <c r="DS45" s="25" t="s">
        <v>426</v>
      </c>
      <c r="DT45" s="25" t="s">
        <v>426</v>
      </c>
      <c r="DU45" s="25" t="s">
        <v>426</v>
      </c>
      <c r="DV45" s="25" t="s">
        <v>426</v>
      </c>
      <c r="DW45" s="25" t="s">
        <v>426</v>
      </c>
      <c r="DX45" s="25" t="s">
        <v>426</v>
      </c>
      <c r="DY45" s="25" t="s">
        <v>426</v>
      </c>
      <c r="DZ45" s="25" t="s">
        <v>426</v>
      </c>
      <c r="EA45" s="25" t="s">
        <v>426</v>
      </c>
      <c r="EB45" s="25" t="s">
        <v>426</v>
      </c>
      <c r="EC45" s="25" t="s">
        <v>426</v>
      </c>
      <c r="ED45" s="25" t="s">
        <v>426</v>
      </c>
      <c r="EE45" s="25" t="s">
        <v>426</v>
      </c>
      <c r="EF45" s="25" t="s">
        <v>426</v>
      </c>
      <c r="EG45" s="25" t="s">
        <v>426</v>
      </c>
      <c r="EH45" s="25" t="s">
        <v>426</v>
      </c>
      <c r="EI45" s="25" t="s">
        <v>426</v>
      </c>
      <c r="EJ45" s="25" t="s">
        <v>426</v>
      </c>
      <c r="EK45" s="25" t="s">
        <v>426</v>
      </c>
      <c r="EL45" s="25" t="s">
        <v>426</v>
      </c>
      <c r="EM45" s="25" t="s">
        <v>426</v>
      </c>
      <c r="EN45" s="25" t="s">
        <v>426</v>
      </c>
      <c r="EO45" s="25" t="s">
        <v>426</v>
      </c>
      <c r="EP45" s="25" t="s">
        <v>426</v>
      </c>
      <c r="EQ45" s="25" t="s">
        <v>426</v>
      </c>
      <c r="ER45" s="25" t="s">
        <v>426</v>
      </c>
      <c r="ES45" s="25" t="s">
        <v>426</v>
      </c>
      <c r="ET45" s="25" t="s">
        <v>426</v>
      </c>
      <c r="EU45" s="25" t="s">
        <v>426</v>
      </c>
      <c r="EV45" s="25" t="s">
        <v>426</v>
      </c>
      <c r="EW45" s="25" t="s">
        <v>426</v>
      </c>
      <c r="EX45" s="25" t="s">
        <v>426</v>
      </c>
      <c r="EY45" s="25" t="s">
        <v>426</v>
      </c>
      <c r="EZ45" s="25" t="s">
        <v>426</v>
      </c>
      <c r="FA45" s="25" t="s">
        <v>426</v>
      </c>
      <c r="FB45" s="25" t="s">
        <v>426</v>
      </c>
      <c r="FC45" s="25" t="s">
        <v>426</v>
      </c>
      <c r="FD45" s="25" t="s">
        <v>426</v>
      </c>
      <c r="FE45" s="25" t="s">
        <v>426</v>
      </c>
      <c r="FF45" s="25" t="s">
        <v>426</v>
      </c>
      <c r="FG45" s="25" t="s">
        <v>426</v>
      </c>
      <c r="FH45" s="25" t="s">
        <v>426</v>
      </c>
      <c r="FI45" s="25" t="s">
        <v>426</v>
      </c>
      <c r="FJ45" s="25" t="s">
        <v>426</v>
      </c>
      <c r="FK45" s="25" t="s">
        <v>426</v>
      </c>
      <c r="FL45" s="25" t="s">
        <v>426</v>
      </c>
      <c r="FM45" s="25" t="s">
        <v>426</v>
      </c>
      <c r="FN45" s="25" t="s">
        <v>426</v>
      </c>
      <c r="FO45" s="25" t="s">
        <v>426</v>
      </c>
      <c r="FP45" s="25" t="s">
        <v>426</v>
      </c>
      <c r="FQ45" s="25" t="s">
        <v>426</v>
      </c>
      <c r="FR45" s="25" t="s">
        <v>426</v>
      </c>
      <c r="FS45" s="25" t="s">
        <v>426</v>
      </c>
      <c r="FT45" s="25" t="s">
        <v>426</v>
      </c>
      <c r="FU45" s="25" t="s">
        <v>426</v>
      </c>
      <c r="FV45" s="25" t="s">
        <v>426</v>
      </c>
      <c r="FW45" s="25" t="s">
        <v>426</v>
      </c>
      <c r="FX45" s="25" t="s">
        <v>426</v>
      </c>
      <c r="FY45" s="25" t="s">
        <v>426</v>
      </c>
      <c r="FZ45" s="25" t="s">
        <v>426</v>
      </c>
      <c r="GA45" s="25" t="s">
        <v>426</v>
      </c>
      <c r="GB45" s="25" t="s">
        <v>426</v>
      </c>
      <c r="GC45" s="25" t="s">
        <v>426</v>
      </c>
      <c r="GD45" s="25" t="s">
        <v>426</v>
      </c>
      <c r="GE45" s="25" t="s">
        <v>426</v>
      </c>
      <c r="GF45" s="25" t="s">
        <v>426</v>
      </c>
      <c r="GG45" s="25" t="s">
        <v>426</v>
      </c>
      <c r="GH45" s="25" t="s">
        <v>426</v>
      </c>
      <c r="GI45" s="25" t="s">
        <v>426</v>
      </c>
      <c r="GJ45" s="25" t="s">
        <v>426</v>
      </c>
      <c r="GK45" s="25" t="s">
        <v>426</v>
      </c>
      <c r="GL45" s="25" t="s">
        <v>426</v>
      </c>
      <c r="GM45" s="25" t="s">
        <v>426</v>
      </c>
      <c r="GN45" s="25" t="s">
        <v>426</v>
      </c>
      <c r="GO45" s="25" t="s">
        <v>426</v>
      </c>
      <c r="GP45" s="25" t="s">
        <v>426</v>
      </c>
      <c r="GQ45" s="25" t="s">
        <v>426</v>
      </c>
      <c r="GR45" s="25" t="s">
        <v>426</v>
      </c>
      <c r="GS45" s="25" t="s">
        <v>426</v>
      </c>
      <c r="GT45" s="25" t="s">
        <v>426</v>
      </c>
      <c r="GU45" s="25" t="s">
        <v>426</v>
      </c>
      <c r="GV45" s="25" t="s">
        <v>426</v>
      </c>
    </row>
  </sheetData>
  <mergeCells count="1">
    <mergeCell ref="C12:C13"/>
  </mergeCells>
  <dataValidations count="5">
    <dataValidation type="list" allowBlank="1" showInputMessage="1" showErrorMessage="1" sqref="L26" xr:uid="{00000000-0002-0000-0900-000000000000}">
      <formula1>"1,2,3,4,5,6,7,8,9,10,11,12"</formula1>
    </dataValidation>
    <dataValidation type="list" allowBlank="1" showInputMessage="1" showErrorMessage="1" sqref="F29:K29 F19:K19 F32:K32 F23:K23" xr:uid="{00000000-0002-0000-0900-000001000000}">
      <formula1>$M$10:$CF$10</formula1>
    </dataValidation>
    <dataValidation type="list" allowBlank="1" showInputMessage="1" showErrorMessage="1" sqref="F18:K18 F28:K28 F31:K31 F22:K22" xr:uid="{00000000-0002-0000-0900-000002000000}">
      <formula1>$M$9:$CF$9</formula1>
    </dataValidation>
    <dataValidation type="whole" allowBlank="1" showInputMessage="1" showErrorMessage="1" sqref="D3" xr:uid="{00000000-0002-0000-0900-000003000000}">
      <formula1>1</formula1>
      <formula2>100</formula2>
    </dataValidation>
    <dataValidation type="list" allowBlank="1" showInputMessage="1" showErrorMessage="1" sqref="D4" xr:uid="{00000000-0002-0000-0900-000004000000}">
      <formula1>"1,2,4,12"</formula1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FFC000"/>
  </sheetPr>
  <dimension ref="B1:FL30"/>
  <sheetViews>
    <sheetView showGridLines="0" zoomScale="110" zoomScaleNormal="110" zoomScalePageLayoutView="110" workbookViewId="0">
      <selection sqref="A1:XFD1048576"/>
    </sheetView>
  </sheetViews>
  <sheetFormatPr baseColWidth="10" defaultColWidth="15.6640625" defaultRowHeight="15" customHeight="1" outlineLevelCol="1"/>
  <cols>
    <col min="1" max="1" width="5.6640625" style="170" customWidth="1"/>
    <col min="2" max="2" width="5.6640625" style="166" customWidth="1"/>
    <col min="3" max="3" width="39.1640625" style="170" bestFit="1" customWidth="1"/>
    <col min="4" max="5" width="15.6640625" style="170" customWidth="1"/>
    <col min="6" max="11" width="15.6640625" style="170" customWidth="1" collapsed="1"/>
    <col min="12" max="12" width="5.83203125" customWidth="1"/>
    <col min="13" max="84" width="15.6640625" style="170" customWidth="1" outlineLevel="1"/>
    <col min="85" max="85" width="5.6640625" style="170" customWidth="1"/>
    <col min="86" max="88" width="5.6640625" style="170" customWidth="1" outlineLevel="1" collapsed="1"/>
    <col min="89" max="89" width="15.6640625" style="170" customWidth="1"/>
    <col min="90" max="91" width="15.6640625" style="170" customWidth="1" collapsed="1"/>
    <col min="92" max="94" width="15.6640625" style="170"/>
    <col min="95" max="167" width="15.6640625" style="170" customWidth="1" outlineLevel="1"/>
    <col min="168" max="16384" width="15.6640625" style="170"/>
  </cols>
  <sheetData>
    <row r="1" spans="2:168" s="167" customFormat="1" ht="15" customHeight="1">
      <c r="B1" s="166"/>
    </row>
    <row r="2" spans="2:168" s="167" customFormat="1" ht="15" customHeight="1">
      <c r="B2" s="327">
        <v>41639</v>
      </c>
      <c r="C2" s="8" t="s">
        <v>345</v>
      </c>
      <c r="D2" s="235">
        <v>41640</v>
      </c>
      <c r="M2" s="11"/>
      <c r="N2" s="168"/>
      <c r="O2" s="168"/>
      <c r="P2" s="168"/>
      <c r="Q2" s="168"/>
      <c r="R2" s="168"/>
      <c r="S2" s="11"/>
      <c r="T2" s="11"/>
      <c r="U2" s="11"/>
      <c r="V2" s="11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</row>
    <row r="3" spans="2:168" s="167" customFormat="1" ht="15" customHeight="1">
      <c r="B3" s="10"/>
      <c r="C3" s="8" t="s">
        <v>179</v>
      </c>
      <c r="D3" s="17">
        <v>72</v>
      </c>
      <c r="F3" s="287">
        <v>0</v>
      </c>
      <c r="G3" s="287">
        <v>1</v>
      </c>
      <c r="H3" s="287">
        <v>2</v>
      </c>
      <c r="I3" s="287">
        <v>3</v>
      </c>
      <c r="J3" s="287">
        <v>4</v>
      </c>
      <c r="K3" s="287">
        <v>5</v>
      </c>
      <c r="M3" s="11"/>
      <c r="N3" s="168"/>
      <c r="O3" s="168"/>
      <c r="P3" s="168"/>
      <c r="Q3" s="168"/>
      <c r="R3" s="168"/>
      <c r="S3" s="11"/>
      <c r="T3" s="11"/>
      <c r="U3" s="11"/>
      <c r="V3" s="11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CK3" s="287">
        <v>0</v>
      </c>
      <c r="CL3" s="287">
        <v>1</v>
      </c>
      <c r="CM3" s="287">
        <v>2</v>
      </c>
      <c r="CN3" s="287">
        <v>3</v>
      </c>
      <c r="CO3" s="287">
        <v>4</v>
      </c>
      <c r="CP3" s="287">
        <v>5</v>
      </c>
    </row>
    <row r="4" spans="2:168" s="167" customFormat="1" ht="15" customHeight="1">
      <c r="B4" s="11"/>
      <c r="C4" s="9" t="s">
        <v>180</v>
      </c>
      <c r="D4" s="18">
        <v>12</v>
      </c>
      <c r="F4" s="200">
        <v>1</v>
      </c>
      <c r="G4" s="200">
        <v>13</v>
      </c>
      <c r="H4" s="200">
        <v>25</v>
      </c>
      <c r="I4" s="200">
        <v>37</v>
      </c>
      <c r="J4" s="200">
        <v>49</v>
      </c>
      <c r="K4" s="200">
        <v>61</v>
      </c>
      <c r="M4" s="11"/>
      <c r="N4" s="168"/>
      <c r="O4" s="168"/>
      <c r="P4" s="168"/>
      <c r="Q4" s="168"/>
      <c r="R4" s="168"/>
      <c r="S4" s="11"/>
      <c r="T4" s="11"/>
      <c r="U4" s="11"/>
      <c r="V4" s="11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CK4" s="200">
        <v>1</v>
      </c>
      <c r="CL4" s="200">
        <v>13</v>
      </c>
      <c r="CM4" s="200">
        <v>25</v>
      </c>
      <c r="CN4" s="200">
        <v>37</v>
      </c>
      <c r="CO4" s="200">
        <v>49</v>
      </c>
      <c r="CP4" s="200">
        <v>61</v>
      </c>
      <c r="CR4" s="11"/>
      <c r="CS4" s="168"/>
      <c r="CT4" s="168"/>
      <c r="CU4" s="168"/>
      <c r="CV4" s="168"/>
      <c r="CW4" s="168"/>
      <c r="CX4" s="11"/>
      <c r="CY4" s="11"/>
      <c r="CZ4" s="11"/>
      <c r="DA4" s="11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</row>
    <row r="5" spans="2:168" s="167" customFormat="1" ht="15" customHeight="1">
      <c r="B5" s="11"/>
      <c r="C5" s="8" t="s">
        <v>346</v>
      </c>
      <c r="D5" s="21">
        <v>43830</v>
      </c>
      <c r="F5" s="200">
        <v>12</v>
      </c>
      <c r="G5" s="200">
        <v>24</v>
      </c>
      <c r="H5" s="200">
        <v>36</v>
      </c>
      <c r="I5" s="200">
        <v>48</v>
      </c>
      <c r="J5" s="200">
        <v>60</v>
      </c>
      <c r="K5" s="200">
        <v>72</v>
      </c>
      <c r="CK5" s="200">
        <v>12</v>
      </c>
      <c r="CL5" s="200">
        <v>24</v>
      </c>
      <c r="CM5" s="200">
        <v>36</v>
      </c>
      <c r="CN5" s="200">
        <v>48</v>
      </c>
      <c r="CO5" s="200">
        <v>60</v>
      </c>
      <c r="CP5" s="200">
        <v>72</v>
      </c>
      <c r="CR5" s="196">
        <v>0</v>
      </c>
      <c r="CS5" s="196">
        <v>0</v>
      </c>
      <c r="CT5" s="196">
        <v>0</v>
      </c>
      <c r="CU5" s="196">
        <v>0</v>
      </c>
      <c r="CV5" s="196">
        <v>0</v>
      </c>
      <c r="CW5" s="196">
        <v>0</v>
      </c>
      <c r="CX5" s="196">
        <v>0</v>
      </c>
      <c r="CY5" s="196">
        <v>0</v>
      </c>
      <c r="CZ5" s="196">
        <v>0</v>
      </c>
      <c r="DA5" s="196">
        <v>0</v>
      </c>
      <c r="DB5" s="196">
        <v>0</v>
      </c>
      <c r="DC5" s="196">
        <v>0</v>
      </c>
      <c r="DD5" s="196">
        <v>1</v>
      </c>
      <c r="DE5" s="196">
        <v>1</v>
      </c>
      <c r="DF5" s="196">
        <v>1</v>
      </c>
      <c r="DG5" s="196">
        <v>1</v>
      </c>
      <c r="DH5" s="196">
        <v>1</v>
      </c>
      <c r="DI5" s="196">
        <v>1</v>
      </c>
      <c r="DJ5" s="196">
        <v>1</v>
      </c>
      <c r="DK5" s="196">
        <v>1</v>
      </c>
      <c r="DL5" s="196">
        <v>1</v>
      </c>
      <c r="DM5" s="196">
        <v>1</v>
      </c>
      <c r="DN5" s="196">
        <v>1</v>
      </c>
      <c r="DO5" s="196">
        <v>1</v>
      </c>
      <c r="DP5" s="196">
        <v>2</v>
      </c>
      <c r="DQ5" s="196">
        <v>2</v>
      </c>
      <c r="DR5" s="196">
        <v>2</v>
      </c>
      <c r="DS5" s="196">
        <v>2</v>
      </c>
      <c r="DT5" s="196">
        <v>2</v>
      </c>
      <c r="DU5" s="196">
        <v>2</v>
      </c>
      <c r="DV5" s="196">
        <v>2</v>
      </c>
      <c r="DW5" s="196">
        <v>2</v>
      </c>
      <c r="DX5" s="196">
        <v>2</v>
      </c>
      <c r="DY5" s="196">
        <v>2</v>
      </c>
      <c r="DZ5" s="196">
        <v>2</v>
      </c>
      <c r="EA5" s="196">
        <v>2</v>
      </c>
      <c r="EB5" s="196">
        <v>3</v>
      </c>
      <c r="EC5" s="196">
        <v>3</v>
      </c>
      <c r="ED5" s="196">
        <v>3</v>
      </c>
      <c r="EE5" s="196">
        <v>3</v>
      </c>
      <c r="EF5" s="196">
        <v>3</v>
      </c>
      <c r="EG5" s="196">
        <v>3</v>
      </c>
      <c r="EH5" s="196">
        <v>3</v>
      </c>
      <c r="EI5" s="196">
        <v>3</v>
      </c>
      <c r="EJ5" s="196">
        <v>3</v>
      </c>
      <c r="EK5" s="196">
        <v>3</v>
      </c>
      <c r="EL5" s="196">
        <v>3</v>
      </c>
      <c r="EM5" s="196">
        <v>3</v>
      </c>
      <c r="EN5" s="196">
        <v>4</v>
      </c>
      <c r="EO5" s="196">
        <v>4</v>
      </c>
      <c r="EP5" s="196">
        <v>4</v>
      </c>
      <c r="EQ5" s="196">
        <v>4</v>
      </c>
      <c r="ER5" s="196">
        <v>4</v>
      </c>
      <c r="ES5" s="196">
        <v>4</v>
      </c>
      <c r="ET5" s="196">
        <v>4</v>
      </c>
      <c r="EU5" s="196">
        <v>4</v>
      </c>
      <c r="EV5" s="196">
        <v>4</v>
      </c>
      <c r="EW5" s="196">
        <v>4</v>
      </c>
      <c r="EX5" s="196">
        <v>4</v>
      </c>
      <c r="EY5" s="196">
        <v>4</v>
      </c>
      <c r="EZ5" s="196">
        <v>5</v>
      </c>
      <c r="FA5" s="196">
        <v>5</v>
      </c>
      <c r="FB5" s="196">
        <v>5</v>
      </c>
      <c r="FC5" s="196">
        <v>5</v>
      </c>
      <c r="FD5" s="196">
        <v>5</v>
      </c>
      <c r="FE5" s="196">
        <v>5</v>
      </c>
      <c r="FF5" s="196">
        <v>5</v>
      </c>
      <c r="FG5" s="196">
        <v>5</v>
      </c>
      <c r="FH5" s="196">
        <v>5</v>
      </c>
      <c r="FI5" s="196">
        <v>5</v>
      </c>
      <c r="FJ5" s="196">
        <v>5</v>
      </c>
      <c r="FK5" s="196">
        <v>5</v>
      </c>
    </row>
    <row r="6" spans="2:168" s="167" customFormat="1" ht="15" customHeight="1">
      <c r="B6" s="11"/>
      <c r="C6" s="11"/>
      <c r="D6" s="11"/>
      <c r="E6" s="11"/>
      <c r="F6" s="11"/>
      <c r="G6" s="11"/>
      <c r="H6" s="11"/>
      <c r="I6" s="12"/>
      <c r="J6" s="14"/>
      <c r="K6" s="15"/>
      <c r="M6" s="1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CK6" s="11"/>
      <c r="CL6" s="11"/>
      <c r="CM6" s="11"/>
      <c r="CN6" s="12"/>
      <c r="CO6" s="14"/>
      <c r="CP6" s="15"/>
      <c r="CQ6" s="12"/>
      <c r="CR6" s="16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</row>
    <row r="7" spans="2:168" s="169" customFormat="1" ht="15" customHeight="1">
      <c r="B7" s="12"/>
      <c r="C7" s="313" t="s">
        <v>377</v>
      </c>
      <c r="D7" s="222">
        <v>1000</v>
      </c>
      <c r="F7" s="288" t="s">
        <v>415</v>
      </c>
      <c r="G7" s="289"/>
      <c r="H7" s="289"/>
      <c r="I7" s="289"/>
      <c r="J7" s="289"/>
      <c r="K7" s="289"/>
      <c r="M7" s="19">
        <v>1</v>
      </c>
      <c r="N7" s="19">
        <v>2</v>
      </c>
      <c r="O7" s="19">
        <v>3</v>
      </c>
      <c r="P7" s="19">
        <v>4</v>
      </c>
      <c r="Q7" s="19">
        <v>5</v>
      </c>
      <c r="R7" s="19">
        <v>6</v>
      </c>
      <c r="S7" s="19">
        <v>7</v>
      </c>
      <c r="T7" s="19">
        <v>8</v>
      </c>
      <c r="U7" s="19">
        <v>9</v>
      </c>
      <c r="V7" s="19">
        <v>10</v>
      </c>
      <c r="W7" s="19">
        <v>11</v>
      </c>
      <c r="X7" s="19">
        <v>12</v>
      </c>
      <c r="Y7" s="19">
        <v>13</v>
      </c>
      <c r="Z7" s="19">
        <v>14</v>
      </c>
      <c r="AA7" s="19">
        <v>15</v>
      </c>
      <c r="AB7" s="19">
        <v>16</v>
      </c>
      <c r="AC7" s="19">
        <v>17</v>
      </c>
      <c r="AD7" s="19">
        <v>18</v>
      </c>
      <c r="AE7" s="19">
        <v>19</v>
      </c>
      <c r="AF7" s="19">
        <v>20</v>
      </c>
      <c r="AG7" s="19">
        <v>21</v>
      </c>
      <c r="AH7" s="19">
        <v>22</v>
      </c>
      <c r="AI7" s="19">
        <v>23</v>
      </c>
      <c r="AJ7" s="19">
        <v>24</v>
      </c>
      <c r="AK7" s="19">
        <v>25</v>
      </c>
      <c r="AL7" s="19">
        <v>26</v>
      </c>
      <c r="AM7" s="19">
        <v>27</v>
      </c>
      <c r="AN7" s="19">
        <v>28</v>
      </c>
      <c r="AO7" s="19">
        <v>29</v>
      </c>
      <c r="AP7" s="19">
        <v>30</v>
      </c>
      <c r="AQ7" s="19">
        <v>31</v>
      </c>
      <c r="AR7" s="19">
        <v>32</v>
      </c>
      <c r="AS7" s="19">
        <v>33</v>
      </c>
      <c r="AT7" s="19">
        <v>34</v>
      </c>
      <c r="AU7" s="19">
        <v>35</v>
      </c>
      <c r="AV7" s="19">
        <v>36</v>
      </c>
      <c r="AW7" s="19">
        <v>37</v>
      </c>
      <c r="AX7" s="19">
        <v>38</v>
      </c>
      <c r="AY7" s="19">
        <v>39</v>
      </c>
      <c r="AZ7" s="19">
        <v>40</v>
      </c>
      <c r="BA7" s="19">
        <v>41</v>
      </c>
      <c r="BB7" s="19">
        <v>42</v>
      </c>
      <c r="BC7" s="19">
        <v>43</v>
      </c>
      <c r="BD7" s="19">
        <v>44</v>
      </c>
      <c r="BE7" s="19">
        <v>45</v>
      </c>
      <c r="BF7" s="19">
        <v>46</v>
      </c>
      <c r="BG7" s="19">
        <v>47</v>
      </c>
      <c r="BH7" s="19">
        <v>48</v>
      </c>
      <c r="BI7" s="19">
        <v>49</v>
      </c>
      <c r="BJ7" s="19">
        <v>50</v>
      </c>
      <c r="BK7" s="19">
        <v>51</v>
      </c>
      <c r="BL7" s="19">
        <v>52</v>
      </c>
      <c r="BM7" s="19">
        <v>53</v>
      </c>
      <c r="BN7" s="19">
        <v>54</v>
      </c>
      <c r="BO7" s="19">
        <v>55</v>
      </c>
      <c r="BP7" s="19">
        <v>56</v>
      </c>
      <c r="BQ7" s="19">
        <v>57</v>
      </c>
      <c r="BR7" s="19">
        <v>58</v>
      </c>
      <c r="BS7" s="19">
        <v>59</v>
      </c>
      <c r="BT7" s="19">
        <v>60</v>
      </c>
      <c r="BU7" s="19">
        <v>61</v>
      </c>
      <c r="BV7" s="19">
        <v>62</v>
      </c>
      <c r="BW7" s="19">
        <v>63</v>
      </c>
      <c r="BX7" s="19">
        <v>64</v>
      </c>
      <c r="BY7" s="19">
        <v>65</v>
      </c>
      <c r="BZ7" s="19">
        <v>66</v>
      </c>
      <c r="CA7" s="19">
        <v>67</v>
      </c>
      <c r="CB7" s="19">
        <v>68</v>
      </c>
      <c r="CC7" s="19">
        <v>69</v>
      </c>
      <c r="CD7" s="19">
        <v>70</v>
      </c>
      <c r="CE7" s="19">
        <v>71</v>
      </c>
      <c r="CF7" s="19">
        <v>72</v>
      </c>
      <c r="CG7" s="308" t="s">
        <v>426</v>
      </c>
      <c r="CK7" s="288" t="s">
        <v>416</v>
      </c>
      <c r="CL7" s="289"/>
      <c r="CM7" s="289"/>
      <c r="CN7" s="289"/>
      <c r="CO7" s="289"/>
      <c r="CP7" s="289"/>
      <c r="CQ7" s="12"/>
      <c r="CR7" s="19">
        <v>1</v>
      </c>
      <c r="CS7" s="19">
        <v>2</v>
      </c>
      <c r="CT7" s="19">
        <v>3</v>
      </c>
      <c r="CU7" s="19">
        <v>4</v>
      </c>
      <c r="CV7" s="19">
        <v>5</v>
      </c>
      <c r="CW7" s="19">
        <v>6</v>
      </c>
      <c r="CX7" s="19">
        <v>7</v>
      </c>
      <c r="CY7" s="19">
        <v>8</v>
      </c>
      <c r="CZ7" s="19">
        <v>9</v>
      </c>
      <c r="DA7" s="19">
        <v>10</v>
      </c>
      <c r="DB7" s="19">
        <v>11</v>
      </c>
      <c r="DC7" s="19">
        <v>12</v>
      </c>
      <c r="DD7" s="19">
        <v>13</v>
      </c>
      <c r="DE7" s="19">
        <v>14</v>
      </c>
      <c r="DF7" s="19">
        <v>15</v>
      </c>
      <c r="DG7" s="19">
        <v>16</v>
      </c>
      <c r="DH7" s="19">
        <v>17</v>
      </c>
      <c r="DI7" s="19">
        <v>18</v>
      </c>
      <c r="DJ7" s="19">
        <v>19</v>
      </c>
      <c r="DK7" s="19">
        <v>20</v>
      </c>
      <c r="DL7" s="19">
        <v>21</v>
      </c>
      <c r="DM7" s="19">
        <v>22</v>
      </c>
      <c r="DN7" s="19">
        <v>23</v>
      </c>
      <c r="DO7" s="19">
        <v>24</v>
      </c>
      <c r="DP7" s="19">
        <v>25</v>
      </c>
      <c r="DQ7" s="19">
        <v>26</v>
      </c>
      <c r="DR7" s="19">
        <v>27</v>
      </c>
      <c r="DS7" s="19">
        <v>28</v>
      </c>
      <c r="DT7" s="19">
        <v>29</v>
      </c>
      <c r="DU7" s="19">
        <v>30</v>
      </c>
      <c r="DV7" s="19">
        <v>31</v>
      </c>
      <c r="DW7" s="19">
        <v>32</v>
      </c>
      <c r="DX7" s="19">
        <v>33</v>
      </c>
      <c r="DY7" s="19">
        <v>34</v>
      </c>
      <c r="DZ7" s="19">
        <v>35</v>
      </c>
      <c r="EA7" s="19">
        <v>36</v>
      </c>
      <c r="EB7" s="19">
        <v>37</v>
      </c>
      <c r="EC7" s="19">
        <v>38</v>
      </c>
      <c r="ED7" s="19">
        <v>39</v>
      </c>
      <c r="EE7" s="19">
        <v>40</v>
      </c>
      <c r="EF7" s="19">
        <v>41</v>
      </c>
      <c r="EG7" s="19">
        <v>42</v>
      </c>
      <c r="EH7" s="19">
        <v>43</v>
      </c>
      <c r="EI7" s="19">
        <v>44</v>
      </c>
      <c r="EJ7" s="19">
        <v>45</v>
      </c>
      <c r="EK7" s="19">
        <v>46</v>
      </c>
      <c r="EL7" s="19">
        <v>47</v>
      </c>
      <c r="EM7" s="19">
        <v>48</v>
      </c>
      <c r="EN7" s="19">
        <v>49</v>
      </c>
      <c r="EO7" s="19">
        <v>50</v>
      </c>
      <c r="EP7" s="19">
        <v>51</v>
      </c>
      <c r="EQ7" s="19">
        <v>52</v>
      </c>
      <c r="ER7" s="19">
        <v>53</v>
      </c>
      <c r="ES7" s="19">
        <v>54</v>
      </c>
      <c r="ET7" s="19">
        <v>55</v>
      </c>
      <c r="EU7" s="19">
        <v>56</v>
      </c>
      <c r="EV7" s="19">
        <v>57</v>
      </c>
      <c r="EW7" s="19">
        <v>58</v>
      </c>
      <c r="EX7" s="19">
        <v>59</v>
      </c>
      <c r="EY7" s="19">
        <v>60</v>
      </c>
      <c r="EZ7" s="19">
        <v>61</v>
      </c>
      <c r="FA7" s="19">
        <v>62</v>
      </c>
      <c r="FB7" s="19">
        <v>63</v>
      </c>
      <c r="FC7" s="19">
        <v>64</v>
      </c>
      <c r="FD7" s="19">
        <v>65</v>
      </c>
      <c r="FE7" s="19">
        <v>66</v>
      </c>
      <c r="FF7" s="19">
        <v>67</v>
      </c>
      <c r="FG7" s="19">
        <v>68</v>
      </c>
      <c r="FH7" s="19">
        <v>69</v>
      </c>
      <c r="FI7" s="19">
        <v>70</v>
      </c>
      <c r="FJ7" s="19">
        <v>71</v>
      </c>
      <c r="FK7" s="19">
        <v>72</v>
      </c>
      <c r="FL7" s="308" t="s">
        <v>426</v>
      </c>
    </row>
    <row r="8" spans="2:168" s="167" customFormat="1" ht="15" customHeight="1">
      <c r="B8" s="166"/>
    </row>
    <row r="9" spans="2:168" s="167" customFormat="1" ht="15" customHeight="1">
      <c r="B9" s="12"/>
      <c r="C9" s="49" t="s">
        <v>417</v>
      </c>
      <c r="D9" s="50"/>
      <c r="E9" s="51"/>
      <c r="F9" s="22">
        <v>41640</v>
      </c>
      <c r="G9" s="22">
        <v>42005</v>
      </c>
      <c r="H9" s="22">
        <v>42370</v>
      </c>
      <c r="I9" s="22">
        <v>42736</v>
      </c>
      <c r="J9" s="22">
        <v>43101</v>
      </c>
      <c r="K9" s="22">
        <v>43466</v>
      </c>
      <c r="M9" s="20">
        <v>41640</v>
      </c>
      <c r="N9" s="20">
        <v>41671</v>
      </c>
      <c r="O9" s="20">
        <v>41699</v>
      </c>
      <c r="P9" s="20">
        <v>41730</v>
      </c>
      <c r="Q9" s="20">
        <v>41760</v>
      </c>
      <c r="R9" s="20">
        <v>41791</v>
      </c>
      <c r="S9" s="20">
        <v>41821</v>
      </c>
      <c r="T9" s="20">
        <v>41852</v>
      </c>
      <c r="U9" s="20">
        <v>41883</v>
      </c>
      <c r="V9" s="20">
        <v>41913</v>
      </c>
      <c r="W9" s="20">
        <v>41944</v>
      </c>
      <c r="X9" s="20">
        <v>41974</v>
      </c>
      <c r="Y9" s="20">
        <v>42005</v>
      </c>
      <c r="Z9" s="20">
        <v>42036</v>
      </c>
      <c r="AA9" s="20">
        <v>42064</v>
      </c>
      <c r="AB9" s="20">
        <v>42095</v>
      </c>
      <c r="AC9" s="20">
        <v>42125</v>
      </c>
      <c r="AD9" s="20">
        <v>42156</v>
      </c>
      <c r="AE9" s="20">
        <v>42186</v>
      </c>
      <c r="AF9" s="20">
        <v>42217</v>
      </c>
      <c r="AG9" s="20">
        <v>42248</v>
      </c>
      <c r="AH9" s="20">
        <v>42278</v>
      </c>
      <c r="AI9" s="20">
        <v>42309</v>
      </c>
      <c r="AJ9" s="20">
        <v>42339</v>
      </c>
      <c r="AK9" s="20">
        <v>42370</v>
      </c>
      <c r="AL9" s="20">
        <v>42401</v>
      </c>
      <c r="AM9" s="20">
        <v>42430</v>
      </c>
      <c r="AN9" s="20">
        <v>42461</v>
      </c>
      <c r="AO9" s="20">
        <v>42491</v>
      </c>
      <c r="AP9" s="20">
        <v>42522</v>
      </c>
      <c r="AQ9" s="20">
        <v>42552</v>
      </c>
      <c r="AR9" s="20">
        <v>42583</v>
      </c>
      <c r="AS9" s="20">
        <v>42614</v>
      </c>
      <c r="AT9" s="20">
        <v>42644</v>
      </c>
      <c r="AU9" s="20">
        <v>42675</v>
      </c>
      <c r="AV9" s="20">
        <v>42705</v>
      </c>
      <c r="AW9" s="20">
        <v>42736</v>
      </c>
      <c r="AX9" s="20">
        <v>42767</v>
      </c>
      <c r="AY9" s="20">
        <v>42795</v>
      </c>
      <c r="AZ9" s="20">
        <v>42826</v>
      </c>
      <c r="BA9" s="20">
        <v>42856</v>
      </c>
      <c r="BB9" s="20">
        <v>42887</v>
      </c>
      <c r="BC9" s="20">
        <v>42917</v>
      </c>
      <c r="BD9" s="20">
        <v>42948</v>
      </c>
      <c r="BE9" s="20">
        <v>42979</v>
      </c>
      <c r="BF9" s="20">
        <v>43009</v>
      </c>
      <c r="BG9" s="20">
        <v>43040</v>
      </c>
      <c r="BH9" s="20">
        <v>43070</v>
      </c>
      <c r="BI9" s="20">
        <v>43101</v>
      </c>
      <c r="BJ9" s="20">
        <v>43132</v>
      </c>
      <c r="BK9" s="20">
        <v>43160</v>
      </c>
      <c r="BL9" s="20">
        <v>43191</v>
      </c>
      <c r="BM9" s="20">
        <v>43221</v>
      </c>
      <c r="BN9" s="20">
        <v>43252</v>
      </c>
      <c r="BO9" s="20">
        <v>43282</v>
      </c>
      <c r="BP9" s="20">
        <v>43313</v>
      </c>
      <c r="BQ9" s="20">
        <v>43344</v>
      </c>
      <c r="BR9" s="20">
        <v>43374</v>
      </c>
      <c r="BS9" s="20">
        <v>43405</v>
      </c>
      <c r="BT9" s="20">
        <v>43435</v>
      </c>
      <c r="BU9" s="20">
        <v>43466</v>
      </c>
      <c r="BV9" s="20">
        <v>43497</v>
      </c>
      <c r="BW9" s="20">
        <v>43525</v>
      </c>
      <c r="BX9" s="20">
        <v>43556</v>
      </c>
      <c r="BY9" s="20">
        <v>43586</v>
      </c>
      <c r="BZ9" s="20">
        <v>43617</v>
      </c>
      <c r="CA9" s="20">
        <v>43647</v>
      </c>
      <c r="CB9" s="20">
        <v>43678</v>
      </c>
      <c r="CC9" s="20">
        <v>43709</v>
      </c>
      <c r="CD9" s="20">
        <v>43739</v>
      </c>
      <c r="CE9" s="20">
        <v>43770</v>
      </c>
      <c r="CF9" s="20">
        <v>43800</v>
      </c>
      <c r="CK9" s="22">
        <v>41640</v>
      </c>
      <c r="CL9" s="22">
        <v>42005</v>
      </c>
      <c r="CM9" s="22">
        <v>42370</v>
      </c>
      <c r="CN9" s="22">
        <v>42736</v>
      </c>
      <c r="CO9" s="22">
        <v>43101</v>
      </c>
      <c r="CP9" s="22">
        <v>43466</v>
      </c>
      <c r="CR9" s="20">
        <v>41640</v>
      </c>
      <c r="CS9" s="20">
        <v>41671</v>
      </c>
      <c r="CT9" s="20">
        <v>41699</v>
      </c>
      <c r="CU9" s="20">
        <v>41730</v>
      </c>
      <c r="CV9" s="20">
        <v>41760</v>
      </c>
      <c r="CW9" s="20">
        <v>41791</v>
      </c>
      <c r="CX9" s="20">
        <v>41821</v>
      </c>
      <c r="CY9" s="20">
        <v>41852</v>
      </c>
      <c r="CZ9" s="20">
        <v>41883</v>
      </c>
      <c r="DA9" s="20">
        <v>41913</v>
      </c>
      <c r="DB9" s="20">
        <v>41944</v>
      </c>
      <c r="DC9" s="20">
        <v>41974</v>
      </c>
      <c r="DD9" s="20">
        <v>42005</v>
      </c>
      <c r="DE9" s="20">
        <v>42036</v>
      </c>
      <c r="DF9" s="20">
        <v>42064</v>
      </c>
      <c r="DG9" s="20">
        <v>42095</v>
      </c>
      <c r="DH9" s="20">
        <v>42125</v>
      </c>
      <c r="DI9" s="20">
        <v>42156</v>
      </c>
      <c r="DJ9" s="20">
        <v>42186</v>
      </c>
      <c r="DK9" s="20">
        <v>42217</v>
      </c>
      <c r="DL9" s="20">
        <v>42248</v>
      </c>
      <c r="DM9" s="20">
        <v>42278</v>
      </c>
      <c r="DN9" s="20">
        <v>42309</v>
      </c>
      <c r="DO9" s="20">
        <v>42339</v>
      </c>
      <c r="DP9" s="20">
        <v>42370</v>
      </c>
      <c r="DQ9" s="20">
        <v>42401</v>
      </c>
      <c r="DR9" s="20">
        <v>42430</v>
      </c>
      <c r="DS9" s="20">
        <v>42461</v>
      </c>
      <c r="DT9" s="20">
        <v>42491</v>
      </c>
      <c r="DU9" s="20">
        <v>42522</v>
      </c>
      <c r="DV9" s="20">
        <v>42552</v>
      </c>
      <c r="DW9" s="20">
        <v>42583</v>
      </c>
      <c r="DX9" s="20">
        <v>42614</v>
      </c>
      <c r="DY9" s="20">
        <v>42644</v>
      </c>
      <c r="DZ9" s="20">
        <v>42675</v>
      </c>
      <c r="EA9" s="20">
        <v>42705</v>
      </c>
      <c r="EB9" s="20">
        <v>42736</v>
      </c>
      <c r="EC9" s="20">
        <v>42767</v>
      </c>
      <c r="ED9" s="20">
        <v>42795</v>
      </c>
      <c r="EE9" s="20">
        <v>42826</v>
      </c>
      <c r="EF9" s="20">
        <v>42856</v>
      </c>
      <c r="EG9" s="20">
        <v>42887</v>
      </c>
      <c r="EH9" s="20">
        <v>42917</v>
      </c>
      <c r="EI9" s="20">
        <v>42948</v>
      </c>
      <c r="EJ9" s="20">
        <v>42979</v>
      </c>
      <c r="EK9" s="20">
        <v>43009</v>
      </c>
      <c r="EL9" s="20">
        <v>43040</v>
      </c>
      <c r="EM9" s="20">
        <v>43070</v>
      </c>
      <c r="EN9" s="20">
        <v>43101</v>
      </c>
      <c r="EO9" s="20">
        <v>43132</v>
      </c>
      <c r="EP9" s="20">
        <v>43160</v>
      </c>
      <c r="EQ9" s="20">
        <v>43191</v>
      </c>
      <c r="ER9" s="20">
        <v>43221</v>
      </c>
      <c r="ES9" s="20">
        <v>43252</v>
      </c>
      <c r="ET9" s="20">
        <v>43282</v>
      </c>
      <c r="EU9" s="20">
        <v>43313</v>
      </c>
      <c r="EV9" s="20">
        <v>43344</v>
      </c>
      <c r="EW9" s="20">
        <v>43374</v>
      </c>
      <c r="EX9" s="20">
        <v>43405</v>
      </c>
      <c r="EY9" s="20">
        <v>43435</v>
      </c>
      <c r="EZ9" s="20">
        <v>43466</v>
      </c>
      <c r="FA9" s="20">
        <v>43497</v>
      </c>
      <c r="FB9" s="20">
        <v>43525</v>
      </c>
      <c r="FC9" s="20">
        <v>43556</v>
      </c>
      <c r="FD9" s="20">
        <v>43586</v>
      </c>
      <c r="FE9" s="20">
        <v>43617</v>
      </c>
      <c r="FF9" s="20">
        <v>43647</v>
      </c>
      <c r="FG9" s="20">
        <v>43678</v>
      </c>
      <c r="FH9" s="20">
        <v>43709</v>
      </c>
      <c r="FI9" s="20">
        <v>43739</v>
      </c>
      <c r="FJ9" s="20">
        <v>43770</v>
      </c>
      <c r="FK9" s="20">
        <v>43800</v>
      </c>
    </row>
    <row r="10" spans="2:168" s="167" customFormat="1" ht="15" customHeight="1">
      <c r="B10" s="12"/>
      <c r="C10" s="49" t="s">
        <v>419</v>
      </c>
      <c r="D10" s="50"/>
      <c r="E10" s="51"/>
      <c r="F10" s="22">
        <v>42004</v>
      </c>
      <c r="G10" s="22">
        <v>42369</v>
      </c>
      <c r="H10" s="22">
        <v>42735</v>
      </c>
      <c r="I10" s="22">
        <v>43100</v>
      </c>
      <c r="J10" s="22">
        <v>43465</v>
      </c>
      <c r="K10" s="22">
        <v>43830</v>
      </c>
      <c r="M10" s="20">
        <v>41670</v>
      </c>
      <c r="N10" s="20">
        <v>41698</v>
      </c>
      <c r="O10" s="20">
        <v>41729</v>
      </c>
      <c r="P10" s="20">
        <v>41759</v>
      </c>
      <c r="Q10" s="20">
        <v>41790</v>
      </c>
      <c r="R10" s="20">
        <v>41820</v>
      </c>
      <c r="S10" s="20">
        <v>41851</v>
      </c>
      <c r="T10" s="20">
        <v>41882</v>
      </c>
      <c r="U10" s="20">
        <v>41912</v>
      </c>
      <c r="V10" s="20">
        <v>41943</v>
      </c>
      <c r="W10" s="20">
        <v>41973</v>
      </c>
      <c r="X10" s="20">
        <v>42004</v>
      </c>
      <c r="Y10" s="20">
        <v>42035</v>
      </c>
      <c r="Z10" s="20">
        <v>42063</v>
      </c>
      <c r="AA10" s="20">
        <v>42094</v>
      </c>
      <c r="AB10" s="20">
        <v>42124</v>
      </c>
      <c r="AC10" s="20">
        <v>42155</v>
      </c>
      <c r="AD10" s="20">
        <v>42185</v>
      </c>
      <c r="AE10" s="20">
        <v>42216</v>
      </c>
      <c r="AF10" s="20">
        <v>42247</v>
      </c>
      <c r="AG10" s="20">
        <v>42277</v>
      </c>
      <c r="AH10" s="20">
        <v>42308</v>
      </c>
      <c r="AI10" s="20">
        <v>42338</v>
      </c>
      <c r="AJ10" s="20">
        <v>42369</v>
      </c>
      <c r="AK10" s="20">
        <v>42400</v>
      </c>
      <c r="AL10" s="20">
        <v>42429</v>
      </c>
      <c r="AM10" s="20">
        <v>42460</v>
      </c>
      <c r="AN10" s="20">
        <v>42490</v>
      </c>
      <c r="AO10" s="20">
        <v>42521</v>
      </c>
      <c r="AP10" s="20">
        <v>42551</v>
      </c>
      <c r="AQ10" s="20">
        <v>42582</v>
      </c>
      <c r="AR10" s="20">
        <v>42613</v>
      </c>
      <c r="AS10" s="20">
        <v>42643</v>
      </c>
      <c r="AT10" s="20">
        <v>42674</v>
      </c>
      <c r="AU10" s="20">
        <v>42704</v>
      </c>
      <c r="AV10" s="20">
        <v>42735</v>
      </c>
      <c r="AW10" s="20">
        <v>42766</v>
      </c>
      <c r="AX10" s="20">
        <v>42794</v>
      </c>
      <c r="AY10" s="20">
        <v>42825</v>
      </c>
      <c r="AZ10" s="20">
        <v>42855</v>
      </c>
      <c r="BA10" s="20">
        <v>42886</v>
      </c>
      <c r="BB10" s="20">
        <v>42916</v>
      </c>
      <c r="BC10" s="20">
        <v>42947</v>
      </c>
      <c r="BD10" s="20">
        <v>42978</v>
      </c>
      <c r="BE10" s="20">
        <v>43008</v>
      </c>
      <c r="BF10" s="20">
        <v>43039</v>
      </c>
      <c r="BG10" s="20">
        <v>43069</v>
      </c>
      <c r="BH10" s="20">
        <v>43100</v>
      </c>
      <c r="BI10" s="20">
        <v>43131</v>
      </c>
      <c r="BJ10" s="20">
        <v>43159</v>
      </c>
      <c r="BK10" s="20">
        <v>43190</v>
      </c>
      <c r="BL10" s="20">
        <v>43220</v>
      </c>
      <c r="BM10" s="20">
        <v>43251</v>
      </c>
      <c r="BN10" s="20">
        <v>43281</v>
      </c>
      <c r="BO10" s="20">
        <v>43312</v>
      </c>
      <c r="BP10" s="20">
        <v>43343</v>
      </c>
      <c r="BQ10" s="20">
        <v>43373</v>
      </c>
      <c r="BR10" s="20">
        <v>43404</v>
      </c>
      <c r="BS10" s="20">
        <v>43434</v>
      </c>
      <c r="BT10" s="20">
        <v>43465</v>
      </c>
      <c r="BU10" s="20">
        <v>43496</v>
      </c>
      <c r="BV10" s="20">
        <v>43524</v>
      </c>
      <c r="BW10" s="20">
        <v>43555</v>
      </c>
      <c r="BX10" s="20">
        <v>43585</v>
      </c>
      <c r="BY10" s="20">
        <v>43616</v>
      </c>
      <c r="BZ10" s="20">
        <v>43646</v>
      </c>
      <c r="CA10" s="20">
        <v>43677</v>
      </c>
      <c r="CB10" s="20">
        <v>43708</v>
      </c>
      <c r="CC10" s="20">
        <v>43738</v>
      </c>
      <c r="CD10" s="20">
        <v>43769</v>
      </c>
      <c r="CE10" s="20">
        <v>43799</v>
      </c>
      <c r="CF10" s="20">
        <v>43830</v>
      </c>
      <c r="CK10" s="22">
        <v>42004</v>
      </c>
      <c r="CL10" s="22">
        <v>42369</v>
      </c>
      <c r="CM10" s="22">
        <v>42735</v>
      </c>
      <c r="CN10" s="22">
        <v>43100</v>
      </c>
      <c r="CO10" s="22">
        <v>43465</v>
      </c>
      <c r="CP10" s="22">
        <v>43830</v>
      </c>
      <c r="CQ10" s="170"/>
      <c r="CR10" s="20">
        <v>41670</v>
      </c>
      <c r="CS10" s="20">
        <v>41698</v>
      </c>
      <c r="CT10" s="20">
        <v>41729</v>
      </c>
      <c r="CU10" s="20">
        <v>41759</v>
      </c>
      <c r="CV10" s="20">
        <v>41790</v>
      </c>
      <c r="CW10" s="20">
        <v>41820</v>
      </c>
      <c r="CX10" s="20">
        <v>41851</v>
      </c>
      <c r="CY10" s="20">
        <v>41882</v>
      </c>
      <c r="CZ10" s="20">
        <v>41912</v>
      </c>
      <c r="DA10" s="20">
        <v>41943</v>
      </c>
      <c r="DB10" s="20">
        <v>41973</v>
      </c>
      <c r="DC10" s="20">
        <v>42004</v>
      </c>
      <c r="DD10" s="20">
        <v>42035</v>
      </c>
      <c r="DE10" s="20">
        <v>42063</v>
      </c>
      <c r="DF10" s="20">
        <v>42094</v>
      </c>
      <c r="DG10" s="20">
        <v>42124</v>
      </c>
      <c r="DH10" s="20">
        <v>42155</v>
      </c>
      <c r="DI10" s="20">
        <v>42185</v>
      </c>
      <c r="DJ10" s="20">
        <v>42216</v>
      </c>
      <c r="DK10" s="20">
        <v>42247</v>
      </c>
      <c r="DL10" s="20">
        <v>42277</v>
      </c>
      <c r="DM10" s="20">
        <v>42308</v>
      </c>
      <c r="DN10" s="20">
        <v>42338</v>
      </c>
      <c r="DO10" s="20">
        <v>42369</v>
      </c>
      <c r="DP10" s="20">
        <v>42400</v>
      </c>
      <c r="DQ10" s="20">
        <v>42429</v>
      </c>
      <c r="DR10" s="20">
        <v>42460</v>
      </c>
      <c r="DS10" s="20">
        <v>42490</v>
      </c>
      <c r="DT10" s="20">
        <v>42521</v>
      </c>
      <c r="DU10" s="20">
        <v>42551</v>
      </c>
      <c r="DV10" s="20">
        <v>42582</v>
      </c>
      <c r="DW10" s="20">
        <v>42613</v>
      </c>
      <c r="DX10" s="20">
        <v>42643</v>
      </c>
      <c r="DY10" s="20">
        <v>42674</v>
      </c>
      <c r="DZ10" s="20">
        <v>42704</v>
      </c>
      <c r="EA10" s="20">
        <v>42735</v>
      </c>
      <c r="EB10" s="20">
        <v>42766</v>
      </c>
      <c r="EC10" s="20">
        <v>42794</v>
      </c>
      <c r="ED10" s="20">
        <v>42825</v>
      </c>
      <c r="EE10" s="20">
        <v>42855</v>
      </c>
      <c r="EF10" s="20">
        <v>42886</v>
      </c>
      <c r="EG10" s="20">
        <v>42916</v>
      </c>
      <c r="EH10" s="20">
        <v>42947</v>
      </c>
      <c r="EI10" s="20">
        <v>42978</v>
      </c>
      <c r="EJ10" s="20">
        <v>43008</v>
      </c>
      <c r="EK10" s="20">
        <v>43039</v>
      </c>
      <c r="EL10" s="20">
        <v>43069</v>
      </c>
      <c r="EM10" s="20">
        <v>43100</v>
      </c>
      <c r="EN10" s="20">
        <v>43131</v>
      </c>
      <c r="EO10" s="20">
        <v>43159</v>
      </c>
      <c r="EP10" s="20">
        <v>43190</v>
      </c>
      <c r="EQ10" s="20">
        <v>43220</v>
      </c>
      <c r="ER10" s="20">
        <v>43251</v>
      </c>
      <c r="ES10" s="20">
        <v>43281</v>
      </c>
      <c r="ET10" s="20">
        <v>43312</v>
      </c>
      <c r="EU10" s="20">
        <v>43343</v>
      </c>
      <c r="EV10" s="20">
        <v>43373</v>
      </c>
      <c r="EW10" s="20">
        <v>43404</v>
      </c>
      <c r="EX10" s="20">
        <v>43434</v>
      </c>
      <c r="EY10" s="20">
        <v>43465</v>
      </c>
      <c r="EZ10" s="20">
        <v>43496</v>
      </c>
      <c r="FA10" s="20">
        <v>43524</v>
      </c>
      <c r="FB10" s="20">
        <v>43555</v>
      </c>
      <c r="FC10" s="20">
        <v>43585</v>
      </c>
      <c r="FD10" s="20">
        <v>43616</v>
      </c>
      <c r="FE10" s="20">
        <v>43646</v>
      </c>
      <c r="FF10" s="20">
        <v>43677</v>
      </c>
      <c r="FG10" s="20">
        <v>43708</v>
      </c>
      <c r="FH10" s="20">
        <v>43738</v>
      </c>
      <c r="FI10" s="20">
        <v>43769</v>
      </c>
      <c r="FJ10" s="20">
        <v>43799</v>
      </c>
      <c r="FK10" s="20">
        <v>43830</v>
      </c>
    </row>
    <row r="12" spans="2:168" ht="15" customHeight="1">
      <c r="C12" s="172" t="s">
        <v>326</v>
      </c>
      <c r="D12" s="173"/>
      <c r="E12" s="174"/>
      <c r="F12" s="25">
        <v>26987.082524845384</v>
      </c>
      <c r="G12" s="25">
        <v>53519.80887350539</v>
      </c>
      <c r="H12" s="25">
        <v>69390.112710475238</v>
      </c>
      <c r="I12" s="25">
        <v>83253.455360203719</v>
      </c>
      <c r="J12" s="25">
        <v>96151.094940617215</v>
      </c>
      <c r="K12" s="25">
        <v>109317.57518463091</v>
      </c>
      <c r="L12" s="328"/>
      <c r="M12" s="25">
        <v>3945.277911666667</v>
      </c>
      <c r="N12" s="25">
        <v>4538.2147234848471</v>
      </c>
      <c r="O12" s="25">
        <v>3384.7238049848484</v>
      </c>
      <c r="P12" s="25">
        <v>3743.0393305404004</v>
      </c>
      <c r="Q12" s="25">
        <v>3396.2906983224075</v>
      </c>
      <c r="R12" s="25">
        <v>4243.7087702584058</v>
      </c>
      <c r="S12" s="25">
        <v>5065.1133701237395</v>
      </c>
      <c r="T12" s="25">
        <v>3639.9608524904106</v>
      </c>
      <c r="U12" s="25">
        <v>3832.2204643770601</v>
      </c>
      <c r="V12" s="25">
        <v>4629.0116442904073</v>
      </c>
      <c r="W12" s="25">
        <v>2756.5374421599718</v>
      </c>
      <c r="X12" s="25">
        <v>-16187.016487853782</v>
      </c>
      <c r="Y12" s="25">
        <v>3176.6050106570797</v>
      </c>
      <c r="Z12" s="25">
        <v>3143.356678302031</v>
      </c>
      <c r="AA12" s="25">
        <v>3657.2722086535377</v>
      </c>
      <c r="AB12" s="25">
        <v>4466.7815271637483</v>
      </c>
      <c r="AC12" s="25">
        <v>4086.1872966007877</v>
      </c>
      <c r="AD12" s="25">
        <v>4907.9387542254535</v>
      </c>
      <c r="AE12" s="25">
        <v>4050.6610302948725</v>
      </c>
      <c r="AF12" s="25">
        <v>4877.285239312072</v>
      </c>
      <c r="AG12" s="25">
        <v>4357.5571037393074</v>
      </c>
      <c r="AH12" s="25">
        <v>5069.0233630361145</v>
      </c>
      <c r="AI12" s="25">
        <v>5847.2129202593578</v>
      </c>
      <c r="AJ12" s="25">
        <v>5879.9277412610318</v>
      </c>
      <c r="AK12" s="25">
        <v>5423.9418566772611</v>
      </c>
      <c r="AL12" s="25">
        <v>5544.0153510317123</v>
      </c>
      <c r="AM12" s="25">
        <v>5406.3020690874127</v>
      </c>
      <c r="AN12" s="25">
        <v>5456.7390366865147</v>
      </c>
      <c r="AO12" s="25">
        <v>5712.663697758484</v>
      </c>
      <c r="AP12" s="25">
        <v>5815.0480560654805</v>
      </c>
      <c r="AQ12" s="25">
        <v>5862.3782192370818</v>
      </c>
      <c r="AR12" s="25">
        <v>5932.4758809312634</v>
      </c>
      <c r="AS12" s="25">
        <v>6024.8197014419566</v>
      </c>
      <c r="AT12" s="25">
        <v>6060.5720347029255</v>
      </c>
      <c r="AU12" s="25">
        <v>6152.1899249824955</v>
      </c>
      <c r="AV12" s="25">
        <v>5998.966881872655</v>
      </c>
      <c r="AW12" s="25">
        <v>6603.9339654184778</v>
      </c>
      <c r="AX12" s="25">
        <v>6712.0978850796346</v>
      </c>
      <c r="AY12" s="25">
        <v>6553.0943685037355</v>
      </c>
      <c r="AZ12" s="25">
        <v>6602.8701951385947</v>
      </c>
      <c r="BA12" s="25">
        <v>6855.2509674174398</v>
      </c>
      <c r="BB12" s="25">
        <v>6952.3400935426143</v>
      </c>
      <c r="BC12" s="25">
        <v>7011.6528162960785</v>
      </c>
      <c r="BD12" s="25">
        <v>7086.0166109271213</v>
      </c>
      <c r="BE12" s="25">
        <v>7175.9851351339512</v>
      </c>
      <c r="BF12" s="25">
        <v>7221.66815191766</v>
      </c>
      <c r="BG12" s="25">
        <v>7310.7305193788079</v>
      </c>
      <c r="BH12" s="25">
        <v>7167.8146514496084</v>
      </c>
      <c r="BI12" s="25">
        <v>7665.8352221341156</v>
      </c>
      <c r="BJ12" s="25">
        <v>7756.7775206780561</v>
      </c>
      <c r="BK12" s="25">
        <v>7620.9271007276911</v>
      </c>
      <c r="BL12" s="25">
        <v>7669.6383065335258</v>
      </c>
      <c r="BM12" s="25">
        <v>7932.9907545602837</v>
      </c>
      <c r="BN12" s="25">
        <v>8021.8537658549412</v>
      </c>
      <c r="BO12" s="25">
        <v>8088.6971111497214</v>
      </c>
      <c r="BP12" s="25">
        <v>8167.6816676797371</v>
      </c>
      <c r="BQ12" s="25">
        <v>8255.1166657037902</v>
      </c>
      <c r="BR12" s="25">
        <v>8311.7078321019962</v>
      </c>
      <c r="BS12" s="25">
        <v>8398.1666917118528</v>
      </c>
      <c r="BT12" s="25">
        <v>8261.7023017815154</v>
      </c>
      <c r="BU12" s="25">
        <v>8743.4759600026446</v>
      </c>
      <c r="BV12" s="25">
        <v>8815.8827327008858</v>
      </c>
      <c r="BW12" s="25">
        <v>8705.0893207755325</v>
      </c>
      <c r="BX12" s="25">
        <v>8752.3271154835875</v>
      </c>
      <c r="BY12" s="25">
        <v>9027.4192864967736</v>
      </c>
      <c r="BZ12" s="25">
        <v>9113.6069440703086</v>
      </c>
      <c r="CA12" s="25">
        <v>9192.7681517109777</v>
      </c>
      <c r="CB12" s="25">
        <v>9276.6491865548433</v>
      </c>
      <c r="CC12" s="25">
        <v>9361.2990605591203</v>
      </c>
      <c r="CD12" s="25">
        <v>9429.488150441688</v>
      </c>
      <c r="CE12" s="25">
        <v>9513.0873524300587</v>
      </c>
      <c r="CF12" s="25">
        <v>9386.4819234044971</v>
      </c>
      <c r="CI12" s="166"/>
      <c r="CK12" s="258"/>
      <c r="CL12" s="213"/>
      <c r="CM12" s="213"/>
      <c r="CN12" s="213"/>
      <c r="CO12" s="213"/>
      <c r="CP12" s="214"/>
      <c r="CR12" s="258"/>
      <c r="CS12" s="213"/>
      <c r="CT12" s="213"/>
      <c r="CU12" s="213"/>
      <c r="CV12" s="213"/>
      <c r="CW12" s="213"/>
      <c r="CX12" s="213"/>
      <c r="CY12" s="213"/>
      <c r="CZ12" s="213"/>
      <c r="DA12" s="213"/>
      <c r="DB12" s="213"/>
      <c r="DC12" s="213"/>
      <c r="DD12" s="213"/>
      <c r="DE12" s="213"/>
      <c r="DF12" s="213"/>
      <c r="DG12" s="213"/>
      <c r="DH12" s="213"/>
      <c r="DI12" s="213"/>
      <c r="DJ12" s="213"/>
      <c r="DK12" s="213"/>
      <c r="DL12" s="213"/>
      <c r="DM12" s="213"/>
      <c r="DN12" s="213"/>
      <c r="DO12" s="213"/>
      <c r="DP12" s="213"/>
      <c r="DQ12" s="213"/>
      <c r="DR12" s="213"/>
      <c r="DS12" s="213"/>
      <c r="DT12" s="213"/>
      <c r="DU12" s="213"/>
      <c r="DV12" s="213"/>
      <c r="DW12" s="213"/>
      <c r="DX12" s="213"/>
      <c r="DY12" s="213"/>
      <c r="DZ12" s="213"/>
      <c r="EA12" s="213"/>
      <c r="EB12" s="213"/>
      <c r="EC12" s="213"/>
      <c r="ED12" s="213"/>
      <c r="EE12" s="213"/>
      <c r="EF12" s="213"/>
      <c r="EG12" s="213"/>
      <c r="EH12" s="213"/>
      <c r="EI12" s="213"/>
      <c r="EJ12" s="213"/>
      <c r="EK12" s="213"/>
      <c r="EL12" s="213"/>
      <c r="EM12" s="213"/>
      <c r="EN12" s="213"/>
      <c r="EO12" s="213"/>
      <c r="EP12" s="213"/>
      <c r="EQ12" s="213"/>
      <c r="ER12" s="213"/>
      <c r="ES12" s="213"/>
      <c r="ET12" s="213"/>
      <c r="EU12" s="213"/>
      <c r="EV12" s="213"/>
      <c r="EW12" s="213"/>
      <c r="EX12" s="213"/>
      <c r="EY12" s="213"/>
      <c r="EZ12" s="213"/>
      <c r="FA12" s="213"/>
      <c r="FB12" s="213"/>
      <c r="FC12" s="213"/>
      <c r="FD12" s="213"/>
      <c r="FE12" s="213"/>
      <c r="FF12" s="213"/>
      <c r="FG12" s="213"/>
      <c r="FH12" s="213"/>
      <c r="FI12" s="213"/>
      <c r="FJ12" s="213"/>
      <c r="FK12" s="214"/>
    </row>
    <row r="13" spans="2:168" ht="15" customHeight="1">
      <c r="C13" s="172" t="s">
        <v>327</v>
      </c>
      <c r="D13" s="256"/>
      <c r="E13" s="257"/>
      <c r="F13" s="226">
        <v>0.25</v>
      </c>
      <c r="G13" s="226">
        <v>0.25</v>
      </c>
      <c r="H13" s="226">
        <v>0.25</v>
      </c>
      <c r="I13" s="226">
        <v>0.25</v>
      </c>
      <c r="J13" s="226">
        <v>0.25</v>
      </c>
      <c r="K13" s="226">
        <v>0.25</v>
      </c>
      <c r="CI13" s="166"/>
    </row>
    <row r="14" spans="2:168" ht="15" customHeight="1">
      <c r="C14" s="172" t="s">
        <v>157</v>
      </c>
      <c r="D14" s="256"/>
      <c r="E14" s="257"/>
      <c r="F14" s="25">
        <v>944.2959601771654</v>
      </c>
      <c r="G14" s="25">
        <v>13379.952218376347</v>
      </c>
      <c r="H14" s="25">
        <v>17347.528177618809</v>
      </c>
      <c r="I14" s="25">
        <v>1073.4031022055105</v>
      </c>
      <c r="J14" s="25">
        <v>2445.5126694090191</v>
      </c>
      <c r="K14" s="25">
        <v>6517.6920337123065</v>
      </c>
      <c r="M14" s="25">
        <v>1031.0219341666671</v>
      </c>
      <c r="N14" s="25">
        <v>1174.4043708712129</v>
      </c>
      <c r="O14" s="25">
        <v>897.2524162462098</v>
      </c>
      <c r="P14" s="25">
        <v>989.89504513510133</v>
      </c>
      <c r="Q14" s="25">
        <v>-6580.3487204193934</v>
      </c>
      <c r="R14" s="25">
        <v>1118.1167550645996</v>
      </c>
      <c r="S14" s="25">
        <v>1325.1339450309333</v>
      </c>
      <c r="T14" s="25">
        <v>2301.593613919476</v>
      </c>
      <c r="U14" s="25">
        <v>1179.9887326693461</v>
      </c>
      <c r="V14" s="25">
        <v>1402.0767907442171</v>
      </c>
      <c r="W14" s="25">
        <v>799.39585822639174</v>
      </c>
      <c r="X14" s="25">
        <v>-4694.2347814775967</v>
      </c>
      <c r="Y14" s="25">
        <v>794.15125266426992</v>
      </c>
      <c r="Z14" s="25">
        <v>785.83916957550775</v>
      </c>
      <c r="AA14" s="25">
        <v>914.31805216338444</v>
      </c>
      <c r="AB14" s="25">
        <v>1116.6953817909371</v>
      </c>
      <c r="AC14" s="25">
        <v>1021.5468241501969</v>
      </c>
      <c r="AD14" s="25">
        <v>1226.9846885563634</v>
      </c>
      <c r="AE14" s="25">
        <v>1012.6652575737181</v>
      </c>
      <c r="AF14" s="25">
        <v>1219.321309828018</v>
      </c>
      <c r="AG14" s="25">
        <v>1089.3892759348269</v>
      </c>
      <c r="AH14" s="25">
        <v>1267.2558407590286</v>
      </c>
      <c r="AI14" s="25">
        <v>1461.8032300648395</v>
      </c>
      <c r="AJ14" s="25">
        <v>1469.9819353152579</v>
      </c>
      <c r="AK14" s="25">
        <v>1355.9854641693153</v>
      </c>
      <c r="AL14" s="25">
        <v>1386.0038377579281</v>
      </c>
      <c r="AM14" s="25">
        <v>1351.5755172718532</v>
      </c>
      <c r="AN14" s="25">
        <v>1364.1847591716287</v>
      </c>
      <c r="AO14" s="25">
        <v>1428.165924439621</v>
      </c>
      <c r="AP14" s="25">
        <v>1453.7620140163701</v>
      </c>
      <c r="AQ14" s="25">
        <v>1465.5945548092704</v>
      </c>
      <c r="AR14" s="25">
        <v>1483.1189702328159</v>
      </c>
      <c r="AS14" s="25">
        <v>1506.2049253604891</v>
      </c>
      <c r="AT14" s="25">
        <v>1515.1430086757314</v>
      </c>
      <c r="AU14" s="25">
        <v>1538.0474812456239</v>
      </c>
      <c r="AV14" s="25">
        <v>1499.7417204681637</v>
      </c>
      <c r="AW14" s="25">
        <v>1650.9834913546194</v>
      </c>
      <c r="AX14" s="25">
        <v>1678.0244712699086</v>
      </c>
      <c r="AY14" s="25">
        <v>1638.2735921259339</v>
      </c>
      <c r="AZ14" s="25">
        <v>-2297.2745987844355</v>
      </c>
      <c r="BA14" s="25">
        <v>-2234.179405714724</v>
      </c>
      <c r="BB14" s="25">
        <v>-2209.9071241834304</v>
      </c>
      <c r="BC14" s="25">
        <v>-2195.0789434950643</v>
      </c>
      <c r="BD14" s="25">
        <v>-2176.4879948373036</v>
      </c>
      <c r="BE14" s="25">
        <v>1793.9962837834878</v>
      </c>
      <c r="BF14" s="25">
        <v>1805.417037979415</v>
      </c>
      <c r="BG14" s="25">
        <v>1827.682629844702</v>
      </c>
      <c r="BH14" s="25">
        <v>1791.9536628624021</v>
      </c>
      <c r="BI14" s="25">
        <v>1916.4588055335289</v>
      </c>
      <c r="BJ14" s="25">
        <v>1939.194380169514</v>
      </c>
      <c r="BK14" s="25">
        <v>1905.2317751819228</v>
      </c>
      <c r="BL14" s="25">
        <v>-2401.0426365156763</v>
      </c>
      <c r="BM14" s="25">
        <v>-2335.2045245089867</v>
      </c>
      <c r="BN14" s="25">
        <v>-2312.9887716853223</v>
      </c>
      <c r="BO14" s="25">
        <v>-2296.277935361627</v>
      </c>
      <c r="BP14" s="25">
        <v>-2276.5317962291233</v>
      </c>
      <c r="BQ14" s="25">
        <v>2063.7791664259476</v>
      </c>
      <c r="BR14" s="25">
        <v>2077.9269580254991</v>
      </c>
      <c r="BS14" s="25">
        <v>2099.5416729279632</v>
      </c>
      <c r="BT14" s="25">
        <v>2065.4255754453789</v>
      </c>
      <c r="BU14" s="25">
        <v>2185.8689900006611</v>
      </c>
      <c r="BV14" s="25">
        <v>2203.9706831752214</v>
      </c>
      <c r="BW14" s="25">
        <v>2176.2723301938831</v>
      </c>
      <c r="BX14" s="25">
        <v>-1974.2585736181877</v>
      </c>
      <c r="BY14" s="25">
        <v>-1905.4855308648912</v>
      </c>
      <c r="BZ14" s="25">
        <v>-1883.9386164715074</v>
      </c>
      <c r="CA14" s="25">
        <v>-1864.1483145613402</v>
      </c>
      <c r="CB14" s="25">
        <v>-1843.1780558503738</v>
      </c>
      <c r="CC14" s="25">
        <v>2340.3247651397801</v>
      </c>
      <c r="CD14" s="25">
        <v>2357.372037610422</v>
      </c>
      <c r="CE14" s="25">
        <v>2378.2718381075147</v>
      </c>
      <c r="CF14" s="25">
        <v>2346.6204808511243</v>
      </c>
      <c r="CI14" s="166"/>
      <c r="CK14" s="25">
        <v>3683.0938840844346</v>
      </c>
      <c r="CL14" s="25">
        <v>4530.964661519185</v>
      </c>
      <c r="CM14" s="25">
        <v>5212.4272738350337</v>
      </c>
      <c r="CN14" s="25">
        <v>5601.1208011012823</v>
      </c>
      <c r="CO14" s="25">
        <v>6028.2229382492596</v>
      </c>
      <c r="CP14" s="25">
        <v>6481.37698830521</v>
      </c>
      <c r="CR14" s="25">
        <v>0</v>
      </c>
      <c r="CS14" s="25">
        <v>260.45660423882561</v>
      </c>
      <c r="CT14" s="25">
        <v>262.17466293071942</v>
      </c>
      <c r="CU14" s="25">
        <v>294.60697679020791</v>
      </c>
      <c r="CV14" s="25">
        <v>297.86913616834295</v>
      </c>
      <c r="CW14" s="25">
        <v>311.28590831712506</v>
      </c>
      <c r="CX14" s="25">
        <v>313.24510581500067</v>
      </c>
      <c r="CY14" s="25">
        <v>543.92334662696078</v>
      </c>
      <c r="CZ14" s="25">
        <v>336.02582741544802</v>
      </c>
      <c r="DA14" s="25">
        <v>323.12991844774689</v>
      </c>
      <c r="DB14" s="25">
        <v>373.93152899404572</v>
      </c>
      <c r="DC14" s="25">
        <v>366.44486834001123</v>
      </c>
      <c r="DD14" s="25">
        <v>367.98483501931008</v>
      </c>
      <c r="DE14" s="25">
        <v>357.28190886560185</v>
      </c>
      <c r="DF14" s="25">
        <v>358.89525687346804</v>
      </c>
      <c r="DG14" s="25">
        <v>361.2007039254317</v>
      </c>
      <c r="DH14" s="25">
        <v>363.6207498022178</v>
      </c>
      <c r="DI14" s="25">
        <v>366.14211195105798</v>
      </c>
      <c r="DJ14" s="25">
        <v>368.5621578278442</v>
      </c>
      <c r="DK14" s="25">
        <v>392.64517677668431</v>
      </c>
      <c r="DL14" s="25">
        <v>395.06893222552446</v>
      </c>
      <c r="DM14" s="25">
        <v>397.48897810231063</v>
      </c>
      <c r="DN14" s="25">
        <v>399.91629531772958</v>
      </c>
      <c r="DO14" s="25">
        <v>402.15755483200451</v>
      </c>
      <c r="DP14" s="25">
        <v>403.2428444991163</v>
      </c>
      <c r="DQ14" s="25">
        <v>436.13239831193408</v>
      </c>
      <c r="DR14" s="25">
        <v>436.31634520715045</v>
      </c>
      <c r="DS14" s="25">
        <v>436.51204968846281</v>
      </c>
      <c r="DT14" s="25">
        <v>436.7038349744098</v>
      </c>
      <c r="DU14" s="25">
        <v>437.00690682572207</v>
      </c>
      <c r="DV14" s="25">
        <v>437.19869211166906</v>
      </c>
      <c r="DW14" s="25">
        <v>437.39439659298137</v>
      </c>
      <c r="DX14" s="25">
        <v>437.59010107429361</v>
      </c>
      <c r="DY14" s="25">
        <v>437.78188636024061</v>
      </c>
      <c r="DZ14" s="25">
        <v>438.17801645155282</v>
      </c>
      <c r="EA14" s="25">
        <v>438.36980173749987</v>
      </c>
      <c r="EB14" s="25">
        <v>438.56550621881217</v>
      </c>
      <c r="EC14" s="25">
        <v>468.39498501048331</v>
      </c>
      <c r="ED14" s="25">
        <v>468.54877277591572</v>
      </c>
      <c r="EE14" s="25">
        <v>468.71498278692172</v>
      </c>
      <c r="EF14" s="25">
        <v>468.87705204940329</v>
      </c>
      <c r="EG14" s="25">
        <v>469.16136616740931</v>
      </c>
      <c r="EH14" s="25">
        <v>469.32343542989076</v>
      </c>
      <c r="EI14" s="25">
        <v>469.48964544089688</v>
      </c>
      <c r="EJ14" s="25">
        <v>469.65585545190288</v>
      </c>
      <c r="EK14" s="25">
        <v>469.81792471438439</v>
      </c>
      <c r="EL14" s="25">
        <v>470.2046028963905</v>
      </c>
      <c r="EM14" s="25">
        <v>470.36667215887195</v>
      </c>
      <c r="EN14" s="25">
        <v>470.53288216987795</v>
      </c>
      <c r="EO14" s="25">
        <v>504.26763639093457</v>
      </c>
      <c r="EP14" s="25">
        <v>504.42835928421459</v>
      </c>
      <c r="EQ14" s="25">
        <v>504.60220692233048</v>
      </c>
      <c r="ER14" s="25">
        <v>504.77167964550108</v>
      </c>
      <c r="ES14" s="25">
        <v>505.07544180131703</v>
      </c>
      <c r="ET14" s="25">
        <v>505.24491452448763</v>
      </c>
      <c r="EU14" s="25">
        <v>505.41876216260357</v>
      </c>
      <c r="EV14" s="25">
        <v>505.5926098007194</v>
      </c>
      <c r="EW14" s="25">
        <v>505.76208252389006</v>
      </c>
      <c r="EX14" s="25">
        <v>506.17844515010597</v>
      </c>
      <c r="EY14" s="25">
        <v>506.34791787327651</v>
      </c>
      <c r="EZ14" s="25">
        <v>506.52176551139252</v>
      </c>
      <c r="FA14" s="25">
        <v>542.13987166743937</v>
      </c>
      <c r="FB14" s="25">
        <v>542.30790688294758</v>
      </c>
      <c r="FC14" s="25">
        <v>542.48980935073587</v>
      </c>
      <c r="FD14" s="25">
        <v>542.66708940109754</v>
      </c>
      <c r="FE14" s="25">
        <v>542.99189783835573</v>
      </c>
      <c r="FF14" s="25">
        <v>543.1691778887174</v>
      </c>
      <c r="FG14" s="25">
        <v>543.35108035650569</v>
      </c>
      <c r="FH14" s="25">
        <v>543.53298282429409</v>
      </c>
      <c r="FI14" s="25">
        <v>543.71026287465565</v>
      </c>
      <c r="FJ14" s="25">
        <v>544.15893182935406</v>
      </c>
      <c r="FK14" s="25">
        <v>544.33621187971562</v>
      </c>
    </row>
    <row r="15" spans="2:168" ht="15" customHeight="1">
      <c r="C15" s="166"/>
      <c r="D15" s="166"/>
      <c r="E15" s="166"/>
      <c r="F15" s="166"/>
      <c r="G15" s="166"/>
      <c r="H15" s="166"/>
      <c r="I15" s="166"/>
      <c r="J15" s="166"/>
      <c r="K15" s="166"/>
      <c r="CI15" s="166"/>
    </row>
    <row r="16" spans="2:168" ht="15" customHeight="1">
      <c r="C16" s="315" t="s">
        <v>372</v>
      </c>
      <c r="D16" s="178"/>
      <c r="E16" s="179"/>
      <c r="F16" s="25">
        <v>8444.2959601771636</v>
      </c>
      <c r="G16" s="25">
        <v>13379.952218376347</v>
      </c>
      <c r="H16" s="25">
        <v>17347.528177618809</v>
      </c>
      <c r="I16" s="25">
        <v>20813.36384005093</v>
      </c>
      <c r="J16" s="25">
        <v>24037.773735154304</v>
      </c>
      <c r="K16" s="25">
        <v>27329.393796157729</v>
      </c>
      <c r="M16" s="160">
        <v>1031.0219341666671</v>
      </c>
      <c r="N16" s="160">
        <v>1174.4043708712129</v>
      </c>
      <c r="O16" s="160">
        <v>897.2524162462098</v>
      </c>
      <c r="P16" s="160">
        <v>989.89504513510133</v>
      </c>
      <c r="Q16" s="160">
        <v>919.65127958060702</v>
      </c>
      <c r="R16" s="160">
        <v>1118.1167550645996</v>
      </c>
      <c r="S16" s="160">
        <v>1325.1339450309333</v>
      </c>
      <c r="T16" s="160">
        <v>2301.593613919476</v>
      </c>
      <c r="U16" s="160">
        <v>1179.9887326693461</v>
      </c>
      <c r="V16" s="160">
        <v>1402.0767907442171</v>
      </c>
      <c r="W16" s="160">
        <v>799.39585822639174</v>
      </c>
      <c r="X16" s="160">
        <v>-4694.2347814775967</v>
      </c>
      <c r="Y16" s="25">
        <v>794.15125266426992</v>
      </c>
      <c r="Z16" s="25">
        <v>785.83916957550775</v>
      </c>
      <c r="AA16" s="25">
        <v>914.31805216338444</v>
      </c>
      <c r="AB16" s="25">
        <v>1116.6953817909371</v>
      </c>
      <c r="AC16" s="25">
        <v>1021.5468241501969</v>
      </c>
      <c r="AD16" s="25">
        <v>1226.9846885563634</v>
      </c>
      <c r="AE16" s="25">
        <v>1012.6652575737181</v>
      </c>
      <c r="AF16" s="25">
        <v>1219.321309828018</v>
      </c>
      <c r="AG16" s="25">
        <v>1089.3892759348269</v>
      </c>
      <c r="AH16" s="25">
        <v>1267.2558407590286</v>
      </c>
      <c r="AI16" s="25">
        <v>1461.8032300648395</v>
      </c>
      <c r="AJ16" s="25">
        <v>1469.9819353152579</v>
      </c>
      <c r="AK16" s="25">
        <v>1355.9854641693153</v>
      </c>
      <c r="AL16" s="25">
        <v>1386.0038377579281</v>
      </c>
      <c r="AM16" s="25">
        <v>1351.5755172718532</v>
      </c>
      <c r="AN16" s="25">
        <v>1364.1847591716287</v>
      </c>
      <c r="AO16" s="25">
        <v>1428.165924439621</v>
      </c>
      <c r="AP16" s="25">
        <v>1453.7620140163701</v>
      </c>
      <c r="AQ16" s="25">
        <v>1465.5945548092704</v>
      </c>
      <c r="AR16" s="25">
        <v>1483.1189702328159</v>
      </c>
      <c r="AS16" s="25">
        <v>1506.2049253604891</v>
      </c>
      <c r="AT16" s="25">
        <v>1515.1430086757314</v>
      </c>
      <c r="AU16" s="25">
        <v>1538.0474812456239</v>
      </c>
      <c r="AV16" s="25">
        <v>1499.7417204681637</v>
      </c>
      <c r="AW16" s="25">
        <v>1650.9834913546194</v>
      </c>
      <c r="AX16" s="25">
        <v>1678.0244712699086</v>
      </c>
      <c r="AY16" s="25">
        <v>1638.2735921259339</v>
      </c>
      <c r="AZ16" s="25">
        <v>1650.7175487846487</v>
      </c>
      <c r="BA16" s="25">
        <v>1713.81274185436</v>
      </c>
      <c r="BB16" s="25">
        <v>1738.0850233856536</v>
      </c>
      <c r="BC16" s="25">
        <v>1752.9132040740196</v>
      </c>
      <c r="BD16" s="25">
        <v>1771.5041527317803</v>
      </c>
      <c r="BE16" s="25">
        <v>1793.9962837834878</v>
      </c>
      <c r="BF16" s="25">
        <v>1805.417037979415</v>
      </c>
      <c r="BG16" s="25">
        <v>1827.682629844702</v>
      </c>
      <c r="BH16" s="25">
        <v>1791.9536628624021</v>
      </c>
      <c r="BI16" s="25">
        <v>1916.4588055335289</v>
      </c>
      <c r="BJ16" s="25">
        <v>1939.194380169514</v>
      </c>
      <c r="BK16" s="25">
        <v>1905.2317751819228</v>
      </c>
      <c r="BL16" s="25">
        <v>1917.4095766333814</v>
      </c>
      <c r="BM16" s="25">
        <v>1983.2476886400709</v>
      </c>
      <c r="BN16" s="25">
        <v>2005.4634414637353</v>
      </c>
      <c r="BO16" s="25">
        <v>2022.1742777874304</v>
      </c>
      <c r="BP16" s="25">
        <v>2041.9204169199343</v>
      </c>
      <c r="BQ16" s="25">
        <v>2063.7791664259476</v>
      </c>
      <c r="BR16" s="25">
        <v>2077.9269580254991</v>
      </c>
      <c r="BS16" s="25">
        <v>2099.5416729279632</v>
      </c>
      <c r="BT16" s="25">
        <v>2065.4255754453789</v>
      </c>
      <c r="BU16" s="25">
        <v>2185.8689900006611</v>
      </c>
      <c r="BV16" s="25">
        <v>2203.9706831752214</v>
      </c>
      <c r="BW16" s="25">
        <v>2176.2723301938831</v>
      </c>
      <c r="BX16" s="25">
        <v>2188.0817788708969</v>
      </c>
      <c r="BY16" s="25">
        <v>2256.8548216241934</v>
      </c>
      <c r="BZ16" s="25">
        <v>2278.4017360175772</v>
      </c>
      <c r="CA16" s="25">
        <v>2298.1920379277444</v>
      </c>
      <c r="CB16" s="25">
        <v>2319.1622966387108</v>
      </c>
      <c r="CC16" s="25">
        <v>2340.3247651397801</v>
      </c>
      <c r="CD16" s="25">
        <v>2357.372037610422</v>
      </c>
      <c r="CE16" s="25">
        <v>2378.2718381075147</v>
      </c>
      <c r="CF16" s="25">
        <v>2346.6204808511243</v>
      </c>
      <c r="CI16" s="166"/>
      <c r="CK16" s="258"/>
      <c r="CL16" s="213"/>
      <c r="CM16" s="213"/>
      <c r="CN16" s="213"/>
      <c r="CO16" s="213"/>
      <c r="CP16" s="214"/>
      <c r="CR16" s="258"/>
      <c r="CS16" s="213"/>
      <c r="CT16" s="213"/>
      <c r="CU16" s="213"/>
      <c r="CV16" s="213"/>
      <c r="CW16" s="213"/>
      <c r="CX16" s="213"/>
      <c r="CY16" s="213"/>
      <c r="CZ16" s="213"/>
      <c r="DA16" s="213"/>
      <c r="DB16" s="213"/>
      <c r="DC16" s="213"/>
      <c r="DD16" s="213"/>
      <c r="DE16" s="213"/>
      <c r="DF16" s="213"/>
      <c r="DG16" s="213"/>
      <c r="DH16" s="213"/>
      <c r="DI16" s="213"/>
      <c r="DJ16" s="213"/>
      <c r="DK16" s="213"/>
      <c r="DL16" s="213"/>
      <c r="DM16" s="213"/>
      <c r="DN16" s="213"/>
      <c r="DO16" s="213"/>
      <c r="DP16" s="213"/>
      <c r="DQ16" s="213"/>
      <c r="DR16" s="213"/>
      <c r="DS16" s="213"/>
      <c r="DT16" s="213"/>
      <c r="DU16" s="213"/>
      <c r="DV16" s="213"/>
      <c r="DW16" s="213"/>
      <c r="DX16" s="213"/>
      <c r="DY16" s="213"/>
      <c r="DZ16" s="213"/>
      <c r="EA16" s="213"/>
      <c r="EB16" s="213"/>
      <c r="EC16" s="213"/>
      <c r="ED16" s="213"/>
      <c r="EE16" s="213"/>
      <c r="EF16" s="213"/>
      <c r="EG16" s="213"/>
      <c r="EH16" s="213"/>
      <c r="EI16" s="213"/>
      <c r="EJ16" s="213"/>
      <c r="EK16" s="213"/>
      <c r="EL16" s="213"/>
      <c r="EM16" s="213"/>
      <c r="EN16" s="213"/>
      <c r="EO16" s="213"/>
      <c r="EP16" s="213"/>
      <c r="EQ16" s="213"/>
      <c r="ER16" s="213"/>
      <c r="ES16" s="213"/>
      <c r="ET16" s="213"/>
      <c r="EU16" s="213"/>
      <c r="EV16" s="213"/>
      <c r="EW16" s="213"/>
      <c r="EX16" s="213"/>
      <c r="EY16" s="213"/>
      <c r="EZ16" s="213"/>
      <c r="FA16" s="213"/>
      <c r="FB16" s="213"/>
      <c r="FC16" s="213"/>
      <c r="FD16" s="213"/>
      <c r="FE16" s="213"/>
      <c r="FF16" s="213"/>
      <c r="FG16" s="213"/>
      <c r="FH16" s="213"/>
      <c r="FI16" s="213"/>
      <c r="FJ16" s="213"/>
      <c r="FK16" s="214"/>
    </row>
    <row r="17" spans="3:167" ht="15" customHeight="1">
      <c r="C17" s="315" t="s">
        <v>159</v>
      </c>
      <c r="D17" s="178"/>
      <c r="E17" s="179"/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M17" s="222">
        <v>0</v>
      </c>
      <c r="N17" s="222">
        <v>0</v>
      </c>
      <c r="O17" s="222">
        <v>0</v>
      </c>
      <c r="P17" s="222">
        <v>0</v>
      </c>
      <c r="Q17" s="222">
        <v>0</v>
      </c>
      <c r="R17" s="222">
        <v>0</v>
      </c>
      <c r="S17" s="222">
        <v>0</v>
      </c>
      <c r="T17" s="222">
        <v>0</v>
      </c>
      <c r="U17" s="222">
        <v>0</v>
      </c>
      <c r="V17" s="222">
        <v>0</v>
      </c>
      <c r="W17" s="222">
        <v>0</v>
      </c>
      <c r="X17" s="222">
        <v>0</v>
      </c>
      <c r="Y17" s="222">
        <v>0</v>
      </c>
      <c r="Z17" s="222">
        <v>0</v>
      </c>
      <c r="AA17" s="222">
        <v>0</v>
      </c>
      <c r="AB17" s="222">
        <v>0</v>
      </c>
      <c r="AC17" s="222">
        <v>0</v>
      </c>
      <c r="AD17" s="222">
        <v>0</v>
      </c>
      <c r="AE17" s="222">
        <v>0</v>
      </c>
      <c r="AF17" s="222">
        <v>0</v>
      </c>
      <c r="AG17" s="222">
        <v>0</v>
      </c>
      <c r="AH17" s="222">
        <v>0</v>
      </c>
      <c r="AI17" s="222">
        <v>0</v>
      </c>
      <c r="AJ17" s="222">
        <v>0</v>
      </c>
      <c r="AK17" s="222">
        <v>0</v>
      </c>
      <c r="AL17" s="222">
        <v>0</v>
      </c>
      <c r="AM17" s="222">
        <v>0</v>
      </c>
      <c r="AN17" s="222">
        <v>0</v>
      </c>
      <c r="AO17" s="222">
        <v>0</v>
      </c>
      <c r="AP17" s="222">
        <v>0</v>
      </c>
      <c r="AQ17" s="222">
        <v>0</v>
      </c>
      <c r="AR17" s="222">
        <v>0</v>
      </c>
      <c r="AS17" s="222">
        <v>0</v>
      </c>
      <c r="AT17" s="222">
        <v>0</v>
      </c>
      <c r="AU17" s="222">
        <v>0</v>
      </c>
      <c r="AV17" s="222">
        <v>0</v>
      </c>
      <c r="AW17" s="222">
        <v>0</v>
      </c>
      <c r="AX17" s="222">
        <v>0</v>
      </c>
      <c r="AY17" s="222">
        <v>0</v>
      </c>
      <c r="AZ17" s="222">
        <v>0</v>
      </c>
      <c r="BA17" s="222">
        <v>0</v>
      </c>
      <c r="BB17" s="222">
        <v>0</v>
      </c>
      <c r="BC17" s="222">
        <v>0</v>
      </c>
      <c r="BD17" s="222">
        <v>0</v>
      </c>
      <c r="BE17" s="222">
        <v>0</v>
      </c>
      <c r="BF17" s="222">
        <v>0</v>
      </c>
      <c r="BG17" s="222">
        <v>0</v>
      </c>
      <c r="BH17" s="222">
        <v>0</v>
      </c>
      <c r="BI17" s="222">
        <v>0</v>
      </c>
      <c r="BJ17" s="222">
        <v>0</v>
      </c>
      <c r="BK17" s="222">
        <v>0</v>
      </c>
      <c r="BL17" s="222">
        <v>0</v>
      </c>
      <c r="BM17" s="222">
        <v>0</v>
      </c>
      <c r="BN17" s="222">
        <v>0</v>
      </c>
      <c r="BO17" s="222">
        <v>0</v>
      </c>
      <c r="BP17" s="222">
        <v>0</v>
      </c>
      <c r="BQ17" s="222">
        <v>0</v>
      </c>
      <c r="BR17" s="222">
        <v>0</v>
      </c>
      <c r="BS17" s="222">
        <v>0</v>
      </c>
      <c r="BT17" s="222">
        <v>0</v>
      </c>
      <c r="BU17" s="222">
        <v>0</v>
      </c>
      <c r="BV17" s="222">
        <v>0</v>
      </c>
      <c r="BW17" s="222">
        <v>0</v>
      </c>
      <c r="BX17" s="222">
        <v>0</v>
      </c>
      <c r="BY17" s="222">
        <v>0</v>
      </c>
      <c r="BZ17" s="222">
        <v>0</v>
      </c>
      <c r="CA17" s="222">
        <v>0</v>
      </c>
      <c r="CB17" s="222">
        <v>0</v>
      </c>
      <c r="CC17" s="222">
        <v>0</v>
      </c>
      <c r="CD17" s="222">
        <v>0</v>
      </c>
      <c r="CE17" s="222">
        <v>0</v>
      </c>
      <c r="CF17" s="222">
        <v>0</v>
      </c>
      <c r="CI17" s="166"/>
      <c r="CK17" s="258"/>
      <c r="CL17" s="213"/>
      <c r="CM17" s="213"/>
      <c r="CN17" s="213"/>
      <c r="CO17" s="213"/>
      <c r="CP17" s="214"/>
      <c r="CR17" s="259"/>
      <c r="CS17" s="260"/>
      <c r="CT17" s="260"/>
      <c r="CU17" s="260"/>
      <c r="CV17" s="260"/>
      <c r="CW17" s="260"/>
      <c r="CX17" s="260"/>
      <c r="CY17" s="260"/>
      <c r="CZ17" s="260"/>
      <c r="DA17" s="260"/>
      <c r="DB17" s="260"/>
      <c r="DC17" s="260"/>
      <c r="DD17" s="260"/>
      <c r="DE17" s="260"/>
      <c r="DF17" s="260"/>
      <c r="DG17" s="260"/>
      <c r="DH17" s="260"/>
      <c r="DI17" s="260"/>
      <c r="DJ17" s="260"/>
      <c r="DK17" s="260"/>
      <c r="DL17" s="260"/>
      <c r="DM17" s="260"/>
      <c r="DN17" s="260"/>
      <c r="DO17" s="260"/>
      <c r="DP17" s="260"/>
      <c r="DQ17" s="260"/>
      <c r="DR17" s="260"/>
      <c r="DS17" s="260"/>
      <c r="DT17" s="260"/>
      <c r="DU17" s="260"/>
      <c r="DV17" s="260"/>
      <c r="DW17" s="260"/>
      <c r="DX17" s="260"/>
      <c r="DY17" s="260"/>
      <c r="DZ17" s="260"/>
      <c r="EA17" s="260"/>
      <c r="EB17" s="260"/>
      <c r="EC17" s="260"/>
      <c r="ED17" s="260"/>
      <c r="EE17" s="260"/>
      <c r="EF17" s="260"/>
      <c r="EG17" s="260"/>
      <c r="EH17" s="260"/>
      <c r="EI17" s="260"/>
      <c r="EJ17" s="260"/>
      <c r="EK17" s="260"/>
      <c r="EL17" s="260"/>
      <c r="EM17" s="260"/>
      <c r="EN17" s="260"/>
      <c r="EO17" s="260"/>
      <c r="EP17" s="260"/>
      <c r="EQ17" s="260"/>
      <c r="ER17" s="260"/>
      <c r="ES17" s="260"/>
      <c r="ET17" s="260"/>
      <c r="EU17" s="260"/>
      <c r="EV17" s="260"/>
      <c r="EW17" s="260"/>
      <c r="EX17" s="260"/>
      <c r="EY17" s="260"/>
      <c r="EZ17" s="260"/>
      <c r="FA17" s="260"/>
      <c r="FB17" s="260"/>
      <c r="FC17" s="260"/>
      <c r="FD17" s="260"/>
      <c r="FE17" s="260"/>
      <c r="FF17" s="260"/>
      <c r="FG17" s="260"/>
      <c r="FH17" s="260"/>
      <c r="FI17" s="260"/>
      <c r="FJ17" s="260"/>
      <c r="FK17" s="261"/>
    </row>
    <row r="18" spans="3:167" ht="15" customHeight="1">
      <c r="C18" s="315" t="s">
        <v>371</v>
      </c>
      <c r="D18" s="178"/>
      <c r="E18" s="179"/>
      <c r="F18" s="25">
        <v>-7500</v>
      </c>
      <c r="G18" s="25">
        <v>0</v>
      </c>
      <c r="H18" s="25">
        <v>0</v>
      </c>
      <c r="I18" s="25">
        <v>-19739.96073784542</v>
      </c>
      <c r="J18" s="25">
        <v>-21592.26106574529</v>
      </c>
      <c r="K18" s="25">
        <v>-20811.701762445424</v>
      </c>
      <c r="M18" s="25">
        <v>0</v>
      </c>
      <c r="N18" s="25">
        <v>0</v>
      </c>
      <c r="O18" s="25">
        <v>0</v>
      </c>
      <c r="P18" s="25">
        <v>0</v>
      </c>
      <c r="Q18" s="25">
        <v>-7500</v>
      </c>
      <c r="R18" s="25">
        <v>0</v>
      </c>
      <c r="S18" s="25">
        <v>0</v>
      </c>
      <c r="T18" s="25">
        <v>0</v>
      </c>
      <c r="U18" s="25">
        <v>0</v>
      </c>
      <c r="V18" s="25">
        <v>0</v>
      </c>
      <c r="W18" s="25">
        <v>0</v>
      </c>
      <c r="X18" s="25">
        <v>0</v>
      </c>
      <c r="Y18" s="25">
        <v>0</v>
      </c>
      <c r="Z18" s="25">
        <v>0</v>
      </c>
      <c r="AA18" s="25">
        <v>0</v>
      </c>
      <c r="AB18" s="25">
        <v>0</v>
      </c>
      <c r="AC18" s="25">
        <v>0</v>
      </c>
      <c r="AD18" s="25">
        <v>0</v>
      </c>
      <c r="AE18" s="25">
        <v>0</v>
      </c>
      <c r="AF18" s="25">
        <v>0</v>
      </c>
      <c r="AG18" s="25">
        <v>0</v>
      </c>
      <c r="AH18" s="25">
        <v>0</v>
      </c>
      <c r="AI18" s="25">
        <v>0</v>
      </c>
      <c r="AJ18" s="25">
        <v>0</v>
      </c>
      <c r="AK18" s="25">
        <v>0</v>
      </c>
      <c r="AL18" s="25">
        <v>0</v>
      </c>
      <c r="AM18" s="25">
        <v>0</v>
      </c>
      <c r="AN18" s="25">
        <v>0</v>
      </c>
      <c r="AO18" s="25">
        <v>0</v>
      </c>
      <c r="AP18" s="25">
        <v>0</v>
      </c>
      <c r="AQ18" s="25">
        <v>0</v>
      </c>
      <c r="AR18" s="25">
        <v>0</v>
      </c>
      <c r="AS18" s="25">
        <v>0</v>
      </c>
      <c r="AT18" s="25">
        <v>0</v>
      </c>
      <c r="AU18" s="25">
        <v>0</v>
      </c>
      <c r="AV18" s="25">
        <v>0</v>
      </c>
      <c r="AW18" s="25">
        <v>0</v>
      </c>
      <c r="AX18" s="25">
        <v>0</v>
      </c>
      <c r="AY18" s="25">
        <v>0</v>
      </c>
      <c r="AZ18" s="25">
        <v>-3947.992147569084</v>
      </c>
      <c r="BA18" s="25">
        <v>-3947.992147569084</v>
      </c>
      <c r="BB18" s="25">
        <v>-3947.992147569084</v>
      </c>
      <c r="BC18" s="25">
        <v>-3947.992147569084</v>
      </c>
      <c r="BD18" s="25">
        <v>-3947.992147569084</v>
      </c>
      <c r="BE18" s="25">
        <v>0</v>
      </c>
      <c r="BF18" s="25">
        <v>0</v>
      </c>
      <c r="BG18" s="25">
        <v>0</v>
      </c>
      <c r="BH18" s="25">
        <v>0</v>
      </c>
      <c r="BI18" s="25">
        <v>0</v>
      </c>
      <c r="BJ18" s="25">
        <v>0</v>
      </c>
      <c r="BK18" s="25">
        <v>0</v>
      </c>
      <c r="BL18" s="25">
        <v>-4318.4522131490576</v>
      </c>
      <c r="BM18" s="25">
        <v>-4318.4522131490576</v>
      </c>
      <c r="BN18" s="25">
        <v>-4318.4522131490576</v>
      </c>
      <c r="BO18" s="25">
        <v>-4318.4522131490576</v>
      </c>
      <c r="BP18" s="25">
        <v>-4318.4522131490576</v>
      </c>
      <c r="BQ18" s="25">
        <v>0</v>
      </c>
      <c r="BR18" s="25">
        <v>0</v>
      </c>
      <c r="BS18" s="25">
        <v>0</v>
      </c>
      <c r="BT18" s="25">
        <v>0</v>
      </c>
      <c r="BU18" s="25">
        <v>0</v>
      </c>
      <c r="BV18" s="25">
        <v>0</v>
      </c>
      <c r="BW18" s="25">
        <v>0</v>
      </c>
      <c r="BX18" s="25">
        <v>-4162.3403524890846</v>
      </c>
      <c r="BY18" s="25">
        <v>-4162.3403524890846</v>
      </c>
      <c r="BZ18" s="25">
        <v>-4162.3403524890846</v>
      </c>
      <c r="CA18" s="25">
        <v>-4162.3403524890846</v>
      </c>
      <c r="CB18" s="25">
        <v>-4162.3403524890846</v>
      </c>
      <c r="CC18" s="25">
        <v>0</v>
      </c>
      <c r="CD18" s="25">
        <v>0</v>
      </c>
      <c r="CE18" s="25">
        <v>0</v>
      </c>
      <c r="CF18" s="25">
        <v>0</v>
      </c>
      <c r="CI18" s="166"/>
      <c r="CK18" s="258"/>
      <c r="CL18" s="213"/>
      <c r="CM18" s="213"/>
      <c r="CN18" s="213"/>
      <c r="CO18" s="213"/>
      <c r="CP18" s="214"/>
      <c r="CR18" s="258"/>
      <c r="CS18" s="213"/>
      <c r="CT18" s="213"/>
      <c r="CU18" s="213"/>
      <c r="CV18" s="213"/>
      <c r="CW18" s="213"/>
      <c r="CX18" s="213"/>
      <c r="CY18" s="213"/>
      <c r="CZ18" s="213"/>
      <c r="DA18" s="213"/>
      <c r="DB18" s="213"/>
      <c r="DC18" s="213"/>
      <c r="DD18" s="213"/>
      <c r="DE18" s="213"/>
      <c r="DF18" s="213"/>
      <c r="DG18" s="213"/>
      <c r="DH18" s="213"/>
      <c r="DI18" s="213"/>
      <c r="DJ18" s="213"/>
      <c r="DK18" s="213"/>
      <c r="DL18" s="213"/>
      <c r="DM18" s="213"/>
      <c r="DN18" s="213"/>
      <c r="DO18" s="213"/>
      <c r="DP18" s="213"/>
      <c r="DQ18" s="213"/>
      <c r="DR18" s="213"/>
      <c r="DS18" s="213"/>
      <c r="DT18" s="213"/>
      <c r="DU18" s="213"/>
      <c r="DV18" s="213"/>
      <c r="DW18" s="213"/>
      <c r="DX18" s="213"/>
      <c r="DY18" s="213"/>
      <c r="DZ18" s="213"/>
      <c r="EA18" s="213"/>
      <c r="EB18" s="213"/>
      <c r="EC18" s="213"/>
      <c r="ED18" s="213"/>
      <c r="EE18" s="213"/>
      <c r="EF18" s="213"/>
      <c r="EG18" s="213"/>
      <c r="EH18" s="213"/>
      <c r="EI18" s="213"/>
      <c r="EJ18" s="213"/>
      <c r="EK18" s="213"/>
      <c r="EL18" s="213"/>
      <c r="EM18" s="213"/>
      <c r="EN18" s="213"/>
      <c r="EO18" s="213"/>
      <c r="EP18" s="213"/>
      <c r="EQ18" s="213"/>
      <c r="ER18" s="213"/>
      <c r="ES18" s="213"/>
      <c r="ET18" s="213"/>
      <c r="EU18" s="213"/>
      <c r="EV18" s="213"/>
      <c r="EW18" s="213"/>
      <c r="EX18" s="213"/>
      <c r="EY18" s="213"/>
      <c r="EZ18" s="213"/>
      <c r="FA18" s="213"/>
      <c r="FB18" s="213"/>
      <c r="FC18" s="213"/>
      <c r="FD18" s="213"/>
      <c r="FE18" s="213"/>
      <c r="FF18" s="213"/>
      <c r="FG18" s="213"/>
      <c r="FH18" s="213"/>
      <c r="FI18" s="213"/>
      <c r="FJ18" s="213"/>
      <c r="FK18" s="214"/>
    </row>
    <row r="19" spans="3:167" ht="15" customHeight="1">
      <c r="C19" s="315" t="s">
        <v>373</v>
      </c>
      <c r="D19" s="178"/>
      <c r="E19" s="179"/>
      <c r="F19" s="213"/>
      <c r="G19" s="213"/>
      <c r="H19" s="213"/>
      <c r="I19" s="213"/>
      <c r="J19" s="213"/>
      <c r="K19" s="214"/>
      <c r="M19" s="262"/>
      <c r="N19" s="263"/>
      <c r="O19" s="263"/>
      <c r="P19" s="263"/>
      <c r="Q19" s="263"/>
      <c r="R19" s="263"/>
      <c r="S19" s="263"/>
      <c r="T19" s="263"/>
      <c r="U19" s="263"/>
      <c r="V19" s="263"/>
      <c r="W19" s="263"/>
      <c r="X19" s="263"/>
      <c r="Y19" s="263"/>
      <c r="Z19" s="263"/>
      <c r="AA19" s="263"/>
      <c r="AB19" s="263"/>
      <c r="AC19" s="263"/>
      <c r="AD19" s="263"/>
      <c r="AE19" s="263"/>
      <c r="AF19" s="263"/>
      <c r="AG19" s="263"/>
      <c r="AH19" s="263"/>
      <c r="AI19" s="263"/>
      <c r="AJ19" s="263"/>
      <c r="AK19" s="263"/>
      <c r="AL19" s="263"/>
      <c r="AM19" s="263"/>
      <c r="AN19" s="263"/>
      <c r="AO19" s="263"/>
      <c r="AP19" s="263"/>
      <c r="AQ19" s="263"/>
      <c r="AR19" s="263"/>
      <c r="AS19" s="263"/>
      <c r="AT19" s="263"/>
      <c r="AU19" s="263"/>
      <c r="AV19" s="263"/>
      <c r="AW19" s="263"/>
      <c r="AX19" s="263"/>
      <c r="AY19" s="263"/>
      <c r="AZ19" s="263"/>
      <c r="BA19" s="263"/>
      <c r="BB19" s="263"/>
      <c r="BC19" s="263"/>
      <c r="BD19" s="263"/>
      <c r="BE19" s="263"/>
      <c r="BF19" s="263"/>
      <c r="BG19" s="263"/>
      <c r="BH19" s="263"/>
      <c r="BI19" s="263"/>
      <c r="BJ19" s="263"/>
      <c r="BK19" s="263"/>
      <c r="BL19" s="263"/>
      <c r="BM19" s="263"/>
      <c r="BN19" s="263"/>
      <c r="BO19" s="263"/>
      <c r="BP19" s="263"/>
      <c r="BQ19" s="263"/>
      <c r="BR19" s="263"/>
      <c r="BS19" s="263"/>
      <c r="BT19" s="263"/>
      <c r="BU19" s="263"/>
      <c r="BV19" s="263"/>
      <c r="BW19" s="263"/>
      <c r="BX19" s="263"/>
      <c r="BY19" s="263"/>
      <c r="BZ19" s="263"/>
      <c r="CA19" s="263"/>
      <c r="CB19" s="263"/>
      <c r="CC19" s="263"/>
      <c r="CD19" s="263"/>
      <c r="CE19" s="263"/>
      <c r="CF19" s="264"/>
      <c r="CI19" s="166"/>
      <c r="CK19" s="25">
        <v>2492.3833893431006</v>
      </c>
      <c r="CL19" s="25">
        <v>3396.5770110681624</v>
      </c>
      <c r="CM19" s="25">
        <v>3911.4621119384674</v>
      </c>
      <c r="CN19" s="25">
        <v>4230.5091618977913</v>
      </c>
      <c r="CO19" s="25">
        <v>4584.19361678524</v>
      </c>
      <c r="CP19" s="25">
        <v>4959.8123208009674</v>
      </c>
      <c r="CR19" s="25">
        <v>0</v>
      </c>
      <c r="CS19" s="25">
        <v>191.6560372388256</v>
      </c>
      <c r="CT19" s="25">
        <v>194.03351093071942</v>
      </c>
      <c r="CU19" s="25">
        <v>221.96295479020793</v>
      </c>
      <c r="CV19" s="25">
        <v>225.30866983500962</v>
      </c>
      <c r="CW19" s="25">
        <v>226.88765338699167</v>
      </c>
      <c r="CX19" s="25">
        <v>231.8560900784673</v>
      </c>
      <c r="CY19" s="25">
        <v>235.80049429362734</v>
      </c>
      <c r="CZ19" s="25">
        <v>238.6389350821147</v>
      </c>
      <c r="DA19" s="25">
        <v>241.60145570641353</v>
      </c>
      <c r="DB19" s="25">
        <v>242.24881066071237</v>
      </c>
      <c r="DC19" s="25">
        <v>242.38877734001122</v>
      </c>
      <c r="DD19" s="25">
        <v>242.52874401931007</v>
      </c>
      <c r="DE19" s="25">
        <v>276.34618097738394</v>
      </c>
      <c r="DF19" s="25">
        <v>276.45425295552263</v>
      </c>
      <c r="DG19" s="25">
        <v>276.56232493366133</v>
      </c>
      <c r="DH19" s="25">
        <v>276.67039691180003</v>
      </c>
      <c r="DI19" s="25">
        <v>276.77846888993872</v>
      </c>
      <c r="DJ19" s="25">
        <v>276.88654086807753</v>
      </c>
      <c r="DK19" s="25">
        <v>298.65387634621618</v>
      </c>
      <c r="DL19" s="25">
        <v>298.76194832435488</v>
      </c>
      <c r="DM19" s="25">
        <v>298.87002030249363</v>
      </c>
      <c r="DN19" s="25">
        <v>298.97809228063232</v>
      </c>
      <c r="DO19" s="25">
        <v>299.08616425877108</v>
      </c>
      <c r="DP19" s="25">
        <v>299.19423623690977</v>
      </c>
      <c r="DQ19" s="25">
        <v>328.01694157519864</v>
      </c>
      <c r="DR19" s="25">
        <v>328.09115100018721</v>
      </c>
      <c r="DS19" s="25">
        <v>328.16536042517583</v>
      </c>
      <c r="DT19" s="25">
        <v>328.2395698501644</v>
      </c>
      <c r="DU19" s="25">
        <v>328.31377927515297</v>
      </c>
      <c r="DV19" s="25">
        <v>328.38798870014159</v>
      </c>
      <c r="DW19" s="25">
        <v>328.46219812513016</v>
      </c>
      <c r="DX19" s="25">
        <v>328.53640755011872</v>
      </c>
      <c r="DY19" s="25">
        <v>328.61061697510729</v>
      </c>
      <c r="DZ19" s="25">
        <v>328.68482640009586</v>
      </c>
      <c r="EA19" s="25">
        <v>328.75903582508448</v>
      </c>
      <c r="EB19" s="25">
        <v>328.83324525007305</v>
      </c>
      <c r="EC19" s="25">
        <v>354.50857657061704</v>
      </c>
      <c r="ED19" s="25">
        <v>354.54642337736129</v>
      </c>
      <c r="EE19" s="25">
        <v>354.58427018410543</v>
      </c>
      <c r="EF19" s="25">
        <v>354.62211699084969</v>
      </c>
      <c r="EG19" s="25">
        <v>354.65996379759383</v>
      </c>
      <c r="EH19" s="25">
        <v>354.69781060433797</v>
      </c>
      <c r="EI19" s="25">
        <v>354.73565741108217</v>
      </c>
      <c r="EJ19" s="25">
        <v>354.77350421782637</v>
      </c>
      <c r="EK19" s="25">
        <v>354.81135102457057</v>
      </c>
      <c r="EL19" s="25">
        <v>354.84919783131477</v>
      </c>
      <c r="EM19" s="25">
        <v>354.88704463805891</v>
      </c>
      <c r="EN19" s="25">
        <v>354.92489144480305</v>
      </c>
      <c r="EO19" s="25">
        <v>384.28784865689079</v>
      </c>
      <c r="EP19" s="25">
        <v>384.32607393170241</v>
      </c>
      <c r="EQ19" s="25">
        <v>384.36429920651403</v>
      </c>
      <c r="ER19" s="25">
        <v>384.4025244813256</v>
      </c>
      <c r="ES19" s="25">
        <v>384.44074975613728</v>
      </c>
      <c r="ET19" s="25">
        <v>384.47897503094885</v>
      </c>
      <c r="EU19" s="25">
        <v>384.51720030576053</v>
      </c>
      <c r="EV19" s="25">
        <v>384.55542558057209</v>
      </c>
      <c r="EW19" s="25">
        <v>384.59365085538371</v>
      </c>
      <c r="EX19" s="25">
        <v>384.63187613019534</v>
      </c>
      <c r="EY19" s="25">
        <v>384.6701014050069</v>
      </c>
      <c r="EZ19" s="25">
        <v>384.70832667981858</v>
      </c>
      <c r="FA19" s="25">
        <v>415.72550728230573</v>
      </c>
      <c r="FB19" s="25">
        <v>415.76411480986553</v>
      </c>
      <c r="FC19" s="25">
        <v>415.80272233742522</v>
      </c>
      <c r="FD19" s="25">
        <v>415.84132986498503</v>
      </c>
      <c r="FE19" s="25">
        <v>415.87993739254466</v>
      </c>
      <c r="FF19" s="25">
        <v>415.91854492010441</v>
      </c>
      <c r="FG19" s="25">
        <v>415.95715244766416</v>
      </c>
      <c r="FH19" s="25">
        <v>415.9957599752239</v>
      </c>
      <c r="FI19" s="25">
        <v>416.03436750278365</v>
      </c>
      <c r="FJ19" s="25">
        <v>416.0729750303434</v>
      </c>
      <c r="FK19" s="25">
        <v>416.11158255790315</v>
      </c>
    </row>
    <row r="20" spans="3:167" ht="15" customHeight="1">
      <c r="C20" s="316" t="s">
        <v>192</v>
      </c>
      <c r="D20" s="171"/>
      <c r="E20" s="175"/>
      <c r="F20" s="213"/>
      <c r="G20" s="213"/>
      <c r="H20" s="213"/>
      <c r="I20" s="213"/>
      <c r="J20" s="213"/>
      <c r="K20" s="214"/>
      <c r="M20" s="265"/>
      <c r="N20" s="266"/>
      <c r="O20" s="266"/>
      <c r="P20" s="266"/>
      <c r="Q20" s="266"/>
      <c r="R20" s="266"/>
      <c r="S20" s="266"/>
      <c r="T20" s="266"/>
      <c r="U20" s="266"/>
      <c r="V20" s="266"/>
      <c r="W20" s="266"/>
      <c r="X20" s="266"/>
      <c r="Y20" s="266"/>
      <c r="Z20" s="266"/>
      <c r="AA20" s="266"/>
      <c r="AB20" s="266"/>
      <c r="AC20" s="266"/>
      <c r="AD20" s="266"/>
      <c r="AE20" s="266"/>
      <c r="AF20" s="266"/>
      <c r="AG20" s="266"/>
      <c r="AH20" s="266"/>
      <c r="AI20" s="266"/>
      <c r="AJ20" s="266"/>
      <c r="AK20" s="266"/>
      <c r="AL20" s="266"/>
      <c r="AM20" s="266"/>
      <c r="AN20" s="266"/>
      <c r="AO20" s="266"/>
      <c r="AP20" s="266"/>
      <c r="AQ20" s="266"/>
      <c r="AR20" s="266"/>
      <c r="AS20" s="266"/>
      <c r="AT20" s="266"/>
      <c r="AU20" s="266"/>
      <c r="AV20" s="266"/>
      <c r="AW20" s="266"/>
      <c r="AX20" s="266"/>
      <c r="AY20" s="266"/>
      <c r="AZ20" s="266"/>
      <c r="BA20" s="266"/>
      <c r="BB20" s="266"/>
      <c r="BC20" s="266"/>
      <c r="BD20" s="266"/>
      <c r="BE20" s="266"/>
      <c r="BF20" s="266"/>
      <c r="BG20" s="266"/>
      <c r="BH20" s="266"/>
      <c r="BI20" s="266"/>
      <c r="BJ20" s="266"/>
      <c r="BK20" s="266"/>
      <c r="BL20" s="266"/>
      <c r="BM20" s="266"/>
      <c r="BN20" s="266"/>
      <c r="BO20" s="266"/>
      <c r="BP20" s="266"/>
      <c r="BQ20" s="266"/>
      <c r="BR20" s="266"/>
      <c r="BS20" s="266"/>
      <c r="BT20" s="266"/>
      <c r="BU20" s="266"/>
      <c r="BV20" s="266"/>
      <c r="BW20" s="266"/>
      <c r="BX20" s="266"/>
      <c r="BY20" s="266"/>
      <c r="BZ20" s="266"/>
      <c r="CA20" s="266"/>
      <c r="CB20" s="266"/>
      <c r="CC20" s="266"/>
      <c r="CD20" s="266"/>
      <c r="CE20" s="266"/>
      <c r="CF20" s="267"/>
      <c r="CH20" s="285">
        <v>1</v>
      </c>
      <c r="CI20" s="286">
        <v>1</v>
      </c>
      <c r="CK20" s="25">
        <v>487.74142733399992</v>
      </c>
      <c r="CL20" s="25">
        <v>764.5748784543805</v>
      </c>
      <c r="CM20" s="25">
        <v>931.14279562164415</v>
      </c>
      <c r="CN20" s="25">
        <v>990.30165189894115</v>
      </c>
      <c r="CO20" s="25">
        <v>1049.7197510128774</v>
      </c>
      <c r="CP20" s="25">
        <v>1112.7029360736485</v>
      </c>
      <c r="CR20" s="222">
        <v>0</v>
      </c>
      <c r="CS20" s="25">
        <v>35.546226863000008</v>
      </c>
      <c r="CT20" s="25">
        <v>35.990716965000004</v>
      </c>
      <c r="CU20" s="25">
        <v>40.501133770999985</v>
      </c>
      <c r="CV20" s="25">
        <v>42.082855919999986</v>
      </c>
      <c r="CW20" s="25">
        <v>42.849855096999974</v>
      </c>
      <c r="CX20" s="25">
        <v>45.220521590999994</v>
      </c>
      <c r="CY20" s="25">
        <v>47.088638170000003</v>
      </c>
      <c r="CZ20" s="25">
        <v>48.464160003000011</v>
      </c>
      <c r="DA20" s="25">
        <v>49.834841868000005</v>
      </c>
      <c r="DB20" s="25">
        <v>50.081238543000005</v>
      </c>
      <c r="DC20" s="25">
        <v>50.081238543000005</v>
      </c>
      <c r="DD20" s="25">
        <v>50.081238543000005</v>
      </c>
      <c r="DE20" s="25">
        <v>60.173003855580049</v>
      </c>
      <c r="DF20" s="25">
        <v>60.173003855580049</v>
      </c>
      <c r="DG20" s="25">
        <v>60.173003855580049</v>
      </c>
      <c r="DH20" s="25">
        <v>60.173003855580049</v>
      </c>
      <c r="DI20" s="25">
        <v>60.173003855580049</v>
      </c>
      <c r="DJ20" s="25">
        <v>60.173003855580049</v>
      </c>
      <c r="DK20" s="25">
        <v>70.691123355580032</v>
      </c>
      <c r="DL20" s="25">
        <v>70.691123355580032</v>
      </c>
      <c r="DM20" s="25">
        <v>70.691123355580032</v>
      </c>
      <c r="DN20" s="25">
        <v>70.691123355580032</v>
      </c>
      <c r="DO20" s="25">
        <v>70.691123355580032</v>
      </c>
      <c r="DP20" s="25">
        <v>70.691123355580032</v>
      </c>
      <c r="DQ20" s="25">
        <v>78.222879296914925</v>
      </c>
      <c r="DR20" s="25">
        <v>78.222879296914925</v>
      </c>
      <c r="DS20" s="25">
        <v>78.222879296914925</v>
      </c>
      <c r="DT20" s="25">
        <v>78.222879296914925</v>
      </c>
      <c r="DU20" s="25">
        <v>78.222879296914925</v>
      </c>
      <c r="DV20" s="25">
        <v>78.222879296914925</v>
      </c>
      <c r="DW20" s="25">
        <v>78.222879296914925</v>
      </c>
      <c r="DX20" s="25">
        <v>78.222879296914925</v>
      </c>
      <c r="DY20" s="25">
        <v>78.222879296914925</v>
      </c>
      <c r="DZ20" s="25">
        <v>78.222879296914925</v>
      </c>
      <c r="EA20" s="25">
        <v>78.222879296914925</v>
      </c>
      <c r="EB20" s="25">
        <v>78.222879296914925</v>
      </c>
      <c r="EC20" s="25">
        <v>82.916252054729668</v>
      </c>
      <c r="ED20" s="25">
        <v>82.916252054729668</v>
      </c>
      <c r="EE20" s="25">
        <v>82.916252054729668</v>
      </c>
      <c r="EF20" s="25">
        <v>82.916252054729668</v>
      </c>
      <c r="EG20" s="25">
        <v>82.916252054729668</v>
      </c>
      <c r="EH20" s="25">
        <v>82.916252054729668</v>
      </c>
      <c r="EI20" s="25">
        <v>82.916252054729668</v>
      </c>
      <c r="EJ20" s="25">
        <v>82.916252054729668</v>
      </c>
      <c r="EK20" s="25">
        <v>82.916252054729668</v>
      </c>
      <c r="EL20" s="25">
        <v>82.916252054729668</v>
      </c>
      <c r="EM20" s="25">
        <v>82.916252054729668</v>
      </c>
      <c r="EN20" s="25">
        <v>82.916252054729668</v>
      </c>
      <c r="EO20" s="25">
        <v>87.891227178013438</v>
      </c>
      <c r="EP20" s="25">
        <v>87.891227178013438</v>
      </c>
      <c r="EQ20" s="25">
        <v>87.891227178013438</v>
      </c>
      <c r="ER20" s="25">
        <v>87.891227178013438</v>
      </c>
      <c r="ES20" s="25">
        <v>87.891227178013438</v>
      </c>
      <c r="ET20" s="25">
        <v>87.891227178013438</v>
      </c>
      <c r="EU20" s="25">
        <v>87.891227178013438</v>
      </c>
      <c r="EV20" s="25">
        <v>87.891227178013438</v>
      </c>
      <c r="EW20" s="25">
        <v>87.891227178013438</v>
      </c>
      <c r="EX20" s="25">
        <v>87.891227178013438</v>
      </c>
      <c r="EY20" s="25">
        <v>87.891227178013438</v>
      </c>
      <c r="EZ20" s="25">
        <v>87.891227178013438</v>
      </c>
      <c r="FA20" s="25">
        <v>93.164700808694093</v>
      </c>
      <c r="FB20" s="25">
        <v>93.164700808694093</v>
      </c>
      <c r="FC20" s="25">
        <v>93.164700808694093</v>
      </c>
      <c r="FD20" s="25">
        <v>93.164700808694093</v>
      </c>
      <c r="FE20" s="25">
        <v>93.164700808694093</v>
      </c>
      <c r="FF20" s="25">
        <v>93.164700808694093</v>
      </c>
      <c r="FG20" s="25">
        <v>93.164700808694093</v>
      </c>
      <c r="FH20" s="25">
        <v>93.164700808694093</v>
      </c>
      <c r="FI20" s="25">
        <v>93.164700808694093</v>
      </c>
      <c r="FJ20" s="25">
        <v>93.164700808694093</v>
      </c>
      <c r="FK20" s="25">
        <v>93.164700808694093</v>
      </c>
    </row>
    <row r="21" spans="3:167" ht="15" customHeight="1">
      <c r="C21" s="316" t="s">
        <v>191</v>
      </c>
      <c r="D21" s="171"/>
      <c r="E21" s="175"/>
      <c r="F21" s="213"/>
      <c r="G21" s="213"/>
      <c r="H21" s="213"/>
      <c r="I21" s="213"/>
      <c r="J21" s="213"/>
      <c r="K21" s="214"/>
      <c r="M21" s="265"/>
      <c r="N21" s="266"/>
      <c r="O21" s="266"/>
      <c r="P21" s="266"/>
      <c r="Q21" s="266"/>
      <c r="R21" s="266"/>
      <c r="S21" s="266"/>
      <c r="T21" s="266"/>
      <c r="U21" s="266"/>
      <c r="V21" s="266"/>
      <c r="W21" s="266"/>
      <c r="X21" s="266"/>
      <c r="Y21" s="266"/>
      <c r="Z21" s="266"/>
      <c r="AA21" s="266"/>
      <c r="AB21" s="266"/>
      <c r="AC21" s="266"/>
      <c r="AD21" s="266"/>
      <c r="AE21" s="266"/>
      <c r="AF21" s="266"/>
      <c r="AG21" s="266"/>
      <c r="AH21" s="266"/>
      <c r="AI21" s="266"/>
      <c r="AJ21" s="266"/>
      <c r="AK21" s="266"/>
      <c r="AL21" s="266"/>
      <c r="AM21" s="266"/>
      <c r="AN21" s="266"/>
      <c r="AO21" s="266"/>
      <c r="AP21" s="266"/>
      <c r="AQ21" s="266"/>
      <c r="AR21" s="266"/>
      <c r="AS21" s="266"/>
      <c r="AT21" s="266"/>
      <c r="AU21" s="266"/>
      <c r="AV21" s="266"/>
      <c r="AW21" s="266"/>
      <c r="AX21" s="266"/>
      <c r="AY21" s="266"/>
      <c r="AZ21" s="266"/>
      <c r="BA21" s="266"/>
      <c r="BB21" s="266"/>
      <c r="BC21" s="266"/>
      <c r="BD21" s="266"/>
      <c r="BE21" s="266"/>
      <c r="BF21" s="266"/>
      <c r="BG21" s="266"/>
      <c r="BH21" s="266"/>
      <c r="BI21" s="266"/>
      <c r="BJ21" s="266"/>
      <c r="BK21" s="266"/>
      <c r="BL21" s="266"/>
      <c r="BM21" s="266"/>
      <c r="BN21" s="266"/>
      <c r="BO21" s="266"/>
      <c r="BP21" s="266"/>
      <c r="BQ21" s="266"/>
      <c r="BR21" s="266"/>
      <c r="BS21" s="266"/>
      <c r="BT21" s="266"/>
      <c r="BU21" s="266"/>
      <c r="BV21" s="266"/>
      <c r="BW21" s="266"/>
      <c r="BX21" s="266"/>
      <c r="BY21" s="266"/>
      <c r="BZ21" s="266"/>
      <c r="CA21" s="266"/>
      <c r="CB21" s="266"/>
      <c r="CC21" s="266"/>
      <c r="CD21" s="266"/>
      <c r="CE21" s="266"/>
      <c r="CF21" s="267"/>
      <c r="CH21" s="285">
        <v>1</v>
      </c>
      <c r="CI21" s="286">
        <v>1</v>
      </c>
      <c r="CK21" s="25">
        <v>516.58552252800007</v>
      </c>
      <c r="CL21" s="25">
        <v>808.27640588896065</v>
      </c>
      <c r="CM21" s="25">
        <v>982.95573552229666</v>
      </c>
      <c r="CN21" s="25">
        <v>1043.758496293636</v>
      </c>
      <c r="CO21" s="25">
        <v>1104.7242390312522</v>
      </c>
      <c r="CP21" s="25">
        <v>1169.0459234747909</v>
      </c>
      <c r="CR21" s="222">
        <v>0</v>
      </c>
      <c r="CS21" s="25">
        <v>37.651752495999986</v>
      </c>
      <c r="CT21" s="25">
        <v>38.122571279999988</v>
      </c>
      <c r="CU21" s="25">
        <v>42.894987631999975</v>
      </c>
      <c r="CV21" s="25">
        <v>44.570400639999974</v>
      </c>
      <c r="CW21" s="25">
        <v>45.382831823999979</v>
      </c>
      <c r="CX21" s="25">
        <v>47.893921072000019</v>
      </c>
      <c r="CY21" s="25">
        <v>49.872692640000025</v>
      </c>
      <c r="CZ21" s="25">
        <v>51.329691376000021</v>
      </c>
      <c r="DA21" s="25">
        <v>52.781563456000029</v>
      </c>
      <c r="DB21" s="25">
        <v>53.04255505600004</v>
      </c>
      <c r="DC21" s="25">
        <v>53.04255505600004</v>
      </c>
      <c r="DD21" s="25">
        <v>53.04255505600004</v>
      </c>
      <c r="DE21" s="25">
        <v>63.593466439360064</v>
      </c>
      <c r="DF21" s="25">
        <v>63.593466439360064</v>
      </c>
      <c r="DG21" s="25">
        <v>63.593466439360064</v>
      </c>
      <c r="DH21" s="25">
        <v>63.593466439360064</v>
      </c>
      <c r="DI21" s="25">
        <v>63.593466439360064</v>
      </c>
      <c r="DJ21" s="25">
        <v>63.593466439360064</v>
      </c>
      <c r="DK21" s="25">
        <v>74.734610439360097</v>
      </c>
      <c r="DL21" s="25">
        <v>74.734610439360097</v>
      </c>
      <c r="DM21" s="25">
        <v>74.734610439360097</v>
      </c>
      <c r="DN21" s="25">
        <v>74.734610439360097</v>
      </c>
      <c r="DO21" s="25">
        <v>74.734610439360097</v>
      </c>
      <c r="DP21" s="25">
        <v>74.734610439360097</v>
      </c>
      <c r="DQ21" s="25">
        <v>82.565556825721515</v>
      </c>
      <c r="DR21" s="25">
        <v>82.565556825721515</v>
      </c>
      <c r="DS21" s="25">
        <v>82.565556825721515</v>
      </c>
      <c r="DT21" s="25">
        <v>82.565556825721515</v>
      </c>
      <c r="DU21" s="25">
        <v>82.565556825721515</v>
      </c>
      <c r="DV21" s="25">
        <v>82.565556825721515</v>
      </c>
      <c r="DW21" s="25">
        <v>82.565556825721515</v>
      </c>
      <c r="DX21" s="25">
        <v>82.565556825721515</v>
      </c>
      <c r="DY21" s="25">
        <v>82.565556825721515</v>
      </c>
      <c r="DZ21" s="25">
        <v>82.565556825721515</v>
      </c>
      <c r="EA21" s="25">
        <v>82.565556825721515</v>
      </c>
      <c r="EB21" s="25">
        <v>82.565556825721515</v>
      </c>
      <c r="EC21" s="25">
        <v>87.381176315264938</v>
      </c>
      <c r="ED21" s="25">
        <v>87.381176315264938</v>
      </c>
      <c r="EE21" s="25">
        <v>87.381176315264938</v>
      </c>
      <c r="EF21" s="25">
        <v>87.381176315264938</v>
      </c>
      <c r="EG21" s="25">
        <v>87.381176315264938</v>
      </c>
      <c r="EH21" s="25">
        <v>87.381176315264938</v>
      </c>
      <c r="EI21" s="25">
        <v>87.381176315264938</v>
      </c>
      <c r="EJ21" s="25">
        <v>87.381176315264938</v>
      </c>
      <c r="EK21" s="25">
        <v>87.381176315264938</v>
      </c>
      <c r="EL21" s="25">
        <v>87.381176315264938</v>
      </c>
      <c r="EM21" s="25">
        <v>87.381176315264938</v>
      </c>
      <c r="EN21" s="25">
        <v>87.381176315264938</v>
      </c>
      <c r="EO21" s="25">
        <v>92.485732974180635</v>
      </c>
      <c r="EP21" s="25">
        <v>92.485732974180635</v>
      </c>
      <c r="EQ21" s="25">
        <v>92.485732974180635</v>
      </c>
      <c r="ER21" s="25">
        <v>92.485732974180635</v>
      </c>
      <c r="ES21" s="25">
        <v>92.485732974180635</v>
      </c>
      <c r="ET21" s="25">
        <v>92.485732974180635</v>
      </c>
      <c r="EU21" s="25">
        <v>92.485732974180635</v>
      </c>
      <c r="EV21" s="25">
        <v>92.485732974180635</v>
      </c>
      <c r="EW21" s="25">
        <v>92.485732974180635</v>
      </c>
      <c r="EX21" s="25">
        <v>92.485732974180635</v>
      </c>
      <c r="EY21" s="25">
        <v>92.485732974180635</v>
      </c>
      <c r="EZ21" s="25">
        <v>92.485732974180635</v>
      </c>
      <c r="FA21" s="25">
        <v>97.869108227328198</v>
      </c>
      <c r="FB21" s="25">
        <v>97.869108227328198</v>
      </c>
      <c r="FC21" s="25">
        <v>97.869108227328198</v>
      </c>
      <c r="FD21" s="25">
        <v>97.869108227328198</v>
      </c>
      <c r="FE21" s="25">
        <v>97.869108227328198</v>
      </c>
      <c r="FF21" s="25">
        <v>97.869108227328198</v>
      </c>
      <c r="FG21" s="25">
        <v>97.869108227328198</v>
      </c>
      <c r="FH21" s="25">
        <v>97.869108227328198</v>
      </c>
      <c r="FI21" s="25">
        <v>97.869108227328198</v>
      </c>
      <c r="FJ21" s="25">
        <v>97.869108227328198</v>
      </c>
      <c r="FK21" s="25">
        <v>97.869108227328198</v>
      </c>
    </row>
    <row r="22" spans="3:167" ht="15" customHeight="1">
      <c r="C22" s="316" t="s">
        <v>289</v>
      </c>
      <c r="D22" s="171"/>
      <c r="E22" s="175"/>
      <c r="F22" s="213"/>
      <c r="G22" s="213"/>
      <c r="H22" s="213"/>
      <c r="I22" s="213"/>
      <c r="J22" s="213"/>
      <c r="K22" s="214"/>
      <c r="M22" s="265"/>
      <c r="N22" s="266"/>
      <c r="O22" s="266"/>
      <c r="P22" s="266"/>
      <c r="Q22" s="266"/>
      <c r="R22" s="266"/>
      <c r="S22" s="266"/>
      <c r="T22" s="266"/>
      <c r="U22" s="266"/>
      <c r="V22" s="266"/>
      <c r="W22" s="266"/>
      <c r="X22" s="266"/>
      <c r="Y22" s="266"/>
      <c r="Z22" s="266"/>
      <c r="AA22" s="266"/>
      <c r="AB22" s="266"/>
      <c r="AC22" s="266"/>
      <c r="AD22" s="266"/>
      <c r="AE22" s="266"/>
      <c r="AF22" s="266"/>
      <c r="AG22" s="266"/>
      <c r="AH22" s="266"/>
      <c r="AI22" s="266"/>
      <c r="AJ22" s="266"/>
      <c r="AK22" s="266"/>
      <c r="AL22" s="266"/>
      <c r="AM22" s="266"/>
      <c r="AN22" s="266"/>
      <c r="AO22" s="266"/>
      <c r="AP22" s="266"/>
      <c r="AQ22" s="266"/>
      <c r="AR22" s="266"/>
      <c r="AS22" s="266"/>
      <c r="AT22" s="266"/>
      <c r="AU22" s="266"/>
      <c r="AV22" s="266"/>
      <c r="AW22" s="266"/>
      <c r="AX22" s="266"/>
      <c r="AY22" s="266"/>
      <c r="AZ22" s="266"/>
      <c r="BA22" s="266"/>
      <c r="BB22" s="266"/>
      <c r="BC22" s="266"/>
      <c r="BD22" s="266"/>
      <c r="BE22" s="266"/>
      <c r="BF22" s="266"/>
      <c r="BG22" s="266"/>
      <c r="BH22" s="266"/>
      <c r="BI22" s="266"/>
      <c r="BJ22" s="266"/>
      <c r="BK22" s="266"/>
      <c r="BL22" s="266"/>
      <c r="BM22" s="266"/>
      <c r="BN22" s="266"/>
      <c r="BO22" s="266"/>
      <c r="BP22" s="266"/>
      <c r="BQ22" s="266"/>
      <c r="BR22" s="266"/>
      <c r="BS22" s="266"/>
      <c r="BT22" s="266"/>
      <c r="BU22" s="266"/>
      <c r="BV22" s="266"/>
      <c r="BW22" s="266"/>
      <c r="BX22" s="266"/>
      <c r="BY22" s="266"/>
      <c r="BZ22" s="266"/>
      <c r="CA22" s="266"/>
      <c r="CB22" s="266"/>
      <c r="CC22" s="266"/>
      <c r="CD22" s="266"/>
      <c r="CE22" s="266"/>
      <c r="CF22" s="267"/>
      <c r="CH22" s="285">
        <v>1</v>
      </c>
      <c r="CI22" s="286">
        <v>1</v>
      </c>
      <c r="CK22" s="25">
        <v>1488.0564394811004</v>
      </c>
      <c r="CL22" s="25">
        <v>1823.7257267248208</v>
      </c>
      <c r="CM22" s="25">
        <v>1997.3635807945261</v>
      </c>
      <c r="CN22" s="25">
        <v>2196.4490137052139</v>
      </c>
      <c r="CO22" s="25">
        <v>2429.7496267411111</v>
      </c>
      <c r="CP22" s="25">
        <v>2678.0634612525278</v>
      </c>
      <c r="CR22" s="222">
        <v>0</v>
      </c>
      <c r="CS22" s="25">
        <v>118.45805787982562</v>
      </c>
      <c r="CT22" s="25">
        <v>119.92022268571942</v>
      </c>
      <c r="CU22" s="25">
        <v>138.56683338720796</v>
      </c>
      <c r="CV22" s="25">
        <v>138.65541327500966</v>
      </c>
      <c r="CW22" s="25">
        <v>138.65496646599172</v>
      </c>
      <c r="CX22" s="25">
        <v>138.7416474154673</v>
      </c>
      <c r="CY22" s="25">
        <v>138.83916348362732</v>
      </c>
      <c r="CZ22" s="25">
        <v>138.84508370311468</v>
      </c>
      <c r="DA22" s="25">
        <v>138.9850503824135</v>
      </c>
      <c r="DB22" s="25">
        <v>139.12501706171233</v>
      </c>
      <c r="DC22" s="25">
        <v>139.26498374101118</v>
      </c>
      <c r="DD22" s="25">
        <v>139.40495042031003</v>
      </c>
      <c r="DE22" s="25">
        <v>152.57971068244382</v>
      </c>
      <c r="DF22" s="25">
        <v>152.68778266058251</v>
      </c>
      <c r="DG22" s="25">
        <v>152.79585463872124</v>
      </c>
      <c r="DH22" s="25">
        <v>152.90392661685993</v>
      </c>
      <c r="DI22" s="25">
        <v>153.01199859499863</v>
      </c>
      <c r="DJ22" s="25">
        <v>153.12007057313738</v>
      </c>
      <c r="DK22" s="25">
        <v>153.22814255127608</v>
      </c>
      <c r="DL22" s="25">
        <v>153.33621452941478</v>
      </c>
      <c r="DM22" s="25">
        <v>153.4442865075535</v>
      </c>
      <c r="DN22" s="25">
        <v>153.5523584856922</v>
      </c>
      <c r="DO22" s="25">
        <v>153.66043046383092</v>
      </c>
      <c r="DP22" s="25">
        <v>153.76850244196964</v>
      </c>
      <c r="DQ22" s="25">
        <v>167.22850545256222</v>
      </c>
      <c r="DR22" s="25">
        <v>167.30271487755081</v>
      </c>
      <c r="DS22" s="25">
        <v>167.37692430253941</v>
      </c>
      <c r="DT22" s="25">
        <v>167.45113372752797</v>
      </c>
      <c r="DU22" s="25">
        <v>167.52534315251654</v>
      </c>
      <c r="DV22" s="25">
        <v>167.59955257750514</v>
      </c>
      <c r="DW22" s="25">
        <v>167.67376200249373</v>
      </c>
      <c r="DX22" s="25">
        <v>167.74797142748233</v>
      </c>
      <c r="DY22" s="25">
        <v>167.82218085247089</v>
      </c>
      <c r="DZ22" s="25">
        <v>167.89639027745946</v>
      </c>
      <c r="EA22" s="25">
        <v>167.97059970244806</v>
      </c>
      <c r="EB22" s="25">
        <v>168.04480912743662</v>
      </c>
      <c r="EC22" s="25">
        <v>184.21114820062246</v>
      </c>
      <c r="ED22" s="25">
        <v>184.24899500736669</v>
      </c>
      <c r="EE22" s="25">
        <v>184.28684181411086</v>
      </c>
      <c r="EF22" s="25">
        <v>184.32468862085506</v>
      </c>
      <c r="EG22" s="25">
        <v>184.36253542759923</v>
      </c>
      <c r="EH22" s="25">
        <v>184.4003822343434</v>
      </c>
      <c r="EI22" s="25">
        <v>184.43822904108757</v>
      </c>
      <c r="EJ22" s="25">
        <v>184.47607584783174</v>
      </c>
      <c r="EK22" s="25">
        <v>184.51392265457596</v>
      </c>
      <c r="EL22" s="25">
        <v>184.55176946132013</v>
      </c>
      <c r="EM22" s="25">
        <v>184.5896162680643</v>
      </c>
      <c r="EN22" s="25">
        <v>184.62746307480847</v>
      </c>
      <c r="EO22" s="25">
        <v>203.91088850469671</v>
      </c>
      <c r="EP22" s="25">
        <v>203.94911377950834</v>
      </c>
      <c r="EQ22" s="25">
        <v>203.98733905431993</v>
      </c>
      <c r="ER22" s="25">
        <v>204.02556432913156</v>
      </c>
      <c r="ES22" s="25">
        <v>204.06378960394318</v>
      </c>
      <c r="ET22" s="25">
        <v>204.10201487875477</v>
      </c>
      <c r="EU22" s="25">
        <v>204.14024015356642</v>
      </c>
      <c r="EV22" s="25">
        <v>204.17846542837802</v>
      </c>
      <c r="EW22" s="25">
        <v>204.21669070318964</v>
      </c>
      <c r="EX22" s="25">
        <v>204.25491597800126</v>
      </c>
      <c r="EY22" s="25">
        <v>204.29314125281286</v>
      </c>
      <c r="EZ22" s="25">
        <v>204.33136652762448</v>
      </c>
      <c r="FA22" s="25">
        <v>224.69169824628344</v>
      </c>
      <c r="FB22" s="25">
        <v>224.73030577384321</v>
      </c>
      <c r="FC22" s="25">
        <v>224.76891330140293</v>
      </c>
      <c r="FD22" s="25">
        <v>224.80752082896271</v>
      </c>
      <c r="FE22" s="25">
        <v>224.8461283565224</v>
      </c>
      <c r="FF22" s="25">
        <v>224.88473588408212</v>
      </c>
      <c r="FG22" s="25">
        <v>224.92334341164187</v>
      </c>
      <c r="FH22" s="25">
        <v>224.96195093920161</v>
      </c>
      <c r="FI22" s="25">
        <v>225.00055846676139</v>
      </c>
      <c r="FJ22" s="25">
        <v>225.03916599432108</v>
      </c>
      <c r="FK22" s="25">
        <v>225.07777352188083</v>
      </c>
    </row>
    <row r="23" spans="3:167" ht="15" customHeight="1">
      <c r="C23" s="315" t="s">
        <v>163</v>
      </c>
      <c r="D23" s="178"/>
      <c r="E23" s="179"/>
      <c r="F23" s="226">
        <v>0.1</v>
      </c>
      <c r="G23" s="226">
        <v>0.1</v>
      </c>
      <c r="H23" s="226">
        <v>0.1</v>
      </c>
      <c r="I23" s="226">
        <v>0.1</v>
      </c>
      <c r="J23" s="226">
        <v>0.1</v>
      </c>
      <c r="K23" s="226">
        <v>0.1</v>
      </c>
      <c r="M23" s="268"/>
      <c r="N23" s="269"/>
      <c r="O23" s="269"/>
      <c r="P23" s="269"/>
      <c r="Q23" s="269"/>
      <c r="R23" s="269"/>
      <c r="S23" s="269"/>
      <c r="T23" s="269"/>
      <c r="U23" s="269"/>
      <c r="V23" s="269"/>
      <c r="W23" s="269"/>
      <c r="X23" s="269"/>
      <c r="Y23" s="269"/>
      <c r="Z23" s="269"/>
      <c r="AA23" s="269"/>
      <c r="AB23" s="269"/>
      <c r="AC23" s="269"/>
      <c r="AD23" s="269"/>
      <c r="AE23" s="269"/>
      <c r="AF23" s="269"/>
      <c r="AG23" s="269"/>
      <c r="AH23" s="269"/>
      <c r="AI23" s="269"/>
      <c r="AJ23" s="269"/>
      <c r="AK23" s="269"/>
      <c r="AL23" s="269"/>
      <c r="AM23" s="269"/>
      <c r="AN23" s="269"/>
      <c r="AO23" s="269"/>
      <c r="AP23" s="269"/>
      <c r="AQ23" s="269"/>
      <c r="AR23" s="269"/>
      <c r="AS23" s="269"/>
      <c r="AT23" s="269"/>
      <c r="AU23" s="269"/>
      <c r="AV23" s="269"/>
      <c r="AW23" s="269"/>
      <c r="AX23" s="269"/>
      <c r="AY23" s="269"/>
      <c r="AZ23" s="269"/>
      <c r="BA23" s="269"/>
      <c r="BB23" s="269"/>
      <c r="BC23" s="269"/>
      <c r="BD23" s="269"/>
      <c r="BE23" s="269"/>
      <c r="BF23" s="269"/>
      <c r="BG23" s="269"/>
      <c r="BH23" s="269"/>
      <c r="BI23" s="269"/>
      <c r="BJ23" s="269"/>
      <c r="BK23" s="269"/>
      <c r="BL23" s="269"/>
      <c r="BM23" s="269"/>
      <c r="BN23" s="269"/>
      <c r="BO23" s="269"/>
      <c r="BP23" s="269"/>
      <c r="BQ23" s="269"/>
      <c r="BR23" s="269"/>
      <c r="BS23" s="269"/>
      <c r="BT23" s="269"/>
      <c r="BU23" s="269"/>
      <c r="BV23" s="269"/>
      <c r="BW23" s="269"/>
      <c r="BX23" s="269"/>
      <c r="BY23" s="269"/>
      <c r="BZ23" s="269"/>
      <c r="CA23" s="269"/>
      <c r="CB23" s="269"/>
      <c r="CC23" s="269"/>
      <c r="CD23" s="269"/>
      <c r="CE23" s="269"/>
      <c r="CF23" s="270"/>
      <c r="CI23" s="166"/>
      <c r="CK23" s="25">
        <v>1190.7104947413334</v>
      </c>
      <c r="CL23" s="25">
        <v>1134.3876504510229</v>
      </c>
      <c r="CM23" s="25">
        <v>1300.9651618965659</v>
      </c>
      <c r="CN23" s="25">
        <v>1370.6116392034919</v>
      </c>
      <c r="CO23" s="25">
        <v>1444.0293214640183</v>
      </c>
      <c r="CP23" s="25">
        <v>1521.5646675042435</v>
      </c>
      <c r="CQ23" s="285">
        <v>1</v>
      </c>
      <c r="CR23" s="222">
        <v>0</v>
      </c>
      <c r="CS23" s="25">
        <v>68.800567000000001</v>
      </c>
      <c r="CT23" s="25">
        <v>68.141152000000005</v>
      </c>
      <c r="CU23" s="25">
        <v>72.644021999999993</v>
      </c>
      <c r="CV23" s="25">
        <v>72.560466333333324</v>
      </c>
      <c r="CW23" s="25">
        <v>84.398254930133362</v>
      </c>
      <c r="CX23" s="25">
        <v>81.389015736533338</v>
      </c>
      <c r="CY23" s="25">
        <v>308.12285233333341</v>
      </c>
      <c r="CZ23" s="25">
        <v>97.386892333333336</v>
      </c>
      <c r="DA23" s="25">
        <v>81.528462741333357</v>
      </c>
      <c r="DB23" s="25">
        <v>131.68271833333333</v>
      </c>
      <c r="DC23" s="25">
        <v>124.05609100000002</v>
      </c>
      <c r="DD23" s="25">
        <v>125.45609100000001</v>
      </c>
      <c r="DE23" s="25">
        <v>80.935727888217883</v>
      </c>
      <c r="DF23" s="25">
        <v>82.44100391794538</v>
      </c>
      <c r="DG23" s="25">
        <v>84.638378991770352</v>
      </c>
      <c r="DH23" s="25">
        <v>86.950352890417776</v>
      </c>
      <c r="DI23" s="25">
        <v>89.363643061119262</v>
      </c>
      <c r="DJ23" s="25">
        <v>91.675616959766671</v>
      </c>
      <c r="DK23" s="25">
        <v>93.991300430468129</v>
      </c>
      <c r="DL23" s="25">
        <v>96.306983901169616</v>
      </c>
      <c r="DM23" s="25">
        <v>98.618957799817025</v>
      </c>
      <c r="DN23" s="25">
        <v>100.93820303709727</v>
      </c>
      <c r="DO23" s="25">
        <v>103.07139057323346</v>
      </c>
      <c r="DP23" s="25">
        <v>104.04860826220654</v>
      </c>
      <c r="DQ23" s="25">
        <v>108.11545673673544</v>
      </c>
      <c r="DR23" s="25">
        <v>108.22519420696327</v>
      </c>
      <c r="DS23" s="25">
        <v>108.34668926328696</v>
      </c>
      <c r="DT23" s="25">
        <v>108.46426512424537</v>
      </c>
      <c r="DU23" s="25">
        <v>108.69312755056909</v>
      </c>
      <c r="DV23" s="25">
        <v>108.8107034115275</v>
      </c>
      <c r="DW23" s="25">
        <v>108.93219846785119</v>
      </c>
      <c r="DX23" s="25">
        <v>109.05369352417489</v>
      </c>
      <c r="DY23" s="25">
        <v>109.1712693851333</v>
      </c>
      <c r="DZ23" s="25">
        <v>109.49319005145699</v>
      </c>
      <c r="EA23" s="25">
        <v>109.6107659124154</v>
      </c>
      <c r="EB23" s="25">
        <v>109.7322609687391</v>
      </c>
      <c r="EC23" s="25">
        <v>113.88640843986627</v>
      </c>
      <c r="ED23" s="25">
        <v>114.00234939855441</v>
      </c>
      <c r="EE23" s="25">
        <v>114.13071260281632</v>
      </c>
      <c r="EF23" s="25">
        <v>114.25493505855361</v>
      </c>
      <c r="EG23" s="25">
        <v>114.50140236981548</v>
      </c>
      <c r="EH23" s="25">
        <v>114.62562482555278</v>
      </c>
      <c r="EI23" s="25">
        <v>114.75398802981468</v>
      </c>
      <c r="EJ23" s="25">
        <v>114.88235123407654</v>
      </c>
      <c r="EK23" s="25">
        <v>115.00657368981383</v>
      </c>
      <c r="EL23" s="25">
        <v>115.35540506507573</v>
      </c>
      <c r="EM23" s="25">
        <v>115.47962752081304</v>
      </c>
      <c r="EN23" s="25">
        <v>115.60799072507491</v>
      </c>
      <c r="EO23" s="25">
        <v>119.97978773404378</v>
      </c>
      <c r="EP23" s="25">
        <v>120.10228535251215</v>
      </c>
      <c r="EQ23" s="25">
        <v>120.23790771581646</v>
      </c>
      <c r="ER23" s="25">
        <v>120.36915516417547</v>
      </c>
      <c r="ES23" s="25">
        <v>120.63469204517976</v>
      </c>
      <c r="ET23" s="25">
        <v>120.76593949353877</v>
      </c>
      <c r="EU23" s="25">
        <v>120.90156185684303</v>
      </c>
      <c r="EV23" s="25">
        <v>121.03718422014734</v>
      </c>
      <c r="EW23" s="25">
        <v>121.16843166850634</v>
      </c>
      <c r="EX23" s="25">
        <v>121.54656901991063</v>
      </c>
      <c r="EY23" s="25">
        <v>121.67781646826964</v>
      </c>
      <c r="EZ23" s="25">
        <v>121.81343883157393</v>
      </c>
      <c r="FA23" s="25">
        <v>126.41436438513364</v>
      </c>
      <c r="FB23" s="25">
        <v>126.54379207308205</v>
      </c>
      <c r="FC23" s="25">
        <v>126.68708701331065</v>
      </c>
      <c r="FD23" s="25">
        <v>126.8257595361125</v>
      </c>
      <c r="FE23" s="25">
        <v>127.11196044581109</v>
      </c>
      <c r="FF23" s="25">
        <v>127.25063296861295</v>
      </c>
      <c r="FG23" s="25">
        <v>127.39392790884156</v>
      </c>
      <c r="FH23" s="25">
        <v>127.53722284907015</v>
      </c>
      <c r="FI23" s="25">
        <v>127.675895371872</v>
      </c>
      <c r="FJ23" s="25">
        <v>128.0859567990106</v>
      </c>
      <c r="FK23" s="25">
        <v>128.22462932181244</v>
      </c>
    </row>
    <row r="24" spans="3:167" ht="15" customHeight="1">
      <c r="CR24" s="281"/>
    </row>
    <row r="26" spans="3:167" ht="15" customHeight="1">
      <c r="F26" s="254"/>
      <c r="G26" s="254"/>
      <c r="H26" s="254"/>
      <c r="I26" s="254"/>
      <c r="J26" s="254"/>
      <c r="K26" s="254"/>
      <c r="CK26" s="254"/>
      <c r="CL26" s="254"/>
      <c r="CM26" s="254"/>
      <c r="CN26" s="254"/>
      <c r="CO26" s="254"/>
      <c r="CP26" s="254"/>
    </row>
    <row r="27" spans="3:167" ht="15" customHeight="1">
      <c r="F27" s="254"/>
      <c r="G27" s="254"/>
      <c r="H27" s="254"/>
      <c r="I27" s="254"/>
      <c r="J27" s="254"/>
      <c r="K27" s="254"/>
      <c r="CK27" s="254"/>
      <c r="CL27" s="254"/>
      <c r="CM27" s="254"/>
      <c r="CN27" s="254"/>
      <c r="CO27" s="254"/>
      <c r="CP27" s="254"/>
    </row>
    <row r="28" spans="3:167" ht="15" customHeight="1">
      <c r="F28" s="254"/>
      <c r="G28" s="254"/>
      <c r="H28" s="254"/>
      <c r="I28" s="254"/>
      <c r="J28" s="254"/>
      <c r="K28" s="254"/>
      <c r="CK28" s="254"/>
      <c r="CL28" s="254"/>
      <c r="CM28" s="254"/>
      <c r="CN28" s="254"/>
      <c r="CO28" s="254"/>
      <c r="CP28" s="254"/>
    </row>
    <row r="29" spans="3:167" ht="15" customHeight="1">
      <c r="F29" s="254"/>
      <c r="G29" s="254"/>
      <c r="H29" s="254"/>
      <c r="I29" s="254"/>
      <c r="J29" s="254"/>
      <c r="K29" s="254"/>
      <c r="CK29" s="254"/>
      <c r="CL29" s="254"/>
      <c r="CM29" s="254"/>
      <c r="CN29" s="254"/>
      <c r="CO29" s="254"/>
      <c r="CP29" s="254"/>
    </row>
    <row r="30" spans="3:167" ht="15" customHeight="1">
      <c r="F30" s="254"/>
      <c r="G30" s="254"/>
      <c r="H30" s="254"/>
      <c r="I30" s="254"/>
      <c r="J30" s="254"/>
      <c r="K30" s="254"/>
      <c r="CK30" s="254"/>
      <c r="CL30" s="254"/>
      <c r="CM30" s="254"/>
      <c r="CN30" s="254"/>
      <c r="CO30" s="254"/>
      <c r="CP30" s="254"/>
    </row>
  </sheetData>
  <dataValidations disablePrompts="1" count="2">
    <dataValidation type="whole" allowBlank="1" showInputMessage="1" showErrorMessage="1" sqref="D3" xr:uid="{00000000-0002-0000-0A00-000000000000}">
      <formula1>1</formula1>
      <formula2>100</formula2>
    </dataValidation>
    <dataValidation type="list" allowBlank="1" showInputMessage="1" showErrorMessage="1" sqref="D4" xr:uid="{00000000-0002-0000-0A00-000001000000}">
      <formula1>"1,2,4,12"</formula1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J91"/>
  <sheetViews>
    <sheetView showGridLines="0" topLeftCell="F54" workbookViewId="0">
      <selection activeCell="H68" sqref="H68"/>
    </sheetView>
  </sheetViews>
  <sheetFormatPr baseColWidth="10" defaultColWidth="15.6640625" defaultRowHeight="15"/>
  <cols>
    <col min="1" max="1" width="5.6640625" style="1" customWidth="1"/>
    <col min="2" max="2" width="37" style="1" bestFit="1" customWidth="1"/>
    <col min="3" max="3" width="48.1640625" style="1" bestFit="1" customWidth="1"/>
    <col min="4" max="4" width="15.6640625" style="1"/>
    <col min="5" max="5" width="5.6640625" style="1" customWidth="1"/>
    <col min="6" max="6" width="37" style="1" bestFit="1" customWidth="1"/>
    <col min="7" max="7" width="30.83203125" style="1" bestFit="1" customWidth="1"/>
    <col min="8" max="8" width="44.5" style="1" bestFit="1" customWidth="1"/>
    <col min="9" max="9" width="15.6640625" style="1"/>
    <col min="10" max="10" width="5.6640625" style="1" customWidth="1"/>
    <col min="11" max="16384" width="15.6640625" style="1"/>
  </cols>
  <sheetData>
    <row r="1" spans="1:10" s="2" customFormat="1" ht="15" customHeight="1"/>
    <row r="2" spans="1:10" s="2" customFormat="1" ht="30" customHeight="1">
      <c r="B2" s="3" t="s">
        <v>87</v>
      </c>
      <c r="C2" s="3" t="s">
        <v>86</v>
      </c>
      <c r="D2" s="3" t="s">
        <v>178</v>
      </c>
      <c r="F2" s="3" t="s">
        <v>87</v>
      </c>
      <c r="G2" s="3" t="s">
        <v>86</v>
      </c>
      <c r="H2" s="3" t="s">
        <v>85</v>
      </c>
      <c r="I2" s="3" t="s">
        <v>178</v>
      </c>
    </row>
    <row r="3" spans="1:10" s="2" customFormat="1" ht="15" customHeight="1">
      <c r="A3" s="2" t="s">
        <v>0</v>
      </c>
      <c r="B3" s="295" t="s">
        <v>88</v>
      </c>
      <c r="C3" s="295" t="s">
        <v>89</v>
      </c>
      <c r="D3" s="295">
        <v>1</v>
      </c>
      <c r="E3" s="2" t="s">
        <v>0</v>
      </c>
      <c r="F3" s="295" t="s">
        <v>74</v>
      </c>
      <c r="G3" s="295" t="s">
        <v>73</v>
      </c>
      <c r="H3" s="295" t="s">
        <v>84</v>
      </c>
      <c r="I3" s="295">
        <v>1</v>
      </c>
      <c r="J3" s="2" t="s">
        <v>0</v>
      </c>
    </row>
    <row r="4" spans="1:10" s="2" customFormat="1" ht="15" customHeight="1">
      <c r="A4" s="2" t="s">
        <v>0</v>
      </c>
      <c r="B4" s="295" t="s">
        <v>88</v>
      </c>
      <c r="C4" s="295" t="s">
        <v>90</v>
      </c>
      <c r="D4" s="295">
        <v>2</v>
      </c>
      <c r="E4" s="2" t="s">
        <v>0</v>
      </c>
      <c r="F4" s="295" t="s">
        <v>74</v>
      </c>
      <c r="G4" s="295" t="s">
        <v>73</v>
      </c>
      <c r="H4" s="295" t="s">
        <v>83</v>
      </c>
      <c r="I4" s="295">
        <v>2</v>
      </c>
      <c r="J4" s="2" t="s">
        <v>0</v>
      </c>
    </row>
    <row r="5" spans="1:10" s="2" customFormat="1" ht="15" customHeight="1">
      <c r="A5" s="2" t="s">
        <v>0</v>
      </c>
      <c r="B5" s="295" t="s">
        <v>88</v>
      </c>
      <c r="C5" s="295" t="s">
        <v>91</v>
      </c>
      <c r="D5" s="295">
        <v>3</v>
      </c>
      <c r="E5" s="2" t="s">
        <v>0</v>
      </c>
      <c r="F5" s="295" t="s">
        <v>74</v>
      </c>
      <c r="G5" s="295" t="s">
        <v>73</v>
      </c>
      <c r="H5" s="295" t="s">
        <v>82</v>
      </c>
      <c r="I5" s="295">
        <v>3</v>
      </c>
      <c r="J5" s="2" t="s">
        <v>0</v>
      </c>
    </row>
    <row r="6" spans="1:10" s="2" customFormat="1" ht="15" customHeight="1">
      <c r="A6" s="2" t="s">
        <v>0</v>
      </c>
      <c r="B6" s="295" t="s">
        <v>88</v>
      </c>
      <c r="C6" s="295" t="s">
        <v>92</v>
      </c>
      <c r="D6" s="295">
        <v>4</v>
      </c>
      <c r="E6" s="2" t="s">
        <v>0</v>
      </c>
      <c r="F6" s="295" t="s">
        <v>74</v>
      </c>
      <c r="G6" s="295" t="s">
        <v>73</v>
      </c>
      <c r="H6" s="295" t="s">
        <v>81</v>
      </c>
      <c r="I6" s="295">
        <v>4</v>
      </c>
      <c r="J6" s="2" t="s">
        <v>0</v>
      </c>
    </row>
    <row r="7" spans="1:10" s="2" customFormat="1" ht="15" customHeight="1">
      <c r="A7" s="2" t="s">
        <v>0</v>
      </c>
      <c r="B7" s="295" t="s">
        <v>88</v>
      </c>
      <c r="C7" s="295" t="s">
        <v>93</v>
      </c>
      <c r="D7" s="295">
        <v>5</v>
      </c>
      <c r="E7" s="2" t="s">
        <v>0</v>
      </c>
      <c r="F7" s="295" t="s">
        <v>74</v>
      </c>
      <c r="G7" s="295" t="s">
        <v>73</v>
      </c>
      <c r="H7" s="295" t="s">
        <v>80</v>
      </c>
      <c r="I7" s="295">
        <v>5</v>
      </c>
      <c r="J7" s="2" t="s">
        <v>0</v>
      </c>
    </row>
    <row r="8" spans="1:10" s="2" customFormat="1" ht="15" customHeight="1">
      <c r="A8" s="2" t="s">
        <v>0</v>
      </c>
      <c r="B8" s="295" t="s">
        <v>94</v>
      </c>
      <c r="C8" s="295" t="s">
        <v>95</v>
      </c>
      <c r="D8" s="295">
        <v>6</v>
      </c>
      <c r="E8" s="2" t="s">
        <v>0</v>
      </c>
      <c r="F8" s="295" t="s">
        <v>74</v>
      </c>
      <c r="G8" s="295" t="s">
        <v>73</v>
      </c>
      <c r="H8" s="295" t="s">
        <v>79</v>
      </c>
      <c r="I8" s="295">
        <v>6</v>
      </c>
      <c r="J8" s="2" t="s">
        <v>0</v>
      </c>
    </row>
    <row r="9" spans="1:10" s="2" customFormat="1" ht="15" customHeight="1">
      <c r="A9" s="2" t="s">
        <v>0</v>
      </c>
      <c r="B9" s="295" t="s">
        <v>94</v>
      </c>
      <c r="C9" s="295" t="s">
        <v>96</v>
      </c>
      <c r="D9" s="295">
        <v>7</v>
      </c>
      <c r="E9" s="2" t="s">
        <v>0</v>
      </c>
      <c r="F9" s="295" t="s">
        <v>74</v>
      </c>
      <c r="G9" s="295" t="s">
        <v>73</v>
      </c>
      <c r="H9" s="295" t="s">
        <v>78</v>
      </c>
      <c r="I9" s="295">
        <v>7</v>
      </c>
      <c r="J9" s="2" t="s">
        <v>0</v>
      </c>
    </row>
    <row r="10" spans="1:10" s="2" customFormat="1" ht="15" customHeight="1">
      <c r="A10" s="2" t="s">
        <v>0</v>
      </c>
      <c r="B10" s="295" t="s">
        <v>94</v>
      </c>
      <c r="C10" s="295" t="s">
        <v>94</v>
      </c>
      <c r="D10" s="295">
        <v>8</v>
      </c>
      <c r="E10" s="2" t="s">
        <v>0</v>
      </c>
      <c r="F10" s="295" t="s">
        <v>74</v>
      </c>
      <c r="G10" s="295" t="s">
        <v>73</v>
      </c>
      <c r="H10" s="295" t="s">
        <v>77</v>
      </c>
      <c r="I10" s="295">
        <v>8</v>
      </c>
      <c r="J10" s="2" t="s">
        <v>0</v>
      </c>
    </row>
    <row r="11" spans="1:10" s="2" customFormat="1" ht="15" customHeight="1">
      <c r="A11" s="2" t="s">
        <v>0</v>
      </c>
      <c r="B11" s="295" t="s">
        <v>97</v>
      </c>
      <c r="C11" s="295" t="s">
        <v>11</v>
      </c>
      <c r="D11" s="295">
        <v>9</v>
      </c>
      <c r="E11" s="2" t="s">
        <v>0</v>
      </c>
      <c r="F11" s="295" t="s">
        <v>74</v>
      </c>
      <c r="G11" s="295" t="s">
        <v>73</v>
      </c>
      <c r="H11" s="295" t="s">
        <v>76</v>
      </c>
      <c r="I11" s="295">
        <v>9</v>
      </c>
      <c r="J11" s="2" t="s">
        <v>0</v>
      </c>
    </row>
    <row r="12" spans="1:10" s="2" customFormat="1" ht="15" customHeight="1">
      <c r="A12" s="2" t="s">
        <v>0</v>
      </c>
      <c r="B12" s="295" t="s">
        <v>97</v>
      </c>
      <c r="C12" s="295" t="s">
        <v>10</v>
      </c>
      <c r="D12" s="295">
        <v>10</v>
      </c>
      <c r="E12" s="2" t="s">
        <v>0</v>
      </c>
      <c r="F12" s="295" t="s">
        <v>74</v>
      </c>
      <c r="G12" s="295" t="s">
        <v>73</v>
      </c>
      <c r="H12" s="295" t="s">
        <v>75</v>
      </c>
      <c r="I12" s="295">
        <v>10</v>
      </c>
      <c r="J12" s="2" t="s">
        <v>0</v>
      </c>
    </row>
    <row r="13" spans="1:10" s="2" customFormat="1" ht="15" customHeight="1">
      <c r="A13" s="2" t="s">
        <v>0</v>
      </c>
      <c r="B13" s="295" t="s">
        <v>97</v>
      </c>
      <c r="C13" s="295" t="s">
        <v>9</v>
      </c>
      <c r="D13" s="295">
        <v>11</v>
      </c>
      <c r="E13" s="2" t="s">
        <v>0</v>
      </c>
      <c r="F13" s="295" t="s">
        <v>74</v>
      </c>
      <c r="G13" s="295" t="s">
        <v>73</v>
      </c>
      <c r="H13" s="295" t="s">
        <v>72</v>
      </c>
      <c r="I13" s="295">
        <v>11</v>
      </c>
      <c r="J13" s="2" t="s">
        <v>0</v>
      </c>
    </row>
    <row r="14" spans="1:10" s="2" customFormat="1" ht="15" customHeight="1">
      <c r="A14" s="2" t="s">
        <v>0</v>
      </c>
      <c r="B14" s="295" t="s">
        <v>97</v>
      </c>
      <c r="C14" s="295" t="s">
        <v>98</v>
      </c>
      <c r="D14" s="295">
        <v>12</v>
      </c>
      <c r="E14" s="2" t="s">
        <v>0</v>
      </c>
      <c r="F14" s="295" t="s">
        <v>7</v>
      </c>
      <c r="G14" s="295" t="s">
        <v>58</v>
      </c>
      <c r="H14" s="295" t="s">
        <v>71</v>
      </c>
      <c r="I14" s="295">
        <v>12</v>
      </c>
      <c r="J14" s="2" t="s">
        <v>0</v>
      </c>
    </row>
    <row r="15" spans="1:10" s="2" customFormat="1" ht="15" customHeight="1">
      <c r="A15" s="2" t="s">
        <v>0</v>
      </c>
      <c r="B15" s="295" t="s">
        <v>99</v>
      </c>
      <c r="C15" s="295" t="s">
        <v>99</v>
      </c>
      <c r="D15" s="295">
        <v>13</v>
      </c>
      <c r="E15" s="2" t="s">
        <v>0</v>
      </c>
      <c r="F15" s="295" t="s">
        <v>7</v>
      </c>
      <c r="G15" s="295" t="s">
        <v>58</v>
      </c>
      <c r="H15" s="295" t="s">
        <v>70</v>
      </c>
      <c r="I15" s="295">
        <v>13</v>
      </c>
      <c r="J15" s="2" t="s">
        <v>0</v>
      </c>
    </row>
    <row r="16" spans="1:10" s="2" customFormat="1" ht="15" customHeight="1">
      <c r="A16" s="2" t="s">
        <v>0</v>
      </c>
      <c r="B16" s="295" t="s">
        <v>99</v>
      </c>
      <c r="C16" s="295" t="s">
        <v>100</v>
      </c>
      <c r="D16" s="295">
        <v>14</v>
      </c>
      <c r="E16" s="2" t="s">
        <v>0</v>
      </c>
      <c r="F16" s="295" t="s">
        <v>7</v>
      </c>
      <c r="G16" s="295" t="s">
        <v>58</v>
      </c>
      <c r="H16" s="295" t="s">
        <v>69</v>
      </c>
      <c r="I16" s="295">
        <v>14</v>
      </c>
      <c r="J16" s="2" t="s">
        <v>0</v>
      </c>
    </row>
    <row r="17" spans="1:10" s="2" customFormat="1" ht="15" customHeight="1">
      <c r="A17" s="2" t="s">
        <v>0</v>
      </c>
      <c r="B17" s="295" t="s">
        <v>99</v>
      </c>
      <c r="C17" s="295" t="s">
        <v>101</v>
      </c>
      <c r="D17" s="295">
        <v>15</v>
      </c>
      <c r="E17" s="2" t="s">
        <v>0</v>
      </c>
      <c r="F17" s="295" t="s">
        <v>7</v>
      </c>
      <c r="G17" s="295" t="s">
        <v>58</v>
      </c>
      <c r="H17" s="295" t="s">
        <v>68</v>
      </c>
      <c r="I17" s="295">
        <v>15</v>
      </c>
      <c r="J17" s="2" t="s">
        <v>0</v>
      </c>
    </row>
    <row r="18" spans="1:10" s="2" customFormat="1" ht="15" customHeight="1">
      <c r="A18" s="2" t="s">
        <v>0</v>
      </c>
      <c r="B18" s="295" t="s">
        <v>99</v>
      </c>
      <c r="C18" s="295" t="s">
        <v>102</v>
      </c>
      <c r="D18" s="295">
        <v>16</v>
      </c>
      <c r="E18" s="2" t="s">
        <v>0</v>
      </c>
      <c r="F18" s="295" t="s">
        <v>7</v>
      </c>
      <c r="G18" s="295" t="s">
        <v>58</v>
      </c>
      <c r="H18" s="295" t="s">
        <v>67</v>
      </c>
      <c r="I18" s="295">
        <v>16</v>
      </c>
      <c r="J18" s="2" t="s">
        <v>0</v>
      </c>
    </row>
    <row r="19" spans="1:10" s="2" customFormat="1" ht="15" customHeight="1">
      <c r="A19" s="2" t="s">
        <v>0</v>
      </c>
      <c r="B19" s="295" t="s">
        <v>99</v>
      </c>
      <c r="C19" s="295" t="s">
        <v>103</v>
      </c>
      <c r="D19" s="295">
        <v>17</v>
      </c>
      <c r="E19" s="2" t="s">
        <v>0</v>
      </c>
      <c r="F19" s="295" t="s">
        <v>7</v>
      </c>
      <c r="G19" s="295" t="s">
        <v>58</v>
      </c>
      <c r="H19" s="295" t="s">
        <v>66</v>
      </c>
      <c r="I19" s="295">
        <v>17</v>
      </c>
      <c r="J19" s="2" t="s">
        <v>0</v>
      </c>
    </row>
    <row r="20" spans="1:10" s="2" customFormat="1" ht="15" customHeight="1">
      <c r="A20" s="2" t="s">
        <v>0</v>
      </c>
      <c r="B20" s="295" t="s">
        <v>74</v>
      </c>
      <c r="C20" s="295" t="s">
        <v>104</v>
      </c>
      <c r="D20" s="295">
        <v>18</v>
      </c>
      <c r="E20" s="2" t="s">
        <v>0</v>
      </c>
      <c r="F20" s="295" t="s">
        <v>7</v>
      </c>
      <c r="G20" s="295" t="s">
        <v>58</v>
      </c>
      <c r="H20" s="295" t="s">
        <v>65</v>
      </c>
      <c r="I20" s="295">
        <v>18</v>
      </c>
      <c r="J20" s="2" t="s">
        <v>0</v>
      </c>
    </row>
    <row r="21" spans="1:10" s="2" customFormat="1" ht="15" customHeight="1">
      <c r="A21" s="2" t="s">
        <v>0</v>
      </c>
      <c r="B21" s="295" t="s">
        <v>74</v>
      </c>
      <c r="C21" s="295" t="s">
        <v>105</v>
      </c>
      <c r="D21" s="295">
        <v>19</v>
      </c>
      <c r="E21" s="2" t="s">
        <v>0</v>
      </c>
      <c r="F21" s="295" t="s">
        <v>7</v>
      </c>
      <c r="G21" s="295" t="s">
        <v>58</v>
      </c>
      <c r="H21" s="295" t="s">
        <v>64</v>
      </c>
      <c r="I21" s="295">
        <v>19</v>
      </c>
      <c r="J21" s="2" t="s">
        <v>0</v>
      </c>
    </row>
    <row r="22" spans="1:10" s="2" customFormat="1" ht="15" customHeight="1">
      <c r="A22" s="2" t="s">
        <v>0</v>
      </c>
      <c r="B22" s="295" t="s">
        <v>74</v>
      </c>
      <c r="C22" s="295" t="s">
        <v>106</v>
      </c>
      <c r="D22" s="295">
        <v>20</v>
      </c>
      <c r="E22" s="2" t="s">
        <v>0</v>
      </c>
      <c r="F22" s="295" t="s">
        <v>7</v>
      </c>
      <c r="G22" s="295" t="s">
        <v>58</v>
      </c>
      <c r="H22" s="295" t="s">
        <v>63</v>
      </c>
      <c r="I22" s="295">
        <v>20</v>
      </c>
      <c r="J22" s="2" t="s">
        <v>0</v>
      </c>
    </row>
    <row r="23" spans="1:10" s="2" customFormat="1" ht="15" customHeight="1">
      <c r="A23" s="2" t="s">
        <v>0</v>
      </c>
      <c r="B23" s="295" t="s">
        <v>74</v>
      </c>
      <c r="C23" s="295" t="s">
        <v>107</v>
      </c>
      <c r="D23" s="295">
        <v>21</v>
      </c>
      <c r="E23" s="2" t="s">
        <v>0</v>
      </c>
      <c r="F23" s="295" t="s">
        <v>7</v>
      </c>
      <c r="G23" s="295" t="s">
        <v>58</v>
      </c>
      <c r="H23" s="295" t="s">
        <v>62</v>
      </c>
      <c r="I23" s="295">
        <v>21</v>
      </c>
      <c r="J23" s="2" t="s">
        <v>0</v>
      </c>
    </row>
    <row r="24" spans="1:10" s="2" customFormat="1" ht="15" customHeight="1">
      <c r="A24" s="2" t="s">
        <v>0</v>
      </c>
      <c r="B24" s="295" t="s">
        <v>74</v>
      </c>
      <c r="C24" s="295" t="s">
        <v>108</v>
      </c>
      <c r="D24" s="295">
        <v>22</v>
      </c>
      <c r="E24" s="2" t="s">
        <v>0</v>
      </c>
      <c r="F24" s="295" t="s">
        <v>7</v>
      </c>
      <c r="G24" s="295" t="s">
        <v>58</v>
      </c>
      <c r="H24" s="295" t="s">
        <v>61</v>
      </c>
      <c r="I24" s="295">
        <v>22</v>
      </c>
      <c r="J24" s="2" t="s">
        <v>0</v>
      </c>
    </row>
    <row r="25" spans="1:10" s="2" customFormat="1" ht="15" customHeight="1">
      <c r="A25" s="2" t="s">
        <v>0</v>
      </c>
      <c r="B25" s="295" t="s">
        <v>74</v>
      </c>
      <c r="C25" s="295" t="s">
        <v>109</v>
      </c>
      <c r="D25" s="295">
        <v>23</v>
      </c>
      <c r="E25" s="2" t="s">
        <v>0</v>
      </c>
      <c r="F25" s="295" t="s">
        <v>7</v>
      </c>
      <c r="G25" s="295" t="s">
        <v>58</v>
      </c>
      <c r="H25" s="295" t="s">
        <v>60</v>
      </c>
      <c r="I25" s="295">
        <v>23</v>
      </c>
      <c r="J25" s="2" t="s">
        <v>0</v>
      </c>
    </row>
    <row r="26" spans="1:10" s="2" customFormat="1" ht="15" customHeight="1">
      <c r="A26" s="2" t="s">
        <v>0</v>
      </c>
      <c r="B26" s="295" t="s">
        <v>74</v>
      </c>
      <c r="C26" s="295" t="s">
        <v>110</v>
      </c>
      <c r="D26" s="295">
        <v>24</v>
      </c>
      <c r="E26" s="2" t="s">
        <v>0</v>
      </c>
      <c r="F26" s="295" t="s">
        <v>7</v>
      </c>
      <c r="G26" s="295" t="s">
        <v>58</v>
      </c>
      <c r="H26" s="295" t="s">
        <v>59</v>
      </c>
      <c r="I26" s="295">
        <v>24</v>
      </c>
      <c r="J26" s="2" t="s">
        <v>0</v>
      </c>
    </row>
    <row r="27" spans="1:10" s="2" customFormat="1" ht="15" customHeight="1">
      <c r="A27" s="2" t="s">
        <v>0</v>
      </c>
      <c r="B27" s="295" t="s">
        <v>74</v>
      </c>
      <c r="C27" s="295" t="s">
        <v>111</v>
      </c>
      <c r="D27" s="295">
        <v>25</v>
      </c>
      <c r="E27" s="2" t="s">
        <v>0</v>
      </c>
      <c r="F27" s="295" t="s">
        <v>7</v>
      </c>
      <c r="G27" s="295" t="s">
        <v>58</v>
      </c>
      <c r="H27" s="295" t="s">
        <v>57</v>
      </c>
      <c r="I27" s="295">
        <v>25</v>
      </c>
      <c r="J27" s="2" t="s">
        <v>0</v>
      </c>
    </row>
    <row r="28" spans="1:10" s="2" customFormat="1" ht="15" customHeight="1">
      <c r="A28" s="2" t="s">
        <v>0</v>
      </c>
      <c r="B28" s="295" t="s">
        <v>74</v>
      </c>
      <c r="C28" s="295" t="s">
        <v>73</v>
      </c>
      <c r="D28" s="295">
        <v>26</v>
      </c>
      <c r="E28" s="2" t="s">
        <v>0</v>
      </c>
      <c r="F28" s="295" t="s">
        <v>7</v>
      </c>
      <c r="G28" s="295" t="s">
        <v>48</v>
      </c>
      <c r="H28" s="295" t="s">
        <v>56</v>
      </c>
      <c r="I28" s="295">
        <v>26</v>
      </c>
      <c r="J28" s="2" t="s">
        <v>0</v>
      </c>
    </row>
    <row r="29" spans="1:10" s="2" customFormat="1" ht="15" customHeight="1">
      <c r="A29" s="2" t="s">
        <v>0</v>
      </c>
      <c r="B29" s="295" t="s">
        <v>74</v>
      </c>
      <c r="C29" s="295" t="s">
        <v>112</v>
      </c>
      <c r="D29" s="295">
        <v>27</v>
      </c>
      <c r="E29" s="2" t="s">
        <v>0</v>
      </c>
      <c r="F29" s="295" t="s">
        <v>7</v>
      </c>
      <c r="G29" s="295" t="s">
        <v>48</v>
      </c>
      <c r="H29" s="295" t="s">
        <v>55</v>
      </c>
      <c r="I29" s="295">
        <v>27</v>
      </c>
      <c r="J29" s="2" t="s">
        <v>0</v>
      </c>
    </row>
    <row r="30" spans="1:10" s="2" customFormat="1" ht="15" customHeight="1">
      <c r="A30" s="2" t="s">
        <v>0</v>
      </c>
      <c r="B30" s="295" t="s">
        <v>74</v>
      </c>
      <c r="C30" s="295" t="s">
        <v>113</v>
      </c>
      <c r="D30" s="295">
        <v>28</v>
      </c>
      <c r="E30" s="2" t="s">
        <v>0</v>
      </c>
      <c r="F30" s="295" t="s">
        <v>7</v>
      </c>
      <c r="G30" s="295" t="s">
        <v>48</v>
      </c>
      <c r="H30" s="295" t="s">
        <v>54</v>
      </c>
      <c r="I30" s="295">
        <v>28</v>
      </c>
      <c r="J30" s="2" t="s">
        <v>0</v>
      </c>
    </row>
    <row r="31" spans="1:10" s="2" customFormat="1" ht="15" customHeight="1">
      <c r="A31" s="2" t="s">
        <v>0</v>
      </c>
      <c r="B31" s="295" t="s">
        <v>74</v>
      </c>
      <c r="C31" s="295" t="s">
        <v>114</v>
      </c>
      <c r="D31" s="295">
        <v>29</v>
      </c>
      <c r="E31" s="2" t="s">
        <v>0</v>
      </c>
      <c r="F31" s="295" t="s">
        <v>7</v>
      </c>
      <c r="G31" s="295" t="s">
        <v>48</v>
      </c>
      <c r="H31" s="295" t="s">
        <v>53</v>
      </c>
      <c r="I31" s="295">
        <v>29</v>
      </c>
      <c r="J31" s="2" t="s">
        <v>0</v>
      </c>
    </row>
    <row r="32" spans="1:10" s="2" customFormat="1" ht="15" customHeight="1">
      <c r="A32" s="2" t="s">
        <v>0</v>
      </c>
      <c r="B32" s="295" t="s">
        <v>74</v>
      </c>
      <c r="C32" s="295" t="s">
        <v>115</v>
      </c>
      <c r="D32" s="295">
        <v>30</v>
      </c>
      <c r="E32" s="2" t="s">
        <v>0</v>
      </c>
      <c r="F32" s="295" t="s">
        <v>7</v>
      </c>
      <c r="G32" s="295" t="s">
        <v>48</v>
      </c>
      <c r="H32" s="295" t="s">
        <v>52</v>
      </c>
      <c r="I32" s="295">
        <v>30</v>
      </c>
      <c r="J32" s="2" t="s">
        <v>0</v>
      </c>
    </row>
    <row r="33" spans="1:10" s="2" customFormat="1" ht="15" customHeight="1">
      <c r="A33" s="2" t="s">
        <v>0</v>
      </c>
      <c r="B33" s="295" t="s">
        <v>7</v>
      </c>
      <c r="C33" s="295" t="s">
        <v>58</v>
      </c>
      <c r="D33" s="295">
        <v>31</v>
      </c>
      <c r="E33" s="2" t="s">
        <v>0</v>
      </c>
      <c r="F33" s="295" t="s">
        <v>7</v>
      </c>
      <c r="G33" s="295" t="s">
        <v>48</v>
      </c>
      <c r="H33" s="295" t="s">
        <v>51</v>
      </c>
      <c r="I33" s="295">
        <v>31</v>
      </c>
      <c r="J33" s="2" t="s">
        <v>0</v>
      </c>
    </row>
    <row r="34" spans="1:10" s="2" customFormat="1" ht="15" customHeight="1">
      <c r="A34" s="2" t="s">
        <v>0</v>
      </c>
      <c r="B34" s="295" t="s">
        <v>7</v>
      </c>
      <c r="C34" s="295" t="s">
        <v>48</v>
      </c>
      <c r="D34" s="295">
        <v>32</v>
      </c>
      <c r="E34" s="2" t="s">
        <v>0</v>
      </c>
      <c r="F34" s="295" t="s">
        <v>7</v>
      </c>
      <c r="G34" s="295" t="s">
        <v>48</v>
      </c>
      <c r="H34" s="295" t="s">
        <v>50</v>
      </c>
      <c r="I34" s="295">
        <v>32</v>
      </c>
      <c r="J34" s="2" t="s">
        <v>0</v>
      </c>
    </row>
    <row r="35" spans="1:10" s="2" customFormat="1" ht="15" customHeight="1">
      <c r="A35" s="2" t="s">
        <v>0</v>
      </c>
      <c r="B35" s="295" t="s">
        <v>7</v>
      </c>
      <c r="C35" s="295" t="s">
        <v>39</v>
      </c>
      <c r="D35" s="295">
        <v>33</v>
      </c>
      <c r="E35" s="2" t="s">
        <v>0</v>
      </c>
      <c r="F35" s="295" t="s">
        <v>7</v>
      </c>
      <c r="G35" s="295" t="s">
        <v>48</v>
      </c>
      <c r="H35" s="295" t="s">
        <v>49</v>
      </c>
      <c r="I35" s="295">
        <v>33</v>
      </c>
      <c r="J35" s="2" t="s">
        <v>0</v>
      </c>
    </row>
    <row r="36" spans="1:10" s="2" customFormat="1" ht="15" customHeight="1">
      <c r="A36" s="2" t="s">
        <v>0</v>
      </c>
      <c r="B36" s="295" t="s">
        <v>27</v>
      </c>
      <c r="C36" s="295" t="s">
        <v>37</v>
      </c>
      <c r="D36" s="295">
        <v>34</v>
      </c>
      <c r="E36" s="2" t="s">
        <v>0</v>
      </c>
      <c r="F36" s="295" t="s">
        <v>7</v>
      </c>
      <c r="G36" s="295" t="s">
        <v>48</v>
      </c>
      <c r="H36" s="295" t="s">
        <v>47</v>
      </c>
      <c r="I36" s="295">
        <v>34</v>
      </c>
      <c r="J36" s="2" t="s">
        <v>0</v>
      </c>
    </row>
    <row r="37" spans="1:10" s="2" customFormat="1" ht="15" customHeight="1">
      <c r="A37" s="2" t="s">
        <v>0</v>
      </c>
      <c r="B37" s="295" t="s">
        <v>27</v>
      </c>
      <c r="C37" s="295" t="s">
        <v>116</v>
      </c>
      <c r="D37" s="295">
        <v>35</v>
      </c>
      <c r="E37" s="2" t="s">
        <v>0</v>
      </c>
      <c r="F37" s="295" t="s">
        <v>7</v>
      </c>
      <c r="G37" s="295" t="s">
        <v>39</v>
      </c>
      <c r="H37" s="295" t="s">
        <v>46</v>
      </c>
      <c r="I37" s="295">
        <v>35</v>
      </c>
      <c r="J37" s="2" t="s">
        <v>0</v>
      </c>
    </row>
    <row r="38" spans="1:10" s="2" customFormat="1" ht="15" customHeight="1">
      <c r="A38" s="2" t="s">
        <v>0</v>
      </c>
      <c r="B38" s="295" t="s">
        <v>27</v>
      </c>
      <c r="C38" s="295" t="s">
        <v>33</v>
      </c>
      <c r="D38" s="295">
        <v>36</v>
      </c>
      <c r="E38" s="2" t="s">
        <v>0</v>
      </c>
      <c r="F38" s="295" t="s">
        <v>7</v>
      </c>
      <c r="G38" s="295" t="s">
        <v>39</v>
      </c>
      <c r="H38" s="295" t="s">
        <v>45</v>
      </c>
      <c r="I38" s="295">
        <v>36</v>
      </c>
      <c r="J38" s="2" t="s">
        <v>0</v>
      </c>
    </row>
    <row r="39" spans="1:10" s="2" customFormat="1" ht="15" customHeight="1">
      <c r="A39" s="2" t="s">
        <v>0</v>
      </c>
      <c r="B39" s="295" t="s">
        <v>27</v>
      </c>
      <c r="C39" s="295" t="s">
        <v>117</v>
      </c>
      <c r="D39" s="295">
        <v>37</v>
      </c>
      <c r="E39" s="2" t="s">
        <v>0</v>
      </c>
      <c r="F39" s="295" t="s">
        <v>7</v>
      </c>
      <c r="G39" s="295" t="s">
        <v>39</v>
      </c>
      <c r="H39" s="295" t="s">
        <v>44</v>
      </c>
      <c r="I39" s="295">
        <v>37</v>
      </c>
      <c r="J39" s="2" t="s">
        <v>0</v>
      </c>
    </row>
    <row r="40" spans="1:10" s="2" customFormat="1" ht="15" customHeight="1">
      <c r="A40" s="2" t="s">
        <v>0</v>
      </c>
      <c r="B40" s="295" t="s">
        <v>27</v>
      </c>
      <c r="C40" s="295" t="s">
        <v>118</v>
      </c>
      <c r="D40" s="295">
        <v>38</v>
      </c>
      <c r="E40" s="2" t="s">
        <v>0</v>
      </c>
      <c r="F40" s="295" t="s">
        <v>7</v>
      </c>
      <c r="G40" s="295" t="s">
        <v>39</v>
      </c>
      <c r="H40" s="295" t="s">
        <v>43</v>
      </c>
      <c r="I40" s="295">
        <v>38</v>
      </c>
      <c r="J40" s="2" t="s">
        <v>0</v>
      </c>
    </row>
    <row r="41" spans="1:10" s="2" customFormat="1" ht="15" customHeight="1">
      <c r="A41" s="2" t="s">
        <v>0</v>
      </c>
      <c r="B41" s="295" t="s">
        <v>27</v>
      </c>
      <c r="C41" s="295" t="s">
        <v>119</v>
      </c>
      <c r="D41" s="295">
        <v>39</v>
      </c>
      <c r="E41" s="2" t="s">
        <v>0</v>
      </c>
      <c r="F41" s="295" t="s">
        <v>7</v>
      </c>
      <c r="G41" s="295" t="s">
        <v>39</v>
      </c>
      <c r="H41" s="295" t="s">
        <v>42</v>
      </c>
      <c r="I41" s="295">
        <v>39</v>
      </c>
      <c r="J41" s="2" t="s">
        <v>0</v>
      </c>
    </row>
    <row r="42" spans="1:10" s="2" customFormat="1" ht="15" customHeight="1">
      <c r="A42" s="2" t="s">
        <v>0</v>
      </c>
      <c r="B42" s="295" t="s">
        <v>27</v>
      </c>
      <c r="C42" s="295" t="s">
        <v>26</v>
      </c>
      <c r="D42" s="295">
        <v>40</v>
      </c>
      <c r="E42" s="2" t="s">
        <v>0</v>
      </c>
      <c r="F42" s="295" t="s">
        <v>7</v>
      </c>
      <c r="G42" s="295" t="s">
        <v>39</v>
      </c>
      <c r="H42" s="295" t="s">
        <v>41</v>
      </c>
      <c r="I42" s="295">
        <v>40</v>
      </c>
      <c r="J42" s="2" t="s">
        <v>0</v>
      </c>
    </row>
    <row r="43" spans="1:10" s="2" customFormat="1" ht="15" customHeight="1">
      <c r="A43" s="2" t="s">
        <v>0</v>
      </c>
      <c r="B43" s="295" t="s">
        <v>3</v>
      </c>
      <c r="C43" s="295" t="s">
        <v>120</v>
      </c>
      <c r="D43" s="295">
        <v>41</v>
      </c>
      <c r="E43" s="2" t="s">
        <v>0</v>
      </c>
      <c r="F43" s="295" t="s">
        <v>7</v>
      </c>
      <c r="G43" s="295" t="s">
        <v>39</v>
      </c>
      <c r="H43" s="295" t="s">
        <v>40</v>
      </c>
      <c r="I43" s="295">
        <v>41</v>
      </c>
      <c r="J43" s="2" t="s">
        <v>0</v>
      </c>
    </row>
    <row r="44" spans="1:10" s="2" customFormat="1" ht="15" customHeight="1">
      <c r="A44" s="2" t="s">
        <v>0</v>
      </c>
      <c r="B44" s="295" t="s">
        <v>3</v>
      </c>
      <c r="C44" s="295" t="s">
        <v>121</v>
      </c>
      <c r="D44" s="295">
        <v>42</v>
      </c>
      <c r="E44" s="2" t="s">
        <v>0</v>
      </c>
      <c r="F44" s="295" t="s">
        <v>7</v>
      </c>
      <c r="G44" s="295" t="s">
        <v>39</v>
      </c>
      <c r="H44" s="295" t="s">
        <v>38</v>
      </c>
      <c r="I44" s="295">
        <v>42</v>
      </c>
      <c r="J44" s="2" t="s">
        <v>0</v>
      </c>
    </row>
    <row r="45" spans="1:10" s="2" customFormat="1" ht="15" customHeight="1">
      <c r="A45" s="2" t="s">
        <v>0</v>
      </c>
      <c r="B45" s="295" t="s">
        <v>3</v>
      </c>
      <c r="C45" s="295" t="s">
        <v>122</v>
      </c>
      <c r="D45" s="295">
        <v>43</v>
      </c>
      <c r="E45" s="2" t="s">
        <v>0</v>
      </c>
      <c r="F45" s="295" t="s">
        <v>27</v>
      </c>
      <c r="G45" s="295" t="s">
        <v>37</v>
      </c>
      <c r="H45" s="295" t="s">
        <v>403</v>
      </c>
      <c r="I45" s="295">
        <v>43</v>
      </c>
      <c r="J45" s="2" t="s">
        <v>0</v>
      </c>
    </row>
    <row r="46" spans="1:10" s="2" customFormat="1" ht="15" customHeight="1">
      <c r="A46" s="2" t="s">
        <v>0</v>
      </c>
      <c r="B46" s="295" t="s">
        <v>3</v>
      </c>
      <c r="C46" s="295" t="s">
        <v>123</v>
      </c>
      <c r="D46" s="295">
        <v>44</v>
      </c>
      <c r="E46" s="2" t="s">
        <v>0</v>
      </c>
      <c r="F46" s="295" t="s">
        <v>27</v>
      </c>
      <c r="G46" s="295" t="s">
        <v>37</v>
      </c>
      <c r="H46" s="295" t="s">
        <v>404</v>
      </c>
      <c r="I46" s="295">
        <v>44</v>
      </c>
      <c r="J46" s="2" t="s">
        <v>0</v>
      </c>
    </row>
    <row r="47" spans="1:10" s="2" customFormat="1" ht="15" customHeight="1">
      <c r="A47" s="2" t="s">
        <v>0</v>
      </c>
      <c r="B47" s="295" t="s">
        <v>3</v>
      </c>
      <c r="C47" s="295" t="s">
        <v>124</v>
      </c>
      <c r="D47" s="295">
        <v>45</v>
      </c>
      <c r="E47" s="2" t="s">
        <v>0</v>
      </c>
      <c r="F47" s="295" t="s">
        <v>27</v>
      </c>
      <c r="G47" s="295" t="s">
        <v>37</v>
      </c>
      <c r="H47" s="295" t="s">
        <v>405</v>
      </c>
      <c r="I47" s="295">
        <v>45</v>
      </c>
      <c r="J47" s="2" t="s">
        <v>0</v>
      </c>
    </row>
    <row r="48" spans="1:10" s="2" customFormat="1" ht="15" customHeight="1">
      <c r="A48" s="2" t="s">
        <v>0</v>
      </c>
      <c r="B48" s="295" t="s">
        <v>3</v>
      </c>
      <c r="C48" s="295" t="s">
        <v>125</v>
      </c>
      <c r="D48" s="295">
        <v>46</v>
      </c>
      <c r="E48" s="2" t="s">
        <v>0</v>
      </c>
      <c r="F48" s="295" t="s">
        <v>27</v>
      </c>
      <c r="G48" s="295" t="s">
        <v>37</v>
      </c>
      <c r="H48" s="295" t="s">
        <v>406</v>
      </c>
      <c r="I48" s="295">
        <v>46</v>
      </c>
      <c r="J48" s="2" t="s">
        <v>0</v>
      </c>
    </row>
    <row r="49" spans="1:10" s="2" customFormat="1" ht="15" customHeight="1">
      <c r="A49" s="2" t="s">
        <v>0</v>
      </c>
      <c r="B49" s="295" t="s">
        <v>3</v>
      </c>
      <c r="C49" s="295" t="s">
        <v>126</v>
      </c>
      <c r="D49" s="295">
        <v>47</v>
      </c>
      <c r="E49" s="2" t="s">
        <v>0</v>
      </c>
      <c r="F49" s="295" t="s">
        <v>27</v>
      </c>
      <c r="G49" s="295" t="s">
        <v>37</v>
      </c>
      <c r="H49" s="295" t="s">
        <v>407</v>
      </c>
      <c r="I49" s="295">
        <v>47</v>
      </c>
      <c r="J49" s="2" t="s">
        <v>0</v>
      </c>
    </row>
    <row r="50" spans="1:10" s="2" customFormat="1" ht="15" customHeight="1">
      <c r="A50" s="2" t="s">
        <v>0</v>
      </c>
      <c r="B50" s="295" t="s">
        <v>3</v>
      </c>
      <c r="C50" s="295" t="s">
        <v>127</v>
      </c>
      <c r="D50" s="295">
        <v>48</v>
      </c>
      <c r="E50" s="2" t="s">
        <v>0</v>
      </c>
      <c r="F50" s="295" t="s">
        <v>27</v>
      </c>
      <c r="G50" s="295" t="s">
        <v>37</v>
      </c>
      <c r="H50" s="295" t="s">
        <v>408</v>
      </c>
      <c r="I50" s="295">
        <v>48</v>
      </c>
      <c r="J50" s="2" t="s">
        <v>0</v>
      </c>
    </row>
    <row r="51" spans="1:10" s="2" customFormat="1" ht="15" customHeight="1">
      <c r="A51" s="2" t="s">
        <v>0</v>
      </c>
      <c r="B51" s="295" t="s">
        <v>3</v>
      </c>
      <c r="C51" s="295" t="s">
        <v>128</v>
      </c>
      <c r="D51" s="295">
        <v>49</v>
      </c>
      <c r="E51" s="2" t="s">
        <v>0</v>
      </c>
      <c r="F51" s="295" t="s">
        <v>27</v>
      </c>
      <c r="G51" s="295" t="s">
        <v>37</v>
      </c>
      <c r="H51" s="295" t="s">
        <v>409</v>
      </c>
      <c r="I51" s="295">
        <v>49</v>
      </c>
      <c r="J51" s="2" t="s">
        <v>0</v>
      </c>
    </row>
    <row r="52" spans="1:10" s="2" customFormat="1" ht="15" customHeight="1">
      <c r="A52" s="2" t="s">
        <v>0</v>
      </c>
      <c r="B52" s="295" t="s">
        <v>3</v>
      </c>
      <c r="C52" s="295" t="s">
        <v>129</v>
      </c>
      <c r="D52" s="295">
        <v>50</v>
      </c>
      <c r="E52" s="2" t="s">
        <v>0</v>
      </c>
      <c r="F52" s="295" t="s">
        <v>27</v>
      </c>
      <c r="G52" s="295" t="s">
        <v>37</v>
      </c>
      <c r="H52" s="295" t="s">
        <v>410</v>
      </c>
      <c r="I52" s="295">
        <v>50</v>
      </c>
      <c r="J52" s="2" t="s">
        <v>0</v>
      </c>
    </row>
    <row r="53" spans="1:10" s="2" customFormat="1" ht="15" customHeight="1">
      <c r="A53" s="2" t="s">
        <v>0</v>
      </c>
      <c r="B53" s="295" t="s">
        <v>3</v>
      </c>
      <c r="C53" s="295" t="s">
        <v>130</v>
      </c>
      <c r="D53" s="295">
        <v>51</v>
      </c>
      <c r="E53" s="2" t="s">
        <v>0</v>
      </c>
      <c r="F53" s="295" t="s">
        <v>27</v>
      </c>
      <c r="G53" s="295" t="s">
        <v>37</v>
      </c>
      <c r="H53" s="295" t="s">
        <v>411</v>
      </c>
      <c r="I53" s="295">
        <v>51</v>
      </c>
      <c r="J53" s="2" t="s">
        <v>0</v>
      </c>
    </row>
    <row r="54" spans="1:10" s="2" customFormat="1" ht="15" customHeight="1">
      <c r="A54" s="2" t="s">
        <v>0</v>
      </c>
      <c r="B54" s="295" t="s">
        <v>3</v>
      </c>
      <c r="C54" s="295" t="s">
        <v>131</v>
      </c>
      <c r="D54" s="295">
        <v>52</v>
      </c>
      <c r="E54" s="2" t="s">
        <v>0</v>
      </c>
      <c r="F54" s="295" t="s">
        <v>27</v>
      </c>
      <c r="G54" s="295" t="s">
        <v>37</v>
      </c>
      <c r="H54" s="295" t="s">
        <v>412</v>
      </c>
      <c r="I54" s="295">
        <v>52</v>
      </c>
      <c r="J54" s="2" t="s">
        <v>0</v>
      </c>
    </row>
    <row r="55" spans="1:10" s="2" customFormat="1" ht="15" customHeight="1">
      <c r="A55" s="2" t="s">
        <v>0</v>
      </c>
      <c r="B55" s="295" t="s">
        <v>3</v>
      </c>
      <c r="C55" s="295" t="s">
        <v>132</v>
      </c>
      <c r="D55" s="295">
        <v>53</v>
      </c>
      <c r="E55" s="2" t="s">
        <v>0</v>
      </c>
      <c r="F55" s="295" t="s">
        <v>27</v>
      </c>
      <c r="G55" s="295" t="s">
        <v>33</v>
      </c>
      <c r="H55" s="295" t="s">
        <v>36</v>
      </c>
      <c r="I55" s="295">
        <v>53</v>
      </c>
      <c r="J55" s="2" t="s">
        <v>0</v>
      </c>
    </row>
    <row r="56" spans="1:10" s="2" customFormat="1" ht="15" customHeight="1">
      <c r="A56" s="2" t="s">
        <v>0</v>
      </c>
      <c r="B56" s="295" t="s">
        <v>3</v>
      </c>
      <c r="C56" s="295" t="s">
        <v>133</v>
      </c>
      <c r="D56" s="295">
        <v>54</v>
      </c>
      <c r="E56" s="2" t="s">
        <v>0</v>
      </c>
      <c r="F56" s="295" t="s">
        <v>27</v>
      </c>
      <c r="G56" s="295" t="s">
        <v>33</v>
      </c>
      <c r="H56" s="295" t="s">
        <v>35</v>
      </c>
      <c r="I56" s="295">
        <v>54</v>
      </c>
      <c r="J56" s="2" t="s">
        <v>0</v>
      </c>
    </row>
    <row r="57" spans="1:10" s="2" customFormat="1" ht="15" customHeight="1">
      <c r="A57" s="2" t="s">
        <v>0</v>
      </c>
      <c r="B57" s="295" t="s">
        <v>3</v>
      </c>
      <c r="C57" s="295" t="s">
        <v>12</v>
      </c>
      <c r="D57" s="295">
        <v>55</v>
      </c>
      <c r="E57" s="2" t="s">
        <v>0</v>
      </c>
      <c r="F57" s="295" t="s">
        <v>27</v>
      </c>
      <c r="G57" s="295" t="s">
        <v>33</v>
      </c>
      <c r="H57" s="295" t="s">
        <v>34</v>
      </c>
      <c r="I57" s="295">
        <v>55</v>
      </c>
      <c r="J57" s="2" t="s">
        <v>0</v>
      </c>
    </row>
    <row r="58" spans="1:10" s="2" customFormat="1" ht="15" customHeight="1">
      <c r="A58" s="2" t="s">
        <v>0</v>
      </c>
      <c r="B58" s="295" t="s">
        <v>3</v>
      </c>
      <c r="C58" s="295" t="s">
        <v>134</v>
      </c>
      <c r="D58" s="295">
        <v>56</v>
      </c>
      <c r="E58" s="2" t="s">
        <v>0</v>
      </c>
      <c r="F58" s="295" t="s">
        <v>27</v>
      </c>
      <c r="G58" s="295" t="s">
        <v>33</v>
      </c>
      <c r="H58" s="295" t="s">
        <v>32</v>
      </c>
      <c r="I58" s="295">
        <v>56</v>
      </c>
      <c r="J58" s="2" t="s">
        <v>0</v>
      </c>
    </row>
    <row r="59" spans="1:10" s="2" customFormat="1" ht="15" customHeight="1">
      <c r="A59" s="2" t="s">
        <v>0</v>
      </c>
      <c r="B59" s="295" t="s">
        <v>3</v>
      </c>
      <c r="C59" s="295" t="s">
        <v>2</v>
      </c>
      <c r="D59" s="295">
        <v>57</v>
      </c>
      <c r="E59" s="2" t="s">
        <v>0</v>
      </c>
      <c r="F59" s="295" t="s">
        <v>27</v>
      </c>
      <c r="G59" s="295" t="s">
        <v>26</v>
      </c>
      <c r="H59" s="295" t="s">
        <v>31</v>
      </c>
      <c r="I59" s="295">
        <v>57</v>
      </c>
      <c r="J59" s="2" t="s">
        <v>0</v>
      </c>
    </row>
    <row r="60" spans="1:10" s="2" customFormat="1" ht="15" customHeight="1">
      <c r="A60" s="2" t="s">
        <v>0</v>
      </c>
      <c r="B60" s="295" t="s">
        <v>3</v>
      </c>
      <c r="C60" s="295" t="s">
        <v>135</v>
      </c>
      <c r="D60" s="295">
        <v>58</v>
      </c>
      <c r="E60" s="2" t="s">
        <v>0</v>
      </c>
      <c r="F60" s="295" t="s">
        <v>27</v>
      </c>
      <c r="G60" s="295" t="s">
        <v>26</v>
      </c>
      <c r="H60" s="295" t="s">
        <v>26</v>
      </c>
      <c r="I60" s="295">
        <v>58</v>
      </c>
      <c r="J60" s="2" t="s">
        <v>0</v>
      </c>
    </row>
    <row r="61" spans="1:10" s="2" customFormat="1" ht="15" customHeight="1">
      <c r="A61" s="2" t="s">
        <v>0</v>
      </c>
      <c r="B61" s="295" t="s">
        <v>5</v>
      </c>
      <c r="C61" s="295" t="s">
        <v>136</v>
      </c>
      <c r="D61" s="295">
        <v>59</v>
      </c>
      <c r="E61" s="2" t="s">
        <v>0</v>
      </c>
      <c r="F61" s="295" t="s">
        <v>27</v>
      </c>
      <c r="G61" s="295" t="s">
        <v>26</v>
      </c>
      <c r="H61" s="295" t="s">
        <v>30</v>
      </c>
      <c r="I61" s="295">
        <v>59</v>
      </c>
      <c r="J61" s="2" t="s">
        <v>0</v>
      </c>
    </row>
    <row r="62" spans="1:10" s="2" customFormat="1" ht="15" customHeight="1">
      <c r="A62" s="2" t="s">
        <v>0</v>
      </c>
      <c r="B62" s="295" t="s">
        <v>5</v>
      </c>
      <c r="C62" s="295" t="s">
        <v>137</v>
      </c>
      <c r="D62" s="295">
        <v>60</v>
      </c>
      <c r="E62" s="2" t="s">
        <v>0</v>
      </c>
      <c r="F62" s="295" t="s">
        <v>27</v>
      </c>
      <c r="G62" s="295" t="s">
        <v>26</v>
      </c>
      <c r="H62" s="295" t="s">
        <v>29</v>
      </c>
      <c r="I62" s="295">
        <v>60</v>
      </c>
      <c r="J62" s="2" t="s">
        <v>0</v>
      </c>
    </row>
    <row r="63" spans="1:10" s="2" customFormat="1" ht="15" customHeight="1">
      <c r="A63" s="2" t="s">
        <v>0</v>
      </c>
      <c r="B63" s="295" t="s">
        <v>5</v>
      </c>
      <c r="C63" s="295" t="s">
        <v>138</v>
      </c>
      <c r="D63" s="295">
        <v>61</v>
      </c>
      <c r="E63" s="2" t="s">
        <v>0</v>
      </c>
      <c r="F63" s="295" t="s">
        <v>27</v>
      </c>
      <c r="G63" s="295" t="s">
        <v>26</v>
      </c>
      <c r="H63" s="295" t="s">
        <v>28</v>
      </c>
      <c r="I63" s="295">
        <v>61</v>
      </c>
      <c r="J63" s="2" t="s">
        <v>0</v>
      </c>
    </row>
    <row r="64" spans="1:10" s="2" customFormat="1" ht="15" customHeight="1">
      <c r="A64" s="2" t="s">
        <v>0</v>
      </c>
      <c r="B64" s="295" t="s">
        <v>5</v>
      </c>
      <c r="C64" s="295" t="s">
        <v>22</v>
      </c>
      <c r="D64" s="295">
        <v>62</v>
      </c>
      <c r="E64" s="2" t="s">
        <v>0</v>
      </c>
      <c r="F64" s="295" t="s">
        <v>27</v>
      </c>
      <c r="G64" s="295" t="s">
        <v>26</v>
      </c>
      <c r="H64" s="295" t="s">
        <v>25</v>
      </c>
      <c r="I64" s="295">
        <v>62</v>
      </c>
      <c r="J64" s="2" t="s">
        <v>0</v>
      </c>
    </row>
    <row r="65" spans="1:10" s="2" customFormat="1" ht="15" customHeight="1">
      <c r="A65" s="2" t="s">
        <v>0</v>
      </c>
      <c r="B65" s="295" t="s">
        <v>139</v>
      </c>
      <c r="C65" s="295" t="s">
        <v>140</v>
      </c>
      <c r="D65" s="295">
        <v>63</v>
      </c>
      <c r="E65" s="2" t="s">
        <v>0</v>
      </c>
      <c r="F65" s="295" t="s">
        <v>5</v>
      </c>
      <c r="G65" s="295" t="s">
        <v>22</v>
      </c>
      <c r="H65" s="295" t="s">
        <v>24</v>
      </c>
      <c r="I65" s="295">
        <v>63</v>
      </c>
      <c r="J65" s="2" t="s">
        <v>0</v>
      </c>
    </row>
    <row r="66" spans="1:10" s="2" customFormat="1" ht="15" customHeight="1">
      <c r="A66" s="2" t="s">
        <v>0</v>
      </c>
      <c r="B66" s="295" t="s">
        <v>139</v>
      </c>
      <c r="C66" s="295" t="s">
        <v>141</v>
      </c>
      <c r="D66" s="295">
        <v>64</v>
      </c>
      <c r="E66" s="2" t="s">
        <v>0</v>
      </c>
      <c r="F66" s="295" t="s">
        <v>5</v>
      </c>
      <c r="G66" s="295" t="s">
        <v>22</v>
      </c>
      <c r="H66" s="295" t="s">
        <v>23</v>
      </c>
      <c r="I66" s="295">
        <v>64</v>
      </c>
      <c r="J66" s="2" t="s">
        <v>0</v>
      </c>
    </row>
    <row r="67" spans="1:10" s="2" customFormat="1" ht="15" customHeight="1">
      <c r="A67" s="2" t="s">
        <v>0</v>
      </c>
      <c r="B67" s="295" t="s">
        <v>14</v>
      </c>
      <c r="C67" s="295" t="s">
        <v>142</v>
      </c>
      <c r="D67" s="295">
        <v>65</v>
      </c>
      <c r="E67" s="2" t="s">
        <v>0</v>
      </c>
      <c r="F67" s="295" t="s">
        <v>5</v>
      </c>
      <c r="G67" s="295" t="s">
        <v>22</v>
      </c>
      <c r="H67" s="295" t="s">
        <v>425</v>
      </c>
      <c r="I67" s="295">
        <v>65</v>
      </c>
      <c r="J67" s="2" t="s">
        <v>0</v>
      </c>
    </row>
    <row r="68" spans="1:10" s="2" customFormat="1" ht="15" customHeight="1">
      <c r="A68" s="2" t="s">
        <v>0</v>
      </c>
      <c r="B68" s="295" t="s">
        <v>14</v>
      </c>
      <c r="C68" s="295" t="s">
        <v>143</v>
      </c>
      <c r="D68" s="295">
        <v>66</v>
      </c>
      <c r="E68" s="2" t="s">
        <v>0</v>
      </c>
      <c r="F68" s="295" t="s">
        <v>5</v>
      </c>
      <c r="G68" s="295" t="s">
        <v>22</v>
      </c>
      <c r="H68" s="295" t="s">
        <v>21</v>
      </c>
      <c r="I68" s="295">
        <v>66</v>
      </c>
      <c r="J68" s="2" t="s">
        <v>0</v>
      </c>
    </row>
    <row r="69" spans="1:10" s="2" customFormat="1" ht="15" customHeight="1">
      <c r="A69" s="2" t="s">
        <v>0</v>
      </c>
      <c r="B69" s="295" t="s">
        <v>14</v>
      </c>
      <c r="C69" s="295" t="s">
        <v>144</v>
      </c>
      <c r="D69" s="295">
        <v>67</v>
      </c>
      <c r="E69" s="2" t="s">
        <v>0</v>
      </c>
      <c r="F69" s="295" t="s">
        <v>14</v>
      </c>
      <c r="G69" s="295" t="s">
        <v>13</v>
      </c>
      <c r="H69" s="295" t="s">
        <v>20</v>
      </c>
      <c r="I69" s="295">
        <v>67</v>
      </c>
      <c r="J69" s="2" t="s">
        <v>0</v>
      </c>
    </row>
    <row r="70" spans="1:10" s="2" customFormat="1" ht="15" customHeight="1">
      <c r="A70" s="2" t="s">
        <v>0</v>
      </c>
      <c r="B70" s="295" t="s">
        <v>14</v>
      </c>
      <c r="C70" s="295" t="s">
        <v>145</v>
      </c>
      <c r="D70" s="295">
        <v>68</v>
      </c>
      <c r="E70" s="2" t="s">
        <v>0</v>
      </c>
      <c r="F70" s="295" t="s">
        <v>14</v>
      </c>
      <c r="G70" s="295" t="s">
        <v>13</v>
      </c>
      <c r="H70" s="295" t="s">
        <v>19</v>
      </c>
      <c r="I70" s="295">
        <v>68</v>
      </c>
      <c r="J70" s="2" t="s">
        <v>0</v>
      </c>
    </row>
    <row r="71" spans="1:10" s="2" customFormat="1" ht="15" customHeight="1">
      <c r="A71" s="2" t="s">
        <v>0</v>
      </c>
      <c r="B71" s="295" t="s">
        <v>14</v>
      </c>
      <c r="C71" s="295" t="s">
        <v>146</v>
      </c>
      <c r="D71" s="295">
        <v>69</v>
      </c>
      <c r="E71" s="2" t="s">
        <v>0</v>
      </c>
      <c r="F71" s="295" t="s">
        <v>14</v>
      </c>
      <c r="G71" s="295" t="s">
        <v>13</v>
      </c>
      <c r="H71" s="295" t="s">
        <v>18</v>
      </c>
      <c r="I71" s="295">
        <v>69</v>
      </c>
      <c r="J71" s="2" t="s">
        <v>0</v>
      </c>
    </row>
    <row r="72" spans="1:10" s="2" customFormat="1" ht="15" customHeight="1">
      <c r="A72" s="2" t="s">
        <v>0</v>
      </c>
      <c r="B72" s="295" t="s">
        <v>14</v>
      </c>
      <c r="C72" s="295" t="s">
        <v>13</v>
      </c>
      <c r="D72" s="295">
        <v>70</v>
      </c>
      <c r="E72" s="2" t="s">
        <v>0</v>
      </c>
      <c r="F72" s="295" t="s">
        <v>14</v>
      </c>
      <c r="G72" s="295" t="s">
        <v>13</v>
      </c>
      <c r="H72" s="295" t="s">
        <v>17</v>
      </c>
      <c r="I72" s="295">
        <v>70</v>
      </c>
      <c r="J72" s="2" t="s">
        <v>0</v>
      </c>
    </row>
    <row r="73" spans="1:10" s="2" customFormat="1" ht="15" customHeight="1">
      <c r="A73" s="2" t="s">
        <v>0</v>
      </c>
      <c r="B73" s="295" t="s">
        <v>4</v>
      </c>
      <c r="C73" s="295" t="s">
        <v>147</v>
      </c>
      <c r="D73" s="295">
        <v>71</v>
      </c>
      <c r="E73" s="2" t="s">
        <v>0</v>
      </c>
      <c r="F73" s="295" t="s">
        <v>14</v>
      </c>
      <c r="G73" s="295" t="s">
        <v>13</v>
      </c>
      <c r="H73" s="295" t="s">
        <v>16</v>
      </c>
      <c r="I73" s="295">
        <v>71</v>
      </c>
      <c r="J73" s="2" t="s">
        <v>0</v>
      </c>
    </row>
    <row r="74" spans="1:10" s="2" customFormat="1" ht="15" customHeight="1">
      <c r="A74" s="2" t="s">
        <v>0</v>
      </c>
      <c r="B74" s="295" t="s">
        <v>4</v>
      </c>
      <c r="C74" s="295" t="s">
        <v>148</v>
      </c>
      <c r="D74" s="295">
        <v>72</v>
      </c>
      <c r="E74" s="2" t="s">
        <v>0</v>
      </c>
      <c r="F74" s="295" t="s">
        <v>14</v>
      </c>
      <c r="G74" s="295" t="s">
        <v>13</v>
      </c>
      <c r="H74" s="295" t="s">
        <v>15</v>
      </c>
      <c r="I74" s="295">
        <v>72</v>
      </c>
      <c r="J74" s="2" t="s">
        <v>0</v>
      </c>
    </row>
    <row r="75" spans="1:10" s="2" customFormat="1" ht="15" customHeight="1">
      <c r="A75" s="2" t="s">
        <v>0</v>
      </c>
      <c r="B75" s="295" t="s">
        <v>4</v>
      </c>
      <c r="C75" s="295" t="s">
        <v>149</v>
      </c>
      <c r="D75" s="295">
        <v>73</v>
      </c>
      <c r="E75" s="2" t="s">
        <v>0</v>
      </c>
      <c r="F75" s="295" t="s">
        <v>14</v>
      </c>
      <c r="G75" s="295" t="s">
        <v>13</v>
      </c>
      <c r="H75" s="295" t="s">
        <v>12</v>
      </c>
      <c r="I75" s="295">
        <v>73</v>
      </c>
      <c r="J75" s="2" t="s">
        <v>0</v>
      </c>
    </row>
    <row r="76" spans="1:10" s="2" customFormat="1" ht="15" customHeight="1">
      <c r="A76" s="2" t="s">
        <v>0</v>
      </c>
      <c r="B76" s="295" t="s">
        <v>4</v>
      </c>
      <c r="C76" s="295" t="s">
        <v>150</v>
      </c>
      <c r="D76" s="295">
        <v>74</v>
      </c>
      <c r="E76" s="2" t="s">
        <v>0</v>
      </c>
      <c r="F76" s="295" t="s">
        <v>3</v>
      </c>
      <c r="G76" s="295" t="s">
        <v>2</v>
      </c>
      <c r="H76" s="295" t="s">
        <v>11</v>
      </c>
      <c r="I76" s="295">
        <v>74</v>
      </c>
      <c r="J76" s="2" t="s">
        <v>0</v>
      </c>
    </row>
    <row r="77" spans="1:10" s="2" customFormat="1" ht="15" customHeight="1">
      <c r="A77" s="2" t="s">
        <v>0</v>
      </c>
      <c r="B77" s="295" t="s">
        <v>4</v>
      </c>
      <c r="C77" s="295" t="s">
        <v>151</v>
      </c>
      <c r="D77" s="295">
        <v>75</v>
      </c>
      <c r="E77" s="2" t="s">
        <v>0</v>
      </c>
      <c r="F77" s="295" t="s">
        <v>3</v>
      </c>
      <c r="G77" s="295" t="s">
        <v>2</v>
      </c>
      <c r="H77" s="295" t="s">
        <v>10</v>
      </c>
      <c r="I77" s="295">
        <v>75</v>
      </c>
      <c r="J77" s="2" t="s">
        <v>0</v>
      </c>
    </row>
    <row r="78" spans="1:10" s="2" customFormat="1" ht="15" customHeight="1">
      <c r="A78" s="2" t="s">
        <v>0</v>
      </c>
      <c r="B78" s="295" t="s">
        <v>4</v>
      </c>
      <c r="C78" s="295" t="s">
        <v>152</v>
      </c>
      <c r="D78" s="295">
        <v>76</v>
      </c>
      <c r="E78" s="2" t="s">
        <v>0</v>
      </c>
      <c r="F78" s="295" t="s">
        <v>3</v>
      </c>
      <c r="G78" s="295" t="s">
        <v>2</v>
      </c>
      <c r="H78" s="295" t="s">
        <v>9</v>
      </c>
      <c r="I78" s="295">
        <v>76</v>
      </c>
      <c r="J78" s="2" t="s">
        <v>0</v>
      </c>
    </row>
    <row r="79" spans="1:10" s="2" customFormat="1" ht="15" customHeight="1">
      <c r="A79" s="2" t="s">
        <v>0</v>
      </c>
      <c r="B79" s="295" t="s">
        <v>153</v>
      </c>
      <c r="C79" s="295" t="s">
        <v>154</v>
      </c>
      <c r="D79" s="295">
        <v>77</v>
      </c>
      <c r="E79" s="2" t="s">
        <v>0</v>
      </c>
      <c r="F79" s="295" t="s">
        <v>3</v>
      </c>
      <c r="G79" s="295" t="s">
        <v>2</v>
      </c>
      <c r="H79" s="295" t="s">
        <v>8</v>
      </c>
      <c r="I79" s="295">
        <v>77</v>
      </c>
      <c r="J79" s="2" t="s">
        <v>0</v>
      </c>
    </row>
    <row r="80" spans="1:10" s="2" customFormat="1" ht="15" customHeight="1">
      <c r="A80" s="2" t="s">
        <v>0</v>
      </c>
      <c r="B80" s="295" t="s">
        <v>153</v>
      </c>
      <c r="C80" s="295" t="s">
        <v>155</v>
      </c>
      <c r="D80" s="295">
        <v>78</v>
      </c>
      <c r="E80" s="2" t="s">
        <v>0</v>
      </c>
      <c r="F80" s="295" t="s">
        <v>3</v>
      </c>
      <c r="G80" s="295" t="s">
        <v>2</v>
      </c>
      <c r="H80" s="295" t="s">
        <v>7</v>
      </c>
      <c r="I80" s="295">
        <v>78</v>
      </c>
      <c r="J80" s="2" t="s">
        <v>0</v>
      </c>
    </row>
    <row r="81" spans="1:10" s="2" customFormat="1" ht="15" customHeight="1">
      <c r="A81" s="2" t="s">
        <v>0</v>
      </c>
      <c r="B81" s="295" t="s">
        <v>153</v>
      </c>
      <c r="C81" s="295" t="s">
        <v>153</v>
      </c>
      <c r="D81" s="295">
        <v>79</v>
      </c>
      <c r="E81" s="2" t="s">
        <v>0</v>
      </c>
      <c r="F81" s="295" t="s">
        <v>3</v>
      </c>
      <c r="G81" s="295" t="s">
        <v>2</v>
      </c>
      <c r="H81" s="295" t="s">
        <v>6</v>
      </c>
      <c r="I81" s="295">
        <v>79</v>
      </c>
      <c r="J81" s="2" t="s">
        <v>0</v>
      </c>
    </row>
    <row r="82" spans="1:10" s="2" customFormat="1" ht="15" customHeight="1">
      <c r="A82" s="2" t="s">
        <v>0</v>
      </c>
      <c r="B82" s="295" t="s">
        <v>153</v>
      </c>
      <c r="C82" s="295" t="s">
        <v>156</v>
      </c>
      <c r="D82" s="295">
        <v>80</v>
      </c>
      <c r="E82" s="2" t="s">
        <v>0</v>
      </c>
      <c r="F82" s="295" t="s">
        <v>3</v>
      </c>
      <c r="G82" s="295" t="s">
        <v>2</v>
      </c>
      <c r="H82" s="295" t="s">
        <v>3</v>
      </c>
      <c r="I82" s="295">
        <v>80</v>
      </c>
      <c r="J82" s="2" t="s">
        <v>0</v>
      </c>
    </row>
    <row r="83" spans="1:10" s="2" customFormat="1" ht="15" customHeight="1">
      <c r="A83" s="2" t="s">
        <v>0</v>
      </c>
      <c r="B83" s="295" t="s">
        <v>157</v>
      </c>
      <c r="C83" s="295" t="s">
        <v>158</v>
      </c>
      <c r="D83" s="295">
        <v>81</v>
      </c>
      <c r="E83" s="2" t="s">
        <v>0</v>
      </c>
      <c r="F83" s="295" t="s">
        <v>3</v>
      </c>
      <c r="G83" s="295" t="s">
        <v>2</v>
      </c>
      <c r="H83" s="295" t="s">
        <v>5</v>
      </c>
      <c r="I83" s="295">
        <v>81</v>
      </c>
      <c r="J83" s="2" t="s">
        <v>0</v>
      </c>
    </row>
    <row r="84" spans="1:10" s="2" customFormat="1" ht="15" customHeight="1">
      <c r="A84" s="2" t="s">
        <v>0</v>
      </c>
      <c r="B84" s="295" t="s">
        <v>157</v>
      </c>
      <c r="C84" s="295" t="s">
        <v>159</v>
      </c>
      <c r="D84" s="295">
        <v>82</v>
      </c>
      <c r="E84" s="2" t="s">
        <v>0</v>
      </c>
      <c r="F84" s="295" t="s">
        <v>3</v>
      </c>
      <c r="G84" s="295" t="s">
        <v>2</v>
      </c>
      <c r="H84" s="295" t="s">
        <v>4</v>
      </c>
      <c r="I84" s="295">
        <v>82</v>
      </c>
      <c r="J84" s="2" t="s">
        <v>0</v>
      </c>
    </row>
    <row r="85" spans="1:10" s="2" customFormat="1" ht="15" customHeight="1">
      <c r="A85" s="2" t="s">
        <v>0</v>
      </c>
      <c r="B85" s="295" t="s">
        <v>157</v>
      </c>
      <c r="C85" s="295" t="s">
        <v>160</v>
      </c>
      <c r="D85" s="295">
        <v>83</v>
      </c>
      <c r="E85" s="2" t="s">
        <v>0</v>
      </c>
      <c r="F85" s="295" t="s">
        <v>3</v>
      </c>
      <c r="G85" s="295" t="s">
        <v>2</v>
      </c>
      <c r="H85" s="295" t="s">
        <v>1</v>
      </c>
      <c r="I85" s="295">
        <v>83</v>
      </c>
      <c r="J85" s="2" t="s">
        <v>0</v>
      </c>
    </row>
    <row r="86" spans="1:10">
      <c r="B86" s="295" t="s">
        <v>157</v>
      </c>
      <c r="C86" s="295" t="s">
        <v>161</v>
      </c>
      <c r="D86" s="295">
        <v>84</v>
      </c>
    </row>
    <row r="87" spans="1:10">
      <c r="B87" s="295" t="s">
        <v>157</v>
      </c>
      <c r="C87" s="295" t="s">
        <v>162</v>
      </c>
      <c r="D87" s="295">
        <v>85</v>
      </c>
      <c r="E87" s="1" t="s">
        <v>0</v>
      </c>
    </row>
    <row r="88" spans="1:10">
      <c r="B88" s="295" t="s">
        <v>157</v>
      </c>
      <c r="C88" s="295" t="s">
        <v>163</v>
      </c>
      <c r="D88" s="295">
        <v>86</v>
      </c>
      <c r="E88" s="1" t="s">
        <v>0</v>
      </c>
    </row>
    <row r="89" spans="1:10">
      <c r="B89" s="295" t="s">
        <v>157</v>
      </c>
      <c r="C89" s="295" t="s">
        <v>164</v>
      </c>
      <c r="D89" s="295">
        <v>87</v>
      </c>
      <c r="E89" s="1" t="s">
        <v>0</v>
      </c>
    </row>
    <row r="90" spans="1:10">
      <c r="B90" s="295" t="s">
        <v>157</v>
      </c>
      <c r="C90" s="295" t="s">
        <v>165</v>
      </c>
      <c r="D90" s="295">
        <v>88</v>
      </c>
      <c r="E90" s="1" t="s">
        <v>0</v>
      </c>
    </row>
    <row r="91" spans="1:10">
      <c r="B91" s="295" t="s">
        <v>157</v>
      </c>
      <c r="C91" s="295" t="s">
        <v>160</v>
      </c>
      <c r="D91" s="295">
        <v>89</v>
      </c>
    </row>
  </sheetData>
  <pageMargins left="0.7" right="0.7" top="0.75" bottom="0.75" header="0.3" footer="0.3"/>
  <pageSetup paperSize="132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FL50"/>
  <sheetViews>
    <sheetView showGridLines="0" tabSelected="1" zoomScale="115" zoomScaleNormal="115" zoomScalePageLayoutView="115" workbookViewId="0">
      <selection activeCell="J25" sqref="J25"/>
    </sheetView>
  </sheetViews>
  <sheetFormatPr baseColWidth="10" defaultColWidth="15.6640625" defaultRowHeight="15" customHeight="1" outlineLevelCol="1"/>
  <cols>
    <col min="1" max="1" width="5.6640625" style="170" customWidth="1"/>
    <col min="2" max="2" width="5.6640625" style="166" customWidth="1"/>
    <col min="3" max="5" width="15.6640625" style="170" customWidth="1"/>
    <col min="6" max="11" width="15.6640625" style="170" customWidth="1" collapsed="1"/>
    <col min="12" max="12" width="5.83203125" customWidth="1"/>
    <col min="13" max="84" width="15.6640625" style="170" hidden="1" customWidth="1" outlineLevel="1"/>
    <col min="85" max="85" width="5.6640625" style="170" customWidth="1" collapsed="1"/>
    <col min="86" max="88" width="5.6640625" style="170" hidden="1" customWidth="1" outlineLevel="1" collapsed="1"/>
    <col min="89" max="91" width="15.6640625" style="170" customWidth="1" collapsed="1"/>
    <col min="92" max="94" width="15.6640625" style="170"/>
    <col min="95" max="95" width="5.83203125" customWidth="1"/>
    <col min="96" max="167" width="15.6640625" style="170" hidden="1" customWidth="1" outlineLevel="1"/>
    <col min="168" max="168" width="15.6640625" style="170" collapsed="1"/>
    <col min="169" max="16384" width="15.6640625" style="170"/>
  </cols>
  <sheetData>
    <row r="1" spans="1:168" s="167" customFormat="1" ht="15" customHeight="1">
      <c r="A1" s="294"/>
      <c r="B1" s="166"/>
    </row>
    <row r="2" spans="1:168" s="167" customFormat="1" ht="15" customHeight="1">
      <c r="B2" s="327">
        <f>IF(D2="","",D2-1)</f>
        <v>41639</v>
      </c>
      <c r="C2" s="8" t="s">
        <v>345</v>
      </c>
      <c r="D2" s="235">
        <v>41640</v>
      </c>
      <c r="M2" s="11"/>
      <c r="N2" s="168"/>
      <c r="O2" s="168"/>
      <c r="P2" s="168"/>
      <c r="Q2" s="168"/>
      <c r="R2" s="168"/>
      <c r="S2" s="11"/>
      <c r="T2" s="11"/>
      <c r="U2" s="11"/>
      <c r="V2" s="11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</row>
    <row r="3" spans="1:168" s="167" customFormat="1" ht="15" customHeight="1">
      <c r="B3" s="10"/>
      <c r="C3" s="8" t="s">
        <v>179</v>
      </c>
      <c r="D3" s="17">
        <f>12*6</f>
        <v>72</v>
      </c>
      <c r="F3" s="287">
        <f>IF(F$10="","",0)</f>
        <v>0</v>
      </c>
      <c r="G3" s="287">
        <f>IF(G$10="","",F$3+1)</f>
        <v>1</v>
      </c>
      <c r="H3" s="287">
        <f>IF(H$10="","",G$3+1)</f>
        <v>2</v>
      </c>
      <c r="I3" s="287">
        <f>IF(I$10="","",H$3+1)</f>
        <v>3</v>
      </c>
      <c r="J3" s="287">
        <f>IF(J$10="","",I$3+1)</f>
        <v>4</v>
      </c>
      <c r="K3" s="287">
        <f>IF(K$10="","",J$3+1)</f>
        <v>5</v>
      </c>
      <c r="M3" s="11"/>
      <c r="N3" s="168"/>
      <c r="O3" s="168"/>
      <c r="P3" s="168"/>
      <c r="Q3" s="168"/>
      <c r="R3" s="168"/>
      <c r="S3" s="11"/>
      <c r="T3" s="11"/>
      <c r="U3" s="11"/>
      <c r="V3" s="11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CK3" s="287">
        <f>IF(CK$10="","",0)</f>
        <v>0</v>
      </c>
      <c r="CL3" s="287">
        <f>IF(CL$10="","",CK$3+1)</f>
        <v>1</v>
      </c>
      <c r="CM3" s="287">
        <f>IF(CM$10="","",CL$3+1)</f>
        <v>2</v>
      </c>
      <c r="CN3" s="287">
        <f>IF(CN$10="","",CM$3+1)</f>
        <v>3</v>
      </c>
      <c r="CO3" s="287">
        <f>IF(CO$10="","",CN$3+1)</f>
        <v>4</v>
      </c>
      <c r="CP3" s="287">
        <f>IF(CP$10="","",CO$3+1)</f>
        <v>5</v>
      </c>
    </row>
    <row r="4" spans="1:168" s="167" customFormat="1" ht="15" customHeight="1">
      <c r="B4" s="11"/>
      <c r="C4" s="9" t="s">
        <v>180</v>
      </c>
      <c r="D4" s="18">
        <v>12</v>
      </c>
      <c r="F4" s="200">
        <f>IF(F$9="","",1)</f>
        <v>1</v>
      </c>
      <c r="G4" s="200">
        <f>IF(G$9="","",F$5+1)</f>
        <v>13</v>
      </c>
      <c r="H4" s="200">
        <f>IF(H$9="","",G$5+1)</f>
        <v>25</v>
      </c>
      <c r="I4" s="200">
        <f>IF(I$9="","",H$5+1)</f>
        <v>37</v>
      </c>
      <c r="J4" s="200">
        <f>IF(J$9="","",I$5+1)</f>
        <v>49</v>
      </c>
      <c r="K4" s="200">
        <f>IF(K$9="","",J$5+1)</f>
        <v>61</v>
      </c>
      <c r="M4" s="11"/>
      <c r="N4" s="168"/>
      <c r="O4" s="168"/>
      <c r="P4" s="168"/>
      <c r="Q4" s="168"/>
      <c r="R4" s="168"/>
      <c r="S4" s="11"/>
      <c r="T4" s="11"/>
      <c r="U4" s="11"/>
      <c r="V4" s="11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CK4" s="200">
        <f>IF(CK$9="","",1)</f>
        <v>1</v>
      </c>
      <c r="CL4" s="200">
        <f>IF(CL$9="","",CK$5+1)</f>
        <v>13</v>
      </c>
      <c r="CM4" s="200">
        <f>IF(CM$9="","",CL$5+1)</f>
        <v>25</v>
      </c>
      <c r="CN4" s="200">
        <f>IF(CN$9="","",CM$5+1)</f>
        <v>37</v>
      </c>
      <c r="CO4" s="200">
        <f>IF(CO$9="","",CN$5+1)</f>
        <v>49</v>
      </c>
      <c r="CP4" s="200">
        <f>IF(CP$9="","",CO$5+1)</f>
        <v>61</v>
      </c>
      <c r="CR4" s="11"/>
      <c r="CS4" s="168"/>
      <c r="CT4" s="168"/>
      <c r="CU4" s="168"/>
      <c r="CV4" s="168"/>
      <c r="CW4" s="168"/>
      <c r="CX4" s="11"/>
      <c r="CY4" s="11"/>
      <c r="CZ4" s="11"/>
      <c r="DA4" s="11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</row>
    <row r="5" spans="1:168" s="167" customFormat="1" ht="15" customHeight="1">
      <c r="B5" s="11"/>
      <c r="C5" s="8" t="s">
        <v>346</v>
      </c>
      <c r="D5" s="21">
        <f>IF($D$2="","",EOMONTH($D$2,$D$3*12/$D$4-1))</f>
        <v>43830</v>
      </c>
      <c r="F5" s="200">
        <f t="shared" ref="F5:K5" si="0">IF(F$10="","",$D$4+F$4-1)</f>
        <v>12</v>
      </c>
      <c r="G5" s="200">
        <f t="shared" si="0"/>
        <v>24</v>
      </c>
      <c r="H5" s="200">
        <f t="shared" si="0"/>
        <v>36</v>
      </c>
      <c r="I5" s="200">
        <f t="shared" si="0"/>
        <v>48</v>
      </c>
      <c r="J5" s="200">
        <f t="shared" si="0"/>
        <v>60</v>
      </c>
      <c r="K5" s="200">
        <f t="shared" si="0"/>
        <v>72</v>
      </c>
      <c r="CK5" s="200">
        <f t="shared" ref="CK5:CP5" si="1">IF(CK$10="","",$D$4+CK$4-1)</f>
        <v>12</v>
      </c>
      <c r="CL5" s="200">
        <f t="shared" si="1"/>
        <v>24</v>
      </c>
      <c r="CM5" s="200">
        <f t="shared" si="1"/>
        <v>36</v>
      </c>
      <c r="CN5" s="200">
        <f t="shared" si="1"/>
        <v>48</v>
      </c>
      <c r="CO5" s="200">
        <f t="shared" si="1"/>
        <v>60</v>
      </c>
      <c r="CP5" s="200">
        <f t="shared" si="1"/>
        <v>72</v>
      </c>
      <c r="CR5" s="196">
        <f t="array" ref="CR5">IF(CR$10="","",SUM((CR$9&gt;=$CK$9:$CP$9)*(CR$10&lt;=$CK$10:$CP$10)*($CK$3:$CP$3)))</f>
        <v>0</v>
      </c>
      <c r="CS5" s="196">
        <f t="array" ref="CS5">IF(CS$10="","",SUM((CS$9&gt;=$CK$9:$CP$9)*(CS$10&lt;=$CK$10:$CP$10)*($CK$3:$CP$3)))</f>
        <v>0</v>
      </c>
      <c r="CT5" s="196">
        <f t="array" ref="CT5">IF(CT$10="","",SUM((CT$9&gt;=$CK$9:$CP$9)*(CT$10&lt;=$CK$10:$CP$10)*($CK$3:$CP$3)))</f>
        <v>0</v>
      </c>
      <c r="CU5" s="196">
        <f t="array" ref="CU5">IF(CU$10="","",SUM((CU$9&gt;=$CK$9:$CP$9)*(CU$10&lt;=$CK$10:$CP$10)*($CK$3:$CP$3)))</f>
        <v>0</v>
      </c>
      <c r="CV5" s="196">
        <f t="array" ref="CV5">IF(CV$10="","",SUM((CV$9&gt;=$CK$9:$CP$9)*(CV$10&lt;=$CK$10:$CP$10)*($CK$3:$CP$3)))</f>
        <v>0</v>
      </c>
      <c r="CW5" s="196">
        <f t="array" ref="CW5">IF(CW$10="","",SUM((CW$9&gt;=$CK$9:$CP$9)*(CW$10&lt;=$CK$10:$CP$10)*($CK$3:$CP$3)))</f>
        <v>0</v>
      </c>
      <c r="CX5" s="196">
        <f t="array" ref="CX5">IF(CX$10="","",SUM((CX$9&gt;=$CK$9:$CP$9)*(CX$10&lt;=$CK$10:$CP$10)*($CK$3:$CP$3)))</f>
        <v>0</v>
      </c>
      <c r="CY5" s="196">
        <f t="array" ref="CY5">IF(CY$10="","",SUM((CY$9&gt;=$CK$9:$CP$9)*(CY$10&lt;=$CK$10:$CP$10)*($CK$3:$CP$3)))</f>
        <v>0</v>
      </c>
      <c r="CZ5" s="196">
        <f t="array" ref="CZ5">IF(CZ$10="","",SUM((CZ$9&gt;=$CK$9:$CP$9)*(CZ$10&lt;=$CK$10:$CP$10)*($CK$3:$CP$3)))</f>
        <v>0</v>
      </c>
      <c r="DA5" s="196">
        <f t="array" ref="DA5">IF(DA$10="","",SUM((DA$9&gt;=$CK$9:$CP$9)*(DA$10&lt;=$CK$10:$CP$10)*($CK$3:$CP$3)))</f>
        <v>0</v>
      </c>
      <c r="DB5" s="196">
        <f t="array" ref="DB5">IF(DB$10="","",SUM((DB$9&gt;=$CK$9:$CP$9)*(DB$10&lt;=$CK$10:$CP$10)*($CK$3:$CP$3)))</f>
        <v>0</v>
      </c>
      <c r="DC5" s="196">
        <f t="array" ref="DC5">IF(DC$10="","",SUM((DC$9&gt;=$CK$9:$CP$9)*(DC$10&lt;=$CK$10:$CP$10)*($CK$3:$CP$3)))</f>
        <v>0</v>
      </c>
      <c r="DD5" s="196">
        <f t="array" ref="DD5">IF(DD$10="","",SUM((DD$9&gt;=$CK$9:$CP$9)*(DD$10&lt;=$CK$10:$CP$10)*($CK$3:$CP$3)))</f>
        <v>1</v>
      </c>
      <c r="DE5" s="196">
        <f t="array" ref="DE5">IF(DE$10="","",SUM((DE$9&gt;=$CK$9:$CP$9)*(DE$10&lt;=$CK$10:$CP$10)*($CK$3:$CP$3)))</f>
        <v>1</v>
      </c>
      <c r="DF5" s="196">
        <f t="array" ref="DF5">IF(DF$10="","",SUM((DF$9&gt;=$CK$9:$CP$9)*(DF$10&lt;=$CK$10:$CP$10)*($CK$3:$CP$3)))</f>
        <v>1</v>
      </c>
      <c r="DG5" s="196">
        <f t="array" ref="DG5">IF(DG$10="","",SUM((DG$9&gt;=$CK$9:$CP$9)*(DG$10&lt;=$CK$10:$CP$10)*($CK$3:$CP$3)))</f>
        <v>1</v>
      </c>
      <c r="DH5" s="196">
        <f t="array" ref="DH5">IF(DH$10="","",SUM((DH$9&gt;=$CK$9:$CP$9)*(DH$10&lt;=$CK$10:$CP$10)*($CK$3:$CP$3)))</f>
        <v>1</v>
      </c>
      <c r="DI5" s="196">
        <f t="array" ref="DI5">IF(DI$10="","",SUM((DI$9&gt;=$CK$9:$CP$9)*(DI$10&lt;=$CK$10:$CP$10)*($CK$3:$CP$3)))</f>
        <v>1</v>
      </c>
      <c r="DJ5" s="196">
        <f t="array" ref="DJ5">IF(DJ$10="","",SUM((DJ$9&gt;=$CK$9:$CP$9)*(DJ$10&lt;=$CK$10:$CP$10)*($CK$3:$CP$3)))</f>
        <v>1</v>
      </c>
      <c r="DK5" s="196">
        <f t="array" ref="DK5">IF(DK$10="","",SUM((DK$9&gt;=$CK$9:$CP$9)*(DK$10&lt;=$CK$10:$CP$10)*($CK$3:$CP$3)))</f>
        <v>1</v>
      </c>
      <c r="DL5" s="196">
        <f t="array" ref="DL5">IF(DL$10="","",SUM((DL$9&gt;=$CK$9:$CP$9)*(DL$10&lt;=$CK$10:$CP$10)*($CK$3:$CP$3)))</f>
        <v>1</v>
      </c>
      <c r="DM5" s="196">
        <f t="array" ref="DM5">IF(DM$10="","",SUM((DM$9&gt;=$CK$9:$CP$9)*(DM$10&lt;=$CK$10:$CP$10)*($CK$3:$CP$3)))</f>
        <v>1</v>
      </c>
      <c r="DN5" s="196">
        <f t="array" ref="DN5">IF(DN$10="","",SUM((DN$9&gt;=$CK$9:$CP$9)*(DN$10&lt;=$CK$10:$CP$10)*($CK$3:$CP$3)))</f>
        <v>1</v>
      </c>
      <c r="DO5" s="196">
        <f t="array" ref="DO5">IF(DO$10="","",SUM((DO$9&gt;=$CK$9:$CP$9)*(DO$10&lt;=$CK$10:$CP$10)*($CK$3:$CP$3)))</f>
        <v>1</v>
      </c>
      <c r="DP5" s="196">
        <f t="array" ref="DP5">IF(DP$10="","",SUM((DP$9&gt;=$CK$9:$CP$9)*(DP$10&lt;=$CK$10:$CP$10)*($CK$3:$CP$3)))</f>
        <v>2</v>
      </c>
      <c r="DQ5" s="196">
        <f t="array" ref="DQ5">IF(DQ$10="","",SUM((DQ$9&gt;=$CK$9:$CP$9)*(DQ$10&lt;=$CK$10:$CP$10)*($CK$3:$CP$3)))</f>
        <v>2</v>
      </c>
      <c r="DR5" s="196">
        <f t="array" ref="DR5">IF(DR$10="","",SUM((DR$9&gt;=$CK$9:$CP$9)*(DR$10&lt;=$CK$10:$CP$10)*($CK$3:$CP$3)))</f>
        <v>2</v>
      </c>
      <c r="DS5" s="196">
        <f t="array" ref="DS5">IF(DS$10="","",SUM((DS$9&gt;=$CK$9:$CP$9)*(DS$10&lt;=$CK$10:$CP$10)*($CK$3:$CP$3)))</f>
        <v>2</v>
      </c>
      <c r="DT5" s="196">
        <f t="array" ref="DT5">IF(DT$10="","",SUM((DT$9&gt;=$CK$9:$CP$9)*(DT$10&lt;=$CK$10:$CP$10)*($CK$3:$CP$3)))</f>
        <v>2</v>
      </c>
      <c r="DU5" s="196">
        <f t="array" ref="DU5">IF(DU$10="","",SUM((DU$9&gt;=$CK$9:$CP$9)*(DU$10&lt;=$CK$10:$CP$10)*($CK$3:$CP$3)))</f>
        <v>2</v>
      </c>
      <c r="DV5" s="196">
        <f t="array" ref="DV5">IF(DV$10="","",SUM((DV$9&gt;=$CK$9:$CP$9)*(DV$10&lt;=$CK$10:$CP$10)*($CK$3:$CP$3)))</f>
        <v>2</v>
      </c>
      <c r="DW5" s="196">
        <f t="array" ref="DW5">IF(DW$10="","",SUM((DW$9&gt;=$CK$9:$CP$9)*(DW$10&lt;=$CK$10:$CP$10)*($CK$3:$CP$3)))</f>
        <v>2</v>
      </c>
      <c r="DX5" s="196">
        <f t="array" ref="DX5">IF(DX$10="","",SUM((DX$9&gt;=$CK$9:$CP$9)*(DX$10&lt;=$CK$10:$CP$10)*($CK$3:$CP$3)))</f>
        <v>2</v>
      </c>
      <c r="DY5" s="196">
        <f t="array" ref="DY5">IF(DY$10="","",SUM((DY$9&gt;=$CK$9:$CP$9)*(DY$10&lt;=$CK$10:$CP$10)*($CK$3:$CP$3)))</f>
        <v>2</v>
      </c>
      <c r="DZ5" s="196">
        <f t="array" ref="DZ5">IF(DZ$10="","",SUM((DZ$9&gt;=$CK$9:$CP$9)*(DZ$10&lt;=$CK$10:$CP$10)*($CK$3:$CP$3)))</f>
        <v>2</v>
      </c>
      <c r="EA5" s="196">
        <f t="array" ref="EA5">IF(EA$10="","",SUM((EA$9&gt;=$CK$9:$CP$9)*(EA$10&lt;=$CK$10:$CP$10)*($CK$3:$CP$3)))</f>
        <v>2</v>
      </c>
      <c r="EB5" s="196">
        <f t="array" ref="EB5">IF(EB$10="","",SUM((EB$9&gt;=$CK$9:$CP$9)*(EB$10&lt;=$CK$10:$CP$10)*($CK$3:$CP$3)))</f>
        <v>3</v>
      </c>
      <c r="EC5" s="196">
        <f t="array" ref="EC5">IF(EC$10="","",SUM((EC$9&gt;=$CK$9:$CP$9)*(EC$10&lt;=$CK$10:$CP$10)*($CK$3:$CP$3)))</f>
        <v>3</v>
      </c>
      <c r="ED5" s="196">
        <f t="array" ref="ED5">IF(ED$10="","",SUM((ED$9&gt;=$CK$9:$CP$9)*(ED$10&lt;=$CK$10:$CP$10)*($CK$3:$CP$3)))</f>
        <v>3</v>
      </c>
      <c r="EE5" s="196">
        <f t="array" ref="EE5">IF(EE$10="","",SUM((EE$9&gt;=$CK$9:$CP$9)*(EE$10&lt;=$CK$10:$CP$10)*($CK$3:$CP$3)))</f>
        <v>3</v>
      </c>
      <c r="EF5" s="196">
        <f t="array" ref="EF5">IF(EF$10="","",SUM((EF$9&gt;=$CK$9:$CP$9)*(EF$10&lt;=$CK$10:$CP$10)*($CK$3:$CP$3)))</f>
        <v>3</v>
      </c>
      <c r="EG5" s="196">
        <f t="array" ref="EG5">IF(EG$10="","",SUM((EG$9&gt;=$CK$9:$CP$9)*(EG$10&lt;=$CK$10:$CP$10)*($CK$3:$CP$3)))</f>
        <v>3</v>
      </c>
      <c r="EH5" s="196">
        <f t="array" ref="EH5">IF(EH$10="","",SUM((EH$9&gt;=$CK$9:$CP$9)*(EH$10&lt;=$CK$10:$CP$10)*($CK$3:$CP$3)))</f>
        <v>3</v>
      </c>
      <c r="EI5" s="196">
        <f t="array" ref="EI5">IF(EI$10="","",SUM((EI$9&gt;=$CK$9:$CP$9)*(EI$10&lt;=$CK$10:$CP$10)*($CK$3:$CP$3)))</f>
        <v>3</v>
      </c>
      <c r="EJ5" s="196">
        <f t="array" ref="EJ5">IF(EJ$10="","",SUM((EJ$9&gt;=$CK$9:$CP$9)*(EJ$10&lt;=$CK$10:$CP$10)*($CK$3:$CP$3)))</f>
        <v>3</v>
      </c>
      <c r="EK5" s="196">
        <f t="array" ref="EK5">IF(EK$10="","",SUM((EK$9&gt;=$CK$9:$CP$9)*(EK$10&lt;=$CK$10:$CP$10)*($CK$3:$CP$3)))</f>
        <v>3</v>
      </c>
      <c r="EL5" s="196">
        <f t="array" ref="EL5">IF(EL$10="","",SUM((EL$9&gt;=$CK$9:$CP$9)*(EL$10&lt;=$CK$10:$CP$10)*($CK$3:$CP$3)))</f>
        <v>3</v>
      </c>
      <c r="EM5" s="196">
        <f t="array" ref="EM5">IF(EM$10="","",SUM((EM$9&gt;=$CK$9:$CP$9)*(EM$10&lt;=$CK$10:$CP$10)*($CK$3:$CP$3)))</f>
        <v>3</v>
      </c>
      <c r="EN5" s="196">
        <f t="array" ref="EN5">IF(EN$10="","",SUM((EN$9&gt;=$CK$9:$CP$9)*(EN$10&lt;=$CK$10:$CP$10)*($CK$3:$CP$3)))</f>
        <v>4</v>
      </c>
      <c r="EO5" s="196">
        <f t="array" ref="EO5">IF(EO$10="","",SUM((EO$9&gt;=$CK$9:$CP$9)*(EO$10&lt;=$CK$10:$CP$10)*($CK$3:$CP$3)))</f>
        <v>4</v>
      </c>
      <c r="EP5" s="196">
        <f t="array" ref="EP5">IF(EP$10="","",SUM((EP$9&gt;=$CK$9:$CP$9)*(EP$10&lt;=$CK$10:$CP$10)*($CK$3:$CP$3)))</f>
        <v>4</v>
      </c>
      <c r="EQ5" s="196">
        <f t="array" ref="EQ5">IF(EQ$10="","",SUM((EQ$9&gt;=$CK$9:$CP$9)*(EQ$10&lt;=$CK$10:$CP$10)*($CK$3:$CP$3)))</f>
        <v>4</v>
      </c>
      <c r="ER5" s="196">
        <f t="array" ref="ER5">IF(ER$10="","",SUM((ER$9&gt;=$CK$9:$CP$9)*(ER$10&lt;=$CK$10:$CP$10)*($CK$3:$CP$3)))</f>
        <v>4</v>
      </c>
      <c r="ES5" s="196">
        <f t="array" ref="ES5">IF(ES$10="","",SUM((ES$9&gt;=$CK$9:$CP$9)*(ES$10&lt;=$CK$10:$CP$10)*($CK$3:$CP$3)))</f>
        <v>4</v>
      </c>
      <c r="ET5" s="196">
        <f t="array" ref="ET5">IF(ET$10="","",SUM((ET$9&gt;=$CK$9:$CP$9)*(ET$10&lt;=$CK$10:$CP$10)*($CK$3:$CP$3)))</f>
        <v>4</v>
      </c>
      <c r="EU5" s="196">
        <f t="array" ref="EU5">IF(EU$10="","",SUM((EU$9&gt;=$CK$9:$CP$9)*(EU$10&lt;=$CK$10:$CP$10)*($CK$3:$CP$3)))</f>
        <v>4</v>
      </c>
      <c r="EV5" s="196">
        <f t="array" ref="EV5">IF(EV$10="","",SUM((EV$9&gt;=$CK$9:$CP$9)*(EV$10&lt;=$CK$10:$CP$10)*($CK$3:$CP$3)))</f>
        <v>4</v>
      </c>
      <c r="EW5" s="196">
        <f t="array" ref="EW5">IF(EW$10="","",SUM((EW$9&gt;=$CK$9:$CP$9)*(EW$10&lt;=$CK$10:$CP$10)*($CK$3:$CP$3)))</f>
        <v>4</v>
      </c>
      <c r="EX5" s="196">
        <f t="array" ref="EX5">IF(EX$10="","",SUM((EX$9&gt;=$CK$9:$CP$9)*(EX$10&lt;=$CK$10:$CP$10)*($CK$3:$CP$3)))</f>
        <v>4</v>
      </c>
      <c r="EY5" s="196">
        <f t="array" ref="EY5">IF(EY$10="","",SUM((EY$9&gt;=$CK$9:$CP$9)*(EY$10&lt;=$CK$10:$CP$10)*($CK$3:$CP$3)))</f>
        <v>4</v>
      </c>
      <c r="EZ5" s="196">
        <f t="array" ref="EZ5">IF(EZ$10="","",SUM((EZ$9&gt;=$CK$9:$CP$9)*(EZ$10&lt;=$CK$10:$CP$10)*($CK$3:$CP$3)))</f>
        <v>5</v>
      </c>
      <c r="FA5" s="196">
        <f t="array" ref="FA5">IF(FA$10="","",SUM((FA$9&gt;=$CK$9:$CP$9)*(FA$10&lt;=$CK$10:$CP$10)*($CK$3:$CP$3)))</f>
        <v>5</v>
      </c>
      <c r="FB5" s="196">
        <f t="array" ref="FB5">IF(FB$10="","",SUM((FB$9&gt;=$CK$9:$CP$9)*(FB$10&lt;=$CK$10:$CP$10)*($CK$3:$CP$3)))</f>
        <v>5</v>
      </c>
      <c r="FC5" s="196">
        <f t="array" ref="FC5">IF(FC$10="","",SUM((FC$9&gt;=$CK$9:$CP$9)*(FC$10&lt;=$CK$10:$CP$10)*($CK$3:$CP$3)))</f>
        <v>5</v>
      </c>
      <c r="FD5" s="196">
        <f t="array" ref="FD5">IF(FD$10="","",SUM((FD$9&gt;=$CK$9:$CP$9)*(FD$10&lt;=$CK$10:$CP$10)*($CK$3:$CP$3)))</f>
        <v>5</v>
      </c>
      <c r="FE5" s="196">
        <f t="array" ref="FE5">IF(FE$10="","",SUM((FE$9&gt;=$CK$9:$CP$9)*(FE$10&lt;=$CK$10:$CP$10)*($CK$3:$CP$3)))</f>
        <v>5</v>
      </c>
      <c r="FF5" s="196">
        <f t="array" ref="FF5">IF(FF$10="","",SUM((FF$9&gt;=$CK$9:$CP$9)*(FF$10&lt;=$CK$10:$CP$10)*($CK$3:$CP$3)))</f>
        <v>5</v>
      </c>
      <c r="FG5" s="196">
        <f t="array" ref="FG5">IF(FG$10="","",SUM((FG$9&gt;=$CK$9:$CP$9)*(FG$10&lt;=$CK$10:$CP$10)*($CK$3:$CP$3)))</f>
        <v>5</v>
      </c>
      <c r="FH5" s="196">
        <f t="array" ref="FH5">IF(FH$10="","",SUM((FH$9&gt;=$CK$9:$CP$9)*(FH$10&lt;=$CK$10:$CP$10)*($CK$3:$CP$3)))</f>
        <v>5</v>
      </c>
      <c r="FI5" s="196">
        <f t="array" ref="FI5">IF(FI$10="","",SUM((FI$9&gt;=$CK$9:$CP$9)*(FI$10&lt;=$CK$10:$CP$10)*($CK$3:$CP$3)))</f>
        <v>5</v>
      </c>
      <c r="FJ5" s="196">
        <f t="array" ref="FJ5">IF(FJ$10="","",SUM((FJ$9&gt;=$CK$9:$CP$9)*(FJ$10&lt;=$CK$10:$CP$10)*($CK$3:$CP$3)))</f>
        <v>5</v>
      </c>
      <c r="FK5" s="196">
        <f t="array" ref="FK5">IF(FK$10="","",SUM((FK$9&gt;=$CK$9:$CP$9)*(FK$10&lt;=$CK$10:$CP$10)*($CK$3:$CP$3)))</f>
        <v>5</v>
      </c>
    </row>
    <row r="6" spans="1:168" s="167" customFormat="1" ht="15" customHeight="1">
      <c r="B6" s="11"/>
      <c r="E6" s="11"/>
      <c r="F6" s="11"/>
      <c r="G6" s="11"/>
      <c r="H6" s="11"/>
      <c r="I6" s="12"/>
      <c r="J6" s="14"/>
      <c r="K6" s="15"/>
      <c r="M6" s="1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CK6" s="11"/>
      <c r="CL6" s="11"/>
      <c r="CM6" s="11"/>
      <c r="CN6" s="12"/>
      <c r="CO6" s="14"/>
      <c r="CP6" s="15"/>
      <c r="CR6" s="16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</row>
    <row r="7" spans="1:168" s="169" customFormat="1" ht="15" customHeight="1">
      <c r="B7" s="12"/>
      <c r="F7" s="288" t="s">
        <v>387</v>
      </c>
      <c r="G7" s="289"/>
      <c r="H7" s="289"/>
      <c r="I7" s="289"/>
      <c r="J7" s="289"/>
      <c r="K7" s="289"/>
      <c r="M7" s="19">
        <f>IF(M$10="","",0+1)</f>
        <v>1</v>
      </c>
      <c r="N7" s="19">
        <f t="shared" ref="N7:AS7" si="2">IF(N$10="","",M$7+1)</f>
        <v>2</v>
      </c>
      <c r="O7" s="19">
        <f t="shared" si="2"/>
        <v>3</v>
      </c>
      <c r="P7" s="19">
        <f t="shared" si="2"/>
        <v>4</v>
      </c>
      <c r="Q7" s="19">
        <f t="shared" si="2"/>
        <v>5</v>
      </c>
      <c r="R7" s="19">
        <f t="shared" si="2"/>
        <v>6</v>
      </c>
      <c r="S7" s="19">
        <f t="shared" si="2"/>
        <v>7</v>
      </c>
      <c r="T7" s="19">
        <f t="shared" si="2"/>
        <v>8</v>
      </c>
      <c r="U7" s="19">
        <f t="shared" si="2"/>
        <v>9</v>
      </c>
      <c r="V7" s="19">
        <f t="shared" si="2"/>
        <v>10</v>
      </c>
      <c r="W7" s="19">
        <f t="shared" si="2"/>
        <v>11</v>
      </c>
      <c r="X7" s="19">
        <f t="shared" si="2"/>
        <v>12</v>
      </c>
      <c r="Y7" s="19">
        <f t="shared" si="2"/>
        <v>13</v>
      </c>
      <c r="Z7" s="19">
        <f t="shared" si="2"/>
        <v>14</v>
      </c>
      <c r="AA7" s="19">
        <f t="shared" si="2"/>
        <v>15</v>
      </c>
      <c r="AB7" s="19">
        <f t="shared" si="2"/>
        <v>16</v>
      </c>
      <c r="AC7" s="19">
        <f t="shared" si="2"/>
        <v>17</v>
      </c>
      <c r="AD7" s="19">
        <f t="shared" si="2"/>
        <v>18</v>
      </c>
      <c r="AE7" s="19">
        <f t="shared" si="2"/>
        <v>19</v>
      </c>
      <c r="AF7" s="19">
        <f t="shared" si="2"/>
        <v>20</v>
      </c>
      <c r="AG7" s="19">
        <f t="shared" si="2"/>
        <v>21</v>
      </c>
      <c r="AH7" s="19">
        <f t="shared" si="2"/>
        <v>22</v>
      </c>
      <c r="AI7" s="19">
        <f t="shared" si="2"/>
        <v>23</v>
      </c>
      <c r="AJ7" s="19">
        <f t="shared" si="2"/>
        <v>24</v>
      </c>
      <c r="AK7" s="19">
        <f t="shared" si="2"/>
        <v>25</v>
      </c>
      <c r="AL7" s="19">
        <f t="shared" si="2"/>
        <v>26</v>
      </c>
      <c r="AM7" s="19">
        <f t="shared" si="2"/>
        <v>27</v>
      </c>
      <c r="AN7" s="19">
        <f t="shared" si="2"/>
        <v>28</v>
      </c>
      <c r="AO7" s="19">
        <f t="shared" si="2"/>
        <v>29</v>
      </c>
      <c r="AP7" s="19">
        <f t="shared" si="2"/>
        <v>30</v>
      </c>
      <c r="AQ7" s="19">
        <f t="shared" si="2"/>
        <v>31</v>
      </c>
      <c r="AR7" s="19">
        <f t="shared" si="2"/>
        <v>32</v>
      </c>
      <c r="AS7" s="19">
        <f t="shared" si="2"/>
        <v>33</v>
      </c>
      <c r="AT7" s="19">
        <f t="shared" ref="AT7:BY7" si="3">IF(AT$10="","",AS$7+1)</f>
        <v>34</v>
      </c>
      <c r="AU7" s="19">
        <f t="shared" si="3"/>
        <v>35</v>
      </c>
      <c r="AV7" s="19">
        <f t="shared" si="3"/>
        <v>36</v>
      </c>
      <c r="AW7" s="19">
        <f t="shared" si="3"/>
        <v>37</v>
      </c>
      <c r="AX7" s="19">
        <f t="shared" si="3"/>
        <v>38</v>
      </c>
      <c r="AY7" s="19">
        <f t="shared" si="3"/>
        <v>39</v>
      </c>
      <c r="AZ7" s="19">
        <f t="shared" si="3"/>
        <v>40</v>
      </c>
      <c r="BA7" s="19">
        <f t="shared" si="3"/>
        <v>41</v>
      </c>
      <c r="BB7" s="19">
        <f t="shared" si="3"/>
        <v>42</v>
      </c>
      <c r="BC7" s="19">
        <f t="shared" si="3"/>
        <v>43</v>
      </c>
      <c r="BD7" s="19">
        <f t="shared" si="3"/>
        <v>44</v>
      </c>
      <c r="BE7" s="19">
        <f t="shared" si="3"/>
        <v>45</v>
      </c>
      <c r="BF7" s="19">
        <f t="shared" si="3"/>
        <v>46</v>
      </c>
      <c r="BG7" s="19">
        <f t="shared" si="3"/>
        <v>47</v>
      </c>
      <c r="BH7" s="19">
        <f t="shared" si="3"/>
        <v>48</v>
      </c>
      <c r="BI7" s="19">
        <f t="shared" si="3"/>
        <v>49</v>
      </c>
      <c r="BJ7" s="19">
        <f t="shared" si="3"/>
        <v>50</v>
      </c>
      <c r="BK7" s="19">
        <f t="shared" si="3"/>
        <v>51</v>
      </c>
      <c r="BL7" s="19">
        <f t="shared" si="3"/>
        <v>52</v>
      </c>
      <c r="BM7" s="19">
        <f t="shared" si="3"/>
        <v>53</v>
      </c>
      <c r="BN7" s="19">
        <f t="shared" si="3"/>
        <v>54</v>
      </c>
      <c r="BO7" s="19">
        <f t="shared" si="3"/>
        <v>55</v>
      </c>
      <c r="BP7" s="19">
        <f t="shared" si="3"/>
        <v>56</v>
      </c>
      <c r="BQ7" s="19">
        <f t="shared" si="3"/>
        <v>57</v>
      </c>
      <c r="BR7" s="19">
        <f t="shared" si="3"/>
        <v>58</v>
      </c>
      <c r="BS7" s="19">
        <f t="shared" si="3"/>
        <v>59</v>
      </c>
      <c r="BT7" s="19">
        <f t="shared" si="3"/>
        <v>60</v>
      </c>
      <c r="BU7" s="19">
        <f t="shared" si="3"/>
        <v>61</v>
      </c>
      <c r="BV7" s="19">
        <f t="shared" si="3"/>
        <v>62</v>
      </c>
      <c r="BW7" s="19">
        <f t="shared" si="3"/>
        <v>63</v>
      </c>
      <c r="BX7" s="19">
        <f t="shared" si="3"/>
        <v>64</v>
      </c>
      <c r="BY7" s="19">
        <f t="shared" si="3"/>
        <v>65</v>
      </c>
      <c r="BZ7" s="19">
        <f t="shared" ref="BZ7:CG7" si="4">IF(BZ$10="","",BY$7+1)</f>
        <v>66</v>
      </c>
      <c r="CA7" s="19">
        <f t="shared" si="4"/>
        <v>67</v>
      </c>
      <c r="CB7" s="19">
        <f t="shared" si="4"/>
        <v>68</v>
      </c>
      <c r="CC7" s="19">
        <f t="shared" si="4"/>
        <v>69</v>
      </c>
      <c r="CD7" s="19">
        <f t="shared" si="4"/>
        <v>70</v>
      </c>
      <c r="CE7" s="19">
        <f t="shared" si="4"/>
        <v>71</v>
      </c>
      <c r="CF7" s="19">
        <f t="shared" si="4"/>
        <v>72</v>
      </c>
      <c r="CG7" s="308" t="str">
        <f t="shared" si="4"/>
        <v/>
      </c>
      <c r="CK7" s="288" t="s">
        <v>388</v>
      </c>
      <c r="CL7" s="289"/>
      <c r="CM7" s="289"/>
      <c r="CN7" s="289"/>
      <c r="CO7" s="289"/>
      <c r="CP7" s="289"/>
      <c r="CR7" s="19">
        <f>IF(CR$10="","",0+1)</f>
        <v>1</v>
      </c>
      <c r="CS7" s="19">
        <f t="shared" ref="CS7:DX7" si="5">IF(CS$10="","",CR$7+1)</f>
        <v>2</v>
      </c>
      <c r="CT7" s="19">
        <f t="shared" si="5"/>
        <v>3</v>
      </c>
      <c r="CU7" s="19">
        <f t="shared" si="5"/>
        <v>4</v>
      </c>
      <c r="CV7" s="19">
        <f t="shared" si="5"/>
        <v>5</v>
      </c>
      <c r="CW7" s="19">
        <f t="shared" si="5"/>
        <v>6</v>
      </c>
      <c r="CX7" s="19">
        <f t="shared" si="5"/>
        <v>7</v>
      </c>
      <c r="CY7" s="19">
        <f t="shared" si="5"/>
        <v>8</v>
      </c>
      <c r="CZ7" s="19">
        <f t="shared" si="5"/>
        <v>9</v>
      </c>
      <c r="DA7" s="19">
        <f t="shared" si="5"/>
        <v>10</v>
      </c>
      <c r="DB7" s="19">
        <f t="shared" si="5"/>
        <v>11</v>
      </c>
      <c r="DC7" s="19">
        <f t="shared" si="5"/>
        <v>12</v>
      </c>
      <c r="DD7" s="19">
        <f t="shared" si="5"/>
        <v>13</v>
      </c>
      <c r="DE7" s="19">
        <f t="shared" si="5"/>
        <v>14</v>
      </c>
      <c r="DF7" s="19">
        <f t="shared" si="5"/>
        <v>15</v>
      </c>
      <c r="DG7" s="19">
        <f t="shared" si="5"/>
        <v>16</v>
      </c>
      <c r="DH7" s="19">
        <f t="shared" si="5"/>
        <v>17</v>
      </c>
      <c r="DI7" s="19">
        <f t="shared" si="5"/>
        <v>18</v>
      </c>
      <c r="DJ7" s="19">
        <f t="shared" si="5"/>
        <v>19</v>
      </c>
      <c r="DK7" s="19">
        <f t="shared" si="5"/>
        <v>20</v>
      </c>
      <c r="DL7" s="19">
        <f t="shared" si="5"/>
        <v>21</v>
      </c>
      <c r="DM7" s="19">
        <f t="shared" si="5"/>
        <v>22</v>
      </c>
      <c r="DN7" s="19">
        <f t="shared" si="5"/>
        <v>23</v>
      </c>
      <c r="DO7" s="19">
        <f t="shared" si="5"/>
        <v>24</v>
      </c>
      <c r="DP7" s="19">
        <f t="shared" si="5"/>
        <v>25</v>
      </c>
      <c r="DQ7" s="19">
        <f t="shared" si="5"/>
        <v>26</v>
      </c>
      <c r="DR7" s="19">
        <f t="shared" si="5"/>
        <v>27</v>
      </c>
      <c r="DS7" s="19">
        <f t="shared" si="5"/>
        <v>28</v>
      </c>
      <c r="DT7" s="19">
        <f t="shared" si="5"/>
        <v>29</v>
      </c>
      <c r="DU7" s="19">
        <f t="shared" si="5"/>
        <v>30</v>
      </c>
      <c r="DV7" s="19">
        <f t="shared" si="5"/>
        <v>31</v>
      </c>
      <c r="DW7" s="19">
        <f t="shared" si="5"/>
        <v>32</v>
      </c>
      <c r="DX7" s="19">
        <f t="shared" si="5"/>
        <v>33</v>
      </c>
      <c r="DY7" s="19">
        <f t="shared" ref="DY7:FD7" si="6">IF(DY$10="","",DX$7+1)</f>
        <v>34</v>
      </c>
      <c r="DZ7" s="19">
        <f t="shared" si="6"/>
        <v>35</v>
      </c>
      <c r="EA7" s="19">
        <f t="shared" si="6"/>
        <v>36</v>
      </c>
      <c r="EB7" s="19">
        <f t="shared" si="6"/>
        <v>37</v>
      </c>
      <c r="EC7" s="19">
        <f t="shared" si="6"/>
        <v>38</v>
      </c>
      <c r="ED7" s="19">
        <f t="shared" si="6"/>
        <v>39</v>
      </c>
      <c r="EE7" s="19">
        <f t="shared" si="6"/>
        <v>40</v>
      </c>
      <c r="EF7" s="19">
        <f t="shared" si="6"/>
        <v>41</v>
      </c>
      <c r="EG7" s="19">
        <f t="shared" si="6"/>
        <v>42</v>
      </c>
      <c r="EH7" s="19">
        <f t="shared" si="6"/>
        <v>43</v>
      </c>
      <c r="EI7" s="19">
        <f t="shared" si="6"/>
        <v>44</v>
      </c>
      <c r="EJ7" s="19">
        <f t="shared" si="6"/>
        <v>45</v>
      </c>
      <c r="EK7" s="19">
        <f t="shared" si="6"/>
        <v>46</v>
      </c>
      <c r="EL7" s="19">
        <f t="shared" si="6"/>
        <v>47</v>
      </c>
      <c r="EM7" s="19">
        <f t="shared" si="6"/>
        <v>48</v>
      </c>
      <c r="EN7" s="19">
        <f t="shared" si="6"/>
        <v>49</v>
      </c>
      <c r="EO7" s="19">
        <f t="shared" si="6"/>
        <v>50</v>
      </c>
      <c r="EP7" s="19">
        <f t="shared" si="6"/>
        <v>51</v>
      </c>
      <c r="EQ7" s="19">
        <f t="shared" si="6"/>
        <v>52</v>
      </c>
      <c r="ER7" s="19">
        <f t="shared" si="6"/>
        <v>53</v>
      </c>
      <c r="ES7" s="19">
        <f t="shared" si="6"/>
        <v>54</v>
      </c>
      <c r="ET7" s="19">
        <f t="shared" si="6"/>
        <v>55</v>
      </c>
      <c r="EU7" s="19">
        <f t="shared" si="6"/>
        <v>56</v>
      </c>
      <c r="EV7" s="19">
        <f t="shared" si="6"/>
        <v>57</v>
      </c>
      <c r="EW7" s="19">
        <f t="shared" si="6"/>
        <v>58</v>
      </c>
      <c r="EX7" s="19">
        <f t="shared" si="6"/>
        <v>59</v>
      </c>
      <c r="EY7" s="19">
        <f t="shared" si="6"/>
        <v>60</v>
      </c>
      <c r="EZ7" s="19">
        <f t="shared" si="6"/>
        <v>61</v>
      </c>
      <c r="FA7" s="19">
        <f t="shared" si="6"/>
        <v>62</v>
      </c>
      <c r="FB7" s="19">
        <f t="shared" si="6"/>
        <v>63</v>
      </c>
      <c r="FC7" s="19">
        <f t="shared" si="6"/>
        <v>64</v>
      </c>
      <c r="FD7" s="19">
        <f t="shared" si="6"/>
        <v>65</v>
      </c>
      <c r="FE7" s="19">
        <f t="shared" ref="FE7:FL7" si="7">IF(FE$10="","",FD$7+1)</f>
        <v>66</v>
      </c>
      <c r="FF7" s="19">
        <f t="shared" si="7"/>
        <v>67</v>
      </c>
      <c r="FG7" s="19">
        <f t="shared" si="7"/>
        <v>68</v>
      </c>
      <c r="FH7" s="19">
        <f t="shared" si="7"/>
        <v>69</v>
      </c>
      <c r="FI7" s="19">
        <f t="shared" si="7"/>
        <v>70</v>
      </c>
      <c r="FJ7" s="19">
        <f t="shared" si="7"/>
        <v>71</v>
      </c>
      <c r="FK7" s="19">
        <f t="shared" si="7"/>
        <v>72</v>
      </c>
      <c r="FL7" s="308" t="str">
        <f t="shared" si="7"/>
        <v/>
      </c>
    </row>
    <row r="8" spans="1:168" s="167" customFormat="1" ht="15" customHeight="1">
      <c r="B8" s="166"/>
    </row>
    <row r="9" spans="1:168" s="167" customFormat="1" ht="15" customHeight="1">
      <c r="B9" s="12"/>
      <c r="C9" s="49" t="s">
        <v>417</v>
      </c>
      <c r="D9" s="50"/>
      <c r="E9" s="51"/>
      <c r="F9" s="329">
        <f>IF(F10="","",$B$2+1)</f>
        <v>41640</v>
      </c>
      <c r="G9" s="22">
        <f>IF(G10="","",F10+1)</f>
        <v>42005</v>
      </c>
      <c r="H9" s="22">
        <f t="shared" ref="H9:K9" si="8">IF(H10="","",G10+1)</f>
        <v>42370</v>
      </c>
      <c r="I9" s="22">
        <f t="shared" si="8"/>
        <v>42736</v>
      </c>
      <c r="J9" s="22">
        <f t="shared" si="8"/>
        <v>43101</v>
      </c>
      <c r="K9" s="22">
        <f t="shared" si="8"/>
        <v>43466</v>
      </c>
      <c r="M9" s="20">
        <f>IF(M10="","",$B$2+1)</f>
        <v>41640</v>
      </c>
      <c r="N9" s="20">
        <f>IF(N10="","",M10+1)</f>
        <v>41671</v>
      </c>
      <c r="O9" s="20">
        <f t="shared" ref="O9:BZ9" si="9">IF(O10="","",N10+1)</f>
        <v>41699</v>
      </c>
      <c r="P9" s="20">
        <f t="shared" si="9"/>
        <v>41730</v>
      </c>
      <c r="Q9" s="20">
        <f t="shared" si="9"/>
        <v>41760</v>
      </c>
      <c r="R9" s="20">
        <f t="shared" si="9"/>
        <v>41791</v>
      </c>
      <c r="S9" s="20">
        <f t="shared" si="9"/>
        <v>41821</v>
      </c>
      <c r="T9" s="20">
        <f t="shared" si="9"/>
        <v>41852</v>
      </c>
      <c r="U9" s="20">
        <f t="shared" si="9"/>
        <v>41883</v>
      </c>
      <c r="V9" s="20">
        <f t="shared" si="9"/>
        <v>41913</v>
      </c>
      <c r="W9" s="20">
        <f t="shared" si="9"/>
        <v>41944</v>
      </c>
      <c r="X9" s="20">
        <f t="shared" si="9"/>
        <v>41974</v>
      </c>
      <c r="Y9" s="20">
        <f t="shared" si="9"/>
        <v>42005</v>
      </c>
      <c r="Z9" s="20">
        <f t="shared" si="9"/>
        <v>42036</v>
      </c>
      <c r="AA9" s="20">
        <f t="shared" si="9"/>
        <v>42064</v>
      </c>
      <c r="AB9" s="20">
        <f t="shared" si="9"/>
        <v>42095</v>
      </c>
      <c r="AC9" s="20">
        <f t="shared" si="9"/>
        <v>42125</v>
      </c>
      <c r="AD9" s="20">
        <f t="shared" si="9"/>
        <v>42156</v>
      </c>
      <c r="AE9" s="20">
        <f t="shared" si="9"/>
        <v>42186</v>
      </c>
      <c r="AF9" s="20">
        <f t="shared" si="9"/>
        <v>42217</v>
      </c>
      <c r="AG9" s="20">
        <f t="shared" si="9"/>
        <v>42248</v>
      </c>
      <c r="AH9" s="20">
        <f t="shared" si="9"/>
        <v>42278</v>
      </c>
      <c r="AI9" s="20">
        <f t="shared" si="9"/>
        <v>42309</v>
      </c>
      <c r="AJ9" s="20">
        <f t="shared" si="9"/>
        <v>42339</v>
      </c>
      <c r="AK9" s="20">
        <f t="shared" si="9"/>
        <v>42370</v>
      </c>
      <c r="AL9" s="20">
        <f t="shared" si="9"/>
        <v>42401</v>
      </c>
      <c r="AM9" s="20">
        <f t="shared" si="9"/>
        <v>42430</v>
      </c>
      <c r="AN9" s="20">
        <f t="shared" si="9"/>
        <v>42461</v>
      </c>
      <c r="AO9" s="20">
        <f t="shared" si="9"/>
        <v>42491</v>
      </c>
      <c r="AP9" s="20">
        <f t="shared" si="9"/>
        <v>42522</v>
      </c>
      <c r="AQ9" s="20">
        <f t="shared" si="9"/>
        <v>42552</v>
      </c>
      <c r="AR9" s="20">
        <f t="shared" si="9"/>
        <v>42583</v>
      </c>
      <c r="AS9" s="20">
        <f t="shared" si="9"/>
        <v>42614</v>
      </c>
      <c r="AT9" s="20">
        <f t="shared" si="9"/>
        <v>42644</v>
      </c>
      <c r="AU9" s="20">
        <f t="shared" si="9"/>
        <v>42675</v>
      </c>
      <c r="AV9" s="20">
        <f t="shared" si="9"/>
        <v>42705</v>
      </c>
      <c r="AW9" s="20">
        <f t="shared" si="9"/>
        <v>42736</v>
      </c>
      <c r="AX9" s="20">
        <f t="shared" si="9"/>
        <v>42767</v>
      </c>
      <c r="AY9" s="20">
        <f t="shared" si="9"/>
        <v>42795</v>
      </c>
      <c r="AZ9" s="20">
        <f t="shared" si="9"/>
        <v>42826</v>
      </c>
      <c r="BA9" s="20">
        <f t="shared" si="9"/>
        <v>42856</v>
      </c>
      <c r="BB9" s="20">
        <f t="shared" si="9"/>
        <v>42887</v>
      </c>
      <c r="BC9" s="20">
        <f t="shared" si="9"/>
        <v>42917</v>
      </c>
      <c r="BD9" s="20">
        <f t="shared" si="9"/>
        <v>42948</v>
      </c>
      <c r="BE9" s="20">
        <f t="shared" si="9"/>
        <v>42979</v>
      </c>
      <c r="BF9" s="20">
        <f t="shared" si="9"/>
        <v>43009</v>
      </c>
      <c r="BG9" s="20">
        <f t="shared" si="9"/>
        <v>43040</v>
      </c>
      <c r="BH9" s="20">
        <f t="shared" si="9"/>
        <v>43070</v>
      </c>
      <c r="BI9" s="20">
        <f t="shared" si="9"/>
        <v>43101</v>
      </c>
      <c r="BJ9" s="20">
        <f t="shared" si="9"/>
        <v>43132</v>
      </c>
      <c r="BK9" s="20">
        <f t="shared" si="9"/>
        <v>43160</v>
      </c>
      <c r="BL9" s="20">
        <f t="shared" si="9"/>
        <v>43191</v>
      </c>
      <c r="BM9" s="20">
        <f t="shared" si="9"/>
        <v>43221</v>
      </c>
      <c r="BN9" s="20">
        <f t="shared" si="9"/>
        <v>43252</v>
      </c>
      <c r="BO9" s="20">
        <f t="shared" si="9"/>
        <v>43282</v>
      </c>
      <c r="BP9" s="20">
        <f t="shared" si="9"/>
        <v>43313</v>
      </c>
      <c r="BQ9" s="20">
        <f t="shared" si="9"/>
        <v>43344</v>
      </c>
      <c r="BR9" s="20">
        <f t="shared" si="9"/>
        <v>43374</v>
      </c>
      <c r="BS9" s="20">
        <f t="shared" si="9"/>
        <v>43405</v>
      </c>
      <c r="BT9" s="20">
        <f t="shared" si="9"/>
        <v>43435</v>
      </c>
      <c r="BU9" s="20">
        <f t="shared" si="9"/>
        <v>43466</v>
      </c>
      <c r="BV9" s="20">
        <f t="shared" si="9"/>
        <v>43497</v>
      </c>
      <c r="BW9" s="20">
        <f t="shared" si="9"/>
        <v>43525</v>
      </c>
      <c r="BX9" s="20">
        <f t="shared" si="9"/>
        <v>43556</v>
      </c>
      <c r="BY9" s="20">
        <f t="shared" si="9"/>
        <v>43586</v>
      </c>
      <c r="BZ9" s="20">
        <f t="shared" si="9"/>
        <v>43617</v>
      </c>
      <c r="CA9" s="20">
        <f t="shared" ref="CA9:CF9" si="10">IF(CA10="","",BZ10+1)</f>
        <v>43647</v>
      </c>
      <c r="CB9" s="20">
        <f t="shared" si="10"/>
        <v>43678</v>
      </c>
      <c r="CC9" s="20">
        <f t="shared" si="10"/>
        <v>43709</v>
      </c>
      <c r="CD9" s="20">
        <f t="shared" si="10"/>
        <v>43739</v>
      </c>
      <c r="CE9" s="20">
        <f t="shared" si="10"/>
        <v>43770</v>
      </c>
      <c r="CF9" s="20">
        <f t="shared" si="10"/>
        <v>43800</v>
      </c>
      <c r="CG9" s="331"/>
      <c r="CK9" s="329">
        <v>40544</v>
      </c>
      <c r="CL9" s="330">
        <v>40909</v>
      </c>
      <c r="CM9" s="330">
        <v>41275</v>
      </c>
      <c r="CN9" s="330">
        <v>41640</v>
      </c>
      <c r="CO9" s="330">
        <v>42005</v>
      </c>
      <c r="CP9" s="330">
        <v>42370</v>
      </c>
      <c r="CR9" s="332">
        <v>40544</v>
      </c>
      <c r="CS9" s="333">
        <v>40575</v>
      </c>
      <c r="CT9" s="333">
        <v>40603</v>
      </c>
      <c r="CU9" s="333">
        <v>40634</v>
      </c>
      <c r="CV9" s="333">
        <v>40664</v>
      </c>
      <c r="CW9" s="333">
        <v>40695</v>
      </c>
      <c r="CX9" s="333">
        <v>40725</v>
      </c>
      <c r="CY9" s="333">
        <v>40756</v>
      </c>
      <c r="CZ9" s="333">
        <v>40787</v>
      </c>
      <c r="DA9" s="333">
        <v>40817</v>
      </c>
      <c r="DB9" s="333">
        <v>40848</v>
      </c>
      <c r="DC9" s="333">
        <v>40878</v>
      </c>
      <c r="DD9" s="333">
        <v>40909</v>
      </c>
      <c r="DE9" s="333">
        <v>40940</v>
      </c>
      <c r="DF9" s="333">
        <v>40969</v>
      </c>
      <c r="DG9" s="333">
        <v>41000</v>
      </c>
      <c r="DH9" s="333">
        <v>41030</v>
      </c>
      <c r="DI9" s="333">
        <v>41061</v>
      </c>
      <c r="DJ9" s="333">
        <v>41091</v>
      </c>
      <c r="DK9" s="333">
        <v>41122</v>
      </c>
      <c r="DL9" s="333">
        <v>41153</v>
      </c>
      <c r="DM9" s="333">
        <v>41183</v>
      </c>
      <c r="DN9" s="333">
        <v>41214</v>
      </c>
      <c r="DO9" s="333">
        <v>41244</v>
      </c>
      <c r="DP9" s="333">
        <v>41275</v>
      </c>
      <c r="DQ9" s="333">
        <v>41306</v>
      </c>
      <c r="DR9" s="333">
        <v>41334</v>
      </c>
      <c r="DS9" s="333">
        <v>41365</v>
      </c>
      <c r="DT9" s="333">
        <v>41395</v>
      </c>
      <c r="DU9" s="333">
        <v>41426</v>
      </c>
      <c r="DV9" s="333">
        <v>41456</v>
      </c>
      <c r="DW9" s="333">
        <v>41487</v>
      </c>
      <c r="DX9" s="333">
        <v>41518</v>
      </c>
      <c r="DY9" s="333">
        <v>41548</v>
      </c>
      <c r="DZ9" s="333">
        <v>41579</v>
      </c>
      <c r="EA9" s="333">
        <v>41609</v>
      </c>
      <c r="EB9" s="333">
        <v>41640</v>
      </c>
      <c r="EC9" s="333">
        <v>41671</v>
      </c>
      <c r="ED9" s="333">
        <v>41699</v>
      </c>
      <c r="EE9" s="333">
        <v>41730</v>
      </c>
      <c r="EF9" s="333">
        <v>41760</v>
      </c>
      <c r="EG9" s="333">
        <v>41791</v>
      </c>
      <c r="EH9" s="333">
        <v>41821</v>
      </c>
      <c r="EI9" s="333">
        <v>41852</v>
      </c>
      <c r="EJ9" s="333">
        <v>41883</v>
      </c>
      <c r="EK9" s="333">
        <v>41913</v>
      </c>
      <c r="EL9" s="333">
        <v>41944</v>
      </c>
      <c r="EM9" s="333">
        <v>41974</v>
      </c>
      <c r="EN9" s="333">
        <v>42005</v>
      </c>
      <c r="EO9" s="333">
        <v>42036</v>
      </c>
      <c r="EP9" s="333">
        <v>42064</v>
      </c>
      <c r="EQ9" s="333">
        <v>42095</v>
      </c>
      <c r="ER9" s="333">
        <v>42125</v>
      </c>
      <c r="ES9" s="333">
        <v>42156</v>
      </c>
      <c r="ET9" s="333">
        <v>42186</v>
      </c>
      <c r="EU9" s="333">
        <v>42217</v>
      </c>
      <c r="EV9" s="333">
        <v>42248</v>
      </c>
      <c r="EW9" s="333">
        <v>42278</v>
      </c>
      <c r="EX9" s="333">
        <v>42309</v>
      </c>
      <c r="EY9" s="333">
        <v>42339</v>
      </c>
      <c r="EZ9" s="333">
        <v>42370</v>
      </c>
      <c r="FA9" s="333">
        <v>42401</v>
      </c>
      <c r="FB9" s="333">
        <v>42430</v>
      </c>
      <c r="FC9" s="333">
        <v>42461</v>
      </c>
      <c r="FD9" s="333">
        <v>42491</v>
      </c>
      <c r="FE9" s="333">
        <v>42522</v>
      </c>
      <c r="FF9" s="333">
        <v>42552</v>
      </c>
      <c r="FG9" s="333">
        <v>42583</v>
      </c>
      <c r="FH9" s="333">
        <v>42614</v>
      </c>
      <c r="FI9" s="333">
        <v>42644</v>
      </c>
      <c r="FJ9" s="333">
        <v>42675</v>
      </c>
      <c r="FK9" s="333">
        <v>42705</v>
      </c>
      <c r="FL9" s="331"/>
    </row>
    <row r="10" spans="1:168" s="167" customFormat="1" ht="15" customHeight="1">
      <c r="B10" s="12"/>
      <c r="C10" s="49" t="s">
        <v>419</v>
      </c>
      <c r="D10" s="50"/>
      <c r="E10" s="51"/>
      <c r="F10" s="22">
        <f>IF($B$2="","",IF(EOMONTH($B$2,$D$4)&gt;$D$5,"",EOMONTH($B$2,$D$4)))</f>
        <v>42004</v>
      </c>
      <c r="G10" s="22">
        <f>IF(F10="","",IF(EOMONTH(F10,$D$4)&gt;$D$5,"",EOMONTH(F10,$D$4)))</f>
        <v>42369</v>
      </c>
      <c r="H10" s="22">
        <f t="shared" ref="H10:K10" si="11">IF(G10="","",IF(EOMONTH(G10,$D$4)&gt;$D$5,"",EOMONTH(G10,$D$4)))</f>
        <v>42735</v>
      </c>
      <c r="I10" s="22">
        <f t="shared" si="11"/>
        <v>43100</v>
      </c>
      <c r="J10" s="22">
        <f t="shared" si="11"/>
        <v>43465</v>
      </c>
      <c r="K10" s="22">
        <f t="shared" si="11"/>
        <v>43830</v>
      </c>
      <c r="M10" s="20">
        <f>IF($B$2="","",IF(EOMONTH($B$2,12/$D$4)&gt;$D$5,"",EOMONTH($B$2,12/$D$4)))</f>
        <v>41670</v>
      </c>
      <c r="N10" s="20">
        <f>IF(M10="","",IF(EOMONTH(M10,12/$D$4)&gt;$D$5,"",EOMONTH(M10,12/$D$4)))</f>
        <v>41698</v>
      </c>
      <c r="O10" s="20">
        <f t="shared" ref="O10:BZ10" si="12">IF(N10="","",IF(EOMONTH(N10,12/$D$4)&gt;$D$5,"",EOMONTH(N10,12/$D$4)))</f>
        <v>41729</v>
      </c>
      <c r="P10" s="20">
        <f t="shared" si="12"/>
        <v>41759</v>
      </c>
      <c r="Q10" s="20">
        <f t="shared" si="12"/>
        <v>41790</v>
      </c>
      <c r="R10" s="20">
        <f t="shared" si="12"/>
        <v>41820</v>
      </c>
      <c r="S10" s="20">
        <f t="shared" si="12"/>
        <v>41851</v>
      </c>
      <c r="T10" s="20">
        <f t="shared" si="12"/>
        <v>41882</v>
      </c>
      <c r="U10" s="20">
        <f t="shared" si="12"/>
        <v>41912</v>
      </c>
      <c r="V10" s="20">
        <f t="shared" si="12"/>
        <v>41943</v>
      </c>
      <c r="W10" s="20">
        <f t="shared" si="12"/>
        <v>41973</v>
      </c>
      <c r="X10" s="20">
        <f t="shared" si="12"/>
        <v>42004</v>
      </c>
      <c r="Y10" s="20">
        <f t="shared" si="12"/>
        <v>42035</v>
      </c>
      <c r="Z10" s="20">
        <f t="shared" si="12"/>
        <v>42063</v>
      </c>
      <c r="AA10" s="20">
        <f t="shared" si="12"/>
        <v>42094</v>
      </c>
      <c r="AB10" s="20">
        <f t="shared" si="12"/>
        <v>42124</v>
      </c>
      <c r="AC10" s="20">
        <f t="shared" si="12"/>
        <v>42155</v>
      </c>
      <c r="AD10" s="20">
        <f t="shared" si="12"/>
        <v>42185</v>
      </c>
      <c r="AE10" s="20">
        <f t="shared" si="12"/>
        <v>42216</v>
      </c>
      <c r="AF10" s="20">
        <f t="shared" si="12"/>
        <v>42247</v>
      </c>
      <c r="AG10" s="20">
        <f t="shared" si="12"/>
        <v>42277</v>
      </c>
      <c r="AH10" s="20">
        <f t="shared" si="12"/>
        <v>42308</v>
      </c>
      <c r="AI10" s="20">
        <f t="shared" si="12"/>
        <v>42338</v>
      </c>
      <c r="AJ10" s="20">
        <f t="shared" si="12"/>
        <v>42369</v>
      </c>
      <c r="AK10" s="20">
        <f t="shared" si="12"/>
        <v>42400</v>
      </c>
      <c r="AL10" s="20">
        <f t="shared" si="12"/>
        <v>42429</v>
      </c>
      <c r="AM10" s="20">
        <f t="shared" si="12"/>
        <v>42460</v>
      </c>
      <c r="AN10" s="20">
        <f t="shared" si="12"/>
        <v>42490</v>
      </c>
      <c r="AO10" s="20">
        <f t="shared" si="12"/>
        <v>42521</v>
      </c>
      <c r="AP10" s="20">
        <f t="shared" si="12"/>
        <v>42551</v>
      </c>
      <c r="AQ10" s="20">
        <f t="shared" si="12"/>
        <v>42582</v>
      </c>
      <c r="AR10" s="20">
        <f t="shared" si="12"/>
        <v>42613</v>
      </c>
      <c r="AS10" s="20">
        <f t="shared" si="12"/>
        <v>42643</v>
      </c>
      <c r="AT10" s="20">
        <f t="shared" si="12"/>
        <v>42674</v>
      </c>
      <c r="AU10" s="20">
        <f t="shared" si="12"/>
        <v>42704</v>
      </c>
      <c r="AV10" s="20">
        <f t="shared" si="12"/>
        <v>42735</v>
      </c>
      <c r="AW10" s="20">
        <f t="shared" si="12"/>
        <v>42766</v>
      </c>
      <c r="AX10" s="20">
        <f t="shared" si="12"/>
        <v>42794</v>
      </c>
      <c r="AY10" s="20">
        <f t="shared" si="12"/>
        <v>42825</v>
      </c>
      <c r="AZ10" s="20">
        <f t="shared" si="12"/>
        <v>42855</v>
      </c>
      <c r="BA10" s="20">
        <f t="shared" si="12"/>
        <v>42886</v>
      </c>
      <c r="BB10" s="20">
        <f t="shared" si="12"/>
        <v>42916</v>
      </c>
      <c r="BC10" s="20">
        <f t="shared" si="12"/>
        <v>42947</v>
      </c>
      <c r="BD10" s="20">
        <f t="shared" si="12"/>
        <v>42978</v>
      </c>
      <c r="BE10" s="20">
        <f t="shared" si="12"/>
        <v>43008</v>
      </c>
      <c r="BF10" s="20">
        <f t="shared" si="12"/>
        <v>43039</v>
      </c>
      <c r="BG10" s="20">
        <f t="shared" si="12"/>
        <v>43069</v>
      </c>
      <c r="BH10" s="20">
        <f t="shared" si="12"/>
        <v>43100</v>
      </c>
      <c r="BI10" s="20">
        <f t="shared" si="12"/>
        <v>43131</v>
      </c>
      <c r="BJ10" s="20">
        <f t="shared" si="12"/>
        <v>43159</v>
      </c>
      <c r="BK10" s="20">
        <f t="shared" si="12"/>
        <v>43190</v>
      </c>
      <c r="BL10" s="20">
        <f t="shared" si="12"/>
        <v>43220</v>
      </c>
      <c r="BM10" s="20">
        <f t="shared" si="12"/>
        <v>43251</v>
      </c>
      <c r="BN10" s="20">
        <f t="shared" si="12"/>
        <v>43281</v>
      </c>
      <c r="BO10" s="20">
        <f t="shared" si="12"/>
        <v>43312</v>
      </c>
      <c r="BP10" s="20">
        <f t="shared" si="12"/>
        <v>43343</v>
      </c>
      <c r="BQ10" s="20">
        <f t="shared" si="12"/>
        <v>43373</v>
      </c>
      <c r="BR10" s="20">
        <f t="shared" si="12"/>
        <v>43404</v>
      </c>
      <c r="BS10" s="20">
        <f t="shared" si="12"/>
        <v>43434</v>
      </c>
      <c r="BT10" s="20">
        <f t="shared" si="12"/>
        <v>43465</v>
      </c>
      <c r="BU10" s="20">
        <f t="shared" si="12"/>
        <v>43496</v>
      </c>
      <c r="BV10" s="20">
        <f t="shared" si="12"/>
        <v>43524</v>
      </c>
      <c r="BW10" s="20">
        <f t="shared" si="12"/>
        <v>43555</v>
      </c>
      <c r="BX10" s="20">
        <f t="shared" si="12"/>
        <v>43585</v>
      </c>
      <c r="BY10" s="20">
        <f t="shared" si="12"/>
        <v>43616</v>
      </c>
      <c r="BZ10" s="20">
        <f t="shared" si="12"/>
        <v>43646</v>
      </c>
      <c r="CA10" s="20">
        <f t="shared" ref="CA10:CF10" si="13">IF(BZ10="","",IF(EOMONTH(BZ10,12/$D$4)&gt;$D$5,"",EOMONTH(BZ10,12/$D$4)))</f>
        <v>43677</v>
      </c>
      <c r="CB10" s="20">
        <f t="shared" si="13"/>
        <v>43708</v>
      </c>
      <c r="CC10" s="20">
        <f t="shared" si="13"/>
        <v>43738</v>
      </c>
      <c r="CD10" s="20">
        <f t="shared" si="13"/>
        <v>43769</v>
      </c>
      <c r="CE10" s="20">
        <f t="shared" si="13"/>
        <v>43799</v>
      </c>
      <c r="CF10" s="20">
        <f t="shared" si="13"/>
        <v>43830</v>
      </c>
      <c r="CG10" s="331"/>
      <c r="CK10" s="334">
        <v>40908</v>
      </c>
      <c r="CL10" s="335">
        <v>41274</v>
      </c>
      <c r="CM10" s="335">
        <v>41639</v>
      </c>
      <c r="CN10" s="335">
        <v>42004</v>
      </c>
      <c r="CO10" s="335">
        <v>42369</v>
      </c>
      <c r="CP10" s="335">
        <v>42735</v>
      </c>
      <c r="CR10" s="336">
        <v>40574</v>
      </c>
      <c r="CS10" s="337">
        <v>40602</v>
      </c>
      <c r="CT10" s="337">
        <v>40633</v>
      </c>
      <c r="CU10" s="337">
        <v>40663</v>
      </c>
      <c r="CV10" s="337">
        <v>40694</v>
      </c>
      <c r="CW10" s="337">
        <v>40724</v>
      </c>
      <c r="CX10" s="337">
        <v>40755</v>
      </c>
      <c r="CY10" s="337">
        <v>40786</v>
      </c>
      <c r="CZ10" s="337">
        <v>40816</v>
      </c>
      <c r="DA10" s="337">
        <v>40847</v>
      </c>
      <c r="DB10" s="337">
        <v>40877</v>
      </c>
      <c r="DC10" s="337">
        <v>40908</v>
      </c>
      <c r="DD10" s="337">
        <v>40939</v>
      </c>
      <c r="DE10" s="337">
        <v>40968</v>
      </c>
      <c r="DF10" s="337">
        <v>40999</v>
      </c>
      <c r="DG10" s="337">
        <v>41029</v>
      </c>
      <c r="DH10" s="337">
        <v>41060</v>
      </c>
      <c r="DI10" s="337">
        <v>41090</v>
      </c>
      <c r="DJ10" s="337">
        <v>41121</v>
      </c>
      <c r="DK10" s="337">
        <v>41152</v>
      </c>
      <c r="DL10" s="337">
        <v>41182</v>
      </c>
      <c r="DM10" s="337">
        <v>41213</v>
      </c>
      <c r="DN10" s="337">
        <v>41243</v>
      </c>
      <c r="DO10" s="337">
        <v>41274</v>
      </c>
      <c r="DP10" s="337">
        <v>41305</v>
      </c>
      <c r="DQ10" s="337">
        <v>41333</v>
      </c>
      <c r="DR10" s="337">
        <v>41364</v>
      </c>
      <c r="DS10" s="337">
        <v>41394</v>
      </c>
      <c r="DT10" s="337">
        <v>41425</v>
      </c>
      <c r="DU10" s="337">
        <v>41455</v>
      </c>
      <c r="DV10" s="337">
        <v>41486</v>
      </c>
      <c r="DW10" s="337">
        <v>41517</v>
      </c>
      <c r="DX10" s="337">
        <v>41547</v>
      </c>
      <c r="DY10" s="337">
        <v>41578</v>
      </c>
      <c r="DZ10" s="337">
        <v>41608</v>
      </c>
      <c r="EA10" s="337">
        <v>41639</v>
      </c>
      <c r="EB10" s="337">
        <v>41670</v>
      </c>
      <c r="EC10" s="337">
        <v>41698</v>
      </c>
      <c r="ED10" s="337">
        <v>41729</v>
      </c>
      <c r="EE10" s="337">
        <v>41759</v>
      </c>
      <c r="EF10" s="337">
        <v>41790</v>
      </c>
      <c r="EG10" s="337">
        <v>41820</v>
      </c>
      <c r="EH10" s="337">
        <v>41851</v>
      </c>
      <c r="EI10" s="337">
        <v>41882</v>
      </c>
      <c r="EJ10" s="337">
        <v>41912</v>
      </c>
      <c r="EK10" s="337">
        <v>41943</v>
      </c>
      <c r="EL10" s="337">
        <v>41973</v>
      </c>
      <c r="EM10" s="337">
        <v>42004</v>
      </c>
      <c r="EN10" s="337">
        <v>42035</v>
      </c>
      <c r="EO10" s="337">
        <v>42063</v>
      </c>
      <c r="EP10" s="337">
        <v>42094</v>
      </c>
      <c r="EQ10" s="337">
        <v>42124</v>
      </c>
      <c r="ER10" s="337">
        <v>42155</v>
      </c>
      <c r="ES10" s="337">
        <v>42185</v>
      </c>
      <c r="ET10" s="337">
        <v>42216</v>
      </c>
      <c r="EU10" s="337">
        <v>42247</v>
      </c>
      <c r="EV10" s="337">
        <v>42277</v>
      </c>
      <c r="EW10" s="337">
        <v>42308</v>
      </c>
      <c r="EX10" s="337">
        <v>42338</v>
      </c>
      <c r="EY10" s="337">
        <v>42369</v>
      </c>
      <c r="EZ10" s="337">
        <v>42400</v>
      </c>
      <c r="FA10" s="337">
        <v>42429</v>
      </c>
      <c r="FB10" s="337">
        <v>42460</v>
      </c>
      <c r="FC10" s="337">
        <v>42490</v>
      </c>
      <c r="FD10" s="337">
        <v>42521</v>
      </c>
      <c r="FE10" s="337">
        <v>42551</v>
      </c>
      <c r="FF10" s="337">
        <v>42582</v>
      </c>
      <c r="FG10" s="337">
        <v>42613</v>
      </c>
      <c r="FH10" s="337">
        <v>42643</v>
      </c>
      <c r="FI10" s="337">
        <v>42674</v>
      </c>
      <c r="FJ10" s="337">
        <v>42704</v>
      </c>
      <c r="FK10" s="337">
        <v>42735</v>
      </c>
      <c r="FL10" s="331"/>
    </row>
    <row r="12" spans="1:168" ht="15" customHeight="1">
      <c r="C12" s="161" t="s">
        <v>88</v>
      </c>
      <c r="F12" s="158">
        <f t="shared" ref="F12:K13" ca="1" si="14">IF(OR(F$9="",F$10=""),"",SUM(OFFSET($M12,0,F$4-1,1,F$5-F$4+1)))</f>
        <v>137635.11811000001</v>
      </c>
      <c r="G12" s="158">
        <f t="shared" ca="1" si="14"/>
        <v>216523.47569787019</v>
      </c>
      <c r="H12" s="158">
        <f t="shared" ca="1" si="14"/>
        <v>288543.57540205296</v>
      </c>
      <c r="I12" s="158">
        <f t="shared" ca="1" si="14"/>
        <v>304482.51522442093</v>
      </c>
      <c r="J12" s="158">
        <f t="shared" ca="1" si="14"/>
        <v>321318.82242593128</v>
      </c>
      <c r="K12" s="158">
        <f t="shared" ca="1" si="14"/>
        <v>339103.39059882268</v>
      </c>
      <c r="L12" s="328"/>
      <c r="M12" s="158">
        <f ca="1">IF(M$10="","",'1_INGRESOS'!M12)</f>
        <v>10476.82193</v>
      </c>
      <c r="N12" s="158">
        <f ca="1">IF(N$10="","",'1_INGRESOS'!N12)</f>
        <v>10499.442949999999</v>
      </c>
      <c r="O12" s="158">
        <f ca="1">IF(O$10="","",'1_INGRESOS'!O12)</f>
        <v>10562.792030000001</v>
      </c>
      <c r="P12" s="158">
        <f ca="1">IF(P$10="","",'1_INGRESOS'!P12)</f>
        <v>10567.699819999996</v>
      </c>
      <c r="Q12" s="158">
        <f ca="1">IF(Q$10="","",'1_INGRESOS'!Q12)</f>
        <v>10633.624940000005</v>
      </c>
      <c r="R12" s="158">
        <f ca="1">IF(R$10="","",'1_INGRESOS'!R12)</f>
        <v>11700.173210000001</v>
      </c>
      <c r="S12" s="158">
        <f ca="1">IF(S$10="","",'1_INGRESOS'!S12)</f>
        <v>14645.501850000002</v>
      </c>
      <c r="T12" s="158">
        <f ca="1">IF(T$10="","",'1_INGRESOS'!T12)</f>
        <v>11475.166700000003</v>
      </c>
      <c r="U12" s="158">
        <f ca="1">IF(U$10="","",'1_INGRESOS'!U12)</f>
        <v>11475.166699999989</v>
      </c>
      <c r="V12" s="158">
        <f ca="1">IF(V$10="","",'1_INGRESOS'!V12)</f>
        <v>12326.727980000003</v>
      </c>
      <c r="W12" s="158">
        <f ca="1">IF(W$10="","",'1_INGRESOS'!W12)</f>
        <v>11636</v>
      </c>
      <c r="X12" s="158">
        <f ca="1">IF(X$10="","",'1_INGRESOS'!X12)</f>
        <v>11636</v>
      </c>
      <c r="Y12" s="158">
        <f ca="1">IF(Y$10="","",'1_INGRESOS'!Y12)</f>
        <v>12819.51716549905</v>
      </c>
      <c r="Z12" s="158">
        <f ca="1">IF(Z$10="","",'1_INGRESOS'!Z12)</f>
        <v>13491.51539305597</v>
      </c>
      <c r="AA12" s="158">
        <f ca="1">IF(AA$10="","",'1_INGRESOS'!AA12)</f>
        <v>14472.486408156405</v>
      </c>
      <c r="AB12" s="158">
        <f ca="1">IF(AB$10="","",'1_INGRESOS'!AB12)</f>
        <v>15504.617612909717</v>
      </c>
      <c r="AC12" s="158">
        <f ca="1">IF(AC$10="","",'1_INGRESOS'!AC12)</f>
        <v>16538.404876615736</v>
      </c>
      <c r="AD12" s="158">
        <f ca="1">IF(AD$10="","",'1_INGRESOS'!AD12)</f>
        <v>17570.536081369046</v>
      </c>
      <c r="AE12" s="158">
        <f ca="1">IF(AE$10="","",'1_INGRESOS'!AE12)</f>
        <v>18604.323345075059</v>
      </c>
      <c r="AF12" s="158">
        <f ca="1">IF(AF$10="","",'1_INGRESOS'!AF12)</f>
        <v>19638.110608781073</v>
      </c>
      <c r="AG12" s="158">
        <f ca="1">IF(AG$10="","",'1_INGRESOS'!AG12)</f>
        <v>20670.241813534383</v>
      </c>
      <c r="AH12" s="158">
        <f ca="1">IF(AH$10="","",'1_INGRESOS'!AH12)</f>
        <v>21624.277589105921</v>
      </c>
      <c r="AI12" s="158">
        <f ca="1">IF(AI$10="","",'1_INGRESOS'!AI12)</f>
        <v>22576.593453452428</v>
      </c>
      <c r="AJ12" s="158">
        <f ca="1">IF(AJ$10="","",'1_INGRESOS'!AJ12)</f>
        <v>23012.851350315417</v>
      </c>
      <c r="AK12" s="158">
        <f ca="1">IF(AK$10="","",'1_INGRESOS'!AK12)</f>
        <v>23755.003382750197</v>
      </c>
      <c r="AL12" s="158">
        <f ca="1">IF(AL$10="","",'1_INGRESOS'!AL12)</f>
        <v>23803.993324816198</v>
      </c>
      <c r="AM12" s="158">
        <f ca="1">IF(AM$10="","",'1_INGRESOS'!AM12)</f>
        <v>23858.232189246417</v>
      </c>
      <c r="AN12" s="158">
        <f ca="1">IF(AN$10="","",'1_INGRESOS'!AN12)</f>
        <v>23910.721412888568</v>
      </c>
      <c r="AO12" s="158">
        <f ca="1">IF(AO$10="","",'1_INGRESOS'!AO12)</f>
        <v>23964.960277318791</v>
      </c>
      <c r="AP12" s="158">
        <f ca="1">IF(AP$10="","",'1_INGRESOS'!AP12)</f>
        <v>24017.449500960945</v>
      </c>
      <c r="AQ12" s="158">
        <f ca="1">IF(AQ$10="","",'1_INGRESOS'!AQ12)</f>
        <v>24071.688365391165</v>
      </c>
      <c r="AR12" s="158">
        <f ca="1">IF(AR$10="","",'1_INGRESOS'!AR12)</f>
        <v>24125.927229821384</v>
      </c>
      <c r="AS12" s="158">
        <f ca="1">IF(AS$10="","",'1_INGRESOS'!AS12)</f>
        <v>24178.416453463535</v>
      </c>
      <c r="AT12" s="158">
        <f ca="1">IF(AT$10="","",'1_INGRESOS'!AT12)</f>
        <v>24232.655317893754</v>
      </c>
      <c r="AU12" s="158">
        <f ca="1">IF(AU$10="","",'1_INGRESOS'!AU12)</f>
        <v>24285.144541535901</v>
      </c>
      <c r="AV12" s="158">
        <f ca="1">IF(AV$10="","",'1_INGRESOS'!AV12)</f>
        <v>24339.383405966124</v>
      </c>
      <c r="AW12" s="158">
        <f ca="1">IF(AW$10="","",'1_INGRESOS'!AW12)</f>
        <v>25066.837938626133</v>
      </c>
      <c r="AX12" s="158">
        <f ca="1">IF(AX$10="","",'1_INGRESOS'!AX12)</f>
        <v>25118.597295183346</v>
      </c>
      <c r="AY12" s="158">
        <f ca="1">IF(AY$10="","",'1_INGRESOS'!AY12)</f>
        <v>25175.90229708597</v>
      </c>
      <c r="AZ12" s="158">
        <f ca="1">IF(AZ$10="","",'1_INGRESOS'!AZ12)</f>
        <v>25231.358750540123</v>
      </c>
      <c r="BA12" s="158">
        <f ca="1">IF(BA$10="","",'1_INGRESOS'!BA12)</f>
        <v>25288.66375244275</v>
      </c>
      <c r="BB12" s="158">
        <f ca="1">IF(BB$10="","",'1_INGRESOS'!BB12)</f>
        <v>25344.120205896899</v>
      </c>
      <c r="BC12" s="158">
        <f ca="1">IF(BC$10="","",'1_INGRESOS'!BC12)</f>
        <v>25401.425207799526</v>
      </c>
      <c r="BD12" s="158">
        <f ca="1">IF(BD$10="","",'1_INGRESOS'!BD12)</f>
        <v>25458.730209702153</v>
      </c>
      <c r="BE12" s="158">
        <f ca="1">IF(BE$10="","",'1_INGRESOS'!BE12)</f>
        <v>25514.186663156303</v>
      </c>
      <c r="BF12" s="158">
        <f ca="1">IF(BF$10="","",'1_INGRESOS'!BF12)</f>
        <v>25571.491665058926</v>
      </c>
      <c r="BG12" s="158">
        <f ca="1">IF(BG$10="","",'1_INGRESOS'!BG12)</f>
        <v>25626.948118513079</v>
      </c>
      <c r="BH12" s="158">
        <f ca="1">IF(BH$10="","",'1_INGRESOS'!BH12)</f>
        <v>25684.253120415706</v>
      </c>
      <c r="BI12" s="158">
        <f ca="1">IF(BI$10="","",'1_INGRESOS'!BI12)</f>
        <v>26452.518845907514</v>
      </c>
      <c r="BJ12" s="158">
        <f ca="1">IF(BJ$10="","",'1_INGRESOS'!BJ12)</f>
        <v>26507.205282723768</v>
      </c>
      <c r="BK12" s="158">
        <f ca="1">IF(BK$10="","",'1_INGRESOS'!BK12)</f>
        <v>26567.750980627472</v>
      </c>
      <c r="BL12" s="158">
        <f ca="1">IF(BL$10="","",'1_INGRESOS'!BL12)</f>
        <v>26626.343591502024</v>
      </c>
      <c r="BM12" s="158">
        <f ca="1">IF(BM$10="","",'1_INGRESOS'!BM12)</f>
        <v>26686.889289405724</v>
      </c>
      <c r="BN12" s="158">
        <f ca="1">IF(BN$10="","",'1_INGRESOS'!BN12)</f>
        <v>26745.48190028028</v>
      </c>
      <c r="BO12" s="158">
        <f ca="1">IF(BO$10="","",'1_INGRESOS'!BO12)</f>
        <v>26806.02759818398</v>
      </c>
      <c r="BP12" s="158">
        <f ca="1">IF(BP$10="","",'1_INGRESOS'!BP12)</f>
        <v>26866.573296087681</v>
      </c>
      <c r="BQ12" s="158">
        <f ca="1">IF(BQ$10="","",'1_INGRESOS'!BQ12)</f>
        <v>26925.165906962236</v>
      </c>
      <c r="BR12" s="158">
        <f ca="1">IF(BR$10="","",'1_INGRESOS'!BR12)</f>
        <v>26985.711604865934</v>
      </c>
      <c r="BS12" s="158">
        <f ca="1">IF(BS$10="","",'1_INGRESOS'!BS12)</f>
        <v>27044.304215740489</v>
      </c>
      <c r="BT12" s="158">
        <f ca="1">IF(BT$10="","",'1_INGRESOS'!BT12)</f>
        <v>27104.849913644193</v>
      </c>
      <c r="BU12" s="158">
        <f ca="1">IF(BU$10="","",'1_INGRESOS'!BU12)</f>
        <v>27916.233699581317</v>
      </c>
      <c r="BV12" s="158">
        <f ca="1">IF(BV$10="","",'1_INGRESOS'!BV12)</f>
        <v>27974.013917415432</v>
      </c>
      <c r="BW12" s="158">
        <f ca="1">IF(BW$10="","",'1_INGRESOS'!BW12)</f>
        <v>28037.984872874622</v>
      </c>
      <c r="BX12" s="158">
        <f ca="1">IF(BX$10="","",'1_INGRESOS'!BX12)</f>
        <v>28099.892249125456</v>
      </c>
      <c r="BY12" s="158">
        <f ca="1">IF(BY$10="","",'1_INGRESOS'!BY12)</f>
        <v>28163.863204584646</v>
      </c>
      <c r="BZ12" s="158">
        <f ca="1">IF(BZ$10="","",'1_INGRESOS'!BZ12)</f>
        <v>28225.77058083548</v>
      </c>
      <c r="CA12" s="158">
        <f ca="1">IF(CA$10="","",'1_INGRESOS'!CA12)</f>
        <v>28289.741536294678</v>
      </c>
      <c r="CB12" s="158">
        <f ca="1">IF(CB$10="","",'1_INGRESOS'!CB12)</f>
        <v>28353.712491753868</v>
      </c>
      <c r="CC12" s="158">
        <f ca="1">IF(CC$10="","",'1_INGRESOS'!CC12)</f>
        <v>28415.619868004702</v>
      </c>
      <c r="CD12" s="158">
        <f ca="1">IF(CD$10="","",'1_INGRESOS'!CD12)</f>
        <v>28479.590823463892</v>
      </c>
      <c r="CE12" s="158">
        <f ca="1">IF(CE$10="","",'1_INGRESOS'!CE12)</f>
        <v>28541.498199714726</v>
      </c>
      <c r="CF12" s="158">
        <f ca="1">IF(CF$10="","",'1_INGRESOS'!CF12)</f>
        <v>28605.469155173916</v>
      </c>
      <c r="CK12" s="158">
        <f t="shared" ref="CK12:CP13" ca="1" si="15">IF(OR(CK$9="",CK$10=""),"",SUM(OFFSET($CR12,0,CK$4-1,1,CK$5-CK$4+1)))</f>
        <v>127336.39013</v>
      </c>
      <c r="CL12" s="158">
        <f t="shared" ca="1" si="15"/>
        <v>140576.47750699532</v>
      </c>
      <c r="CM12" s="158">
        <f t="shared" ca="1" si="15"/>
        <v>160393.56194508061</v>
      </c>
      <c r="CN12" s="158">
        <f t="shared" ca="1" si="15"/>
        <v>168092.06869333427</v>
      </c>
      <c r="CO12" s="158">
        <f t="shared" ca="1" si="15"/>
        <v>176232.13049806055</v>
      </c>
      <c r="CP12" s="158">
        <f t="shared" ca="1" si="15"/>
        <v>184839.22289522673</v>
      </c>
      <c r="CQ12" s="328"/>
      <c r="CR12" s="158">
        <f ca="1">IF(CR$10="","",'1_INGRESOS'!CR12)</f>
        <v>8550</v>
      </c>
      <c r="CS12" s="158">
        <f ca="1">IF(CS$10="","",'1_INGRESOS'!CS12)</f>
        <v>8550</v>
      </c>
      <c r="CT12" s="158">
        <f ca="1">IF(CT$10="","",'1_INGRESOS'!CT12)</f>
        <v>8200</v>
      </c>
      <c r="CU12" s="158">
        <f ca="1">IF(CU$10="","",'1_INGRESOS'!CU12)</f>
        <v>10476.82193</v>
      </c>
      <c r="CV12" s="158">
        <f ca="1">IF(CV$10="","",'1_INGRESOS'!CV12)</f>
        <v>10499.442949999999</v>
      </c>
      <c r="CW12" s="158">
        <f ca="1">IF(CW$10="","",'1_INGRESOS'!CW12)</f>
        <v>10562.792030000001</v>
      </c>
      <c r="CX12" s="158">
        <f ca="1">IF(CX$10="","",'1_INGRESOS'!CX12)</f>
        <v>10567.699819999996</v>
      </c>
      <c r="CY12" s="158">
        <f ca="1">IF(CY$10="","",'1_INGRESOS'!CY12)</f>
        <v>10633.624940000005</v>
      </c>
      <c r="CZ12" s="158">
        <f ca="1">IF(CZ$10="","",'1_INGRESOS'!CZ12)</f>
        <v>11700.173210000001</v>
      </c>
      <c r="DA12" s="158">
        <f ca="1">IF(DA$10="","",'1_INGRESOS'!DA12)</f>
        <v>14645.501850000002</v>
      </c>
      <c r="DB12" s="158">
        <f ca="1">IF(DB$10="","",'1_INGRESOS'!DB12)</f>
        <v>11475.166700000003</v>
      </c>
      <c r="DC12" s="158">
        <f ca="1">IF(DC$10="","",'1_INGRESOS'!DC12)</f>
        <v>11475.166699999989</v>
      </c>
      <c r="DD12" s="158">
        <f ca="1">IF(DD$10="","",'1_INGRESOS'!DD12)</f>
        <v>8550</v>
      </c>
      <c r="DE12" s="158">
        <f ca="1">IF(DE$10="","",'1_INGRESOS'!DE12)</f>
        <v>8550</v>
      </c>
      <c r="DF12" s="158">
        <f ca="1">IF(DF$10="","",'1_INGRESOS'!DF12)</f>
        <v>8800</v>
      </c>
      <c r="DG12" s="158">
        <f ca="1">IF(DG$10="","",'1_INGRESOS'!DG12)</f>
        <v>11712.209165000535</v>
      </c>
      <c r="DH12" s="158">
        <f ca="1">IF(DH$10="","",'1_INGRESOS'!DH12)</f>
        <v>11966.256462735068</v>
      </c>
      <c r="DI12" s="158">
        <f ca="1">IF(DI$10="","",'1_INGRESOS'!DI12)</f>
        <v>12225.27193732771</v>
      </c>
      <c r="DJ12" s="158">
        <f ca="1">IF(DJ$10="","",'1_INGRESOS'!DJ12)</f>
        <v>12482.631352967648</v>
      </c>
      <c r="DK12" s="158">
        <f ca="1">IF(DK$10="","",'1_INGRESOS'!DK12)</f>
        <v>12741.646827560293</v>
      </c>
      <c r="DL12" s="158">
        <f ca="1">IF(DL$10="","",'1_INGRESOS'!DL12)</f>
        <v>12999.006243200232</v>
      </c>
      <c r="DM12" s="158">
        <f ca="1">IF(DM$10="","",'1_INGRESOS'!DM12)</f>
        <v>13258.021717792873</v>
      </c>
      <c r="DN12" s="158">
        <f ca="1">IF(DN$10="","",'1_INGRESOS'!DN12)</f>
        <v>13517.037192385516</v>
      </c>
      <c r="DO12" s="158">
        <f ca="1">IF(DO$10="","",'1_INGRESOS'!DO12)</f>
        <v>13774.396608025454</v>
      </c>
      <c r="DP12" s="158">
        <f ca="1">IF(DP$10="","",'1_INGRESOS'!DP12)</f>
        <v>8550</v>
      </c>
      <c r="DQ12" s="158">
        <f ca="1">IF(DQ$10="","",'1_INGRESOS'!DQ12)</f>
        <v>8550</v>
      </c>
      <c r="DR12" s="158">
        <f ca="1">IF(DR$10="","",'1_INGRESOS'!DR12)</f>
        <v>11227.37056882353</v>
      </c>
      <c r="DS12" s="158">
        <f ca="1">IF(DS$10="","",'1_INGRESOS'!DS12)</f>
        <v>14463.869964927961</v>
      </c>
      <c r="DT12" s="158">
        <f ca="1">IF(DT$10="","",'1_INGRESOS'!DT12)</f>
        <v>14512.859906993965</v>
      </c>
      <c r="DU12" s="158">
        <f ca="1">IF(DU$10="","",'1_INGRESOS'!DU12)</f>
        <v>14567.098771424184</v>
      </c>
      <c r="DV12" s="158">
        <f ca="1">IF(DV$10="","",'1_INGRESOS'!DV12)</f>
        <v>14619.587995066333</v>
      </c>
      <c r="DW12" s="158">
        <f ca="1">IF(DW$10="","",'1_INGRESOS'!DW12)</f>
        <v>14673.826859496556</v>
      </c>
      <c r="DX12" s="158">
        <f ca="1">IF(DX$10="","",'1_INGRESOS'!DX12)</f>
        <v>14726.316083138709</v>
      </c>
      <c r="DY12" s="158">
        <f ca="1">IF(DY$10="","",'1_INGRESOS'!DY12)</f>
        <v>14780.554947568928</v>
      </c>
      <c r="DZ12" s="158">
        <f ca="1">IF(DZ$10="","",'1_INGRESOS'!DZ12)</f>
        <v>14834.793811999149</v>
      </c>
      <c r="EA12" s="158">
        <f ca="1">IF(EA$10="","",'1_INGRESOS'!EA12)</f>
        <v>14887.283035641298</v>
      </c>
      <c r="EB12" s="158">
        <f ca="1">IF(EB$10="","",'1_INGRESOS'!EB12)</f>
        <v>8550</v>
      </c>
      <c r="EC12" s="158">
        <f ca="1">IF(EC$10="","",'1_INGRESOS'!EC12)</f>
        <v>8550</v>
      </c>
      <c r="ED12" s="158">
        <f ca="1">IF(ED$10="","",'1_INGRESOS'!ED12)</f>
        <v>11409.012802952942</v>
      </c>
      <c r="EE12" s="158">
        <f ca="1">IF(EE$10="","",'1_INGRESOS'!EE12)</f>
        <v>15287.197224175925</v>
      </c>
      <c r="EF12" s="158">
        <f ca="1">IF(EF$10="","",'1_INGRESOS'!EF12)</f>
        <v>15338.956580733136</v>
      </c>
      <c r="EG12" s="158">
        <f ca="1">IF(EG$10="","",'1_INGRESOS'!EG12)</f>
        <v>15396.261582635761</v>
      </c>
      <c r="EH12" s="158">
        <f ca="1">IF(EH$10="","",'1_INGRESOS'!EH12)</f>
        <v>15451.718036089913</v>
      </c>
      <c r="EI12" s="158">
        <f ca="1">IF(EI$10="","",'1_INGRESOS'!EI12)</f>
        <v>15509.02303799254</v>
      </c>
      <c r="EJ12" s="158">
        <f ca="1">IF(EJ$10="","",'1_INGRESOS'!EJ12)</f>
        <v>15564.479491446691</v>
      </c>
      <c r="EK12" s="158">
        <f ca="1">IF(EK$10="","",'1_INGRESOS'!EK12)</f>
        <v>15621.784493349316</v>
      </c>
      <c r="EL12" s="158">
        <f ca="1">IF(EL$10="","",'1_INGRESOS'!EL12)</f>
        <v>15679.089495251943</v>
      </c>
      <c r="EM12" s="158">
        <f ca="1">IF(EM$10="","",'1_INGRESOS'!EM12)</f>
        <v>15734.545948706093</v>
      </c>
      <c r="EN12" s="158">
        <f ca="1">IF(EN$10="","",'1_INGRESOS'!EN12)</f>
        <v>8550</v>
      </c>
      <c r="EO12" s="158">
        <f ca="1">IF(EO$10="","",'1_INGRESOS'!EO12)</f>
        <v>8550</v>
      </c>
      <c r="EP12" s="158">
        <f ca="1">IF(EP$10="","",'1_INGRESOS'!EP12)</f>
        <v>11601.553571130118</v>
      </c>
      <c r="EQ12" s="158">
        <f ca="1">IF(EQ$10="","",'1_INGRESOS'!EQ12)</f>
        <v>16157.698872046376</v>
      </c>
      <c r="ER12" s="158">
        <f ca="1">IF(ER$10="","",'1_INGRESOS'!ER12)</f>
        <v>16212.385308862627</v>
      </c>
      <c r="ES12" s="158">
        <f ca="1">IF(ES$10="","",'1_INGRESOS'!ES12)</f>
        <v>16272.931006766332</v>
      </c>
      <c r="ET12" s="158">
        <f ca="1">IF(ET$10="","",'1_INGRESOS'!ET12)</f>
        <v>16331.523617640882</v>
      </c>
      <c r="EU12" s="158">
        <f ca="1">IF(EU$10="","",'1_INGRESOS'!EU12)</f>
        <v>16392.069315544584</v>
      </c>
      <c r="EV12" s="158">
        <f ca="1">IF(EV$10="","",'1_INGRESOS'!EV12)</f>
        <v>16450.661926419139</v>
      </c>
      <c r="EW12" s="158">
        <f ca="1">IF(EW$10="","",'1_INGRESOS'!EW12)</f>
        <v>16511.20762432284</v>
      </c>
      <c r="EX12" s="158">
        <f ca="1">IF(EX$10="","",'1_INGRESOS'!EX12)</f>
        <v>16571.753322226541</v>
      </c>
      <c r="EY12" s="158">
        <f ca="1">IF(EY$10="","",'1_INGRESOS'!EY12)</f>
        <v>16630.345933101096</v>
      </c>
      <c r="EZ12" s="158">
        <f ca="1">IF(EZ$10="","",'1_INGRESOS'!EZ12)</f>
        <v>8550</v>
      </c>
      <c r="FA12" s="158">
        <f ca="1">IF(FA$10="","",'1_INGRESOS'!FA12)</f>
        <v>8550</v>
      </c>
      <c r="FB12" s="158">
        <f ca="1">IF(FB$10="","",'1_INGRESOS'!FB12)</f>
        <v>11805.646785397927</v>
      </c>
      <c r="FC12" s="158">
        <f ca="1">IF(FC$10="","",'1_INGRESOS'!FC12)</f>
        <v>17078.09410951005</v>
      </c>
      <c r="FD12" s="158">
        <f ca="1">IF(FD$10="","",'1_INGRESOS'!FD12)</f>
        <v>17135.874327344161</v>
      </c>
      <c r="FE12" s="158">
        <f ca="1">IF(FE$10="","",'1_INGRESOS'!FE12)</f>
        <v>17199.845282803355</v>
      </c>
      <c r="FF12" s="158">
        <f ca="1">IF(FF$10="","",'1_INGRESOS'!FF12)</f>
        <v>17261.752659054186</v>
      </c>
      <c r="FG12" s="158">
        <f ca="1">IF(FG$10="","",'1_INGRESOS'!FG12)</f>
        <v>17325.723614513379</v>
      </c>
      <c r="FH12" s="158">
        <f ca="1">IF(FH$10="","",'1_INGRESOS'!FH12)</f>
        <v>17387.63099076421</v>
      </c>
      <c r="FI12" s="158">
        <f ca="1">IF(FI$10="","",'1_INGRESOS'!FI12)</f>
        <v>17451.601946223407</v>
      </c>
      <c r="FJ12" s="158">
        <f ca="1">IF(FJ$10="","",'1_INGRESOS'!FJ12)</f>
        <v>17515.572901682601</v>
      </c>
      <c r="FK12" s="158">
        <f ca="1">IF(FK$10="","",'1_INGRESOS'!FK12)</f>
        <v>17577.480277933431</v>
      </c>
    </row>
    <row r="13" spans="1:168" ht="15" customHeight="1">
      <c r="C13" s="161" t="s">
        <v>153</v>
      </c>
      <c r="F13" s="157">
        <f t="shared" ca="1" si="14"/>
        <v>0</v>
      </c>
      <c r="G13" s="157">
        <f t="shared" ca="1" si="14"/>
        <v>0</v>
      </c>
      <c r="H13" s="157">
        <f t="shared" ca="1" si="14"/>
        <v>0</v>
      </c>
      <c r="I13" s="157">
        <f t="shared" ca="1" si="14"/>
        <v>0</v>
      </c>
      <c r="J13" s="157">
        <f t="shared" ca="1" si="14"/>
        <v>0</v>
      </c>
      <c r="K13" s="157">
        <f t="shared" ca="1" si="14"/>
        <v>0</v>
      </c>
      <c r="M13" s="158">
        <f ca="1">IF(M$10="","",'1_INGRESOS'!M13)</f>
        <v>0</v>
      </c>
      <c r="N13" s="158">
        <f ca="1">IF(N$10="","",'1_INGRESOS'!N13)</f>
        <v>0</v>
      </c>
      <c r="O13" s="158">
        <f ca="1">IF(O$10="","",'1_INGRESOS'!O13)</f>
        <v>0</v>
      </c>
      <c r="P13" s="158">
        <f ca="1">IF(P$10="","",'1_INGRESOS'!P13)</f>
        <v>0</v>
      </c>
      <c r="Q13" s="158">
        <f ca="1">IF(Q$10="","",'1_INGRESOS'!Q13)</f>
        <v>0</v>
      </c>
      <c r="R13" s="158">
        <f ca="1">IF(R$10="","",'1_INGRESOS'!R13)</f>
        <v>0</v>
      </c>
      <c r="S13" s="158">
        <f ca="1">IF(S$10="","",'1_INGRESOS'!S13)</f>
        <v>0</v>
      </c>
      <c r="T13" s="158">
        <f ca="1">IF(T$10="","",'1_INGRESOS'!T13)</f>
        <v>0</v>
      </c>
      <c r="U13" s="158">
        <f ca="1">IF(U$10="","",'1_INGRESOS'!U13)</f>
        <v>0</v>
      </c>
      <c r="V13" s="158">
        <f ca="1">IF(V$10="","",'1_INGRESOS'!V13)</f>
        <v>0</v>
      </c>
      <c r="W13" s="158">
        <f ca="1">IF(W$10="","",'1_INGRESOS'!W13)</f>
        <v>0</v>
      </c>
      <c r="X13" s="158">
        <f ca="1">IF(X$10="","",'1_INGRESOS'!X13)</f>
        <v>0</v>
      </c>
      <c r="Y13" s="158">
        <f ca="1">IF(Y$10="","",'1_INGRESOS'!Y13)</f>
        <v>0</v>
      </c>
      <c r="Z13" s="158">
        <f ca="1">IF(Z$10="","",'1_INGRESOS'!Z13)</f>
        <v>0</v>
      </c>
      <c r="AA13" s="158">
        <f ca="1">IF(AA$10="","",'1_INGRESOS'!AA13)</f>
        <v>0</v>
      </c>
      <c r="AB13" s="158">
        <f ca="1">IF(AB$10="","",'1_INGRESOS'!AB13)</f>
        <v>0</v>
      </c>
      <c r="AC13" s="158">
        <f ca="1">IF(AC$10="","",'1_INGRESOS'!AC13)</f>
        <v>0</v>
      </c>
      <c r="AD13" s="158">
        <f ca="1">IF(AD$10="","",'1_INGRESOS'!AD13)</f>
        <v>0</v>
      </c>
      <c r="AE13" s="158">
        <f ca="1">IF(AE$10="","",'1_INGRESOS'!AE13)</f>
        <v>0</v>
      </c>
      <c r="AF13" s="158">
        <f ca="1">IF(AF$10="","",'1_INGRESOS'!AF13)</f>
        <v>0</v>
      </c>
      <c r="AG13" s="158">
        <f ca="1">IF(AG$10="","",'1_INGRESOS'!AG13)</f>
        <v>0</v>
      </c>
      <c r="AH13" s="158">
        <f ca="1">IF(AH$10="","",'1_INGRESOS'!AH13)</f>
        <v>0</v>
      </c>
      <c r="AI13" s="158">
        <f ca="1">IF(AI$10="","",'1_INGRESOS'!AI13)</f>
        <v>0</v>
      </c>
      <c r="AJ13" s="158">
        <f ca="1">IF(AJ$10="","",'1_INGRESOS'!AJ13)</f>
        <v>0</v>
      </c>
      <c r="AK13" s="158">
        <f ca="1">IF(AK$10="","",'1_INGRESOS'!AK13)</f>
        <v>0</v>
      </c>
      <c r="AL13" s="158">
        <f ca="1">IF(AL$10="","",'1_INGRESOS'!AL13)</f>
        <v>0</v>
      </c>
      <c r="AM13" s="158">
        <f ca="1">IF(AM$10="","",'1_INGRESOS'!AM13)</f>
        <v>0</v>
      </c>
      <c r="AN13" s="158">
        <f ca="1">IF(AN$10="","",'1_INGRESOS'!AN13)</f>
        <v>0</v>
      </c>
      <c r="AO13" s="158">
        <f ca="1">IF(AO$10="","",'1_INGRESOS'!AO13)</f>
        <v>0</v>
      </c>
      <c r="AP13" s="158">
        <f ca="1">IF(AP$10="","",'1_INGRESOS'!AP13)</f>
        <v>0</v>
      </c>
      <c r="AQ13" s="158">
        <f ca="1">IF(AQ$10="","",'1_INGRESOS'!AQ13)</f>
        <v>0</v>
      </c>
      <c r="AR13" s="158">
        <f ca="1">IF(AR$10="","",'1_INGRESOS'!AR13)</f>
        <v>0</v>
      </c>
      <c r="AS13" s="158">
        <f ca="1">IF(AS$10="","",'1_INGRESOS'!AS13)</f>
        <v>0</v>
      </c>
      <c r="AT13" s="158">
        <f ca="1">IF(AT$10="","",'1_INGRESOS'!AT13)</f>
        <v>0</v>
      </c>
      <c r="AU13" s="158">
        <f ca="1">IF(AU$10="","",'1_INGRESOS'!AU13)</f>
        <v>0</v>
      </c>
      <c r="AV13" s="158">
        <f ca="1">IF(AV$10="","",'1_INGRESOS'!AV13)</f>
        <v>0</v>
      </c>
      <c r="AW13" s="158">
        <f ca="1">IF(AW$10="","",'1_INGRESOS'!AW13)</f>
        <v>0</v>
      </c>
      <c r="AX13" s="158">
        <f ca="1">IF(AX$10="","",'1_INGRESOS'!AX13)</f>
        <v>0</v>
      </c>
      <c r="AY13" s="158">
        <f ca="1">IF(AY$10="","",'1_INGRESOS'!AY13)</f>
        <v>0</v>
      </c>
      <c r="AZ13" s="158">
        <f ca="1">IF(AZ$10="","",'1_INGRESOS'!AZ13)</f>
        <v>0</v>
      </c>
      <c r="BA13" s="158">
        <f ca="1">IF(BA$10="","",'1_INGRESOS'!BA13)</f>
        <v>0</v>
      </c>
      <c r="BB13" s="158">
        <f ca="1">IF(BB$10="","",'1_INGRESOS'!BB13)</f>
        <v>0</v>
      </c>
      <c r="BC13" s="158">
        <f ca="1">IF(BC$10="","",'1_INGRESOS'!BC13)</f>
        <v>0</v>
      </c>
      <c r="BD13" s="158">
        <f ca="1">IF(BD$10="","",'1_INGRESOS'!BD13)</f>
        <v>0</v>
      </c>
      <c r="BE13" s="158">
        <f ca="1">IF(BE$10="","",'1_INGRESOS'!BE13)</f>
        <v>0</v>
      </c>
      <c r="BF13" s="158">
        <f ca="1">IF(BF$10="","",'1_INGRESOS'!BF13)</f>
        <v>0</v>
      </c>
      <c r="BG13" s="158">
        <f ca="1">IF(BG$10="","",'1_INGRESOS'!BG13)</f>
        <v>0</v>
      </c>
      <c r="BH13" s="158">
        <f ca="1">IF(BH$10="","",'1_INGRESOS'!BH13)</f>
        <v>0</v>
      </c>
      <c r="BI13" s="158">
        <f ca="1">IF(BI$10="","",'1_INGRESOS'!BI13)</f>
        <v>0</v>
      </c>
      <c r="BJ13" s="158">
        <f ca="1">IF(BJ$10="","",'1_INGRESOS'!BJ13)</f>
        <v>0</v>
      </c>
      <c r="BK13" s="158">
        <f ca="1">IF(BK$10="","",'1_INGRESOS'!BK13)</f>
        <v>0</v>
      </c>
      <c r="BL13" s="158">
        <f ca="1">IF(BL$10="","",'1_INGRESOS'!BL13)</f>
        <v>0</v>
      </c>
      <c r="BM13" s="158">
        <f ca="1">IF(BM$10="","",'1_INGRESOS'!BM13)</f>
        <v>0</v>
      </c>
      <c r="BN13" s="158">
        <f ca="1">IF(BN$10="","",'1_INGRESOS'!BN13)</f>
        <v>0</v>
      </c>
      <c r="BO13" s="158">
        <f ca="1">IF(BO$10="","",'1_INGRESOS'!BO13)</f>
        <v>0</v>
      </c>
      <c r="BP13" s="158">
        <f ca="1">IF(BP$10="","",'1_INGRESOS'!BP13)</f>
        <v>0</v>
      </c>
      <c r="BQ13" s="158">
        <f ca="1">IF(BQ$10="","",'1_INGRESOS'!BQ13)</f>
        <v>0</v>
      </c>
      <c r="BR13" s="158">
        <f ca="1">IF(BR$10="","",'1_INGRESOS'!BR13)</f>
        <v>0</v>
      </c>
      <c r="BS13" s="158">
        <f ca="1">IF(BS$10="","",'1_INGRESOS'!BS13)</f>
        <v>0</v>
      </c>
      <c r="BT13" s="158">
        <f ca="1">IF(BT$10="","",'1_INGRESOS'!BT13)</f>
        <v>0</v>
      </c>
      <c r="BU13" s="158">
        <f ca="1">IF(BU$10="","",'1_INGRESOS'!BU13)</f>
        <v>0</v>
      </c>
      <c r="BV13" s="158">
        <f ca="1">IF(BV$10="","",'1_INGRESOS'!BV13)</f>
        <v>0</v>
      </c>
      <c r="BW13" s="158">
        <f ca="1">IF(BW$10="","",'1_INGRESOS'!BW13)</f>
        <v>0</v>
      </c>
      <c r="BX13" s="158">
        <f ca="1">IF(BX$10="","",'1_INGRESOS'!BX13)</f>
        <v>0</v>
      </c>
      <c r="BY13" s="158">
        <f ca="1">IF(BY$10="","",'1_INGRESOS'!BY13)</f>
        <v>0</v>
      </c>
      <c r="BZ13" s="158">
        <f ca="1">IF(BZ$10="","",'1_INGRESOS'!BZ13)</f>
        <v>0</v>
      </c>
      <c r="CA13" s="158">
        <f ca="1">IF(CA$10="","",'1_INGRESOS'!CA13)</f>
        <v>0</v>
      </c>
      <c r="CB13" s="158">
        <f ca="1">IF(CB$10="","",'1_INGRESOS'!CB13)</f>
        <v>0</v>
      </c>
      <c r="CC13" s="158">
        <f ca="1">IF(CC$10="","",'1_INGRESOS'!CC13)</f>
        <v>0</v>
      </c>
      <c r="CD13" s="158">
        <f ca="1">IF(CD$10="","",'1_INGRESOS'!CD13)</f>
        <v>0</v>
      </c>
      <c r="CE13" s="158">
        <f ca="1">IF(CE$10="","",'1_INGRESOS'!CE13)</f>
        <v>0</v>
      </c>
      <c r="CF13" s="158">
        <f ca="1">IF(CF$10="","",'1_INGRESOS'!CF13)</f>
        <v>0</v>
      </c>
      <c r="CK13" s="158">
        <f t="shared" ca="1" si="15"/>
        <v>0</v>
      </c>
      <c r="CL13" s="158">
        <f t="shared" ca="1" si="15"/>
        <v>0</v>
      </c>
      <c r="CM13" s="158">
        <f t="shared" ca="1" si="15"/>
        <v>0</v>
      </c>
      <c r="CN13" s="158">
        <f t="shared" ca="1" si="15"/>
        <v>0</v>
      </c>
      <c r="CO13" s="158">
        <f t="shared" ca="1" si="15"/>
        <v>0</v>
      </c>
      <c r="CP13" s="158">
        <f t="shared" ca="1" si="15"/>
        <v>0</v>
      </c>
      <c r="CR13" s="158">
        <f ca="1">IF(CR$10="","",'1_INGRESOS'!CR13)</f>
        <v>0</v>
      </c>
      <c r="CS13" s="158">
        <f ca="1">IF(CS$10="","",'1_INGRESOS'!CS13)</f>
        <v>0</v>
      </c>
      <c r="CT13" s="158">
        <f ca="1">IF(CT$10="","",'1_INGRESOS'!CT13)</f>
        <v>0</v>
      </c>
      <c r="CU13" s="158">
        <f ca="1">IF(CU$10="","",'1_INGRESOS'!CU13)</f>
        <v>0</v>
      </c>
      <c r="CV13" s="158">
        <f ca="1">IF(CV$10="","",'1_INGRESOS'!CV13)</f>
        <v>0</v>
      </c>
      <c r="CW13" s="158">
        <f ca="1">IF(CW$10="","",'1_INGRESOS'!CW13)</f>
        <v>0</v>
      </c>
      <c r="CX13" s="158">
        <f ca="1">IF(CX$10="","",'1_INGRESOS'!CX13)</f>
        <v>0</v>
      </c>
      <c r="CY13" s="158">
        <f ca="1">IF(CY$10="","",'1_INGRESOS'!CY13)</f>
        <v>0</v>
      </c>
      <c r="CZ13" s="158">
        <f ca="1">IF(CZ$10="","",'1_INGRESOS'!CZ13)</f>
        <v>0</v>
      </c>
      <c r="DA13" s="158">
        <f ca="1">IF(DA$10="","",'1_INGRESOS'!DA13)</f>
        <v>0</v>
      </c>
      <c r="DB13" s="158">
        <f ca="1">IF(DB$10="","",'1_INGRESOS'!DB13)</f>
        <v>0</v>
      </c>
      <c r="DC13" s="158">
        <f ca="1">IF(DC$10="","",'1_INGRESOS'!DC13)</f>
        <v>0</v>
      </c>
      <c r="DD13" s="158">
        <f ca="1">IF(DD$10="","",'1_INGRESOS'!DD13)</f>
        <v>0</v>
      </c>
      <c r="DE13" s="158">
        <f ca="1">IF(DE$10="","",'1_INGRESOS'!DE13)</f>
        <v>0</v>
      </c>
      <c r="DF13" s="158">
        <f ca="1">IF(DF$10="","",'1_INGRESOS'!DF13)</f>
        <v>0</v>
      </c>
      <c r="DG13" s="158">
        <f ca="1">IF(DG$10="","",'1_INGRESOS'!DG13)</f>
        <v>0</v>
      </c>
      <c r="DH13" s="158">
        <f ca="1">IF(DH$10="","",'1_INGRESOS'!DH13)</f>
        <v>0</v>
      </c>
      <c r="DI13" s="158">
        <f ca="1">IF(DI$10="","",'1_INGRESOS'!DI13)</f>
        <v>0</v>
      </c>
      <c r="DJ13" s="158">
        <f ca="1">IF(DJ$10="","",'1_INGRESOS'!DJ13)</f>
        <v>0</v>
      </c>
      <c r="DK13" s="158">
        <f ca="1">IF(DK$10="","",'1_INGRESOS'!DK13)</f>
        <v>0</v>
      </c>
      <c r="DL13" s="158">
        <f ca="1">IF(DL$10="","",'1_INGRESOS'!DL13)</f>
        <v>0</v>
      </c>
      <c r="DM13" s="158">
        <f ca="1">IF(DM$10="","",'1_INGRESOS'!DM13)</f>
        <v>0</v>
      </c>
      <c r="DN13" s="158">
        <f ca="1">IF(DN$10="","",'1_INGRESOS'!DN13)</f>
        <v>0</v>
      </c>
      <c r="DO13" s="158">
        <f ca="1">IF(DO$10="","",'1_INGRESOS'!DO13)</f>
        <v>0</v>
      </c>
      <c r="DP13" s="158">
        <f ca="1">IF(DP$10="","",'1_INGRESOS'!DP13)</f>
        <v>0</v>
      </c>
      <c r="DQ13" s="158">
        <f ca="1">IF(DQ$10="","",'1_INGRESOS'!DQ13)</f>
        <v>0</v>
      </c>
      <c r="DR13" s="158">
        <f ca="1">IF(DR$10="","",'1_INGRESOS'!DR13)</f>
        <v>0</v>
      </c>
      <c r="DS13" s="158">
        <f ca="1">IF(DS$10="","",'1_INGRESOS'!DS13)</f>
        <v>0</v>
      </c>
      <c r="DT13" s="158">
        <f ca="1">IF(DT$10="","",'1_INGRESOS'!DT13)</f>
        <v>0</v>
      </c>
      <c r="DU13" s="158">
        <f ca="1">IF(DU$10="","",'1_INGRESOS'!DU13)</f>
        <v>0</v>
      </c>
      <c r="DV13" s="158">
        <f ca="1">IF(DV$10="","",'1_INGRESOS'!DV13)</f>
        <v>0</v>
      </c>
      <c r="DW13" s="158">
        <f ca="1">IF(DW$10="","",'1_INGRESOS'!DW13)</f>
        <v>0</v>
      </c>
      <c r="DX13" s="158">
        <f ca="1">IF(DX$10="","",'1_INGRESOS'!DX13)</f>
        <v>0</v>
      </c>
      <c r="DY13" s="158">
        <f ca="1">IF(DY$10="","",'1_INGRESOS'!DY13)</f>
        <v>0</v>
      </c>
      <c r="DZ13" s="158">
        <f ca="1">IF(DZ$10="","",'1_INGRESOS'!DZ13)</f>
        <v>0</v>
      </c>
      <c r="EA13" s="158">
        <f ca="1">IF(EA$10="","",'1_INGRESOS'!EA13)</f>
        <v>0</v>
      </c>
      <c r="EB13" s="158">
        <f ca="1">IF(EB$10="","",'1_INGRESOS'!EB13)</f>
        <v>0</v>
      </c>
      <c r="EC13" s="158">
        <f ca="1">IF(EC$10="","",'1_INGRESOS'!EC13)</f>
        <v>0</v>
      </c>
      <c r="ED13" s="158">
        <f ca="1">IF(ED$10="","",'1_INGRESOS'!ED13)</f>
        <v>0</v>
      </c>
      <c r="EE13" s="158">
        <f ca="1">IF(EE$10="","",'1_INGRESOS'!EE13)</f>
        <v>0</v>
      </c>
      <c r="EF13" s="158">
        <f ca="1">IF(EF$10="","",'1_INGRESOS'!EF13)</f>
        <v>0</v>
      </c>
      <c r="EG13" s="158">
        <f ca="1">IF(EG$10="","",'1_INGRESOS'!EG13)</f>
        <v>0</v>
      </c>
      <c r="EH13" s="158">
        <f ca="1">IF(EH$10="","",'1_INGRESOS'!EH13)</f>
        <v>0</v>
      </c>
      <c r="EI13" s="158">
        <f ca="1">IF(EI$10="","",'1_INGRESOS'!EI13)</f>
        <v>0</v>
      </c>
      <c r="EJ13" s="158">
        <f ca="1">IF(EJ$10="","",'1_INGRESOS'!EJ13)</f>
        <v>0</v>
      </c>
      <c r="EK13" s="158">
        <f ca="1">IF(EK$10="","",'1_INGRESOS'!EK13)</f>
        <v>0</v>
      </c>
      <c r="EL13" s="158">
        <f ca="1">IF(EL$10="","",'1_INGRESOS'!EL13)</f>
        <v>0</v>
      </c>
      <c r="EM13" s="158">
        <f ca="1">IF(EM$10="","",'1_INGRESOS'!EM13)</f>
        <v>0</v>
      </c>
      <c r="EN13" s="158">
        <f ca="1">IF(EN$10="","",'1_INGRESOS'!EN13)</f>
        <v>0</v>
      </c>
      <c r="EO13" s="158">
        <f ca="1">IF(EO$10="","",'1_INGRESOS'!EO13)</f>
        <v>0</v>
      </c>
      <c r="EP13" s="158">
        <f ca="1">IF(EP$10="","",'1_INGRESOS'!EP13)</f>
        <v>0</v>
      </c>
      <c r="EQ13" s="158">
        <f ca="1">IF(EQ$10="","",'1_INGRESOS'!EQ13)</f>
        <v>0</v>
      </c>
      <c r="ER13" s="158">
        <f ca="1">IF(ER$10="","",'1_INGRESOS'!ER13)</f>
        <v>0</v>
      </c>
      <c r="ES13" s="158">
        <f ca="1">IF(ES$10="","",'1_INGRESOS'!ES13)</f>
        <v>0</v>
      </c>
      <c r="ET13" s="158">
        <f ca="1">IF(ET$10="","",'1_INGRESOS'!ET13)</f>
        <v>0</v>
      </c>
      <c r="EU13" s="158">
        <f ca="1">IF(EU$10="","",'1_INGRESOS'!EU13)</f>
        <v>0</v>
      </c>
      <c r="EV13" s="158">
        <f ca="1">IF(EV$10="","",'1_INGRESOS'!EV13)</f>
        <v>0</v>
      </c>
      <c r="EW13" s="158">
        <f ca="1">IF(EW$10="","",'1_INGRESOS'!EW13)</f>
        <v>0</v>
      </c>
      <c r="EX13" s="158">
        <f ca="1">IF(EX$10="","",'1_INGRESOS'!EX13)</f>
        <v>0</v>
      </c>
      <c r="EY13" s="158">
        <f ca="1">IF(EY$10="","",'1_INGRESOS'!EY13)</f>
        <v>0</v>
      </c>
      <c r="EZ13" s="158">
        <f ca="1">IF(EZ$10="","",'1_INGRESOS'!EZ13)</f>
        <v>0</v>
      </c>
      <c r="FA13" s="158">
        <f ca="1">IF(FA$10="","",'1_INGRESOS'!FA13)</f>
        <v>0</v>
      </c>
      <c r="FB13" s="158">
        <f ca="1">IF(FB$10="","",'1_INGRESOS'!FB13)</f>
        <v>0</v>
      </c>
      <c r="FC13" s="158">
        <f ca="1">IF(FC$10="","",'1_INGRESOS'!FC13)</f>
        <v>0</v>
      </c>
      <c r="FD13" s="158">
        <f ca="1">IF(FD$10="","",'1_INGRESOS'!FD13)</f>
        <v>0</v>
      </c>
      <c r="FE13" s="158">
        <f ca="1">IF(FE$10="","",'1_INGRESOS'!FE13)</f>
        <v>0</v>
      </c>
      <c r="FF13" s="158">
        <f ca="1">IF(FF$10="","",'1_INGRESOS'!FF13)</f>
        <v>0</v>
      </c>
      <c r="FG13" s="158">
        <f ca="1">IF(FG$10="","",'1_INGRESOS'!FG13)</f>
        <v>0</v>
      </c>
      <c r="FH13" s="158">
        <f ca="1">IF(FH$10="","",'1_INGRESOS'!FH13)</f>
        <v>0</v>
      </c>
      <c r="FI13" s="158">
        <f ca="1">IF(FI$10="","",'1_INGRESOS'!FI13)</f>
        <v>0</v>
      </c>
      <c r="FJ13" s="158">
        <f ca="1">IF(FJ$10="","",'1_INGRESOS'!FJ13)</f>
        <v>0</v>
      </c>
      <c r="FK13" s="158">
        <f ca="1">IF(FK$10="","",'1_INGRESOS'!FK13)</f>
        <v>0</v>
      </c>
    </row>
    <row r="14" spans="1:168" ht="15" customHeight="1">
      <c r="C14" s="162" t="s">
        <v>166</v>
      </c>
      <c r="D14" s="171"/>
      <c r="E14" s="171"/>
      <c r="F14" s="159">
        <f t="shared" ref="F14:K14" ca="1" si="16">IF(F$10="","",SUM(F12:F13))</f>
        <v>137635.11811000001</v>
      </c>
      <c r="G14" s="159">
        <f t="shared" ca="1" si="16"/>
        <v>216523.47569787019</v>
      </c>
      <c r="H14" s="159">
        <f t="shared" ca="1" si="16"/>
        <v>288543.57540205296</v>
      </c>
      <c r="I14" s="159">
        <f t="shared" ca="1" si="16"/>
        <v>304482.51522442093</v>
      </c>
      <c r="J14" s="159">
        <f t="shared" ca="1" si="16"/>
        <v>321318.82242593128</v>
      </c>
      <c r="K14" s="159">
        <f t="shared" ca="1" si="16"/>
        <v>339103.39059882268</v>
      </c>
      <c r="M14" s="159">
        <f t="shared" ref="M14:AR14" ca="1" si="17">IF(M$10="","",SUM(M12:M13))</f>
        <v>10476.82193</v>
      </c>
      <c r="N14" s="159">
        <f t="shared" ca="1" si="17"/>
        <v>10499.442949999999</v>
      </c>
      <c r="O14" s="159">
        <f t="shared" ca="1" si="17"/>
        <v>10562.792030000001</v>
      </c>
      <c r="P14" s="159">
        <f t="shared" ca="1" si="17"/>
        <v>10567.699819999996</v>
      </c>
      <c r="Q14" s="159">
        <f t="shared" ca="1" si="17"/>
        <v>10633.624940000005</v>
      </c>
      <c r="R14" s="159">
        <f t="shared" ca="1" si="17"/>
        <v>11700.173210000001</v>
      </c>
      <c r="S14" s="159">
        <f t="shared" ca="1" si="17"/>
        <v>14645.501850000002</v>
      </c>
      <c r="T14" s="159">
        <f t="shared" ca="1" si="17"/>
        <v>11475.166700000003</v>
      </c>
      <c r="U14" s="159">
        <f t="shared" ca="1" si="17"/>
        <v>11475.166699999989</v>
      </c>
      <c r="V14" s="159">
        <f t="shared" ca="1" si="17"/>
        <v>12326.727980000003</v>
      </c>
      <c r="W14" s="159">
        <f t="shared" ca="1" si="17"/>
        <v>11636</v>
      </c>
      <c r="X14" s="159">
        <f t="shared" ca="1" si="17"/>
        <v>11636</v>
      </c>
      <c r="Y14" s="159">
        <f t="shared" ca="1" si="17"/>
        <v>12819.51716549905</v>
      </c>
      <c r="Z14" s="159">
        <f t="shared" ca="1" si="17"/>
        <v>13491.51539305597</v>
      </c>
      <c r="AA14" s="159">
        <f t="shared" ca="1" si="17"/>
        <v>14472.486408156405</v>
      </c>
      <c r="AB14" s="159">
        <f t="shared" ca="1" si="17"/>
        <v>15504.617612909717</v>
      </c>
      <c r="AC14" s="159">
        <f t="shared" ca="1" si="17"/>
        <v>16538.404876615736</v>
      </c>
      <c r="AD14" s="159">
        <f t="shared" ca="1" si="17"/>
        <v>17570.536081369046</v>
      </c>
      <c r="AE14" s="159">
        <f t="shared" ca="1" si="17"/>
        <v>18604.323345075059</v>
      </c>
      <c r="AF14" s="159">
        <f t="shared" ca="1" si="17"/>
        <v>19638.110608781073</v>
      </c>
      <c r="AG14" s="159">
        <f t="shared" ca="1" si="17"/>
        <v>20670.241813534383</v>
      </c>
      <c r="AH14" s="159">
        <f t="shared" ca="1" si="17"/>
        <v>21624.277589105921</v>
      </c>
      <c r="AI14" s="159">
        <f t="shared" ca="1" si="17"/>
        <v>22576.593453452428</v>
      </c>
      <c r="AJ14" s="159">
        <f t="shared" ca="1" si="17"/>
        <v>23012.851350315417</v>
      </c>
      <c r="AK14" s="159">
        <f t="shared" ca="1" si="17"/>
        <v>23755.003382750197</v>
      </c>
      <c r="AL14" s="159">
        <f t="shared" ca="1" si="17"/>
        <v>23803.993324816198</v>
      </c>
      <c r="AM14" s="159">
        <f t="shared" ca="1" si="17"/>
        <v>23858.232189246417</v>
      </c>
      <c r="AN14" s="159">
        <f t="shared" ca="1" si="17"/>
        <v>23910.721412888568</v>
      </c>
      <c r="AO14" s="159">
        <f t="shared" ca="1" si="17"/>
        <v>23964.960277318791</v>
      </c>
      <c r="AP14" s="159">
        <f t="shared" ca="1" si="17"/>
        <v>24017.449500960945</v>
      </c>
      <c r="AQ14" s="159">
        <f t="shared" ca="1" si="17"/>
        <v>24071.688365391165</v>
      </c>
      <c r="AR14" s="159">
        <f t="shared" ca="1" si="17"/>
        <v>24125.927229821384</v>
      </c>
      <c r="AS14" s="159">
        <f t="shared" ref="AS14:BX14" ca="1" si="18">IF(AS$10="","",SUM(AS12:AS13))</f>
        <v>24178.416453463535</v>
      </c>
      <c r="AT14" s="159">
        <f t="shared" ca="1" si="18"/>
        <v>24232.655317893754</v>
      </c>
      <c r="AU14" s="159">
        <f t="shared" ca="1" si="18"/>
        <v>24285.144541535901</v>
      </c>
      <c r="AV14" s="159">
        <f t="shared" ca="1" si="18"/>
        <v>24339.383405966124</v>
      </c>
      <c r="AW14" s="159">
        <f t="shared" ca="1" si="18"/>
        <v>25066.837938626133</v>
      </c>
      <c r="AX14" s="159">
        <f t="shared" ca="1" si="18"/>
        <v>25118.597295183346</v>
      </c>
      <c r="AY14" s="159">
        <f t="shared" ca="1" si="18"/>
        <v>25175.90229708597</v>
      </c>
      <c r="AZ14" s="159">
        <f t="shared" ca="1" si="18"/>
        <v>25231.358750540123</v>
      </c>
      <c r="BA14" s="159">
        <f t="shared" ca="1" si="18"/>
        <v>25288.66375244275</v>
      </c>
      <c r="BB14" s="159">
        <f t="shared" ca="1" si="18"/>
        <v>25344.120205896899</v>
      </c>
      <c r="BC14" s="159">
        <f t="shared" ca="1" si="18"/>
        <v>25401.425207799526</v>
      </c>
      <c r="BD14" s="159">
        <f t="shared" ca="1" si="18"/>
        <v>25458.730209702153</v>
      </c>
      <c r="BE14" s="159">
        <f t="shared" ca="1" si="18"/>
        <v>25514.186663156303</v>
      </c>
      <c r="BF14" s="159">
        <f t="shared" ca="1" si="18"/>
        <v>25571.491665058926</v>
      </c>
      <c r="BG14" s="159">
        <f t="shared" ca="1" si="18"/>
        <v>25626.948118513079</v>
      </c>
      <c r="BH14" s="159">
        <f t="shared" ca="1" si="18"/>
        <v>25684.253120415706</v>
      </c>
      <c r="BI14" s="159">
        <f t="shared" ca="1" si="18"/>
        <v>26452.518845907514</v>
      </c>
      <c r="BJ14" s="159">
        <f t="shared" ca="1" si="18"/>
        <v>26507.205282723768</v>
      </c>
      <c r="BK14" s="159">
        <f t="shared" ca="1" si="18"/>
        <v>26567.750980627472</v>
      </c>
      <c r="BL14" s="159">
        <f t="shared" ca="1" si="18"/>
        <v>26626.343591502024</v>
      </c>
      <c r="BM14" s="159">
        <f t="shared" ca="1" si="18"/>
        <v>26686.889289405724</v>
      </c>
      <c r="BN14" s="159">
        <f t="shared" ca="1" si="18"/>
        <v>26745.48190028028</v>
      </c>
      <c r="BO14" s="159">
        <f t="shared" ca="1" si="18"/>
        <v>26806.02759818398</v>
      </c>
      <c r="BP14" s="159">
        <f t="shared" ca="1" si="18"/>
        <v>26866.573296087681</v>
      </c>
      <c r="BQ14" s="159">
        <f t="shared" ca="1" si="18"/>
        <v>26925.165906962236</v>
      </c>
      <c r="BR14" s="159">
        <f t="shared" ca="1" si="18"/>
        <v>26985.711604865934</v>
      </c>
      <c r="BS14" s="159">
        <f t="shared" ca="1" si="18"/>
        <v>27044.304215740489</v>
      </c>
      <c r="BT14" s="159">
        <f t="shared" ca="1" si="18"/>
        <v>27104.849913644193</v>
      </c>
      <c r="BU14" s="159">
        <f t="shared" ca="1" si="18"/>
        <v>27916.233699581317</v>
      </c>
      <c r="BV14" s="159">
        <f t="shared" ca="1" si="18"/>
        <v>27974.013917415432</v>
      </c>
      <c r="BW14" s="159">
        <f t="shared" ca="1" si="18"/>
        <v>28037.984872874622</v>
      </c>
      <c r="BX14" s="159">
        <f t="shared" ca="1" si="18"/>
        <v>28099.892249125456</v>
      </c>
      <c r="BY14" s="159">
        <f t="shared" ref="BY14:CF14" ca="1" si="19">IF(BY$10="","",SUM(BY12:BY13))</f>
        <v>28163.863204584646</v>
      </c>
      <c r="BZ14" s="159">
        <f t="shared" ca="1" si="19"/>
        <v>28225.77058083548</v>
      </c>
      <c r="CA14" s="159">
        <f t="shared" ca="1" si="19"/>
        <v>28289.741536294678</v>
      </c>
      <c r="CB14" s="159">
        <f t="shared" ca="1" si="19"/>
        <v>28353.712491753868</v>
      </c>
      <c r="CC14" s="159">
        <f t="shared" ca="1" si="19"/>
        <v>28415.619868004702</v>
      </c>
      <c r="CD14" s="159">
        <f t="shared" ca="1" si="19"/>
        <v>28479.590823463892</v>
      </c>
      <c r="CE14" s="159">
        <f t="shared" ca="1" si="19"/>
        <v>28541.498199714726</v>
      </c>
      <c r="CF14" s="159">
        <f t="shared" ca="1" si="19"/>
        <v>28605.469155173916</v>
      </c>
      <c r="CK14" s="159">
        <f t="shared" ref="CK14:CP14" ca="1" si="20">IF(CK$10="","",SUM(CK12:CK13))</f>
        <v>127336.39013</v>
      </c>
      <c r="CL14" s="159">
        <f t="shared" ca="1" si="20"/>
        <v>140576.47750699532</v>
      </c>
      <c r="CM14" s="159">
        <f t="shared" ca="1" si="20"/>
        <v>160393.56194508061</v>
      </c>
      <c r="CN14" s="159">
        <f t="shared" ca="1" si="20"/>
        <v>168092.06869333427</v>
      </c>
      <c r="CO14" s="159">
        <f t="shared" ca="1" si="20"/>
        <v>176232.13049806055</v>
      </c>
      <c r="CP14" s="159">
        <f t="shared" ca="1" si="20"/>
        <v>184839.22289522673</v>
      </c>
      <c r="CR14" s="159">
        <f t="shared" ref="CR14:DW14" ca="1" si="21">IF(CR$10="","",SUM(CR12:CR13))</f>
        <v>8550</v>
      </c>
      <c r="CS14" s="159">
        <f t="shared" ca="1" si="21"/>
        <v>8550</v>
      </c>
      <c r="CT14" s="159">
        <f t="shared" ca="1" si="21"/>
        <v>8200</v>
      </c>
      <c r="CU14" s="159">
        <f t="shared" ca="1" si="21"/>
        <v>10476.82193</v>
      </c>
      <c r="CV14" s="159">
        <f t="shared" ca="1" si="21"/>
        <v>10499.442949999999</v>
      </c>
      <c r="CW14" s="159">
        <f t="shared" ca="1" si="21"/>
        <v>10562.792030000001</v>
      </c>
      <c r="CX14" s="159">
        <f t="shared" ca="1" si="21"/>
        <v>10567.699819999996</v>
      </c>
      <c r="CY14" s="159">
        <f t="shared" ca="1" si="21"/>
        <v>10633.624940000005</v>
      </c>
      <c r="CZ14" s="159">
        <f t="shared" ca="1" si="21"/>
        <v>11700.173210000001</v>
      </c>
      <c r="DA14" s="159">
        <f t="shared" ca="1" si="21"/>
        <v>14645.501850000002</v>
      </c>
      <c r="DB14" s="159">
        <f t="shared" ca="1" si="21"/>
        <v>11475.166700000003</v>
      </c>
      <c r="DC14" s="159">
        <f t="shared" ca="1" si="21"/>
        <v>11475.166699999989</v>
      </c>
      <c r="DD14" s="159">
        <f t="shared" ca="1" si="21"/>
        <v>8550</v>
      </c>
      <c r="DE14" s="159">
        <f t="shared" ca="1" si="21"/>
        <v>8550</v>
      </c>
      <c r="DF14" s="159">
        <f t="shared" ca="1" si="21"/>
        <v>8800</v>
      </c>
      <c r="DG14" s="159">
        <f t="shared" ca="1" si="21"/>
        <v>11712.209165000535</v>
      </c>
      <c r="DH14" s="159">
        <f t="shared" ca="1" si="21"/>
        <v>11966.256462735068</v>
      </c>
      <c r="DI14" s="159">
        <f t="shared" ca="1" si="21"/>
        <v>12225.27193732771</v>
      </c>
      <c r="DJ14" s="159">
        <f t="shared" ca="1" si="21"/>
        <v>12482.631352967648</v>
      </c>
      <c r="DK14" s="159">
        <f t="shared" ca="1" si="21"/>
        <v>12741.646827560293</v>
      </c>
      <c r="DL14" s="159">
        <f t="shared" ca="1" si="21"/>
        <v>12999.006243200232</v>
      </c>
      <c r="DM14" s="159">
        <f t="shared" ca="1" si="21"/>
        <v>13258.021717792873</v>
      </c>
      <c r="DN14" s="159">
        <f t="shared" ca="1" si="21"/>
        <v>13517.037192385516</v>
      </c>
      <c r="DO14" s="159">
        <f t="shared" ca="1" si="21"/>
        <v>13774.396608025454</v>
      </c>
      <c r="DP14" s="159">
        <f t="shared" ca="1" si="21"/>
        <v>8550</v>
      </c>
      <c r="DQ14" s="159">
        <f t="shared" ca="1" si="21"/>
        <v>8550</v>
      </c>
      <c r="DR14" s="159">
        <f t="shared" ca="1" si="21"/>
        <v>11227.37056882353</v>
      </c>
      <c r="DS14" s="159">
        <f t="shared" ca="1" si="21"/>
        <v>14463.869964927961</v>
      </c>
      <c r="DT14" s="159">
        <f t="shared" ca="1" si="21"/>
        <v>14512.859906993965</v>
      </c>
      <c r="DU14" s="159">
        <f t="shared" ca="1" si="21"/>
        <v>14567.098771424184</v>
      </c>
      <c r="DV14" s="159">
        <f t="shared" ca="1" si="21"/>
        <v>14619.587995066333</v>
      </c>
      <c r="DW14" s="159">
        <f t="shared" ca="1" si="21"/>
        <v>14673.826859496556</v>
      </c>
      <c r="DX14" s="159">
        <f t="shared" ref="DX14:FC14" ca="1" si="22">IF(DX$10="","",SUM(DX12:DX13))</f>
        <v>14726.316083138709</v>
      </c>
      <c r="DY14" s="159">
        <f t="shared" ca="1" si="22"/>
        <v>14780.554947568928</v>
      </c>
      <c r="DZ14" s="159">
        <f t="shared" ca="1" si="22"/>
        <v>14834.793811999149</v>
      </c>
      <c r="EA14" s="159">
        <f t="shared" ca="1" si="22"/>
        <v>14887.283035641298</v>
      </c>
      <c r="EB14" s="159">
        <f t="shared" ca="1" si="22"/>
        <v>8550</v>
      </c>
      <c r="EC14" s="159">
        <f t="shared" ca="1" si="22"/>
        <v>8550</v>
      </c>
      <c r="ED14" s="159">
        <f t="shared" ca="1" si="22"/>
        <v>11409.012802952942</v>
      </c>
      <c r="EE14" s="159">
        <f t="shared" ca="1" si="22"/>
        <v>15287.197224175925</v>
      </c>
      <c r="EF14" s="159">
        <f t="shared" ca="1" si="22"/>
        <v>15338.956580733136</v>
      </c>
      <c r="EG14" s="159">
        <f t="shared" ca="1" si="22"/>
        <v>15396.261582635761</v>
      </c>
      <c r="EH14" s="159">
        <f t="shared" ca="1" si="22"/>
        <v>15451.718036089913</v>
      </c>
      <c r="EI14" s="159">
        <f t="shared" ca="1" si="22"/>
        <v>15509.02303799254</v>
      </c>
      <c r="EJ14" s="159">
        <f t="shared" ca="1" si="22"/>
        <v>15564.479491446691</v>
      </c>
      <c r="EK14" s="159">
        <f t="shared" ca="1" si="22"/>
        <v>15621.784493349316</v>
      </c>
      <c r="EL14" s="159">
        <f t="shared" ca="1" si="22"/>
        <v>15679.089495251943</v>
      </c>
      <c r="EM14" s="159">
        <f t="shared" ca="1" si="22"/>
        <v>15734.545948706093</v>
      </c>
      <c r="EN14" s="159">
        <f t="shared" ca="1" si="22"/>
        <v>8550</v>
      </c>
      <c r="EO14" s="159">
        <f t="shared" ca="1" si="22"/>
        <v>8550</v>
      </c>
      <c r="EP14" s="159">
        <f t="shared" ca="1" si="22"/>
        <v>11601.553571130118</v>
      </c>
      <c r="EQ14" s="159">
        <f t="shared" ca="1" si="22"/>
        <v>16157.698872046376</v>
      </c>
      <c r="ER14" s="159">
        <f t="shared" ca="1" si="22"/>
        <v>16212.385308862627</v>
      </c>
      <c r="ES14" s="159">
        <f t="shared" ca="1" si="22"/>
        <v>16272.931006766332</v>
      </c>
      <c r="ET14" s="159">
        <f t="shared" ca="1" si="22"/>
        <v>16331.523617640882</v>
      </c>
      <c r="EU14" s="159">
        <f t="shared" ca="1" si="22"/>
        <v>16392.069315544584</v>
      </c>
      <c r="EV14" s="159">
        <f t="shared" ca="1" si="22"/>
        <v>16450.661926419139</v>
      </c>
      <c r="EW14" s="159">
        <f t="shared" ca="1" si="22"/>
        <v>16511.20762432284</v>
      </c>
      <c r="EX14" s="159">
        <f t="shared" ca="1" si="22"/>
        <v>16571.753322226541</v>
      </c>
      <c r="EY14" s="159">
        <f t="shared" ca="1" si="22"/>
        <v>16630.345933101096</v>
      </c>
      <c r="EZ14" s="159">
        <f t="shared" ca="1" si="22"/>
        <v>8550</v>
      </c>
      <c r="FA14" s="159">
        <f t="shared" ca="1" si="22"/>
        <v>8550</v>
      </c>
      <c r="FB14" s="159">
        <f t="shared" ca="1" si="22"/>
        <v>11805.646785397927</v>
      </c>
      <c r="FC14" s="159">
        <f t="shared" ca="1" si="22"/>
        <v>17078.09410951005</v>
      </c>
      <c r="FD14" s="159">
        <f t="shared" ref="FD14:FK14" ca="1" si="23">IF(FD$10="","",SUM(FD12:FD13))</f>
        <v>17135.874327344161</v>
      </c>
      <c r="FE14" s="159">
        <f t="shared" ca="1" si="23"/>
        <v>17199.845282803355</v>
      </c>
      <c r="FF14" s="159">
        <f t="shared" ca="1" si="23"/>
        <v>17261.752659054186</v>
      </c>
      <c r="FG14" s="159">
        <f t="shared" ca="1" si="23"/>
        <v>17325.723614513379</v>
      </c>
      <c r="FH14" s="159">
        <f t="shared" ca="1" si="23"/>
        <v>17387.63099076421</v>
      </c>
      <c r="FI14" s="159">
        <f t="shared" ca="1" si="23"/>
        <v>17451.601946223407</v>
      </c>
      <c r="FJ14" s="159">
        <f t="shared" ca="1" si="23"/>
        <v>17515.572901682601</v>
      </c>
      <c r="FK14" s="159">
        <f t="shared" ca="1" si="23"/>
        <v>17577.480277933431</v>
      </c>
    </row>
    <row r="15" spans="1:168" ht="15" customHeight="1">
      <c r="C15" s="163"/>
    </row>
    <row r="16" spans="1:168" ht="15" customHeight="1">
      <c r="C16" s="161" t="s">
        <v>97</v>
      </c>
      <c r="F16" s="158">
        <f t="shared" ref="F16:K16" ca="1" si="24">IF(OR(F$9="",F$10=""),"",SUM(OFFSET($M16,0,F$4-1,1,F$5-F$4+1)))</f>
        <v>785.39088833333346</v>
      </c>
      <c r="G16" s="158">
        <f t="shared" ca="1" si="24"/>
        <v>7263.2654999999995</v>
      </c>
      <c r="H16" s="158">
        <f t="shared" ca="1" si="24"/>
        <v>13806.530999999995</v>
      </c>
      <c r="I16" s="158">
        <f t="shared" ca="1" si="24"/>
        <v>14496.857549999999</v>
      </c>
      <c r="J16" s="158">
        <f t="shared" ca="1" si="24"/>
        <v>15221.700427500002</v>
      </c>
      <c r="K16" s="158">
        <f t="shared" ca="1" si="24"/>
        <v>15982.785448875</v>
      </c>
      <c r="M16" s="158">
        <f ca="1">IF(M$10="","",'2_COSTOS'!M12)</f>
        <v>13.327350000000001</v>
      </c>
      <c r="N16" s="158">
        <f ca="1">IF(N$10="","",'2_COSTOS'!N12)</f>
        <v>120.39936166666666</v>
      </c>
      <c r="O16" s="158">
        <f ca="1">IF(O$10="","",'2_COSTOS'!O12)</f>
        <v>55.184730833333333</v>
      </c>
      <c r="P16" s="158">
        <f ca="1">IF(P$10="","",'2_COSTOS'!P12)</f>
        <v>87.992820833333298</v>
      </c>
      <c r="Q16" s="158">
        <f ca="1">IF(Q$10="","",'2_COSTOS'!Q12)</f>
        <v>52.87056083333335</v>
      </c>
      <c r="R16" s="158">
        <f ca="1">IF(R$10="","",'2_COSTOS'!R12)</f>
        <v>50.400990833333346</v>
      </c>
      <c r="S16" s="158">
        <f ca="1">IF(S$10="","",'2_COSTOS'!S12)</f>
        <v>45.87354083333333</v>
      </c>
      <c r="T16" s="158">
        <f ca="1">IF(T$10="","",'2_COSTOS'!T12)</f>
        <v>75.099590833333323</v>
      </c>
      <c r="U16" s="158">
        <f ca="1">IF(U$10="","",'2_COSTOS'!U12)</f>
        <v>73.868730833333331</v>
      </c>
      <c r="V16" s="158">
        <f ca="1">IF(V$10="","",'2_COSTOS'!V12)</f>
        <v>78.373210833333431</v>
      </c>
      <c r="W16" s="158">
        <f ca="1">IF(W$10="","",'2_COSTOS'!W12)</f>
        <v>66</v>
      </c>
      <c r="X16" s="158">
        <f ca="1">IF(X$10="","",'2_COSTOS'!X12)</f>
        <v>66</v>
      </c>
      <c r="Y16" s="158">
        <f ca="1">IF(Y$10="","",'2_COSTOS'!Y12)</f>
        <v>60</v>
      </c>
      <c r="Z16" s="158">
        <f ca="1">IF(Z$10="","",'2_COSTOS'!Z12)</f>
        <v>60</v>
      </c>
      <c r="AA16" s="158">
        <f ca="1">IF(AA$10="","",'2_COSTOS'!AA12)</f>
        <v>60</v>
      </c>
      <c r="AB16" s="158">
        <f ca="1">IF(AB$10="","",'2_COSTOS'!AB12)</f>
        <v>60</v>
      </c>
      <c r="AC16" s="158">
        <f ca="1">IF(AC$10="","",'2_COSTOS'!AC12)</f>
        <v>60</v>
      </c>
      <c r="AD16" s="158">
        <f ca="1">IF(AD$10="","",'2_COSTOS'!AD12)</f>
        <v>60</v>
      </c>
      <c r="AE16" s="158">
        <f ca="1">IF(AE$10="","",'2_COSTOS'!AE12)</f>
        <v>1150.5442499999999</v>
      </c>
      <c r="AF16" s="158">
        <f ca="1">IF(AF$10="","",'2_COSTOS'!AF12)</f>
        <v>1150.5442499999999</v>
      </c>
      <c r="AG16" s="158">
        <f ca="1">IF(AG$10="","",'2_COSTOS'!AG12)</f>
        <v>1150.5442499999999</v>
      </c>
      <c r="AH16" s="158">
        <f ca="1">IF(AH$10="","",'2_COSTOS'!AH12)</f>
        <v>1150.5442499999999</v>
      </c>
      <c r="AI16" s="158">
        <f ca="1">IF(AI$10="","",'2_COSTOS'!AI12)</f>
        <v>1150.5442499999999</v>
      </c>
      <c r="AJ16" s="158">
        <f ca="1">IF(AJ$10="","",'2_COSTOS'!AJ12)</f>
        <v>1150.5442499999999</v>
      </c>
      <c r="AK16" s="158">
        <f ca="1">IF(AK$10="","",'2_COSTOS'!AK12)</f>
        <v>1150.5442499999999</v>
      </c>
      <c r="AL16" s="158">
        <f ca="1">IF(AL$10="","",'2_COSTOS'!AL12)</f>
        <v>1150.5442499999999</v>
      </c>
      <c r="AM16" s="158">
        <f ca="1">IF(AM$10="","",'2_COSTOS'!AM12)</f>
        <v>1150.5442499999999</v>
      </c>
      <c r="AN16" s="158">
        <f ca="1">IF(AN$10="","",'2_COSTOS'!AN12)</f>
        <v>1150.5442499999999</v>
      </c>
      <c r="AO16" s="158">
        <f ca="1">IF(AO$10="","",'2_COSTOS'!AO12)</f>
        <v>1150.5442499999999</v>
      </c>
      <c r="AP16" s="158">
        <f ca="1">IF(AP$10="","",'2_COSTOS'!AP12)</f>
        <v>1150.5442499999999</v>
      </c>
      <c r="AQ16" s="158">
        <f ca="1">IF(AQ$10="","",'2_COSTOS'!AQ12)</f>
        <v>1150.5442499999999</v>
      </c>
      <c r="AR16" s="158">
        <f ca="1">IF(AR$10="","",'2_COSTOS'!AR12)</f>
        <v>1150.5442499999999</v>
      </c>
      <c r="AS16" s="158">
        <f ca="1">IF(AS$10="","",'2_COSTOS'!AS12)</f>
        <v>1150.5442499999999</v>
      </c>
      <c r="AT16" s="158">
        <f ca="1">IF(AT$10="","",'2_COSTOS'!AT12)</f>
        <v>1150.5442499999999</v>
      </c>
      <c r="AU16" s="158">
        <f ca="1">IF(AU$10="","",'2_COSTOS'!AU12)</f>
        <v>1150.5442499999999</v>
      </c>
      <c r="AV16" s="158">
        <f ca="1">IF(AV$10="","",'2_COSTOS'!AV12)</f>
        <v>1150.5442499999999</v>
      </c>
      <c r="AW16" s="158">
        <f ca="1">IF(AW$10="","",'2_COSTOS'!AW12)</f>
        <v>1208.0714624999996</v>
      </c>
      <c r="AX16" s="158">
        <f ca="1">IF(AX$10="","",'2_COSTOS'!AX12)</f>
        <v>1208.0714624999996</v>
      </c>
      <c r="AY16" s="158">
        <f ca="1">IF(AY$10="","",'2_COSTOS'!AY12)</f>
        <v>1208.0714624999996</v>
      </c>
      <c r="AZ16" s="158">
        <f ca="1">IF(AZ$10="","",'2_COSTOS'!AZ12)</f>
        <v>1208.0714624999996</v>
      </c>
      <c r="BA16" s="158">
        <f ca="1">IF(BA$10="","",'2_COSTOS'!BA12)</f>
        <v>1208.0714624999996</v>
      </c>
      <c r="BB16" s="158">
        <f ca="1">IF(BB$10="","",'2_COSTOS'!BB12)</f>
        <v>1208.0714624999996</v>
      </c>
      <c r="BC16" s="158">
        <f ca="1">IF(BC$10="","",'2_COSTOS'!BC12)</f>
        <v>1208.0714624999996</v>
      </c>
      <c r="BD16" s="158">
        <f ca="1">IF(BD$10="","",'2_COSTOS'!BD12)</f>
        <v>1208.0714624999996</v>
      </c>
      <c r="BE16" s="158">
        <f ca="1">IF(BE$10="","",'2_COSTOS'!BE12)</f>
        <v>1208.0714624999996</v>
      </c>
      <c r="BF16" s="158">
        <f ca="1">IF(BF$10="","",'2_COSTOS'!BF12)</f>
        <v>1208.0714624999996</v>
      </c>
      <c r="BG16" s="158">
        <f ca="1">IF(BG$10="","",'2_COSTOS'!BG12)</f>
        <v>1208.0714624999996</v>
      </c>
      <c r="BH16" s="158">
        <f ca="1">IF(BH$10="","",'2_COSTOS'!BH12)</f>
        <v>1208.0714624999996</v>
      </c>
      <c r="BI16" s="158">
        <f ca="1">IF(BI$10="","",'2_COSTOS'!BI12)</f>
        <v>1268.4750356249999</v>
      </c>
      <c r="BJ16" s="158">
        <f ca="1">IF(BJ$10="","",'2_COSTOS'!BJ12)</f>
        <v>1268.4750356249999</v>
      </c>
      <c r="BK16" s="158">
        <f ca="1">IF(BK$10="","",'2_COSTOS'!BK12)</f>
        <v>1268.4750356249999</v>
      </c>
      <c r="BL16" s="158">
        <f ca="1">IF(BL$10="","",'2_COSTOS'!BL12)</f>
        <v>1268.4750356249999</v>
      </c>
      <c r="BM16" s="158">
        <f ca="1">IF(BM$10="","",'2_COSTOS'!BM12)</f>
        <v>1268.4750356249999</v>
      </c>
      <c r="BN16" s="158">
        <f ca="1">IF(BN$10="","",'2_COSTOS'!BN12)</f>
        <v>1268.4750356249999</v>
      </c>
      <c r="BO16" s="158">
        <f ca="1">IF(BO$10="","",'2_COSTOS'!BO12)</f>
        <v>1268.4750356249999</v>
      </c>
      <c r="BP16" s="158">
        <f ca="1">IF(BP$10="","",'2_COSTOS'!BP12)</f>
        <v>1268.4750356249999</v>
      </c>
      <c r="BQ16" s="158">
        <f ca="1">IF(BQ$10="","",'2_COSTOS'!BQ12)</f>
        <v>1268.4750356249999</v>
      </c>
      <c r="BR16" s="158">
        <f ca="1">IF(BR$10="","",'2_COSTOS'!BR12)</f>
        <v>1268.4750356249999</v>
      </c>
      <c r="BS16" s="158">
        <f ca="1">IF(BS$10="","",'2_COSTOS'!BS12)</f>
        <v>1268.4750356249999</v>
      </c>
      <c r="BT16" s="158">
        <f ca="1">IF(BT$10="","",'2_COSTOS'!BT12)</f>
        <v>1268.4750356249999</v>
      </c>
      <c r="BU16" s="158">
        <f ca="1">IF(BU$10="","",'2_COSTOS'!BU12)</f>
        <v>1331.8987874062502</v>
      </c>
      <c r="BV16" s="158">
        <f ca="1">IF(BV$10="","",'2_COSTOS'!BV12)</f>
        <v>1331.8987874062502</v>
      </c>
      <c r="BW16" s="158">
        <f ca="1">IF(BW$10="","",'2_COSTOS'!BW12)</f>
        <v>1331.8987874062502</v>
      </c>
      <c r="BX16" s="158">
        <f ca="1">IF(BX$10="","",'2_COSTOS'!BX12)</f>
        <v>1331.8987874062502</v>
      </c>
      <c r="BY16" s="158">
        <f ca="1">IF(BY$10="","",'2_COSTOS'!BY12)</f>
        <v>1331.8987874062502</v>
      </c>
      <c r="BZ16" s="158">
        <f ca="1">IF(BZ$10="","",'2_COSTOS'!BZ12)</f>
        <v>1331.8987874062502</v>
      </c>
      <c r="CA16" s="158">
        <f ca="1">IF(CA$10="","",'2_COSTOS'!CA12)</f>
        <v>1331.8987874062502</v>
      </c>
      <c r="CB16" s="158">
        <f ca="1">IF(CB$10="","",'2_COSTOS'!CB12)</f>
        <v>1331.8987874062502</v>
      </c>
      <c r="CC16" s="158">
        <f ca="1">IF(CC$10="","",'2_COSTOS'!CC12)</f>
        <v>1331.8987874062502</v>
      </c>
      <c r="CD16" s="158">
        <f ca="1">IF(CD$10="","",'2_COSTOS'!CD12)</f>
        <v>1331.8987874062502</v>
      </c>
      <c r="CE16" s="158">
        <f ca="1">IF(CE$10="","",'2_COSTOS'!CE12)</f>
        <v>1331.8987874062502</v>
      </c>
      <c r="CF16" s="158">
        <f ca="1">IF(CF$10="","",'2_COSTOS'!CF12)</f>
        <v>1331.8987874062502</v>
      </c>
      <c r="CK16" s="158">
        <f t="shared" ref="CK16:CP16" ca="1" si="25">IF(OR(CK$9="",CK$10=""),"",SUM(OFFSET($CR16,0,CK$4-1,1,CK$5-CK$4+1)))</f>
        <v>785.39088833333346</v>
      </c>
      <c r="CL16" s="158">
        <f t="shared" ca="1" si="25"/>
        <v>7263.2654999999995</v>
      </c>
      <c r="CM16" s="158">
        <f t="shared" ca="1" si="25"/>
        <v>13806.530999999995</v>
      </c>
      <c r="CN16" s="158">
        <f t="shared" ca="1" si="25"/>
        <v>14496.857549999999</v>
      </c>
      <c r="CO16" s="158">
        <f t="shared" ca="1" si="25"/>
        <v>15221.700427500002</v>
      </c>
      <c r="CP16" s="158">
        <f t="shared" ca="1" si="25"/>
        <v>15982.785448875</v>
      </c>
      <c r="CR16" s="158">
        <f ca="1">IF(CR$10="","",'2_COSTOS'!CR12)</f>
        <v>13.327350000000001</v>
      </c>
      <c r="CS16" s="158">
        <f ca="1">IF(CS$10="","",'2_COSTOS'!CS12)</f>
        <v>120.39936166666666</v>
      </c>
      <c r="CT16" s="158">
        <f ca="1">IF(CT$10="","",'2_COSTOS'!CT12)</f>
        <v>55.184730833333333</v>
      </c>
      <c r="CU16" s="158">
        <f ca="1">IF(CU$10="","",'2_COSTOS'!CU12)</f>
        <v>87.992820833333298</v>
      </c>
      <c r="CV16" s="158">
        <f ca="1">IF(CV$10="","",'2_COSTOS'!CV12)</f>
        <v>52.87056083333335</v>
      </c>
      <c r="CW16" s="158">
        <f ca="1">IF(CW$10="","",'2_COSTOS'!CW12)</f>
        <v>50.400990833333346</v>
      </c>
      <c r="CX16" s="158">
        <f ca="1">IF(CX$10="","",'2_COSTOS'!CX12)</f>
        <v>45.87354083333333</v>
      </c>
      <c r="CY16" s="158">
        <f ca="1">IF(CY$10="","",'2_COSTOS'!CY12)</f>
        <v>75.099590833333323</v>
      </c>
      <c r="CZ16" s="158">
        <f ca="1">IF(CZ$10="","",'2_COSTOS'!CZ12)</f>
        <v>73.868730833333331</v>
      </c>
      <c r="DA16" s="158">
        <f ca="1">IF(DA$10="","",'2_COSTOS'!DA12)</f>
        <v>78.373210833333431</v>
      </c>
      <c r="DB16" s="158">
        <f ca="1">IF(DB$10="","",'2_COSTOS'!DB12)</f>
        <v>66</v>
      </c>
      <c r="DC16" s="158">
        <f ca="1">IF(DC$10="","",'2_COSTOS'!DC12)</f>
        <v>66</v>
      </c>
      <c r="DD16" s="158">
        <f ca="1">IF(DD$10="","",'2_COSTOS'!DD12)</f>
        <v>60</v>
      </c>
      <c r="DE16" s="158">
        <f ca="1">IF(DE$10="","",'2_COSTOS'!DE12)</f>
        <v>60</v>
      </c>
      <c r="DF16" s="158">
        <f ca="1">IF(DF$10="","",'2_COSTOS'!DF12)</f>
        <v>60</v>
      </c>
      <c r="DG16" s="158">
        <f ca="1">IF(DG$10="","",'2_COSTOS'!DG12)</f>
        <v>60</v>
      </c>
      <c r="DH16" s="158">
        <f ca="1">IF(DH$10="","",'2_COSTOS'!DH12)</f>
        <v>60</v>
      </c>
      <c r="DI16" s="158">
        <f ca="1">IF(DI$10="","",'2_COSTOS'!DI12)</f>
        <v>60</v>
      </c>
      <c r="DJ16" s="158">
        <f ca="1">IF(DJ$10="","",'2_COSTOS'!DJ12)</f>
        <v>1150.5442499999999</v>
      </c>
      <c r="DK16" s="158">
        <f ca="1">IF(DK$10="","",'2_COSTOS'!DK12)</f>
        <v>1150.5442499999999</v>
      </c>
      <c r="DL16" s="158">
        <f ca="1">IF(DL$10="","",'2_COSTOS'!DL12)</f>
        <v>1150.5442499999999</v>
      </c>
      <c r="DM16" s="158">
        <f ca="1">IF(DM$10="","",'2_COSTOS'!DM12)</f>
        <v>1150.5442499999999</v>
      </c>
      <c r="DN16" s="158">
        <f ca="1">IF(DN$10="","",'2_COSTOS'!DN12)</f>
        <v>1150.5442499999999</v>
      </c>
      <c r="DO16" s="158">
        <f ca="1">IF(DO$10="","",'2_COSTOS'!DO12)</f>
        <v>1150.5442499999999</v>
      </c>
      <c r="DP16" s="158">
        <f ca="1">IF(DP$10="","",'2_COSTOS'!DP12)</f>
        <v>1150.5442499999999</v>
      </c>
      <c r="DQ16" s="158">
        <f ca="1">IF(DQ$10="","",'2_COSTOS'!DQ12)</f>
        <v>1150.5442499999999</v>
      </c>
      <c r="DR16" s="158">
        <f ca="1">IF(DR$10="","",'2_COSTOS'!DR12)</f>
        <v>1150.5442499999999</v>
      </c>
      <c r="DS16" s="158">
        <f ca="1">IF(DS$10="","",'2_COSTOS'!DS12)</f>
        <v>1150.5442499999999</v>
      </c>
      <c r="DT16" s="158">
        <f ca="1">IF(DT$10="","",'2_COSTOS'!DT12)</f>
        <v>1150.5442499999999</v>
      </c>
      <c r="DU16" s="158">
        <f ca="1">IF(DU$10="","",'2_COSTOS'!DU12)</f>
        <v>1150.5442499999999</v>
      </c>
      <c r="DV16" s="158">
        <f ca="1">IF(DV$10="","",'2_COSTOS'!DV12)</f>
        <v>1150.5442499999999</v>
      </c>
      <c r="DW16" s="158">
        <f ca="1">IF(DW$10="","",'2_COSTOS'!DW12)</f>
        <v>1150.5442499999999</v>
      </c>
      <c r="DX16" s="158">
        <f ca="1">IF(DX$10="","",'2_COSTOS'!DX12)</f>
        <v>1150.5442499999999</v>
      </c>
      <c r="DY16" s="158">
        <f ca="1">IF(DY$10="","",'2_COSTOS'!DY12)</f>
        <v>1150.5442499999999</v>
      </c>
      <c r="DZ16" s="158">
        <f ca="1">IF(DZ$10="","",'2_COSTOS'!DZ12)</f>
        <v>1150.5442499999999</v>
      </c>
      <c r="EA16" s="158">
        <f ca="1">IF(EA$10="","",'2_COSTOS'!EA12)</f>
        <v>1150.5442499999999</v>
      </c>
      <c r="EB16" s="158">
        <f ca="1">IF(EB$10="","",'2_COSTOS'!EB12)</f>
        <v>1208.0714624999996</v>
      </c>
      <c r="EC16" s="158">
        <f ca="1">IF(EC$10="","",'2_COSTOS'!EC12)</f>
        <v>1208.0714624999996</v>
      </c>
      <c r="ED16" s="158">
        <f ca="1">IF(ED$10="","",'2_COSTOS'!ED12)</f>
        <v>1208.0714624999996</v>
      </c>
      <c r="EE16" s="158">
        <f ca="1">IF(EE$10="","",'2_COSTOS'!EE12)</f>
        <v>1208.0714624999996</v>
      </c>
      <c r="EF16" s="158">
        <f ca="1">IF(EF$10="","",'2_COSTOS'!EF12)</f>
        <v>1208.0714624999996</v>
      </c>
      <c r="EG16" s="158">
        <f ca="1">IF(EG$10="","",'2_COSTOS'!EG12)</f>
        <v>1208.0714624999996</v>
      </c>
      <c r="EH16" s="158">
        <f ca="1">IF(EH$10="","",'2_COSTOS'!EH12)</f>
        <v>1208.0714624999996</v>
      </c>
      <c r="EI16" s="158">
        <f ca="1">IF(EI$10="","",'2_COSTOS'!EI12)</f>
        <v>1208.0714624999996</v>
      </c>
      <c r="EJ16" s="158">
        <f ca="1">IF(EJ$10="","",'2_COSTOS'!EJ12)</f>
        <v>1208.0714624999996</v>
      </c>
      <c r="EK16" s="158">
        <f ca="1">IF(EK$10="","",'2_COSTOS'!EK12)</f>
        <v>1208.0714624999996</v>
      </c>
      <c r="EL16" s="158">
        <f ca="1">IF(EL$10="","",'2_COSTOS'!EL12)</f>
        <v>1208.0714624999996</v>
      </c>
      <c r="EM16" s="158">
        <f ca="1">IF(EM$10="","",'2_COSTOS'!EM12)</f>
        <v>1208.0714624999996</v>
      </c>
      <c r="EN16" s="158">
        <f ca="1">IF(EN$10="","",'2_COSTOS'!EN12)</f>
        <v>1268.4750356249999</v>
      </c>
      <c r="EO16" s="158">
        <f ca="1">IF(EO$10="","",'2_COSTOS'!EO12)</f>
        <v>1268.4750356249999</v>
      </c>
      <c r="EP16" s="158">
        <f ca="1">IF(EP$10="","",'2_COSTOS'!EP12)</f>
        <v>1268.4750356249999</v>
      </c>
      <c r="EQ16" s="158">
        <f ca="1">IF(EQ$10="","",'2_COSTOS'!EQ12)</f>
        <v>1268.4750356249999</v>
      </c>
      <c r="ER16" s="158">
        <f ca="1">IF(ER$10="","",'2_COSTOS'!ER12)</f>
        <v>1268.4750356249999</v>
      </c>
      <c r="ES16" s="158">
        <f ca="1">IF(ES$10="","",'2_COSTOS'!ES12)</f>
        <v>1268.4750356249999</v>
      </c>
      <c r="ET16" s="158">
        <f ca="1">IF(ET$10="","",'2_COSTOS'!ET12)</f>
        <v>1268.4750356249999</v>
      </c>
      <c r="EU16" s="158">
        <f ca="1">IF(EU$10="","",'2_COSTOS'!EU12)</f>
        <v>1268.4750356249999</v>
      </c>
      <c r="EV16" s="158">
        <f ca="1">IF(EV$10="","",'2_COSTOS'!EV12)</f>
        <v>1268.4750356249999</v>
      </c>
      <c r="EW16" s="158">
        <f ca="1">IF(EW$10="","",'2_COSTOS'!EW12)</f>
        <v>1268.4750356249999</v>
      </c>
      <c r="EX16" s="158">
        <f ca="1">IF(EX$10="","",'2_COSTOS'!EX12)</f>
        <v>1268.4750356249999</v>
      </c>
      <c r="EY16" s="158">
        <f ca="1">IF(EY$10="","",'2_COSTOS'!EY12)</f>
        <v>1268.4750356249999</v>
      </c>
      <c r="EZ16" s="158">
        <f ca="1">IF(EZ$10="","",'2_COSTOS'!EZ12)</f>
        <v>1331.8987874062502</v>
      </c>
      <c r="FA16" s="158">
        <f ca="1">IF(FA$10="","",'2_COSTOS'!FA12)</f>
        <v>1331.8987874062502</v>
      </c>
      <c r="FB16" s="158">
        <f ca="1">IF(FB$10="","",'2_COSTOS'!FB12)</f>
        <v>1331.8987874062502</v>
      </c>
      <c r="FC16" s="158">
        <f ca="1">IF(FC$10="","",'2_COSTOS'!FC12)</f>
        <v>1331.8987874062502</v>
      </c>
      <c r="FD16" s="158">
        <f ca="1">IF(FD$10="","",'2_COSTOS'!FD12)</f>
        <v>1331.8987874062502</v>
      </c>
      <c r="FE16" s="158">
        <f ca="1">IF(FE$10="","",'2_COSTOS'!FE12)</f>
        <v>1331.8987874062502</v>
      </c>
      <c r="FF16" s="158">
        <f ca="1">IF(FF$10="","",'2_COSTOS'!FF12)</f>
        <v>1331.8987874062502</v>
      </c>
      <c r="FG16" s="158">
        <f ca="1">IF(FG$10="","",'2_COSTOS'!FG12)</f>
        <v>1331.8987874062502</v>
      </c>
      <c r="FH16" s="158">
        <f ca="1">IF(FH$10="","",'2_COSTOS'!FH12)</f>
        <v>1331.8987874062502</v>
      </c>
      <c r="FI16" s="158">
        <f ca="1">IF(FI$10="","",'2_COSTOS'!FI12)</f>
        <v>1331.8987874062502</v>
      </c>
      <c r="FJ16" s="158">
        <f ca="1">IF(FJ$10="","",'2_COSTOS'!FJ12)</f>
        <v>1331.8987874062502</v>
      </c>
      <c r="FK16" s="158">
        <f ca="1">IF(FK$10="","",'2_COSTOS'!FK12)</f>
        <v>1331.8987874062502</v>
      </c>
    </row>
    <row r="17" spans="3:167" ht="15" customHeight="1">
      <c r="C17" s="162" t="s">
        <v>167</v>
      </c>
      <c r="D17" s="171"/>
      <c r="E17" s="171"/>
      <c r="F17" s="159">
        <f t="shared" ref="F17:K17" ca="1" si="26">IF(F$10="","",SUM(F16))</f>
        <v>785.39088833333346</v>
      </c>
      <c r="G17" s="159">
        <f t="shared" ca="1" si="26"/>
        <v>7263.2654999999995</v>
      </c>
      <c r="H17" s="159">
        <f t="shared" ca="1" si="26"/>
        <v>13806.530999999995</v>
      </c>
      <c r="I17" s="159">
        <f t="shared" ca="1" si="26"/>
        <v>14496.857549999999</v>
      </c>
      <c r="J17" s="159">
        <f t="shared" ca="1" si="26"/>
        <v>15221.700427500002</v>
      </c>
      <c r="K17" s="159">
        <f t="shared" ca="1" si="26"/>
        <v>15982.785448875</v>
      </c>
      <c r="M17" s="159">
        <f t="shared" ref="M17:AR17" ca="1" si="27">IF(M$10="","",SUM(M16))</f>
        <v>13.327350000000001</v>
      </c>
      <c r="N17" s="159">
        <f t="shared" ca="1" si="27"/>
        <v>120.39936166666666</v>
      </c>
      <c r="O17" s="159">
        <f t="shared" ca="1" si="27"/>
        <v>55.184730833333333</v>
      </c>
      <c r="P17" s="159">
        <f t="shared" ca="1" si="27"/>
        <v>87.992820833333298</v>
      </c>
      <c r="Q17" s="159">
        <f t="shared" ca="1" si="27"/>
        <v>52.87056083333335</v>
      </c>
      <c r="R17" s="159">
        <f t="shared" ca="1" si="27"/>
        <v>50.400990833333346</v>
      </c>
      <c r="S17" s="159">
        <f t="shared" ca="1" si="27"/>
        <v>45.87354083333333</v>
      </c>
      <c r="T17" s="159">
        <f t="shared" ca="1" si="27"/>
        <v>75.099590833333323</v>
      </c>
      <c r="U17" s="159">
        <f t="shared" ca="1" si="27"/>
        <v>73.868730833333331</v>
      </c>
      <c r="V17" s="159">
        <f t="shared" ca="1" si="27"/>
        <v>78.373210833333431</v>
      </c>
      <c r="W17" s="159">
        <f t="shared" ca="1" si="27"/>
        <v>66</v>
      </c>
      <c r="X17" s="159">
        <f t="shared" ca="1" si="27"/>
        <v>66</v>
      </c>
      <c r="Y17" s="159">
        <f t="shared" ca="1" si="27"/>
        <v>60</v>
      </c>
      <c r="Z17" s="159">
        <f t="shared" ca="1" si="27"/>
        <v>60</v>
      </c>
      <c r="AA17" s="159">
        <f t="shared" ca="1" si="27"/>
        <v>60</v>
      </c>
      <c r="AB17" s="159">
        <f t="shared" ca="1" si="27"/>
        <v>60</v>
      </c>
      <c r="AC17" s="159">
        <f t="shared" ca="1" si="27"/>
        <v>60</v>
      </c>
      <c r="AD17" s="159">
        <f t="shared" ca="1" si="27"/>
        <v>60</v>
      </c>
      <c r="AE17" s="159">
        <f t="shared" ca="1" si="27"/>
        <v>1150.5442499999999</v>
      </c>
      <c r="AF17" s="159">
        <f t="shared" ca="1" si="27"/>
        <v>1150.5442499999999</v>
      </c>
      <c r="AG17" s="159">
        <f t="shared" ca="1" si="27"/>
        <v>1150.5442499999999</v>
      </c>
      <c r="AH17" s="159">
        <f t="shared" ca="1" si="27"/>
        <v>1150.5442499999999</v>
      </c>
      <c r="AI17" s="159">
        <f t="shared" ca="1" si="27"/>
        <v>1150.5442499999999</v>
      </c>
      <c r="AJ17" s="159">
        <f t="shared" ca="1" si="27"/>
        <v>1150.5442499999999</v>
      </c>
      <c r="AK17" s="159">
        <f t="shared" ca="1" si="27"/>
        <v>1150.5442499999999</v>
      </c>
      <c r="AL17" s="159">
        <f t="shared" ca="1" si="27"/>
        <v>1150.5442499999999</v>
      </c>
      <c r="AM17" s="159">
        <f t="shared" ca="1" si="27"/>
        <v>1150.5442499999999</v>
      </c>
      <c r="AN17" s="159">
        <f t="shared" ca="1" si="27"/>
        <v>1150.5442499999999</v>
      </c>
      <c r="AO17" s="159">
        <f t="shared" ca="1" si="27"/>
        <v>1150.5442499999999</v>
      </c>
      <c r="AP17" s="159">
        <f t="shared" ca="1" si="27"/>
        <v>1150.5442499999999</v>
      </c>
      <c r="AQ17" s="159">
        <f t="shared" ca="1" si="27"/>
        <v>1150.5442499999999</v>
      </c>
      <c r="AR17" s="159">
        <f t="shared" ca="1" si="27"/>
        <v>1150.5442499999999</v>
      </c>
      <c r="AS17" s="159">
        <f t="shared" ref="AS17:BX17" ca="1" si="28">IF(AS$10="","",SUM(AS16))</f>
        <v>1150.5442499999999</v>
      </c>
      <c r="AT17" s="159">
        <f t="shared" ca="1" si="28"/>
        <v>1150.5442499999999</v>
      </c>
      <c r="AU17" s="159">
        <f t="shared" ca="1" si="28"/>
        <v>1150.5442499999999</v>
      </c>
      <c r="AV17" s="159">
        <f t="shared" ca="1" si="28"/>
        <v>1150.5442499999999</v>
      </c>
      <c r="AW17" s="159">
        <f t="shared" ca="1" si="28"/>
        <v>1208.0714624999996</v>
      </c>
      <c r="AX17" s="159">
        <f t="shared" ca="1" si="28"/>
        <v>1208.0714624999996</v>
      </c>
      <c r="AY17" s="159">
        <f t="shared" ca="1" si="28"/>
        <v>1208.0714624999996</v>
      </c>
      <c r="AZ17" s="159">
        <f t="shared" ca="1" si="28"/>
        <v>1208.0714624999996</v>
      </c>
      <c r="BA17" s="159">
        <f t="shared" ca="1" si="28"/>
        <v>1208.0714624999996</v>
      </c>
      <c r="BB17" s="159">
        <f t="shared" ca="1" si="28"/>
        <v>1208.0714624999996</v>
      </c>
      <c r="BC17" s="159">
        <f t="shared" ca="1" si="28"/>
        <v>1208.0714624999996</v>
      </c>
      <c r="BD17" s="159">
        <f t="shared" ca="1" si="28"/>
        <v>1208.0714624999996</v>
      </c>
      <c r="BE17" s="159">
        <f t="shared" ca="1" si="28"/>
        <v>1208.0714624999996</v>
      </c>
      <c r="BF17" s="159">
        <f t="shared" ca="1" si="28"/>
        <v>1208.0714624999996</v>
      </c>
      <c r="BG17" s="159">
        <f t="shared" ca="1" si="28"/>
        <v>1208.0714624999996</v>
      </c>
      <c r="BH17" s="159">
        <f t="shared" ca="1" si="28"/>
        <v>1208.0714624999996</v>
      </c>
      <c r="BI17" s="159">
        <f t="shared" ca="1" si="28"/>
        <v>1268.4750356249999</v>
      </c>
      <c r="BJ17" s="159">
        <f t="shared" ca="1" si="28"/>
        <v>1268.4750356249999</v>
      </c>
      <c r="BK17" s="159">
        <f t="shared" ca="1" si="28"/>
        <v>1268.4750356249999</v>
      </c>
      <c r="BL17" s="159">
        <f t="shared" ca="1" si="28"/>
        <v>1268.4750356249999</v>
      </c>
      <c r="BM17" s="159">
        <f t="shared" ca="1" si="28"/>
        <v>1268.4750356249999</v>
      </c>
      <c r="BN17" s="159">
        <f t="shared" ca="1" si="28"/>
        <v>1268.4750356249999</v>
      </c>
      <c r="BO17" s="159">
        <f t="shared" ca="1" si="28"/>
        <v>1268.4750356249999</v>
      </c>
      <c r="BP17" s="159">
        <f t="shared" ca="1" si="28"/>
        <v>1268.4750356249999</v>
      </c>
      <c r="BQ17" s="159">
        <f t="shared" ca="1" si="28"/>
        <v>1268.4750356249999</v>
      </c>
      <c r="BR17" s="159">
        <f t="shared" ca="1" si="28"/>
        <v>1268.4750356249999</v>
      </c>
      <c r="BS17" s="159">
        <f t="shared" ca="1" si="28"/>
        <v>1268.4750356249999</v>
      </c>
      <c r="BT17" s="159">
        <f t="shared" ca="1" si="28"/>
        <v>1268.4750356249999</v>
      </c>
      <c r="BU17" s="159">
        <f t="shared" ca="1" si="28"/>
        <v>1331.8987874062502</v>
      </c>
      <c r="BV17" s="159">
        <f t="shared" ca="1" si="28"/>
        <v>1331.8987874062502</v>
      </c>
      <c r="BW17" s="159">
        <f t="shared" ca="1" si="28"/>
        <v>1331.8987874062502</v>
      </c>
      <c r="BX17" s="159">
        <f t="shared" ca="1" si="28"/>
        <v>1331.8987874062502</v>
      </c>
      <c r="BY17" s="159">
        <f t="shared" ref="BY17:CF17" ca="1" si="29">IF(BY$10="","",SUM(BY16))</f>
        <v>1331.8987874062502</v>
      </c>
      <c r="BZ17" s="159">
        <f t="shared" ca="1" si="29"/>
        <v>1331.8987874062502</v>
      </c>
      <c r="CA17" s="159">
        <f t="shared" ca="1" si="29"/>
        <v>1331.8987874062502</v>
      </c>
      <c r="CB17" s="159">
        <f t="shared" ca="1" si="29"/>
        <v>1331.8987874062502</v>
      </c>
      <c r="CC17" s="159">
        <f t="shared" ca="1" si="29"/>
        <v>1331.8987874062502</v>
      </c>
      <c r="CD17" s="159">
        <f t="shared" ca="1" si="29"/>
        <v>1331.8987874062502</v>
      </c>
      <c r="CE17" s="159">
        <f t="shared" ca="1" si="29"/>
        <v>1331.8987874062502</v>
      </c>
      <c r="CF17" s="159">
        <f t="shared" ca="1" si="29"/>
        <v>1331.8987874062502</v>
      </c>
      <c r="CK17" s="159">
        <f t="shared" ref="CK17:CP17" ca="1" si="30">IF(CK$10="","",SUM(CK16))</f>
        <v>785.39088833333346</v>
      </c>
      <c r="CL17" s="159">
        <f t="shared" ca="1" si="30"/>
        <v>7263.2654999999995</v>
      </c>
      <c r="CM17" s="159">
        <f t="shared" ca="1" si="30"/>
        <v>13806.530999999995</v>
      </c>
      <c r="CN17" s="159">
        <f t="shared" ca="1" si="30"/>
        <v>14496.857549999999</v>
      </c>
      <c r="CO17" s="159">
        <f t="shared" ca="1" si="30"/>
        <v>15221.700427500002</v>
      </c>
      <c r="CP17" s="159">
        <f t="shared" ca="1" si="30"/>
        <v>15982.785448875</v>
      </c>
      <c r="CR17" s="159">
        <f t="shared" ref="CR17:DW17" ca="1" si="31">IF(CR$10="","",SUM(CR16))</f>
        <v>13.327350000000001</v>
      </c>
      <c r="CS17" s="159">
        <f t="shared" ca="1" si="31"/>
        <v>120.39936166666666</v>
      </c>
      <c r="CT17" s="159">
        <f t="shared" ca="1" si="31"/>
        <v>55.184730833333333</v>
      </c>
      <c r="CU17" s="159">
        <f t="shared" ca="1" si="31"/>
        <v>87.992820833333298</v>
      </c>
      <c r="CV17" s="159">
        <f t="shared" ca="1" si="31"/>
        <v>52.87056083333335</v>
      </c>
      <c r="CW17" s="159">
        <f t="shared" ca="1" si="31"/>
        <v>50.400990833333346</v>
      </c>
      <c r="CX17" s="159">
        <f t="shared" ca="1" si="31"/>
        <v>45.87354083333333</v>
      </c>
      <c r="CY17" s="159">
        <f t="shared" ca="1" si="31"/>
        <v>75.099590833333323</v>
      </c>
      <c r="CZ17" s="159">
        <f t="shared" ca="1" si="31"/>
        <v>73.868730833333331</v>
      </c>
      <c r="DA17" s="159">
        <f t="shared" ca="1" si="31"/>
        <v>78.373210833333431</v>
      </c>
      <c r="DB17" s="159">
        <f t="shared" ca="1" si="31"/>
        <v>66</v>
      </c>
      <c r="DC17" s="159">
        <f t="shared" ca="1" si="31"/>
        <v>66</v>
      </c>
      <c r="DD17" s="159">
        <f t="shared" ca="1" si="31"/>
        <v>60</v>
      </c>
      <c r="DE17" s="159">
        <f t="shared" ca="1" si="31"/>
        <v>60</v>
      </c>
      <c r="DF17" s="159">
        <f t="shared" ca="1" si="31"/>
        <v>60</v>
      </c>
      <c r="DG17" s="159">
        <f t="shared" ca="1" si="31"/>
        <v>60</v>
      </c>
      <c r="DH17" s="159">
        <f t="shared" ca="1" si="31"/>
        <v>60</v>
      </c>
      <c r="DI17" s="159">
        <f t="shared" ca="1" si="31"/>
        <v>60</v>
      </c>
      <c r="DJ17" s="159">
        <f t="shared" ca="1" si="31"/>
        <v>1150.5442499999999</v>
      </c>
      <c r="DK17" s="159">
        <f t="shared" ca="1" si="31"/>
        <v>1150.5442499999999</v>
      </c>
      <c r="DL17" s="159">
        <f t="shared" ca="1" si="31"/>
        <v>1150.5442499999999</v>
      </c>
      <c r="DM17" s="159">
        <f t="shared" ca="1" si="31"/>
        <v>1150.5442499999999</v>
      </c>
      <c r="DN17" s="159">
        <f t="shared" ca="1" si="31"/>
        <v>1150.5442499999999</v>
      </c>
      <c r="DO17" s="159">
        <f t="shared" ca="1" si="31"/>
        <v>1150.5442499999999</v>
      </c>
      <c r="DP17" s="159">
        <f t="shared" ca="1" si="31"/>
        <v>1150.5442499999999</v>
      </c>
      <c r="DQ17" s="159">
        <f t="shared" ca="1" si="31"/>
        <v>1150.5442499999999</v>
      </c>
      <c r="DR17" s="159">
        <f t="shared" ca="1" si="31"/>
        <v>1150.5442499999999</v>
      </c>
      <c r="DS17" s="159">
        <f t="shared" ca="1" si="31"/>
        <v>1150.5442499999999</v>
      </c>
      <c r="DT17" s="159">
        <f t="shared" ca="1" si="31"/>
        <v>1150.5442499999999</v>
      </c>
      <c r="DU17" s="159">
        <f t="shared" ca="1" si="31"/>
        <v>1150.5442499999999</v>
      </c>
      <c r="DV17" s="159">
        <f t="shared" ca="1" si="31"/>
        <v>1150.5442499999999</v>
      </c>
      <c r="DW17" s="159">
        <f t="shared" ca="1" si="31"/>
        <v>1150.5442499999999</v>
      </c>
      <c r="DX17" s="159">
        <f t="shared" ref="DX17:FC17" ca="1" si="32">IF(DX$10="","",SUM(DX16))</f>
        <v>1150.5442499999999</v>
      </c>
      <c r="DY17" s="159">
        <f t="shared" ca="1" si="32"/>
        <v>1150.5442499999999</v>
      </c>
      <c r="DZ17" s="159">
        <f t="shared" ca="1" si="32"/>
        <v>1150.5442499999999</v>
      </c>
      <c r="EA17" s="159">
        <f t="shared" ca="1" si="32"/>
        <v>1150.5442499999999</v>
      </c>
      <c r="EB17" s="159">
        <f t="shared" ca="1" si="32"/>
        <v>1208.0714624999996</v>
      </c>
      <c r="EC17" s="159">
        <f t="shared" ca="1" si="32"/>
        <v>1208.0714624999996</v>
      </c>
      <c r="ED17" s="159">
        <f t="shared" ca="1" si="32"/>
        <v>1208.0714624999996</v>
      </c>
      <c r="EE17" s="159">
        <f t="shared" ca="1" si="32"/>
        <v>1208.0714624999996</v>
      </c>
      <c r="EF17" s="159">
        <f t="shared" ca="1" si="32"/>
        <v>1208.0714624999996</v>
      </c>
      <c r="EG17" s="159">
        <f t="shared" ca="1" si="32"/>
        <v>1208.0714624999996</v>
      </c>
      <c r="EH17" s="159">
        <f t="shared" ca="1" si="32"/>
        <v>1208.0714624999996</v>
      </c>
      <c r="EI17" s="159">
        <f t="shared" ca="1" si="32"/>
        <v>1208.0714624999996</v>
      </c>
      <c r="EJ17" s="159">
        <f t="shared" ca="1" si="32"/>
        <v>1208.0714624999996</v>
      </c>
      <c r="EK17" s="159">
        <f t="shared" ca="1" si="32"/>
        <v>1208.0714624999996</v>
      </c>
      <c r="EL17" s="159">
        <f t="shared" ca="1" si="32"/>
        <v>1208.0714624999996</v>
      </c>
      <c r="EM17" s="159">
        <f t="shared" ca="1" si="32"/>
        <v>1208.0714624999996</v>
      </c>
      <c r="EN17" s="159">
        <f t="shared" ca="1" si="32"/>
        <v>1268.4750356249999</v>
      </c>
      <c r="EO17" s="159">
        <f t="shared" ca="1" si="32"/>
        <v>1268.4750356249999</v>
      </c>
      <c r="EP17" s="159">
        <f t="shared" ca="1" si="32"/>
        <v>1268.4750356249999</v>
      </c>
      <c r="EQ17" s="159">
        <f t="shared" ca="1" si="32"/>
        <v>1268.4750356249999</v>
      </c>
      <c r="ER17" s="159">
        <f t="shared" ca="1" si="32"/>
        <v>1268.4750356249999</v>
      </c>
      <c r="ES17" s="159">
        <f t="shared" ca="1" si="32"/>
        <v>1268.4750356249999</v>
      </c>
      <c r="ET17" s="159">
        <f t="shared" ca="1" si="32"/>
        <v>1268.4750356249999</v>
      </c>
      <c r="EU17" s="159">
        <f t="shared" ca="1" si="32"/>
        <v>1268.4750356249999</v>
      </c>
      <c r="EV17" s="159">
        <f t="shared" ca="1" si="32"/>
        <v>1268.4750356249999</v>
      </c>
      <c r="EW17" s="159">
        <f t="shared" ca="1" si="32"/>
        <v>1268.4750356249999</v>
      </c>
      <c r="EX17" s="159">
        <f t="shared" ca="1" si="32"/>
        <v>1268.4750356249999</v>
      </c>
      <c r="EY17" s="159">
        <f t="shared" ca="1" si="32"/>
        <v>1268.4750356249999</v>
      </c>
      <c r="EZ17" s="159">
        <f t="shared" ca="1" si="32"/>
        <v>1331.8987874062502</v>
      </c>
      <c r="FA17" s="159">
        <f t="shared" ca="1" si="32"/>
        <v>1331.8987874062502</v>
      </c>
      <c r="FB17" s="159">
        <f t="shared" ca="1" si="32"/>
        <v>1331.8987874062502</v>
      </c>
      <c r="FC17" s="159">
        <f t="shared" ca="1" si="32"/>
        <v>1331.8987874062502</v>
      </c>
      <c r="FD17" s="159">
        <f t="shared" ref="FD17:FK17" ca="1" si="33">IF(FD$10="","",SUM(FD16))</f>
        <v>1331.8987874062502</v>
      </c>
      <c r="FE17" s="159">
        <f t="shared" ca="1" si="33"/>
        <v>1331.8987874062502</v>
      </c>
      <c r="FF17" s="159">
        <f t="shared" ca="1" si="33"/>
        <v>1331.8987874062502</v>
      </c>
      <c r="FG17" s="159">
        <f t="shared" ca="1" si="33"/>
        <v>1331.8987874062502</v>
      </c>
      <c r="FH17" s="159">
        <f t="shared" ca="1" si="33"/>
        <v>1331.8987874062502</v>
      </c>
      <c r="FI17" s="159">
        <f t="shared" ca="1" si="33"/>
        <v>1331.8987874062502</v>
      </c>
      <c r="FJ17" s="159">
        <f t="shared" ca="1" si="33"/>
        <v>1331.8987874062502</v>
      </c>
      <c r="FK17" s="159">
        <f t="shared" ca="1" si="33"/>
        <v>1331.8987874062502</v>
      </c>
    </row>
    <row r="18" spans="3:167" ht="15" customHeight="1">
      <c r="C18" s="163"/>
    </row>
    <row r="19" spans="3:167" ht="15" customHeight="1">
      <c r="C19" s="162" t="s">
        <v>168</v>
      </c>
      <c r="D19" s="171"/>
      <c r="E19" s="171"/>
      <c r="F19" s="159">
        <f t="shared" ref="F19:K19" ca="1" si="34">IF(F$10="","",SUM(+F14,-F17))</f>
        <v>136849.72722166669</v>
      </c>
      <c r="G19" s="159">
        <f t="shared" ca="1" si="34"/>
        <v>209260.21019787018</v>
      </c>
      <c r="H19" s="159">
        <f t="shared" ca="1" si="34"/>
        <v>274737.04440205294</v>
      </c>
      <c r="I19" s="159">
        <f t="shared" ca="1" si="34"/>
        <v>289985.65767442092</v>
      </c>
      <c r="J19" s="159">
        <f t="shared" ca="1" si="34"/>
        <v>306097.12199843128</v>
      </c>
      <c r="K19" s="159">
        <f t="shared" ca="1" si="34"/>
        <v>323120.60514994769</v>
      </c>
      <c r="M19" s="159">
        <f t="shared" ref="M19:AR19" ca="1" si="35">IF(M$10="","",SUM(+M14,-M17))</f>
        <v>10463.49458</v>
      </c>
      <c r="N19" s="159">
        <f t="shared" ca="1" si="35"/>
        <v>10379.043588333332</v>
      </c>
      <c r="O19" s="159">
        <f t="shared" ca="1" si="35"/>
        <v>10507.607299166668</v>
      </c>
      <c r="P19" s="159">
        <f t="shared" ca="1" si="35"/>
        <v>10479.706999166663</v>
      </c>
      <c r="Q19" s="159">
        <f t="shared" ca="1" si="35"/>
        <v>10580.754379166672</v>
      </c>
      <c r="R19" s="159">
        <f t="shared" ca="1" si="35"/>
        <v>11649.772219166667</v>
      </c>
      <c r="S19" s="159">
        <f t="shared" ca="1" si="35"/>
        <v>14599.628309166668</v>
      </c>
      <c r="T19" s="159">
        <f t="shared" ca="1" si="35"/>
        <v>11400.06710916667</v>
      </c>
      <c r="U19" s="159">
        <f t="shared" ca="1" si="35"/>
        <v>11401.297969166655</v>
      </c>
      <c r="V19" s="159">
        <f t="shared" ca="1" si="35"/>
        <v>12248.35476916667</v>
      </c>
      <c r="W19" s="159">
        <f t="shared" ca="1" si="35"/>
        <v>11570</v>
      </c>
      <c r="X19" s="159">
        <f t="shared" ca="1" si="35"/>
        <v>11570</v>
      </c>
      <c r="Y19" s="159">
        <f t="shared" ca="1" si="35"/>
        <v>12759.51716549905</v>
      </c>
      <c r="Z19" s="159">
        <f t="shared" ca="1" si="35"/>
        <v>13431.51539305597</v>
      </c>
      <c r="AA19" s="159">
        <f t="shared" ca="1" si="35"/>
        <v>14412.486408156405</v>
      </c>
      <c r="AB19" s="159">
        <f t="shared" ca="1" si="35"/>
        <v>15444.617612909717</v>
      </c>
      <c r="AC19" s="159">
        <f t="shared" ca="1" si="35"/>
        <v>16478.404876615736</v>
      </c>
      <c r="AD19" s="159">
        <f t="shared" ca="1" si="35"/>
        <v>17510.536081369046</v>
      </c>
      <c r="AE19" s="159">
        <f t="shared" ca="1" si="35"/>
        <v>17453.77909507506</v>
      </c>
      <c r="AF19" s="159">
        <f t="shared" ca="1" si="35"/>
        <v>18487.566358781074</v>
      </c>
      <c r="AG19" s="159">
        <f t="shared" ca="1" si="35"/>
        <v>19519.697563534384</v>
      </c>
      <c r="AH19" s="159">
        <f t="shared" ca="1" si="35"/>
        <v>20473.733339105922</v>
      </c>
      <c r="AI19" s="159">
        <f t="shared" ca="1" si="35"/>
        <v>21426.049203452429</v>
      </c>
      <c r="AJ19" s="159">
        <f t="shared" ca="1" si="35"/>
        <v>21862.307100315418</v>
      </c>
      <c r="AK19" s="159">
        <f t="shared" ca="1" si="35"/>
        <v>22604.459132750198</v>
      </c>
      <c r="AL19" s="159">
        <f t="shared" ca="1" si="35"/>
        <v>22653.449074816199</v>
      </c>
      <c r="AM19" s="159">
        <f t="shared" ca="1" si="35"/>
        <v>22707.687939246418</v>
      </c>
      <c r="AN19" s="159">
        <f t="shared" ca="1" si="35"/>
        <v>22760.177162888569</v>
      </c>
      <c r="AO19" s="159">
        <f t="shared" ca="1" si="35"/>
        <v>22814.416027318792</v>
      </c>
      <c r="AP19" s="159">
        <f t="shared" ca="1" si="35"/>
        <v>22866.905250960946</v>
      </c>
      <c r="AQ19" s="159">
        <f t="shared" ca="1" si="35"/>
        <v>22921.144115391166</v>
      </c>
      <c r="AR19" s="159">
        <f t="shared" ca="1" si="35"/>
        <v>22975.382979821385</v>
      </c>
      <c r="AS19" s="159">
        <f t="shared" ref="AS19:BX19" ca="1" si="36">IF(AS$10="","",SUM(+AS14,-AS17))</f>
        <v>23027.872203463536</v>
      </c>
      <c r="AT19" s="159">
        <f t="shared" ca="1" si="36"/>
        <v>23082.111067893755</v>
      </c>
      <c r="AU19" s="159">
        <f t="shared" ca="1" si="36"/>
        <v>23134.600291535902</v>
      </c>
      <c r="AV19" s="159">
        <f t="shared" ca="1" si="36"/>
        <v>23188.839155966125</v>
      </c>
      <c r="AW19" s="159">
        <f t="shared" ca="1" si="36"/>
        <v>23858.766476126133</v>
      </c>
      <c r="AX19" s="159">
        <f t="shared" ca="1" si="36"/>
        <v>23910.525832683346</v>
      </c>
      <c r="AY19" s="159">
        <f t="shared" ca="1" si="36"/>
        <v>23967.83083458597</v>
      </c>
      <c r="AZ19" s="159">
        <f t="shared" ca="1" si="36"/>
        <v>24023.287288040123</v>
      </c>
      <c r="BA19" s="159">
        <f t="shared" ca="1" si="36"/>
        <v>24080.59228994275</v>
      </c>
      <c r="BB19" s="159">
        <f t="shared" ca="1" si="36"/>
        <v>24136.048743396899</v>
      </c>
      <c r="BC19" s="159">
        <f t="shared" ca="1" si="36"/>
        <v>24193.353745299526</v>
      </c>
      <c r="BD19" s="159">
        <f t="shared" ca="1" si="36"/>
        <v>24250.658747202153</v>
      </c>
      <c r="BE19" s="159">
        <f t="shared" ca="1" si="36"/>
        <v>24306.115200656302</v>
      </c>
      <c r="BF19" s="159">
        <f t="shared" ca="1" si="36"/>
        <v>24363.420202558926</v>
      </c>
      <c r="BG19" s="159">
        <f t="shared" ca="1" si="36"/>
        <v>24418.876656013079</v>
      </c>
      <c r="BH19" s="159">
        <f t="shared" ca="1" si="36"/>
        <v>24476.181657915706</v>
      </c>
      <c r="BI19" s="159">
        <f t="shared" ca="1" si="36"/>
        <v>25184.043810282514</v>
      </c>
      <c r="BJ19" s="159">
        <f t="shared" ca="1" si="36"/>
        <v>25238.730247098767</v>
      </c>
      <c r="BK19" s="159">
        <f t="shared" ca="1" si="36"/>
        <v>25299.275945002471</v>
      </c>
      <c r="BL19" s="159">
        <f t="shared" ca="1" si="36"/>
        <v>25357.868555877023</v>
      </c>
      <c r="BM19" s="159">
        <f t="shared" ca="1" si="36"/>
        <v>25418.414253780724</v>
      </c>
      <c r="BN19" s="159">
        <f t="shared" ca="1" si="36"/>
        <v>25477.006864655279</v>
      </c>
      <c r="BO19" s="159">
        <f t="shared" ca="1" si="36"/>
        <v>25537.55256255898</v>
      </c>
      <c r="BP19" s="159">
        <f t="shared" ca="1" si="36"/>
        <v>25598.098260462681</v>
      </c>
      <c r="BQ19" s="159">
        <f t="shared" ca="1" si="36"/>
        <v>25656.690871337236</v>
      </c>
      <c r="BR19" s="159">
        <f t="shared" ca="1" si="36"/>
        <v>25717.236569240933</v>
      </c>
      <c r="BS19" s="159">
        <f t="shared" ca="1" si="36"/>
        <v>25775.829180115488</v>
      </c>
      <c r="BT19" s="159">
        <f t="shared" ca="1" si="36"/>
        <v>25836.374878019193</v>
      </c>
      <c r="BU19" s="159">
        <f t="shared" ca="1" si="36"/>
        <v>26584.334912175065</v>
      </c>
      <c r="BV19" s="159">
        <f t="shared" ca="1" si="36"/>
        <v>26642.115130009181</v>
      </c>
      <c r="BW19" s="159">
        <f t="shared" ca="1" si="36"/>
        <v>26706.086085468371</v>
      </c>
      <c r="BX19" s="159">
        <f t="shared" ca="1" si="36"/>
        <v>26767.993461719205</v>
      </c>
      <c r="BY19" s="159">
        <f t="shared" ref="BY19:CF19" ca="1" si="37">IF(BY$10="","",SUM(+BY14,-BY17))</f>
        <v>26831.964417178395</v>
      </c>
      <c r="BZ19" s="159">
        <f t="shared" ca="1" si="37"/>
        <v>26893.871793429229</v>
      </c>
      <c r="CA19" s="159">
        <f t="shared" ca="1" si="37"/>
        <v>26957.842748888426</v>
      </c>
      <c r="CB19" s="159">
        <f t="shared" ca="1" si="37"/>
        <v>27021.813704347616</v>
      </c>
      <c r="CC19" s="159">
        <f t="shared" ca="1" si="37"/>
        <v>27083.72108059845</v>
      </c>
      <c r="CD19" s="159">
        <f t="shared" ca="1" si="37"/>
        <v>27147.692036057641</v>
      </c>
      <c r="CE19" s="159">
        <f t="shared" ca="1" si="37"/>
        <v>27209.599412308475</v>
      </c>
      <c r="CF19" s="159">
        <f t="shared" ca="1" si="37"/>
        <v>27273.570367767665</v>
      </c>
      <c r="CK19" s="159">
        <f t="shared" ref="CK19:CP19" ca="1" si="38">IF(CK$10="","",SUM(+CK14,-CK17))</f>
        <v>126550.99924166666</v>
      </c>
      <c r="CL19" s="159">
        <f t="shared" ca="1" si="38"/>
        <v>133313.21200699531</v>
      </c>
      <c r="CM19" s="159">
        <f t="shared" ca="1" si="38"/>
        <v>146587.03094508062</v>
      </c>
      <c r="CN19" s="159">
        <f t="shared" ca="1" si="38"/>
        <v>153595.21114333428</v>
      </c>
      <c r="CO19" s="159">
        <f t="shared" ca="1" si="38"/>
        <v>161010.43007056054</v>
      </c>
      <c r="CP19" s="159">
        <f t="shared" ca="1" si="38"/>
        <v>168856.43744635175</v>
      </c>
      <c r="CR19" s="159">
        <f t="shared" ref="CR19:DW19" ca="1" si="39">IF(CR$10="","",SUM(+CR14,-CR17))</f>
        <v>8536.6726500000004</v>
      </c>
      <c r="CS19" s="159">
        <f t="shared" ca="1" si="39"/>
        <v>8429.6006383333333</v>
      </c>
      <c r="CT19" s="159">
        <f t="shared" ca="1" si="39"/>
        <v>8144.8152691666664</v>
      </c>
      <c r="CU19" s="159">
        <f t="shared" ca="1" si="39"/>
        <v>10388.829109166667</v>
      </c>
      <c r="CV19" s="159">
        <f t="shared" ca="1" si="39"/>
        <v>10446.572389166666</v>
      </c>
      <c r="CW19" s="159">
        <f t="shared" ca="1" si="39"/>
        <v>10512.391039166667</v>
      </c>
      <c r="CX19" s="159">
        <f t="shared" ca="1" si="39"/>
        <v>10521.826279166662</v>
      </c>
      <c r="CY19" s="159">
        <f t="shared" ca="1" si="39"/>
        <v>10558.525349166672</v>
      </c>
      <c r="CZ19" s="159">
        <f t="shared" ca="1" si="39"/>
        <v>11626.304479166667</v>
      </c>
      <c r="DA19" s="159">
        <f t="shared" ca="1" si="39"/>
        <v>14567.128639166669</v>
      </c>
      <c r="DB19" s="159">
        <f t="shared" ca="1" si="39"/>
        <v>11409.166700000003</v>
      </c>
      <c r="DC19" s="159">
        <f t="shared" ca="1" si="39"/>
        <v>11409.166699999989</v>
      </c>
      <c r="DD19" s="159">
        <f t="shared" ca="1" si="39"/>
        <v>8490</v>
      </c>
      <c r="DE19" s="159">
        <f t="shared" ca="1" si="39"/>
        <v>8490</v>
      </c>
      <c r="DF19" s="159">
        <f t="shared" ca="1" si="39"/>
        <v>8740</v>
      </c>
      <c r="DG19" s="159">
        <f t="shared" ca="1" si="39"/>
        <v>11652.209165000535</v>
      </c>
      <c r="DH19" s="159">
        <f t="shared" ca="1" si="39"/>
        <v>11906.256462735068</v>
      </c>
      <c r="DI19" s="159">
        <f t="shared" ca="1" si="39"/>
        <v>12165.27193732771</v>
      </c>
      <c r="DJ19" s="159">
        <f t="shared" ca="1" si="39"/>
        <v>11332.087102967649</v>
      </c>
      <c r="DK19" s="159">
        <f t="shared" ca="1" si="39"/>
        <v>11591.102577560294</v>
      </c>
      <c r="DL19" s="159">
        <f t="shared" ca="1" si="39"/>
        <v>11848.461993200232</v>
      </c>
      <c r="DM19" s="159">
        <f t="shared" ca="1" si="39"/>
        <v>12107.477467792873</v>
      </c>
      <c r="DN19" s="159">
        <f t="shared" ca="1" si="39"/>
        <v>12366.492942385517</v>
      </c>
      <c r="DO19" s="159">
        <f t="shared" ca="1" si="39"/>
        <v>12623.852358025455</v>
      </c>
      <c r="DP19" s="159">
        <f t="shared" ca="1" si="39"/>
        <v>7399.4557500000001</v>
      </c>
      <c r="DQ19" s="159">
        <f t="shared" ca="1" si="39"/>
        <v>7399.4557500000001</v>
      </c>
      <c r="DR19" s="159">
        <f t="shared" ca="1" si="39"/>
        <v>10076.826318823529</v>
      </c>
      <c r="DS19" s="159">
        <f t="shared" ca="1" si="39"/>
        <v>13313.32571492796</v>
      </c>
      <c r="DT19" s="159">
        <f t="shared" ca="1" si="39"/>
        <v>13362.315656993964</v>
      </c>
      <c r="DU19" s="159">
        <f t="shared" ca="1" si="39"/>
        <v>13416.554521424183</v>
      </c>
      <c r="DV19" s="159">
        <f t="shared" ca="1" si="39"/>
        <v>13469.043745066334</v>
      </c>
      <c r="DW19" s="159">
        <f t="shared" ca="1" si="39"/>
        <v>13523.282609496557</v>
      </c>
      <c r="DX19" s="159">
        <f t="shared" ref="DX19:FC19" ca="1" si="40">IF(DX$10="","",SUM(+DX14,-DX17))</f>
        <v>13575.771833138708</v>
      </c>
      <c r="DY19" s="159">
        <f t="shared" ca="1" si="40"/>
        <v>13630.010697568927</v>
      </c>
      <c r="DZ19" s="159">
        <f t="shared" ca="1" si="40"/>
        <v>13684.24956199915</v>
      </c>
      <c r="EA19" s="159">
        <f t="shared" ca="1" si="40"/>
        <v>13736.738785641297</v>
      </c>
      <c r="EB19" s="159">
        <f t="shared" ca="1" si="40"/>
        <v>7341.9285374999999</v>
      </c>
      <c r="EC19" s="159">
        <f t="shared" ca="1" si="40"/>
        <v>7341.9285374999999</v>
      </c>
      <c r="ED19" s="159">
        <f t="shared" ca="1" si="40"/>
        <v>10200.941340452942</v>
      </c>
      <c r="EE19" s="159">
        <f t="shared" ca="1" si="40"/>
        <v>14079.125761675925</v>
      </c>
      <c r="EF19" s="159">
        <f t="shared" ca="1" si="40"/>
        <v>14130.885118233136</v>
      </c>
      <c r="EG19" s="159">
        <f t="shared" ca="1" si="40"/>
        <v>14188.190120135761</v>
      </c>
      <c r="EH19" s="159">
        <f t="shared" ca="1" si="40"/>
        <v>14243.646573589913</v>
      </c>
      <c r="EI19" s="159">
        <f t="shared" ca="1" si="40"/>
        <v>14300.95157549254</v>
      </c>
      <c r="EJ19" s="159">
        <f t="shared" ca="1" si="40"/>
        <v>14356.408028946691</v>
      </c>
      <c r="EK19" s="159">
        <f t="shared" ca="1" si="40"/>
        <v>14413.713030849316</v>
      </c>
      <c r="EL19" s="159">
        <f t="shared" ca="1" si="40"/>
        <v>14471.018032751943</v>
      </c>
      <c r="EM19" s="159">
        <f t="shared" ca="1" si="40"/>
        <v>14526.474486206092</v>
      </c>
      <c r="EN19" s="159">
        <f t="shared" ca="1" si="40"/>
        <v>7281.5249643750003</v>
      </c>
      <c r="EO19" s="159">
        <f t="shared" ca="1" si="40"/>
        <v>7281.5249643750003</v>
      </c>
      <c r="EP19" s="159">
        <f t="shared" ca="1" si="40"/>
        <v>10333.078535505118</v>
      </c>
      <c r="EQ19" s="159">
        <f t="shared" ca="1" si="40"/>
        <v>14889.223836421375</v>
      </c>
      <c r="ER19" s="159">
        <f t="shared" ca="1" si="40"/>
        <v>14943.910273237627</v>
      </c>
      <c r="ES19" s="159">
        <f t="shared" ca="1" si="40"/>
        <v>15004.455971141331</v>
      </c>
      <c r="ET19" s="159">
        <f t="shared" ca="1" si="40"/>
        <v>15063.048582015881</v>
      </c>
      <c r="EU19" s="159">
        <f t="shared" ca="1" si="40"/>
        <v>15123.594279919584</v>
      </c>
      <c r="EV19" s="159">
        <f t="shared" ca="1" si="40"/>
        <v>15182.186890794139</v>
      </c>
      <c r="EW19" s="159">
        <f t="shared" ca="1" si="40"/>
        <v>15242.73258869784</v>
      </c>
      <c r="EX19" s="159">
        <f t="shared" ca="1" si="40"/>
        <v>15303.27828660154</v>
      </c>
      <c r="EY19" s="159">
        <f t="shared" ca="1" si="40"/>
        <v>15361.870897476096</v>
      </c>
      <c r="EZ19" s="159">
        <f t="shared" ca="1" si="40"/>
        <v>7218.1012125937496</v>
      </c>
      <c r="FA19" s="159">
        <f t="shared" ca="1" si="40"/>
        <v>7218.1012125937496</v>
      </c>
      <c r="FB19" s="159">
        <f t="shared" ca="1" si="40"/>
        <v>10473.747997991677</v>
      </c>
      <c r="FC19" s="159">
        <f t="shared" ca="1" si="40"/>
        <v>15746.1953221038</v>
      </c>
      <c r="FD19" s="159">
        <f t="shared" ref="FD19:FK19" ca="1" si="41">IF(FD$10="","",SUM(+FD14,-FD17))</f>
        <v>15803.975539937912</v>
      </c>
      <c r="FE19" s="159">
        <f t="shared" ca="1" si="41"/>
        <v>15867.946495397106</v>
      </c>
      <c r="FF19" s="159">
        <f t="shared" ca="1" si="41"/>
        <v>15929.853871647936</v>
      </c>
      <c r="FG19" s="159">
        <f t="shared" ca="1" si="41"/>
        <v>15993.82482710713</v>
      </c>
      <c r="FH19" s="159">
        <f t="shared" ca="1" si="41"/>
        <v>16055.73220335796</v>
      </c>
      <c r="FI19" s="159">
        <f t="shared" ca="1" si="41"/>
        <v>16119.703158817158</v>
      </c>
      <c r="FJ19" s="159">
        <f t="shared" ca="1" si="41"/>
        <v>16183.674114276351</v>
      </c>
      <c r="FK19" s="159">
        <f t="shared" ca="1" si="41"/>
        <v>16245.581490527182</v>
      </c>
    </row>
    <row r="20" spans="3:167" ht="15" customHeight="1">
      <c r="C20" s="163"/>
    </row>
    <row r="21" spans="3:167" ht="15" customHeight="1">
      <c r="C21" s="161" t="s">
        <v>99</v>
      </c>
      <c r="F21" s="158">
        <f t="shared" ref="F21:K22" ca="1" si="42">IF(OR(F$9="",F$10=""),"",SUM(OFFSET($M21,0,F$4-1,1,F$5-F$4+1)))</f>
        <v>24564.864018519707</v>
      </c>
      <c r="G21" s="158">
        <f t="shared" ca="1" si="42"/>
        <v>32327.280482938633</v>
      </c>
      <c r="H21" s="158">
        <f t="shared" ca="1" si="42"/>
        <v>38080.917367179529</v>
      </c>
      <c r="I21" s="158">
        <f t="shared" ca="1" si="42"/>
        <v>40430.433330132837</v>
      </c>
      <c r="J21" s="158">
        <f t="shared" ca="1" si="42"/>
        <v>42896.152471624737</v>
      </c>
      <c r="K21" s="158">
        <f t="shared" ca="1" si="42"/>
        <v>45513.902017409171</v>
      </c>
      <c r="M21" s="158">
        <f ca="1">IF(M$10="","",'3B_GASTOS_PERSONAL'!O12)</f>
        <v>1818.8434999999999</v>
      </c>
      <c r="N21" s="158">
        <f ca="1">IF(N$10="","",'3B_GASTOS_PERSONAL'!P12)</f>
        <v>1811.2351000000001</v>
      </c>
      <c r="O21" s="158">
        <f ca="1">IF(O$10="","",'3B_GASTOS_PERSONAL'!Q12)</f>
        <v>2105.2123900000001</v>
      </c>
      <c r="P21" s="158">
        <f ca="1">IF(P$10="","",'3B_GASTOS_PERSONAL'!R12)</f>
        <v>2046.6222799999996</v>
      </c>
      <c r="Q21" s="158">
        <f ca="1">IF(Q$10="","",'3B_GASTOS_PERSONAL'!S12)</f>
        <v>2034.5980600000007</v>
      </c>
      <c r="R21" s="158">
        <f ca="1">IF(R$10="","",'3B_GASTOS_PERSONAL'!T12)</f>
        <v>2034.4984099999995</v>
      </c>
      <c r="S21" s="158">
        <f ca="1">IF(S$10="","",'3B_GASTOS_PERSONAL'!U12)</f>
        <v>2092.2409599999992</v>
      </c>
      <c r="T21" s="158">
        <f ca="1">IF(T$10="","",'3B_GASTOS_PERSONAL'!V12)</f>
        <v>2114.1564800000001</v>
      </c>
      <c r="U21" s="158">
        <f ca="1">IF(U$10="","",'3B_GASTOS_PERSONAL'!W12)</f>
        <v>2122.9838300000006</v>
      </c>
      <c r="V21" s="158">
        <f ca="1">IF(V$10="","",'3B_GASTOS_PERSONAL'!X12)</f>
        <v>2123.857379999999</v>
      </c>
      <c r="W21" s="158">
        <f ca="1">IF(W$10="","",'3B_GASTOS_PERSONAL'!Y12)</f>
        <v>2129.7216482691624</v>
      </c>
      <c r="X21" s="158">
        <f ca="1">IF(X$10="","",'3B_GASTOS_PERSONAL'!Z12)</f>
        <v>2130.8939802505497</v>
      </c>
      <c r="Y21" s="158">
        <f ca="1">IF(Y$10="","",'3B_GASTOS_PERSONAL'!AA12)</f>
        <v>2505.4202909658557</v>
      </c>
      <c r="Z21" s="158">
        <f ca="1">IF(Z$10="","",'3B_GASTOS_PERSONAL'!AB12)</f>
        <v>2506.3797908347701</v>
      </c>
      <c r="AA21" s="158">
        <f ca="1">IF(AA$10="","",'3B_GASTOS_PERSONAL'!AC12)</f>
        <v>2507.339290703685</v>
      </c>
      <c r="AB21" s="158">
        <f ca="1">IF(AB$10="","",'3B_GASTOS_PERSONAL'!AD12)</f>
        <v>2508.2987905725995</v>
      </c>
      <c r="AC21" s="158">
        <f ca="1">IF(AC$10="","",'3B_GASTOS_PERSONAL'!AE12)</f>
        <v>2509.258290441514</v>
      </c>
      <c r="AD21" s="158">
        <f ca="1">IF(AD$10="","",'3B_GASTOS_PERSONAL'!AF12)</f>
        <v>2510.2177903104289</v>
      </c>
      <c r="AE21" s="158">
        <f ca="1">IF(AE$10="","",'3B_GASTOS_PERSONAL'!AG12)</f>
        <v>2877.6622901793435</v>
      </c>
      <c r="AF21" s="158">
        <f ca="1">IF(AF$10="","",'3B_GASTOS_PERSONAL'!AH12)</f>
        <v>2878.6217900482579</v>
      </c>
      <c r="AG21" s="158">
        <f ca="1">IF(AG$10="","",'3B_GASTOS_PERSONAL'!AI12)</f>
        <v>2879.5812899171729</v>
      </c>
      <c r="AH21" s="158">
        <f ca="1">IF(AH$10="","",'3B_GASTOS_PERSONAL'!AJ12)</f>
        <v>2880.5407897860873</v>
      </c>
      <c r="AI21" s="158">
        <f ca="1">IF(AI$10="","",'3B_GASTOS_PERSONAL'!AK12)</f>
        <v>2881.5002896550018</v>
      </c>
      <c r="AJ21" s="158">
        <f ca="1">IF(AJ$10="","",'3B_GASTOS_PERSONAL'!AL12)</f>
        <v>2882.4597895239167</v>
      </c>
      <c r="AK21" s="158">
        <f ca="1">IF(AK$10="","",'3B_GASTOS_PERSONAL'!AM12)</f>
        <v>3169.5686467563974</v>
      </c>
      <c r="AL21" s="158">
        <f ca="1">IF(AL$10="","",'3B_GASTOS_PERSONAL'!AN12)</f>
        <v>3170.2670347276512</v>
      </c>
      <c r="AM21" s="158">
        <f ca="1">IF(AM$10="","",'3B_GASTOS_PERSONAL'!AO12)</f>
        <v>3170.9654226989055</v>
      </c>
      <c r="AN21" s="158">
        <f ca="1">IF(AN$10="","",'3B_GASTOS_PERSONAL'!AP12)</f>
        <v>3171.6638106701594</v>
      </c>
      <c r="AO21" s="158">
        <f ca="1">IF(AO$10="","",'3B_GASTOS_PERSONAL'!AQ12)</f>
        <v>3172.3621986414137</v>
      </c>
      <c r="AP21" s="158">
        <f ca="1">IF(AP$10="","",'3B_GASTOS_PERSONAL'!AR12)</f>
        <v>3173.0605866126675</v>
      </c>
      <c r="AQ21" s="158">
        <f ca="1">IF(AQ$10="","",'3B_GASTOS_PERSONAL'!AS12)</f>
        <v>3173.7589745839214</v>
      </c>
      <c r="AR21" s="158">
        <f ca="1">IF(AR$10="","",'3B_GASTOS_PERSONAL'!AT12)</f>
        <v>3174.4573625551757</v>
      </c>
      <c r="AS21" s="158">
        <f ca="1">IF(AS$10="","",'3B_GASTOS_PERSONAL'!AU12)</f>
        <v>3175.1557505264295</v>
      </c>
      <c r="AT21" s="158">
        <f ca="1">IF(AT$10="","",'3B_GASTOS_PERSONAL'!AV12)</f>
        <v>3175.8541384976834</v>
      </c>
      <c r="AU21" s="158">
        <f ca="1">IF(AU$10="","",'3B_GASTOS_PERSONAL'!AW12)</f>
        <v>3176.5525264689377</v>
      </c>
      <c r="AV21" s="158">
        <f ca="1">IF(AV$10="","",'3B_GASTOS_PERSONAL'!AX12)</f>
        <v>3177.2509144401915</v>
      </c>
      <c r="AW21" s="158">
        <f ca="1">IF(AW$10="","",'3B_GASTOS_PERSONAL'!AY12)</f>
        <v>3367.1262605561396</v>
      </c>
      <c r="AX21" s="158">
        <f ca="1">IF(AX$10="","",'3B_GASTOS_PERSONAL'!AZ12)</f>
        <v>3367.5038090933995</v>
      </c>
      <c r="AY21" s="158">
        <f ca="1">IF(AY$10="","",'3B_GASTOS_PERSONAL'!BA12)</f>
        <v>3367.8813576306593</v>
      </c>
      <c r="AZ21" s="158">
        <f ca="1">IF(AZ$10="","",'3B_GASTOS_PERSONAL'!BB12)</f>
        <v>3368.2589061679191</v>
      </c>
      <c r="BA21" s="158">
        <f ca="1">IF(BA$10="","",'3B_GASTOS_PERSONAL'!BC12)</f>
        <v>3368.6364547051794</v>
      </c>
      <c r="BB21" s="158">
        <f ca="1">IF(BB$10="","",'3B_GASTOS_PERSONAL'!BD12)</f>
        <v>3369.0140032424392</v>
      </c>
      <c r="BC21" s="158">
        <f ca="1">IF(BC$10="","",'3B_GASTOS_PERSONAL'!BE12)</f>
        <v>3369.3915517796991</v>
      </c>
      <c r="BD21" s="158">
        <f ca="1">IF(BD$10="","",'3B_GASTOS_PERSONAL'!BF12)</f>
        <v>3369.7691003169589</v>
      </c>
      <c r="BE21" s="158">
        <f ca="1">IF(BE$10="","",'3B_GASTOS_PERSONAL'!BG12)</f>
        <v>3370.1466488542192</v>
      </c>
      <c r="BF21" s="158">
        <f ca="1">IF(BF$10="","",'3B_GASTOS_PERSONAL'!BH12)</f>
        <v>3370.524197391479</v>
      </c>
      <c r="BG21" s="158">
        <f ca="1">IF(BG$10="","",'3B_GASTOS_PERSONAL'!BI12)</f>
        <v>3370.9017459287388</v>
      </c>
      <c r="BH21" s="158">
        <f ca="1">IF(BH$10="","",'3B_GASTOS_PERSONAL'!BJ12)</f>
        <v>3371.2792944659986</v>
      </c>
      <c r="BI21" s="158">
        <f ca="1">IF(BI$10="","",'3B_GASTOS_PERSONAL'!BK12)</f>
        <v>3572.4562535834471</v>
      </c>
      <c r="BJ21" s="158">
        <f ca="1">IF(BJ$10="","",'3B_GASTOS_PERSONAL'!BL12)</f>
        <v>3572.8604570474376</v>
      </c>
      <c r="BK21" s="158">
        <f ca="1">IF(BK$10="","",'3B_GASTOS_PERSONAL'!BM12)</f>
        <v>3573.2646605114282</v>
      </c>
      <c r="BL21" s="158">
        <f ca="1">IF(BL$10="","",'3B_GASTOS_PERSONAL'!BN12)</f>
        <v>3573.6688639754184</v>
      </c>
      <c r="BM21" s="158">
        <f ca="1">IF(BM$10="","",'3B_GASTOS_PERSONAL'!BO12)</f>
        <v>3574.073067439409</v>
      </c>
      <c r="BN21" s="158">
        <f ca="1">IF(BN$10="","",'3B_GASTOS_PERSONAL'!BP12)</f>
        <v>3574.4772709033991</v>
      </c>
      <c r="BO21" s="158">
        <f ca="1">IF(BO$10="","",'3B_GASTOS_PERSONAL'!BQ12)</f>
        <v>3574.8814743673897</v>
      </c>
      <c r="BP21" s="158">
        <f ca="1">IF(BP$10="","",'3B_GASTOS_PERSONAL'!BR12)</f>
        <v>3575.2856778313803</v>
      </c>
      <c r="BQ21" s="158">
        <f ca="1">IF(BQ$10="","",'3B_GASTOS_PERSONAL'!BS12)</f>
        <v>3575.6898812953709</v>
      </c>
      <c r="BR21" s="158">
        <f ca="1">IF(BR$10="","",'3B_GASTOS_PERSONAL'!BT12)</f>
        <v>3576.0940847593611</v>
      </c>
      <c r="BS21" s="158">
        <f ca="1">IF(BS$10="","",'3B_GASTOS_PERSONAL'!BU12)</f>
        <v>3576.4982882233517</v>
      </c>
      <c r="BT21" s="158">
        <f ca="1">IF(BT$10="","",'3B_GASTOS_PERSONAL'!BV12)</f>
        <v>3576.9024916873423</v>
      </c>
      <c r="BU21" s="158">
        <f ca="1">IF(BU$10="","",'3B_GASTOS_PERSONAL'!BW12)</f>
        <v>3790.4450968604165</v>
      </c>
      <c r="BV21" s="158">
        <f ca="1">IF(BV$10="","",'3B_GASTOS_PERSONAL'!BX12)</f>
        <v>3790.8778370889645</v>
      </c>
      <c r="BW21" s="158">
        <f ca="1">IF(BW$10="","",'3B_GASTOS_PERSONAL'!BY12)</f>
        <v>3791.310577317513</v>
      </c>
      <c r="BX21" s="158">
        <f ca="1">IF(BX$10="","",'3B_GASTOS_PERSONAL'!BZ12)</f>
        <v>3791.743317546061</v>
      </c>
      <c r="BY21" s="158">
        <f ca="1">IF(BY$10="","",'3B_GASTOS_PERSONAL'!CA12)</f>
        <v>3792.1760577746095</v>
      </c>
      <c r="BZ21" s="158">
        <f ca="1">IF(BZ$10="","",'3B_GASTOS_PERSONAL'!CB12)</f>
        <v>3792.6087980031575</v>
      </c>
      <c r="CA21" s="158">
        <f ca="1">IF(CA$10="","",'3B_GASTOS_PERSONAL'!CC12)</f>
        <v>3793.0415382317055</v>
      </c>
      <c r="CB21" s="158">
        <f ca="1">IF(CB$10="","",'3B_GASTOS_PERSONAL'!CD12)</f>
        <v>3793.474278460254</v>
      </c>
      <c r="CC21" s="158">
        <f ca="1">IF(CC$10="","",'3B_GASTOS_PERSONAL'!CE12)</f>
        <v>3793.9070186888021</v>
      </c>
      <c r="CD21" s="158">
        <f ca="1">IF(CD$10="","",'3B_GASTOS_PERSONAL'!CF12)</f>
        <v>3794.3397589173505</v>
      </c>
      <c r="CE21" s="158">
        <f ca="1">IF(CE$10="","",'3B_GASTOS_PERSONAL'!CG12)</f>
        <v>3794.7724991458986</v>
      </c>
      <c r="CF21" s="158">
        <f ca="1">IF(CF$10="","",'3B_GASTOS_PERSONAL'!CH12)</f>
        <v>3795.205239374447</v>
      </c>
      <c r="CK21" s="158">
        <f t="shared" ref="CK21:CP22" ca="1" si="43">IF(OR(CK$9="",CK$10=""),"",SUM(OFFSET($CR21,0,CK$4-1,1,CK$5-CK$4+1)))</f>
        <v>21829.951885157301</v>
      </c>
      <c r="CL21" s="158">
        <f t="shared" ca="1" si="43"/>
        <v>28874.037979652876</v>
      </c>
      <c r="CM21" s="158">
        <f t="shared" ca="1" si="43"/>
        <v>34139.816246227907</v>
      </c>
      <c r="CN21" s="158">
        <f t="shared" ca="1" si="43"/>
        <v>36173.832522040306</v>
      </c>
      <c r="CO21" s="158">
        <f t="shared" ca="1" si="43"/>
        <v>38282.175419604479</v>
      </c>
      <c r="CP21" s="158">
        <f t="shared" ca="1" si="43"/>
        <v>40522.647833202565</v>
      </c>
      <c r="CR21" s="158">
        <f ca="1">IF(CR$10="","",'3B_GASTOS_PERSONAL'!CT12)</f>
        <v>1627.1874627611744</v>
      </c>
      <c r="CS21" s="158">
        <f ca="1">IF(CS$10="","",'3B_GASTOS_PERSONAL'!CU12)</f>
        <v>1617.2015890692808</v>
      </c>
      <c r="CT21" s="158">
        <f ca="1">IF(CT$10="","",'3B_GASTOS_PERSONAL'!CV12)</f>
        <v>1883.2494352097922</v>
      </c>
      <c r="CU21" s="158">
        <f ca="1">IF(CU$10="","",'3B_GASTOS_PERSONAL'!CW12)</f>
        <v>1821.31361016499</v>
      </c>
      <c r="CV21" s="158">
        <f ca="1">IF(CV$10="","",'3B_GASTOS_PERSONAL'!CX12)</f>
        <v>1807.7104066130089</v>
      </c>
      <c r="CW21" s="158">
        <f ca="1">IF(CW$10="","",'3B_GASTOS_PERSONAL'!CY12)</f>
        <v>1802.6423199215321</v>
      </c>
      <c r="CX21" s="158">
        <f ca="1">IF(CX$10="","",'3B_GASTOS_PERSONAL'!CZ12)</f>
        <v>1856.4404657063719</v>
      </c>
      <c r="CY21" s="158">
        <f ca="1">IF(CY$10="","",'3B_GASTOS_PERSONAL'!DA12)</f>
        <v>1875.5175449178857</v>
      </c>
      <c r="CZ21" s="158">
        <f ca="1">IF(CZ$10="","",'3B_GASTOS_PERSONAL'!DB12)</f>
        <v>1881.3823742935872</v>
      </c>
      <c r="DA21" s="158">
        <f ca="1">IF(DA$10="","",'3B_GASTOS_PERSONAL'!DC12)</f>
        <v>1881.6085693392865</v>
      </c>
      <c r="DB21" s="158">
        <f ca="1">IF(DB$10="","",'3B_GASTOS_PERSONAL'!DD12)</f>
        <v>1887.3328709291511</v>
      </c>
      <c r="DC21" s="158">
        <f ca="1">IF(DC$10="","",'3B_GASTOS_PERSONAL'!DE12)</f>
        <v>1888.3652362312398</v>
      </c>
      <c r="DD21" s="158">
        <f ca="1">IF(DD$10="","",'3B_GASTOS_PERSONAL'!DF12)</f>
        <v>2229.0741099884722</v>
      </c>
      <c r="DE21" s="158">
        <f ca="1">IF(DE$10="","",'3B_GASTOS_PERSONAL'!DG12)</f>
        <v>2229.9255378792477</v>
      </c>
      <c r="DF21" s="158">
        <f ca="1">IF(DF$10="","",'3B_GASTOS_PERSONAL'!DH12)</f>
        <v>2230.7769657700242</v>
      </c>
      <c r="DG21" s="158">
        <f ca="1">IF(DG$10="","",'3B_GASTOS_PERSONAL'!DI12)</f>
        <v>2231.6283936607997</v>
      </c>
      <c r="DH21" s="158">
        <f ca="1">IF(DH$10="","",'3B_GASTOS_PERSONAL'!DJ12)</f>
        <v>2232.4798215515757</v>
      </c>
      <c r="DI21" s="158">
        <f ca="1">IF(DI$10="","",'3B_GASTOS_PERSONAL'!DK12)</f>
        <v>2233.3312494423517</v>
      </c>
      <c r="DJ21" s="158">
        <f ca="1">IF(DJ$10="","",'3B_GASTOS_PERSONAL'!DL12)</f>
        <v>2579.0084138331276</v>
      </c>
      <c r="DK21" s="158">
        <f ca="1">IF(DK$10="","",'3B_GASTOS_PERSONAL'!DM12)</f>
        <v>2579.8598417239036</v>
      </c>
      <c r="DL21" s="158">
        <f ca="1">IF(DL$10="","",'3B_GASTOS_PERSONAL'!DN12)</f>
        <v>2580.7112696146796</v>
      </c>
      <c r="DM21" s="158">
        <f ca="1">IF(DM$10="","",'3B_GASTOS_PERSONAL'!DO12)</f>
        <v>2581.5626975054552</v>
      </c>
      <c r="DN21" s="158">
        <f ca="1">IF(DN$10="","",'3B_GASTOS_PERSONAL'!DP12)</f>
        <v>2582.4141253962312</v>
      </c>
      <c r="DO21" s="158">
        <f ca="1">IF(DO$10="","",'3B_GASTOS_PERSONAL'!DQ12)</f>
        <v>2583.2655532870072</v>
      </c>
      <c r="DP21" s="158">
        <f ca="1">IF(DP$10="","",'3B_GASTOS_PERSONAL'!DR12)</f>
        <v>2841.5517051811989</v>
      </c>
      <c r="DQ21" s="158">
        <f ca="1">IF(DQ$10="","",'3B_GASTOS_PERSONAL'!DS12)</f>
        <v>2842.1758837274642</v>
      </c>
      <c r="DR21" s="158">
        <f ca="1">IF(DR$10="","",'3B_GASTOS_PERSONAL'!DT12)</f>
        <v>2842.80006227373</v>
      </c>
      <c r="DS21" s="158">
        <f ca="1">IF(DS$10="","",'3B_GASTOS_PERSONAL'!DU12)</f>
        <v>2843.4242408199952</v>
      </c>
      <c r="DT21" s="158">
        <f ca="1">IF(DT$10="","",'3B_GASTOS_PERSONAL'!DV12)</f>
        <v>2844.048419366261</v>
      </c>
      <c r="DU21" s="158">
        <f ca="1">IF(DU$10="","",'3B_GASTOS_PERSONAL'!DW12)</f>
        <v>2844.6725979125263</v>
      </c>
      <c r="DV21" s="158">
        <f ca="1">IF(DV$10="","",'3B_GASTOS_PERSONAL'!DX12)</f>
        <v>2845.2967764587911</v>
      </c>
      <c r="DW21" s="158">
        <f ca="1">IF(DW$10="","",'3B_GASTOS_PERSONAL'!DY12)</f>
        <v>2845.9209550050573</v>
      </c>
      <c r="DX21" s="158">
        <f ca="1">IF(DX$10="","",'3B_GASTOS_PERSONAL'!DZ12)</f>
        <v>2846.5451335513221</v>
      </c>
      <c r="DY21" s="158">
        <f ca="1">IF(DY$10="","",'3B_GASTOS_PERSONAL'!EA12)</f>
        <v>2847.1693120975879</v>
      </c>
      <c r="DZ21" s="158">
        <f ca="1">IF(DZ$10="","",'3B_GASTOS_PERSONAL'!EB12)</f>
        <v>2847.7934906438531</v>
      </c>
      <c r="EA21" s="158">
        <f ca="1">IF(EA$10="","",'3B_GASTOS_PERSONAL'!EC12)</f>
        <v>2848.4176691901184</v>
      </c>
      <c r="EB21" s="158">
        <f ca="1">IF(EB$10="","",'3B_GASTOS_PERSONAL'!ED12)</f>
        <v>3012.6176839855229</v>
      </c>
      <c r="EC21" s="158">
        <f ca="1">IF(EC$10="","",'3B_GASTOS_PERSONAL'!EE12)</f>
        <v>3012.9573857160385</v>
      </c>
      <c r="ED21" s="158">
        <f ca="1">IF(ED$10="","",'3B_GASTOS_PERSONAL'!EF12)</f>
        <v>3013.2970874465541</v>
      </c>
      <c r="EE21" s="158">
        <f ca="1">IF(EE$10="","",'3B_GASTOS_PERSONAL'!EG12)</f>
        <v>3013.6367891770697</v>
      </c>
      <c r="EF21" s="158">
        <f ca="1">IF(EF$10="","",'3B_GASTOS_PERSONAL'!EH12)</f>
        <v>3013.9764909075861</v>
      </c>
      <c r="EG21" s="158">
        <f ca="1">IF(EG$10="","",'3B_GASTOS_PERSONAL'!EI12)</f>
        <v>3014.3161926381017</v>
      </c>
      <c r="EH21" s="158">
        <f ca="1">IF(EH$10="","",'3B_GASTOS_PERSONAL'!EJ12)</f>
        <v>3014.6558943686173</v>
      </c>
      <c r="EI21" s="158">
        <f ca="1">IF(EI$10="","",'3B_GASTOS_PERSONAL'!EK12)</f>
        <v>3014.9955960991329</v>
      </c>
      <c r="EJ21" s="158">
        <f ca="1">IF(EJ$10="","",'3B_GASTOS_PERSONAL'!EL12)</f>
        <v>3015.3352978296489</v>
      </c>
      <c r="EK21" s="158">
        <f ca="1">IF(EK$10="","",'3B_GASTOS_PERSONAL'!EM12)</f>
        <v>3015.6749995601645</v>
      </c>
      <c r="EL21" s="158">
        <f ca="1">IF(EL$10="","",'3B_GASTOS_PERSONAL'!EN12)</f>
        <v>3016.0147012906805</v>
      </c>
      <c r="EM21" s="158">
        <f ca="1">IF(EM$10="","",'3B_GASTOS_PERSONAL'!EO12)</f>
        <v>3016.354403021196</v>
      </c>
      <c r="EN21" s="158">
        <f ca="1">IF(EN$10="","",'3B_GASTOS_PERSONAL'!EP12)</f>
        <v>3188.1684049265564</v>
      </c>
      <c r="EO21" s="158">
        <f ca="1">IF(EO$10="","",'3B_GASTOS_PERSONAL'!EQ12)</f>
        <v>3188.5343831157352</v>
      </c>
      <c r="EP21" s="158">
        <f ca="1">IF(EP$10="","",'3B_GASTOS_PERSONAL'!ER12)</f>
        <v>3188.900361304914</v>
      </c>
      <c r="EQ21" s="158">
        <f ca="1">IF(EQ$10="","",'3B_GASTOS_PERSONAL'!ES12)</f>
        <v>3189.2663394940928</v>
      </c>
      <c r="ER21" s="158">
        <f ca="1">IF(ER$10="","",'3B_GASTOS_PERSONAL'!ET12)</f>
        <v>3189.6323176832716</v>
      </c>
      <c r="ES21" s="158">
        <f ca="1">IF(ES$10="","",'3B_GASTOS_PERSONAL'!EU12)</f>
        <v>3189.9982958724499</v>
      </c>
      <c r="ET21" s="158">
        <f ca="1">IF(ET$10="","",'3B_GASTOS_PERSONAL'!EV12)</f>
        <v>3190.3642740616292</v>
      </c>
      <c r="EU21" s="158">
        <f ca="1">IF(EU$10="","",'3B_GASTOS_PERSONAL'!EW12)</f>
        <v>3190.730252250808</v>
      </c>
      <c r="EV21" s="158">
        <f ca="1">IF(EV$10="","",'3B_GASTOS_PERSONAL'!EX12)</f>
        <v>3191.0962304399873</v>
      </c>
      <c r="EW21" s="158">
        <f ca="1">IF(EW$10="","",'3B_GASTOS_PERSONAL'!EY12)</f>
        <v>3191.4622086291656</v>
      </c>
      <c r="EX21" s="158">
        <f ca="1">IF(EX$10="","",'3B_GASTOS_PERSONAL'!EZ12)</f>
        <v>3191.8281868183444</v>
      </c>
      <c r="EY21" s="158">
        <f ca="1">IF(EY$10="","",'3B_GASTOS_PERSONAL'!FA12)</f>
        <v>3192.1941650075237</v>
      </c>
      <c r="EZ21" s="158">
        <f ca="1">IF(EZ$10="","",'3B_GASTOS_PERSONAL'!FB12)</f>
        <v>3374.719589578111</v>
      </c>
      <c r="FA21" s="158">
        <f ca="1">IF(FA$10="","",'3B_GASTOS_PERSONAL'!FC12)</f>
        <v>3375.1137222790994</v>
      </c>
      <c r="FB21" s="158">
        <f ca="1">IF(FB$10="","",'3B_GASTOS_PERSONAL'!FD12)</f>
        <v>3375.5078549800883</v>
      </c>
      <c r="FC21" s="158">
        <f ca="1">IF(FC$10="","",'3B_GASTOS_PERSONAL'!FE12)</f>
        <v>3375.9019876810767</v>
      </c>
      <c r="FD21" s="158">
        <f ca="1">IF(FD$10="","",'3B_GASTOS_PERSONAL'!FF12)</f>
        <v>3376.2961203820655</v>
      </c>
      <c r="FE21" s="158">
        <f ca="1">IF(FE$10="","",'3B_GASTOS_PERSONAL'!FG12)</f>
        <v>3376.6902530830534</v>
      </c>
      <c r="FF21" s="158">
        <f ca="1">IF(FF$10="","",'3B_GASTOS_PERSONAL'!FH12)</f>
        <v>3377.0843857840418</v>
      </c>
      <c r="FG21" s="158">
        <f ca="1">IF(FG$10="","",'3B_GASTOS_PERSONAL'!FI12)</f>
        <v>3377.4785184850307</v>
      </c>
      <c r="FH21" s="158">
        <f ca="1">IF(FH$10="","",'3B_GASTOS_PERSONAL'!FJ12)</f>
        <v>3377.8726511860186</v>
      </c>
      <c r="FI21" s="158">
        <f ca="1">IF(FI$10="","",'3B_GASTOS_PERSONAL'!FK12)</f>
        <v>3378.2667838870075</v>
      </c>
      <c r="FJ21" s="158">
        <f ca="1">IF(FJ$10="","",'3B_GASTOS_PERSONAL'!FL12)</f>
        <v>3378.6609165879959</v>
      </c>
      <c r="FK21" s="158">
        <f ca="1">IF(FK$10="","",'3B_GASTOS_PERSONAL'!FM12)</f>
        <v>3379.0550492889847</v>
      </c>
    </row>
    <row r="22" spans="3:167" ht="15" customHeight="1">
      <c r="C22" s="161" t="s">
        <v>74</v>
      </c>
      <c r="F22" s="158">
        <f t="shared" ca="1" si="42"/>
        <v>14860.217769888675</v>
      </c>
      <c r="G22" s="158">
        <f t="shared" ca="1" si="42"/>
        <v>17732.568196140641</v>
      </c>
      <c r="H22" s="158">
        <f t="shared" ca="1" si="42"/>
        <v>20542.80468955739</v>
      </c>
      <c r="I22" s="158">
        <f t="shared" ca="1" si="42"/>
        <v>22007.01936280313</v>
      </c>
      <c r="J22" s="158">
        <f t="shared" ca="1" si="42"/>
        <v>23539.761764845909</v>
      </c>
      <c r="K22" s="158">
        <f t="shared" ca="1" si="42"/>
        <v>25201.663727583185</v>
      </c>
      <c r="M22" s="158">
        <f ca="1">IF(M$10="","",'3B_GASTOS_PERSONAL'!O13)</f>
        <v>1054.7974099999999</v>
      </c>
      <c r="N22" s="158">
        <f ca="1">IF(N$10="","",'3B_GASTOS_PERSONAL'!P13)</f>
        <v>1079.0010799999998</v>
      </c>
      <c r="O22" s="158">
        <f ca="1">IF(O$10="","",'3B_GASTOS_PERSONAL'!Q13)</f>
        <v>1180.3967299999997</v>
      </c>
      <c r="P22" s="158">
        <f ca="1">IF(P$10="","",'3B_GASTOS_PERSONAL'!R13)</f>
        <v>1263.96596</v>
      </c>
      <c r="Q22" s="158">
        <f ca="1">IF(Q$10="","",'3B_GASTOS_PERSONAL'!S13)</f>
        <v>1321.4308800000001</v>
      </c>
      <c r="R22" s="158">
        <f ca="1">IF(R$10="","",'3B_GASTOS_PERSONAL'!T13)</f>
        <v>1230.00136</v>
      </c>
      <c r="S22" s="158">
        <f ca="1">IF(S$10="","",'3B_GASTOS_PERSONAL'!U13)</f>
        <v>1192.3340400000002</v>
      </c>
      <c r="T22" s="158">
        <f ca="1">IF(T$10="","",'3B_GASTOS_PERSONAL'!V13)</f>
        <v>1215.0410699999993</v>
      </c>
      <c r="U22" s="158">
        <f ca="1">IF(U$10="","",'3B_GASTOS_PERSONAL'!W13)</f>
        <v>1452.42903</v>
      </c>
      <c r="V22" s="158">
        <f ca="1">IF(V$10="","",'3B_GASTOS_PERSONAL'!X13)</f>
        <v>1282.5753399999999</v>
      </c>
      <c r="W22" s="158">
        <f ca="1">IF(W$10="","",'3B_GASTOS_PERSONAL'!Y13)</f>
        <v>1277.0667412686541</v>
      </c>
      <c r="X22" s="158">
        <f ca="1">IF(X$10="","",'3B_GASTOS_PERSONAL'!Z13)</f>
        <v>1311.1781286200244</v>
      </c>
      <c r="Y22" s="158">
        <f ca="1">IF(Y$10="","",'3B_GASTOS_PERSONAL'!AA13)</f>
        <v>1405.191808755874</v>
      </c>
      <c r="Z22" s="158">
        <f ca="1">IF(Z$10="","",'3B_GASTOS_PERSONAL'!AB13)</f>
        <v>1427.1303450377136</v>
      </c>
      <c r="AA22" s="158">
        <f ca="1">IF(AA$10="","",'3B_GASTOS_PERSONAL'!AC13)</f>
        <v>1427.6425912726779</v>
      </c>
      <c r="AB22" s="158">
        <f ca="1">IF(AB$10="","",'3B_GASTOS_PERSONAL'!AD13)</f>
        <v>1450.6548375076422</v>
      </c>
      <c r="AC22" s="158">
        <f ca="1">IF(AC$10="","",'3B_GASTOS_PERSONAL'!AE13)</f>
        <v>1428.6670837426066</v>
      </c>
      <c r="AD22" s="158">
        <f ca="1">IF(AD$10="","",'3B_GASTOS_PERSONAL'!AF13)</f>
        <v>1429.1793299775711</v>
      </c>
      <c r="AE22" s="158">
        <f ca="1">IF(AE$10="","",'3B_GASTOS_PERSONAL'!AG13)</f>
        <v>1520.6653693792023</v>
      </c>
      <c r="AF22" s="158">
        <f ca="1">IF(AF$10="","",'3B_GASTOS_PERSONAL'!AH13)</f>
        <v>1521.1776156141666</v>
      </c>
      <c r="AG22" s="158">
        <f ca="1">IF(AG$10="","",'3B_GASTOS_PERSONAL'!AI13)</f>
        <v>1521.6898618491309</v>
      </c>
      <c r="AH22" s="158">
        <f ca="1">IF(AH$10="","",'3B_GASTOS_PERSONAL'!AJ13)</f>
        <v>1522.2021080840952</v>
      </c>
      <c r="AI22" s="158">
        <f ca="1">IF(AI$10="","",'3B_GASTOS_PERSONAL'!AK13)</f>
        <v>1522.7143543190598</v>
      </c>
      <c r="AJ22" s="158">
        <f ca="1">IF(AJ$10="","",'3B_GASTOS_PERSONAL'!AL13)</f>
        <v>1555.6528906008991</v>
      </c>
      <c r="AK22" s="158">
        <f ca="1">IF(AK$10="","",'3B_GASTOS_PERSONAL'!AM13)</f>
        <v>1684.65841774399</v>
      </c>
      <c r="AL22" s="158">
        <f ca="1">IF(AL$10="","",'3B_GASTOS_PERSONAL'!AN13)</f>
        <v>1707.5110589907677</v>
      </c>
      <c r="AM22" s="158">
        <f ca="1">IF(AM$10="","",'3B_GASTOS_PERSONAL'!AO13)</f>
        <v>1707.8660956883264</v>
      </c>
      <c r="AN22" s="158">
        <f ca="1">IF(AN$10="","",'3B_GASTOS_PERSONAL'!AP13)</f>
        <v>1730.7211323858853</v>
      </c>
      <c r="AO22" s="158">
        <f ca="1">IF(AO$10="","",'3B_GASTOS_PERSONAL'!AQ13)</f>
        <v>1708.576169083444</v>
      </c>
      <c r="AP22" s="158">
        <f ca="1">IF(AP$10="","",'3B_GASTOS_PERSONAL'!AR13)</f>
        <v>1708.9312057810027</v>
      </c>
      <c r="AQ22" s="158">
        <f ca="1">IF(AQ$10="","",'3B_GASTOS_PERSONAL'!AS13)</f>
        <v>1709.2862424785619</v>
      </c>
      <c r="AR22" s="158">
        <f ca="1">IF(AR$10="","",'3B_GASTOS_PERSONAL'!AT13)</f>
        <v>1709.6412791761206</v>
      </c>
      <c r="AS22" s="158">
        <f ca="1">IF(AS$10="","",'3B_GASTOS_PERSONAL'!AU13)</f>
        <v>1709.9963158736794</v>
      </c>
      <c r="AT22" s="158">
        <f ca="1">IF(AT$10="","",'3B_GASTOS_PERSONAL'!AV13)</f>
        <v>1710.3513525712381</v>
      </c>
      <c r="AU22" s="158">
        <f ca="1">IF(AU$10="","",'3B_GASTOS_PERSONAL'!AW13)</f>
        <v>1710.7063892687972</v>
      </c>
      <c r="AV22" s="158">
        <f ca="1">IF(AV$10="","",'3B_GASTOS_PERSONAL'!AX13)</f>
        <v>1744.5590305155747</v>
      </c>
      <c r="AW22" s="158">
        <f ca="1">IF(AW$10="","",'3B_GASTOS_PERSONAL'!AY13)</f>
        <v>1806.4984559622981</v>
      </c>
      <c r="AX22" s="158">
        <f ca="1">IF(AX$10="","",'3B_GASTOS_PERSONAL'!AZ13)</f>
        <v>1830.3037903440597</v>
      </c>
      <c r="AY22" s="158">
        <f ca="1">IF(AY$10="","",'3B_GASTOS_PERSONAL'!BA13)</f>
        <v>1830.4866399491416</v>
      </c>
      <c r="AZ22" s="158">
        <f ca="1">IF(AZ$10="","",'3B_GASTOS_PERSONAL'!BB13)</f>
        <v>1853.1694895542232</v>
      </c>
      <c r="BA22" s="158">
        <f ca="1">IF(BA$10="","",'3B_GASTOS_PERSONAL'!BC13)</f>
        <v>1830.8523391593046</v>
      </c>
      <c r="BB22" s="158">
        <f ca="1">IF(BB$10="","",'3B_GASTOS_PERSONAL'!BD13)</f>
        <v>1831.0351887643867</v>
      </c>
      <c r="BC22" s="158">
        <f ca="1">IF(BC$10="","",'3B_GASTOS_PERSONAL'!BE13)</f>
        <v>1831.2180383694681</v>
      </c>
      <c r="BD22" s="158">
        <f ca="1">IF(BD$10="","",'3B_GASTOS_PERSONAL'!BF13)</f>
        <v>1831.40088797455</v>
      </c>
      <c r="BE22" s="158">
        <f ca="1">IF(BE$10="","",'3B_GASTOS_PERSONAL'!BG13)</f>
        <v>1831.5837375796318</v>
      </c>
      <c r="BF22" s="158">
        <f ca="1">IF(BF$10="","",'3B_GASTOS_PERSONAL'!BH13)</f>
        <v>1831.7665871847134</v>
      </c>
      <c r="BG22" s="158">
        <f ca="1">IF(BG$10="","",'3B_GASTOS_PERSONAL'!BI13)</f>
        <v>1831.9494367897953</v>
      </c>
      <c r="BH22" s="158">
        <f ca="1">IF(BH$10="","",'3B_GASTOS_PERSONAL'!BJ13)</f>
        <v>1866.7547711715565</v>
      </c>
      <c r="BI22" s="158">
        <f ca="1">IF(BI$10="","",'3B_GASTOS_PERSONAL'!BK13)</f>
        <v>1933.0253220881275</v>
      </c>
      <c r="BJ22" s="158">
        <f ca="1">IF(BJ$10="","",'3B_GASTOS_PERSONAL'!BL13)</f>
        <v>1958.015515824887</v>
      </c>
      <c r="BK22" s="158">
        <f ca="1">IF(BK$10="","",'3B_GASTOS_PERSONAL'!BM13)</f>
        <v>1958.2021005461327</v>
      </c>
      <c r="BL22" s="158">
        <f ca="1">IF(BL$10="","",'3B_GASTOS_PERSONAL'!BN13)</f>
        <v>1980.8886852673784</v>
      </c>
      <c r="BM22" s="158">
        <f ca="1">IF(BM$10="","",'3B_GASTOS_PERSONAL'!BO13)</f>
        <v>1958.5752699886241</v>
      </c>
      <c r="BN22" s="158">
        <f ca="1">IF(BN$10="","",'3B_GASTOS_PERSONAL'!BP13)</f>
        <v>1958.7618547098698</v>
      </c>
      <c r="BO22" s="158">
        <f ca="1">IF(BO$10="","",'3B_GASTOS_PERSONAL'!BQ13)</f>
        <v>1958.9484394311155</v>
      </c>
      <c r="BP22" s="158">
        <f ca="1">IF(BP$10="","",'3B_GASTOS_PERSONAL'!BR13)</f>
        <v>1959.1350241523612</v>
      </c>
      <c r="BQ22" s="158">
        <f ca="1">IF(BQ$10="","",'3B_GASTOS_PERSONAL'!BS13)</f>
        <v>1959.3216088736069</v>
      </c>
      <c r="BR22" s="158">
        <f ca="1">IF(BR$10="","",'3B_GASTOS_PERSONAL'!BT13)</f>
        <v>1959.5081935948526</v>
      </c>
      <c r="BS22" s="158">
        <f ca="1">IF(BS$10="","",'3B_GASTOS_PERSONAL'!BU13)</f>
        <v>1959.6947783160983</v>
      </c>
      <c r="BT22" s="158">
        <f ca="1">IF(BT$10="","",'3B_GASTOS_PERSONAL'!BV13)</f>
        <v>1995.6849720528573</v>
      </c>
      <c r="BU22" s="158">
        <f ca="1">IF(BU$10="","",'3B_GASTOS_PERSONAL'!BW13)</f>
        <v>2070.255482954577</v>
      </c>
      <c r="BV22" s="158">
        <f ca="1">IF(BV$10="","",'3B_GASTOS_PERSONAL'!BX13)</f>
        <v>2096.489764216818</v>
      </c>
      <c r="BW22" s="158">
        <f ca="1">IF(BW$10="","",'3B_GASTOS_PERSONAL'!BY13)</f>
        <v>2096.6802560127685</v>
      </c>
      <c r="BX22" s="158">
        <f ca="1">IF(BX$10="","",'3B_GASTOS_PERSONAL'!BZ13)</f>
        <v>2119.3707478087204</v>
      </c>
      <c r="BY22" s="158">
        <f ca="1">IF(BY$10="","",'3B_GASTOS_PERSONAL'!CA13)</f>
        <v>2097.0612396046713</v>
      </c>
      <c r="BZ22" s="158">
        <f ca="1">IF(BZ$10="","",'3B_GASTOS_PERSONAL'!CB13)</f>
        <v>2097.2517314006227</v>
      </c>
      <c r="CA22" s="158">
        <f ca="1">IF(CA$10="","",'3B_GASTOS_PERSONAL'!CC13)</f>
        <v>2097.4422231965741</v>
      </c>
      <c r="CB22" s="158">
        <f ca="1">IF(CB$10="","",'3B_GASTOS_PERSONAL'!CD13)</f>
        <v>2097.6327149925255</v>
      </c>
      <c r="CC22" s="158">
        <f ca="1">IF(CC$10="","",'3B_GASTOS_PERSONAL'!CE13)</f>
        <v>2097.8232067884769</v>
      </c>
      <c r="CD22" s="158">
        <f ca="1">IF(CD$10="","",'3B_GASTOS_PERSONAL'!CF13)</f>
        <v>2098.0136985844279</v>
      </c>
      <c r="CE22" s="158">
        <f ca="1">IF(CE$10="","",'3B_GASTOS_PERSONAL'!CG13)</f>
        <v>2098.2041903803793</v>
      </c>
      <c r="CF22" s="158">
        <f ca="1">IF(CF$10="","",'3B_GASTOS_PERSONAL'!CH13)</f>
        <v>2135.4384716426202</v>
      </c>
      <c r="CK22" s="158">
        <f t="shared" ca="1" si="43"/>
        <v>10707.463707979156</v>
      </c>
      <c r="CL22" s="158">
        <f t="shared" ca="1" si="43"/>
        <v>15674.396716487119</v>
      </c>
      <c r="CM22" s="158">
        <f t="shared" ca="1" si="43"/>
        <v>18687.94892768926</v>
      </c>
      <c r="CN22" s="158">
        <f t="shared" ca="1" si="43"/>
        <v>20606.129387610079</v>
      </c>
      <c r="CO22" s="158">
        <f t="shared" ca="1" si="43"/>
        <v>22085.065367613322</v>
      </c>
      <c r="CP22" s="158">
        <f t="shared" ca="1" si="43"/>
        <v>23651.339481656734</v>
      </c>
      <c r="CR22" s="158">
        <f ca="1">IF(CR$10="","",'3B_GASTOS_PERSONAL'!CT13)</f>
        <v>275.32603</v>
      </c>
      <c r="CS22" s="158">
        <f ca="1">IF(CS$10="","",'3B_GASTOS_PERSONAL'!CU13)</f>
        <v>538.82602999999995</v>
      </c>
      <c r="CT22" s="158">
        <f ca="1">IF(CT$10="","",'3B_GASTOS_PERSONAL'!CV13)</f>
        <v>2109.2736949999994</v>
      </c>
      <c r="CU22" s="158">
        <f ca="1">IF(CU$10="","",'3B_GASTOS_PERSONAL'!CW13)</f>
        <v>635.576325</v>
      </c>
      <c r="CV22" s="158">
        <f ca="1">IF(CV$10="","",'3B_GASTOS_PERSONAL'!CX13)</f>
        <v>646.8714500000001</v>
      </c>
      <c r="CW22" s="158">
        <f ca="1">IF(CW$10="","",'3B_GASTOS_PERSONAL'!CY13)</f>
        <v>579.49388350000015</v>
      </c>
      <c r="CX22" s="158">
        <f ca="1">IF(CX$10="","",'3B_GASTOS_PERSONAL'!CZ13)</f>
        <v>549.66089649999992</v>
      </c>
      <c r="CY22" s="158">
        <f ca="1">IF(CY$10="","",'3B_GASTOS_PERSONAL'!DA13)</f>
        <v>621.67536699999994</v>
      </c>
      <c r="CZ22" s="158">
        <f ca="1">IF(CZ$10="","",'3B_GASTOS_PERSONAL'!DB13)</f>
        <v>674.79869774999997</v>
      </c>
      <c r="DA22" s="158">
        <f ca="1">IF(DA$10="","",'3B_GASTOS_PERSONAL'!DC13)</f>
        <v>741.46218750000003</v>
      </c>
      <c r="DB22" s="158">
        <f ca="1">IF(DB$10="","",'3B_GASTOS_PERSONAL'!DD13)</f>
        <v>632.66017562909019</v>
      </c>
      <c r="DC22" s="158">
        <f ca="1">IF(DC$10="","",'3B_GASTOS_PERSONAL'!DE13)</f>
        <v>2701.8389701000665</v>
      </c>
      <c r="DD22" s="158">
        <f ca="1">IF(DD$10="","",'3B_GASTOS_PERSONAL'!DF13)</f>
        <v>618.1289424231004</v>
      </c>
      <c r="DE22" s="158">
        <f ca="1">IF(DE$10="","",'3B_GASTOS_PERSONAL'!DG13)</f>
        <v>667.4212172481906</v>
      </c>
      <c r="DF22" s="158">
        <f ca="1">IF(DF$10="","",'3B_GASTOS_PERSONAL'!DH13)</f>
        <v>5321.1051315592667</v>
      </c>
      <c r="DG22" s="158">
        <f ca="1">IF(DG$10="","",'3B_GASTOS_PERSONAL'!DI13)</f>
        <v>690.78579307330028</v>
      </c>
      <c r="DH22" s="158">
        <f ca="1">IF(DH$10="","",'3B_GASTOS_PERSONAL'!DJ13)</f>
        <v>668.71808098585507</v>
      </c>
      <c r="DI22" s="158">
        <f ca="1">IF(DI$10="","",'3B_GASTOS_PERSONAL'!DK13)</f>
        <v>669.15036889840997</v>
      </c>
      <c r="DJ22" s="158">
        <f ca="1">IF(DJ$10="","",'3B_GASTOS_PERSONAL'!DL13)</f>
        <v>669.58265681096475</v>
      </c>
      <c r="DK22" s="158">
        <f ca="1">IF(DK$10="","",'3B_GASTOS_PERSONAL'!DM13)</f>
        <v>730.44832122351954</v>
      </c>
      <c r="DL22" s="158">
        <f ca="1">IF(DL$10="","",'3B_GASTOS_PERSONAL'!DN13)</f>
        <v>730.88060913607433</v>
      </c>
      <c r="DM22" s="158">
        <f ca="1">IF(DM$10="","",'3B_GASTOS_PERSONAL'!DO13)</f>
        <v>731.31289704862922</v>
      </c>
      <c r="DN22" s="158">
        <f ca="1">IF(DN$10="","",'3B_GASTOS_PERSONAL'!DP13)</f>
        <v>731.74518496118412</v>
      </c>
      <c r="DO22" s="158">
        <f ca="1">IF(DO$10="","",'3B_GASTOS_PERSONAL'!DQ13)</f>
        <v>3445.1175131186251</v>
      </c>
      <c r="DP22" s="158">
        <f ca="1">IF(DP$10="","",'3B_GASTOS_PERSONAL'!DR13)</f>
        <v>754.16627063792578</v>
      </c>
      <c r="DQ22" s="158">
        <f ca="1">IF(DQ$10="","",'3B_GASTOS_PERSONAL'!DS13)</f>
        <v>787.80921568782276</v>
      </c>
      <c r="DR22" s="158">
        <f ca="1">IF(DR$10="","",'3B_GASTOS_PERSONAL'!DT13)</f>
        <v>6824.7514837772787</v>
      </c>
      <c r="DS22" s="158">
        <f ca="1">IF(DS$10="","",'3B_GASTOS_PERSONAL'!DU13)</f>
        <v>810.90289108773152</v>
      </c>
      <c r="DT22" s="158">
        <f ca="1">IF(DT$10="","",'3B_GASTOS_PERSONAL'!DV13)</f>
        <v>788.69972878768579</v>
      </c>
      <c r="DU22" s="158">
        <f ca="1">IF(DU$10="","",'3B_GASTOS_PERSONAL'!DW13)</f>
        <v>788.99656648764017</v>
      </c>
      <c r="DV22" s="158">
        <f ca="1">IF(DV$10="","",'3B_GASTOS_PERSONAL'!DX13)</f>
        <v>789.29340418759455</v>
      </c>
      <c r="DW22" s="158">
        <f ca="1">IF(DW$10="","",'3B_GASTOS_PERSONAL'!DY13)</f>
        <v>789.59024188754881</v>
      </c>
      <c r="DX22" s="158">
        <f ca="1">IF(DX$10="","",'3B_GASTOS_PERSONAL'!DZ13)</f>
        <v>789.88707958750319</v>
      </c>
      <c r="DY22" s="158">
        <f ca="1">IF(DY$10="","",'3B_GASTOS_PERSONAL'!EA13)</f>
        <v>790.18391728745746</v>
      </c>
      <c r="DZ22" s="158">
        <f ca="1">IF(DZ$10="","",'3B_GASTOS_PERSONAL'!EB13)</f>
        <v>790.48075498741184</v>
      </c>
      <c r="EA22" s="158">
        <f ca="1">IF(EA$10="","",'3B_GASTOS_PERSONAL'!EC13)</f>
        <v>3983.1873732856607</v>
      </c>
      <c r="EB22" s="158">
        <f ca="1">IF(EB$10="","",'3B_GASTOS_PERSONAL'!ED13)</f>
        <v>811.59865361235506</v>
      </c>
      <c r="EC22" s="158">
        <f ca="1">IF(EC$10="","",'3B_GASTOS_PERSONAL'!EE13)</f>
        <v>828.8413729052495</v>
      </c>
      <c r="ED22" s="158">
        <f ca="1">IF(ED$10="","",'3B_GASTOS_PERSONAL'!EF13)</f>
        <v>8087.2393171774165</v>
      </c>
      <c r="EE22" s="158">
        <f ca="1">IF(EE$10="","",'3B_GASTOS_PERSONAL'!EG13)</f>
        <v>851.64414735920298</v>
      </c>
      <c r="EF22" s="158">
        <f ca="1">IF(EF$10="","",'3B_GASTOS_PERSONAL'!EH13)</f>
        <v>829.29553458617966</v>
      </c>
      <c r="EG22" s="158">
        <f ca="1">IF(EG$10="","",'3B_GASTOS_PERSONAL'!EI13)</f>
        <v>829.44692181315634</v>
      </c>
      <c r="EH22" s="158">
        <f ca="1">IF(EH$10="","",'3B_GASTOS_PERSONAL'!EJ13)</f>
        <v>829.59830904013313</v>
      </c>
      <c r="EI22" s="158">
        <f ca="1">IF(EI$10="","",'3B_GASTOS_PERSONAL'!EK13)</f>
        <v>829.74969626710981</v>
      </c>
      <c r="EJ22" s="158">
        <f ca="1">IF(EJ$10="","",'3B_GASTOS_PERSONAL'!EL13)</f>
        <v>829.90108349408649</v>
      </c>
      <c r="EK22" s="158">
        <f ca="1">IF(EK$10="","",'3B_GASTOS_PERSONAL'!EM13)</f>
        <v>830.05247072106329</v>
      </c>
      <c r="EL22" s="158">
        <f ca="1">IF(EL$10="","",'3B_GASTOS_PERSONAL'!EN13)</f>
        <v>830.20385794803985</v>
      </c>
      <c r="EM22" s="158">
        <f ca="1">IF(EM$10="","",'3B_GASTOS_PERSONAL'!EO13)</f>
        <v>4218.5580226860875</v>
      </c>
      <c r="EN22" s="158">
        <f ca="1">IF(EN$10="","",'3B_GASTOS_PERSONAL'!EP13)</f>
        <v>853.86517345395112</v>
      </c>
      <c r="EO22" s="158">
        <f ca="1">IF(EO$10="","",'3B_GASTOS_PERSONAL'!EQ13)</f>
        <v>872.78363774079332</v>
      </c>
      <c r="EP22" s="158">
        <f ca="1">IF(EP$10="","",'3B_GASTOS_PERSONAL'!ER13)</f>
        <v>8878.9277847567373</v>
      </c>
      <c r="EQ22" s="158">
        <f ca="1">IF(EQ$10="","",'3B_GASTOS_PERSONAL'!ES13)</f>
        <v>895.58943993928631</v>
      </c>
      <c r="ER22" s="158">
        <f ca="1">IF(ER$10="","",'3B_GASTOS_PERSONAL'!ET13)</f>
        <v>873.24234103853269</v>
      </c>
      <c r="ES22" s="158">
        <f ca="1">IF(ES$10="","",'3B_GASTOS_PERSONAL'!EU13)</f>
        <v>873.39524213777918</v>
      </c>
      <c r="ET22" s="158">
        <f ca="1">IF(ET$10="","",'3B_GASTOS_PERSONAL'!EV13)</f>
        <v>873.54814323702567</v>
      </c>
      <c r="EU22" s="158">
        <f ca="1">IF(EU$10="","",'3B_GASTOS_PERSONAL'!EW13)</f>
        <v>873.70104433627216</v>
      </c>
      <c r="EV22" s="158">
        <f ca="1">IF(EV$10="","",'3B_GASTOS_PERSONAL'!EX13)</f>
        <v>873.85394543551854</v>
      </c>
      <c r="EW22" s="158">
        <f ca="1">IF(EW$10="","",'3B_GASTOS_PERSONAL'!EY13)</f>
        <v>874.00684653476503</v>
      </c>
      <c r="EX22" s="158">
        <f ca="1">IF(EX$10="","",'3B_GASTOS_PERSONAL'!EZ13)</f>
        <v>874.15974763401152</v>
      </c>
      <c r="EY22" s="158">
        <f ca="1">IF(EY$10="","",'3B_GASTOS_PERSONAL'!FA13)</f>
        <v>4467.9920213686528</v>
      </c>
      <c r="EZ22" s="158">
        <f ca="1">IF(EZ$10="","",'3B_GASTOS_PERSONAL'!FB13)</f>
        <v>901.08082959742831</v>
      </c>
      <c r="FA22" s="158">
        <f ca="1">IF(FA$10="","",'3B_GASTOS_PERSONAL'!FC13)</f>
        <v>921.7749454441323</v>
      </c>
      <c r="FB22" s="158">
        <f ca="1">IF(FB$10="","",'3B_GASTOS_PERSONAL'!FD13)</f>
        <v>9689.8448035476504</v>
      </c>
      <c r="FC22" s="158">
        <f ca="1">IF(FC$10="","",'3B_GASTOS_PERSONAL'!FE13)</f>
        <v>944.58380566461017</v>
      </c>
      <c r="FD22" s="158">
        <f ca="1">IF(FD$10="","",'3B_GASTOS_PERSONAL'!FF13)</f>
        <v>922.23823577484916</v>
      </c>
      <c r="FE22" s="158">
        <f ca="1">IF(FE$10="","",'3B_GASTOS_PERSONAL'!FG13)</f>
        <v>922.39266588508815</v>
      </c>
      <c r="FF22" s="158">
        <f ca="1">IF(FF$10="","",'3B_GASTOS_PERSONAL'!FH13)</f>
        <v>922.54709599532703</v>
      </c>
      <c r="FG22" s="158">
        <f ca="1">IF(FG$10="","",'3B_GASTOS_PERSONAL'!FI13)</f>
        <v>922.70152610556602</v>
      </c>
      <c r="FH22" s="158">
        <f ca="1">IF(FH$10="","",'3B_GASTOS_PERSONAL'!FJ13)</f>
        <v>922.85595621580489</v>
      </c>
      <c r="FI22" s="158">
        <f ca="1">IF(FI$10="","",'3B_GASTOS_PERSONAL'!FK13)</f>
        <v>923.01038632604389</v>
      </c>
      <c r="FJ22" s="158">
        <f ca="1">IF(FJ$10="","",'3B_GASTOS_PERSONAL'!FL13)</f>
        <v>923.16481643628288</v>
      </c>
      <c r="FK22" s="158">
        <f ca="1">IF(FK$10="","",'3B_GASTOS_PERSONAL'!FM13)</f>
        <v>4735.1444146639515</v>
      </c>
    </row>
    <row r="23" spans="3:167" ht="15" customHeight="1">
      <c r="C23" s="162" t="s">
        <v>169</v>
      </c>
      <c r="D23" s="171"/>
      <c r="E23" s="171"/>
      <c r="F23" s="159">
        <f t="shared" ref="F23:K23" ca="1" si="44">IF(F$10="","",SUM(F21:F22))</f>
        <v>39425.081788408381</v>
      </c>
      <c r="G23" s="159">
        <f t="shared" ca="1" si="44"/>
        <v>50059.848679079274</v>
      </c>
      <c r="H23" s="159">
        <f t="shared" ca="1" si="44"/>
        <v>58623.722056736922</v>
      </c>
      <c r="I23" s="159">
        <f t="shared" ca="1" si="44"/>
        <v>62437.452692935971</v>
      </c>
      <c r="J23" s="159">
        <f t="shared" ca="1" si="44"/>
        <v>66435.914236470649</v>
      </c>
      <c r="K23" s="159">
        <f t="shared" ca="1" si="44"/>
        <v>70715.56574499236</v>
      </c>
      <c r="M23" s="159">
        <f t="shared" ref="M23:AR23" ca="1" si="45">IF(M$10="","",SUM(M21:M22))</f>
        <v>2873.6409100000001</v>
      </c>
      <c r="N23" s="159">
        <f t="shared" ca="1" si="45"/>
        <v>2890.2361799999999</v>
      </c>
      <c r="O23" s="159">
        <f t="shared" ca="1" si="45"/>
        <v>3285.6091200000001</v>
      </c>
      <c r="P23" s="159">
        <f t="shared" ca="1" si="45"/>
        <v>3310.5882399999996</v>
      </c>
      <c r="Q23" s="159">
        <f t="shared" ca="1" si="45"/>
        <v>3356.0289400000011</v>
      </c>
      <c r="R23" s="159">
        <f t="shared" ca="1" si="45"/>
        <v>3264.4997699999994</v>
      </c>
      <c r="S23" s="159">
        <f t="shared" ca="1" si="45"/>
        <v>3284.5749999999994</v>
      </c>
      <c r="T23" s="159">
        <f t="shared" ca="1" si="45"/>
        <v>3329.1975499999994</v>
      </c>
      <c r="U23" s="159">
        <f t="shared" ca="1" si="45"/>
        <v>3575.4128600000004</v>
      </c>
      <c r="V23" s="159">
        <f t="shared" ca="1" si="45"/>
        <v>3406.4327199999989</v>
      </c>
      <c r="W23" s="159">
        <f t="shared" ca="1" si="45"/>
        <v>3406.7883895378163</v>
      </c>
      <c r="X23" s="159">
        <f t="shared" ca="1" si="45"/>
        <v>3442.0721088705741</v>
      </c>
      <c r="Y23" s="159">
        <f t="shared" ca="1" si="45"/>
        <v>3910.6120997217295</v>
      </c>
      <c r="Z23" s="159">
        <f t="shared" ca="1" si="45"/>
        <v>3933.5101358724837</v>
      </c>
      <c r="AA23" s="159">
        <f t="shared" ca="1" si="45"/>
        <v>3934.9818819763632</v>
      </c>
      <c r="AB23" s="159">
        <f t="shared" ca="1" si="45"/>
        <v>3958.9536280802417</v>
      </c>
      <c r="AC23" s="159">
        <f t="shared" ca="1" si="45"/>
        <v>3937.9253741841203</v>
      </c>
      <c r="AD23" s="159">
        <f t="shared" ca="1" si="45"/>
        <v>3939.3971202880002</v>
      </c>
      <c r="AE23" s="159">
        <f t="shared" ca="1" si="45"/>
        <v>4398.3276595585457</v>
      </c>
      <c r="AF23" s="159">
        <f t="shared" ca="1" si="45"/>
        <v>4399.7994056624248</v>
      </c>
      <c r="AG23" s="159">
        <f t="shared" ca="1" si="45"/>
        <v>4401.2711517663038</v>
      </c>
      <c r="AH23" s="159">
        <f t="shared" ca="1" si="45"/>
        <v>4402.7428978701828</v>
      </c>
      <c r="AI23" s="159">
        <f t="shared" ca="1" si="45"/>
        <v>4404.2146439740618</v>
      </c>
      <c r="AJ23" s="159">
        <f t="shared" ca="1" si="45"/>
        <v>4438.1126801248156</v>
      </c>
      <c r="AK23" s="159">
        <f t="shared" ca="1" si="45"/>
        <v>4854.2270645003873</v>
      </c>
      <c r="AL23" s="159">
        <f t="shared" ca="1" si="45"/>
        <v>4877.7780937184189</v>
      </c>
      <c r="AM23" s="159">
        <f t="shared" ca="1" si="45"/>
        <v>4878.8315183872319</v>
      </c>
      <c r="AN23" s="159">
        <f t="shared" ca="1" si="45"/>
        <v>4902.3849430560449</v>
      </c>
      <c r="AO23" s="159">
        <f t="shared" ca="1" si="45"/>
        <v>4880.9383677248579</v>
      </c>
      <c r="AP23" s="159">
        <f t="shared" ca="1" si="45"/>
        <v>4881.99179239367</v>
      </c>
      <c r="AQ23" s="159">
        <f t="shared" ca="1" si="45"/>
        <v>4883.0452170624831</v>
      </c>
      <c r="AR23" s="159">
        <f t="shared" ca="1" si="45"/>
        <v>4884.0986417312961</v>
      </c>
      <c r="AS23" s="159">
        <f t="shared" ref="AS23:BX23" ca="1" si="46">IF(AS$10="","",SUM(AS21:AS22))</f>
        <v>4885.1520664001091</v>
      </c>
      <c r="AT23" s="159">
        <f t="shared" ca="1" si="46"/>
        <v>4886.2054910689212</v>
      </c>
      <c r="AU23" s="159">
        <f t="shared" ca="1" si="46"/>
        <v>4887.2589157377352</v>
      </c>
      <c r="AV23" s="159">
        <f t="shared" ca="1" si="46"/>
        <v>4921.8099449557667</v>
      </c>
      <c r="AW23" s="159">
        <f t="shared" ca="1" si="46"/>
        <v>5173.6247165184377</v>
      </c>
      <c r="AX23" s="159">
        <f t="shared" ca="1" si="46"/>
        <v>5197.8075994374594</v>
      </c>
      <c r="AY23" s="159">
        <f t="shared" ca="1" si="46"/>
        <v>5198.3679975798004</v>
      </c>
      <c r="AZ23" s="159">
        <f t="shared" ca="1" si="46"/>
        <v>5221.4283957221423</v>
      </c>
      <c r="BA23" s="159">
        <f t="shared" ca="1" si="46"/>
        <v>5199.4887938644843</v>
      </c>
      <c r="BB23" s="159">
        <f t="shared" ca="1" si="46"/>
        <v>5200.0491920068262</v>
      </c>
      <c r="BC23" s="159">
        <f t="shared" ca="1" si="46"/>
        <v>5200.6095901491672</v>
      </c>
      <c r="BD23" s="159">
        <f t="shared" ca="1" si="46"/>
        <v>5201.1699882915091</v>
      </c>
      <c r="BE23" s="159">
        <f t="shared" ca="1" si="46"/>
        <v>5201.730386433851</v>
      </c>
      <c r="BF23" s="159">
        <f t="shared" ca="1" si="46"/>
        <v>5202.2907845761929</v>
      </c>
      <c r="BG23" s="159">
        <f t="shared" ca="1" si="46"/>
        <v>5202.8511827185339</v>
      </c>
      <c r="BH23" s="159">
        <f t="shared" ca="1" si="46"/>
        <v>5238.0340656375556</v>
      </c>
      <c r="BI23" s="159">
        <f t="shared" ca="1" si="46"/>
        <v>5505.4815756715743</v>
      </c>
      <c r="BJ23" s="159">
        <f t="shared" ca="1" si="46"/>
        <v>5530.8759728723244</v>
      </c>
      <c r="BK23" s="159">
        <f t="shared" ca="1" si="46"/>
        <v>5531.4667610575607</v>
      </c>
      <c r="BL23" s="159">
        <f t="shared" ca="1" si="46"/>
        <v>5554.557549242797</v>
      </c>
      <c r="BM23" s="159">
        <f t="shared" ca="1" si="46"/>
        <v>5532.6483374280333</v>
      </c>
      <c r="BN23" s="159">
        <f t="shared" ca="1" si="46"/>
        <v>5533.2391256132687</v>
      </c>
      <c r="BO23" s="159">
        <f t="shared" ca="1" si="46"/>
        <v>5533.829913798505</v>
      </c>
      <c r="BP23" s="159">
        <f t="shared" ca="1" si="46"/>
        <v>5534.4207019837413</v>
      </c>
      <c r="BQ23" s="159">
        <f t="shared" ca="1" si="46"/>
        <v>5535.0114901689776</v>
      </c>
      <c r="BR23" s="159">
        <f t="shared" ca="1" si="46"/>
        <v>5535.6022783542139</v>
      </c>
      <c r="BS23" s="159">
        <f t="shared" ca="1" si="46"/>
        <v>5536.1930665394502</v>
      </c>
      <c r="BT23" s="159">
        <f t="shared" ca="1" si="46"/>
        <v>5572.5874637401994</v>
      </c>
      <c r="BU23" s="159">
        <f t="shared" ca="1" si="46"/>
        <v>5860.700579814993</v>
      </c>
      <c r="BV23" s="159">
        <f t="shared" ca="1" si="46"/>
        <v>5887.367601305783</v>
      </c>
      <c r="BW23" s="159">
        <f t="shared" ca="1" si="46"/>
        <v>5887.990833330281</v>
      </c>
      <c r="BX23" s="159">
        <f t="shared" ca="1" si="46"/>
        <v>5911.1140653547809</v>
      </c>
      <c r="BY23" s="159">
        <f t="shared" ref="BY23:CF23" ca="1" si="47">IF(BY$10="","",SUM(BY21:BY22))</f>
        <v>5889.2372973792808</v>
      </c>
      <c r="BZ23" s="159">
        <f t="shared" ca="1" si="47"/>
        <v>5889.8605294037807</v>
      </c>
      <c r="CA23" s="159">
        <f t="shared" ca="1" si="47"/>
        <v>5890.4837614282796</v>
      </c>
      <c r="CB23" s="159">
        <f t="shared" ca="1" si="47"/>
        <v>5891.1069934527795</v>
      </c>
      <c r="CC23" s="159">
        <f t="shared" ca="1" si="47"/>
        <v>5891.7302254772785</v>
      </c>
      <c r="CD23" s="159">
        <f t="shared" ca="1" si="47"/>
        <v>5892.3534575017784</v>
      </c>
      <c r="CE23" s="159">
        <f t="shared" ca="1" si="47"/>
        <v>5892.9766895262783</v>
      </c>
      <c r="CF23" s="159">
        <f t="shared" ca="1" si="47"/>
        <v>5930.6437110170673</v>
      </c>
      <c r="CK23" s="159">
        <f t="shared" ref="CK23:CP23" ca="1" si="48">IF(CK$10="","",SUM(CK21:CK22))</f>
        <v>32537.415593136458</v>
      </c>
      <c r="CL23" s="159">
        <f t="shared" ca="1" si="48"/>
        <v>44548.434696139993</v>
      </c>
      <c r="CM23" s="159">
        <f t="shared" ca="1" si="48"/>
        <v>52827.765173917171</v>
      </c>
      <c r="CN23" s="159">
        <f t="shared" ca="1" si="48"/>
        <v>56779.961909650388</v>
      </c>
      <c r="CO23" s="159">
        <f t="shared" ca="1" si="48"/>
        <v>60367.240787217801</v>
      </c>
      <c r="CP23" s="159">
        <f t="shared" ca="1" si="48"/>
        <v>64173.987314859303</v>
      </c>
      <c r="CR23" s="159">
        <f t="shared" ref="CR23:DW23" ca="1" si="49">IF(CR$10="","",SUM(CR21:CR22))</f>
        <v>1902.5134927611743</v>
      </c>
      <c r="CS23" s="159">
        <f t="shared" ca="1" si="49"/>
        <v>2156.0276190692807</v>
      </c>
      <c r="CT23" s="159">
        <f t="shared" ca="1" si="49"/>
        <v>3992.5231302097918</v>
      </c>
      <c r="CU23" s="159">
        <f t="shared" ca="1" si="49"/>
        <v>2456.8899351649898</v>
      </c>
      <c r="CV23" s="159">
        <f t="shared" ca="1" si="49"/>
        <v>2454.5818566130092</v>
      </c>
      <c r="CW23" s="159">
        <f t="shared" ca="1" si="49"/>
        <v>2382.1362034215322</v>
      </c>
      <c r="CX23" s="159">
        <f t="shared" ca="1" si="49"/>
        <v>2406.101362206372</v>
      </c>
      <c r="CY23" s="159">
        <f t="shared" ca="1" si="49"/>
        <v>2497.1929119178858</v>
      </c>
      <c r="CZ23" s="159">
        <f t="shared" ca="1" si="49"/>
        <v>2556.1810720435869</v>
      </c>
      <c r="DA23" s="159">
        <f t="shared" ca="1" si="49"/>
        <v>2623.0707568392863</v>
      </c>
      <c r="DB23" s="159">
        <f t="shared" ca="1" si="49"/>
        <v>2519.9930465582411</v>
      </c>
      <c r="DC23" s="159">
        <f t="shared" ca="1" si="49"/>
        <v>4590.2042063313065</v>
      </c>
      <c r="DD23" s="159">
        <f t="shared" ca="1" si="49"/>
        <v>2847.2030524115726</v>
      </c>
      <c r="DE23" s="159">
        <f t="shared" ca="1" si="49"/>
        <v>2897.3467551274384</v>
      </c>
      <c r="DF23" s="159">
        <f t="shared" ca="1" si="49"/>
        <v>7551.8820973292914</v>
      </c>
      <c r="DG23" s="159">
        <f t="shared" ca="1" si="49"/>
        <v>2922.4141867341</v>
      </c>
      <c r="DH23" s="159">
        <f t="shared" ca="1" si="49"/>
        <v>2901.1979025374308</v>
      </c>
      <c r="DI23" s="159">
        <f t="shared" ca="1" si="49"/>
        <v>2902.4816183407615</v>
      </c>
      <c r="DJ23" s="159">
        <f t="shared" ca="1" si="49"/>
        <v>3248.5910706440923</v>
      </c>
      <c r="DK23" s="159">
        <f t="shared" ca="1" si="49"/>
        <v>3310.3081629474232</v>
      </c>
      <c r="DL23" s="159">
        <f t="shared" ca="1" si="49"/>
        <v>3311.5918787507539</v>
      </c>
      <c r="DM23" s="159">
        <f t="shared" ca="1" si="49"/>
        <v>3312.8755945540843</v>
      </c>
      <c r="DN23" s="159">
        <f t="shared" ca="1" si="49"/>
        <v>3314.1593103574151</v>
      </c>
      <c r="DO23" s="159">
        <f t="shared" ca="1" si="49"/>
        <v>6028.3830664056322</v>
      </c>
      <c r="DP23" s="159">
        <f t="shared" ca="1" si="49"/>
        <v>3595.7179758191246</v>
      </c>
      <c r="DQ23" s="159">
        <f t="shared" ca="1" si="49"/>
        <v>3629.9850994152871</v>
      </c>
      <c r="DR23" s="159">
        <f t="shared" ca="1" si="49"/>
        <v>9667.5515460510087</v>
      </c>
      <c r="DS23" s="159">
        <f t="shared" ca="1" si="49"/>
        <v>3654.3271319077267</v>
      </c>
      <c r="DT23" s="159">
        <f t="shared" ca="1" si="49"/>
        <v>3632.7481481539467</v>
      </c>
      <c r="DU23" s="159">
        <f t="shared" ca="1" si="49"/>
        <v>3633.6691644001667</v>
      </c>
      <c r="DV23" s="159">
        <f t="shared" ca="1" si="49"/>
        <v>3634.5901806463858</v>
      </c>
      <c r="DW23" s="159">
        <f t="shared" ca="1" si="49"/>
        <v>3635.5111968926062</v>
      </c>
      <c r="DX23" s="159">
        <f t="shared" ref="DX23:FC23" ca="1" si="50">IF(DX$10="","",SUM(DX21:DX22))</f>
        <v>3636.4322131388253</v>
      </c>
      <c r="DY23" s="159">
        <f t="shared" ca="1" si="50"/>
        <v>3637.3532293850453</v>
      </c>
      <c r="DZ23" s="159">
        <f t="shared" ca="1" si="50"/>
        <v>3638.2742456312649</v>
      </c>
      <c r="EA23" s="159">
        <f t="shared" ca="1" si="50"/>
        <v>6831.6050424757796</v>
      </c>
      <c r="EB23" s="159">
        <f t="shared" ca="1" si="50"/>
        <v>3824.216337597878</v>
      </c>
      <c r="EC23" s="159">
        <f t="shared" ca="1" si="50"/>
        <v>3841.798758621288</v>
      </c>
      <c r="ED23" s="159">
        <f t="shared" ca="1" si="50"/>
        <v>11100.53640462397</v>
      </c>
      <c r="EE23" s="159">
        <f t="shared" ca="1" si="50"/>
        <v>3865.2809365362727</v>
      </c>
      <c r="EF23" s="159">
        <f t="shared" ca="1" si="50"/>
        <v>3843.2720254937658</v>
      </c>
      <c r="EG23" s="159">
        <f t="shared" ca="1" si="50"/>
        <v>3843.7631144512579</v>
      </c>
      <c r="EH23" s="159">
        <f t="shared" ca="1" si="50"/>
        <v>3844.2542034087505</v>
      </c>
      <c r="EI23" s="159">
        <f t="shared" ca="1" si="50"/>
        <v>3844.7452923662427</v>
      </c>
      <c r="EJ23" s="159">
        <f t="shared" ca="1" si="50"/>
        <v>3845.2363813237353</v>
      </c>
      <c r="EK23" s="159">
        <f t="shared" ca="1" si="50"/>
        <v>3845.7274702812279</v>
      </c>
      <c r="EL23" s="159">
        <f t="shared" ca="1" si="50"/>
        <v>3846.2185592387204</v>
      </c>
      <c r="EM23" s="159">
        <f t="shared" ca="1" si="50"/>
        <v>7234.9124257072835</v>
      </c>
      <c r="EN23" s="159">
        <f t="shared" ca="1" si="50"/>
        <v>4042.0335783805076</v>
      </c>
      <c r="EO23" s="159">
        <f t="shared" ca="1" si="50"/>
        <v>4061.3180208565286</v>
      </c>
      <c r="EP23" s="159">
        <f t="shared" ca="1" si="50"/>
        <v>12067.828146061651</v>
      </c>
      <c r="EQ23" s="159">
        <f t="shared" ca="1" si="50"/>
        <v>4084.8557794333792</v>
      </c>
      <c r="ER23" s="159">
        <f t="shared" ca="1" si="50"/>
        <v>4062.8746587218043</v>
      </c>
      <c r="ES23" s="159">
        <f t="shared" ca="1" si="50"/>
        <v>4063.3935380102293</v>
      </c>
      <c r="ET23" s="159">
        <f t="shared" ca="1" si="50"/>
        <v>4063.9124172986549</v>
      </c>
      <c r="EU23" s="159">
        <f t="shared" ca="1" si="50"/>
        <v>4064.4312965870804</v>
      </c>
      <c r="EV23" s="159">
        <f t="shared" ca="1" si="50"/>
        <v>4064.9501758755059</v>
      </c>
      <c r="EW23" s="159">
        <f t="shared" ca="1" si="50"/>
        <v>4065.4690551639305</v>
      </c>
      <c r="EX23" s="159">
        <f t="shared" ca="1" si="50"/>
        <v>4065.9879344523561</v>
      </c>
      <c r="EY23" s="159">
        <f t="shared" ca="1" si="50"/>
        <v>7660.1861863761769</v>
      </c>
      <c r="EZ23" s="159">
        <f t="shared" ca="1" si="50"/>
        <v>4275.800419175539</v>
      </c>
      <c r="FA23" s="159">
        <f t="shared" ca="1" si="50"/>
        <v>4296.8886677232313</v>
      </c>
      <c r="FB23" s="159">
        <f t="shared" ca="1" si="50"/>
        <v>13065.35265852774</v>
      </c>
      <c r="FC23" s="159">
        <f t="shared" ca="1" si="50"/>
        <v>4320.4857933456869</v>
      </c>
      <c r="FD23" s="159">
        <f t="shared" ref="FD23:FK23" ca="1" si="51">IF(FD$10="","",SUM(FD21:FD22))</f>
        <v>4298.5343561569143</v>
      </c>
      <c r="FE23" s="159">
        <f t="shared" ca="1" si="51"/>
        <v>4299.0829189681417</v>
      </c>
      <c r="FF23" s="159">
        <f t="shared" ca="1" si="51"/>
        <v>4299.6314817793691</v>
      </c>
      <c r="FG23" s="159">
        <f t="shared" ca="1" si="51"/>
        <v>4300.1800445905965</v>
      </c>
      <c r="FH23" s="159">
        <f t="shared" ca="1" si="51"/>
        <v>4300.7286074018239</v>
      </c>
      <c r="FI23" s="159">
        <f t="shared" ca="1" si="51"/>
        <v>4301.2771702130512</v>
      </c>
      <c r="FJ23" s="159">
        <f t="shared" ca="1" si="51"/>
        <v>4301.8257330242786</v>
      </c>
      <c r="FK23" s="159">
        <f t="shared" ca="1" si="51"/>
        <v>8114.1994639529366</v>
      </c>
    </row>
    <row r="24" spans="3:167" ht="15" customHeight="1">
      <c r="C24" s="164"/>
    </row>
    <row r="25" spans="3:167" ht="15" customHeight="1">
      <c r="C25" s="161" t="s">
        <v>328</v>
      </c>
      <c r="F25" s="158">
        <f t="shared" ref="F25:K29" ca="1" si="52">IF(OR(F$9="",F$10=""),"",SUM(OFFSET($M25,0,F$4-1,1,F$5-F$4+1)))</f>
        <v>7250.3696139987496</v>
      </c>
      <c r="G25" s="158">
        <f t="shared" ca="1" si="52"/>
        <v>7704.6941563461678</v>
      </c>
      <c r="H25" s="158">
        <f t="shared" ca="1" si="52"/>
        <v>8165.3674295230767</v>
      </c>
      <c r="I25" s="158">
        <f t="shared" ca="1" si="52"/>
        <v>8621.0413244895535</v>
      </c>
      <c r="J25" s="158">
        <f t="shared" ca="1" si="52"/>
        <v>9087.4379476512531</v>
      </c>
      <c r="K25" s="158">
        <f t="shared" ca="1" si="52"/>
        <v>9577.9762852130898</v>
      </c>
      <c r="M25" s="158">
        <f ca="1">IF(M$10="","",'4_GASTOS_GENERALES'!O12)</f>
        <v>526.53008999999997</v>
      </c>
      <c r="N25" s="158">
        <f ca="1">IF(N$10="","",'4_GASTOS_GENERALES'!P12)</f>
        <v>428.88083999999998</v>
      </c>
      <c r="O25" s="158">
        <f ca="1">IF(O$10="","",'4_GASTOS_GENERALES'!Q12)</f>
        <v>622.017156</v>
      </c>
      <c r="P25" s="158">
        <f ca="1">IF(P$10="","",'4_GASTOS_GENERALES'!R12)</f>
        <v>536.53312600000004</v>
      </c>
      <c r="Q25" s="158">
        <f ca="1">IF(Q$10="","",'4_GASTOS_GENERALES'!S12)</f>
        <v>592.80332599999997</v>
      </c>
      <c r="R25" s="158">
        <f ca="1">IF(R$10="","",'4_GASTOS_GENERALES'!T12)</f>
        <v>649.83143600000005</v>
      </c>
      <c r="S25" s="158">
        <f ca="1">IF(S$10="","",'4_GASTOS_GENERALES'!U12)</f>
        <v>616.57635600000003</v>
      </c>
      <c r="T25" s="158">
        <f ca="1">IF(T$10="","",'4_GASTOS_GENERALES'!V12)</f>
        <v>627.59423600000014</v>
      </c>
      <c r="U25" s="158">
        <f ca="1">IF(U$10="","",'4_GASTOS_GENERALES'!W12)</f>
        <v>625.38737599999979</v>
      </c>
      <c r="V25" s="158">
        <f ca="1">IF(V$10="","",'4_GASTOS_GENERALES'!X12)</f>
        <v>709.95980600000007</v>
      </c>
      <c r="W25" s="158">
        <f ca="1">IF(W$10="","",'4_GASTOS_GENERALES'!Y12)</f>
        <v>656.71474516611102</v>
      </c>
      <c r="X25" s="158">
        <f ca="1">IF(X$10="","",'4_GASTOS_GENERALES'!Z12)</f>
        <v>657.54112083263885</v>
      </c>
      <c r="Y25" s="158">
        <f ca="1">IF(Y$10="","",'4_GASTOS_GENERALES'!AA12)</f>
        <v>632.67502705972026</v>
      </c>
      <c r="Z25" s="158">
        <f ca="1">IF(Z$10="","",'4_GASTOS_GENERALES'!AB12)</f>
        <v>633.31309358680176</v>
      </c>
      <c r="AA25" s="158">
        <f ca="1">IF(AA$10="","",'4_GASTOS_GENERALES'!AC12)</f>
        <v>633.95116011388347</v>
      </c>
      <c r="AB25" s="158">
        <f ca="1">IF(AB$10="","",'4_GASTOS_GENERALES'!AD12)</f>
        <v>634.58922664096497</v>
      </c>
      <c r="AC25" s="158">
        <f ca="1">IF(AC$10="","",'4_GASTOS_GENERALES'!AE12)</f>
        <v>640.5135745397655</v>
      </c>
      <c r="AD25" s="158">
        <f ca="1">IF(AD$10="","",'4_GASTOS_GENERALES'!AF12)</f>
        <v>641.16228357146849</v>
      </c>
      <c r="AE25" s="158">
        <f ca="1">IF(AE$10="","",'4_GASTOS_GENERALES'!AG12)</f>
        <v>641.81099260317171</v>
      </c>
      <c r="AF25" s="158">
        <f ca="1">IF(AF$10="","",'4_GASTOS_GENERALES'!AH12)</f>
        <v>642.4597016348747</v>
      </c>
      <c r="AG25" s="158">
        <f ca="1">IF(AG$10="","",'4_GASTOS_GENERALES'!AI12)</f>
        <v>643.1084106665777</v>
      </c>
      <c r="AH25" s="158">
        <f ca="1">IF(AH$10="","",'4_GASTOS_GENERALES'!AJ12)</f>
        <v>653.03666393671153</v>
      </c>
      <c r="AI25" s="158">
        <f ca="1">IF(AI$10="","",'4_GASTOS_GENERALES'!AK12)</f>
        <v>653.70356197631315</v>
      </c>
      <c r="AJ25" s="158">
        <f ca="1">IF(AJ$10="","",'4_GASTOS_GENERALES'!AL12)</f>
        <v>654.370460015915</v>
      </c>
      <c r="AK25" s="158">
        <f ca="1">IF(AK$10="","",'4_GASTOS_GENERALES'!AM12)</f>
        <v>671.60318865477484</v>
      </c>
      <c r="AL25" s="158">
        <f ca="1">IF(AL$10="","",'4_GASTOS_GENERALES'!AN12)</f>
        <v>672.06112530863481</v>
      </c>
      <c r="AM25" s="158">
        <f ca="1">IF(AM$10="","",'4_GASTOS_GENERALES'!AO12)</f>
        <v>672.51906196249467</v>
      </c>
      <c r="AN25" s="158">
        <f ca="1">IF(AN$10="","",'4_GASTOS_GENERALES'!AP12)</f>
        <v>672.97699861635454</v>
      </c>
      <c r="AO25" s="158">
        <f ca="1">IF(AO$10="","",'4_GASTOS_GENERALES'!AQ12)</f>
        <v>679.13082610242088</v>
      </c>
      <c r="AP25" s="158">
        <f ca="1">IF(AP$10="","",'4_GASTOS_GENERALES'!AR12)</f>
        <v>679.59640278459847</v>
      </c>
      <c r="AQ25" s="158">
        <f ca="1">IF(AQ$10="","",'4_GASTOS_GENERALES'!AS12)</f>
        <v>680.06197946677594</v>
      </c>
      <c r="AR25" s="158">
        <f ca="1">IF(AR$10="","",'4_GASTOS_GENERALES'!AT12)</f>
        <v>680.52755614895352</v>
      </c>
      <c r="AS25" s="158">
        <f ca="1">IF(AS$10="","",'4_GASTOS_GENERALES'!AU12)</f>
        <v>680.99313283113111</v>
      </c>
      <c r="AT25" s="158">
        <f ca="1">IF(AT$10="","",'4_GASTOS_GENERALES'!AV12)</f>
        <v>691.48698839775579</v>
      </c>
      <c r="AU25" s="158">
        <f ca="1">IF(AU$10="","",'4_GASTOS_GENERALES'!AW12)</f>
        <v>691.96571921564566</v>
      </c>
      <c r="AV25" s="158">
        <f ca="1">IF(AV$10="","",'4_GASTOS_GENERALES'!AX12)</f>
        <v>692.44445003353542</v>
      </c>
      <c r="AW25" s="158">
        <f ca="1">IF(AW$10="","",'4_GASTOS_GENERALES'!AY12)</f>
        <v>710.30213433490928</v>
      </c>
      <c r="AX25" s="158">
        <f ca="1">IF(AX$10="","",'4_GASTOS_GENERALES'!AZ12)</f>
        <v>710.54628705203311</v>
      </c>
      <c r="AY25" s="158">
        <f ca="1">IF(AY$10="","",'4_GASTOS_GENERALES'!BA12)</f>
        <v>710.79043976915693</v>
      </c>
      <c r="AZ25" s="158">
        <f ca="1">IF(AZ$10="","",'4_GASTOS_GENERALES'!BB12)</f>
        <v>711.03459248628064</v>
      </c>
      <c r="BA25" s="158">
        <f ca="1">IF(BA$10="","",'4_GASTOS_GENERALES'!BC12)</f>
        <v>717.39993155792183</v>
      </c>
      <c r="BB25" s="158">
        <f ca="1">IF(BB$10="","",'4_GASTOS_GENERALES'!BD12)</f>
        <v>717.64818398067598</v>
      </c>
      <c r="BC25" s="158">
        <f ca="1">IF(BC$10="","",'4_GASTOS_GENERALES'!BE12)</f>
        <v>717.89643640343013</v>
      </c>
      <c r="BD25" s="158">
        <f ca="1">IF(BD$10="","",'4_GASTOS_GENERALES'!BF12)</f>
        <v>718.14468882618417</v>
      </c>
      <c r="BE25" s="158">
        <f ca="1">IF(BE$10="","",'4_GASTOS_GENERALES'!BG12)</f>
        <v>718.3929412489382</v>
      </c>
      <c r="BF25" s="158">
        <f ca="1">IF(BF$10="","",'4_GASTOS_GENERALES'!BH12)</f>
        <v>729.37326309272669</v>
      </c>
      <c r="BG25" s="158">
        <f ca="1">IF(BG$10="","",'4_GASTOS_GENERALES'!BI12)</f>
        <v>729.62856294334108</v>
      </c>
      <c r="BH25" s="158">
        <f ca="1">IF(BH$10="","",'4_GASTOS_GENERALES'!BJ12)</f>
        <v>729.88386279395559</v>
      </c>
      <c r="BI25" s="158">
        <f ca="1">IF(BI$10="","",'4_GASTOS_GENERALES'!BK12)</f>
        <v>748.63592380653859</v>
      </c>
      <c r="BJ25" s="158">
        <f ca="1">IF(BJ$10="","",'4_GASTOS_GENERALES'!BL12)</f>
        <v>748.89377665565928</v>
      </c>
      <c r="BK25" s="158">
        <f ca="1">IF(BK$10="","",'4_GASTOS_GENERALES'!BM12)</f>
        <v>749.15162950477975</v>
      </c>
      <c r="BL25" s="158">
        <f ca="1">IF(BL$10="","",'4_GASTOS_GENERALES'!BN12)</f>
        <v>749.40948235390033</v>
      </c>
      <c r="BM25" s="158">
        <f ca="1">IF(BM$10="","",'4_GASTOS_GENERALES'!BO12)</f>
        <v>756.20344265807921</v>
      </c>
      <c r="BN25" s="158">
        <f ca="1">IF(BN$10="","",'4_GASTOS_GENERALES'!BP12)</f>
        <v>756.46564153398663</v>
      </c>
      <c r="BO25" s="158">
        <f ca="1">IF(BO$10="","",'4_GASTOS_GENERALES'!BQ12)</f>
        <v>756.72784040989393</v>
      </c>
      <c r="BP25" s="158">
        <f ca="1">IF(BP$10="","",'4_GASTOS_GENERALES'!BR12)</f>
        <v>756.99003928580134</v>
      </c>
      <c r="BQ25" s="158">
        <f ca="1">IF(BQ$10="","",'4_GASTOS_GENERALES'!BS12)</f>
        <v>757.25223816170865</v>
      </c>
      <c r="BR25" s="158">
        <f ca="1">IF(BR$10="","",'4_GASTOS_GENERALES'!BT12)</f>
        <v>768.96631877542131</v>
      </c>
      <c r="BS25" s="158">
        <f ca="1">IF(BS$10="","",'4_GASTOS_GENERALES'!BU12)</f>
        <v>769.23597776030124</v>
      </c>
      <c r="BT25" s="158">
        <f ca="1">IF(BT$10="","",'4_GASTOS_GENERALES'!BV12)</f>
        <v>769.50563674518116</v>
      </c>
      <c r="BU25" s="158">
        <f ca="1">IF(BU$10="","",'4_GASTOS_GENERALES'!BW12)</f>
        <v>788.92455531681708</v>
      </c>
      <c r="BV25" s="158">
        <f ca="1">IF(BV$10="","",'4_GASTOS_GENERALES'!BX12)</f>
        <v>789.19691089154571</v>
      </c>
      <c r="BW25" s="158">
        <f ca="1">IF(BW$10="","",'4_GASTOS_GENERALES'!BY12)</f>
        <v>789.46926646627446</v>
      </c>
      <c r="BX25" s="158">
        <f ca="1">IF(BX$10="","",'4_GASTOS_GENERALES'!BZ12)</f>
        <v>789.74162204100321</v>
      </c>
      <c r="BY25" s="158">
        <f ca="1">IF(BY$10="","",'4_GASTOS_GENERALES'!CA12)</f>
        <v>797.01927576277126</v>
      </c>
      <c r="BZ25" s="158">
        <f ca="1">IF(BZ$10="","",'4_GASTOS_GENERALES'!CB12)</f>
        <v>797.29626276478598</v>
      </c>
      <c r="CA25" s="158">
        <f ca="1">IF(CA$10="","",'4_GASTOS_GENERALES'!CC12)</f>
        <v>797.5732497668007</v>
      </c>
      <c r="CB25" s="158">
        <f ca="1">IF(CB$10="","",'4_GASTOS_GENERALES'!CD12)</f>
        <v>797.85023676881542</v>
      </c>
      <c r="CC25" s="158">
        <f ca="1">IF(CC$10="","",'4_GASTOS_GENERALES'!CE12)</f>
        <v>798.12722377083026</v>
      </c>
      <c r="CD25" s="158">
        <f ca="1">IF(CD$10="","",'4_GASTOS_GENERALES'!CF12)</f>
        <v>810.64099198394615</v>
      </c>
      <c r="CE25" s="158">
        <f ca="1">IF(CE$10="","",'4_GASTOS_GENERALES'!CG12)</f>
        <v>810.92589388781528</v>
      </c>
      <c r="CF25" s="158">
        <f ca="1">IF(CF$10="","",'4_GASTOS_GENERALES'!CH12)</f>
        <v>811.2107957916844</v>
      </c>
      <c r="CK25" s="158">
        <f t="shared" ref="CK25:CP29" ca="1" si="53">IF(OR(CK$9="",CK$10=""),"",SUM(OFFSET($CR25,0,CK$4-1,1,CK$5-CK$4+1)))</f>
        <v>7203.5491689987502</v>
      </c>
      <c r="CL25" s="158">
        <f t="shared" ca="1" si="53"/>
        <v>7653.7892754461691</v>
      </c>
      <c r="CM25" s="158">
        <f t="shared" ca="1" si="53"/>
        <v>8110.9720601330755</v>
      </c>
      <c r="CN25" s="158">
        <f t="shared" ca="1" si="53"/>
        <v>8562.8064177605538</v>
      </c>
      <c r="CO25" s="158">
        <f t="shared" ca="1" si="53"/>
        <v>9024.9795498493495</v>
      </c>
      <c r="CP25" s="158">
        <f t="shared" ca="1" si="53"/>
        <v>9510.8720472309997</v>
      </c>
      <c r="CR25" s="158">
        <f ca="1">IF(CR$10="","",'4_GASTOS_GENERALES'!CT12)</f>
        <v>522.98634600000003</v>
      </c>
      <c r="CS25" s="158">
        <f ca="1">IF(CS$10="","",'4_GASTOS_GENERALES'!CU12)</f>
        <v>425.33709599999997</v>
      </c>
      <c r="CT25" s="158">
        <f ca="1">IF(CT$10="","",'4_GASTOS_GENERALES'!CV12)</f>
        <v>618.47341200000005</v>
      </c>
      <c r="CU25" s="158">
        <f ca="1">IF(CU$10="","",'4_GASTOS_GENERALES'!CW12)</f>
        <v>532.56731600000001</v>
      </c>
      <c r="CV25" s="158">
        <f ca="1">IF(CV$10="","",'4_GASTOS_GENERALES'!CX12)</f>
        <v>588.83751599999994</v>
      </c>
      <c r="CW25" s="158">
        <f ca="1">IF(CW$10="","",'4_GASTOS_GENERALES'!CY12)</f>
        <v>645.86562600000002</v>
      </c>
      <c r="CX25" s="158">
        <f ca="1">IF(CX$10="","",'4_GASTOS_GENERALES'!CZ12)</f>
        <v>612.61054600000011</v>
      </c>
      <c r="CY25" s="158">
        <f ca="1">IF(CY$10="","",'4_GASTOS_GENERALES'!DA12)</f>
        <v>623.6284260000001</v>
      </c>
      <c r="CZ25" s="158">
        <f ca="1">IF(CZ$10="","",'4_GASTOS_GENERALES'!DB12)</f>
        <v>621.42156599999987</v>
      </c>
      <c r="DA25" s="158">
        <f ca="1">IF(DA$10="","",'4_GASTOS_GENERALES'!DC12)</f>
        <v>705.8283550000001</v>
      </c>
      <c r="DB25" s="158">
        <f ca="1">IF(DB$10="","",'4_GASTOS_GENERALES'!DD12)</f>
        <v>652.58329416611105</v>
      </c>
      <c r="DC25" s="158">
        <f ca="1">IF(DC$10="","",'4_GASTOS_GENERALES'!DE12)</f>
        <v>653.40966983263888</v>
      </c>
      <c r="DD25" s="158">
        <f ca="1">IF(DD$10="","",'4_GASTOS_GENERALES'!DF12)</f>
        <v>628.54357605972029</v>
      </c>
      <c r="DE25" s="158">
        <f ca="1">IF(DE$10="","",'4_GASTOS_GENERALES'!DG12)</f>
        <v>629.18164258680179</v>
      </c>
      <c r="DF25" s="158">
        <f ca="1">IF(DF$10="","",'4_GASTOS_GENERALES'!DH12)</f>
        <v>629.8197091138835</v>
      </c>
      <c r="DG25" s="158">
        <f ca="1">IF(DG$10="","",'4_GASTOS_GENERALES'!DI12)</f>
        <v>630.457775640965</v>
      </c>
      <c r="DH25" s="158">
        <f ca="1">IF(DH$10="","",'4_GASTOS_GENERALES'!DJ12)</f>
        <v>636.28451683976539</v>
      </c>
      <c r="DI25" s="158">
        <f ca="1">IF(DI$10="","",'4_GASTOS_GENERALES'!DK12)</f>
        <v>636.93322587146861</v>
      </c>
      <c r="DJ25" s="158">
        <f ca="1">IF(DJ$10="","",'4_GASTOS_GENERALES'!DL12)</f>
        <v>637.5819349031716</v>
      </c>
      <c r="DK25" s="158">
        <f ca="1">IF(DK$10="","",'4_GASTOS_GENERALES'!DM12)</f>
        <v>638.23064393487482</v>
      </c>
      <c r="DL25" s="158">
        <f ca="1">IF(DL$10="","",'4_GASTOS_GENERALES'!DN12)</f>
        <v>638.87935296657781</v>
      </c>
      <c r="DM25" s="158">
        <f ca="1">IF(DM$10="","",'4_GASTOS_GENERALES'!DO12)</f>
        <v>648.6254011367115</v>
      </c>
      <c r="DN25" s="158">
        <f ca="1">IF(DN$10="","",'4_GASTOS_GENERALES'!DP12)</f>
        <v>649.29229917631335</v>
      </c>
      <c r="DO25" s="158">
        <f ca="1">IF(DO$10="","",'4_GASTOS_GENERALES'!DQ12)</f>
        <v>649.95919721591497</v>
      </c>
      <c r="DP25" s="158">
        <f ca="1">IF(DP$10="","",'4_GASTOS_GENERALES'!DR12)</f>
        <v>667.19192585477481</v>
      </c>
      <c r="DQ25" s="158">
        <f ca="1">IF(DQ$10="","",'4_GASTOS_GENERALES'!DS12)</f>
        <v>667.64986250863478</v>
      </c>
      <c r="DR25" s="158">
        <f ca="1">IF(DR$10="","",'4_GASTOS_GENERALES'!DT12)</f>
        <v>668.10779916249464</v>
      </c>
      <c r="DS25" s="158">
        <f ca="1">IF(DS$10="","",'4_GASTOS_GENERALES'!DU12)</f>
        <v>668.5657358163545</v>
      </c>
      <c r="DT25" s="158">
        <f ca="1">IF(DT$10="","",'4_GASTOS_GENERALES'!DV12)</f>
        <v>674.61219593242083</v>
      </c>
      <c r="DU25" s="158">
        <f ca="1">IF(DU$10="","",'4_GASTOS_GENERALES'!DW12)</f>
        <v>675.07777261459842</v>
      </c>
      <c r="DV25" s="158">
        <f ca="1">IF(DV$10="","",'4_GASTOS_GENERALES'!DX12)</f>
        <v>675.54334929677589</v>
      </c>
      <c r="DW25" s="158">
        <f ca="1">IF(DW$10="","",'4_GASTOS_GENERALES'!DY12)</f>
        <v>676.00892597895347</v>
      </c>
      <c r="DX25" s="158">
        <f ca="1">IF(DX$10="","",'4_GASTOS_GENERALES'!DZ12)</f>
        <v>676.47450266113105</v>
      </c>
      <c r="DY25" s="158">
        <f ca="1">IF(DY$10="","",'4_GASTOS_GENERALES'!EA12)</f>
        <v>686.76793261775583</v>
      </c>
      <c r="DZ25" s="158">
        <f ca="1">IF(DZ$10="","",'4_GASTOS_GENERALES'!EB12)</f>
        <v>687.2466634356457</v>
      </c>
      <c r="EA25" s="158">
        <f ca="1">IF(EA$10="","",'4_GASTOS_GENERALES'!EC12)</f>
        <v>687.72539425353546</v>
      </c>
      <c r="EB25" s="158">
        <f ca="1">IF(EB$10="","",'4_GASTOS_GENERALES'!ED12)</f>
        <v>705.58307855490932</v>
      </c>
      <c r="EC25" s="158">
        <f ca="1">IF(EC$10="","",'4_GASTOS_GENERALES'!EE12)</f>
        <v>705.82723127203315</v>
      </c>
      <c r="ED25" s="158">
        <f ca="1">IF(ED$10="","",'4_GASTOS_GENERALES'!EF12)</f>
        <v>706.07138398915697</v>
      </c>
      <c r="EE25" s="158">
        <f ca="1">IF(EE$10="","",'4_GASTOS_GENERALES'!EG12)</f>
        <v>706.31553670628068</v>
      </c>
      <c r="EF25" s="158">
        <f ca="1">IF(EF$10="","",'4_GASTOS_GENERALES'!EH12)</f>
        <v>712.56277167092185</v>
      </c>
      <c r="EG25" s="158">
        <f ca="1">IF(EG$10="","",'4_GASTOS_GENERALES'!EI12)</f>
        <v>712.811024093676</v>
      </c>
      <c r="EH25" s="158">
        <f ca="1">IF(EH$10="","",'4_GASTOS_GENERALES'!EJ12)</f>
        <v>713.05927651643015</v>
      </c>
      <c r="EI25" s="158">
        <f ca="1">IF(EI$10="","",'4_GASTOS_GENERALES'!EK12)</f>
        <v>713.30752893918407</v>
      </c>
      <c r="EJ25" s="158">
        <f ca="1">IF(EJ$10="","",'4_GASTOS_GENERALES'!EL12)</f>
        <v>713.55578136193822</v>
      </c>
      <c r="EK25" s="158">
        <f ca="1">IF(EK$10="","",'4_GASTOS_GENERALES'!EM12)</f>
        <v>724.3156350347266</v>
      </c>
      <c r="EL25" s="158">
        <f ca="1">IF(EL$10="","",'4_GASTOS_GENERALES'!EN12)</f>
        <v>724.57093488534099</v>
      </c>
      <c r="EM25" s="158">
        <f ca="1">IF(EM$10="","",'4_GASTOS_GENERALES'!EO12)</f>
        <v>724.8262347359555</v>
      </c>
      <c r="EN25" s="158">
        <f ca="1">IF(EN$10="","",'4_GASTOS_GENERALES'!EP12)</f>
        <v>743.57829574853849</v>
      </c>
      <c r="EO25" s="158">
        <f ca="1">IF(EO$10="","",'4_GASTOS_GENERALES'!EQ12)</f>
        <v>743.83614859765919</v>
      </c>
      <c r="EP25" s="158">
        <f ca="1">IF(EP$10="","",'4_GASTOS_GENERALES'!ER12)</f>
        <v>744.09400144677966</v>
      </c>
      <c r="EQ25" s="158">
        <f ca="1">IF(EQ$10="","",'4_GASTOS_GENERALES'!ES12)</f>
        <v>744.35185429590024</v>
      </c>
      <c r="ER25" s="158">
        <f ca="1">IF(ER$10="","",'4_GASTOS_GENERALES'!ET12)</f>
        <v>751.01590008237906</v>
      </c>
      <c r="ES25" s="158">
        <f ca="1">IF(ES$10="","",'4_GASTOS_GENERALES'!EU12)</f>
        <v>751.27809895828648</v>
      </c>
      <c r="ET25" s="158">
        <f ca="1">IF(ET$10="","",'4_GASTOS_GENERALES'!EV12)</f>
        <v>751.54029783419378</v>
      </c>
      <c r="EU25" s="158">
        <f ca="1">IF(EU$10="","",'4_GASTOS_GENERALES'!EW12)</f>
        <v>751.8024967101012</v>
      </c>
      <c r="EV25" s="158">
        <f ca="1">IF(EV$10="","",'4_GASTOS_GENERALES'!EX12)</f>
        <v>752.0646955860085</v>
      </c>
      <c r="EW25" s="158">
        <f ca="1">IF(EW$10="","",'4_GASTOS_GENERALES'!EY12)</f>
        <v>763.53626121162119</v>
      </c>
      <c r="EX25" s="158">
        <f ca="1">IF(EX$10="","",'4_GASTOS_GENERALES'!EZ12)</f>
        <v>763.80592019650123</v>
      </c>
      <c r="EY25" s="158">
        <f ca="1">IF(EY$10="","",'4_GASTOS_GENERALES'!FA12)</f>
        <v>764.07557918138104</v>
      </c>
      <c r="EZ25" s="158">
        <f ca="1">IF(EZ$10="","",'4_GASTOS_GENERALES'!FB12)</f>
        <v>783.49449775301696</v>
      </c>
      <c r="FA25" s="158">
        <f ca="1">IF(FA$10="","",'4_GASTOS_GENERALES'!FC12)</f>
        <v>783.76685332774571</v>
      </c>
      <c r="FB25" s="158">
        <f ca="1">IF(FB$10="","",'4_GASTOS_GENERALES'!FD12)</f>
        <v>784.03920890247434</v>
      </c>
      <c r="FC25" s="158">
        <f ca="1">IF(FC$10="","",'4_GASTOS_GENERALES'!FE12)</f>
        <v>784.31156447720309</v>
      </c>
      <c r="FD25" s="158">
        <f ca="1">IF(FD$10="","",'4_GASTOS_GENERALES'!FF12)</f>
        <v>791.44631222950136</v>
      </c>
      <c r="FE25" s="158">
        <f ca="1">IF(FE$10="","",'4_GASTOS_GENERALES'!FG12)</f>
        <v>791.72329923151597</v>
      </c>
      <c r="FF25" s="158">
        <f ca="1">IF(FF$10="","",'4_GASTOS_GENERALES'!FH12)</f>
        <v>792.00028623353069</v>
      </c>
      <c r="FG25" s="158">
        <f ca="1">IF(FG$10="","",'4_GASTOS_GENERALES'!FI12)</f>
        <v>792.27727323554541</v>
      </c>
      <c r="FH25" s="158">
        <f ca="1">IF(FH$10="","",'4_GASTOS_GENERALES'!FJ12)</f>
        <v>792.55426023756024</v>
      </c>
      <c r="FI25" s="158">
        <f ca="1">IF(FI$10="","",'4_GASTOS_GENERALES'!FK12)</f>
        <v>804.80126196376614</v>
      </c>
      <c r="FJ25" s="158">
        <f ca="1">IF(FJ$10="","",'4_GASTOS_GENERALES'!FL12)</f>
        <v>805.08616386763526</v>
      </c>
      <c r="FK25" s="158">
        <f ca="1">IF(FK$10="","",'4_GASTOS_GENERALES'!FM12)</f>
        <v>805.37106577150439</v>
      </c>
    </row>
    <row r="26" spans="3:167" ht="15" customHeight="1">
      <c r="C26" s="161" t="s">
        <v>27</v>
      </c>
      <c r="F26" s="158">
        <f t="shared" ca="1" si="52"/>
        <v>10282.556710948253</v>
      </c>
      <c r="G26" s="158">
        <f t="shared" ca="1" si="52"/>
        <v>11634.945810242976</v>
      </c>
      <c r="H26" s="158">
        <f t="shared" ca="1" si="52"/>
        <v>11967.353722250928</v>
      </c>
      <c r="I26" s="158">
        <f t="shared" ca="1" si="52"/>
        <v>12575.62558139571</v>
      </c>
      <c r="J26" s="158">
        <f t="shared" ca="1" si="52"/>
        <v>13206.390367281807</v>
      </c>
      <c r="K26" s="158">
        <f t="shared" ca="1" si="52"/>
        <v>13867.993293622805</v>
      </c>
      <c r="M26" s="158">
        <f ca="1">IF(M$10="","",'4_GASTOS_GENERALES'!O13)</f>
        <v>772.02657000000011</v>
      </c>
      <c r="N26" s="158">
        <f ca="1">IF(N$10="","",'4_GASTOS_GENERALES'!P13)</f>
        <v>470.28424818181838</v>
      </c>
      <c r="O26" s="158">
        <f ca="1">IF(O$10="","",'4_GASTOS_GENERALES'!Q13)</f>
        <v>705.9358381818181</v>
      </c>
      <c r="P26" s="158">
        <f ca="1">IF(P$10="","",'4_GASTOS_GENERALES'!R13)</f>
        <v>673.85348373737384</v>
      </c>
      <c r="Q26" s="158">
        <f ca="1">IF(Q$10="","",'4_GASTOS_GENERALES'!S13)</f>
        <v>875.65515998737385</v>
      </c>
      <c r="R26" s="158">
        <f ca="1">IF(R$10="","",'4_GASTOS_GENERALES'!T13)</f>
        <v>1024.0419699873737</v>
      </c>
      <c r="S26" s="158">
        <f ca="1">IF(S$10="","",'4_GASTOS_GENERALES'!U13)</f>
        <v>905.74383748737444</v>
      </c>
      <c r="T26" s="158">
        <f ca="1">IF(T$10="","",'4_GASTOS_GENERALES'!V13)</f>
        <v>1020.5571099873736</v>
      </c>
      <c r="U26" s="158">
        <f ca="1">IF(U$10="","",'4_GASTOS_GENERALES'!W13)</f>
        <v>847.59556248737294</v>
      </c>
      <c r="V26" s="158">
        <f ca="1">IF(V$10="","",'4_GASTOS_GENERALES'!X13)</f>
        <v>779.84066998737421</v>
      </c>
      <c r="W26" s="158">
        <f ca="1">IF(W$10="","",'4_GASTOS_GENERALES'!Y13)</f>
        <v>1096.2697961880001</v>
      </c>
      <c r="X26" s="158">
        <f ca="1">IF(X$10="","",'4_GASTOS_GENERALES'!Z13)</f>
        <v>1110.7524647349999</v>
      </c>
      <c r="Y26" s="158">
        <f ca="1">IF(Y$10="","",'4_GASTOS_GENERALES'!AA13)</f>
        <v>910.14665282244232</v>
      </c>
      <c r="Z26" s="158">
        <f ca="1">IF(Z$10="","",'4_GASTOS_GENERALES'!AB13)</f>
        <v>910.50956223003652</v>
      </c>
      <c r="AA26" s="158">
        <f ca="1">IF(AA$10="","",'4_GASTOS_GENERALES'!AC13)</f>
        <v>910.8724716376305</v>
      </c>
      <c r="AB26" s="158">
        <f ca="1">IF(AB$10="","",'4_GASTOS_GENERALES'!AD13)</f>
        <v>917.0593465742927</v>
      </c>
      <c r="AC26" s="158">
        <f ca="1">IF(AC$10="","",'4_GASTOS_GENERALES'!AE13)</f>
        <v>917.90687694233441</v>
      </c>
      <c r="AD26" s="158">
        <f ca="1">IF(AD$10="","",'4_GASTOS_GENERALES'!AF13)</f>
        <v>918.28536310669278</v>
      </c>
      <c r="AE26" s="158">
        <f ca="1">IF(AE$10="","",'4_GASTOS_GENERALES'!AG13)</f>
        <v>1023.663849271051</v>
      </c>
      <c r="AF26" s="158">
        <f ca="1">IF(AF$10="","",'4_GASTOS_GENERALES'!AH13)</f>
        <v>1024.0423354354093</v>
      </c>
      <c r="AG26" s="158">
        <f ca="1">IF(AG$10="","",'4_GASTOS_GENERALES'!AI13)</f>
        <v>1024.4208215997678</v>
      </c>
      <c r="AH26" s="158">
        <f ca="1">IF(AH$10="","",'4_GASTOS_GENERALES'!AJ13)</f>
        <v>1025.6323256258656</v>
      </c>
      <c r="AI26" s="158">
        <f ca="1">IF(AI$10="","",'4_GASTOS_GENERALES'!AK13)</f>
        <v>1026.0128435411061</v>
      </c>
      <c r="AJ26" s="158">
        <f ca="1">IF(AJ$10="","",'4_GASTOS_GENERALES'!AL13)</f>
        <v>1026.3933614563468</v>
      </c>
      <c r="AK26" s="158">
        <f ca="1">IF(AK$10="","",'4_GASTOS_GENERALES'!AM13)</f>
        <v>990.54285420385281</v>
      </c>
      <c r="AL26" s="158">
        <f ca="1">IF(AL$10="","",'4_GASTOS_GENERALES'!AN13)</f>
        <v>990.80414317231794</v>
      </c>
      <c r="AM26" s="158">
        <f ca="1">IF(AM$10="","",'4_GASTOS_GENERALES'!AO13)</f>
        <v>991.06543214078317</v>
      </c>
      <c r="AN26" s="158">
        <f ca="1">IF(AN$10="","",'4_GASTOS_GENERALES'!AP13)</f>
        <v>997.58649526756722</v>
      </c>
      <c r="AO26" s="158">
        <f ca="1">IF(AO$10="","",'4_GASTOS_GENERALES'!AQ13)</f>
        <v>998.38065960243466</v>
      </c>
      <c r="AP26" s="158">
        <f ca="1">IF(AP$10="","",'4_GASTOS_GENERALES'!AR13)</f>
        <v>998.65317609077545</v>
      </c>
      <c r="AQ26" s="158">
        <f ca="1">IF(AQ$10="","",'4_GASTOS_GENERALES'!AS13)</f>
        <v>998.92569257911623</v>
      </c>
      <c r="AR26" s="158">
        <f ca="1">IF(AR$10="","",'4_GASTOS_GENERALES'!AT13)</f>
        <v>999.19820906745701</v>
      </c>
      <c r="AS26" s="158">
        <f ca="1">IF(AS$10="","",'4_GASTOS_GENERALES'!AU13)</f>
        <v>999.4707255557978</v>
      </c>
      <c r="AT26" s="158">
        <f ca="1">IF(AT$10="","",'4_GASTOS_GENERALES'!AV13)</f>
        <v>1000.6348001312995</v>
      </c>
      <c r="AU26" s="158">
        <f ca="1">IF(AU$10="","",'4_GASTOS_GENERALES'!AW13)</f>
        <v>1000.9087781902749</v>
      </c>
      <c r="AV26" s="158">
        <f ca="1">IF(AV$10="","",'4_GASTOS_GENERALES'!AX13)</f>
        <v>1001.1827562492505</v>
      </c>
      <c r="AW26" s="158">
        <f ca="1">IF(AW$10="","",'4_GASTOS_GENERALES'!AY13)</f>
        <v>1041.5478942671405</v>
      </c>
      <c r="AX26" s="158">
        <f ca="1">IF(AX$10="","",'4_GASTOS_GENERALES'!AZ13)</f>
        <v>1041.6876230772179</v>
      </c>
      <c r="AY26" s="158">
        <f ca="1">IF(AY$10="","",'4_GASTOS_GENERALES'!BA13)</f>
        <v>1041.8273518872954</v>
      </c>
      <c r="AZ26" s="158">
        <f ca="1">IF(AZ$10="","",'4_GASTOS_GENERALES'!BB13)</f>
        <v>1048.6572581761952</v>
      </c>
      <c r="BA26" s="158">
        <f ca="1">IF(BA$10="","",'4_GASTOS_GENERALES'!BC13)</f>
        <v>1049.3741306697984</v>
      </c>
      <c r="BB26" s="158">
        <f ca="1">IF(BB$10="","",'4_GASTOS_GENERALES'!BD13)</f>
        <v>1049.5198904517949</v>
      </c>
      <c r="BC26" s="158">
        <f ca="1">IF(BC$10="","",'4_GASTOS_GENERALES'!BE13)</f>
        <v>1049.6656502337914</v>
      </c>
      <c r="BD26" s="158">
        <f ca="1">IF(BD$10="","",'4_GASTOS_GENERALES'!BF13)</f>
        <v>1049.8114100157879</v>
      </c>
      <c r="BE26" s="158">
        <f ca="1">IF(BE$10="","",'4_GASTOS_GENERALES'!BG13)</f>
        <v>1049.9571697977844</v>
      </c>
      <c r="BF26" s="158">
        <f ca="1">IF(BF$10="","",'4_GASTOS_GENERALES'!BH13)</f>
        <v>1051.0458618747509</v>
      </c>
      <c r="BG26" s="158">
        <f ca="1">IF(BG$10="","",'4_GASTOS_GENERALES'!BI13)</f>
        <v>1051.1924009396357</v>
      </c>
      <c r="BH26" s="158">
        <f ca="1">IF(BH$10="","",'4_GASTOS_GENERALES'!BJ13)</f>
        <v>1051.3389400045207</v>
      </c>
      <c r="BI26" s="158">
        <f ca="1">IF(BI$10="","",'4_GASTOS_GENERALES'!BK13)</f>
        <v>1093.7236241282576</v>
      </c>
      <c r="BJ26" s="158">
        <f ca="1">IF(BJ$10="","",'4_GASTOS_GENERALES'!BL13)</f>
        <v>1093.8716285837911</v>
      </c>
      <c r="BK26" s="158">
        <f ca="1">IF(BK$10="","",'4_GASTOS_GENERALES'!BM13)</f>
        <v>1094.0196330393248</v>
      </c>
      <c r="BL26" s="158">
        <f ca="1">IF(BL$10="","",'4_GASTOS_GENERALES'!BN13)</f>
        <v>1101.2543303705963</v>
      </c>
      <c r="BM26" s="158">
        <f ca="1">IF(BM$10="","",'4_GASTOS_GENERALES'!BO13)</f>
        <v>1102.0267596354072</v>
      </c>
      <c r="BN26" s="158">
        <f ca="1">IF(BN$10="","",'4_GASTOS_GENERALES'!BP13)</f>
        <v>1102.1811633587295</v>
      </c>
      <c r="BO26" s="158">
        <f ca="1">IF(BO$10="","",'4_GASTOS_GENERALES'!BQ13)</f>
        <v>1102.3355670820515</v>
      </c>
      <c r="BP26" s="158">
        <f ca="1">IF(BP$10="","",'4_GASTOS_GENERALES'!BR13)</f>
        <v>1102.4899708053736</v>
      </c>
      <c r="BQ26" s="158">
        <f ca="1">IF(BQ$10="","",'4_GASTOS_GENERALES'!BS13)</f>
        <v>1102.6443745286956</v>
      </c>
      <c r="BR26" s="158">
        <f ca="1">IF(BR$10="","",'4_GASTOS_GENERALES'!BT13)</f>
        <v>1103.7925468968037</v>
      </c>
      <c r="BS26" s="158">
        <f ca="1">IF(BS$10="","",'4_GASTOS_GENERALES'!BU13)</f>
        <v>1103.9477719165266</v>
      </c>
      <c r="BT26" s="158">
        <f ca="1">IF(BT$10="","",'4_GASTOS_GENERALES'!BV13)</f>
        <v>1104.1029969362492</v>
      </c>
      <c r="BU26" s="158">
        <f ca="1">IF(BU$10="","",'4_GASTOS_GENERALES'!BW13)</f>
        <v>1148.4515105878627</v>
      </c>
      <c r="BV26" s="158">
        <f ca="1">IF(BV$10="","",'4_GASTOS_GENERALES'!BX13)</f>
        <v>1148.6082878577827</v>
      </c>
      <c r="BW26" s="158">
        <f ca="1">IF(BW$10="","",'4_GASTOS_GENERALES'!BY13)</f>
        <v>1148.7650651277027</v>
      </c>
      <c r="BX26" s="158">
        <f ca="1">IF(BX$10="","",'4_GASTOS_GENERALES'!BZ13)</f>
        <v>1156.4476697971349</v>
      </c>
      <c r="BY26" s="158">
        <f ca="1">IF(BY$10="","",'4_GASTOS_GENERALES'!CA13)</f>
        <v>1157.2349087470836</v>
      </c>
      <c r="BZ26" s="158">
        <f ca="1">IF(BZ$10="","",'4_GASTOS_GENERALES'!CB13)</f>
        <v>1157.3984603434817</v>
      </c>
      <c r="CA26" s="158">
        <f ca="1">IF(CA$10="","",'4_GASTOS_GENERALES'!CC13)</f>
        <v>1157.5620119398798</v>
      </c>
      <c r="CB26" s="158">
        <f ca="1">IF(CB$10="","",'4_GASTOS_GENERALES'!CD13)</f>
        <v>1157.7255635362776</v>
      </c>
      <c r="CC26" s="158">
        <f ca="1">IF(CC$10="","",'4_GASTOS_GENERALES'!CE13)</f>
        <v>1157.8891151326757</v>
      </c>
      <c r="CD26" s="158">
        <f ca="1">IF(CD$10="","",'4_GASTOS_GENERALES'!CF13)</f>
        <v>1159.1391166194319</v>
      </c>
      <c r="CE26" s="158">
        <f ca="1">IF(CE$10="","",'4_GASTOS_GENERALES'!CG13)</f>
        <v>1159.3035668509751</v>
      </c>
      <c r="CF26" s="158">
        <f ca="1">IF(CF$10="","",'4_GASTOS_GENERALES'!CH13)</f>
        <v>1159.4680170825181</v>
      </c>
      <c r="CK26" s="158">
        <f t="shared" ca="1" si="53"/>
        <v>10362.587592948254</v>
      </c>
      <c r="CL26" s="158">
        <f t="shared" ca="1" si="53"/>
        <v>11693.276127842981</v>
      </c>
      <c r="CM26" s="158">
        <f t="shared" ca="1" si="53"/>
        <v>11998.600555730925</v>
      </c>
      <c r="CN26" s="158">
        <f t="shared" ca="1" si="53"/>
        <v>12578.434756549714</v>
      </c>
      <c r="CO26" s="158">
        <f t="shared" ca="1" si="53"/>
        <v>13179.340001193508</v>
      </c>
      <c r="CP26" s="158">
        <f t="shared" ca="1" si="53"/>
        <v>13809.590409230095</v>
      </c>
      <c r="CR26" s="158">
        <f ca="1">IF(CR$10="","",'4_GASTOS_GENERALES'!CT13)</f>
        <v>745.08857899999998</v>
      </c>
      <c r="CS26" s="158">
        <f ca="1">IF(CS$10="","",'4_GASTOS_GENERALES'!CU13)</f>
        <v>414.23738718181835</v>
      </c>
      <c r="CT26" s="158">
        <f ca="1">IF(CT$10="","",'4_GASTOS_GENERALES'!CV13)</f>
        <v>1253.652844181818</v>
      </c>
      <c r="CU26" s="158">
        <f ca="1">IF(CU$10="","",'4_GASTOS_GENERALES'!CW13)</f>
        <v>637.61096873737392</v>
      </c>
      <c r="CV26" s="158">
        <f ca="1">IF(CV$10="","",'4_GASTOS_GENERALES'!CX13)</f>
        <v>841.2629849873739</v>
      </c>
      <c r="CW26" s="158">
        <f ca="1">IF(CW$10="","",'4_GASTOS_GENERALES'!CY13)</f>
        <v>977.90809298737361</v>
      </c>
      <c r="CX26" s="158">
        <f ca="1">IF(CX$10="","",'4_GASTOS_GENERALES'!CZ13)</f>
        <v>857.32541048737448</v>
      </c>
      <c r="CY26" s="158">
        <f ca="1">IF(CY$10="","",'4_GASTOS_GENERALES'!DA13)</f>
        <v>987.51429298737355</v>
      </c>
      <c r="CZ26" s="158">
        <f ca="1">IF(CZ$10="","",'4_GASTOS_GENERALES'!DB13)</f>
        <v>799.99691548737303</v>
      </c>
      <c r="DA26" s="158">
        <f ca="1">IF(DA$10="","",'4_GASTOS_GENERALES'!DC13)</f>
        <v>725.1678559873742</v>
      </c>
      <c r="DB26" s="158">
        <f ca="1">IF(DB$10="","",'4_GASTOS_GENERALES'!DD13)</f>
        <v>1054.869796188</v>
      </c>
      <c r="DC26" s="158">
        <f ca="1">IF(DC$10="","",'4_GASTOS_GENERALES'!DE13)</f>
        <v>1067.9524647349999</v>
      </c>
      <c r="DD26" s="158">
        <f ca="1">IF(DD$10="","",'4_GASTOS_GENERALES'!DF13)</f>
        <v>865.0075126224425</v>
      </c>
      <c r="DE26" s="158">
        <f ca="1">IF(DE$10="","",'4_GASTOS_GENERALES'!DG13)</f>
        <v>865.37042203003671</v>
      </c>
      <c r="DF26" s="158">
        <f ca="1">IF(DF$10="","",'4_GASTOS_GENERALES'!DH13)</f>
        <v>1465.7333314376308</v>
      </c>
      <c r="DG26" s="158">
        <f ca="1">IF(DG$10="","",'4_GASTOS_GENERALES'!DI13)</f>
        <v>871.92020637429289</v>
      </c>
      <c r="DH26" s="158">
        <f ca="1">IF(DH$10="","",'4_GASTOS_GENERALES'!DJ13)</f>
        <v>872.76773674233459</v>
      </c>
      <c r="DI26" s="158">
        <f ca="1">IF(DI$10="","",'4_GASTOS_GENERALES'!DK13)</f>
        <v>873.14622290669286</v>
      </c>
      <c r="DJ26" s="158">
        <f ca="1">IF(DJ$10="","",'4_GASTOS_GENERALES'!DL13)</f>
        <v>978.52470907105123</v>
      </c>
      <c r="DK26" s="158">
        <f ca="1">IF(DK$10="","",'4_GASTOS_GENERALES'!DM13)</f>
        <v>978.90319523540961</v>
      </c>
      <c r="DL26" s="158">
        <f ca="1">IF(DL$10="","",'4_GASTOS_GENERALES'!DN13)</f>
        <v>979.28168139976788</v>
      </c>
      <c r="DM26" s="158">
        <f ca="1">IF(DM$10="","",'4_GASTOS_GENERALES'!DO13)</f>
        <v>980.49318542586582</v>
      </c>
      <c r="DN26" s="158">
        <f ca="1">IF(DN$10="","",'4_GASTOS_GENERALES'!DP13)</f>
        <v>980.87370334110642</v>
      </c>
      <c r="DO26" s="158">
        <f ca="1">IF(DO$10="","",'4_GASTOS_GENERALES'!DQ13)</f>
        <v>981.25422125634702</v>
      </c>
      <c r="DP26" s="158">
        <f ca="1">IF(DP$10="","",'4_GASTOS_GENERALES'!DR13)</f>
        <v>943.1467569938527</v>
      </c>
      <c r="DQ26" s="158">
        <f ca="1">IF(DQ$10="","",'4_GASTOS_GENERALES'!DS13)</f>
        <v>943.40804596231783</v>
      </c>
      <c r="DR26" s="158">
        <f ca="1">IF(DR$10="","",'4_GASTOS_GENERALES'!DT13)</f>
        <v>1543.669334930783</v>
      </c>
      <c r="DS26" s="158">
        <f ca="1">IF(DS$10="","",'4_GASTOS_GENERALES'!DU13)</f>
        <v>950.19039805756711</v>
      </c>
      <c r="DT26" s="158">
        <f ca="1">IF(DT$10="","",'4_GASTOS_GENERALES'!DV13)</f>
        <v>950.98456239243455</v>
      </c>
      <c r="DU26" s="158">
        <f ca="1">IF(DU$10="","",'4_GASTOS_GENERALES'!DW13)</f>
        <v>951.25707888077534</v>
      </c>
      <c r="DV26" s="158">
        <f ca="1">IF(DV$10="","",'4_GASTOS_GENERALES'!DX13)</f>
        <v>951.52959536911612</v>
      </c>
      <c r="DW26" s="158">
        <f ca="1">IF(DW$10="","",'4_GASTOS_GENERALES'!DY13)</f>
        <v>951.80211185745691</v>
      </c>
      <c r="DX26" s="158">
        <f ca="1">IF(DX$10="","",'4_GASTOS_GENERALES'!DZ13)</f>
        <v>952.07462834579769</v>
      </c>
      <c r="DY26" s="158">
        <f ca="1">IF(DY$10="","",'4_GASTOS_GENERALES'!EA13)</f>
        <v>953.23870292129936</v>
      </c>
      <c r="DZ26" s="158">
        <f ca="1">IF(DZ$10="","",'4_GASTOS_GENERALES'!EB13)</f>
        <v>953.51268098027481</v>
      </c>
      <c r="EA26" s="158">
        <f ca="1">IF(EA$10="","",'4_GASTOS_GENERALES'!EC13)</f>
        <v>953.78665903925037</v>
      </c>
      <c r="EB26" s="158">
        <f ca="1">IF(EB$10="","",'4_GASTOS_GENERALES'!ED13)</f>
        <v>991.78199219664043</v>
      </c>
      <c r="EC26" s="158">
        <f ca="1">IF(EC$10="","",'4_GASTOS_GENERALES'!EE13)</f>
        <v>991.92172100671792</v>
      </c>
      <c r="ED26" s="158">
        <f ca="1">IF(ED$10="","",'4_GASTOS_GENERALES'!EF13)</f>
        <v>1592.0614498167952</v>
      </c>
      <c r="EE26" s="158">
        <f ca="1">IF(EE$10="","",'4_GASTOS_GENERALES'!EG13)</f>
        <v>998.89135610569519</v>
      </c>
      <c r="EF26" s="158">
        <f ca="1">IF(EF$10="","",'4_GASTOS_GENERALES'!EH13)</f>
        <v>999.6082285992984</v>
      </c>
      <c r="EG26" s="158">
        <f ca="1">IF(EG$10="","",'4_GASTOS_GENERALES'!EI13)</f>
        <v>999.7539883812949</v>
      </c>
      <c r="EH26" s="158">
        <f ca="1">IF(EH$10="","",'4_GASTOS_GENERALES'!EJ13)</f>
        <v>999.89974816329141</v>
      </c>
      <c r="EI26" s="158">
        <f ca="1">IF(EI$10="","",'4_GASTOS_GENERALES'!EK13)</f>
        <v>1000.0455079452879</v>
      </c>
      <c r="EJ26" s="158">
        <f ca="1">IF(EJ$10="","",'4_GASTOS_GENERALES'!EL13)</f>
        <v>1000.1912677272843</v>
      </c>
      <c r="EK26" s="158">
        <f ca="1">IF(EK$10="","",'4_GASTOS_GENERALES'!EM13)</f>
        <v>1001.2799598042509</v>
      </c>
      <c r="EL26" s="158">
        <f ca="1">IF(EL$10="","",'4_GASTOS_GENERALES'!EN13)</f>
        <v>1001.4264988691358</v>
      </c>
      <c r="EM26" s="158">
        <f ca="1">IF(EM$10="","",'4_GASTOS_GENERALES'!EO13)</f>
        <v>1001.5730379340207</v>
      </c>
      <c r="EN26" s="158">
        <f ca="1">IF(EN$10="","",'4_GASTOS_GENERALES'!EP13)</f>
        <v>1041.4694269542326</v>
      </c>
      <c r="EO26" s="158">
        <f ca="1">IF(EO$10="","",'4_GASTOS_GENERALES'!EQ13)</f>
        <v>1041.6174314097661</v>
      </c>
      <c r="EP26" s="158">
        <f ca="1">IF(EP$10="","",'4_GASTOS_GENERALES'!ER13)</f>
        <v>1641.7654358652999</v>
      </c>
      <c r="EQ26" s="158">
        <f ca="1">IF(EQ$10="","",'4_GASTOS_GENERALES'!ES13)</f>
        <v>1049.0001331965714</v>
      </c>
      <c r="ER26" s="158">
        <f ca="1">IF(ER$10="","",'4_GASTOS_GENERALES'!ET13)</f>
        <v>1049.7725624613822</v>
      </c>
      <c r="ES26" s="158">
        <f ca="1">IF(ES$10="","",'4_GASTOS_GENERALES'!EU13)</f>
        <v>1049.9269661847045</v>
      </c>
      <c r="ET26" s="158">
        <f ca="1">IF(ET$10="","",'4_GASTOS_GENERALES'!EV13)</f>
        <v>1050.0813699080265</v>
      </c>
      <c r="EU26" s="158">
        <f ca="1">IF(EU$10="","",'4_GASTOS_GENERALES'!EW13)</f>
        <v>1050.2357736313486</v>
      </c>
      <c r="EV26" s="158">
        <f ca="1">IF(EV$10="","",'4_GASTOS_GENERALES'!EX13)</f>
        <v>1050.3901773546706</v>
      </c>
      <c r="EW26" s="158">
        <f ca="1">IF(EW$10="","",'4_GASTOS_GENERALES'!EY13)</f>
        <v>1051.5383497227788</v>
      </c>
      <c r="EX26" s="158">
        <f ca="1">IF(EX$10="","",'4_GASTOS_GENERALES'!EZ13)</f>
        <v>1051.6935747425016</v>
      </c>
      <c r="EY26" s="158">
        <f ca="1">IF(EY$10="","",'4_GASTOS_GENERALES'!FA13)</f>
        <v>1051.8487997622242</v>
      </c>
      <c r="EZ26" s="158">
        <f ca="1">IF(EZ$10="","",'4_GASTOS_GENERALES'!FB13)</f>
        <v>1093.5846035551365</v>
      </c>
      <c r="FA26" s="158">
        <f ca="1">IF(FA$10="","",'4_GASTOS_GENERALES'!FC13)</f>
        <v>1093.7413808250565</v>
      </c>
      <c r="FB26" s="158">
        <f ca="1">IF(FB$10="","",'4_GASTOS_GENERALES'!FD13)</f>
        <v>1693.8981580949767</v>
      </c>
      <c r="FC26" s="158">
        <f ca="1">IF(FC$10="","",'4_GASTOS_GENERALES'!FE13)</f>
        <v>1101.5807627644087</v>
      </c>
      <c r="FD26" s="158">
        <f ca="1">IF(FD$10="","",'4_GASTOS_GENERALES'!FF13)</f>
        <v>1102.3680017143574</v>
      </c>
      <c r="FE26" s="158">
        <f ca="1">IF(FE$10="","",'4_GASTOS_GENERALES'!FG13)</f>
        <v>1102.5315533107555</v>
      </c>
      <c r="FF26" s="158">
        <f ca="1">IF(FF$10="","",'4_GASTOS_GENERALES'!FH13)</f>
        <v>1102.6951049071536</v>
      </c>
      <c r="FG26" s="158">
        <f ca="1">IF(FG$10="","",'4_GASTOS_GENERALES'!FI13)</f>
        <v>1102.8586565035516</v>
      </c>
      <c r="FH26" s="158">
        <f ca="1">IF(FH$10="","",'4_GASTOS_GENERALES'!FJ13)</f>
        <v>1103.0222080999495</v>
      </c>
      <c r="FI26" s="158">
        <f ca="1">IF(FI$10="","",'4_GASTOS_GENERALES'!FK13)</f>
        <v>1104.2722095867057</v>
      </c>
      <c r="FJ26" s="158">
        <f ca="1">IF(FJ$10="","",'4_GASTOS_GENERALES'!FL13)</f>
        <v>1104.4366598182489</v>
      </c>
      <c r="FK26" s="158">
        <f ca="1">IF(FK$10="","",'4_GASTOS_GENERALES'!FM13)</f>
        <v>1104.6011100497919</v>
      </c>
    </row>
    <row r="27" spans="3:167" ht="15" customHeight="1">
      <c r="C27" s="161" t="s">
        <v>3</v>
      </c>
      <c r="F27" s="158">
        <f t="shared" ca="1" si="52"/>
        <v>15082.953773333333</v>
      </c>
      <c r="G27" s="158">
        <f t="shared" ca="1" si="52"/>
        <v>11500.972504499996</v>
      </c>
      <c r="H27" s="158">
        <f t="shared" ca="1" si="52"/>
        <v>11934.631129724999</v>
      </c>
      <c r="I27" s="158">
        <f t="shared" ca="1" si="52"/>
        <v>12389.972686211251</v>
      </c>
      <c r="J27" s="158">
        <f t="shared" ca="1" si="52"/>
        <v>12868.081320521809</v>
      </c>
      <c r="K27" s="158">
        <f t="shared" ca="1" si="52"/>
        <v>13370.0953865479</v>
      </c>
      <c r="M27" s="158">
        <f ca="1">IF(M$10="","",'4_GASTOS_GENERALES'!O14)</f>
        <v>740.39535000000001</v>
      </c>
      <c r="N27" s="158">
        <f ca="1">IF(N$10="","",'4_GASTOS_GENERALES'!P14)</f>
        <v>608.99888999999996</v>
      </c>
      <c r="O27" s="158">
        <f ca="1">IF(O$10="","",'4_GASTOS_GENERALES'!Q14)</f>
        <v>951.86249999999995</v>
      </c>
      <c r="P27" s="158">
        <f ca="1">IF(P$10="","",'4_GASTOS_GENERALES'!R14)</f>
        <v>815.10805333333315</v>
      </c>
      <c r="Q27" s="158">
        <f ca="1">IF(Q$10="","",'4_GASTOS_GENERALES'!S14)</f>
        <v>920.99303333333319</v>
      </c>
      <c r="R27" s="158">
        <f ca="1">IF(R$10="","",'4_GASTOS_GENERALES'!T14)</f>
        <v>892.63414333333378</v>
      </c>
      <c r="S27" s="158">
        <f ca="1">IF(S$10="","",'4_GASTOS_GENERALES'!U14)</f>
        <v>3138.2311300000001</v>
      </c>
      <c r="T27" s="158">
        <f ca="1">IF(T$10="","",'4_GASTOS_GENERALES'!V14)</f>
        <v>1188.0831799999994</v>
      </c>
      <c r="U27" s="158">
        <f ca="1">IF(U$10="","",'4_GASTOS_GENERALES'!W14)</f>
        <v>1062.2988600000003</v>
      </c>
      <c r="V27" s="158">
        <f ca="1">IF(V$10="","",'4_GASTOS_GENERALES'!X14)</f>
        <v>1446.8153000000002</v>
      </c>
      <c r="W27" s="158">
        <f ca="1">IF(W$10="","",'4_GASTOS_GENERALES'!Y14)</f>
        <v>1483.7666666666664</v>
      </c>
      <c r="X27" s="158">
        <f ca="1">IF(X$10="","",'4_GASTOS_GENERALES'!Z14)</f>
        <v>1833.7666666666664</v>
      </c>
      <c r="Y27" s="158">
        <f ca="1">IF(Y$10="","",'4_GASTOS_GENERALES'!AA14)</f>
        <v>958.41437537499996</v>
      </c>
      <c r="Z27" s="158">
        <f ca="1">IF(Z$10="","",'4_GASTOS_GENERALES'!AB14)</f>
        <v>958.41437537499996</v>
      </c>
      <c r="AA27" s="158">
        <f ca="1">IF(AA$10="","",'4_GASTOS_GENERALES'!AC14)</f>
        <v>958.41437537499996</v>
      </c>
      <c r="AB27" s="158">
        <f ca="1">IF(AB$10="","",'4_GASTOS_GENERALES'!AD14)</f>
        <v>958.41437537499996</v>
      </c>
      <c r="AC27" s="158">
        <f ca="1">IF(AC$10="","",'4_GASTOS_GENERALES'!AE14)</f>
        <v>958.41437537499996</v>
      </c>
      <c r="AD27" s="158">
        <f ca="1">IF(AD$10="","",'4_GASTOS_GENERALES'!AF14)</f>
        <v>958.41437537499996</v>
      </c>
      <c r="AE27" s="158">
        <f ca="1">IF(AE$10="","",'4_GASTOS_GENERALES'!AG14)</f>
        <v>958.41437537499996</v>
      </c>
      <c r="AF27" s="158">
        <f ca="1">IF(AF$10="","",'4_GASTOS_GENERALES'!AH14)</f>
        <v>958.41437537499996</v>
      </c>
      <c r="AG27" s="158">
        <f ca="1">IF(AG$10="","",'4_GASTOS_GENERALES'!AI14)</f>
        <v>958.41437537499996</v>
      </c>
      <c r="AH27" s="158">
        <f ca="1">IF(AH$10="","",'4_GASTOS_GENERALES'!AJ14)</f>
        <v>958.41437537499996</v>
      </c>
      <c r="AI27" s="158">
        <f ca="1">IF(AI$10="","",'4_GASTOS_GENERALES'!AK14)</f>
        <v>958.41437537499996</v>
      </c>
      <c r="AJ27" s="158">
        <f ca="1">IF(AJ$10="","",'4_GASTOS_GENERALES'!AL14)</f>
        <v>958.41437537499996</v>
      </c>
      <c r="AK27" s="158">
        <f ca="1">IF(AK$10="","",'4_GASTOS_GENERALES'!AM14)</f>
        <v>994.55259414374996</v>
      </c>
      <c r="AL27" s="158">
        <f ca="1">IF(AL$10="","",'4_GASTOS_GENERALES'!AN14)</f>
        <v>994.55259414374996</v>
      </c>
      <c r="AM27" s="158">
        <f ca="1">IF(AM$10="","",'4_GASTOS_GENERALES'!AO14)</f>
        <v>994.55259414374996</v>
      </c>
      <c r="AN27" s="158">
        <f ca="1">IF(AN$10="","",'4_GASTOS_GENERALES'!AP14)</f>
        <v>994.55259414374996</v>
      </c>
      <c r="AO27" s="158">
        <f ca="1">IF(AO$10="","",'4_GASTOS_GENERALES'!AQ14)</f>
        <v>994.55259414374996</v>
      </c>
      <c r="AP27" s="158">
        <f ca="1">IF(AP$10="","",'4_GASTOS_GENERALES'!AR14)</f>
        <v>994.55259414374996</v>
      </c>
      <c r="AQ27" s="158">
        <f ca="1">IF(AQ$10="","",'4_GASTOS_GENERALES'!AS14)</f>
        <v>994.55259414374996</v>
      </c>
      <c r="AR27" s="158">
        <f ca="1">IF(AR$10="","",'4_GASTOS_GENERALES'!AT14)</f>
        <v>994.55259414374996</v>
      </c>
      <c r="AS27" s="158">
        <f ca="1">IF(AS$10="","",'4_GASTOS_GENERALES'!AU14)</f>
        <v>994.55259414374996</v>
      </c>
      <c r="AT27" s="158">
        <f ca="1">IF(AT$10="","",'4_GASTOS_GENERALES'!AV14)</f>
        <v>994.55259414374996</v>
      </c>
      <c r="AU27" s="158">
        <f ca="1">IF(AU$10="","",'4_GASTOS_GENERALES'!AW14)</f>
        <v>994.55259414374996</v>
      </c>
      <c r="AV27" s="158">
        <f ca="1">IF(AV$10="","",'4_GASTOS_GENERALES'!AX14)</f>
        <v>994.55259414374996</v>
      </c>
      <c r="AW27" s="158">
        <f ca="1">IF(AW$10="","",'4_GASTOS_GENERALES'!AY14)</f>
        <v>1032.4977238509373</v>
      </c>
      <c r="AX27" s="158">
        <f ca="1">IF(AX$10="","",'4_GASTOS_GENERALES'!AZ14)</f>
        <v>1032.4977238509373</v>
      </c>
      <c r="AY27" s="158">
        <f ca="1">IF(AY$10="","",'4_GASTOS_GENERALES'!BA14)</f>
        <v>1032.4977238509373</v>
      </c>
      <c r="AZ27" s="158">
        <f ca="1">IF(AZ$10="","",'4_GASTOS_GENERALES'!BB14)</f>
        <v>1032.4977238509373</v>
      </c>
      <c r="BA27" s="158">
        <f ca="1">IF(BA$10="","",'4_GASTOS_GENERALES'!BC14)</f>
        <v>1032.4977238509373</v>
      </c>
      <c r="BB27" s="158">
        <f ca="1">IF(BB$10="","",'4_GASTOS_GENERALES'!BD14)</f>
        <v>1032.4977238509373</v>
      </c>
      <c r="BC27" s="158">
        <f ca="1">IF(BC$10="","",'4_GASTOS_GENERALES'!BE14)</f>
        <v>1032.4977238509373</v>
      </c>
      <c r="BD27" s="158">
        <f ca="1">IF(BD$10="","",'4_GASTOS_GENERALES'!BF14)</f>
        <v>1032.4977238509373</v>
      </c>
      <c r="BE27" s="158">
        <f ca="1">IF(BE$10="","",'4_GASTOS_GENERALES'!BG14)</f>
        <v>1032.4977238509373</v>
      </c>
      <c r="BF27" s="158">
        <f ca="1">IF(BF$10="","",'4_GASTOS_GENERALES'!BH14)</f>
        <v>1032.4977238509373</v>
      </c>
      <c r="BG27" s="158">
        <f ca="1">IF(BG$10="","",'4_GASTOS_GENERALES'!BI14)</f>
        <v>1032.4977238509373</v>
      </c>
      <c r="BH27" s="158">
        <f ca="1">IF(BH$10="","",'4_GASTOS_GENERALES'!BJ14)</f>
        <v>1032.4977238509373</v>
      </c>
      <c r="BI27" s="158">
        <f ca="1">IF(BI$10="","",'4_GASTOS_GENERALES'!BK14)</f>
        <v>1072.3401100434842</v>
      </c>
      <c r="BJ27" s="158">
        <f ca="1">IF(BJ$10="","",'4_GASTOS_GENERALES'!BL14)</f>
        <v>1072.3401100434842</v>
      </c>
      <c r="BK27" s="158">
        <f ca="1">IF(BK$10="","",'4_GASTOS_GENERALES'!BM14)</f>
        <v>1072.3401100434842</v>
      </c>
      <c r="BL27" s="158">
        <f ca="1">IF(BL$10="","",'4_GASTOS_GENERALES'!BN14)</f>
        <v>1072.3401100434842</v>
      </c>
      <c r="BM27" s="158">
        <f ca="1">IF(BM$10="","",'4_GASTOS_GENERALES'!BO14)</f>
        <v>1072.3401100434842</v>
      </c>
      <c r="BN27" s="158">
        <f ca="1">IF(BN$10="","",'4_GASTOS_GENERALES'!BP14)</f>
        <v>1072.3401100434842</v>
      </c>
      <c r="BO27" s="158">
        <f ca="1">IF(BO$10="","",'4_GASTOS_GENERALES'!BQ14)</f>
        <v>1072.3401100434842</v>
      </c>
      <c r="BP27" s="158">
        <f ca="1">IF(BP$10="","",'4_GASTOS_GENERALES'!BR14)</f>
        <v>1072.3401100434842</v>
      </c>
      <c r="BQ27" s="158">
        <f ca="1">IF(BQ$10="","",'4_GASTOS_GENERALES'!BS14)</f>
        <v>1072.3401100434842</v>
      </c>
      <c r="BR27" s="158">
        <f ca="1">IF(BR$10="","",'4_GASTOS_GENERALES'!BT14)</f>
        <v>1072.3401100434842</v>
      </c>
      <c r="BS27" s="158">
        <f ca="1">IF(BS$10="","",'4_GASTOS_GENERALES'!BU14)</f>
        <v>1072.3401100434842</v>
      </c>
      <c r="BT27" s="158">
        <f ca="1">IF(BT$10="","",'4_GASTOS_GENERALES'!BV14)</f>
        <v>1072.3401100434842</v>
      </c>
      <c r="BU27" s="158">
        <f ca="1">IF(BU$10="","",'4_GASTOS_GENERALES'!BW14)</f>
        <v>1114.1746155456583</v>
      </c>
      <c r="BV27" s="158">
        <f ca="1">IF(BV$10="","",'4_GASTOS_GENERALES'!BX14)</f>
        <v>1114.1746155456583</v>
      </c>
      <c r="BW27" s="158">
        <f ca="1">IF(BW$10="","",'4_GASTOS_GENERALES'!BY14)</f>
        <v>1114.1746155456583</v>
      </c>
      <c r="BX27" s="158">
        <f ca="1">IF(BX$10="","",'4_GASTOS_GENERALES'!BZ14)</f>
        <v>1114.1746155456583</v>
      </c>
      <c r="BY27" s="158">
        <f ca="1">IF(BY$10="","",'4_GASTOS_GENERALES'!CA14)</f>
        <v>1114.1746155456583</v>
      </c>
      <c r="BZ27" s="158">
        <f ca="1">IF(BZ$10="","",'4_GASTOS_GENERALES'!CB14)</f>
        <v>1114.1746155456583</v>
      </c>
      <c r="CA27" s="158">
        <f ca="1">IF(CA$10="","",'4_GASTOS_GENERALES'!CC14)</f>
        <v>1114.1746155456583</v>
      </c>
      <c r="CB27" s="158">
        <f ca="1">IF(CB$10="","",'4_GASTOS_GENERALES'!CD14)</f>
        <v>1114.1746155456583</v>
      </c>
      <c r="CC27" s="158">
        <f ca="1">IF(CC$10="","",'4_GASTOS_GENERALES'!CE14)</f>
        <v>1114.1746155456583</v>
      </c>
      <c r="CD27" s="158">
        <f ca="1">IF(CD$10="","",'4_GASTOS_GENERALES'!CF14)</f>
        <v>1114.1746155456583</v>
      </c>
      <c r="CE27" s="158">
        <f ca="1">IF(CE$10="","",'4_GASTOS_GENERALES'!CG14)</f>
        <v>1114.1746155456583</v>
      </c>
      <c r="CF27" s="158">
        <f ca="1">IF(CF$10="","",'4_GASTOS_GENERALES'!CH14)</f>
        <v>1114.1746155456583</v>
      </c>
      <c r="CK27" s="158">
        <f t="shared" ca="1" si="53"/>
        <v>18707.191678122173</v>
      </c>
      <c r="CL27" s="158">
        <f t="shared" ca="1" si="53"/>
        <v>15890.949083557856</v>
      </c>
      <c r="CM27" s="158">
        <f t="shared" ca="1" si="53"/>
        <v>15268.75697751229</v>
      </c>
      <c r="CN27" s="158">
        <f t="shared" ca="1" si="53"/>
        <v>15860.711507729562</v>
      </c>
      <c r="CO27" s="158">
        <f t="shared" ca="1" si="53"/>
        <v>16479.954377022303</v>
      </c>
      <c r="CP27" s="158">
        <f t="shared" ca="1" si="53"/>
        <v>17130.050302481282</v>
      </c>
      <c r="CR27" s="158">
        <f ca="1">IF(CR$10="","",'4_GASTOS_GENERALES'!CT14)</f>
        <v>1000.9011469999999</v>
      </c>
      <c r="CS27" s="158">
        <f ca="1">IF(CS$10="","",'4_GASTOS_GENERALES'!CU14)</f>
        <v>794.94734870909087</v>
      </c>
      <c r="CT27" s="158">
        <f ca="1">IF(CT$10="","",'4_GASTOS_GENERALES'!CV14)</f>
        <v>1318.717719469091</v>
      </c>
      <c r="CU27" s="158">
        <f ca="1">IF(CU$10="","",'4_GASTOS_GENERALES'!CW14)</f>
        <v>1057.4535767135351</v>
      </c>
      <c r="CV27" s="158">
        <f ca="1">IF(CV$10="","",'4_GASTOS_GENERALES'!CX14)</f>
        <v>1181.1639863135351</v>
      </c>
      <c r="CW27" s="158">
        <f ca="1">IF(CW$10="","",'4_GASTOS_GENERALES'!CY14)</f>
        <v>1196.2217279135357</v>
      </c>
      <c r="CX27" s="158">
        <f ca="1">IF(CX$10="","",'4_GASTOS_GENERALES'!CZ14)</f>
        <v>3532.5105967802019</v>
      </c>
      <c r="CY27" s="158">
        <f ca="1">IF(CY$10="","",'4_GASTOS_GENERALES'!DA14)</f>
        <v>1494.2469207802014</v>
      </c>
      <c r="CZ27" s="158">
        <f ca="1">IF(CZ$10="","",'4_GASTOS_GENERALES'!DB14)</f>
        <v>1326.2305661802025</v>
      </c>
      <c r="DA27" s="158">
        <f ca="1">IF(DA$10="","",'4_GASTOS_GENERALES'!DC14)</f>
        <v>1733.1945891802022</v>
      </c>
      <c r="DB27" s="158">
        <f ca="1">IF(DB$10="","",'4_GASTOS_GENERALES'!DD14)</f>
        <v>1810.3616615976889</v>
      </c>
      <c r="DC27" s="158">
        <f ca="1">IF(DC$10="","",'4_GASTOS_GENERALES'!DE14)</f>
        <v>2261.2418374848885</v>
      </c>
      <c r="DD27" s="158">
        <f ca="1">IF(DD$10="","",'4_GASTOS_GENERALES'!DF14)</f>
        <v>1286.3962621783082</v>
      </c>
      <c r="DE27" s="158">
        <f ca="1">IF(DE$10="","",'4_GASTOS_GENERALES'!DG14)</f>
        <v>1289.1983272580719</v>
      </c>
      <c r="DF27" s="158">
        <f ca="1">IF(DF$10="","",'4_GASTOS_GENERALES'!DH14)</f>
        <v>1415.5445549124263</v>
      </c>
      <c r="DG27" s="158">
        <f ca="1">IF(DG$10="","",'4_GASTOS_GENERALES'!DI14)</f>
        <v>1326.6948804765589</v>
      </c>
      <c r="DH27" s="158">
        <f ca="1">IF(DH$10="","",'4_GASTOS_GENERALES'!DJ14)</f>
        <v>1302.492968833064</v>
      </c>
      <c r="DI27" s="158">
        <f ca="1">IF(DI$10="","",'4_GASTOS_GENERALES'!DK14)</f>
        <v>1306.7374543824335</v>
      </c>
      <c r="DJ27" s="158">
        <f ca="1">IF(DJ$10="","",'4_GASTOS_GENERALES'!DL14)</f>
        <v>1310.9885641676137</v>
      </c>
      <c r="DK27" s="158">
        <f ca="1">IF(DK$10="","",'4_GASTOS_GENERALES'!DM14)</f>
        <v>1315.239673952794</v>
      </c>
      <c r="DL27" s="158">
        <f ca="1">IF(DL$10="","",'4_GASTOS_GENERALES'!DN14)</f>
        <v>1319.4841595021633</v>
      </c>
      <c r="DM27" s="158">
        <f ca="1">IF(DM$10="","",'4_GASTOS_GENERALES'!DO14)</f>
        <v>1325.0342732708327</v>
      </c>
      <c r="DN27" s="158">
        <f ca="1">IF(DN$10="","",'4_GASTOS_GENERALES'!DP14)</f>
        <v>1328.9627327799799</v>
      </c>
      <c r="DO27" s="158">
        <f ca="1">IF(DO$10="","",'4_GASTOS_GENERALES'!DQ14)</f>
        <v>1364.1752318436097</v>
      </c>
      <c r="DP27" s="158">
        <f ca="1">IF(DP$10="","",'4_GASTOS_GENERALES'!DR14)</f>
        <v>1255.4631876917203</v>
      </c>
      <c r="DQ27" s="158">
        <f ca="1">IF(DQ$10="","",'4_GASTOS_GENERALES'!DS14)</f>
        <v>1255.5450356472631</v>
      </c>
      <c r="DR27" s="158">
        <f ca="1">IF(DR$10="","",'4_GASTOS_GENERALES'!DT14)</f>
        <v>1378.4613204557106</v>
      </c>
      <c r="DS27" s="158">
        <f ca="1">IF(DS$10="","",'4_GASTOS_GENERALES'!DU14)</f>
        <v>1284.9247315583484</v>
      </c>
      <c r="DT27" s="158">
        <f ca="1">IF(DT$10="","",'4_GASTOS_GENERALES'!DV14)</f>
        <v>1256.6137360953483</v>
      </c>
      <c r="DU27" s="158">
        <f ca="1">IF(DU$10="","",'4_GASTOS_GENERALES'!DW14)</f>
        <v>1256.6969446402818</v>
      </c>
      <c r="DV27" s="158">
        <f ca="1">IF(DV$10="","",'4_GASTOS_GENERALES'!DX14)</f>
        <v>1256.7801531852151</v>
      </c>
      <c r="DW27" s="158">
        <f ca="1">IF(DW$10="","",'4_GASTOS_GENERALES'!DY14)</f>
        <v>1256.8633617301487</v>
      </c>
      <c r="DX27" s="158">
        <f ca="1">IF(DX$10="","",'4_GASTOS_GENERALES'!DZ14)</f>
        <v>1256.9465702750822</v>
      </c>
      <c r="DY27" s="158">
        <f ca="1">IF(DY$10="","",'4_GASTOS_GENERALES'!EA14)</f>
        <v>1258.7769527354728</v>
      </c>
      <c r="DZ27" s="158">
        <f ca="1">IF(DZ$10="","",'4_GASTOS_GENERALES'!EB14)</f>
        <v>1258.8624997934219</v>
      </c>
      <c r="EA27" s="158">
        <f ca="1">IF(EA$10="","",'4_GASTOS_GENERALES'!EC14)</f>
        <v>1292.8224837042758</v>
      </c>
      <c r="EB27" s="158">
        <f ca="1">IF(EB$10="","",'4_GASTOS_GENERALES'!ED14)</f>
        <v>1304.8905970434546</v>
      </c>
      <c r="EC27" s="158">
        <f ca="1">IF(EC$10="","",'4_GASTOS_GENERALES'!EE14)</f>
        <v>1304.9342260430087</v>
      </c>
      <c r="ED27" s="158">
        <f ca="1">IF(ED$10="","",'4_GASTOS_GENERALES'!EF14)</f>
        <v>1428.0806362639967</v>
      </c>
      <c r="EE27" s="158">
        <f ca="1">IF(EE$10="","",'4_GASTOS_GENERALES'!EG14)</f>
        <v>1334.2374840421169</v>
      </c>
      <c r="EF27" s="158">
        <f ca="1">IF(EF$10="","",'4_GASTOS_GENERALES'!EH14)</f>
        <v>1305.9469902164276</v>
      </c>
      <c r="EG27" s="158">
        <f ca="1">IF(EG$10="","",'4_GASTOS_GENERALES'!EI14)</f>
        <v>1305.9913510642593</v>
      </c>
      <c r="EH27" s="158">
        <f ca="1">IF(EH$10="","",'4_GASTOS_GENERALES'!EJ14)</f>
        <v>1306.0357119120911</v>
      </c>
      <c r="EI27" s="158">
        <f ca="1">IF(EI$10="","",'4_GASTOS_GENERALES'!EK14)</f>
        <v>1306.0800727599228</v>
      </c>
      <c r="EJ27" s="158">
        <f ca="1">IF(EJ$10="","",'4_GASTOS_GENERALES'!EL14)</f>
        <v>1306.1244336077546</v>
      </c>
      <c r="EK27" s="158">
        <f ca="1">IF(EK$10="","",'4_GASTOS_GENERALES'!EM14)</f>
        <v>1308.0367947301472</v>
      </c>
      <c r="EL27" s="158">
        <f ca="1">IF(EL$10="","",'4_GASTOS_GENERALES'!EN14)</f>
        <v>1308.0824078516987</v>
      </c>
      <c r="EM27" s="158">
        <f ca="1">IF(EM$10="","",'4_GASTOS_GENERALES'!EO14)</f>
        <v>1342.2708021946844</v>
      </c>
      <c r="EN27" s="158">
        <f ca="1">IF(EN$10="","",'4_GASTOS_GENERALES'!EP14)</f>
        <v>1356.3679574781738</v>
      </c>
      <c r="EO27" s="158">
        <f ca="1">IF(EO$10="","",'4_GASTOS_GENERALES'!EQ14)</f>
        <v>1356.4140267309408</v>
      </c>
      <c r="EP27" s="158">
        <f ca="1">IF(EP$10="","",'4_GASTOS_GENERALES'!ER14)</f>
        <v>1479.8339050173563</v>
      </c>
      <c r="EQ27" s="158">
        <f ca="1">IF(EQ$10="","",'4_GASTOS_GENERALES'!ES14)</f>
        <v>1385.7221652364751</v>
      </c>
      <c r="ER27" s="158">
        <f ca="1">IF(ER$10="","",'4_GASTOS_GENERALES'!ET14)</f>
        <v>1357.4891146700097</v>
      </c>
      <c r="ES27" s="158">
        <f ca="1">IF(ES$10="","",'4_GASTOS_GENERALES'!EU14)</f>
        <v>1357.5359614167028</v>
      </c>
      <c r="ET27" s="158">
        <f ca="1">IF(ET$10="","",'4_GASTOS_GENERALES'!EV14)</f>
        <v>1357.5828081633958</v>
      </c>
      <c r="EU27" s="158">
        <f ca="1">IF(EU$10="","",'4_GASTOS_GENERALES'!EW14)</f>
        <v>1357.6296549100889</v>
      </c>
      <c r="EV27" s="158">
        <f ca="1">IF(EV$10="","",'4_GASTOS_GENERALES'!EX14)</f>
        <v>1357.676501656782</v>
      </c>
      <c r="EW27" s="158">
        <f ca="1">IF(EW$10="","",'4_GASTOS_GENERALES'!EY14)</f>
        <v>1359.7146524646896</v>
      </c>
      <c r="EX27" s="158">
        <f ca="1">IF(EX$10="","",'4_GASTOS_GENERALES'!EZ14)</f>
        <v>1359.7628242362423</v>
      </c>
      <c r="EY27" s="158">
        <f ca="1">IF(EY$10="","",'4_GASTOS_GENERALES'!FA14)</f>
        <v>1394.2248050414435</v>
      </c>
      <c r="EZ27" s="158">
        <f ca="1">IF(EZ$10="","",'4_GASTOS_GENERALES'!FB14)</f>
        <v>1410.4145566225591</v>
      </c>
      <c r="FA27" s="158">
        <f ca="1">IF(FA$10="","",'4_GASTOS_GENERALES'!FC14)</f>
        <v>1410.4632101118273</v>
      </c>
      <c r="FB27" s="158">
        <f ca="1">IF(FB$10="","",'4_GASTOS_GENERALES'!FD14)</f>
        <v>1534.1365992175527</v>
      </c>
      <c r="FC27" s="158">
        <f ca="1">IF(FC$10="","",'4_GASTOS_GENERALES'!FE14)</f>
        <v>1439.7765170903638</v>
      </c>
      <c r="FD27" s="158">
        <f ca="1">IF(FD$10="","",'4_GASTOS_GENERALES'!FF14)</f>
        <v>1411.6012416595111</v>
      </c>
      <c r="FE27" s="158">
        <f ca="1">IF(FE$10="","",'4_GASTOS_GENERALES'!FG14)</f>
        <v>1411.6507191280816</v>
      </c>
      <c r="FF27" s="158">
        <f ca="1">IF(FF$10="","",'4_GASTOS_GENERALES'!FH14)</f>
        <v>1411.7001965966522</v>
      </c>
      <c r="FG27" s="158">
        <f ca="1">IF(FG$10="","",'4_GASTOS_GENERALES'!FI14)</f>
        <v>1411.7496740652227</v>
      </c>
      <c r="FH27" s="158">
        <f ca="1">IF(FH$10="","",'4_GASTOS_GENERALES'!FJ14)</f>
        <v>1411.7991515337931</v>
      </c>
      <c r="FI27" s="158">
        <f ca="1">IF(FI$10="","",'4_GASTOS_GENERALES'!FK14)</f>
        <v>1413.9803459785971</v>
      </c>
      <c r="FJ27" s="158">
        <f ca="1">IF(FJ$10="","",'4_GASTOS_GENERALES'!FL14)</f>
        <v>1414.0312336130876</v>
      </c>
      <c r="FK27" s="158">
        <f ca="1">IF(FK$10="","",'4_GASTOS_GENERALES'!FM14)</f>
        <v>1448.746856864035</v>
      </c>
    </row>
    <row r="28" spans="3:167" ht="15" customHeight="1">
      <c r="C28" s="161" t="s">
        <v>5</v>
      </c>
      <c r="F28" s="158">
        <f t="shared" ca="1" si="52"/>
        <v>14693.166510600831</v>
      </c>
      <c r="G28" s="158">
        <f t="shared" ca="1" si="52"/>
        <v>22171.147019217577</v>
      </c>
      <c r="H28" s="158">
        <f t="shared" ca="1" si="52"/>
        <v>18618.894795672284</v>
      </c>
      <c r="I28" s="158">
        <f t="shared" ca="1" si="52"/>
        <v>19113.965084906988</v>
      </c>
      <c r="J28" s="158">
        <f t="shared" ca="1" si="52"/>
        <v>19631.5184813218</v>
      </c>
      <c r="K28" s="158">
        <f t="shared" ca="1" si="52"/>
        <v>20162.7160892787</v>
      </c>
      <c r="M28" s="158">
        <f ca="1">IF(M$10="","",'4_GASTOS_GENERALES'!O15)</f>
        <v>1242.0608933333333</v>
      </c>
      <c r="N28" s="158">
        <f ca="1">IF(N$10="","",'4_GASTOS_GENERALES'!P15)</f>
        <v>1116.9259366666665</v>
      </c>
      <c r="O28" s="158">
        <f ca="1">IF(O$10="","",'4_GASTOS_GENERALES'!Q15)</f>
        <v>1186.91246</v>
      </c>
      <c r="P28" s="158">
        <f ca="1">IF(P$10="","",'4_GASTOS_GENERALES'!R15)</f>
        <v>1124.386115555556</v>
      </c>
      <c r="Q28" s="158">
        <f ca="1">IF(Q$10="","",'4_GASTOS_GENERALES'!S15)</f>
        <v>1092.8861115235561</v>
      </c>
      <c r="R28" s="158">
        <f ca="1">IF(R$10="","",'4_GASTOS_GENERALES'!T15)</f>
        <v>1415.9269695875546</v>
      </c>
      <c r="S28" s="158">
        <f ca="1">IF(S$10="","",'4_GASTOS_GENERALES'!U15)</f>
        <v>1222.7407955555559</v>
      </c>
      <c r="T28" s="158">
        <f ca="1">IF(T$10="","",'4_GASTOS_GENERALES'!V15)</f>
        <v>1260.5951188888889</v>
      </c>
      <c r="U28" s="158">
        <f ca="1">IF(U$10="","",'4_GASTOS_GENERALES'!W15)</f>
        <v>1167.0352063022219</v>
      </c>
      <c r="V28" s="158">
        <f ca="1">IF(V$10="","",'4_GASTOS_GENERALES'!X15)</f>
        <v>962.40435888888851</v>
      </c>
      <c r="W28" s="158">
        <f ca="1">IF(W$10="","",'4_GASTOS_GENERALES'!Y15)</f>
        <v>1429.1475700000001</v>
      </c>
      <c r="X28" s="158">
        <f ca="1">IF(X$10="","",'4_GASTOS_GENERALES'!Z15)</f>
        <v>1472.1449742986094</v>
      </c>
      <c r="Y28" s="158">
        <f ca="1">IF(Y$10="","",'4_GASTOS_GENERALES'!AA15)</f>
        <v>1532.9655034606271</v>
      </c>
      <c r="Z28" s="158">
        <f ca="1">IF(Z$10="","",'4_GASTOS_GENERALES'!AB15)</f>
        <v>1569.2521012732136</v>
      </c>
      <c r="AA28" s="158">
        <f ca="1">IF(AA$10="","",'4_GASTOS_GENERALES'!AC15)</f>
        <v>1784.6107056179671</v>
      </c>
      <c r="AB28" s="158">
        <f ca="1">IF(AB$10="","",'4_GASTOS_GENERALES'!AD15)</f>
        <v>1856.1409101470592</v>
      </c>
      <c r="AC28" s="158">
        <f ca="1">IF(AC$10="","",'4_GASTOS_GENERALES'!AE15)</f>
        <v>1726.9763082731133</v>
      </c>
      <c r="AD28" s="158">
        <f ca="1">IF(AD$10="","",'4_GASTOS_GENERALES'!AF15)</f>
        <v>1780.3332092048083</v>
      </c>
      <c r="AE28" s="158">
        <f ca="1">IF(AE$10="","",'4_GASTOS_GENERALES'!AG15)</f>
        <v>1833.768607330863</v>
      </c>
      <c r="AF28" s="158">
        <f ca="1">IF(AF$10="","",'4_GASTOS_GENERALES'!AH15)</f>
        <v>1887.2040054569156</v>
      </c>
      <c r="AG28" s="158">
        <f ca="1">IF(AG$10="","",'4_GASTOS_GENERALES'!AI15)</f>
        <v>1940.5609063886122</v>
      </c>
      <c r="AH28" s="158">
        <f ca="1">IF(AH$10="","",'4_GASTOS_GENERALES'!AJ15)</f>
        <v>1990.2160839770918</v>
      </c>
      <c r="AI28" s="158">
        <f ca="1">IF(AI$10="","",'4_GASTOS_GENERALES'!AK15)</f>
        <v>2039.7897377735057</v>
      </c>
      <c r="AJ28" s="158">
        <f ca="1">IF(AJ$10="","",'4_GASTOS_GENERALES'!AL15)</f>
        <v>2229.3289403138015</v>
      </c>
      <c r="AK28" s="158">
        <f ca="1">IF(AK$10="","",'4_GASTOS_GENERALES'!AM15)</f>
        <v>1485.1574692430247</v>
      </c>
      <c r="AL28" s="158">
        <f ca="1">IF(AL$10="","",'4_GASTOS_GENERALES'!AN15)</f>
        <v>1489.2994427994236</v>
      </c>
      <c r="AM28" s="158">
        <f ca="1">IF(AM$10="","",'4_GASTOS_GENERALES'!AO15)</f>
        <v>1661.2742225474371</v>
      </c>
      <c r="AN28" s="158">
        <f ca="1">IF(AN$10="","",'4_GASTOS_GENERALES'!AP15)</f>
        <v>1680.3793496804851</v>
      </c>
      <c r="AO28" s="158">
        <f ca="1">IF(AO$10="","",'4_GASTOS_GENERALES'!AQ15)</f>
        <v>1502.0388990978427</v>
      </c>
      <c r="AP28" s="158">
        <f ca="1">IF(AP$10="","",'4_GASTOS_GENERALES'!AR15)</f>
        <v>1506.259256561546</v>
      </c>
      <c r="AQ28" s="158">
        <f ca="1">IF(AQ$10="","",'4_GASTOS_GENERALES'!AS15)</f>
        <v>1510.5188059789043</v>
      </c>
      <c r="AR28" s="158">
        <f ca="1">IF(AR$10="","",'4_GASTOS_GENERALES'!AT15)</f>
        <v>1514.7783553962608</v>
      </c>
      <c r="AS28" s="158">
        <f ca="1">IF(AS$10="","",'4_GASTOS_GENERALES'!AU15)</f>
        <v>1518.9987128599655</v>
      </c>
      <c r="AT28" s="158">
        <f ca="1">IF(AT$10="","",'4_GASTOS_GENERALES'!AV15)</f>
        <v>1523.2582622773239</v>
      </c>
      <c r="AU28" s="158">
        <f ca="1">IF(AU$10="","",'4_GASTOS_GENERALES'!AW15)</f>
        <v>1527.4786197410276</v>
      </c>
      <c r="AV28" s="158">
        <f ca="1">IF(AV$10="","",'4_GASTOS_GENERALES'!AX15)</f>
        <v>1699.4533994890389</v>
      </c>
      <c r="AW28" s="158">
        <f ca="1">IF(AW$10="","",'4_GASTOS_GENERALES'!AY15)</f>
        <v>1533.9714015904206</v>
      </c>
      <c r="AX28" s="158">
        <f ca="1">IF(AX$10="","",'4_GASTOS_GENERALES'!AZ15)</f>
        <v>1536.6835565929036</v>
      </c>
      <c r="AY28" s="158">
        <f ca="1">IF(AY$10="","",'4_GASTOS_GENERALES'!BA15)</f>
        <v>1708.9123166850864</v>
      </c>
      <c r="AZ28" s="158">
        <f ca="1">IF(AZ$10="","",'4_GASTOS_GENERALES'!BB15)</f>
        <v>1724.9149040240977</v>
      </c>
      <c r="BA28" s="158">
        <f ca="1">IF(BA$10="","",'4_GASTOS_GENERALES'!BC15)</f>
        <v>1545.1512814823182</v>
      </c>
      <c r="BB28" s="158">
        <f ca="1">IF(BB$10="","",'4_GASTOS_GENERALES'!BD15)</f>
        <v>1547.9462514552924</v>
      </c>
      <c r="BC28" s="158">
        <f ca="1">IF(BC$10="","",'4_GASTOS_GENERALES'!BE15)</f>
        <v>1550.7826289135132</v>
      </c>
      <c r="BD28" s="158">
        <f ca="1">IF(BD$10="","",'4_GASTOS_GENERALES'!BF15)</f>
        <v>1553.6190063717327</v>
      </c>
      <c r="BE28" s="158">
        <f ca="1">IF(BE$10="","",'4_GASTOS_GENERALES'!BG15)</f>
        <v>1556.4139763447074</v>
      </c>
      <c r="BF28" s="158">
        <f ca="1">IF(BF$10="","",'4_GASTOS_GENERALES'!BH15)</f>
        <v>1559.2503538029273</v>
      </c>
      <c r="BG28" s="158">
        <f ca="1">IF(BG$10="","",'4_GASTOS_GENERALES'!BI15)</f>
        <v>1562.0453237759039</v>
      </c>
      <c r="BH28" s="158">
        <f ca="1">IF(BH$10="","",'4_GASTOS_GENERALES'!BJ15)</f>
        <v>1734.2740838680834</v>
      </c>
      <c r="BI28" s="158">
        <f ca="1">IF(BI$10="","",'4_GASTOS_GENERALES'!BK15)</f>
        <v>1576.3374206190379</v>
      </c>
      <c r="BJ28" s="158">
        <f ca="1">IF(BJ$10="","",'4_GASTOS_GENERALES'!BL15)</f>
        <v>1579.1306696734794</v>
      </c>
      <c r="BK28" s="158">
        <f ca="1">IF(BK$10="","",'4_GASTOS_GENERALES'!BM15)</f>
        <v>1753.141472636582</v>
      </c>
      <c r="BL28" s="158">
        <f ca="1">IF(BL$10="","",'4_GASTOS_GENERALES'!BN15)</f>
        <v>1767.5359135296267</v>
      </c>
      <c r="BM28" s="158">
        <f ca="1">IF(BM$10="","",'4_GASTOS_GENERALES'!BO15)</f>
        <v>1587.8604100324269</v>
      </c>
      <c r="BN28" s="158">
        <f ca="1">IF(BN$10="","",'4_GASTOS_GENERALES'!BP15)</f>
        <v>1590.7411573857744</v>
      </c>
      <c r="BO28" s="158">
        <f ca="1">IF(BO$10="","",'4_GASTOS_GENERALES'!BQ15)</f>
        <v>1593.6656538885759</v>
      </c>
      <c r="BP28" s="158">
        <f ca="1">IF(BP$10="","",'4_GASTOS_GENERALES'!BR15)</f>
        <v>1596.5901503913744</v>
      </c>
      <c r="BQ28" s="158">
        <f ca="1">IF(BQ$10="","",'4_GASTOS_GENERALES'!BS15)</f>
        <v>1599.4708977447228</v>
      </c>
      <c r="BR28" s="158">
        <f ca="1">IF(BR$10="","",'4_GASTOS_GENERALES'!BT15)</f>
        <v>1602.3953942475214</v>
      </c>
      <c r="BS28" s="158">
        <f ca="1">IF(BS$10="","",'4_GASTOS_GENERALES'!BU15)</f>
        <v>1605.2761416008707</v>
      </c>
      <c r="BT28" s="158">
        <f ca="1">IF(BT$10="","",'4_GASTOS_GENERALES'!BV15)</f>
        <v>1779.3731995718081</v>
      </c>
      <c r="BU28" s="158">
        <f ca="1">IF(BU$10="","",'4_GASTOS_GENERALES'!BW15)</f>
        <v>1619.8599790513858</v>
      </c>
      <c r="BV28" s="158">
        <f ca="1">IF(BV$10="","",'4_GASTOS_GENERALES'!BX15)</f>
        <v>1622.7369046352665</v>
      </c>
      <c r="BW28" s="158">
        <f ca="1">IF(BW$10="","",'4_GASTOS_GENERALES'!BY15)</f>
        <v>1798.4071003448048</v>
      </c>
      <c r="BX28" s="158">
        <f ca="1">IF(BX$10="","",'4_GASTOS_GENERALES'!BZ15)</f>
        <v>1811.3218766743648</v>
      </c>
      <c r="BY28" s="158">
        <f ca="1">IF(BY$10="","",'4_GASTOS_GENERALES'!CA15)</f>
        <v>1631.7374747810472</v>
      </c>
      <c r="BZ28" s="158">
        <f ca="1">IF(BZ$10="","",'4_GASTOS_GENERALES'!CB15)</f>
        <v>1634.7068487134629</v>
      </c>
      <c r="CA28" s="158">
        <f ca="1">IF(CA$10="","",'4_GASTOS_GENERALES'!CC15)</f>
        <v>1637.7224468201457</v>
      </c>
      <c r="CB28" s="158">
        <f ca="1">IF(CB$10="","",'4_GASTOS_GENERALES'!CD15)</f>
        <v>1640.7380449268285</v>
      </c>
      <c r="CC28" s="158">
        <f ca="1">IF(CC$10="","",'4_GASTOS_GENERALES'!CE15)</f>
        <v>1643.7074188592433</v>
      </c>
      <c r="CD28" s="158">
        <f ca="1">IF(CD$10="","",'4_GASTOS_GENERALES'!CF15)</f>
        <v>1646.723016965926</v>
      </c>
      <c r="CE28" s="158">
        <f ca="1">IF(CE$10="","",'4_GASTOS_GENERALES'!CG15)</f>
        <v>1649.6923908983426</v>
      </c>
      <c r="CF28" s="158">
        <f ca="1">IF(CF$10="","",'4_GASTOS_GENERALES'!CH15)</f>
        <v>1825.3625866078798</v>
      </c>
      <c r="CK28" s="158">
        <f t="shared" ca="1" si="53"/>
        <v>11612.5753927515</v>
      </c>
      <c r="CL28" s="158">
        <f t="shared" ca="1" si="53"/>
        <v>19431.008050509248</v>
      </c>
      <c r="CM28" s="158">
        <f t="shared" ca="1" si="53"/>
        <v>15823.953047589785</v>
      </c>
      <c r="CN28" s="158">
        <f t="shared" ca="1" si="53"/>
        <v>16291.073919343668</v>
      </c>
      <c r="CO28" s="158">
        <f t="shared" ca="1" si="53"/>
        <v>16780.376840350888</v>
      </c>
      <c r="CP28" s="158">
        <f t="shared" ca="1" si="53"/>
        <v>17285.460744685239</v>
      </c>
      <c r="CR28" s="158">
        <f ca="1">IF(CR$10="","",'4_GASTOS_GENERALES'!CT15)</f>
        <v>396.47781000000009</v>
      </c>
      <c r="CS28" s="158">
        <f ca="1">IF(CS$10="","",'4_GASTOS_GENERALES'!CU15)</f>
        <v>248.33978000000002</v>
      </c>
      <c r="CT28" s="158">
        <f ca="1">IF(CT$10="","",'4_GASTOS_GENERALES'!CV15)</f>
        <v>329.12012609599998</v>
      </c>
      <c r="CU28" s="158">
        <f ca="1">IF(CU$10="","",'4_GASTOS_GENERALES'!CW15)</f>
        <v>267.10876888888924</v>
      </c>
      <c r="CV28" s="158">
        <f ca="1">IF(CV$10="","",'4_GASTOS_GENERALES'!CX15)</f>
        <v>230.80558888888891</v>
      </c>
      <c r="CW28" s="158">
        <f ca="1">IF(CW$10="","",'4_GASTOS_GENERALES'!CY15)</f>
        <v>245.80558888888896</v>
      </c>
      <c r="CX28" s="158">
        <f ca="1">IF(CX$10="","",'4_GASTOS_GENERALES'!CZ15)</f>
        <v>272.80558888888891</v>
      </c>
      <c r="CY28" s="158">
        <f ca="1">IF(CY$10="","",'4_GASTOS_GENERALES'!DA15)</f>
        <v>275.71119888888887</v>
      </c>
      <c r="CZ28" s="158">
        <f ca="1">IF(CZ$10="","",'4_GASTOS_GENERALES'!DB15)</f>
        <v>260.71790888888893</v>
      </c>
      <c r="DA28" s="158">
        <f ca="1">IF(DA$10="","",'4_GASTOS_GENERALES'!DC15)</f>
        <v>262.63692888888886</v>
      </c>
      <c r="DB28" s="158">
        <f ca="1">IF(DB$10="","",'4_GASTOS_GENERALES'!DD15)</f>
        <v>310.24686888888886</v>
      </c>
      <c r="DC28" s="158">
        <f ca="1">IF(DC$10="","",'4_GASTOS_GENERALES'!DE15)</f>
        <v>8512.7992355443876</v>
      </c>
      <c r="DD28" s="158">
        <f ca="1">IF(DD$10="","",'4_GASTOS_GENERALES'!DF15)</f>
        <v>643.972197269655</v>
      </c>
      <c r="DE28" s="158">
        <f ca="1">IF(DE$10="","",'4_GASTOS_GENERALES'!DG15)</f>
        <v>675.82491325585295</v>
      </c>
      <c r="DF28" s="158">
        <f ca="1">IF(DF$10="","",'4_GASTOS_GENERALES'!DH15)</f>
        <v>886.74963577421761</v>
      </c>
      <c r="DG28" s="158">
        <f ca="1">IF(DG$10="","",'4_GASTOS_GENERALES'!DI15)</f>
        <v>953.84595847692049</v>
      </c>
      <c r="DH28" s="158">
        <f ca="1">IF(DH$10="","",'4_GASTOS_GENERALES'!DJ15)</f>
        <v>820.24747477658593</v>
      </c>
      <c r="DI28" s="158">
        <f ca="1">IF(DI$10="","",'4_GASTOS_GENERALES'!DK15)</f>
        <v>869.17049388189275</v>
      </c>
      <c r="DJ28" s="158">
        <f ca="1">IF(DJ$10="","",'4_GASTOS_GENERALES'!DL15)</f>
        <v>918.17201018155788</v>
      </c>
      <c r="DK28" s="158">
        <f ca="1">IF(DK$10="","",'4_GASTOS_GENERALES'!DM15)</f>
        <v>967.17352648122289</v>
      </c>
      <c r="DL28" s="158">
        <f ca="1">IF(DL$10="","",'4_GASTOS_GENERALES'!DN15)</f>
        <v>1016.0965455865298</v>
      </c>
      <c r="DM28" s="158">
        <f ca="1">IF(DM$10="","",'4_GASTOS_GENERALES'!DO15)</f>
        <v>1061.3178413486207</v>
      </c>
      <c r="DN28" s="158">
        <f ca="1">IF(DN$10="","",'4_GASTOS_GENERALES'!DP15)</f>
        <v>1106.4576133186451</v>
      </c>
      <c r="DO28" s="158">
        <f ca="1">IF(DO$10="","",'4_GASTOS_GENERALES'!DQ15)</f>
        <v>9511.9798401575463</v>
      </c>
      <c r="DP28" s="158">
        <f ca="1">IF(DP$10="","",'4_GASTOS_GENERALES'!DR15)</f>
        <v>570.25551357985432</v>
      </c>
      <c r="DQ28" s="158">
        <f ca="1">IF(DQ$10="","",'4_GASTOS_GENERALES'!DS15)</f>
        <v>571.35288828213277</v>
      </c>
      <c r="DR28" s="158">
        <f ca="1">IF(DR$10="","",'4_GASTOS_GENERALES'!DT15)</f>
        <v>740.28306917602606</v>
      </c>
      <c r="DS28" s="158">
        <f ca="1">IF(DS$10="","",'4_GASTOS_GENERALES'!DU15)</f>
        <v>756.34359745495385</v>
      </c>
      <c r="DT28" s="158">
        <f ca="1">IF(DT$10="","",'4_GASTOS_GENERALES'!DV15)</f>
        <v>574.95854801819087</v>
      </c>
      <c r="DU28" s="158">
        <f ca="1">IF(DU$10="","",'4_GASTOS_GENERALES'!DW15)</f>
        <v>576.13430662777512</v>
      </c>
      <c r="DV28" s="158">
        <f ca="1">IF(DV$10="","",'4_GASTOS_GENERALES'!DX15)</f>
        <v>577.34925719101204</v>
      </c>
      <c r="DW28" s="158">
        <f ca="1">IF(DW$10="","",'4_GASTOS_GENERALES'!DY15)</f>
        <v>578.56420775424897</v>
      </c>
      <c r="DX28" s="158">
        <f ca="1">IF(DX$10="","",'4_GASTOS_GENERALES'!DZ15)</f>
        <v>579.7399663638331</v>
      </c>
      <c r="DY28" s="158">
        <f ca="1">IF(DY$10="","",'4_GASTOS_GENERALES'!EA15)</f>
        <v>580.95491692707003</v>
      </c>
      <c r="DZ28" s="158">
        <f ca="1">IF(DZ$10="","",'4_GASTOS_GENERALES'!EB15)</f>
        <v>582.13067553665417</v>
      </c>
      <c r="EA28" s="158">
        <f ca="1">IF(EA$10="","",'4_GASTOS_GENERALES'!EC15)</f>
        <v>9135.8861006780335</v>
      </c>
      <c r="EB28" s="158">
        <f ca="1">IF(EB$10="","",'4_GASTOS_GENERALES'!ED15)</f>
        <v>601.5477795217879</v>
      </c>
      <c r="EC28" s="158">
        <f ca="1">IF(EC$10="","",'4_GASTOS_GENERALES'!EE15)</f>
        <v>602.70718910866947</v>
      </c>
      <c r="ED28" s="158">
        <f ca="1">IF(ED$10="","",'4_GASTOS_GENERALES'!EF15)</f>
        <v>773.38320378525111</v>
      </c>
      <c r="EE28" s="158">
        <f ca="1">IF(EE$10="","",'4_GASTOS_GENERALES'!EG15)</f>
        <v>787.8330457086613</v>
      </c>
      <c r="EF28" s="158">
        <f ca="1">IF(EF$10="","",'4_GASTOS_GENERALES'!EH15)</f>
        <v>606.5166777512801</v>
      </c>
      <c r="EG28" s="158">
        <f ca="1">IF(EG$10="","",'4_GASTOS_GENERALES'!EI15)</f>
        <v>607.75890230865309</v>
      </c>
      <c r="EH28" s="158">
        <f ca="1">IF(EH$10="","",'4_GASTOS_GENERALES'!EJ15)</f>
        <v>609.04253435127191</v>
      </c>
      <c r="EI28" s="158">
        <f ca="1">IF(EI$10="","",'4_GASTOS_GENERALES'!EK15)</f>
        <v>610.32616639389073</v>
      </c>
      <c r="EJ28" s="158">
        <f ca="1">IF(EJ$10="","",'4_GASTOS_GENERALES'!EL15)</f>
        <v>611.56839095126372</v>
      </c>
      <c r="EK28" s="158">
        <f ca="1">IF(EK$10="","",'4_GASTOS_GENERALES'!EM15)</f>
        <v>612.85202299388254</v>
      </c>
      <c r="EL28" s="158">
        <f ca="1">IF(EL$10="","",'4_GASTOS_GENERALES'!EN15)</f>
        <v>614.09424755125553</v>
      </c>
      <c r="EM28" s="158">
        <f ca="1">IF(EM$10="","",'4_GASTOS_GENERALES'!EO15)</f>
        <v>9253.4437589177996</v>
      </c>
      <c r="EN28" s="158">
        <f ca="1">IF(EN$10="","",'4_GASTOS_GENERALES'!EP15)</f>
        <v>634.589562329719</v>
      </c>
      <c r="EO28" s="158">
        <f ca="1">IF(EO$10="","",'4_GASTOS_GENERALES'!EQ15)</f>
        <v>635.81453851440301</v>
      </c>
      <c r="EP28" s="158">
        <f ca="1">IF(EP$10="","",'4_GASTOS_GENERALES'!ER15)</f>
        <v>808.25706860774847</v>
      </c>
      <c r="EQ28" s="158">
        <f ca="1">IF(EQ$10="","",'4_GASTOS_GENERALES'!ES15)</f>
        <v>821.08323663103602</v>
      </c>
      <c r="ER28" s="158">
        <f ca="1">IF(ER$10="","",'4_GASTOS_GENERALES'!ET15)</f>
        <v>639.83946026407887</v>
      </c>
      <c r="ES28" s="158">
        <f ca="1">IF(ES$10="","",'4_GASTOS_GENERALES'!EU15)</f>
        <v>641.15193474766886</v>
      </c>
      <c r="ET28" s="158">
        <f ca="1">IF(ET$10="","",'4_GASTOS_GENERALES'!EV15)</f>
        <v>642.50815838071173</v>
      </c>
      <c r="EU28" s="158">
        <f ca="1">IF(EU$10="","",'4_GASTOS_GENERALES'!EW15)</f>
        <v>643.86438201375472</v>
      </c>
      <c r="EV28" s="158">
        <f ca="1">IF(EV$10="","",'4_GASTOS_GENERALES'!EX15)</f>
        <v>645.17685649734472</v>
      </c>
      <c r="EW28" s="158">
        <f ca="1">IF(EW$10="","",'4_GASTOS_GENERALES'!EY15)</f>
        <v>646.53308013038759</v>
      </c>
      <c r="EX28" s="158">
        <f ca="1">IF(EX$10="","",'4_GASTOS_GENERALES'!EZ15)</f>
        <v>647.84555461397758</v>
      </c>
      <c r="EY28" s="158">
        <f ca="1">IF(EY$10="","",'4_GASTOS_GENERALES'!FA15)</f>
        <v>9373.7130076200574</v>
      </c>
      <c r="EZ28" s="158">
        <f ca="1">IF(EZ$10="","",'4_GASTOS_GENERALES'!FB15)</f>
        <v>669.47943206108164</v>
      </c>
      <c r="FA28" s="158">
        <f ca="1">IF(FA$10="","",'4_GASTOS_GENERALES'!FC15)</f>
        <v>670.77370894056583</v>
      </c>
      <c r="FB28" s="158">
        <f ca="1">IF(FB$10="","",'4_GASTOS_GENERALES'!FD15)</f>
        <v>844.86125594570717</v>
      </c>
      <c r="FC28" s="158">
        <f ca="1">IF(FC$10="","",'4_GASTOS_GENERALES'!FE15)</f>
        <v>856.19338357087042</v>
      </c>
      <c r="FD28" s="158">
        <f ca="1">IF(FD$10="","",'4_GASTOS_GENERALES'!FF15)</f>
        <v>675.02633297315617</v>
      </c>
      <c r="FE28" s="158">
        <f ca="1">IF(FE$10="","",'4_GASTOS_GENERALES'!FG15)</f>
        <v>676.41305820117486</v>
      </c>
      <c r="FF28" s="158">
        <f ca="1">IF(FF$10="","",'4_GASTOS_GENERALES'!FH15)</f>
        <v>677.84600760346086</v>
      </c>
      <c r="FG28" s="158">
        <f ca="1">IF(FG$10="","",'4_GASTOS_GENERALES'!FI15)</f>
        <v>679.27895700574675</v>
      </c>
      <c r="FH28" s="158">
        <f ca="1">IF(FH$10="","",'4_GASTOS_GENERALES'!FJ15)</f>
        <v>680.66568223376544</v>
      </c>
      <c r="FI28" s="158">
        <f ca="1">IF(FI$10="","",'4_GASTOS_GENERALES'!FK15)</f>
        <v>682.09863163605132</v>
      </c>
      <c r="FJ28" s="158">
        <f ca="1">IF(FJ$10="","",'4_GASTOS_GENERALES'!FL15)</f>
        <v>683.48535686407001</v>
      </c>
      <c r="FK28" s="158">
        <f ca="1">IF(FK$10="","",'4_GASTOS_GENERALES'!FM15)</f>
        <v>9489.3389376495888</v>
      </c>
    </row>
    <row r="29" spans="3:167" ht="15" customHeight="1">
      <c r="C29" s="161" t="s">
        <v>139</v>
      </c>
      <c r="F29" s="158">
        <f t="shared" ca="1" si="52"/>
        <v>1113.0809999999999</v>
      </c>
      <c r="G29" s="158">
        <f t="shared" ca="1" si="52"/>
        <v>1138.7350499999998</v>
      </c>
      <c r="H29" s="158">
        <f t="shared" ca="1" si="52"/>
        <v>1165.6718025000005</v>
      </c>
      <c r="I29" s="158">
        <f t="shared" ca="1" si="52"/>
        <v>1193.9553926250005</v>
      </c>
      <c r="J29" s="158">
        <f t="shared" ca="1" si="52"/>
        <v>1223.6531622562502</v>
      </c>
      <c r="K29" s="158">
        <f t="shared" ca="1" si="52"/>
        <v>1254.835820369063</v>
      </c>
      <c r="M29" s="158">
        <f ca="1">IF(M$10="","",'4_GASTOS_GENERALES'!O16)</f>
        <v>96.357489999999999</v>
      </c>
      <c r="N29" s="158">
        <f ca="1">IF(N$10="","",'4_GASTOS_GENERALES'!P16)</f>
        <v>96.357489999999999</v>
      </c>
      <c r="O29" s="158">
        <f ca="1">IF(O$10="","",'4_GASTOS_GENERALES'!Q16)</f>
        <v>96.357490000000013</v>
      </c>
      <c r="P29" s="158">
        <f ca="1">IF(P$10="","",'4_GASTOS_GENERALES'!R16)</f>
        <v>96.357489999999984</v>
      </c>
      <c r="Q29" s="158">
        <f ca="1">IF(Q$10="","",'4_GASTOS_GENERALES'!S16)</f>
        <v>90.956379999999996</v>
      </c>
      <c r="R29" s="158">
        <f ca="1">IF(R$10="","",'4_GASTOS_GENERALES'!T16)</f>
        <v>90.956379999999967</v>
      </c>
      <c r="S29" s="158">
        <f ca="1">IF(S$10="","",'4_GASTOS_GENERALES'!U16)</f>
        <v>90.956379999999996</v>
      </c>
      <c r="T29" s="158">
        <f ca="1">IF(T$10="","",'4_GASTOS_GENERALES'!V16)</f>
        <v>90.956379999999996</v>
      </c>
      <c r="U29" s="158">
        <f ca="1">IF(U$10="","",'4_GASTOS_GENERALES'!W16)</f>
        <v>90.956379999999996</v>
      </c>
      <c r="V29" s="158">
        <f ca="1">IF(V$10="","",'4_GASTOS_GENERALES'!X16)</f>
        <v>90.956379999999996</v>
      </c>
      <c r="W29" s="158">
        <f ca="1">IF(W$10="","",'4_GASTOS_GENERALES'!Y16)</f>
        <v>90.956379999999996</v>
      </c>
      <c r="X29" s="158">
        <f ca="1">IF(X$10="","",'4_GASTOS_GENERALES'!Z16)</f>
        <v>90.956379999999996</v>
      </c>
      <c r="Y29" s="158">
        <f ca="1">IF(Y$10="","",'4_GASTOS_GENERALES'!AA16)</f>
        <v>94.8945875</v>
      </c>
      <c r="Z29" s="158">
        <f ca="1">IF(Z$10="","",'4_GASTOS_GENERALES'!AB16)</f>
        <v>94.8945875</v>
      </c>
      <c r="AA29" s="158">
        <f ca="1">IF(AA$10="","",'4_GASTOS_GENERALES'!AC16)</f>
        <v>94.8945875</v>
      </c>
      <c r="AB29" s="158">
        <f ca="1">IF(AB$10="","",'4_GASTOS_GENERALES'!AD16)</f>
        <v>94.8945875</v>
      </c>
      <c r="AC29" s="158">
        <f ca="1">IF(AC$10="","",'4_GASTOS_GENERALES'!AE16)</f>
        <v>94.8945875</v>
      </c>
      <c r="AD29" s="158">
        <f ca="1">IF(AD$10="","",'4_GASTOS_GENERALES'!AF16)</f>
        <v>94.8945875</v>
      </c>
      <c r="AE29" s="158">
        <f ca="1">IF(AE$10="","",'4_GASTOS_GENERALES'!AG16)</f>
        <v>94.8945875</v>
      </c>
      <c r="AF29" s="158">
        <f ca="1">IF(AF$10="","",'4_GASTOS_GENERALES'!AH16)</f>
        <v>94.8945875</v>
      </c>
      <c r="AG29" s="158">
        <f ca="1">IF(AG$10="","",'4_GASTOS_GENERALES'!AI16)</f>
        <v>94.8945875</v>
      </c>
      <c r="AH29" s="158">
        <f ca="1">IF(AH$10="","",'4_GASTOS_GENERALES'!AJ16)</f>
        <v>94.8945875</v>
      </c>
      <c r="AI29" s="158">
        <f ca="1">IF(AI$10="","",'4_GASTOS_GENERALES'!AK16)</f>
        <v>94.8945875</v>
      </c>
      <c r="AJ29" s="158">
        <f ca="1">IF(AJ$10="","",'4_GASTOS_GENERALES'!AL16)</f>
        <v>94.8945875</v>
      </c>
      <c r="AK29" s="158">
        <f ca="1">IF(AK$10="","",'4_GASTOS_GENERALES'!AM16)</f>
        <v>97.13931687500002</v>
      </c>
      <c r="AL29" s="158">
        <f ca="1">IF(AL$10="","",'4_GASTOS_GENERALES'!AN16)</f>
        <v>97.13931687500002</v>
      </c>
      <c r="AM29" s="158">
        <f ca="1">IF(AM$10="","",'4_GASTOS_GENERALES'!AO16)</f>
        <v>97.13931687500002</v>
      </c>
      <c r="AN29" s="158">
        <f ca="1">IF(AN$10="","",'4_GASTOS_GENERALES'!AP16)</f>
        <v>97.13931687500002</v>
      </c>
      <c r="AO29" s="158">
        <f ca="1">IF(AO$10="","",'4_GASTOS_GENERALES'!AQ16)</f>
        <v>97.13931687500002</v>
      </c>
      <c r="AP29" s="158">
        <f ca="1">IF(AP$10="","",'4_GASTOS_GENERALES'!AR16)</f>
        <v>97.13931687500002</v>
      </c>
      <c r="AQ29" s="158">
        <f ca="1">IF(AQ$10="","",'4_GASTOS_GENERALES'!AS16)</f>
        <v>97.13931687500002</v>
      </c>
      <c r="AR29" s="158">
        <f ca="1">IF(AR$10="","",'4_GASTOS_GENERALES'!AT16)</f>
        <v>97.13931687500002</v>
      </c>
      <c r="AS29" s="158">
        <f ca="1">IF(AS$10="","",'4_GASTOS_GENERALES'!AU16)</f>
        <v>97.13931687500002</v>
      </c>
      <c r="AT29" s="158">
        <f ca="1">IF(AT$10="","",'4_GASTOS_GENERALES'!AV16)</f>
        <v>97.13931687500002</v>
      </c>
      <c r="AU29" s="158">
        <f ca="1">IF(AU$10="","",'4_GASTOS_GENERALES'!AW16)</f>
        <v>97.13931687500002</v>
      </c>
      <c r="AV29" s="158">
        <f ca="1">IF(AV$10="","",'4_GASTOS_GENERALES'!AX16)</f>
        <v>97.13931687500002</v>
      </c>
      <c r="AW29" s="158">
        <f ca="1">IF(AW$10="","",'4_GASTOS_GENERALES'!AY16)</f>
        <v>99.496282718750024</v>
      </c>
      <c r="AX29" s="158">
        <f ca="1">IF(AX$10="","",'4_GASTOS_GENERALES'!AZ16)</f>
        <v>99.496282718750024</v>
      </c>
      <c r="AY29" s="158">
        <f ca="1">IF(AY$10="","",'4_GASTOS_GENERALES'!BA16)</f>
        <v>99.496282718750024</v>
      </c>
      <c r="AZ29" s="158">
        <f ca="1">IF(AZ$10="","",'4_GASTOS_GENERALES'!BB16)</f>
        <v>99.496282718750024</v>
      </c>
      <c r="BA29" s="158">
        <f ca="1">IF(BA$10="","",'4_GASTOS_GENERALES'!BC16)</f>
        <v>99.496282718750024</v>
      </c>
      <c r="BB29" s="158">
        <f ca="1">IF(BB$10="","",'4_GASTOS_GENERALES'!BD16)</f>
        <v>99.496282718750024</v>
      </c>
      <c r="BC29" s="158">
        <f ca="1">IF(BC$10="","",'4_GASTOS_GENERALES'!BE16)</f>
        <v>99.496282718750024</v>
      </c>
      <c r="BD29" s="158">
        <f ca="1">IF(BD$10="","",'4_GASTOS_GENERALES'!BF16)</f>
        <v>99.496282718750024</v>
      </c>
      <c r="BE29" s="158">
        <f ca="1">IF(BE$10="","",'4_GASTOS_GENERALES'!BG16)</f>
        <v>99.496282718750024</v>
      </c>
      <c r="BF29" s="158">
        <f ca="1">IF(BF$10="","",'4_GASTOS_GENERALES'!BH16)</f>
        <v>99.496282718750024</v>
      </c>
      <c r="BG29" s="158">
        <f ca="1">IF(BG$10="","",'4_GASTOS_GENERALES'!BI16)</f>
        <v>99.496282718750024</v>
      </c>
      <c r="BH29" s="158">
        <f ca="1">IF(BH$10="","",'4_GASTOS_GENERALES'!BJ16)</f>
        <v>99.496282718750024</v>
      </c>
      <c r="BI29" s="158">
        <f ca="1">IF(BI$10="","",'4_GASTOS_GENERALES'!BK16)</f>
        <v>101.97109685468752</v>
      </c>
      <c r="BJ29" s="158">
        <f ca="1">IF(BJ$10="","",'4_GASTOS_GENERALES'!BL16)</f>
        <v>101.97109685468752</v>
      </c>
      <c r="BK29" s="158">
        <f ca="1">IF(BK$10="","",'4_GASTOS_GENERALES'!BM16)</f>
        <v>101.97109685468752</v>
      </c>
      <c r="BL29" s="158">
        <f ca="1">IF(BL$10="","",'4_GASTOS_GENERALES'!BN16)</f>
        <v>101.97109685468752</v>
      </c>
      <c r="BM29" s="158">
        <f ca="1">IF(BM$10="","",'4_GASTOS_GENERALES'!BO16)</f>
        <v>101.97109685468752</v>
      </c>
      <c r="BN29" s="158">
        <f ca="1">IF(BN$10="","",'4_GASTOS_GENERALES'!BP16)</f>
        <v>101.97109685468752</v>
      </c>
      <c r="BO29" s="158">
        <f ca="1">IF(BO$10="","",'4_GASTOS_GENERALES'!BQ16)</f>
        <v>101.97109685468752</v>
      </c>
      <c r="BP29" s="158">
        <f ca="1">IF(BP$10="","",'4_GASTOS_GENERALES'!BR16)</f>
        <v>101.97109685468752</v>
      </c>
      <c r="BQ29" s="158">
        <f ca="1">IF(BQ$10="","",'4_GASTOS_GENERALES'!BS16)</f>
        <v>101.97109685468752</v>
      </c>
      <c r="BR29" s="158">
        <f ca="1">IF(BR$10="","",'4_GASTOS_GENERALES'!BT16)</f>
        <v>101.97109685468752</v>
      </c>
      <c r="BS29" s="158">
        <f ca="1">IF(BS$10="","",'4_GASTOS_GENERALES'!BU16)</f>
        <v>101.97109685468752</v>
      </c>
      <c r="BT29" s="158">
        <f ca="1">IF(BT$10="","",'4_GASTOS_GENERALES'!BV16)</f>
        <v>101.97109685468752</v>
      </c>
      <c r="BU29" s="158">
        <f ca="1">IF(BU$10="","",'4_GASTOS_GENERALES'!BW16)</f>
        <v>104.5696516974219</v>
      </c>
      <c r="BV29" s="158">
        <f ca="1">IF(BV$10="","",'4_GASTOS_GENERALES'!BX16)</f>
        <v>104.5696516974219</v>
      </c>
      <c r="BW29" s="158">
        <f ca="1">IF(BW$10="","",'4_GASTOS_GENERALES'!BY16)</f>
        <v>104.5696516974219</v>
      </c>
      <c r="BX29" s="158">
        <f ca="1">IF(BX$10="","",'4_GASTOS_GENERALES'!BZ16)</f>
        <v>104.5696516974219</v>
      </c>
      <c r="BY29" s="158">
        <f ca="1">IF(BY$10="","",'4_GASTOS_GENERALES'!CA16)</f>
        <v>104.5696516974219</v>
      </c>
      <c r="BZ29" s="158">
        <f ca="1">IF(BZ$10="","",'4_GASTOS_GENERALES'!CB16)</f>
        <v>104.5696516974219</v>
      </c>
      <c r="CA29" s="158">
        <f ca="1">IF(CA$10="","",'4_GASTOS_GENERALES'!CC16)</f>
        <v>104.5696516974219</v>
      </c>
      <c r="CB29" s="158">
        <f ca="1">IF(CB$10="","",'4_GASTOS_GENERALES'!CD16)</f>
        <v>104.5696516974219</v>
      </c>
      <c r="CC29" s="158">
        <f ca="1">IF(CC$10="","",'4_GASTOS_GENERALES'!CE16)</f>
        <v>104.5696516974219</v>
      </c>
      <c r="CD29" s="158">
        <f ca="1">IF(CD$10="","",'4_GASTOS_GENERALES'!CF16)</f>
        <v>104.5696516974219</v>
      </c>
      <c r="CE29" s="158">
        <f ca="1">IF(CE$10="","",'4_GASTOS_GENERALES'!CG16)</f>
        <v>104.5696516974219</v>
      </c>
      <c r="CF29" s="158">
        <f ca="1">IF(CF$10="","",'4_GASTOS_GENERALES'!CH16)</f>
        <v>104.5696516974219</v>
      </c>
      <c r="CK29" s="158">
        <f t="shared" ca="1" si="53"/>
        <v>925.42500000000007</v>
      </c>
      <c r="CL29" s="158">
        <f t="shared" ca="1" si="53"/>
        <v>951.07904999999994</v>
      </c>
      <c r="CM29" s="158">
        <f t="shared" ca="1" si="53"/>
        <v>978.01580250000006</v>
      </c>
      <c r="CN29" s="158">
        <f t="shared" ca="1" si="53"/>
        <v>1006.2993926250001</v>
      </c>
      <c r="CO29" s="158">
        <f t="shared" ca="1" si="53"/>
        <v>1035.9971622562502</v>
      </c>
      <c r="CP29" s="158">
        <f t="shared" ca="1" si="53"/>
        <v>1067.1798203690626</v>
      </c>
      <c r="CR29" s="158">
        <f ca="1">IF(CR$10="","",'4_GASTOS_GENERALES'!CT16)</f>
        <v>196.63949000000002</v>
      </c>
      <c r="CS29" s="158">
        <f ca="1">IF(CS$10="","",'4_GASTOS_GENERALES'!CU16)</f>
        <v>50.711489999999998</v>
      </c>
      <c r="CT29" s="158">
        <f ca="1">IF(CT$10="","",'4_GASTOS_GENERALES'!CV16)</f>
        <v>115.06748999999999</v>
      </c>
      <c r="CU29" s="158">
        <f ca="1">IF(CU$10="","",'4_GASTOS_GENERALES'!CW16)</f>
        <v>65.940489999999983</v>
      </c>
      <c r="CV29" s="158">
        <f ca="1">IF(CV$10="","",'4_GASTOS_GENERALES'!CX16)</f>
        <v>42.108380000000004</v>
      </c>
      <c r="CW29" s="158">
        <f ca="1">IF(CW$10="","",'4_GASTOS_GENERALES'!CY16)</f>
        <v>43.565379999999976</v>
      </c>
      <c r="CX29" s="158">
        <f ca="1">IF(CX$10="","",'4_GASTOS_GENERALES'!CZ16)</f>
        <v>43.565380000000005</v>
      </c>
      <c r="CY29" s="158">
        <f ca="1">IF(CY$10="","",'4_GASTOS_GENERALES'!DA16)</f>
        <v>43.565380000000005</v>
      </c>
      <c r="CZ29" s="158">
        <f ca="1">IF(CZ$10="","",'4_GASTOS_GENERALES'!DB16)</f>
        <v>43.565380000000005</v>
      </c>
      <c r="DA29" s="158">
        <f ca="1">IF(DA$10="","",'4_GASTOS_GENERALES'!DC16)</f>
        <v>43.565380000000005</v>
      </c>
      <c r="DB29" s="158">
        <f ca="1">IF(DB$10="","",'4_GASTOS_GENERALES'!DD16)</f>
        <v>43.565380000000005</v>
      </c>
      <c r="DC29" s="158">
        <f ca="1">IF(DC$10="","",'4_GASTOS_GENERALES'!DE16)</f>
        <v>193.56538</v>
      </c>
      <c r="DD29" s="158">
        <f ca="1">IF(DD$10="","",'4_GASTOS_GENERALES'!DF16)</f>
        <v>195.17658750000001</v>
      </c>
      <c r="DE29" s="158">
        <f ca="1">IF(DE$10="","",'4_GASTOS_GENERALES'!DG16)</f>
        <v>49.248587500000006</v>
      </c>
      <c r="DF29" s="158">
        <f ca="1">IF(DF$10="","",'4_GASTOS_GENERALES'!DH16)</f>
        <v>113.60458750000001</v>
      </c>
      <c r="DG29" s="158">
        <f ca="1">IF(DG$10="","",'4_GASTOS_GENERALES'!DI16)</f>
        <v>64.477587499999998</v>
      </c>
      <c r="DH29" s="158">
        <f ca="1">IF(DH$10="","",'4_GASTOS_GENERALES'!DJ16)</f>
        <v>46.046587500000008</v>
      </c>
      <c r="DI29" s="158">
        <f ca="1">IF(DI$10="","",'4_GASTOS_GENERALES'!DK16)</f>
        <v>47.503587500000009</v>
      </c>
      <c r="DJ29" s="158">
        <f ca="1">IF(DJ$10="","",'4_GASTOS_GENERALES'!DL16)</f>
        <v>47.503587500000009</v>
      </c>
      <c r="DK29" s="158">
        <f ca="1">IF(DK$10="","",'4_GASTOS_GENERALES'!DM16)</f>
        <v>47.503587500000009</v>
      </c>
      <c r="DL29" s="158">
        <f ca="1">IF(DL$10="","",'4_GASTOS_GENERALES'!DN16)</f>
        <v>47.503587500000009</v>
      </c>
      <c r="DM29" s="158">
        <f ca="1">IF(DM$10="","",'4_GASTOS_GENERALES'!DO16)</f>
        <v>47.503587500000009</v>
      </c>
      <c r="DN29" s="158">
        <f ca="1">IF(DN$10="","",'4_GASTOS_GENERALES'!DP16)</f>
        <v>47.503587500000009</v>
      </c>
      <c r="DO29" s="158">
        <f ca="1">IF(DO$10="","",'4_GASTOS_GENERALES'!DQ16)</f>
        <v>197.50358750000001</v>
      </c>
      <c r="DP29" s="158">
        <f ca="1">IF(DP$10="","",'4_GASTOS_GENERALES'!DR16)</f>
        <v>197.42131687500003</v>
      </c>
      <c r="DQ29" s="158">
        <f ca="1">IF(DQ$10="","",'4_GASTOS_GENERALES'!DS16)</f>
        <v>51.493316875000012</v>
      </c>
      <c r="DR29" s="158">
        <f ca="1">IF(DR$10="","",'4_GASTOS_GENERALES'!DT16)</f>
        <v>115.849316875</v>
      </c>
      <c r="DS29" s="158">
        <f ca="1">IF(DS$10="","",'4_GASTOS_GENERALES'!DU16)</f>
        <v>66.722316875000018</v>
      </c>
      <c r="DT29" s="158">
        <f ca="1">IF(DT$10="","",'4_GASTOS_GENERALES'!DV16)</f>
        <v>48.291316875000014</v>
      </c>
      <c r="DU29" s="158">
        <f ca="1">IF(DU$10="","",'4_GASTOS_GENERALES'!DW16)</f>
        <v>49.748316875000015</v>
      </c>
      <c r="DV29" s="158">
        <f ca="1">IF(DV$10="","",'4_GASTOS_GENERALES'!DX16)</f>
        <v>49.748316875000015</v>
      </c>
      <c r="DW29" s="158">
        <f ca="1">IF(DW$10="","",'4_GASTOS_GENERALES'!DY16)</f>
        <v>49.748316875000015</v>
      </c>
      <c r="DX29" s="158">
        <f ca="1">IF(DX$10="","",'4_GASTOS_GENERALES'!DZ16)</f>
        <v>49.748316875000015</v>
      </c>
      <c r="DY29" s="158">
        <f ca="1">IF(DY$10="","",'4_GASTOS_GENERALES'!EA16)</f>
        <v>49.748316875000015</v>
      </c>
      <c r="DZ29" s="158">
        <f ca="1">IF(DZ$10="","",'4_GASTOS_GENERALES'!EB16)</f>
        <v>49.748316875000015</v>
      </c>
      <c r="EA29" s="158">
        <f ca="1">IF(EA$10="","",'4_GASTOS_GENERALES'!EC16)</f>
        <v>199.74831687500003</v>
      </c>
      <c r="EB29" s="158">
        <f ca="1">IF(EB$10="","",'4_GASTOS_GENERALES'!ED16)</f>
        <v>199.77828271875003</v>
      </c>
      <c r="EC29" s="158">
        <f ca="1">IF(EC$10="","",'4_GASTOS_GENERALES'!EE16)</f>
        <v>53.850282718750016</v>
      </c>
      <c r="ED29" s="158">
        <f ca="1">IF(ED$10="","",'4_GASTOS_GENERALES'!EF16)</f>
        <v>118.20628271875</v>
      </c>
      <c r="EE29" s="158">
        <f ca="1">IF(EE$10="","",'4_GASTOS_GENERALES'!EG16)</f>
        <v>69.079282718750022</v>
      </c>
      <c r="EF29" s="158">
        <f ca="1">IF(EF$10="","",'4_GASTOS_GENERALES'!EH16)</f>
        <v>50.648282718750018</v>
      </c>
      <c r="EG29" s="158">
        <f ca="1">IF(EG$10="","",'4_GASTOS_GENERALES'!EI16)</f>
        <v>52.105282718750018</v>
      </c>
      <c r="EH29" s="158">
        <f ca="1">IF(EH$10="","",'4_GASTOS_GENERALES'!EJ16)</f>
        <v>52.105282718750018</v>
      </c>
      <c r="EI29" s="158">
        <f ca="1">IF(EI$10="","",'4_GASTOS_GENERALES'!EK16)</f>
        <v>52.105282718750018</v>
      </c>
      <c r="EJ29" s="158">
        <f ca="1">IF(EJ$10="","",'4_GASTOS_GENERALES'!EL16)</f>
        <v>52.105282718750018</v>
      </c>
      <c r="EK29" s="158">
        <f ca="1">IF(EK$10="","",'4_GASTOS_GENERALES'!EM16)</f>
        <v>52.105282718750018</v>
      </c>
      <c r="EL29" s="158">
        <f ca="1">IF(EL$10="","",'4_GASTOS_GENERALES'!EN16)</f>
        <v>52.105282718750018</v>
      </c>
      <c r="EM29" s="158">
        <f ca="1">IF(EM$10="","",'4_GASTOS_GENERALES'!EO16)</f>
        <v>202.10528271875003</v>
      </c>
      <c r="EN29" s="158">
        <f ca="1">IF(EN$10="","",'4_GASTOS_GENERALES'!EP16)</f>
        <v>202.25309685468753</v>
      </c>
      <c r="EO29" s="158">
        <f ca="1">IF(EO$10="","",'4_GASTOS_GENERALES'!EQ16)</f>
        <v>56.325096854687516</v>
      </c>
      <c r="EP29" s="158">
        <f ca="1">IF(EP$10="","",'4_GASTOS_GENERALES'!ER16)</f>
        <v>120.68109685468751</v>
      </c>
      <c r="EQ29" s="158">
        <f ca="1">IF(EQ$10="","",'4_GASTOS_GENERALES'!ES16)</f>
        <v>71.554096854687515</v>
      </c>
      <c r="ER29" s="158">
        <f ca="1">IF(ER$10="","",'4_GASTOS_GENERALES'!ET16)</f>
        <v>53.123096854687518</v>
      </c>
      <c r="ES29" s="158">
        <f ca="1">IF(ES$10="","",'4_GASTOS_GENERALES'!EU16)</f>
        <v>54.580096854687518</v>
      </c>
      <c r="ET29" s="158">
        <f ca="1">IF(ET$10="","",'4_GASTOS_GENERALES'!EV16)</f>
        <v>54.580096854687518</v>
      </c>
      <c r="EU29" s="158">
        <f ca="1">IF(EU$10="","",'4_GASTOS_GENERALES'!EW16)</f>
        <v>54.580096854687518</v>
      </c>
      <c r="EV29" s="158">
        <f ca="1">IF(EV$10="","",'4_GASTOS_GENERALES'!EX16)</f>
        <v>54.580096854687518</v>
      </c>
      <c r="EW29" s="158">
        <f ca="1">IF(EW$10="","",'4_GASTOS_GENERALES'!EY16)</f>
        <v>54.580096854687518</v>
      </c>
      <c r="EX29" s="158">
        <f ca="1">IF(EX$10="","",'4_GASTOS_GENERALES'!EZ16)</f>
        <v>54.580096854687518</v>
      </c>
      <c r="EY29" s="158">
        <f ca="1">IF(EY$10="","",'4_GASTOS_GENERALES'!FA16)</f>
        <v>204.58009685468753</v>
      </c>
      <c r="EZ29" s="158">
        <f ca="1">IF(EZ$10="","",'4_GASTOS_GENERALES'!FB16)</f>
        <v>204.85165169742191</v>
      </c>
      <c r="FA29" s="158">
        <f ca="1">IF(FA$10="","",'4_GASTOS_GENERALES'!FC16)</f>
        <v>58.923651697421896</v>
      </c>
      <c r="FB29" s="158">
        <f ca="1">IF(FB$10="","",'4_GASTOS_GENERALES'!FD16)</f>
        <v>123.27965169742188</v>
      </c>
      <c r="FC29" s="158">
        <f ca="1">IF(FC$10="","",'4_GASTOS_GENERALES'!FE16)</f>
        <v>74.152651697421902</v>
      </c>
      <c r="FD29" s="158">
        <f ca="1">IF(FD$10="","",'4_GASTOS_GENERALES'!FF16)</f>
        <v>55.721651697421898</v>
      </c>
      <c r="FE29" s="158">
        <f ca="1">IF(FE$10="","",'4_GASTOS_GENERALES'!FG16)</f>
        <v>57.178651697421898</v>
      </c>
      <c r="FF29" s="158">
        <f ca="1">IF(FF$10="","",'4_GASTOS_GENERALES'!FH16)</f>
        <v>57.178651697421898</v>
      </c>
      <c r="FG29" s="158">
        <f ca="1">IF(FG$10="","",'4_GASTOS_GENERALES'!FI16)</f>
        <v>57.178651697421898</v>
      </c>
      <c r="FH29" s="158">
        <f ca="1">IF(FH$10="","",'4_GASTOS_GENERALES'!FJ16)</f>
        <v>57.178651697421898</v>
      </c>
      <c r="FI29" s="158">
        <f ca="1">IF(FI$10="","",'4_GASTOS_GENERALES'!FK16)</f>
        <v>57.178651697421898</v>
      </c>
      <c r="FJ29" s="158">
        <f ca="1">IF(FJ$10="","",'4_GASTOS_GENERALES'!FL16)</f>
        <v>57.178651697421898</v>
      </c>
      <c r="FK29" s="158">
        <f ca="1">IF(FK$10="","",'4_GASTOS_GENERALES'!FM16)</f>
        <v>207.17865169742191</v>
      </c>
    </row>
    <row r="30" spans="3:167" ht="15" customHeight="1">
      <c r="C30" s="162" t="s">
        <v>170</v>
      </c>
      <c r="D30" s="171"/>
      <c r="E30" s="171"/>
      <c r="F30" s="159">
        <f t="shared" ref="F30:K30" ca="1" si="54">IF(F$10="","",SUM(F25:F29))</f>
        <v>48422.127608881165</v>
      </c>
      <c r="G30" s="159">
        <f t="shared" ca="1" si="54"/>
        <v>54150.494540306718</v>
      </c>
      <c r="H30" s="159">
        <f t="shared" ca="1" si="54"/>
        <v>51851.918879671284</v>
      </c>
      <c r="I30" s="159">
        <f t="shared" ca="1" si="54"/>
        <v>53894.560069628504</v>
      </c>
      <c r="J30" s="159">
        <f t="shared" ca="1" si="54"/>
        <v>56017.081279032915</v>
      </c>
      <c r="K30" s="159">
        <f t="shared" ca="1" si="54"/>
        <v>58233.616875031563</v>
      </c>
      <c r="M30" s="159">
        <f t="shared" ref="M30:AR30" ca="1" si="55">IF(M$10="","",SUM(M25:M29))</f>
        <v>3377.3703933333331</v>
      </c>
      <c r="N30" s="159">
        <f t="shared" ca="1" si="55"/>
        <v>2721.4474048484849</v>
      </c>
      <c r="O30" s="159">
        <f t="shared" ca="1" si="55"/>
        <v>3563.0854441818183</v>
      </c>
      <c r="P30" s="159">
        <f t="shared" ca="1" si="55"/>
        <v>3246.2382686262631</v>
      </c>
      <c r="Q30" s="159">
        <f t="shared" ca="1" si="55"/>
        <v>3573.2940108442631</v>
      </c>
      <c r="R30" s="159">
        <f t="shared" ca="1" si="55"/>
        <v>4073.390898908262</v>
      </c>
      <c r="S30" s="159">
        <f t="shared" ca="1" si="55"/>
        <v>5974.2484990429293</v>
      </c>
      <c r="T30" s="159">
        <f t="shared" ca="1" si="55"/>
        <v>4187.7860248762609</v>
      </c>
      <c r="U30" s="159">
        <f t="shared" ca="1" si="55"/>
        <v>3793.2733847895952</v>
      </c>
      <c r="V30" s="159">
        <f t="shared" ca="1" si="55"/>
        <v>3989.9765148762631</v>
      </c>
      <c r="W30" s="159">
        <f t="shared" ca="1" si="55"/>
        <v>4756.8551580207768</v>
      </c>
      <c r="X30" s="159">
        <f t="shared" ca="1" si="55"/>
        <v>5165.1616065329144</v>
      </c>
      <c r="Y30" s="159">
        <f t="shared" ca="1" si="55"/>
        <v>4129.0961462177902</v>
      </c>
      <c r="Z30" s="159">
        <f t="shared" ca="1" si="55"/>
        <v>4166.3837199650525</v>
      </c>
      <c r="AA30" s="159">
        <f t="shared" ca="1" si="55"/>
        <v>4382.7433002444805</v>
      </c>
      <c r="AB30" s="159">
        <f t="shared" ca="1" si="55"/>
        <v>4461.0984462373171</v>
      </c>
      <c r="AC30" s="159">
        <f t="shared" ca="1" si="55"/>
        <v>4338.7057226302131</v>
      </c>
      <c r="AD30" s="159">
        <f t="shared" ca="1" si="55"/>
        <v>4393.0898187579696</v>
      </c>
      <c r="AE30" s="159">
        <f t="shared" ca="1" si="55"/>
        <v>4552.5524120800856</v>
      </c>
      <c r="AF30" s="159">
        <f t="shared" ca="1" si="55"/>
        <v>4607.0150054021997</v>
      </c>
      <c r="AG30" s="159">
        <f t="shared" ca="1" si="55"/>
        <v>4661.3991015299571</v>
      </c>
      <c r="AH30" s="159">
        <f t="shared" ca="1" si="55"/>
        <v>4722.1940364146694</v>
      </c>
      <c r="AI30" s="159">
        <f t="shared" ca="1" si="55"/>
        <v>4772.8151061659255</v>
      </c>
      <c r="AJ30" s="159">
        <f t="shared" ca="1" si="55"/>
        <v>4963.4017246610629</v>
      </c>
      <c r="AK30" s="159">
        <f t="shared" ca="1" si="55"/>
        <v>4238.9954231204028</v>
      </c>
      <c r="AL30" s="159">
        <f t="shared" ca="1" si="55"/>
        <v>4243.8566222991267</v>
      </c>
      <c r="AM30" s="159">
        <f t="shared" ca="1" si="55"/>
        <v>4416.550627669465</v>
      </c>
      <c r="AN30" s="159">
        <f t="shared" ca="1" si="55"/>
        <v>4442.6347545831568</v>
      </c>
      <c r="AO30" s="159">
        <f t="shared" ca="1" si="55"/>
        <v>4271.2422958214484</v>
      </c>
      <c r="AP30" s="159">
        <f t="shared" ca="1" si="55"/>
        <v>4276.20074645567</v>
      </c>
      <c r="AQ30" s="159">
        <f t="shared" ca="1" si="55"/>
        <v>4281.1983890435467</v>
      </c>
      <c r="AR30" s="159">
        <f t="shared" ca="1" si="55"/>
        <v>4286.1960316314216</v>
      </c>
      <c r="AS30" s="159">
        <f t="shared" ref="AS30:BX30" ca="1" si="56">IF(AS$10="","",SUM(AS25:AS29))</f>
        <v>4291.1544822656451</v>
      </c>
      <c r="AT30" s="159">
        <f t="shared" ca="1" si="56"/>
        <v>4307.0719618251296</v>
      </c>
      <c r="AU30" s="159">
        <f t="shared" ca="1" si="56"/>
        <v>4312.0450281656977</v>
      </c>
      <c r="AV30" s="159">
        <f t="shared" ca="1" si="56"/>
        <v>4484.7725167905746</v>
      </c>
      <c r="AW30" s="159">
        <f t="shared" ca="1" si="56"/>
        <v>4417.8154367621573</v>
      </c>
      <c r="AX30" s="159">
        <f t="shared" ca="1" si="56"/>
        <v>4420.9114732918424</v>
      </c>
      <c r="AY30" s="159">
        <f t="shared" ca="1" si="56"/>
        <v>4593.5241149112262</v>
      </c>
      <c r="AZ30" s="159">
        <f t="shared" ca="1" si="56"/>
        <v>4616.6007612562607</v>
      </c>
      <c r="BA30" s="159">
        <f t="shared" ca="1" si="56"/>
        <v>4443.9193502797261</v>
      </c>
      <c r="BB30" s="159">
        <f t="shared" ca="1" si="56"/>
        <v>4447.1083324574502</v>
      </c>
      <c r="BC30" s="159">
        <f t="shared" ca="1" si="56"/>
        <v>4450.3387221204221</v>
      </c>
      <c r="BD30" s="159">
        <f t="shared" ca="1" si="56"/>
        <v>4453.5691117833921</v>
      </c>
      <c r="BE30" s="159">
        <f t="shared" ca="1" si="56"/>
        <v>4456.758093961118</v>
      </c>
      <c r="BF30" s="159">
        <f t="shared" ca="1" si="56"/>
        <v>4471.6634853400919</v>
      </c>
      <c r="BG30" s="159">
        <f t="shared" ca="1" si="56"/>
        <v>4474.8602942285679</v>
      </c>
      <c r="BH30" s="159">
        <f t="shared" ca="1" si="56"/>
        <v>4647.4908932362468</v>
      </c>
      <c r="BI30" s="159">
        <f t="shared" ca="1" si="56"/>
        <v>4593.0081754520061</v>
      </c>
      <c r="BJ30" s="159">
        <f t="shared" ca="1" si="56"/>
        <v>4596.2072818111019</v>
      </c>
      <c r="BK30" s="159">
        <f t="shared" ca="1" si="56"/>
        <v>4770.6239420788588</v>
      </c>
      <c r="BL30" s="159">
        <f t="shared" ca="1" si="56"/>
        <v>4792.5109331522954</v>
      </c>
      <c r="BM30" s="159">
        <f t="shared" ca="1" si="56"/>
        <v>4620.4018192240856</v>
      </c>
      <c r="BN30" s="159">
        <f t="shared" ca="1" si="56"/>
        <v>4623.6991691766625</v>
      </c>
      <c r="BO30" s="159">
        <f t="shared" ca="1" si="56"/>
        <v>4627.0402682786935</v>
      </c>
      <c r="BP30" s="159">
        <f t="shared" ca="1" si="56"/>
        <v>4630.3813673807217</v>
      </c>
      <c r="BQ30" s="159">
        <f t="shared" ca="1" si="56"/>
        <v>4633.6787173332987</v>
      </c>
      <c r="BR30" s="159">
        <f t="shared" ca="1" si="56"/>
        <v>4649.4654668179192</v>
      </c>
      <c r="BS30" s="159">
        <f t="shared" ca="1" si="56"/>
        <v>4652.7710981758701</v>
      </c>
      <c r="BT30" s="159">
        <f t="shared" ca="1" si="56"/>
        <v>4827.2930401514104</v>
      </c>
      <c r="BU30" s="159">
        <f t="shared" ca="1" si="56"/>
        <v>4775.9803121991463</v>
      </c>
      <c r="BV30" s="159">
        <f t="shared" ca="1" si="56"/>
        <v>4779.2863706276748</v>
      </c>
      <c r="BW30" s="159">
        <f t="shared" ca="1" si="56"/>
        <v>4955.3856991818629</v>
      </c>
      <c r="BX30" s="159">
        <f t="shared" ca="1" si="56"/>
        <v>4976.2554357555837</v>
      </c>
      <c r="BY30" s="159">
        <f t="shared" ref="BY30:CF30" ca="1" si="57">IF(BY$10="","",SUM(BY25:BY29))</f>
        <v>4804.7359265339828</v>
      </c>
      <c r="BZ30" s="159">
        <f t="shared" ca="1" si="57"/>
        <v>4808.1458390648113</v>
      </c>
      <c r="CA30" s="159">
        <f t="shared" ca="1" si="57"/>
        <v>4811.6019757699069</v>
      </c>
      <c r="CB30" s="159">
        <f t="shared" ca="1" si="57"/>
        <v>4815.0581124750024</v>
      </c>
      <c r="CC30" s="159">
        <f t="shared" ca="1" si="57"/>
        <v>4818.46802500583</v>
      </c>
      <c r="CD30" s="159">
        <f t="shared" ca="1" si="57"/>
        <v>4835.2473928123845</v>
      </c>
      <c r="CE30" s="159">
        <f t="shared" ca="1" si="57"/>
        <v>4838.6661188802136</v>
      </c>
      <c r="CF30" s="159">
        <f t="shared" ca="1" si="57"/>
        <v>5014.7856667251626</v>
      </c>
      <c r="CK30" s="159">
        <f t="shared" ref="CK30:CP30" ca="1" si="58">IF(CK$10="","",SUM(CK25:CK29))</f>
        <v>48811.328832820684</v>
      </c>
      <c r="CL30" s="159">
        <f t="shared" ca="1" si="58"/>
        <v>55620.101587356257</v>
      </c>
      <c r="CM30" s="159">
        <f t="shared" ca="1" si="58"/>
        <v>52180.298443466076</v>
      </c>
      <c r="CN30" s="159">
        <f t="shared" ca="1" si="58"/>
        <v>54299.325994008497</v>
      </c>
      <c r="CO30" s="159">
        <f t="shared" ca="1" si="58"/>
        <v>56500.647930672298</v>
      </c>
      <c r="CP30" s="159">
        <f t="shared" ca="1" si="58"/>
        <v>58803.153323996681</v>
      </c>
      <c r="CR30" s="159">
        <f t="shared" ref="CR30:DW30" ca="1" si="59">IF(CR$10="","",SUM(CR25:CR29))</f>
        <v>2862.0933719999998</v>
      </c>
      <c r="CS30" s="159">
        <f t="shared" ca="1" si="59"/>
        <v>1933.5731018909091</v>
      </c>
      <c r="CT30" s="159">
        <f t="shared" ca="1" si="59"/>
        <v>3635.0315917469088</v>
      </c>
      <c r="CU30" s="159">
        <f t="shared" ca="1" si="59"/>
        <v>2560.6811203397983</v>
      </c>
      <c r="CV30" s="159">
        <f t="shared" ca="1" si="59"/>
        <v>2884.178456189798</v>
      </c>
      <c r="CW30" s="159">
        <f t="shared" ca="1" si="59"/>
        <v>3109.3664157897983</v>
      </c>
      <c r="CX30" s="159">
        <f t="shared" ca="1" si="59"/>
        <v>5318.8175221564652</v>
      </c>
      <c r="CY30" s="159">
        <f t="shared" ca="1" si="59"/>
        <v>3424.666218656464</v>
      </c>
      <c r="CZ30" s="159">
        <f t="shared" ca="1" si="59"/>
        <v>3051.9323365564642</v>
      </c>
      <c r="DA30" s="159">
        <f t="shared" ca="1" si="59"/>
        <v>3470.3931090564656</v>
      </c>
      <c r="DB30" s="159">
        <f t="shared" ca="1" si="59"/>
        <v>3871.6270008406887</v>
      </c>
      <c r="DC30" s="159">
        <f t="shared" ca="1" si="59"/>
        <v>12688.968587596915</v>
      </c>
      <c r="DD30" s="159">
        <f t="shared" ca="1" si="59"/>
        <v>3619.0961356301259</v>
      </c>
      <c r="DE30" s="159">
        <f t="shared" ca="1" si="59"/>
        <v>3508.8238926307636</v>
      </c>
      <c r="DF30" s="159">
        <f t="shared" ca="1" si="59"/>
        <v>4511.4518187381582</v>
      </c>
      <c r="DG30" s="159">
        <f t="shared" ca="1" si="59"/>
        <v>3847.3964084687373</v>
      </c>
      <c r="DH30" s="159">
        <f t="shared" ca="1" si="59"/>
        <v>3677.83928469175</v>
      </c>
      <c r="DI30" s="159">
        <f t="shared" ca="1" si="59"/>
        <v>3733.4909845424877</v>
      </c>
      <c r="DJ30" s="159">
        <f t="shared" ca="1" si="59"/>
        <v>3892.7708058233943</v>
      </c>
      <c r="DK30" s="159">
        <f t="shared" ca="1" si="59"/>
        <v>3947.0506271043009</v>
      </c>
      <c r="DL30" s="159">
        <f t="shared" ca="1" si="59"/>
        <v>4001.2453269550383</v>
      </c>
      <c r="DM30" s="159">
        <f t="shared" ca="1" si="59"/>
        <v>4062.9742886820304</v>
      </c>
      <c r="DN30" s="159">
        <f t="shared" ca="1" si="59"/>
        <v>4113.0899361160446</v>
      </c>
      <c r="DO30" s="159">
        <f t="shared" ca="1" si="59"/>
        <v>12704.872077973418</v>
      </c>
      <c r="DP30" s="159">
        <f t="shared" ca="1" si="59"/>
        <v>3633.4787009952024</v>
      </c>
      <c r="DQ30" s="159">
        <f t="shared" ca="1" si="59"/>
        <v>3489.4491492753482</v>
      </c>
      <c r="DR30" s="159">
        <f t="shared" ca="1" si="59"/>
        <v>4446.3708406000151</v>
      </c>
      <c r="DS30" s="159">
        <f t="shared" ca="1" si="59"/>
        <v>3726.7467797622239</v>
      </c>
      <c r="DT30" s="159">
        <f t="shared" ca="1" si="59"/>
        <v>3505.4603593133947</v>
      </c>
      <c r="DU30" s="159">
        <f t="shared" ca="1" si="59"/>
        <v>3508.9144196384304</v>
      </c>
      <c r="DV30" s="159">
        <f t="shared" ca="1" si="59"/>
        <v>3510.9506719171191</v>
      </c>
      <c r="DW30" s="159">
        <f t="shared" ca="1" si="59"/>
        <v>3512.9869241958081</v>
      </c>
      <c r="DX30" s="159">
        <f t="shared" ref="DX30:FC30" ca="1" si="60">IF(DX$10="","",SUM(DX25:DX29))</f>
        <v>3514.9839845208439</v>
      </c>
      <c r="DY30" s="159">
        <f t="shared" ca="1" si="60"/>
        <v>3529.4868220765979</v>
      </c>
      <c r="DZ30" s="159">
        <f t="shared" ca="1" si="60"/>
        <v>3531.5008366209963</v>
      </c>
      <c r="EA30" s="159">
        <f t="shared" ca="1" si="60"/>
        <v>12269.968954550095</v>
      </c>
      <c r="EB30" s="159">
        <f t="shared" ca="1" si="60"/>
        <v>3803.5817300355425</v>
      </c>
      <c r="EC30" s="159">
        <f t="shared" ca="1" si="60"/>
        <v>3659.2406501491787</v>
      </c>
      <c r="ED30" s="159">
        <f t="shared" ca="1" si="60"/>
        <v>4617.8029565739498</v>
      </c>
      <c r="EE30" s="159">
        <f t="shared" ca="1" si="60"/>
        <v>3896.3567052815042</v>
      </c>
      <c r="EF30" s="159">
        <f t="shared" ca="1" si="60"/>
        <v>3675.2829509566777</v>
      </c>
      <c r="EG30" s="159">
        <f t="shared" ca="1" si="60"/>
        <v>3678.420548566633</v>
      </c>
      <c r="EH30" s="159">
        <f t="shared" ca="1" si="60"/>
        <v>3680.1425536618344</v>
      </c>
      <c r="EI30" s="159">
        <f t="shared" ca="1" si="60"/>
        <v>3681.8645587570354</v>
      </c>
      <c r="EJ30" s="159">
        <f t="shared" ca="1" si="60"/>
        <v>3683.5451563669908</v>
      </c>
      <c r="EK30" s="159">
        <f t="shared" ca="1" si="60"/>
        <v>3698.5896952817575</v>
      </c>
      <c r="EL30" s="159">
        <f t="shared" ca="1" si="60"/>
        <v>3700.2793718761809</v>
      </c>
      <c r="EM30" s="159">
        <f t="shared" ca="1" si="60"/>
        <v>12524.21911650121</v>
      </c>
      <c r="EN30" s="159">
        <f t="shared" ca="1" si="60"/>
        <v>3978.2583393653517</v>
      </c>
      <c r="EO30" s="159">
        <f t="shared" ca="1" si="60"/>
        <v>3834.0072421074569</v>
      </c>
      <c r="EP30" s="159">
        <f t="shared" ca="1" si="60"/>
        <v>4794.6315077918725</v>
      </c>
      <c r="EQ30" s="159">
        <f t="shared" ca="1" si="60"/>
        <v>4071.71148621467</v>
      </c>
      <c r="ER30" s="159">
        <f t="shared" ca="1" si="60"/>
        <v>3851.2401343325373</v>
      </c>
      <c r="ES30" s="159">
        <f t="shared" ca="1" si="60"/>
        <v>3854.4730581620497</v>
      </c>
      <c r="ET30" s="159">
        <f t="shared" ca="1" si="60"/>
        <v>3856.2927311410153</v>
      </c>
      <c r="EU30" s="159">
        <f t="shared" ca="1" si="60"/>
        <v>3858.112404119981</v>
      </c>
      <c r="EV30" s="159">
        <f t="shared" ca="1" si="60"/>
        <v>3859.888327949493</v>
      </c>
      <c r="EW30" s="159">
        <f t="shared" ca="1" si="60"/>
        <v>3875.9024403841645</v>
      </c>
      <c r="EX30" s="159">
        <f t="shared" ca="1" si="60"/>
        <v>3877.6879706439104</v>
      </c>
      <c r="EY30" s="159">
        <f t="shared" ca="1" si="60"/>
        <v>12788.442288459793</v>
      </c>
      <c r="EZ30" s="159">
        <f t="shared" ca="1" si="60"/>
        <v>4161.8247416892164</v>
      </c>
      <c r="FA30" s="159">
        <f t="shared" ca="1" si="60"/>
        <v>4017.6688049026175</v>
      </c>
      <c r="FB30" s="159">
        <f t="shared" ca="1" si="60"/>
        <v>4980.2148738581327</v>
      </c>
      <c r="FC30" s="159">
        <f t="shared" ca="1" si="60"/>
        <v>4256.0148796002677</v>
      </c>
      <c r="FD30" s="159">
        <f t="shared" ref="FD30:FK30" ca="1" si="61">IF(FD$10="","",SUM(FD25:FD29))</f>
        <v>4036.163540273948</v>
      </c>
      <c r="FE30" s="159">
        <f t="shared" ca="1" si="61"/>
        <v>4039.4972815689503</v>
      </c>
      <c r="FF30" s="159">
        <f t="shared" ca="1" si="61"/>
        <v>4041.4202470382193</v>
      </c>
      <c r="FG30" s="159">
        <f t="shared" ca="1" si="61"/>
        <v>4043.3432125074883</v>
      </c>
      <c r="FH30" s="159">
        <f t="shared" ca="1" si="61"/>
        <v>4045.2199538024902</v>
      </c>
      <c r="FI30" s="159">
        <f t="shared" ca="1" si="61"/>
        <v>4062.3311008625424</v>
      </c>
      <c r="FJ30" s="159">
        <f t="shared" ca="1" si="61"/>
        <v>4064.2180658604643</v>
      </c>
      <c r="FK30" s="159">
        <f t="shared" ca="1" si="61"/>
        <v>13055.236622032344</v>
      </c>
    </row>
    <row r="31" spans="3:167" ht="15" customHeight="1">
      <c r="C31" s="164"/>
    </row>
    <row r="32" spans="3:167" ht="15" customHeight="1">
      <c r="C32" s="164" t="s">
        <v>171</v>
      </c>
      <c r="F32" s="158">
        <f t="shared" ref="F32:K32" ca="1" si="62">IF(F$10="","",SUM(F17,F23,F30))</f>
        <v>88632.600285622873</v>
      </c>
      <c r="G32" s="158">
        <f t="shared" ca="1" si="62"/>
        <v>111473.60871938599</v>
      </c>
      <c r="H32" s="158">
        <f t="shared" ca="1" si="62"/>
        <v>124282.17193640821</v>
      </c>
      <c r="I32" s="158">
        <f t="shared" ca="1" si="62"/>
        <v>130828.87031256448</v>
      </c>
      <c r="J32" s="158">
        <f t="shared" ca="1" si="62"/>
        <v>137674.69594300358</v>
      </c>
      <c r="K32" s="158">
        <f t="shared" ca="1" si="62"/>
        <v>144931.96806889892</v>
      </c>
      <c r="M32" s="158">
        <f t="shared" ref="M32:AR32" ca="1" si="63">IF(M$10="","",SUM(M17,M23,M30))</f>
        <v>6264.3386533333332</v>
      </c>
      <c r="N32" s="158">
        <f t="shared" ca="1" si="63"/>
        <v>5732.082946515151</v>
      </c>
      <c r="O32" s="158">
        <f t="shared" ca="1" si="63"/>
        <v>6903.8792950151519</v>
      </c>
      <c r="P32" s="158">
        <f t="shared" ca="1" si="63"/>
        <v>6644.8193294595958</v>
      </c>
      <c r="Q32" s="158">
        <f t="shared" ca="1" si="63"/>
        <v>6982.1935116775976</v>
      </c>
      <c r="R32" s="158">
        <f t="shared" ca="1" si="63"/>
        <v>7388.2916597415951</v>
      </c>
      <c r="S32" s="158">
        <f t="shared" ca="1" si="63"/>
        <v>9304.6970398762624</v>
      </c>
      <c r="T32" s="158">
        <f t="shared" ca="1" si="63"/>
        <v>7592.0831657095932</v>
      </c>
      <c r="U32" s="158">
        <f t="shared" ca="1" si="63"/>
        <v>7442.5549756229284</v>
      </c>
      <c r="V32" s="158">
        <f t="shared" ca="1" si="63"/>
        <v>7474.7824457095958</v>
      </c>
      <c r="W32" s="158">
        <f t="shared" ca="1" si="63"/>
        <v>8229.6435475585931</v>
      </c>
      <c r="X32" s="158">
        <f t="shared" ca="1" si="63"/>
        <v>8673.2337154034885</v>
      </c>
      <c r="Y32" s="158">
        <f t="shared" ca="1" si="63"/>
        <v>8099.7082459395197</v>
      </c>
      <c r="Z32" s="158">
        <f t="shared" ca="1" si="63"/>
        <v>8159.8938558375357</v>
      </c>
      <c r="AA32" s="158">
        <f t="shared" ca="1" si="63"/>
        <v>8377.7251822208436</v>
      </c>
      <c r="AB32" s="158">
        <f t="shared" ca="1" si="63"/>
        <v>8480.0520743175584</v>
      </c>
      <c r="AC32" s="158">
        <f t="shared" ca="1" si="63"/>
        <v>8336.6310968143334</v>
      </c>
      <c r="AD32" s="158">
        <f t="shared" ca="1" si="63"/>
        <v>8392.4869390459698</v>
      </c>
      <c r="AE32" s="158">
        <f t="shared" ca="1" si="63"/>
        <v>10101.424321638631</v>
      </c>
      <c r="AF32" s="158">
        <f t="shared" ca="1" si="63"/>
        <v>10157.358661064623</v>
      </c>
      <c r="AG32" s="158">
        <f t="shared" ca="1" si="63"/>
        <v>10213.214503296262</v>
      </c>
      <c r="AH32" s="158">
        <f t="shared" ca="1" si="63"/>
        <v>10275.481184284852</v>
      </c>
      <c r="AI32" s="158">
        <f t="shared" ca="1" si="63"/>
        <v>10327.574000139986</v>
      </c>
      <c r="AJ32" s="158">
        <f t="shared" ca="1" si="63"/>
        <v>10552.058654785878</v>
      </c>
      <c r="AK32" s="158">
        <f t="shared" ca="1" si="63"/>
        <v>10243.76673762079</v>
      </c>
      <c r="AL32" s="158">
        <f t="shared" ca="1" si="63"/>
        <v>10272.178966017545</v>
      </c>
      <c r="AM32" s="158">
        <f t="shared" ca="1" si="63"/>
        <v>10445.926396056697</v>
      </c>
      <c r="AN32" s="158">
        <f t="shared" ca="1" si="63"/>
        <v>10495.563947639203</v>
      </c>
      <c r="AO32" s="158">
        <f t="shared" ca="1" si="63"/>
        <v>10302.724913546306</v>
      </c>
      <c r="AP32" s="158">
        <f t="shared" ca="1" si="63"/>
        <v>10308.736788849339</v>
      </c>
      <c r="AQ32" s="158">
        <f t="shared" ca="1" si="63"/>
        <v>10314.78785610603</v>
      </c>
      <c r="AR32" s="158">
        <f t="shared" ca="1" si="63"/>
        <v>10320.838923362717</v>
      </c>
      <c r="AS32" s="158">
        <f t="shared" ref="AS32:BX32" ca="1" si="64">IF(AS$10="","",SUM(AS17,AS23,AS30))</f>
        <v>10326.850798665753</v>
      </c>
      <c r="AT32" s="158">
        <f t="shared" ca="1" si="64"/>
        <v>10343.821702894051</v>
      </c>
      <c r="AU32" s="158">
        <f t="shared" ca="1" si="64"/>
        <v>10349.848193903432</v>
      </c>
      <c r="AV32" s="158">
        <f t="shared" ca="1" si="64"/>
        <v>10557.126711746341</v>
      </c>
      <c r="AW32" s="158">
        <f t="shared" ca="1" si="64"/>
        <v>10799.511615780595</v>
      </c>
      <c r="AX32" s="158">
        <f t="shared" ca="1" si="64"/>
        <v>10826.790535229302</v>
      </c>
      <c r="AY32" s="158">
        <f t="shared" ca="1" si="64"/>
        <v>10999.963574991027</v>
      </c>
      <c r="AZ32" s="158">
        <f t="shared" ca="1" si="64"/>
        <v>11046.100619478402</v>
      </c>
      <c r="BA32" s="158">
        <f t="shared" ca="1" si="64"/>
        <v>10851.47960664421</v>
      </c>
      <c r="BB32" s="158">
        <f t="shared" ca="1" si="64"/>
        <v>10855.228986964275</v>
      </c>
      <c r="BC32" s="158">
        <f t="shared" ca="1" si="64"/>
        <v>10859.019774769589</v>
      </c>
      <c r="BD32" s="158">
        <f t="shared" ca="1" si="64"/>
        <v>10862.810562574901</v>
      </c>
      <c r="BE32" s="158">
        <f t="shared" ca="1" si="64"/>
        <v>10866.559942894968</v>
      </c>
      <c r="BF32" s="158">
        <f t="shared" ca="1" si="64"/>
        <v>10882.025732416285</v>
      </c>
      <c r="BG32" s="158">
        <f t="shared" ca="1" si="64"/>
        <v>10885.782939447101</v>
      </c>
      <c r="BH32" s="158">
        <f t="shared" ca="1" si="64"/>
        <v>11093.596421373803</v>
      </c>
      <c r="BI32" s="158">
        <f t="shared" ca="1" si="64"/>
        <v>11366.96478674858</v>
      </c>
      <c r="BJ32" s="158">
        <f t="shared" ca="1" si="64"/>
        <v>11395.558290308425</v>
      </c>
      <c r="BK32" s="158">
        <f t="shared" ca="1" si="64"/>
        <v>11570.565738761419</v>
      </c>
      <c r="BL32" s="158">
        <f t="shared" ca="1" si="64"/>
        <v>11615.543518020091</v>
      </c>
      <c r="BM32" s="158">
        <f t="shared" ca="1" si="64"/>
        <v>11421.525192277119</v>
      </c>
      <c r="BN32" s="158">
        <f t="shared" ca="1" si="64"/>
        <v>11425.413330414931</v>
      </c>
      <c r="BO32" s="158">
        <f t="shared" ca="1" si="64"/>
        <v>11429.345217702197</v>
      </c>
      <c r="BP32" s="158">
        <f t="shared" ca="1" si="64"/>
        <v>11433.277104989462</v>
      </c>
      <c r="BQ32" s="158">
        <f t="shared" ca="1" si="64"/>
        <v>11437.165243127276</v>
      </c>
      <c r="BR32" s="158">
        <f t="shared" ca="1" si="64"/>
        <v>11453.542780797132</v>
      </c>
      <c r="BS32" s="158">
        <f t="shared" ca="1" si="64"/>
        <v>11457.439200340319</v>
      </c>
      <c r="BT32" s="158">
        <f t="shared" ca="1" si="64"/>
        <v>11668.355539516609</v>
      </c>
      <c r="BU32" s="158">
        <f t="shared" ca="1" si="64"/>
        <v>11968.579679420389</v>
      </c>
      <c r="BV32" s="158">
        <f t="shared" ca="1" si="64"/>
        <v>11998.552759339709</v>
      </c>
      <c r="BW32" s="158">
        <f t="shared" ca="1" si="64"/>
        <v>12175.275319918394</v>
      </c>
      <c r="BX32" s="158">
        <f t="shared" ca="1" si="64"/>
        <v>12219.268288516614</v>
      </c>
      <c r="BY32" s="158">
        <f t="shared" ref="BY32:CF32" ca="1" si="65">IF(BY$10="","",SUM(BY17,BY23,BY30))</f>
        <v>12025.872011319514</v>
      </c>
      <c r="BZ32" s="158">
        <f t="shared" ca="1" si="65"/>
        <v>12029.905155874843</v>
      </c>
      <c r="CA32" s="158">
        <f t="shared" ca="1" si="65"/>
        <v>12033.984524604437</v>
      </c>
      <c r="CB32" s="158">
        <f t="shared" ca="1" si="65"/>
        <v>12038.063893334032</v>
      </c>
      <c r="CC32" s="158">
        <f t="shared" ca="1" si="65"/>
        <v>12042.097037889358</v>
      </c>
      <c r="CD32" s="158">
        <f t="shared" ca="1" si="65"/>
        <v>12059.499637720413</v>
      </c>
      <c r="CE32" s="158">
        <f t="shared" ca="1" si="65"/>
        <v>12063.541595812741</v>
      </c>
      <c r="CF32" s="158">
        <f t="shared" ca="1" si="65"/>
        <v>12277.328165148479</v>
      </c>
      <c r="CK32" s="158">
        <f t="shared" ref="CK32:CP32" ca="1" si="66">IF(CK$10="","",SUM(CK17,CK23,CK30))</f>
        <v>82134.13531429047</v>
      </c>
      <c r="CL32" s="158">
        <f t="shared" ca="1" si="66"/>
        <v>107431.80178349625</v>
      </c>
      <c r="CM32" s="158">
        <f t="shared" ca="1" si="66"/>
        <v>118814.59461738323</v>
      </c>
      <c r="CN32" s="158">
        <f t="shared" ca="1" si="66"/>
        <v>125576.14545365889</v>
      </c>
      <c r="CO32" s="158">
        <f t="shared" ca="1" si="66"/>
        <v>132089.58914539011</v>
      </c>
      <c r="CP32" s="158">
        <f t="shared" ca="1" si="66"/>
        <v>138959.92608773097</v>
      </c>
      <c r="CR32" s="158">
        <f t="shared" ref="CR32:DW32" ca="1" si="67">IF(CR$10="","",SUM(CR17,CR23,CR30))</f>
        <v>4777.9342147611742</v>
      </c>
      <c r="CS32" s="158">
        <f t="shared" ca="1" si="67"/>
        <v>4210.000082626857</v>
      </c>
      <c r="CT32" s="158">
        <f t="shared" ca="1" si="67"/>
        <v>7682.7394527900342</v>
      </c>
      <c r="CU32" s="158">
        <f t="shared" ca="1" si="67"/>
        <v>5105.5638763381212</v>
      </c>
      <c r="CV32" s="158">
        <f t="shared" ca="1" si="67"/>
        <v>5391.6308736361407</v>
      </c>
      <c r="CW32" s="158">
        <f t="shared" ca="1" si="67"/>
        <v>5541.9036100446638</v>
      </c>
      <c r="CX32" s="158">
        <f t="shared" ca="1" si="67"/>
        <v>7770.7924251961704</v>
      </c>
      <c r="CY32" s="158">
        <f t="shared" ca="1" si="67"/>
        <v>5996.9587214076837</v>
      </c>
      <c r="CZ32" s="158">
        <f t="shared" ca="1" si="67"/>
        <v>5681.9821394333849</v>
      </c>
      <c r="DA32" s="158">
        <f t="shared" ca="1" si="67"/>
        <v>6171.8370767290853</v>
      </c>
      <c r="DB32" s="158">
        <f t="shared" ca="1" si="67"/>
        <v>6457.6200473989302</v>
      </c>
      <c r="DC32" s="158">
        <f t="shared" ca="1" si="67"/>
        <v>17345.172793928221</v>
      </c>
      <c r="DD32" s="158">
        <f t="shared" ca="1" si="67"/>
        <v>6526.2991880416985</v>
      </c>
      <c r="DE32" s="158">
        <f t="shared" ca="1" si="67"/>
        <v>6466.170647758202</v>
      </c>
      <c r="DF32" s="158">
        <f t="shared" ca="1" si="67"/>
        <v>12123.33391606745</v>
      </c>
      <c r="DG32" s="158">
        <f t="shared" ca="1" si="67"/>
        <v>6829.8105952028372</v>
      </c>
      <c r="DH32" s="158">
        <f t="shared" ca="1" si="67"/>
        <v>6639.0371872291807</v>
      </c>
      <c r="DI32" s="158">
        <f t="shared" ca="1" si="67"/>
        <v>6695.9726028832492</v>
      </c>
      <c r="DJ32" s="158">
        <f t="shared" ca="1" si="67"/>
        <v>8291.9061264674874</v>
      </c>
      <c r="DK32" s="158">
        <f t="shared" ca="1" si="67"/>
        <v>8407.903040051724</v>
      </c>
      <c r="DL32" s="158">
        <f t="shared" ca="1" si="67"/>
        <v>8463.3814557057922</v>
      </c>
      <c r="DM32" s="158">
        <f t="shared" ca="1" si="67"/>
        <v>8526.3941332361137</v>
      </c>
      <c r="DN32" s="158">
        <f t="shared" ca="1" si="67"/>
        <v>8577.7934964734595</v>
      </c>
      <c r="DO32" s="158">
        <f t="shared" ca="1" si="67"/>
        <v>19883.79939437905</v>
      </c>
      <c r="DP32" s="158">
        <f t="shared" ca="1" si="67"/>
        <v>8379.7409268143274</v>
      </c>
      <c r="DQ32" s="158">
        <f t="shared" ca="1" si="67"/>
        <v>8269.9784986906343</v>
      </c>
      <c r="DR32" s="158">
        <f t="shared" ca="1" si="67"/>
        <v>15264.466636651025</v>
      </c>
      <c r="DS32" s="158">
        <f t="shared" ca="1" si="67"/>
        <v>8531.6181616699505</v>
      </c>
      <c r="DT32" s="158">
        <f t="shared" ca="1" si="67"/>
        <v>8288.7527574673404</v>
      </c>
      <c r="DU32" s="158">
        <f t="shared" ca="1" si="67"/>
        <v>8293.1278340385979</v>
      </c>
      <c r="DV32" s="158">
        <f t="shared" ca="1" si="67"/>
        <v>8296.0851025635038</v>
      </c>
      <c r="DW32" s="158">
        <f t="shared" ca="1" si="67"/>
        <v>8299.0423710884133</v>
      </c>
      <c r="DX32" s="158">
        <f t="shared" ref="DX32:FC32" ca="1" si="68">IF(DX$10="","",SUM(DX17,DX23,DX30))</f>
        <v>8301.9604476596687</v>
      </c>
      <c r="DY32" s="158">
        <f t="shared" ca="1" si="68"/>
        <v>8317.3843014616432</v>
      </c>
      <c r="DZ32" s="158">
        <f t="shared" ca="1" si="68"/>
        <v>8320.319332252262</v>
      </c>
      <c r="EA32" s="158">
        <f t="shared" ca="1" si="68"/>
        <v>20252.118247025875</v>
      </c>
      <c r="EB32" s="158">
        <f t="shared" ca="1" si="68"/>
        <v>8835.869530133421</v>
      </c>
      <c r="EC32" s="158">
        <f t="shared" ca="1" si="68"/>
        <v>8709.1108712704663</v>
      </c>
      <c r="ED32" s="158">
        <f t="shared" ca="1" si="68"/>
        <v>16926.410823697919</v>
      </c>
      <c r="EE32" s="158">
        <f t="shared" ca="1" si="68"/>
        <v>8969.7091043177752</v>
      </c>
      <c r="EF32" s="158">
        <f t="shared" ca="1" si="68"/>
        <v>8726.6264389504431</v>
      </c>
      <c r="EG32" s="158">
        <f t="shared" ca="1" si="68"/>
        <v>8730.2551255178914</v>
      </c>
      <c r="EH32" s="158">
        <f t="shared" ca="1" si="68"/>
        <v>8732.4682195705846</v>
      </c>
      <c r="EI32" s="158">
        <f t="shared" ca="1" si="68"/>
        <v>8734.6813136232777</v>
      </c>
      <c r="EJ32" s="158">
        <f t="shared" ca="1" si="68"/>
        <v>8736.8530001907257</v>
      </c>
      <c r="EK32" s="158">
        <f t="shared" ca="1" si="68"/>
        <v>8752.3886280629849</v>
      </c>
      <c r="EL32" s="158">
        <f t="shared" ca="1" si="68"/>
        <v>8754.5693936149</v>
      </c>
      <c r="EM32" s="158">
        <f t="shared" ca="1" si="68"/>
        <v>20967.203004708492</v>
      </c>
      <c r="EN32" s="158">
        <f t="shared" ca="1" si="68"/>
        <v>9288.7669533708595</v>
      </c>
      <c r="EO32" s="158">
        <f t="shared" ca="1" si="68"/>
        <v>9163.8002985889852</v>
      </c>
      <c r="EP32" s="158">
        <f t="shared" ca="1" si="68"/>
        <v>18130.934689478523</v>
      </c>
      <c r="EQ32" s="158">
        <f t="shared" ca="1" si="68"/>
        <v>9425.0423012730498</v>
      </c>
      <c r="ER32" s="158">
        <f t="shared" ca="1" si="68"/>
        <v>9182.5898286793417</v>
      </c>
      <c r="ES32" s="158">
        <f t="shared" ca="1" si="68"/>
        <v>9186.3416317972788</v>
      </c>
      <c r="ET32" s="158">
        <f t="shared" ca="1" si="68"/>
        <v>9188.6801840646694</v>
      </c>
      <c r="EU32" s="158">
        <f t="shared" ca="1" si="68"/>
        <v>9191.018736332062</v>
      </c>
      <c r="EV32" s="158">
        <f t="shared" ca="1" si="68"/>
        <v>9193.3135394499986</v>
      </c>
      <c r="EW32" s="158">
        <f t="shared" ca="1" si="68"/>
        <v>9209.8465311730943</v>
      </c>
      <c r="EX32" s="158">
        <f t="shared" ca="1" si="68"/>
        <v>9212.1509407212652</v>
      </c>
      <c r="EY32" s="158">
        <f t="shared" ca="1" si="68"/>
        <v>21717.103510460969</v>
      </c>
      <c r="EZ32" s="158">
        <f t="shared" ca="1" si="68"/>
        <v>9769.5239482710058</v>
      </c>
      <c r="FA32" s="158">
        <f t="shared" ca="1" si="68"/>
        <v>9646.4562600320987</v>
      </c>
      <c r="FB32" s="158">
        <f t="shared" ca="1" si="68"/>
        <v>19377.466319792122</v>
      </c>
      <c r="FC32" s="158">
        <f t="shared" ca="1" si="68"/>
        <v>9908.3994603522042</v>
      </c>
      <c r="FD32" s="158">
        <f t="shared" ref="FD32:FK32" ca="1" si="69">IF(FD$10="","",SUM(FD17,FD23,FD30))</f>
        <v>9666.5966838371132</v>
      </c>
      <c r="FE32" s="158">
        <f t="shared" ca="1" si="69"/>
        <v>9670.4789879433429</v>
      </c>
      <c r="FF32" s="158">
        <f t="shared" ca="1" si="69"/>
        <v>9672.9505162238383</v>
      </c>
      <c r="FG32" s="158">
        <f t="shared" ca="1" si="69"/>
        <v>9675.4220445043356</v>
      </c>
      <c r="FH32" s="158">
        <f t="shared" ca="1" si="69"/>
        <v>9677.8473486105649</v>
      </c>
      <c r="FI32" s="158">
        <f t="shared" ca="1" si="69"/>
        <v>9695.5070584818441</v>
      </c>
      <c r="FJ32" s="158">
        <f t="shared" ca="1" si="69"/>
        <v>9697.9425862909939</v>
      </c>
      <c r="FK32" s="158">
        <f t="shared" ca="1" si="69"/>
        <v>22501.33487339153</v>
      </c>
    </row>
    <row r="33" spans="3:167" ht="15" customHeight="1">
      <c r="C33" s="164"/>
    </row>
    <row r="34" spans="3:167" ht="15" customHeight="1">
      <c r="C34" s="162" t="s">
        <v>172</v>
      </c>
      <c r="D34" s="171"/>
      <c r="E34" s="171"/>
      <c r="F34" s="159">
        <f t="shared" ref="F34:K34" ca="1" si="70">IF(F$10="","",SUM(+F14,-F32))</f>
        <v>49002.517824377137</v>
      </c>
      <c r="G34" s="159">
        <f t="shared" ca="1" si="70"/>
        <v>105049.86697848421</v>
      </c>
      <c r="H34" s="159">
        <f t="shared" ca="1" si="70"/>
        <v>164261.40346564475</v>
      </c>
      <c r="I34" s="159">
        <f t="shared" ca="1" si="70"/>
        <v>173653.64491185645</v>
      </c>
      <c r="J34" s="159">
        <f t="shared" ca="1" si="70"/>
        <v>183644.12648292771</v>
      </c>
      <c r="K34" s="159">
        <f t="shared" ca="1" si="70"/>
        <v>194171.42252992376</v>
      </c>
      <c r="M34" s="159">
        <f t="shared" ref="M34:AR34" ca="1" si="71">IF(M$10="","",SUM(+M14,-M32))</f>
        <v>4212.4832766666668</v>
      </c>
      <c r="N34" s="159">
        <f t="shared" ca="1" si="71"/>
        <v>4767.3600034848478</v>
      </c>
      <c r="O34" s="159">
        <f t="shared" ca="1" si="71"/>
        <v>3658.9127349848486</v>
      </c>
      <c r="P34" s="159">
        <f t="shared" ca="1" si="71"/>
        <v>3922.8804905404004</v>
      </c>
      <c r="Q34" s="159">
        <f t="shared" ca="1" si="71"/>
        <v>3651.4314283224076</v>
      </c>
      <c r="R34" s="159">
        <f t="shared" ca="1" si="71"/>
        <v>4311.8815502584057</v>
      </c>
      <c r="S34" s="159">
        <f t="shared" ca="1" si="71"/>
        <v>5340.80481012374</v>
      </c>
      <c r="T34" s="159">
        <f t="shared" ca="1" si="71"/>
        <v>3883.0835342904102</v>
      </c>
      <c r="U34" s="159">
        <f t="shared" ca="1" si="71"/>
        <v>4032.6117243770605</v>
      </c>
      <c r="V34" s="159">
        <f t="shared" ca="1" si="71"/>
        <v>4851.9455342904075</v>
      </c>
      <c r="W34" s="159">
        <f t="shared" ca="1" si="71"/>
        <v>3406.3564524414069</v>
      </c>
      <c r="X34" s="159">
        <f t="shared" ca="1" si="71"/>
        <v>2962.7662845965115</v>
      </c>
      <c r="Y34" s="159">
        <f t="shared" ca="1" si="71"/>
        <v>4719.8089195595303</v>
      </c>
      <c r="Z34" s="159">
        <f t="shared" ca="1" si="71"/>
        <v>5331.6215372184342</v>
      </c>
      <c r="AA34" s="159">
        <f t="shared" ca="1" si="71"/>
        <v>6094.761225935561</v>
      </c>
      <c r="AB34" s="159">
        <f t="shared" ca="1" si="71"/>
        <v>7024.5655385921582</v>
      </c>
      <c r="AC34" s="159">
        <f t="shared" ca="1" si="71"/>
        <v>8201.7737798014023</v>
      </c>
      <c r="AD34" s="159">
        <f t="shared" ca="1" si="71"/>
        <v>9178.049142323076</v>
      </c>
      <c r="AE34" s="159">
        <f t="shared" ca="1" si="71"/>
        <v>8502.8990234364283</v>
      </c>
      <c r="AF34" s="159">
        <f t="shared" ca="1" si="71"/>
        <v>9480.7519477164496</v>
      </c>
      <c r="AG34" s="159">
        <f t="shared" ca="1" si="71"/>
        <v>10457.027310238122</v>
      </c>
      <c r="AH34" s="159">
        <f t="shared" ca="1" si="71"/>
        <v>11348.796404821069</v>
      </c>
      <c r="AI34" s="159">
        <f t="shared" ca="1" si="71"/>
        <v>12249.019453312441</v>
      </c>
      <c r="AJ34" s="159">
        <f t="shared" ca="1" si="71"/>
        <v>12460.792695529539</v>
      </c>
      <c r="AK34" s="159">
        <f t="shared" ca="1" si="71"/>
        <v>13511.236645129407</v>
      </c>
      <c r="AL34" s="159">
        <f t="shared" ca="1" si="71"/>
        <v>13531.814358798652</v>
      </c>
      <c r="AM34" s="159">
        <f t="shared" ca="1" si="71"/>
        <v>13412.30579318972</v>
      </c>
      <c r="AN34" s="159">
        <f t="shared" ca="1" si="71"/>
        <v>13415.157465249365</v>
      </c>
      <c r="AO34" s="159">
        <f t="shared" ca="1" si="71"/>
        <v>13662.235363772485</v>
      </c>
      <c r="AP34" s="159">
        <f t="shared" ca="1" si="71"/>
        <v>13708.712712111606</v>
      </c>
      <c r="AQ34" s="159">
        <f t="shared" ca="1" si="71"/>
        <v>13756.900509285135</v>
      </c>
      <c r="AR34" s="159">
        <f t="shared" ca="1" si="71"/>
        <v>13805.088306458667</v>
      </c>
      <c r="AS34" s="159">
        <f t="shared" ref="AS34:BX34" ca="1" si="72">IF(AS$10="","",SUM(+AS14,-AS32))</f>
        <v>13851.565654797781</v>
      </c>
      <c r="AT34" s="159">
        <f t="shared" ca="1" si="72"/>
        <v>13888.833614999703</v>
      </c>
      <c r="AU34" s="159">
        <f t="shared" ca="1" si="72"/>
        <v>13935.296347632469</v>
      </c>
      <c r="AV34" s="159">
        <f t="shared" ca="1" si="72"/>
        <v>13782.256694219783</v>
      </c>
      <c r="AW34" s="159">
        <f t="shared" ca="1" si="72"/>
        <v>14267.326322845538</v>
      </c>
      <c r="AX34" s="159">
        <f t="shared" ca="1" si="72"/>
        <v>14291.806759954045</v>
      </c>
      <c r="AY34" s="159">
        <f t="shared" ca="1" si="72"/>
        <v>14175.938722094943</v>
      </c>
      <c r="AZ34" s="159">
        <f t="shared" ca="1" si="72"/>
        <v>14185.258131061721</v>
      </c>
      <c r="BA34" s="159">
        <f t="shared" ca="1" si="72"/>
        <v>14437.184145798539</v>
      </c>
      <c r="BB34" s="159">
        <f t="shared" ca="1" si="72"/>
        <v>14488.891218932624</v>
      </c>
      <c r="BC34" s="159">
        <f t="shared" ca="1" si="72"/>
        <v>14542.405433029937</v>
      </c>
      <c r="BD34" s="159">
        <f t="shared" ca="1" si="72"/>
        <v>14595.919647127252</v>
      </c>
      <c r="BE34" s="159">
        <f t="shared" ca="1" si="72"/>
        <v>14647.626720261334</v>
      </c>
      <c r="BF34" s="159">
        <f t="shared" ca="1" si="72"/>
        <v>14689.465932642641</v>
      </c>
      <c r="BG34" s="159">
        <f t="shared" ca="1" si="72"/>
        <v>14741.165179065978</v>
      </c>
      <c r="BH34" s="159">
        <f t="shared" ca="1" si="72"/>
        <v>14590.656699041903</v>
      </c>
      <c r="BI34" s="159">
        <f t="shared" ca="1" si="72"/>
        <v>15085.554059158934</v>
      </c>
      <c r="BJ34" s="159">
        <f t="shared" ca="1" si="72"/>
        <v>15111.646992415343</v>
      </c>
      <c r="BK34" s="159">
        <f t="shared" ca="1" si="72"/>
        <v>14997.185241866053</v>
      </c>
      <c r="BL34" s="159">
        <f t="shared" ca="1" si="72"/>
        <v>15010.800073481932</v>
      </c>
      <c r="BM34" s="159">
        <f t="shared" ca="1" si="72"/>
        <v>15265.364097128606</v>
      </c>
      <c r="BN34" s="159">
        <f t="shared" ca="1" si="72"/>
        <v>15320.068569865349</v>
      </c>
      <c r="BO34" s="159">
        <f t="shared" ca="1" si="72"/>
        <v>15376.682380481783</v>
      </c>
      <c r="BP34" s="159">
        <f t="shared" ca="1" si="72"/>
        <v>15433.296191098219</v>
      </c>
      <c r="BQ34" s="159">
        <f t="shared" ca="1" si="72"/>
        <v>15488.000663834961</v>
      </c>
      <c r="BR34" s="159">
        <f t="shared" ca="1" si="72"/>
        <v>15532.168824068802</v>
      </c>
      <c r="BS34" s="159">
        <f t="shared" ca="1" si="72"/>
        <v>15586.86501540017</v>
      </c>
      <c r="BT34" s="159">
        <f t="shared" ca="1" si="72"/>
        <v>15436.494374127584</v>
      </c>
      <c r="BU34" s="159">
        <f t="shared" ca="1" si="72"/>
        <v>15947.654020160928</v>
      </c>
      <c r="BV34" s="159">
        <f t="shared" ca="1" si="72"/>
        <v>15975.461158075723</v>
      </c>
      <c r="BW34" s="159">
        <f t="shared" ca="1" si="72"/>
        <v>15862.709552956228</v>
      </c>
      <c r="BX34" s="159">
        <f t="shared" ca="1" si="72"/>
        <v>15880.623960608842</v>
      </c>
      <c r="BY34" s="159">
        <f t="shared" ref="BY34:CF34" ca="1" si="73">IF(BY$10="","",SUM(+BY14,-BY32))</f>
        <v>16137.991193265132</v>
      </c>
      <c r="BZ34" s="159">
        <f t="shared" ca="1" si="73"/>
        <v>16195.865424960637</v>
      </c>
      <c r="CA34" s="159">
        <f t="shared" ca="1" si="73"/>
        <v>16255.757011690241</v>
      </c>
      <c r="CB34" s="159">
        <f t="shared" ca="1" si="73"/>
        <v>16315.648598419835</v>
      </c>
      <c r="CC34" s="159">
        <f t="shared" ca="1" si="73"/>
        <v>16373.522830115344</v>
      </c>
      <c r="CD34" s="159">
        <f t="shared" ca="1" si="73"/>
        <v>16420.091185743477</v>
      </c>
      <c r="CE34" s="159">
        <f t="shared" ca="1" si="73"/>
        <v>16477.956603901985</v>
      </c>
      <c r="CF34" s="159">
        <f t="shared" ca="1" si="73"/>
        <v>16328.140990025437</v>
      </c>
      <c r="CK34" s="159">
        <f t="shared" ref="CK34:CP34" ca="1" si="74">IF(CK$10="","",SUM(+CK14,-CK32))</f>
        <v>45202.25481570953</v>
      </c>
      <c r="CL34" s="159">
        <f t="shared" ca="1" si="74"/>
        <v>33144.675723499065</v>
      </c>
      <c r="CM34" s="159">
        <f t="shared" ca="1" si="74"/>
        <v>41578.967327697377</v>
      </c>
      <c r="CN34" s="159">
        <f t="shared" ca="1" si="74"/>
        <v>42515.92323967538</v>
      </c>
      <c r="CO34" s="159">
        <f t="shared" ca="1" si="74"/>
        <v>44142.541352670436</v>
      </c>
      <c r="CP34" s="159">
        <f t="shared" ca="1" si="74"/>
        <v>45879.296807495761</v>
      </c>
      <c r="CR34" s="159">
        <f t="shared" ref="CR34:DW34" ca="1" si="75">IF(CR$10="","",SUM(+CR14,-CR32))</f>
        <v>3772.0657852388258</v>
      </c>
      <c r="CS34" s="159">
        <f t="shared" ca="1" si="75"/>
        <v>4339.999917373143</v>
      </c>
      <c r="CT34" s="159">
        <f t="shared" ca="1" si="75"/>
        <v>517.26054720996581</v>
      </c>
      <c r="CU34" s="159">
        <f t="shared" ca="1" si="75"/>
        <v>5371.2580536618789</v>
      </c>
      <c r="CV34" s="159">
        <f t="shared" ca="1" si="75"/>
        <v>5107.8120763638581</v>
      </c>
      <c r="CW34" s="159">
        <f t="shared" ca="1" si="75"/>
        <v>5020.8884199553368</v>
      </c>
      <c r="CX34" s="159">
        <f t="shared" ca="1" si="75"/>
        <v>2796.9073948038258</v>
      </c>
      <c r="CY34" s="159">
        <f t="shared" ca="1" si="75"/>
        <v>4636.6662185923215</v>
      </c>
      <c r="CZ34" s="159">
        <f t="shared" ca="1" si="75"/>
        <v>6018.191070566616</v>
      </c>
      <c r="DA34" s="159">
        <f t="shared" ca="1" si="75"/>
        <v>8473.6647732709171</v>
      </c>
      <c r="DB34" s="159">
        <f t="shared" ca="1" si="75"/>
        <v>5017.5466526010732</v>
      </c>
      <c r="DC34" s="159">
        <f t="shared" ca="1" si="75"/>
        <v>-5870.0060939282321</v>
      </c>
      <c r="DD34" s="159">
        <f t="shared" ca="1" si="75"/>
        <v>2023.7008119583015</v>
      </c>
      <c r="DE34" s="159">
        <f t="shared" ca="1" si="75"/>
        <v>2083.829352241798</v>
      </c>
      <c r="DF34" s="159">
        <f t="shared" ca="1" si="75"/>
        <v>-3323.3339160674495</v>
      </c>
      <c r="DG34" s="159">
        <f t="shared" ca="1" si="75"/>
        <v>4882.3985697976977</v>
      </c>
      <c r="DH34" s="159">
        <f t="shared" ca="1" si="75"/>
        <v>5327.2192755058868</v>
      </c>
      <c r="DI34" s="159">
        <f t="shared" ca="1" si="75"/>
        <v>5529.2993344444612</v>
      </c>
      <c r="DJ34" s="159">
        <f t="shared" ca="1" si="75"/>
        <v>4190.7252265001607</v>
      </c>
      <c r="DK34" s="159">
        <f t="shared" ca="1" si="75"/>
        <v>4333.7437875085689</v>
      </c>
      <c r="DL34" s="159">
        <f t="shared" ca="1" si="75"/>
        <v>4535.6247874944402</v>
      </c>
      <c r="DM34" s="159">
        <f t="shared" ca="1" si="75"/>
        <v>4731.6275845567598</v>
      </c>
      <c r="DN34" s="159">
        <f t="shared" ca="1" si="75"/>
        <v>4939.2436959120569</v>
      </c>
      <c r="DO34" s="159">
        <f t="shared" ca="1" si="75"/>
        <v>-6109.4027863535957</v>
      </c>
      <c r="DP34" s="159">
        <f t="shared" ca="1" si="75"/>
        <v>170.25907318567261</v>
      </c>
      <c r="DQ34" s="159">
        <f t="shared" ca="1" si="75"/>
        <v>280.0215013093657</v>
      </c>
      <c r="DR34" s="159">
        <f t="shared" ca="1" si="75"/>
        <v>-4037.0960678274951</v>
      </c>
      <c r="DS34" s="159">
        <f t="shared" ca="1" si="75"/>
        <v>5932.2518032580101</v>
      </c>
      <c r="DT34" s="159">
        <f t="shared" ca="1" si="75"/>
        <v>6224.1071495266242</v>
      </c>
      <c r="DU34" s="159">
        <f t="shared" ca="1" si="75"/>
        <v>6273.9709373855858</v>
      </c>
      <c r="DV34" s="159">
        <f t="shared" ca="1" si="75"/>
        <v>6323.5028925028291</v>
      </c>
      <c r="DW34" s="159">
        <f t="shared" ca="1" si="75"/>
        <v>6374.7844884081424</v>
      </c>
      <c r="DX34" s="159">
        <f t="shared" ref="DX34:FC34" ca="1" si="76">IF(DX$10="","",SUM(+DX14,-DX32))</f>
        <v>6424.3556354790398</v>
      </c>
      <c r="DY34" s="159">
        <f t="shared" ca="1" si="76"/>
        <v>6463.1706461072845</v>
      </c>
      <c r="DZ34" s="159">
        <f t="shared" ca="1" si="76"/>
        <v>6514.4744797468866</v>
      </c>
      <c r="EA34" s="159">
        <f t="shared" ca="1" si="76"/>
        <v>-5364.8352113845776</v>
      </c>
      <c r="EB34" s="159">
        <f t="shared" ca="1" si="76"/>
        <v>-285.86953013342099</v>
      </c>
      <c r="EC34" s="159">
        <f t="shared" ca="1" si="76"/>
        <v>-159.1108712704663</v>
      </c>
      <c r="ED34" s="159">
        <f t="shared" ca="1" si="76"/>
        <v>-5517.3980207449767</v>
      </c>
      <c r="EE34" s="159">
        <f t="shared" ca="1" si="76"/>
        <v>6317.4881198581497</v>
      </c>
      <c r="EF34" s="159">
        <f t="shared" ca="1" si="76"/>
        <v>6612.3301417826933</v>
      </c>
      <c r="EG34" s="159">
        <f t="shared" ca="1" si="76"/>
        <v>6666.00645711787</v>
      </c>
      <c r="EH34" s="159">
        <f t="shared" ca="1" si="76"/>
        <v>6719.2498165193283</v>
      </c>
      <c r="EI34" s="159">
        <f t="shared" ca="1" si="76"/>
        <v>6774.341724369262</v>
      </c>
      <c r="EJ34" s="159">
        <f t="shared" ca="1" si="76"/>
        <v>6827.6264912559654</v>
      </c>
      <c r="EK34" s="159">
        <f t="shared" ca="1" si="76"/>
        <v>6869.3958652863312</v>
      </c>
      <c r="EL34" s="159">
        <f t="shared" ca="1" si="76"/>
        <v>6924.5201016370429</v>
      </c>
      <c r="EM34" s="159">
        <f t="shared" ca="1" si="76"/>
        <v>-5232.6570560023993</v>
      </c>
      <c r="EN34" s="159">
        <f t="shared" ca="1" si="76"/>
        <v>-738.76695337085948</v>
      </c>
      <c r="EO34" s="159">
        <f t="shared" ca="1" si="76"/>
        <v>-613.80029858898524</v>
      </c>
      <c r="EP34" s="159">
        <f t="shared" ca="1" si="76"/>
        <v>-6529.3811183484049</v>
      </c>
      <c r="EQ34" s="159">
        <f t="shared" ca="1" si="76"/>
        <v>6732.6565707733262</v>
      </c>
      <c r="ER34" s="159">
        <f t="shared" ca="1" si="76"/>
        <v>7029.7954801832857</v>
      </c>
      <c r="ES34" s="159">
        <f t="shared" ca="1" si="76"/>
        <v>7086.5893749690531</v>
      </c>
      <c r="ET34" s="159">
        <f t="shared" ca="1" si="76"/>
        <v>7142.8434335762122</v>
      </c>
      <c r="EU34" s="159">
        <f t="shared" ca="1" si="76"/>
        <v>7201.0505792125223</v>
      </c>
      <c r="EV34" s="159">
        <f t="shared" ca="1" si="76"/>
        <v>7257.3483869691408</v>
      </c>
      <c r="EW34" s="159">
        <f t="shared" ca="1" si="76"/>
        <v>7301.361093149746</v>
      </c>
      <c r="EX34" s="159">
        <f t="shared" ca="1" si="76"/>
        <v>7359.6023815052758</v>
      </c>
      <c r="EY34" s="159">
        <f t="shared" ca="1" si="76"/>
        <v>-5086.7575773598728</v>
      </c>
      <c r="EZ34" s="159">
        <f t="shared" ca="1" si="76"/>
        <v>-1219.5239482710058</v>
      </c>
      <c r="FA34" s="159">
        <f t="shared" ca="1" si="76"/>
        <v>-1096.4562600320987</v>
      </c>
      <c r="FB34" s="159">
        <f t="shared" ca="1" si="76"/>
        <v>-7571.8195343941952</v>
      </c>
      <c r="FC34" s="159">
        <f t="shared" ca="1" si="76"/>
        <v>7169.6946491578456</v>
      </c>
      <c r="FD34" s="159">
        <f t="shared" ref="FD34:FK34" ca="1" si="77">IF(FD$10="","",SUM(+FD14,-FD32))</f>
        <v>7469.2776435070482</v>
      </c>
      <c r="FE34" s="159">
        <f t="shared" ca="1" si="77"/>
        <v>7529.3662948600122</v>
      </c>
      <c r="FF34" s="159">
        <f t="shared" ca="1" si="77"/>
        <v>7588.8021428303473</v>
      </c>
      <c r="FG34" s="159">
        <f t="shared" ca="1" si="77"/>
        <v>7650.3015700090436</v>
      </c>
      <c r="FH34" s="159">
        <f t="shared" ca="1" si="77"/>
        <v>7709.7836421536449</v>
      </c>
      <c r="FI34" s="159">
        <f t="shared" ca="1" si="77"/>
        <v>7756.0948877415631</v>
      </c>
      <c r="FJ34" s="159">
        <f t="shared" ca="1" si="77"/>
        <v>7817.6303153916069</v>
      </c>
      <c r="FK34" s="159">
        <f t="shared" ca="1" si="77"/>
        <v>-4923.8545954580986</v>
      </c>
    </row>
    <row r="35" spans="3:167" ht="15" customHeight="1">
      <c r="C35" s="164"/>
    </row>
    <row r="36" spans="3:167" ht="15" customHeight="1">
      <c r="C36" s="161" t="s">
        <v>14</v>
      </c>
      <c r="F36" s="158">
        <f t="shared" ref="F36:K36" ca="1" si="78">IF(OR(F$9="",F$10=""),"",SUM(OFFSET($M36,0,F$4-1,1,F$5-F$4+1)))</f>
        <v>1218.7771269285715</v>
      </c>
      <c r="G36" s="158">
        <f t="shared" ca="1" si="78"/>
        <v>30271.54429505629</v>
      </c>
      <c r="H36" s="158">
        <f t="shared" ca="1" si="78"/>
        <v>77762.744280168583</v>
      </c>
      <c r="I36" s="158">
        <f t="shared" ca="1" si="78"/>
        <v>77526.668372585249</v>
      </c>
      <c r="J36" s="158">
        <f t="shared" ca="1" si="78"/>
        <v>77363.670424668584</v>
      </c>
      <c r="K36" s="158">
        <f t="shared" ca="1" si="78"/>
        <v>77363.670424668584</v>
      </c>
      <c r="M36" s="158">
        <f ca="1">IF(M$10="","",'5_DA_ACTIVOS_FIJOS'!O$15)</f>
        <v>111.19792</v>
      </c>
      <c r="N36" s="158">
        <f ca="1">IF(N$10="","",'5_DA_ACTIVOS_FIJOS'!P$15)</f>
        <v>110.83848</v>
      </c>
      <c r="O36" s="158">
        <f ca="1">IF(O$10="","",'5_DA_ACTIVOS_FIJOS'!Q$15)</f>
        <v>110.92814999999999</v>
      </c>
      <c r="P36" s="158">
        <f ca="1">IF(P$10="","",'5_DA_ACTIVOS_FIJOS'!R$15)</f>
        <v>110.29209000000002</v>
      </c>
      <c r="Q36" s="158">
        <f ca="1">IF(Q$10="","",'5_DA_ACTIVOS_FIJOS'!S$15)</f>
        <v>110.30592999999999</v>
      </c>
      <c r="R36" s="158">
        <f ca="1">IF(R$10="","",'5_DA_ACTIVOS_FIJOS'!T$15)</f>
        <v>101.60817</v>
      </c>
      <c r="S36" s="158">
        <f ca="1">IF(S$10="","",'5_DA_ACTIVOS_FIJOS'!U$15)</f>
        <v>101.60817000000004</v>
      </c>
      <c r="T36" s="158">
        <f ca="1">IF(T$10="","",'5_DA_ACTIVOS_FIJOS'!V$15)</f>
        <v>100.67773000000001</v>
      </c>
      <c r="U36" s="158">
        <f ca="1">IF(U$10="","",'5_DA_ACTIVOS_FIJOS'!W$15)</f>
        <v>91.66398999999997</v>
      </c>
      <c r="V36" s="158">
        <f ca="1">IF(V$10="","",'5_DA_ACTIVOS_FIJOS'!X$15)</f>
        <v>91.721940000000046</v>
      </c>
      <c r="W36" s="158">
        <f ca="1">IF(W$10="","",'5_DA_ACTIVOS_FIJOS'!Y$15)</f>
        <v>89.549313214285675</v>
      </c>
      <c r="X36" s="158">
        <f ca="1">IF(X$10="","",'5_DA_ACTIVOS_FIJOS'!Z$15)</f>
        <v>88.385243714285679</v>
      </c>
      <c r="Y36" s="158">
        <f ca="1">IF(Y$10="","",'5_DA_ACTIVOS_FIJOS'!AA$15)</f>
        <v>175.03135634052407</v>
      </c>
      <c r="Z36" s="158">
        <f ca="1">IF(Z$10="","",'5_DA_ACTIVOS_FIJOS'!AB$15)</f>
        <v>348.38122127441295</v>
      </c>
      <c r="AA36" s="158">
        <f ca="1">IF(AA$10="","",'5_DA_ACTIVOS_FIJOS'!AC$15)</f>
        <v>521.73108620830192</v>
      </c>
      <c r="AB36" s="158">
        <f ca="1">IF(AB$10="","",'5_DA_ACTIVOS_FIJOS'!AD$15)</f>
        <v>695.08095114219077</v>
      </c>
      <c r="AC36" s="158">
        <f ca="1">IF(AC$10="","",'5_DA_ACTIVOS_FIJOS'!AE$15)</f>
        <v>2242.9163938538572</v>
      </c>
      <c r="AD36" s="158">
        <f ca="1">IF(AD$10="","",'5_DA_ACTIVOS_FIJOS'!AF$15)</f>
        <v>2450.0162587877462</v>
      </c>
      <c r="AE36" s="158">
        <f ca="1">IF(AE$10="","",'5_DA_ACTIVOS_FIJOS'!AG$15)</f>
        <v>2623.3661237216352</v>
      </c>
      <c r="AF36" s="158">
        <f ca="1">IF(AF$10="","",'5_DA_ACTIVOS_FIJOS'!AH$15)</f>
        <v>2796.7159886555241</v>
      </c>
      <c r="AG36" s="158">
        <f ca="1">IF(AG$10="","",'5_DA_ACTIVOS_FIJOS'!AI$15)</f>
        <v>4344.5514313671911</v>
      </c>
      <c r="AH36" s="158">
        <f ca="1">IF(AH$10="","",'5_DA_ACTIVOS_FIJOS'!AJ$15)</f>
        <v>4517.90129630108</v>
      </c>
      <c r="AI36" s="158">
        <f ca="1">IF(AI$10="","",'5_DA_ACTIVOS_FIJOS'!AK$15)</f>
        <v>4691.251161234969</v>
      </c>
      <c r="AJ36" s="158">
        <f ca="1">IF(AJ$10="","",'5_DA_ACTIVOS_FIJOS'!AL$15)</f>
        <v>4864.601026168858</v>
      </c>
      <c r="AK36" s="158">
        <f ca="1">IF(AK$10="","",'5_DA_ACTIVOS_FIJOS'!AM$15)</f>
        <v>6530.3509883890492</v>
      </c>
      <c r="AL36" s="158">
        <f ca="1">IF(AL$10="","",'5_DA_ACTIVOS_FIJOS'!AN$15)</f>
        <v>6506.3615162223823</v>
      </c>
      <c r="AM36" s="158">
        <f ca="1">IF(AM$10="","",'5_DA_ACTIVOS_FIJOS'!AO$15)</f>
        <v>6491.3615162223823</v>
      </c>
      <c r="AN36" s="158">
        <f ca="1">IF(AN$10="","",'5_DA_ACTIVOS_FIJOS'!AP$15)</f>
        <v>6491.3615162223823</v>
      </c>
      <c r="AO36" s="158">
        <f ca="1">IF(AO$10="","",'5_DA_ACTIVOS_FIJOS'!AQ$15)</f>
        <v>6477.7534366390491</v>
      </c>
      <c r="AP36" s="158">
        <f ca="1">IF(AP$10="","",'5_DA_ACTIVOS_FIJOS'!AR$15)</f>
        <v>6468.7534366390491</v>
      </c>
      <c r="AQ36" s="158">
        <f ca="1">IF(AQ$10="","",'5_DA_ACTIVOS_FIJOS'!AS$15)</f>
        <v>6466.1336449723822</v>
      </c>
      <c r="AR36" s="158">
        <f ca="1">IF(AR$10="","",'5_DA_ACTIVOS_FIJOS'!AT$15)</f>
        <v>6466.1336449723822</v>
      </c>
      <c r="AS36" s="158">
        <f ca="1">IF(AS$10="","",'5_DA_ACTIVOS_FIJOS'!AU$15)</f>
        <v>6466.1336449723822</v>
      </c>
      <c r="AT36" s="158">
        <f ca="1">IF(AT$10="","",'5_DA_ACTIVOS_FIJOS'!AV$15)</f>
        <v>6466.1336449723822</v>
      </c>
      <c r="AU36" s="158">
        <f ca="1">IF(AU$10="","",'5_DA_ACTIVOS_FIJOS'!AW$15)</f>
        <v>6466.1336449723822</v>
      </c>
      <c r="AV36" s="158">
        <f ca="1">IF(AV$10="","",'5_DA_ACTIVOS_FIJOS'!AX$15)</f>
        <v>6466.1336449723822</v>
      </c>
      <c r="AW36" s="158">
        <f ca="1">IF(AW$10="","",'5_DA_ACTIVOS_FIJOS'!AY$15)</f>
        <v>6466.1336449723822</v>
      </c>
      <c r="AX36" s="158">
        <f ca="1">IF(AX$10="","",'5_DA_ACTIVOS_FIJOS'!AZ$15)</f>
        <v>6466.1336449723822</v>
      </c>
      <c r="AY36" s="158">
        <f ca="1">IF(AY$10="","",'5_DA_ACTIVOS_FIJOS'!BA$15)</f>
        <v>6466.1336449723822</v>
      </c>
      <c r="AZ36" s="158">
        <f ca="1">IF(AZ$10="","",'5_DA_ACTIVOS_FIJOS'!BB$15)</f>
        <v>6466.1336449723822</v>
      </c>
      <c r="BA36" s="158">
        <f ca="1">IF(BA$10="","",'5_DA_ACTIVOS_FIJOS'!BC$15)</f>
        <v>6466.1336449723822</v>
      </c>
      <c r="BB36" s="158">
        <f ca="1">IF(BB$10="","",'5_DA_ACTIVOS_FIJOS'!BD$15)</f>
        <v>6460.3379353890487</v>
      </c>
      <c r="BC36" s="158">
        <f ca="1">IF(BC$10="","",'5_DA_ACTIVOS_FIJOS'!BE$15)</f>
        <v>6456.3379353890487</v>
      </c>
      <c r="BD36" s="158">
        <f ca="1">IF(BD$10="","",'5_DA_ACTIVOS_FIJOS'!BF$15)</f>
        <v>6456.3379353890487</v>
      </c>
      <c r="BE36" s="158">
        <f ca="1">IF(BE$10="","",'5_DA_ACTIVOS_FIJOS'!BG$15)</f>
        <v>6456.3379353890487</v>
      </c>
      <c r="BF36" s="158">
        <f ca="1">IF(BF$10="","",'5_DA_ACTIVOS_FIJOS'!BH$15)</f>
        <v>6456.3379353890487</v>
      </c>
      <c r="BG36" s="158">
        <f ca="1">IF(BG$10="","",'5_DA_ACTIVOS_FIJOS'!BI$15)</f>
        <v>6456.3379353890487</v>
      </c>
      <c r="BH36" s="158">
        <f ca="1">IF(BH$10="","",'5_DA_ACTIVOS_FIJOS'!BJ$15)</f>
        <v>6453.972535389049</v>
      </c>
      <c r="BI36" s="158">
        <f ca="1">IF(BI$10="","",'5_DA_ACTIVOS_FIJOS'!BK$15)</f>
        <v>6446.972535389049</v>
      </c>
      <c r="BJ36" s="158">
        <f ca="1">IF(BJ$10="","",'5_DA_ACTIVOS_FIJOS'!BL$15)</f>
        <v>6446.972535389049</v>
      </c>
      <c r="BK36" s="158">
        <f ca="1">IF(BK$10="","",'5_DA_ACTIVOS_FIJOS'!BM$15)</f>
        <v>6446.972535389049</v>
      </c>
      <c r="BL36" s="158">
        <f ca="1">IF(BL$10="","",'5_DA_ACTIVOS_FIJOS'!BN$15)</f>
        <v>6446.972535389049</v>
      </c>
      <c r="BM36" s="158">
        <f ca="1">IF(BM$10="","",'5_DA_ACTIVOS_FIJOS'!BO$15)</f>
        <v>6446.972535389049</v>
      </c>
      <c r="BN36" s="158">
        <f ca="1">IF(BN$10="","",'5_DA_ACTIVOS_FIJOS'!BP$15)</f>
        <v>6446.972535389049</v>
      </c>
      <c r="BO36" s="158">
        <f ca="1">IF(BO$10="","",'5_DA_ACTIVOS_FIJOS'!BQ$15)</f>
        <v>6446.972535389049</v>
      </c>
      <c r="BP36" s="158">
        <f ca="1">IF(BP$10="","",'5_DA_ACTIVOS_FIJOS'!BR$15)</f>
        <v>6446.972535389049</v>
      </c>
      <c r="BQ36" s="158">
        <f ca="1">IF(BQ$10="","",'5_DA_ACTIVOS_FIJOS'!BS$15)</f>
        <v>6446.972535389049</v>
      </c>
      <c r="BR36" s="158">
        <f ca="1">IF(BR$10="","",'5_DA_ACTIVOS_FIJOS'!BT$15)</f>
        <v>6446.972535389049</v>
      </c>
      <c r="BS36" s="158">
        <f ca="1">IF(BS$10="","",'5_DA_ACTIVOS_FIJOS'!BU$15)</f>
        <v>6446.972535389049</v>
      </c>
      <c r="BT36" s="158">
        <f ca="1">IF(BT$10="","",'5_DA_ACTIVOS_FIJOS'!BV$15)</f>
        <v>6446.972535389049</v>
      </c>
      <c r="BU36" s="158">
        <f ca="1">IF(BU$10="","",'5_DA_ACTIVOS_FIJOS'!BW$15)</f>
        <v>6446.972535389049</v>
      </c>
      <c r="BV36" s="158">
        <f ca="1">IF(BV$10="","",'5_DA_ACTIVOS_FIJOS'!BX$15)</f>
        <v>6446.972535389049</v>
      </c>
      <c r="BW36" s="158">
        <f ca="1">IF(BW$10="","",'5_DA_ACTIVOS_FIJOS'!BY$15)</f>
        <v>6446.972535389049</v>
      </c>
      <c r="BX36" s="158">
        <f ca="1">IF(BX$10="","",'5_DA_ACTIVOS_FIJOS'!BZ$15)</f>
        <v>6446.972535389049</v>
      </c>
      <c r="BY36" s="158">
        <f ca="1">IF(BY$10="","",'5_DA_ACTIVOS_FIJOS'!CA$15)</f>
        <v>6446.972535389049</v>
      </c>
      <c r="BZ36" s="158">
        <f ca="1">IF(BZ$10="","",'5_DA_ACTIVOS_FIJOS'!CB$15)</f>
        <v>6446.972535389049</v>
      </c>
      <c r="CA36" s="158">
        <f ca="1">IF(CA$10="","",'5_DA_ACTIVOS_FIJOS'!CC$15)</f>
        <v>6446.972535389049</v>
      </c>
      <c r="CB36" s="158">
        <f ca="1">IF(CB$10="","",'5_DA_ACTIVOS_FIJOS'!CD$15)</f>
        <v>6446.972535389049</v>
      </c>
      <c r="CC36" s="158">
        <f ca="1">IF(CC$10="","",'5_DA_ACTIVOS_FIJOS'!CE$15)</f>
        <v>6446.972535389049</v>
      </c>
      <c r="CD36" s="158">
        <f ca="1">IF(CD$10="","",'5_DA_ACTIVOS_FIJOS'!CF$15)</f>
        <v>6446.972535389049</v>
      </c>
      <c r="CE36" s="158">
        <f ca="1">IF(CE$10="","",'5_DA_ACTIVOS_FIJOS'!CG$15)</f>
        <v>6446.972535389049</v>
      </c>
      <c r="CF36" s="158">
        <f ca="1">IF(CF$10="","",'5_DA_ACTIVOS_FIJOS'!CH$15)</f>
        <v>6446.972535389049</v>
      </c>
      <c r="CK36" s="158">
        <f t="shared" ref="CK36:CP36" ca="1" si="79">IF(OR(CK$9="",CK$10=""),"",SUM(OFFSET($CR36,0,CK$4-1,1,CK$5-CK$4+1)))</f>
        <v>112.41500000000001</v>
      </c>
      <c r="CL36" s="158">
        <f t="shared" ca="1" si="79"/>
        <v>7223.7667575743035</v>
      </c>
      <c r="CM36" s="158">
        <f t="shared" ca="1" si="79"/>
        <v>7375.2786133686122</v>
      </c>
      <c r="CN36" s="158">
        <f t="shared" ca="1" si="79"/>
        <v>0</v>
      </c>
      <c r="CO36" s="158">
        <f t="shared" ca="1" si="79"/>
        <v>0</v>
      </c>
      <c r="CP36" s="158">
        <f t="shared" ca="1" si="79"/>
        <v>0</v>
      </c>
      <c r="CR36" s="158">
        <f ca="1">IF(CR$10="","",'6_INVERSIONES_RETIROS_ACTIVOS'!O$15)</f>
        <v>11.909000000000001</v>
      </c>
      <c r="CS36" s="158">
        <f ca="1">IF(CS$10="","",'6_INVERSIONES_RETIROS_ACTIVOS'!P$15)</f>
        <v>3.702</v>
      </c>
      <c r="CT36" s="158">
        <f ca="1">IF(CT$10="","",'6_INVERSIONES_RETIROS_ACTIVOS'!Q$15)</f>
        <v>37.790999999999997</v>
      </c>
      <c r="CU36" s="158">
        <f ca="1">IF(CU$10="","",'6_INVERSIONES_RETIROS_ACTIVOS'!R$15)</f>
        <v>0</v>
      </c>
      <c r="CV36" s="158">
        <f ca="1">IF(CV$10="","",'6_INVERSIONES_RETIROS_ACTIVOS'!S$15)</f>
        <v>26.114000000000001</v>
      </c>
      <c r="CW36" s="158">
        <f ca="1">IF(CW$10="","",'6_INVERSIONES_RETIROS_ACTIVOS'!T$15)</f>
        <v>32.899000000000001</v>
      </c>
      <c r="CX36" s="158">
        <f ca="1">IF(CX$10="","",'6_INVERSIONES_RETIROS_ACTIVOS'!U$15)</f>
        <v>0</v>
      </c>
      <c r="CY36" s="158">
        <f ca="1">IF(CY$10="","",'6_INVERSIONES_RETIROS_ACTIVOS'!V$15)</f>
        <v>0</v>
      </c>
      <c r="CZ36" s="158">
        <f ca="1">IF(CZ$10="","",'6_INVERSIONES_RETIROS_ACTIVOS'!W$15)</f>
        <v>0</v>
      </c>
      <c r="DA36" s="158">
        <f ca="1">IF(DA$10="","",'6_INVERSIONES_RETIROS_ACTIVOS'!X$15)</f>
        <v>0</v>
      </c>
      <c r="DB36" s="158">
        <f ca="1">IF(DB$10="","",'6_INVERSIONES_RETIROS_ACTIVOS'!Y$15)</f>
        <v>0</v>
      </c>
      <c r="DC36" s="158">
        <f ca="1">IF(DC$10="","",'6_INVERSIONES_RETIROS_ACTIVOS'!Z$15)</f>
        <v>0</v>
      </c>
      <c r="DD36" s="158">
        <f ca="1">IF(DD$10="","",'6_INVERSIONES_RETIROS_ACTIVOS'!AA$15)</f>
        <v>5198.7667575743035</v>
      </c>
      <c r="DE36" s="158">
        <f ca="1">IF(DE$10="","",'6_INVERSIONES_RETIROS_ACTIVOS'!AB$15)</f>
        <v>0</v>
      </c>
      <c r="DF36" s="158">
        <f ca="1">IF(DF$10="","",'6_INVERSIONES_RETIROS_ACTIVOS'!AC$15)</f>
        <v>0</v>
      </c>
      <c r="DG36" s="158">
        <f ca="1">IF(DG$10="","",'6_INVERSIONES_RETIROS_ACTIVOS'!AD$15)</f>
        <v>0</v>
      </c>
      <c r="DH36" s="158">
        <f ca="1">IF(DH$10="","",'6_INVERSIONES_RETIROS_ACTIVOS'!AE$15)</f>
        <v>0</v>
      </c>
      <c r="DI36" s="158">
        <f ca="1">IF(DI$10="","",'6_INVERSIONES_RETIROS_ACTIVOS'!AF$15)</f>
        <v>2025</v>
      </c>
      <c r="DJ36" s="158">
        <f ca="1">IF(DJ$10="","",'6_INVERSIONES_RETIROS_ACTIVOS'!AG$15)</f>
        <v>0</v>
      </c>
      <c r="DK36" s="158">
        <f ca="1">IF(DK$10="","",'6_INVERSIONES_RETIROS_ACTIVOS'!AH$15)</f>
        <v>0</v>
      </c>
      <c r="DL36" s="158">
        <f ca="1">IF(DL$10="","",'6_INVERSIONES_RETIROS_ACTIVOS'!AI$15)</f>
        <v>0</v>
      </c>
      <c r="DM36" s="158">
        <f ca="1">IF(DM$10="","",'6_INVERSIONES_RETIROS_ACTIVOS'!AJ$15)</f>
        <v>0</v>
      </c>
      <c r="DN36" s="158">
        <f ca="1">IF(DN$10="","",'6_INVERSIONES_RETIROS_ACTIVOS'!AK$15)</f>
        <v>0</v>
      </c>
      <c r="DO36" s="158">
        <f ca="1">IF(DO$10="","",'6_INVERSIONES_RETIROS_ACTIVOS'!AL$15)</f>
        <v>0</v>
      </c>
      <c r="DP36" s="158">
        <f ca="1">IF(DP$10="","",'6_INVERSIONES_RETIROS_ACTIVOS'!AM$15)</f>
        <v>7375.2786133686122</v>
      </c>
      <c r="DQ36" s="158">
        <f ca="1">IF(DQ$10="","",'6_INVERSIONES_RETIROS_ACTIVOS'!AN$15)</f>
        <v>0</v>
      </c>
      <c r="DR36" s="158">
        <f ca="1">IF(DR$10="","",'6_INVERSIONES_RETIROS_ACTIVOS'!AO$15)</f>
        <v>0</v>
      </c>
      <c r="DS36" s="158">
        <f ca="1">IF(DS$10="","",'6_INVERSIONES_RETIROS_ACTIVOS'!AP$15)</f>
        <v>0</v>
      </c>
      <c r="DT36" s="158">
        <f ca="1">IF(DT$10="","",'6_INVERSIONES_RETIROS_ACTIVOS'!AQ$15)</f>
        <v>0</v>
      </c>
      <c r="DU36" s="158">
        <f ca="1">IF(DU$10="","",'6_INVERSIONES_RETIROS_ACTIVOS'!AR$15)</f>
        <v>0</v>
      </c>
      <c r="DV36" s="158">
        <f ca="1">IF(DV$10="","",'6_INVERSIONES_RETIROS_ACTIVOS'!AS$15)</f>
        <v>0</v>
      </c>
      <c r="DW36" s="158">
        <f ca="1">IF(DW$10="","",'6_INVERSIONES_RETIROS_ACTIVOS'!AT$15)</f>
        <v>0</v>
      </c>
      <c r="DX36" s="158">
        <f ca="1">IF(DX$10="","",'6_INVERSIONES_RETIROS_ACTIVOS'!AU$15)</f>
        <v>0</v>
      </c>
      <c r="DY36" s="158">
        <f ca="1">IF(DY$10="","",'6_INVERSIONES_RETIROS_ACTIVOS'!AV$15)</f>
        <v>0</v>
      </c>
      <c r="DZ36" s="158">
        <f ca="1">IF(DZ$10="","",'6_INVERSIONES_RETIROS_ACTIVOS'!AW$15)</f>
        <v>0</v>
      </c>
      <c r="EA36" s="158">
        <f ca="1">IF(EA$10="","",'6_INVERSIONES_RETIROS_ACTIVOS'!AX$15)</f>
        <v>0</v>
      </c>
      <c r="EB36" s="158">
        <f ca="1">IF(EB$10="","",'6_INVERSIONES_RETIROS_ACTIVOS'!AY$15)</f>
        <v>0</v>
      </c>
      <c r="EC36" s="158">
        <f ca="1">IF(EC$10="","",'6_INVERSIONES_RETIROS_ACTIVOS'!AZ$15)</f>
        <v>0</v>
      </c>
      <c r="ED36" s="158">
        <f ca="1">IF(ED$10="","",'6_INVERSIONES_RETIROS_ACTIVOS'!BA$15)</f>
        <v>0</v>
      </c>
      <c r="EE36" s="158">
        <f ca="1">IF(EE$10="","",'6_INVERSIONES_RETIROS_ACTIVOS'!BB$15)</f>
        <v>0</v>
      </c>
      <c r="EF36" s="158">
        <f ca="1">IF(EF$10="","",'6_INVERSIONES_RETIROS_ACTIVOS'!BC$15)</f>
        <v>0</v>
      </c>
      <c r="EG36" s="158">
        <f ca="1">IF(EG$10="","",'6_INVERSIONES_RETIROS_ACTIVOS'!BD$15)</f>
        <v>0</v>
      </c>
      <c r="EH36" s="158">
        <f ca="1">IF(EH$10="","",'6_INVERSIONES_RETIROS_ACTIVOS'!BE$15)</f>
        <v>0</v>
      </c>
      <c r="EI36" s="158">
        <f ca="1">IF(EI$10="","",'6_INVERSIONES_RETIROS_ACTIVOS'!BF$15)</f>
        <v>0</v>
      </c>
      <c r="EJ36" s="158">
        <f ca="1">IF(EJ$10="","",'6_INVERSIONES_RETIROS_ACTIVOS'!BG$15)</f>
        <v>0</v>
      </c>
      <c r="EK36" s="158">
        <f ca="1">IF(EK$10="","",'6_INVERSIONES_RETIROS_ACTIVOS'!BH$15)</f>
        <v>0</v>
      </c>
      <c r="EL36" s="158">
        <f ca="1">IF(EL$10="","",'6_INVERSIONES_RETIROS_ACTIVOS'!BI$15)</f>
        <v>0</v>
      </c>
      <c r="EM36" s="158">
        <f ca="1">IF(EM$10="","",'6_INVERSIONES_RETIROS_ACTIVOS'!BJ$15)</f>
        <v>0</v>
      </c>
      <c r="EN36" s="158">
        <f ca="1">IF(EN$10="","",'6_INVERSIONES_RETIROS_ACTIVOS'!BK$15)</f>
        <v>0</v>
      </c>
      <c r="EO36" s="158">
        <f ca="1">IF(EO$10="","",'6_INVERSIONES_RETIROS_ACTIVOS'!BL$15)</f>
        <v>0</v>
      </c>
      <c r="EP36" s="158">
        <f ca="1">IF(EP$10="","",'6_INVERSIONES_RETIROS_ACTIVOS'!BM$15)</f>
        <v>0</v>
      </c>
      <c r="EQ36" s="158">
        <f ca="1">IF(EQ$10="","",'6_INVERSIONES_RETIROS_ACTIVOS'!BN$15)</f>
        <v>0</v>
      </c>
      <c r="ER36" s="158">
        <f ca="1">IF(ER$10="","",'6_INVERSIONES_RETIROS_ACTIVOS'!BO$15)</f>
        <v>0</v>
      </c>
      <c r="ES36" s="158">
        <f ca="1">IF(ES$10="","",'6_INVERSIONES_RETIROS_ACTIVOS'!BP$15)</f>
        <v>0</v>
      </c>
      <c r="ET36" s="158">
        <f ca="1">IF(ET$10="","",'6_INVERSIONES_RETIROS_ACTIVOS'!BQ$15)</f>
        <v>0</v>
      </c>
      <c r="EU36" s="158">
        <f ca="1">IF(EU$10="","",'6_INVERSIONES_RETIROS_ACTIVOS'!BR$15)</f>
        <v>0</v>
      </c>
      <c r="EV36" s="158">
        <f ca="1">IF(EV$10="","",'6_INVERSIONES_RETIROS_ACTIVOS'!BS$15)</f>
        <v>0</v>
      </c>
      <c r="EW36" s="158">
        <f ca="1">IF(EW$10="","",'6_INVERSIONES_RETIROS_ACTIVOS'!BT$15)</f>
        <v>0</v>
      </c>
      <c r="EX36" s="158">
        <f ca="1">IF(EX$10="","",'6_INVERSIONES_RETIROS_ACTIVOS'!BU$15)</f>
        <v>0</v>
      </c>
      <c r="EY36" s="158">
        <f ca="1">IF(EY$10="","",'6_INVERSIONES_RETIROS_ACTIVOS'!BV$15)</f>
        <v>0</v>
      </c>
      <c r="EZ36" s="158">
        <f ca="1">IF(EZ$10="","",'6_INVERSIONES_RETIROS_ACTIVOS'!BW$15)</f>
        <v>0</v>
      </c>
      <c r="FA36" s="158">
        <f ca="1">IF(FA$10="","",'6_INVERSIONES_RETIROS_ACTIVOS'!BX$15)</f>
        <v>0</v>
      </c>
      <c r="FB36" s="158">
        <f ca="1">IF(FB$10="","",'6_INVERSIONES_RETIROS_ACTIVOS'!BY$15)</f>
        <v>0</v>
      </c>
      <c r="FC36" s="158">
        <f ca="1">IF(FC$10="","",'6_INVERSIONES_RETIROS_ACTIVOS'!BZ$15)</f>
        <v>0</v>
      </c>
      <c r="FD36" s="158">
        <f ca="1">IF(FD$10="","",'6_INVERSIONES_RETIROS_ACTIVOS'!CA$15)</f>
        <v>0</v>
      </c>
      <c r="FE36" s="158">
        <f ca="1">IF(FE$10="","",'6_INVERSIONES_RETIROS_ACTIVOS'!CB$15)</f>
        <v>0</v>
      </c>
      <c r="FF36" s="158">
        <f ca="1">IF(FF$10="","",'6_INVERSIONES_RETIROS_ACTIVOS'!CC$15)</f>
        <v>0</v>
      </c>
      <c r="FG36" s="158">
        <f ca="1">IF(FG$10="","",'6_INVERSIONES_RETIROS_ACTIVOS'!CD$15)</f>
        <v>0</v>
      </c>
      <c r="FH36" s="158">
        <f ca="1">IF(FH$10="","",'6_INVERSIONES_RETIROS_ACTIVOS'!CE$15)</f>
        <v>0</v>
      </c>
      <c r="FI36" s="158">
        <f ca="1">IF(FI$10="","",'6_INVERSIONES_RETIROS_ACTIVOS'!CF$15)</f>
        <v>0</v>
      </c>
      <c r="FJ36" s="158">
        <f ca="1">IF(FJ$10="","",'6_INVERSIONES_RETIROS_ACTIVOS'!CG$15)</f>
        <v>0</v>
      </c>
      <c r="FK36" s="158">
        <f ca="1">IF(FK$10="","",'6_INVERSIONES_RETIROS_ACTIVOS'!CH$15)</f>
        <v>0</v>
      </c>
    </row>
    <row r="37" spans="3:167" ht="15" customHeight="1">
      <c r="C37" s="165"/>
    </row>
    <row r="38" spans="3:167" ht="15" customHeight="1">
      <c r="C38" s="162" t="s">
        <v>173</v>
      </c>
      <c r="D38" s="171"/>
      <c r="E38" s="171"/>
      <c r="F38" s="159">
        <f t="shared" ref="F38:K38" ca="1" si="80">IF(F$10="","",SUM(+F32,+F36))</f>
        <v>89851.377412551446</v>
      </c>
      <c r="G38" s="159">
        <f t="shared" ca="1" si="80"/>
        <v>141745.15301444227</v>
      </c>
      <c r="H38" s="159">
        <f t="shared" ca="1" si="80"/>
        <v>202044.91621657679</v>
      </c>
      <c r="I38" s="159">
        <f t="shared" ca="1" si="80"/>
        <v>208355.53868514975</v>
      </c>
      <c r="J38" s="159">
        <f t="shared" ca="1" si="80"/>
        <v>215038.36636767216</v>
      </c>
      <c r="K38" s="159">
        <f t="shared" ca="1" si="80"/>
        <v>222295.6384935675</v>
      </c>
      <c r="M38" s="159">
        <f t="shared" ref="M38:AR38" ca="1" si="81">IF(M$10="","",SUM(+M32,+M36))</f>
        <v>6375.5365733333329</v>
      </c>
      <c r="N38" s="159">
        <f t="shared" ca="1" si="81"/>
        <v>5842.9214265151513</v>
      </c>
      <c r="O38" s="159">
        <f t="shared" ca="1" si="81"/>
        <v>7014.8074450151516</v>
      </c>
      <c r="P38" s="159">
        <f t="shared" ca="1" si="81"/>
        <v>6755.1114194595957</v>
      </c>
      <c r="Q38" s="159">
        <f t="shared" ca="1" si="81"/>
        <v>7092.4994416775971</v>
      </c>
      <c r="R38" s="159">
        <f t="shared" ca="1" si="81"/>
        <v>7489.8998297415956</v>
      </c>
      <c r="S38" s="159">
        <f t="shared" ca="1" si="81"/>
        <v>9406.3052098762619</v>
      </c>
      <c r="T38" s="159">
        <f t="shared" ca="1" si="81"/>
        <v>7692.7608957095936</v>
      </c>
      <c r="U38" s="159">
        <f t="shared" ca="1" si="81"/>
        <v>7534.2189656229284</v>
      </c>
      <c r="V38" s="159">
        <f t="shared" ca="1" si="81"/>
        <v>7566.5043857095961</v>
      </c>
      <c r="W38" s="159">
        <f t="shared" ca="1" si="81"/>
        <v>8319.1928607728787</v>
      </c>
      <c r="X38" s="159">
        <f t="shared" ca="1" si="81"/>
        <v>8761.6189591177736</v>
      </c>
      <c r="Y38" s="159">
        <f t="shared" ca="1" si="81"/>
        <v>8274.739602280044</v>
      </c>
      <c r="Z38" s="159">
        <f t="shared" ca="1" si="81"/>
        <v>8508.2750771119481</v>
      </c>
      <c r="AA38" s="159">
        <f t="shared" ca="1" si="81"/>
        <v>8899.456268429145</v>
      </c>
      <c r="AB38" s="159">
        <f t="shared" ca="1" si="81"/>
        <v>9175.1330254597488</v>
      </c>
      <c r="AC38" s="159">
        <f t="shared" ca="1" si="81"/>
        <v>10579.54749066819</v>
      </c>
      <c r="AD38" s="159">
        <f t="shared" ca="1" si="81"/>
        <v>10842.503197833716</v>
      </c>
      <c r="AE38" s="159">
        <f t="shared" ca="1" si="81"/>
        <v>12724.790445360266</v>
      </c>
      <c r="AF38" s="159">
        <f t="shared" ca="1" si="81"/>
        <v>12954.074649720147</v>
      </c>
      <c r="AG38" s="159">
        <f t="shared" ca="1" si="81"/>
        <v>14557.765934663454</v>
      </c>
      <c r="AH38" s="159">
        <f t="shared" ca="1" si="81"/>
        <v>14793.382480585933</v>
      </c>
      <c r="AI38" s="159">
        <f t="shared" ca="1" si="81"/>
        <v>15018.825161374956</v>
      </c>
      <c r="AJ38" s="159">
        <f t="shared" ca="1" si="81"/>
        <v>15416.659680954737</v>
      </c>
      <c r="AK38" s="159">
        <f t="shared" ca="1" si="81"/>
        <v>16774.117726009841</v>
      </c>
      <c r="AL38" s="159">
        <f t="shared" ca="1" si="81"/>
        <v>16778.540482239929</v>
      </c>
      <c r="AM38" s="159">
        <f t="shared" ca="1" si="81"/>
        <v>16937.28791227908</v>
      </c>
      <c r="AN38" s="159">
        <f t="shared" ca="1" si="81"/>
        <v>16986.925463861586</v>
      </c>
      <c r="AO38" s="159">
        <f t="shared" ca="1" si="81"/>
        <v>16780.478350185356</v>
      </c>
      <c r="AP38" s="159">
        <f t="shared" ca="1" si="81"/>
        <v>16777.490225488389</v>
      </c>
      <c r="AQ38" s="159">
        <f t="shared" ca="1" si="81"/>
        <v>16780.92150107841</v>
      </c>
      <c r="AR38" s="159">
        <f t="shared" ca="1" si="81"/>
        <v>16786.972568335099</v>
      </c>
      <c r="AS38" s="159">
        <f t="shared" ref="AS38:BX38" ca="1" si="82">IF(AS$10="","",SUM(+AS32,+AS36))</f>
        <v>16792.984443638135</v>
      </c>
      <c r="AT38" s="159">
        <f t="shared" ca="1" si="82"/>
        <v>16809.955347866431</v>
      </c>
      <c r="AU38" s="159">
        <f t="shared" ca="1" si="82"/>
        <v>16815.981838875814</v>
      </c>
      <c r="AV38" s="159">
        <f t="shared" ca="1" si="82"/>
        <v>17023.260356718725</v>
      </c>
      <c r="AW38" s="159">
        <f t="shared" ca="1" si="82"/>
        <v>17265.645260752979</v>
      </c>
      <c r="AX38" s="159">
        <f t="shared" ca="1" si="82"/>
        <v>17292.924180201684</v>
      </c>
      <c r="AY38" s="159">
        <f t="shared" ca="1" si="82"/>
        <v>17466.097219963409</v>
      </c>
      <c r="AZ38" s="159">
        <f t="shared" ca="1" si="82"/>
        <v>17512.234264450784</v>
      </c>
      <c r="BA38" s="159">
        <f t="shared" ca="1" si="82"/>
        <v>17317.613251616593</v>
      </c>
      <c r="BB38" s="159">
        <f t="shared" ca="1" si="82"/>
        <v>17315.566922353326</v>
      </c>
      <c r="BC38" s="159">
        <f t="shared" ca="1" si="82"/>
        <v>17315.357710158638</v>
      </c>
      <c r="BD38" s="159">
        <f t="shared" ca="1" si="82"/>
        <v>17319.14849796395</v>
      </c>
      <c r="BE38" s="159">
        <f t="shared" ca="1" si="82"/>
        <v>17322.897878284017</v>
      </c>
      <c r="BF38" s="159">
        <f t="shared" ca="1" si="82"/>
        <v>17338.363667805334</v>
      </c>
      <c r="BG38" s="159">
        <f t="shared" ca="1" si="82"/>
        <v>17342.12087483615</v>
      </c>
      <c r="BH38" s="159">
        <f t="shared" ca="1" si="82"/>
        <v>17547.568956762851</v>
      </c>
      <c r="BI38" s="159">
        <f t="shared" ca="1" si="82"/>
        <v>17813.93732213763</v>
      </c>
      <c r="BJ38" s="159">
        <f t="shared" ca="1" si="82"/>
        <v>17842.530825697475</v>
      </c>
      <c r="BK38" s="159">
        <f t="shared" ca="1" si="82"/>
        <v>18017.538274150469</v>
      </c>
      <c r="BL38" s="159">
        <f t="shared" ca="1" si="82"/>
        <v>18062.516053409141</v>
      </c>
      <c r="BM38" s="159">
        <f t="shared" ca="1" si="82"/>
        <v>17868.497727666167</v>
      </c>
      <c r="BN38" s="159">
        <f t="shared" ca="1" si="82"/>
        <v>17872.385865803979</v>
      </c>
      <c r="BO38" s="159">
        <f t="shared" ca="1" si="82"/>
        <v>17876.317753091247</v>
      </c>
      <c r="BP38" s="159">
        <f t="shared" ca="1" si="82"/>
        <v>17880.249640378512</v>
      </c>
      <c r="BQ38" s="159">
        <f t="shared" ca="1" si="82"/>
        <v>17884.137778516324</v>
      </c>
      <c r="BR38" s="159">
        <f t="shared" ca="1" si="82"/>
        <v>17900.515316186182</v>
      </c>
      <c r="BS38" s="159">
        <f t="shared" ca="1" si="82"/>
        <v>17904.411735729369</v>
      </c>
      <c r="BT38" s="159">
        <f t="shared" ca="1" si="82"/>
        <v>18115.328074905658</v>
      </c>
      <c r="BU38" s="159">
        <f t="shared" ca="1" si="82"/>
        <v>18415.552214809439</v>
      </c>
      <c r="BV38" s="159">
        <f t="shared" ca="1" si="82"/>
        <v>18445.525294728759</v>
      </c>
      <c r="BW38" s="159">
        <f t="shared" ca="1" si="82"/>
        <v>18622.247855307443</v>
      </c>
      <c r="BX38" s="159">
        <f t="shared" ca="1" si="82"/>
        <v>18666.240823905664</v>
      </c>
      <c r="BY38" s="159">
        <f t="shared" ref="BY38:CF38" ca="1" si="83">IF(BY$10="","",SUM(+BY32,+BY36))</f>
        <v>18472.844546708562</v>
      </c>
      <c r="BZ38" s="159">
        <f t="shared" ca="1" si="83"/>
        <v>18476.877691263893</v>
      </c>
      <c r="CA38" s="159">
        <f t="shared" ca="1" si="83"/>
        <v>18480.957059993485</v>
      </c>
      <c r="CB38" s="159">
        <f t="shared" ca="1" si="83"/>
        <v>18485.03642872308</v>
      </c>
      <c r="CC38" s="159">
        <f t="shared" ca="1" si="83"/>
        <v>18489.069573278408</v>
      </c>
      <c r="CD38" s="159">
        <f t="shared" ca="1" si="83"/>
        <v>18506.472173109461</v>
      </c>
      <c r="CE38" s="159">
        <f t="shared" ca="1" si="83"/>
        <v>18510.514131201791</v>
      </c>
      <c r="CF38" s="159">
        <f t="shared" ca="1" si="83"/>
        <v>18724.300700537529</v>
      </c>
      <c r="CK38" s="159">
        <f t="shared" ref="CK38:CP38" ca="1" si="84">IF(CK$10="","",SUM(+CK32,+CK36))</f>
        <v>82246.550314290464</v>
      </c>
      <c r="CL38" s="159">
        <f t="shared" ca="1" si="84"/>
        <v>114655.56854107056</v>
      </c>
      <c r="CM38" s="159">
        <f t="shared" ca="1" si="84"/>
        <v>126189.87323075185</v>
      </c>
      <c r="CN38" s="159">
        <f t="shared" ca="1" si="84"/>
        <v>125576.14545365889</v>
      </c>
      <c r="CO38" s="159">
        <f t="shared" ca="1" si="84"/>
        <v>132089.58914539011</v>
      </c>
      <c r="CP38" s="159">
        <f t="shared" ca="1" si="84"/>
        <v>138959.92608773097</v>
      </c>
      <c r="CR38" s="159">
        <f t="shared" ref="CR38:DW38" ca="1" si="85">IF(CR$10="","",SUM(+CR32,+CR36))</f>
        <v>4789.8432147611738</v>
      </c>
      <c r="CS38" s="159">
        <f t="shared" ca="1" si="85"/>
        <v>4213.7020826268572</v>
      </c>
      <c r="CT38" s="159">
        <f t="shared" ca="1" si="85"/>
        <v>7720.5304527900344</v>
      </c>
      <c r="CU38" s="159">
        <f t="shared" ca="1" si="85"/>
        <v>5105.5638763381212</v>
      </c>
      <c r="CV38" s="159">
        <f t="shared" ca="1" si="85"/>
        <v>5417.7448736361403</v>
      </c>
      <c r="CW38" s="159">
        <f t="shared" ca="1" si="85"/>
        <v>5574.8026100446641</v>
      </c>
      <c r="CX38" s="159">
        <f t="shared" ca="1" si="85"/>
        <v>7770.7924251961704</v>
      </c>
      <c r="CY38" s="159">
        <f t="shared" ca="1" si="85"/>
        <v>5996.9587214076837</v>
      </c>
      <c r="CZ38" s="159">
        <f t="shared" ca="1" si="85"/>
        <v>5681.9821394333849</v>
      </c>
      <c r="DA38" s="159">
        <f t="shared" ca="1" si="85"/>
        <v>6171.8370767290853</v>
      </c>
      <c r="DB38" s="159">
        <f t="shared" ca="1" si="85"/>
        <v>6457.6200473989302</v>
      </c>
      <c r="DC38" s="159">
        <f t="shared" ca="1" si="85"/>
        <v>17345.172793928221</v>
      </c>
      <c r="DD38" s="159">
        <f t="shared" ca="1" si="85"/>
        <v>11725.065945616003</v>
      </c>
      <c r="DE38" s="159">
        <f t="shared" ca="1" si="85"/>
        <v>6466.170647758202</v>
      </c>
      <c r="DF38" s="159">
        <f t="shared" ca="1" si="85"/>
        <v>12123.33391606745</v>
      </c>
      <c r="DG38" s="159">
        <f t="shared" ca="1" si="85"/>
        <v>6829.8105952028372</v>
      </c>
      <c r="DH38" s="159">
        <f t="shared" ca="1" si="85"/>
        <v>6639.0371872291807</v>
      </c>
      <c r="DI38" s="159">
        <f t="shared" ca="1" si="85"/>
        <v>8720.9726028832483</v>
      </c>
      <c r="DJ38" s="159">
        <f t="shared" ca="1" si="85"/>
        <v>8291.9061264674874</v>
      </c>
      <c r="DK38" s="159">
        <f t="shared" ca="1" si="85"/>
        <v>8407.903040051724</v>
      </c>
      <c r="DL38" s="159">
        <f t="shared" ca="1" si="85"/>
        <v>8463.3814557057922</v>
      </c>
      <c r="DM38" s="159">
        <f t="shared" ca="1" si="85"/>
        <v>8526.3941332361137</v>
      </c>
      <c r="DN38" s="159">
        <f t="shared" ca="1" si="85"/>
        <v>8577.7934964734595</v>
      </c>
      <c r="DO38" s="159">
        <f t="shared" ca="1" si="85"/>
        <v>19883.79939437905</v>
      </c>
      <c r="DP38" s="159">
        <f t="shared" ca="1" si="85"/>
        <v>15755.019540182941</v>
      </c>
      <c r="DQ38" s="159">
        <f t="shared" ca="1" si="85"/>
        <v>8269.9784986906343</v>
      </c>
      <c r="DR38" s="159">
        <f t="shared" ca="1" si="85"/>
        <v>15264.466636651025</v>
      </c>
      <c r="DS38" s="159">
        <f t="shared" ca="1" si="85"/>
        <v>8531.6181616699505</v>
      </c>
      <c r="DT38" s="159">
        <f t="shared" ca="1" si="85"/>
        <v>8288.7527574673404</v>
      </c>
      <c r="DU38" s="159">
        <f t="shared" ca="1" si="85"/>
        <v>8293.1278340385979</v>
      </c>
      <c r="DV38" s="159">
        <f t="shared" ca="1" si="85"/>
        <v>8296.0851025635038</v>
      </c>
      <c r="DW38" s="159">
        <f t="shared" ca="1" si="85"/>
        <v>8299.0423710884133</v>
      </c>
      <c r="DX38" s="159">
        <f t="shared" ref="DX38:FC38" ca="1" si="86">IF(DX$10="","",SUM(+DX32,+DX36))</f>
        <v>8301.9604476596687</v>
      </c>
      <c r="DY38" s="159">
        <f t="shared" ca="1" si="86"/>
        <v>8317.3843014616432</v>
      </c>
      <c r="DZ38" s="159">
        <f t="shared" ca="1" si="86"/>
        <v>8320.319332252262</v>
      </c>
      <c r="EA38" s="159">
        <f t="shared" ca="1" si="86"/>
        <v>20252.118247025875</v>
      </c>
      <c r="EB38" s="159">
        <f t="shared" ca="1" si="86"/>
        <v>8835.869530133421</v>
      </c>
      <c r="EC38" s="159">
        <f t="shared" ca="1" si="86"/>
        <v>8709.1108712704663</v>
      </c>
      <c r="ED38" s="159">
        <f t="shared" ca="1" si="86"/>
        <v>16926.410823697919</v>
      </c>
      <c r="EE38" s="159">
        <f t="shared" ca="1" si="86"/>
        <v>8969.7091043177752</v>
      </c>
      <c r="EF38" s="159">
        <f t="shared" ca="1" si="86"/>
        <v>8726.6264389504431</v>
      </c>
      <c r="EG38" s="159">
        <f t="shared" ca="1" si="86"/>
        <v>8730.2551255178914</v>
      </c>
      <c r="EH38" s="159">
        <f t="shared" ca="1" si="86"/>
        <v>8732.4682195705846</v>
      </c>
      <c r="EI38" s="159">
        <f t="shared" ca="1" si="86"/>
        <v>8734.6813136232777</v>
      </c>
      <c r="EJ38" s="159">
        <f t="shared" ca="1" si="86"/>
        <v>8736.8530001907257</v>
      </c>
      <c r="EK38" s="159">
        <f t="shared" ca="1" si="86"/>
        <v>8752.3886280629849</v>
      </c>
      <c r="EL38" s="159">
        <f t="shared" ca="1" si="86"/>
        <v>8754.5693936149</v>
      </c>
      <c r="EM38" s="159">
        <f t="shared" ca="1" si="86"/>
        <v>20967.203004708492</v>
      </c>
      <c r="EN38" s="159">
        <f t="shared" ca="1" si="86"/>
        <v>9288.7669533708595</v>
      </c>
      <c r="EO38" s="159">
        <f t="shared" ca="1" si="86"/>
        <v>9163.8002985889852</v>
      </c>
      <c r="EP38" s="159">
        <f t="shared" ca="1" si="86"/>
        <v>18130.934689478523</v>
      </c>
      <c r="EQ38" s="159">
        <f t="shared" ca="1" si="86"/>
        <v>9425.0423012730498</v>
      </c>
      <c r="ER38" s="159">
        <f t="shared" ca="1" si="86"/>
        <v>9182.5898286793417</v>
      </c>
      <c r="ES38" s="159">
        <f t="shared" ca="1" si="86"/>
        <v>9186.3416317972788</v>
      </c>
      <c r="ET38" s="159">
        <f t="shared" ca="1" si="86"/>
        <v>9188.6801840646694</v>
      </c>
      <c r="EU38" s="159">
        <f t="shared" ca="1" si="86"/>
        <v>9191.018736332062</v>
      </c>
      <c r="EV38" s="159">
        <f t="shared" ca="1" si="86"/>
        <v>9193.3135394499986</v>
      </c>
      <c r="EW38" s="159">
        <f t="shared" ca="1" si="86"/>
        <v>9209.8465311730943</v>
      </c>
      <c r="EX38" s="159">
        <f t="shared" ca="1" si="86"/>
        <v>9212.1509407212652</v>
      </c>
      <c r="EY38" s="159">
        <f t="shared" ca="1" si="86"/>
        <v>21717.103510460969</v>
      </c>
      <c r="EZ38" s="159">
        <f t="shared" ca="1" si="86"/>
        <v>9769.5239482710058</v>
      </c>
      <c r="FA38" s="159">
        <f t="shared" ca="1" si="86"/>
        <v>9646.4562600320987</v>
      </c>
      <c r="FB38" s="159">
        <f t="shared" ca="1" si="86"/>
        <v>19377.466319792122</v>
      </c>
      <c r="FC38" s="159">
        <f t="shared" ca="1" si="86"/>
        <v>9908.3994603522042</v>
      </c>
      <c r="FD38" s="159">
        <f t="shared" ref="FD38:FK38" ca="1" si="87">IF(FD$10="","",SUM(+FD32,+FD36))</f>
        <v>9666.5966838371132</v>
      </c>
      <c r="FE38" s="159">
        <f t="shared" ca="1" si="87"/>
        <v>9670.4789879433429</v>
      </c>
      <c r="FF38" s="159">
        <f t="shared" ca="1" si="87"/>
        <v>9672.9505162238383</v>
      </c>
      <c r="FG38" s="159">
        <f t="shared" ca="1" si="87"/>
        <v>9675.4220445043356</v>
      </c>
      <c r="FH38" s="159">
        <f t="shared" ca="1" si="87"/>
        <v>9677.8473486105649</v>
      </c>
      <c r="FI38" s="159">
        <f t="shared" ca="1" si="87"/>
        <v>9695.5070584818441</v>
      </c>
      <c r="FJ38" s="159">
        <f t="shared" ca="1" si="87"/>
        <v>9697.9425862909939</v>
      </c>
      <c r="FK38" s="159">
        <f t="shared" ca="1" si="87"/>
        <v>22501.33487339153</v>
      </c>
    </row>
    <row r="39" spans="3:167" ht="15" customHeight="1">
      <c r="C39" s="164"/>
    </row>
    <row r="40" spans="3:167" ht="15" customHeight="1">
      <c r="C40" s="162" t="s">
        <v>174</v>
      </c>
      <c r="D40" s="171"/>
      <c r="E40" s="171"/>
      <c r="F40" s="159">
        <f t="shared" ref="F40:K40" ca="1" si="88">IF(F$10="","",SUM(+F34,-F36))</f>
        <v>47783.740697448564</v>
      </c>
      <c r="G40" s="159">
        <f t="shared" ca="1" si="88"/>
        <v>74778.322683427919</v>
      </c>
      <c r="H40" s="159">
        <f t="shared" ca="1" si="88"/>
        <v>86498.659185476165</v>
      </c>
      <c r="I40" s="159">
        <f t="shared" ca="1" si="88"/>
        <v>96126.9765392712</v>
      </c>
      <c r="J40" s="159">
        <f t="shared" ca="1" si="88"/>
        <v>106280.45605825912</v>
      </c>
      <c r="K40" s="159">
        <f t="shared" ca="1" si="88"/>
        <v>116807.75210525517</v>
      </c>
      <c r="M40" s="159">
        <f t="shared" ref="M40:AR40" ca="1" si="89">IF(M$10="","",SUM(+M34,-M36))</f>
        <v>4101.2853566666672</v>
      </c>
      <c r="N40" s="159">
        <f t="shared" ca="1" si="89"/>
        <v>4656.5215234848474</v>
      </c>
      <c r="O40" s="159">
        <f t="shared" ca="1" si="89"/>
        <v>3547.9845849848484</v>
      </c>
      <c r="P40" s="159">
        <f t="shared" ca="1" si="89"/>
        <v>3812.5884005404005</v>
      </c>
      <c r="Q40" s="159">
        <f t="shared" ca="1" si="89"/>
        <v>3541.1254983224076</v>
      </c>
      <c r="R40" s="159">
        <f t="shared" ca="1" si="89"/>
        <v>4210.2733802584053</v>
      </c>
      <c r="S40" s="159">
        <f t="shared" ca="1" si="89"/>
        <v>5239.1966401237396</v>
      </c>
      <c r="T40" s="159">
        <f t="shared" ca="1" si="89"/>
        <v>3782.4058042904103</v>
      </c>
      <c r="U40" s="159">
        <f t="shared" ca="1" si="89"/>
        <v>3940.9477343770604</v>
      </c>
      <c r="V40" s="159">
        <f t="shared" ca="1" si="89"/>
        <v>4760.2235942904072</v>
      </c>
      <c r="W40" s="159">
        <f t="shared" ca="1" si="89"/>
        <v>3316.8071392271213</v>
      </c>
      <c r="X40" s="159">
        <f t="shared" ca="1" si="89"/>
        <v>2874.381040882226</v>
      </c>
      <c r="Y40" s="159">
        <f t="shared" ca="1" si="89"/>
        <v>4544.777563219006</v>
      </c>
      <c r="Z40" s="159">
        <f t="shared" ca="1" si="89"/>
        <v>4983.2403159440209</v>
      </c>
      <c r="AA40" s="159">
        <f t="shared" ca="1" si="89"/>
        <v>5573.0301397272588</v>
      </c>
      <c r="AB40" s="159">
        <f t="shared" ca="1" si="89"/>
        <v>6329.4845874499679</v>
      </c>
      <c r="AC40" s="159">
        <f t="shared" ca="1" si="89"/>
        <v>5958.8573859475455</v>
      </c>
      <c r="AD40" s="159">
        <f t="shared" ca="1" si="89"/>
        <v>6728.0328835353303</v>
      </c>
      <c r="AE40" s="159">
        <f t="shared" ca="1" si="89"/>
        <v>5879.5328997147935</v>
      </c>
      <c r="AF40" s="159">
        <f t="shared" ca="1" si="89"/>
        <v>6684.035959060926</v>
      </c>
      <c r="AG40" s="159">
        <f t="shared" ca="1" si="89"/>
        <v>6112.4758788709305</v>
      </c>
      <c r="AH40" s="159">
        <f t="shared" ca="1" si="89"/>
        <v>6830.8951085199888</v>
      </c>
      <c r="AI40" s="159">
        <f t="shared" ca="1" si="89"/>
        <v>7557.7682920774723</v>
      </c>
      <c r="AJ40" s="159">
        <f t="shared" ca="1" si="89"/>
        <v>7596.1916693606809</v>
      </c>
      <c r="AK40" s="159">
        <f t="shared" ca="1" si="89"/>
        <v>6980.8856567403582</v>
      </c>
      <c r="AL40" s="159">
        <f t="shared" ca="1" si="89"/>
        <v>7025.4528425762701</v>
      </c>
      <c r="AM40" s="159">
        <f t="shared" ca="1" si="89"/>
        <v>6920.9442769673378</v>
      </c>
      <c r="AN40" s="159">
        <f t="shared" ca="1" si="89"/>
        <v>6923.7959490269832</v>
      </c>
      <c r="AO40" s="159">
        <f t="shared" ca="1" si="89"/>
        <v>7184.4819271334354</v>
      </c>
      <c r="AP40" s="159">
        <f t="shared" ca="1" si="89"/>
        <v>7239.9592754725572</v>
      </c>
      <c r="AQ40" s="159">
        <f t="shared" ca="1" si="89"/>
        <v>7290.7668643127527</v>
      </c>
      <c r="AR40" s="159">
        <f t="shared" ca="1" si="89"/>
        <v>7338.9546614862847</v>
      </c>
      <c r="AS40" s="159">
        <f t="shared" ref="AS40:BX40" ca="1" si="90">IF(AS$10="","",SUM(+AS34,-AS36))</f>
        <v>7385.4320098253993</v>
      </c>
      <c r="AT40" s="159">
        <f t="shared" ca="1" si="90"/>
        <v>7422.6999700273209</v>
      </c>
      <c r="AU40" s="159">
        <f t="shared" ca="1" si="90"/>
        <v>7469.1627026600872</v>
      </c>
      <c r="AV40" s="159">
        <f t="shared" ca="1" si="90"/>
        <v>7316.1230492474006</v>
      </c>
      <c r="AW40" s="159">
        <f t="shared" ca="1" si="90"/>
        <v>7801.1926778731558</v>
      </c>
      <c r="AX40" s="159">
        <f t="shared" ca="1" si="90"/>
        <v>7825.6731149816624</v>
      </c>
      <c r="AY40" s="159">
        <f t="shared" ca="1" si="90"/>
        <v>7709.8050771225608</v>
      </c>
      <c r="AZ40" s="159">
        <f t="shared" ca="1" si="90"/>
        <v>7719.1244860893385</v>
      </c>
      <c r="BA40" s="159">
        <f t="shared" ca="1" si="90"/>
        <v>7971.0505008261571</v>
      </c>
      <c r="BB40" s="159">
        <f t="shared" ca="1" si="90"/>
        <v>8028.5532835435752</v>
      </c>
      <c r="BC40" s="159">
        <f t="shared" ca="1" si="90"/>
        <v>8086.0674976408882</v>
      </c>
      <c r="BD40" s="159">
        <f t="shared" ca="1" si="90"/>
        <v>8139.581711738203</v>
      </c>
      <c r="BE40" s="159">
        <f t="shared" ca="1" si="90"/>
        <v>8191.2887848722858</v>
      </c>
      <c r="BF40" s="159">
        <f t="shared" ca="1" si="90"/>
        <v>8233.1279972535922</v>
      </c>
      <c r="BG40" s="159">
        <f t="shared" ca="1" si="90"/>
        <v>8284.8272436769294</v>
      </c>
      <c r="BH40" s="159">
        <f t="shared" ca="1" si="90"/>
        <v>8136.6841636528543</v>
      </c>
      <c r="BI40" s="159">
        <f t="shared" ca="1" si="90"/>
        <v>8638.5815237698844</v>
      </c>
      <c r="BJ40" s="159">
        <f t="shared" ca="1" si="90"/>
        <v>8664.6744570262927</v>
      </c>
      <c r="BK40" s="159">
        <f t="shared" ca="1" si="90"/>
        <v>8550.2127064770029</v>
      </c>
      <c r="BL40" s="159">
        <f t="shared" ca="1" si="90"/>
        <v>8563.8275380928826</v>
      </c>
      <c r="BM40" s="159">
        <f t="shared" ca="1" si="90"/>
        <v>8818.3915617395578</v>
      </c>
      <c r="BN40" s="159">
        <f t="shared" ca="1" si="90"/>
        <v>8873.0960344763007</v>
      </c>
      <c r="BO40" s="159">
        <f t="shared" ca="1" si="90"/>
        <v>8929.7098450927333</v>
      </c>
      <c r="BP40" s="159">
        <f t="shared" ca="1" si="90"/>
        <v>8986.3236557091695</v>
      </c>
      <c r="BQ40" s="159">
        <f t="shared" ca="1" si="90"/>
        <v>9041.0281284459124</v>
      </c>
      <c r="BR40" s="159">
        <f t="shared" ca="1" si="90"/>
        <v>9085.1962886797519</v>
      </c>
      <c r="BS40" s="159">
        <f t="shared" ca="1" si="90"/>
        <v>9139.8924800111199</v>
      </c>
      <c r="BT40" s="159">
        <f t="shared" ca="1" si="90"/>
        <v>8989.5218387385357</v>
      </c>
      <c r="BU40" s="159">
        <f t="shared" ca="1" si="90"/>
        <v>9500.6814847718779</v>
      </c>
      <c r="BV40" s="159">
        <f t="shared" ca="1" si="90"/>
        <v>9528.4886226866729</v>
      </c>
      <c r="BW40" s="159">
        <f t="shared" ca="1" si="90"/>
        <v>9415.7370175671786</v>
      </c>
      <c r="BX40" s="159">
        <f t="shared" ca="1" si="90"/>
        <v>9433.6514252197921</v>
      </c>
      <c r="BY40" s="159">
        <f t="shared" ref="BY40:CF40" ca="1" si="91">IF(BY$10="","",SUM(+BY34,-BY36))</f>
        <v>9691.018657876084</v>
      </c>
      <c r="BZ40" s="159">
        <f t="shared" ca="1" si="91"/>
        <v>9748.8928895715871</v>
      </c>
      <c r="CA40" s="159">
        <f t="shared" ca="1" si="91"/>
        <v>9808.7844763011926</v>
      </c>
      <c r="CB40" s="159">
        <f t="shared" ca="1" si="91"/>
        <v>9868.6760630307872</v>
      </c>
      <c r="CC40" s="159">
        <f t="shared" ca="1" si="91"/>
        <v>9926.5502947262939</v>
      </c>
      <c r="CD40" s="159">
        <f t="shared" ca="1" si="91"/>
        <v>9973.1186503544268</v>
      </c>
      <c r="CE40" s="159">
        <f t="shared" ca="1" si="91"/>
        <v>10030.984068512935</v>
      </c>
      <c r="CF40" s="159">
        <f t="shared" ca="1" si="91"/>
        <v>9881.1684546363867</v>
      </c>
      <c r="CK40" s="159">
        <f t="shared" ref="CK40:CP40" ca="1" si="92">IF(CK$10="","",SUM(+CK34,-CK36))</f>
        <v>45089.839815709529</v>
      </c>
      <c r="CL40" s="159">
        <f t="shared" ca="1" si="92"/>
        <v>25920.908965924762</v>
      </c>
      <c r="CM40" s="159">
        <f t="shared" ca="1" si="92"/>
        <v>34203.688714328768</v>
      </c>
      <c r="CN40" s="159">
        <f t="shared" ca="1" si="92"/>
        <v>42515.92323967538</v>
      </c>
      <c r="CO40" s="159">
        <f t="shared" ca="1" si="92"/>
        <v>44142.541352670436</v>
      </c>
      <c r="CP40" s="159">
        <f t="shared" ca="1" si="92"/>
        <v>45879.296807495761</v>
      </c>
      <c r="CR40" s="159">
        <f t="shared" ref="CR40:DW40" ca="1" si="93">IF(CR$10="","",SUM(+CR34,-CR36))</f>
        <v>3760.1567852388257</v>
      </c>
      <c r="CS40" s="159">
        <f t="shared" ca="1" si="93"/>
        <v>4336.2979173731428</v>
      </c>
      <c r="CT40" s="159">
        <f t="shared" ca="1" si="93"/>
        <v>479.46954720996581</v>
      </c>
      <c r="CU40" s="159">
        <f t="shared" ca="1" si="93"/>
        <v>5371.2580536618789</v>
      </c>
      <c r="CV40" s="159">
        <f t="shared" ca="1" si="93"/>
        <v>5081.6980763638585</v>
      </c>
      <c r="CW40" s="159">
        <f t="shared" ca="1" si="93"/>
        <v>4987.9894199553364</v>
      </c>
      <c r="CX40" s="159">
        <f t="shared" ca="1" si="93"/>
        <v>2796.9073948038258</v>
      </c>
      <c r="CY40" s="159">
        <f t="shared" ca="1" si="93"/>
        <v>4636.6662185923215</v>
      </c>
      <c r="CZ40" s="159">
        <f t="shared" ca="1" si="93"/>
        <v>6018.191070566616</v>
      </c>
      <c r="DA40" s="159">
        <f t="shared" ca="1" si="93"/>
        <v>8473.6647732709171</v>
      </c>
      <c r="DB40" s="159">
        <f t="shared" ca="1" si="93"/>
        <v>5017.5466526010732</v>
      </c>
      <c r="DC40" s="159">
        <f t="shared" ca="1" si="93"/>
        <v>-5870.0060939282321</v>
      </c>
      <c r="DD40" s="159">
        <f t="shared" ca="1" si="93"/>
        <v>-3175.065945616002</v>
      </c>
      <c r="DE40" s="159">
        <f t="shared" ca="1" si="93"/>
        <v>2083.829352241798</v>
      </c>
      <c r="DF40" s="159">
        <f t="shared" ca="1" si="93"/>
        <v>-3323.3339160674495</v>
      </c>
      <c r="DG40" s="159">
        <f t="shared" ca="1" si="93"/>
        <v>4882.3985697976977</v>
      </c>
      <c r="DH40" s="159">
        <f t="shared" ca="1" si="93"/>
        <v>5327.2192755058868</v>
      </c>
      <c r="DI40" s="159">
        <f t="shared" ca="1" si="93"/>
        <v>3504.2993344444612</v>
      </c>
      <c r="DJ40" s="159">
        <f t="shared" ca="1" si="93"/>
        <v>4190.7252265001607</v>
      </c>
      <c r="DK40" s="159">
        <f t="shared" ca="1" si="93"/>
        <v>4333.7437875085689</v>
      </c>
      <c r="DL40" s="159">
        <f t="shared" ca="1" si="93"/>
        <v>4535.6247874944402</v>
      </c>
      <c r="DM40" s="159">
        <f t="shared" ca="1" si="93"/>
        <v>4731.6275845567598</v>
      </c>
      <c r="DN40" s="159">
        <f t="shared" ca="1" si="93"/>
        <v>4939.2436959120569</v>
      </c>
      <c r="DO40" s="159">
        <f t="shared" ca="1" si="93"/>
        <v>-6109.4027863535957</v>
      </c>
      <c r="DP40" s="159">
        <f t="shared" ca="1" si="93"/>
        <v>-7205.0195401829396</v>
      </c>
      <c r="DQ40" s="159">
        <f t="shared" ca="1" si="93"/>
        <v>280.0215013093657</v>
      </c>
      <c r="DR40" s="159">
        <f t="shared" ca="1" si="93"/>
        <v>-4037.0960678274951</v>
      </c>
      <c r="DS40" s="159">
        <f t="shared" ca="1" si="93"/>
        <v>5932.2518032580101</v>
      </c>
      <c r="DT40" s="159">
        <f t="shared" ca="1" si="93"/>
        <v>6224.1071495266242</v>
      </c>
      <c r="DU40" s="159">
        <f t="shared" ca="1" si="93"/>
        <v>6273.9709373855858</v>
      </c>
      <c r="DV40" s="159">
        <f t="shared" ca="1" si="93"/>
        <v>6323.5028925028291</v>
      </c>
      <c r="DW40" s="159">
        <f t="shared" ca="1" si="93"/>
        <v>6374.7844884081424</v>
      </c>
      <c r="DX40" s="159">
        <f t="shared" ref="DX40:FC40" ca="1" si="94">IF(DX$10="","",SUM(+DX34,-DX36))</f>
        <v>6424.3556354790398</v>
      </c>
      <c r="DY40" s="159">
        <f t="shared" ca="1" si="94"/>
        <v>6463.1706461072845</v>
      </c>
      <c r="DZ40" s="159">
        <f t="shared" ca="1" si="94"/>
        <v>6514.4744797468866</v>
      </c>
      <c r="EA40" s="159">
        <f t="shared" ca="1" si="94"/>
        <v>-5364.8352113845776</v>
      </c>
      <c r="EB40" s="159">
        <f t="shared" ca="1" si="94"/>
        <v>-285.86953013342099</v>
      </c>
      <c r="EC40" s="159">
        <f t="shared" ca="1" si="94"/>
        <v>-159.1108712704663</v>
      </c>
      <c r="ED40" s="159">
        <f t="shared" ca="1" si="94"/>
        <v>-5517.3980207449767</v>
      </c>
      <c r="EE40" s="159">
        <f t="shared" ca="1" si="94"/>
        <v>6317.4881198581497</v>
      </c>
      <c r="EF40" s="159">
        <f t="shared" ca="1" si="94"/>
        <v>6612.3301417826933</v>
      </c>
      <c r="EG40" s="159">
        <f t="shared" ca="1" si="94"/>
        <v>6666.00645711787</v>
      </c>
      <c r="EH40" s="159">
        <f t="shared" ca="1" si="94"/>
        <v>6719.2498165193283</v>
      </c>
      <c r="EI40" s="159">
        <f t="shared" ca="1" si="94"/>
        <v>6774.341724369262</v>
      </c>
      <c r="EJ40" s="159">
        <f t="shared" ca="1" si="94"/>
        <v>6827.6264912559654</v>
      </c>
      <c r="EK40" s="159">
        <f t="shared" ca="1" si="94"/>
        <v>6869.3958652863312</v>
      </c>
      <c r="EL40" s="159">
        <f t="shared" ca="1" si="94"/>
        <v>6924.5201016370429</v>
      </c>
      <c r="EM40" s="159">
        <f t="shared" ca="1" si="94"/>
        <v>-5232.6570560023993</v>
      </c>
      <c r="EN40" s="159">
        <f t="shared" ca="1" si="94"/>
        <v>-738.76695337085948</v>
      </c>
      <c r="EO40" s="159">
        <f t="shared" ca="1" si="94"/>
        <v>-613.80029858898524</v>
      </c>
      <c r="EP40" s="159">
        <f t="shared" ca="1" si="94"/>
        <v>-6529.3811183484049</v>
      </c>
      <c r="EQ40" s="159">
        <f t="shared" ca="1" si="94"/>
        <v>6732.6565707733262</v>
      </c>
      <c r="ER40" s="159">
        <f t="shared" ca="1" si="94"/>
        <v>7029.7954801832857</v>
      </c>
      <c r="ES40" s="159">
        <f t="shared" ca="1" si="94"/>
        <v>7086.5893749690531</v>
      </c>
      <c r="ET40" s="159">
        <f t="shared" ca="1" si="94"/>
        <v>7142.8434335762122</v>
      </c>
      <c r="EU40" s="159">
        <f t="shared" ca="1" si="94"/>
        <v>7201.0505792125223</v>
      </c>
      <c r="EV40" s="159">
        <f t="shared" ca="1" si="94"/>
        <v>7257.3483869691408</v>
      </c>
      <c r="EW40" s="159">
        <f t="shared" ca="1" si="94"/>
        <v>7301.361093149746</v>
      </c>
      <c r="EX40" s="159">
        <f t="shared" ca="1" si="94"/>
        <v>7359.6023815052758</v>
      </c>
      <c r="EY40" s="159">
        <f t="shared" ca="1" si="94"/>
        <v>-5086.7575773598728</v>
      </c>
      <c r="EZ40" s="159">
        <f t="shared" ca="1" si="94"/>
        <v>-1219.5239482710058</v>
      </c>
      <c r="FA40" s="159">
        <f t="shared" ca="1" si="94"/>
        <v>-1096.4562600320987</v>
      </c>
      <c r="FB40" s="159">
        <f t="shared" ca="1" si="94"/>
        <v>-7571.8195343941952</v>
      </c>
      <c r="FC40" s="159">
        <f t="shared" ca="1" si="94"/>
        <v>7169.6946491578456</v>
      </c>
      <c r="FD40" s="159">
        <f t="shared" ref="FD40:FK40" ca="1" si="95">IF(FD$10="","",SUM(+FD34,-FD36))</f>
        <v>7469.2776435070482</v>
      </c>
      <c r="FE40" s="159">
        <f t="shared" ca="1" si="95"/>
        <v>7529.3662948600122</v>
      </c>
      <c r="FF40" s="159">
        <f t="shared" ca="1" si="95"/>
        <v>7588.8021428303473</v>
      </c>
      <c r="FG40" s="159">
        <f t="shared" ca="1" si="95"/>
        <v>7650.3015700090436</v>
      </c>
      <c r="FH40" s="159">
        <f t="shared" ca="1" si="95"/>
        <v>7709.7836421536449</v>
      </c>
      <c r="FI40" s="159">
        <f t="shared" ca="1" si="95"/>
        <v>7756.0948877415631</v>
      </c>
      <c r="FJ40" s="159">
        <f t="shared" ca="1" si="95"/>
        <v>7817.6303153916069</v>
      </c>
      <c r="FK40" s="159">
        <f t="shared" ca="1" si="95"/>
        <v>-4923.8545954580986</v>
      </c>
    </row>
    <row r="41" spans="3:167" ht="15" customHeight="1">
      <c r="C41" s="164"/>
    </row>
    <row r="42" spans="3:167" ht="15" customHeight="1">
      <c r="C42" s="165" t="s">
        <v>4</v>
      </c>
      <c r="F42" s="158">
        <f t="shared" ref="F42:K43" ca="1" si="96">IF(OR(F$9="",F$10=""),"",SUM(OFFSET($M42,0,F$4-1,1,F$5-F$4+1)))</f>
        <v>21102.100685803158</v>
      </c>
      <c r="G42" s="158">
        <f t="shared" ca="1" si="96"/>
        <v>15430.795909197361</v>
      </c>
      <c r="H42" s="158">
        <f t="shared" ca="1" si="96"/>
        <v>13625.116512005772</v>
      </c>
      <c r="I42" s="158">
        <f t="shared" ca="1" si="96"/>
        <v>11619.558499959034</v>
      </c>
      <c r="J42" s="158">
        <f t="shared" ca="1" si="96"/>
        <v>9373.5126741046497</v>
      </c>
      <c r="K42" s="158">
        <f t="shared" ca="1" si="96"/>
        <v>7269.3446542231968</v>
      </c>
      <c r="M42" s="158">
        <f ca="1">IF(M$10="","",'8_OTROS_GASTOS_INGRESOS'!M12)</f>
        <v>144.77909</v>
      </c>
      <c r="N42" s="158">
        <f ca="1">IF(N$10="","",'8_OTROS_GASTOS_INGRESOS'!N12)</f>
        <v>150.00561999999999</v>
      </c>
      <c r="O42" s="158">
        <f ca="1">IF(O$10="","",'8_OTROS_GASTOS_INGRESOS'!O12)</f>
        <v>170.41779000000002</v>
      </c>
      <c r="P42" s="158">
        <f ca="1">IF(P$10="","",'8_OTROS_GASTOS_INGRESOS'!P12)</f>
        <v>166.94459000000003</v>
      </c>
      <c r="Q42" s="158">
        <f ca="1">IF(Q$10="","",'8_OTROS_GASTOS_INGRESOS'!Q12)</f>
        <v>164.05317000000002</v>
      </c>
      <c r="R42" s="158">
        <f ca="1">IF(R$10="","",'8_OTROS_GASTOS_INGRESOS'!R12)</f>
        <v>-7.1461000000001036</v>
      </c>
      <c r="S42" s="158">
        <f ca="1">IF(S$10="","",'8_OTROS_GASTOS_INGRESOS'!S12)</f>
        <v>175.80982000000012</v>
      </c>
      <c r="T42" s="158">
        <f ca="1">IF(T$10="","",'8_OTROS_GASTOS_INGRESOS'!T12)</f>
        <v>169.21398999999991</v>
      </c>
      <c r="U42" s="158">
        <f ca="1">IF(U$10="","",'8_OTROS_GASTOS_INGRESOS'!U12)</f>
        <v>166.72609000000008</v>
      </c>
      <c r="V42" s="158">
        <f ca="1">IF(V$10="","",'8_OTROS_GASTOS_INGRESOS'!V12)</f>
        <v>167.62939999999989</v>
      </c>
      <c r="W42" s="158">
        <f ca="1">IF(W$10="","",'8_OTROS_GASTOS_INGRESOS'!W12)</f>
        <v>566.26969706714942</v>
      </c>
      <c r="X42" s="158">
        <f ca="1">IF(X$10="","",'8_OTROS_GASTOS_INGRESOS'!X12)</f>
        <v>19067.397528736008</v>
      </c>
      <c r="Y42" s="158">
        <f ca="1">IF(Y$10="","",'8_OTROS_GASTOS_INGRESOS'!Y12)</f>
        <v>1375.1725525619554</v>
      </c>
      <c r="Z42" s="158">
        <f ca="1">IF(Z$10="","",'8_OTROS_GASTOS_INGRESOS'!Z12)</f>
        <v>1265.3498045550919</v>
      </c>
      <c r="AA42" s="158">
        <f ca="1">IF(AA$10="","",'8_OTROS_GASTOS_INGRESOS'!AA12)</f>
        <v>1350.0121160044225</v>
      </c>
      <c r="AB42" s="158">
        <f ca="1">IF(AB$10="","",'8_OTROS_GASTOS_INGRESOS'!AB12)</f>
        <v>1305.6715765134563</v>
      </c>
      <c r="AC42" s="158">
        <f ca="1">IF(AC$10="","",'8_OTROS_GASTOS_INGRESOS'!AC12)</f>
        <v>1324.4258030533613</v>
      </c>
      <c r="AD42" s="158">
        <f ca="1">IF(AD$10="","",'8_OTROS_GASTOS_INGRESOS'!AD12)</f>
        <v>1280.6388164378334</v>
      </c>
      <c r="AE42" s="158">
        <f ca="1">IF(AE$10="","",'8_OTROS_GASTOS_INGRESOS'!AE12)</f>
        <v>1298.2776981400834</v>
      </c>
      <c r="AF42" s="158">
        <f ca="1">IF(AF$10="","",'8_OTROS_GASTOS_INGRESOS'!AF12)</f>
        <v>1285.0208016401834</v>
      </c>
      <c r="AG42" s="158">
        <f ca="1">IF(AG$10="","",'8_OTROS_GASTOS_INGRESOS'!AG12)</f>
        <v>1242.0912757285873</v>
      </c>
      <c r="AH42" s="158">
        <f ca="1">IF(AH$10="","",'8_OTROS_GASTOS_INGRESOS'!AH12)</f>
        <v>1258.0177625650954</v>
      </c>
      <c r="AI42" s="158">
        <f ca="1">IF(AI$10="","",'8_OTROS_GASTOS_INGRESOS'!AI12)</f>
        <v>1215.680056430527</v>
      </c>
      <c r="AJ42" s="158">
        <f ca="1">IF(AJ$10="","",'8_OTROS_GASTOS_INGRESOS'!AJ12)</f>
        <v>1230.4376455667634</v>
      </c>
      <c r="AK42" s="158">
        <f ca="1">IF(AK$10="","",'8_OTROS_GASTOS_INGRESOS'!AK12)</f>
        <v>1231.7545758558183</v>
      </c>
      <c r="AL42" s="158">
        <f ca="1">IF(AL$10="","",'8_OTROS_GASTOS_INGRESOS'!AL12)</f>
        <v>1162.4931964206398</v>
      </c>
      <c r="AM42" s="158">
        <f ca="1">IF(AM$10="","",'8_OTROS_GASTOS_INGRESOS'!AM12)</f>
        <v>1202.0110957345773</v>
      </c>
      <c r="AN42" s="158">
        <f ca="1">IF(AN$10="","",'8_OTROS_GASTOS_INGRESOS'!AN12)</f>
        <v>1160.7238057490154</v>
      </c>
      <c r="AO42" s="158">
        <f ca="1">IF(AO$10="","",'8_OTROS_GASTOS_INGRESOS'!AO12)</f>
        <v>1171.8301445533682</v>
      </c>
      <c r="AP42" s="158">
        <f ca="1">IF(AP$10="","",'8_OTROS_GASTOS_INGRESOS'!AP12)</f>
        <v>1131.2750779659543</v>
      </c>
      <c r="AQ42" s="158">
        <f ca="1">IF(AQ$10="","",'8_OTROS_GASTOS_INGRESOS'!AQ12)</f>
        <v>1141.1509261000335</v>
      </c>
      <c r="AR42" s="158">
        <f ca="1">IF(AR$10="","",'8_OTROS_GASTOS_INGRESOS'!AR12)</f>
        <v>1125.6474034804044</v>
      </c>
      <c r="AS42" s="158">
        <f ca="1">IF(AS$10="","",'8_OTROS_GASTOS_INGRESOS'!AS12)</f>
        <v>1086.2148560707176</v>
      </c>
      <c r="AT42" s="158">
        <f ca="1">IF(AT$10="","",'8_OTROS_GASTOS_INGRESOS'!AT12)</f>
        <v>1094.2100638429765</v>
      </c>
      <c r="AU42" s="158">
        <f ca="1">IF(AU$10="","",'8_OTROS_GASTOS_INGRESOS'!AU12)</f>
        <v>1055.5439296821794</v>
      </c>
      <c r="AV42" s="158">
        <f ca="1">IF(AV$10="","",'8_OTROS_GASTOS_INGRESOS'!AV12)</f>
        <v>1062.261436550089</v>
      </c>
      <c r="AW42" s="158">
        <f ca="1">IF(AW$10="","",'8_OTROS_GASTOS_INGRESOS'!AW12)</f>
        <v>1074.0301420577825</v>
      </c>
      <c r="AX42" s="158">
        <f ca="1">IF(AX$10="","",'8_OTROS_GASTOS_INGRESOS'!AX12)</f>
        <v>993.69877266377841</v>
      </c>
      <c r="AY42" s="158">
        <f ca="1">IF(AY$10="","",'8_OTROS_GASTOS_INGRESOS'!AY12)</f>
        <v>1040.225216885613</v>
      </c>
      <c r="AZ42" s="158">
        <f ca="1">IF(AZ$10="","",'8_OTROS_GASTOS_INGRESOS'!AZ12)</f>
        <v>1003.1491714568084</v>
      </c>
      <c r="BA42" s="158">
        <f ca="1">IF(BA$10="","",'8_OTROS_GASTOS_INGRESOS'!BA12)</f>
        <v>1006.097041608155</v>
      </c>
      <c r="BB42" s="158">
        <f ca="1">IF(BB$10="","",'8_OTROS_GASTOS_INGRESOS'!BB12)</f>
        <v>969.9200168880692</v>
      </c>
      <c r="BC42" s="158">
        <f ca="1">IF(BC$10="","",'8_OTROS_GASTOS_INGRESOS'!BC12)</f>
        <v>971.5527769739632</v>
      </c>
      <c r="BD42" s="158">
        <f ca="1">IF(BD$10="","",'8_OTROS_GASTOS_INGRESOS'!BD12)</f>
        <v>954.14170877848892</v>
      </c>
      <c r="BE42" s="158">
        <f ca="1">IF(BE$10="","",'8_OTROS_GASTOS_INGRESOS'!BE12)</f>
        <v>919.33357474989873</v>
      </c>
      <c r="BF42" s="158">
        <f ca="1">IF(BF$10="","",'8_OTROS_GASTOS_INGRESOS'!BF12)</f>
        <v>918.96456982598067</v>
      </c>
      <c r="BG42" s="158">
        <f ca="1">IF(BG$10="","",'8_OTROS_GASTOS_INGRESOS'!BG12)</f>
        <v>885.08433521985057</v>
      </c>
      <c r="BH42" s="158">
        <f ca="1">IF(BH$10="","",'8_OTROS_GASTOS_INGRESOS'!BH12)</f>
        <v>883.36117285064597</v>
      </c>
      <c r="BI42" s="158">
        <f ca="1">IF(BI$10="","",'8_OTROS_GASTOS_INGRESOS'!BI12)</f>
        <v>889.86071429936067</v>
      </c>
      <c r="BJ42" s="158">
        <f ca="1">IF(BJ$10="","",'8_OTROS_GASTOS_INGRESOS'!BJ12)</f>
        <v>828.57445982403192</v>
      </c>
      <c r="BK42" s="158">
        <f ca="1">IF(BK$10="","",'8_OTROS_GASTOS_INGRESOS'!BK12)</f>
        <v>853.55822120431526</v>
      </c>
      <c r="BL42" s="158">
        <f ca="1">IF(BL$10="","",'8_OTROS_GASTOS_INGRESOS'!BL12)</f>
        <v>822.05498348933065</v>
      </c>
      <c r="BM42" s="158">
        <f ca="1">IF(BM$10="","",'8_OTROS_GASTOS_INGRESOS'!BM12)</f>
        <v>816.88023775143324</v>
      </c>
      <c r="BN42" s="158">
        <f ca="1">IF(BN$10="","",'8_OTROS_GASTOS_INGRESOS'!BN12)</f>
        <v>786.34559980533027</v>
      </c>
      <c r="BO42" s="158">
        <f ca="1">IF(BO$10="","",'8_OTROS_GASTOS_INGRESOS'!BO12)</f>
        <v>779.76016555976196</v>
      </c>
      <c r="BP42" s="158">
        <f ca="1">IF(BP$10="","",'8_OTROS_GASTOS_INGRESOS'!BP12)</f>
        <v>761.04434708295435</v>
      </c>
      <c r="BQ42" s="158">
        <f ca="1">IF(BQ$10="","",'8_OTROS_GASTOS_INGRESOS'!BQ12)</f>
        <v>731.98448572557368</v>
      </c>
      <c r="BR42" s="158">
        <f ca="1">IF(BR$10="","",'8_OTROS_GASTOS_INGRESOS'!BR12)</f>
        <v>723.2518194378448</v>
      </c>
      <c r="BS42" s="158">
        <f ca="1">IF(BS$10="","",'8_OTROS_GASTOS_INGRESOS'!BS12)</f>
        <v>695.19124120713582</v>
      </c>
      <c r="BT42" s="158">
        <f ca="1">IF(BT$10="","",'8_OTROS_GASTOS_INGRESOS'!BT12)</f>
        <v>685.00639871757812</v>
      </c>
      <c r="BU42" s="158">
        <f ca="1">IF(BU$10="","",'8_OTROS_GASTOS_INGRESOS'!BU12)</f>
        <v>717.66537748297537</v>
      </c>
      <c r="BV42" s="158">
        <f ca="1">IF(BV$10="","",'8_OTROS_GASTOS_INGRESOS'!BV12)</f>
        <v>676.85310181182899</v>
      </c>
      <c r="BW42" s="158">
        <f ca="1">IF(BW$10="","",'8_OTROS_GASTOS_INGRESOS'!BW12)</f>
        <v>678.70653924693022</v>
      </c>
      <c r="BX42" s="158">
        <f ca="1">IF(BX$10="","",'8_OTROS_GASTOS_INGRESOS'!BX12)</f>
        <v>653.20241371039685</v>
      </c>
      <c r="BY42" s="158">
        <f ca="1">IF(BY$10="","",'8_OTROS_GASTOS_INGRESOS'!BY12)</f>
        <v>639.3153184185137</v>
      </c>
      <c r="BZ42" s="158">
        <f ca="1">IF(BZ$10="","",'8_OTROS_GASTOS_INGRESOS'!BZ12)</f>
        <v>614.85384975792965</v>
      </c>
      <c r="CA42" s="158">
        <f ca="1">IF(CA$10="","",'8_OTROS_GASTOS_INGRESOS'!CA12)</f>
        <v>599.45438535658616</v>
      </c>
      <c r="CB42" s="158">
        <f ca="1">IF(CB$10="","",'8_OTROS_GASTOS_INGRESOS'!CB12)</f>
        <v>579.34986930061859</v>
      </c>
      <c r="CC42" s="158">
        <f ca="1">IF(CC$10="","",'8_OTROS_GASTOS_INGRESOS'!CC12)</f>
        <v>556.47588584094922</v>
      </c>
      <c r="CD42" s="158">
        <f ca="1">IF(CD$10="","",'8_OTROS_GASTOS_INGRESOS'!CD12)</f>
        <v>538.77442509482637</v>
      </c>
      <c r="CE42" s="158">
        <f ca="1">IF(CE$10="","",'8_OTROS_GASTOS_INGRESOS'!CE12)</f>
        <v>516.97569927759491</v>
      </c>
      <c r="CF42" s="158">
        <f ca="1">IF(CF$10="","",'8_OTROS_GASTOS_INGRESOS'!CF12)</f>
        <v>497.71778892404654</v>
      </c>
      <c r="CK42" s="158">
        <f t="shared" ref="CK42:CP43" ca="1" si="97">IF(OR(CK$9="",CK$10=""),"",SUM(OFFSET($CR42,0,CK$4-1,1,CK$5-CK$4+1)))</f>
        <v>18706.226781668858</v>
      </c>
      <c r="CL42" s="158">
        <f t="shared" ca="1" si="97"/>
        <v>11334.561022746197</v>
      </c>
      <c r="CM42" s="158">
        <f t="shared" ca="1" si="97"/>
        <v>9346.3981245542254</v>
      </c>
      <c r="CN42" s="158">
        <f t="shared" ca="1" si="97"/>
        <v>7008.7694716093583</v>
      </c>
      <c r="CO42" s="158">
        <f t="shared" ca="1" si="97"/>
        <v>4479.2410834266129</v>
      </c>
      <c r="CP42" s="158">
        <f t="shared" ca="1" si="97"/>
        <v>1762.0856316993936</v>
      </c>
      <c r="CR42" s="158">
        <f ca="1">IF(CR$10="","",'8_OTROS_GASTOS_INGRESOS'!CR12)</f>
        <v>12.237079999999999</v>
      </c>
      <c r="CS42" s="158">
        <f ca="1">IF(CS$10="","",'8_OTROS_GASTOS_INGRESOS'!CS12)</f>
        <v>17.912190000000002</v>
      </c>
      <c r="CT42" s="158">
        <f ca="1">IF(CT$10="","",'8_OTROS_GASTOS_INGRESOS'!CT12)</f>
        <v>15.854349999999998</v>
      </c>
      <c r="CU42" s="158">
        <f ca="1">IF(CU$10="","",'8_OTROS_GASTOS_INGRESOS'!CU12)</f>
        <v>18.152559999999998</v>
      </c>
      <c r="CV42" s="158">
        <f ca="1">IF(CV$10="","",'8_OTROS_GASTOS_INGRESOS'!CV12)</f>
        <v>17.59365</v>
      </c>
      <c r="CW42" s="158">
        <f ca="1">IF(CW$10="","",'8_OTROS_GASTOS_INGRESOS'!CW12)</f>
        <v>23.675409999999999</v>
      </c>
      <c r="CX42" s="158">
        <f ca="1">IF(CX$10="","",'8_OTROS_GASTOS_INGRESOS'!CX12)</f>
        <v>14.438579999999996</v>
      </c>
      <c r="CY42" s="158">
        <f ca="1">IF(CY$10="","",'8_OTROS_GASTOS_INGRESOS'!CY12)</f>
        <v>15.205360000000006</v>
      </c>
      <c r="CZ42" s="158">
        <f ca="1">IF(CZ$10="","",'8_OTROS_GASTOS_INGRESOS'!CZ12)</f>
        <v>12.07601</v>
      </c>
      <c r="DA42" s="158">
        <f ca="1">IF(DA$10="","",'8_OTROS_GASTOS_INGRESOS'!DA12)</f>
        <v>11.953759999999999</v>
      </c>
      <c r="DB42" s="158">
        <f ca="1">IF(DB$10="","",'8_OTROS_GASTOS_INGRESOS'!DB12)</f>
        <v>23</v>
      </c>
      <c r="DC42" s="158">
        <f ca="1">IF(DC$10="","",'8_OTROS_GASTOS_INGRESOS'!DC12)</f>
        <v>18524.127831668859</v>
      </c>
      <c r="DD42" s="158">
        <f ca="1">IF(DD$10="","",'8_OTROS_GASTOS_INGRESOS'!DD12)</f>
        <v>1033.8196453576916</v>
      </c>
      <c r="DE42" s="158">
        <f ca="1">IF(DE$10="","",'8_OTROS_GASTOS_INGRESOS'!DE12)</f>
        <v>923.99689735082814</v>
      </c>
      <c r="DF42" s="158">
        <f ca="1">IF(DF$10="","",'8_OTROS_GASTOS_INGRESOS'!DF12)</f>
        <v>1008.6592088001587</v>
      </c>
      <c r="DG42" s="158">
        <f ca="1">IF(DG$10="","",'8_OTROS_GASTOS_INGRESOS'!DG12)</f>
        <v>964.3186693091925</v>
      </c>
      <c r="DH42" s="158">
        <f ca="1">IF(DH$10="","",'8_OTROS_GASTOS_INGRESOS'!DH12)</f>
        <v>983.07289584909745</v>
      </c>
      <c r="DI42" s="158">
        <f ca="1">IF(DI$10="","",'8_OTROS_GASTOS_INGRESOS'!DI12)</f>
        <v>939.28590923356955</v>
      </c>
      <c r="DJ42" s="158">
        <f ca="1">IF(DJ$10="","",'8_OTROS_GASTOS_INGRESOS'!DJ12)</f>
        <v>956.92479093581971</v>
      </c>
      <c r="DK42" s="158">
        <f ca="1">IF(DK$10="","",'8_OTROS_GASTOS_INGRESOS'!DK12)</f>
        <v>943.66789443591961</v>
      </c>
      <c r="DL42" s="158">
        <f ca="1">IF(DL$10="","",'8_OTROS_GASTOS_INGRESOS'!DL12)</f>
        <v>900.7383685243235</v>
      </c>
      <c r="DM42" s="158">
        <f ca="1">IF(DM$10="","",'8_OTROS_GASTOS_INGRESOS'!DM12)</f>
        <v>916.66485536083167</v>
      </c>
      <c r="DN42" s="158">
        <f ca="1">IF(DN$10="","",'8_OTROS_GASTOS_INGRESOS'!DN12)</f>
        <v>874.32714922626315</v>
      </c>
      <c r="DO42" s="158">
        <f ca="1">IF(DO$10="","",'8_OTROS_GASTOS_INGRESOS'!DO12)</f>
        <v>889.08473836249971</v>
      </c>
      <c r="DP42" s="158">
        <f ca="1">IF(DP$10="","",'8_OTROS_GASTOS_INGRESOS'!DP12)</f>
        <v>875.19471023485596</v>
      </c>
      <c r="DQ42" s="158">
        <f ca="1">IF(DQ$10="","",'8_OTROS_GASTOS_INGRESOS'!DQ12)</f>
        <v>805.93333079967749</v>
      </c>
      <c r="DR42" s="158">
        <f ca="1">IF(DR$10="","",'8_OTROS_GASTOS_INGRESOS'!DR12)</f>
        <v>845.451230113615</v>
      </c>
      <c r="DS42" s="158">
        <f ca="1">IF(DS$10="","",'8_OTROS_GASTOS_INGRESOS'!DS12)</f>
        <v>804.16394012805313</v>
      </c>
      <c r="DT42" s="158">
        <f ca="1">IF(DT$10="","",'8_OTROS_GASTOS_INGRESOS'!DT12)</f>
        <v>815.27027893240586</v>
      </c>
      <c r="DU42" s="158">
        <f ca="1">IF(DU$10="","",'8_OTROS_GASTOS_INGRESOS'!DU12)</f>
        <v>774.7152123449921</v>
      </c>
      <c r="DV42" s="158">
        <f ca="1">IF(DV$10="","",'8_OTROS_GASTOS_INGRESOS'!DV12)</f>
        <v>784.59106047907119</v>
      </c>
      <c r="DW42" s="158">
        <f ca="1">IF(DW$10="","",'8_OTROS_GASTOS_INGRESOS'!DW12)</f>
        <v>769.08753785944202</v>
      </c>
      <c r="DX42" s="158">
        <f ca="1">IF(DX$10="","",'8_OTROS_GASTOS_INGRESOS'!DX12)</f>
        <v>729.65499044975536</v>
      </c>
      <c r="DY42" s="158">
        <f ca="1">IF(DY$10="","",'8_OTROS_GASTOS_INGRESOS'!DY12)</f>
        <v>737.65019822201418</v>
      </c>
      <c r="DZ42" s="158">
        <f ca="1">IF(DZ$10="","",'8_OTROS_GASTOS_INGRESOS'!DZ12)</f>
        <v>698.98406406121717</v>
      </c>
      <c r="EA42" s="158">
        <f ca="1">IF(EA$10="","",'8_OTROS_GASTOS_INGRESOS'!EA12)</f>
        <v>705.70157092912666</v>
      </c>
      <c r="EB42" s="158">
        <f ca="1">IF(EB$10="","",'8_OTROS_GASTOS_INGRESOS'!EB12)</f>
        <v>689.79772302864274</v>
      </c>
      <c r="EC42" s="158">
        <f ca="1">IF(EC$10="","",'8_OTROS_GASTOS_INGRESOS'!EC12)</f>
        <v>609.46635363463872</v>
      </c>
      <c r="ED42" s="158">
        <f ca="1">IF(ED$10="","",'8_OTROS_GASTOS_INGRESOS'!ED12)</f>
        <v>655.99279785647332</v>
      </c>
      <c r="EE42" s="158">
        <f ca="1">IF(EE$10="","",'8_OTROS_GASTOS_INGRESOS'!EE12)</f>
        <v>618.91675242766871</v>
      </c>
      <c r="EF42" s="158">
        <f ca="1">IF(EF$10="","",'8_OTROS_GASTOS_INGRESOS'!EF12)</f>
        <v>621.8646225790153</v>
      </c>
      <c r="EG42" s="158">
        <f ca="1">IF(EG$10="","",'8_OTROS_GASTOS_INGRESOS'!EG12)</f>
        <v>585.68759785892951</v>
      </c>
      <c r="EH42" s="158">
        <f ca="1">IF(EH$10="","",'8_OTROS_GASTOS_INGRESOS'!EH12)</f>
        <v>587.32035794482351</v>
      </c>
      <c r="EI42" s="158">
        <f ca="1">IF(EI$10="","",'8_OTROS_GASTOS_INGRESOS'!EI12)</f>
        <v>569.90928974934923</v>
      </c>
      <c r="EJ42" s="158">
        <f ca="1">IF(EJ$10="","",'8_OTROS_GASTOS_INGRESOS'!EJ12)</f>
        <v>535.10115572075904</v>
      </c>
      <c r="EK42" s="158">
        <f ca="1">IF(EK$10="","",'8_OTROS_GASTOS_INGRESOS'!EK12)</f>
        <v>534.73215079684098</v>
      </c>
      <c r="EL42" s="158">
        <f ca="1">IF(EL$10="","",'8_OTROS_GASTOS_INGRESOS'!EL12)</f>
        <v>500.85191619071088</v>
      </c>
      <c r="EM42" s="158">
        <f ca="1">IF(EM$10="","",'8_OTROS_GASTOS_INGRESOS'!EM12)</f>
        <v>499.12875382150634</v>
      </c>
      <c r="EN42" s="158">
        <f ca="1">IF(EN$10="","",'8_OTROS_GASTOS_INGRESOS'!EN12)</f>
        <v>482.00474840952421</v>
      </c>
      <c r="EO42" s="158">
        <f ca="1">IF(EO$10="","",'8_OTROS_GASTOS_INGRESOS'!EO12)</f>
        <v>420.71849393419546</v>
      </c>
      <c r="EP42" s="158">
        <f ca="1">IF(EP$10="","",'8_OTROS_GASTOS_INGRESOS'!EP12)</f>
        <v>445.70225531447886</v>
      </c>
      <c r="EQ42" s="158">
        <f ca="1">IF(EQ$10="","",'8_OTROS_GASTOS_INGRESOS'!EQ12)</f>
        <v>414.19901759949414</v>
      </c>
      <c r="ER42" s="158">
        <f ca="1">IF(ER$10="","",'8_OTROS_GASTOS_INGRESOS'!ER12)</f>
        <v>409.02427186159684</v>
      </c>
      <c r="ES42" s="158">
        <f ca="1">IF(ES$10="","",'8_OTROS_GASTOS_INGRESOS'!ES12)</f>
        <v>378.48963391549381</v>
      </c>
      <c r="ET42" s="158">
        <f ca="1">IF(ET$10="","",'8_OTROS_GASTOS_INGRESOS'!ET12)</f>
        <v>371.9041996699255</v>
      </c>
      <c r="EU42" s="158">
        <f ca="1">IF(EU$10="","",'8_OTROS_GASTOS_INGRESOS'!EU12)</f>
        <v>353.18838119311795</v>
      </c>
      <c r="EV42" s="158">
        <f ca="1">IF(EV$10="","",'8_OTROS_GASTOS_INGRESOS'!EV12)</f>
        <v>324.12851983573722</v>
      </c>
      <c r="EW42" s="158">
        <f ca="1">IF(EW$10="","",'8_OTROS_GASTOS_INGRESOS'!EW12)</f>
        <v>315.39585354800835</v>
      </c>
      <c r="EX42" s="158">
        <f ca="1">IF(EX$10="","",'8_OTROS_GASTOS_INGRESOS'!EX12)</f>
        <v>287.33527531729942</v>
      </c>
      <c r="EY42" s="158">
        <f ca="1">IF(EY$10="","",'8_OTROS_GASTOS_INGRESOS'!EY12)</f>
        <v>277.15043282774161</v>
      </c>
      <c r="EZ42" s="158">
        <f ca="1">IF(EZ$10="","",'8_OTROS_GASTOS_INGRESOS'!EZ12)</f>
        <v>258.72712560599177</v>
      </c>
      <c r="FA42" s="158">
        <f ca="1">IF(FA$10="","",'8_OTROS_GASTOS_INGRESOS'!FA12)</f>
        <v>217.91484993484542</v>
      </c>
      <c r="FB42" s="158">
        <f ca="1">IF(FB$10="","",'8_OTROS_GASTOS_INGRESOS'!FB12)</f>
        <v>219.76828736994665</v>
      </c>
      <c r="FC42" s="158">
        <f ca="1">IF(FC$10="","",'8_OTROS_GASTOS_INGRESOS'!FC12)</f>
        <v>194.26416183341325</v>
      </c>
      <c r="FD42" s="158">
        <f ca="1">IF(FD$10="","",'8_OTROS_GASTOS_INGRESOS'!FD12)</f>
        <v>180.37706654153016</v>
      </c>
      <c r="FE42" s="158">
        <f ca="1">IF(FE$10="","",'8_OTROS_GASTOS_INGRESOS'!FE12)</f>
        <v>155.91559788094605</v>
      </c>
      <c r="FF42" s="158">
        <f ca="1">IF(FF$10="","",'8_OTROS_GASTOS_INGRESOS'!FF12)</f>
        <v>140.51613347960253</v>
      </c>
      <c r="FG42" s="158">
        <f ca="1">IF(FG$10="","",'8_OTROS_GASTOS_INGRESOS'!FG12)</f>
        <v>120.41161742363499</v>
      </c>
      <c r="FH42" s="158">
        <f ca="1">IF(FH$10="","",'8_OTROS_GASTOS_INGRESOS'!FH12)</f>
        <v>97.53763396396559</v>
      </c>
      <c r="FI42" s="158">
        <f ca="1">IF(FI$10="","",'8_OTROS_GASTOS_INGRESOS'!FI12)</f>
        <v>79.836173217842799</v>
      </c>
      <c r="FJ42" s="158">
        <f ca="1">IF(FJ$10="","",'8_OTROS_GASTOS_INGRESOS'!FJ12)</f>
        <v>58.037447400611285</v>
      </c>
      <c r="FK42" s="158">
        <f ca="1">IF(FK$10="","",'8_OTROS_GASTOS_INGRESOS'!FK12)</f>
        <v>38.779537047062973</v>
      </c>
    </row>
    <row r="43" spans="3:167" ht="15" customHeight="1">
      <c r="C43" s="165" t="s">
        <v>153</v>
      </c>
      <c r="F43" s="158">
        <f t="shared" ca="1" si="96"/>
        <v>-305.44251320000001</v>
      </c>
      <c r="G43" s="158">
        <f t="shared" ca="1" si="96"/>
        <v>5827.7179007251689</v>
      </c>
      <c r="H43" s="158">
        <f t="shared" ca="1" si="96"/>
        <v>3483.4299629951711</v>
      </c>
      <c r="I43" s="158">
        <f t="shared" ca="1" si="96"/>
        <v>1253.9626791084447</v>
      </c>
      <c r="J43" s="158">
        <f t="shared" ca="1" si="96"/>
        <v>755.84844353726658</v>
      </c>
      <c r="K43" s="158">
        <f t="shared" ca="1" si="96"/>
        <v>220.83226640109933</v>
      </c>
      <c r="M43" s="158">
        <f ca="1">IF(M$10="","",-'8_OTROS_GASTOS_INGRESOS'!M13)</f>
        <v>11.228354999999999</v>
      </c>
      <c r="N43" s="158">
        <f ca="1">IF(N$10="","",-'8_OTROS_GASTOS_INGRESOS'!N13)</f>
        <v>-31.698819999999998</v>
      </c>
      <c r="O43" s="158">
        <f ca="1">IF(O$10="","",-'8_OTROS_GASTOS_INGRESOS'!O13)</f>
        <v>-7.1570099999999996</v>
      </c>
      <c r="P43" s="158">
        <f ca="1">IF(P$10="","",-'8_OTROS_GASTOS_INGRESOS'!P13)</f>
        <v>-97.395520000000005</v>
      </c>
      <c r="Q43" s="158">
        <f ca="1">IF(Q$10="","",-'8_OTROS_GASTOS_INGRESOS'!Q13)</f>
        <v>-19.218369999999997</v>
      </c>
      <c r="R43" s="158">
        <f ca="1">IF(R$10="","",-'8_OTROS_GASTOS_INGRESOS'!R13)</f>
        <v>-26.289290000000001</v>
      </c>
      <c r="S43" s="158">
        <f ca="1">IF(S$10="","",-'8_OTROS_GASTOS_INGRESOS'!S13)</f>
        <v>-1.7265499999999991</v>
      </c>
      <c r="T43" s="158">
        <f ca="1">IF(T$10="","",-'8_OTROS_GASTOS_INGRESOS'!T13)</f>
        <v>-26.769038200000001</v>
      </c>
      <c r="U43" s="158">
        <f ca="1">IF(U$10="","",-'8_OTROS_GASTOS_INGRESOS'!U13)</f>
        <v>-57.998820000000002</v>
      </c>
      <c r="V43" s="158">
        <f ca="1">IF(V$10="","",-'8_OTROS_GASTOS_INGRESOS'!V13)</f>
        <v>-36.417450000000002</v>
      </c>
      <c r="W43" s="158">
        <f ca="1">IF(W$10="","",-'8_OTROS_GASTOS_INGRESOS'!W13)</f>
        <v>-6</v>
      </c>
      <c r="X43" s="158">
        <f ca="1">IF(X$10="","",-'8_OTROS_GASTOS_INGRESOS'!X13)</f>
        <v>-6</v>
      </c>
      <c r="Y43" s="158">
        <f ca="1">IF(Y$10="","",-'8_OTROS_GASTOS_INGRESOS'!Y13)</f>
        <v>-7.0000000000291038</v>
      </c>
      <c r="Z43" s="158">
        <f ca="1">IF(Z$10="","",-'8_OTROS_GASTOS_INGRESOS'!Z13)</f>
        <v>574.53383308689808</v>
      </c>
      <c r="AA43" s="158">
        <f ca="1">IF(AA$10="","",-'8_OTROS_GASTOS_INGRESOS'!AA13)</f>
        <v>565.74581506929826</v>
      </c>
      <c r="AB43" s="158">
        <f ca="1">IF(AB$10="","",-'8_OTROS_GASTOS_INGRESOS'!AB13)</f>
        <v>557.03148377276375</v>
      </c>
      <c r="AC43" s="158">
        <f ca="1">IF(AC$10="","",-'8_OTROS_GASTOS_INGRESOS'!AC13)</f>
        <v>548.24428629339673</v>
      </c>
      <c r="AD43" s="158">
        <f ca="1">IF(AD$10="","",-'8_OTROS_GASTOS_INGRESOS'!AD13)</f>
        <v>539.45531287204358</v>
      </c>
      <c r="AE43" s="158">
        <f ca="1">IF(AE$10="","",-'8_OTROS_GASTOS_INGRESOS'!AE13)</f>
        <v>530.59417127983761</v>
      </c>
      <c r="AF43" s="158">
        <f ca="1">IF(AF$10="","",-'8_OTROS_GASTOS_INGRESOS'!AF13)</f>
        <v>521.72991810867097</v>
      </c>
      <c r="AG43" s="158">
        <f ca="1">IF(AG$10="","",-'8_OTROS_GASTOS_INGRESOS'!AG13)</f>
        <v>512.8274994030362</v>
      </c>
      <c r="AH43" s="158">
        <f ca="1">IF(AH$10="","",-'8_OTROS_GASTOS_INGRESOS'!AH13)</f>
        <v>503.85398291877937</v>
      </c>
      <c r="AI43" s="158">
        <f ca="1">IF(AI$10="","",-'8_OTROS_GASTOS_INGRESOS'!AI13)</f>
        <v>494.87531538758776</v>
      </c>
      <c r="AJ43" s="158">
        <f ca="1">IF(AJ$10="","",-'8_OTROS_GASTOS_INGRESOS'!AJ13)</f>
        <v>485.82628253288567</v>
      </c>
      <c r="AK43" s="158">
        <f ca="1">IF(AK$10="","",-'8_OTROS_GASTOS_INGRESOS'!AK13)</f>
        <v>325.18922420727904</v>
      </c>
      <c r="AL43" s="158">
        <f ca="1">IF(AL$10="","",-'8_OTROS_GASTOS_INGRESOS'!AL13)</f>
        <v>318.94429512391798</v>
      </c>
      <c r="AM43" s="158">
        <f ca="1">IF(AM$10="","",-'8_OTROS_GASTOS_INGRESOS'!AM13)</f>
        <v>312.63111214534729</v>
      </c>
      <c r="AN43" s="158">
        <f ca="1">IF(AN$10="","",-'8_OTROS_GASTOS_INGRESOS'!AN13)</f>
        <v>306.33310659145354</v>
      </c>
      <c r="AO43" s="158">
        <f ca="1">IF(AO$10="","",-'8_OTROS_GASTOS_INGRESOS'!AO13)</f>
        <v>299.98808482158347</v>
      </c>
      <c r="AP43" s="158">
        <f ca="1">IF(AP$10="","",-'8_OTROS_GASTOS_INGRESOS'!AP13)</f>
        <v>293.63614144112216</v>
      </c>
      <c r="AQ43" s="158">
        <f ca="1">IF(AQ$10="","",-'8_OTROS_GASTOS_INGRESOS'!AQ13)</f>
        <v>287.23771897563711</v>
      </c>
      <c r="AR43" s="158">
        <f ca="1">IF(AR$10="","",-'8_OTROS_GASTOS_INGRESOS'!AR13)</f>
        <v>280.83137707461719</v>
      </c>
      <c r="AS43" s="158">
        <f ca="1">IF(AS$10="","",-'8_OTROS_GASTOS_INGRESOS'!AS13)</f>
        <v>274.39745231272536</v>
      </c>
      <c r="AT43" s="158">
        <f ca="1">IF(AT$10="","",-'8_OTROS_GASTOS_INGRESOS'!AT13)</f>
        <v>267.91787148141884</v>
      </c>
      <c r="AU43" s="158">
        <f ca="1">IF(AU$10="","",-'8_OTROS_GASTOS_INGRESOS'!AU13)</f>
        <v>261.42884799541207</v>
      </c>
      <c r="AV43" s="158">
        <f ca="1">IF(AV$10="","",-'8_OTROS_GASTOS_INGRESOS'!AV13)</f>
        <v>254.89473082465702</v>
      </c>
      <c r="AW43" s="158">
        <f ca="1">IF(AW$10="","",-'8_OTROS_GASTOS_INGRESOS'!AW13)</f>
        <v>123.22857039689552</v>
      </c>
      <c r="AX43" s="158">
        <f ca="1">IF(AX$10="","",-'8_OTROS_GASTOS_INGRESOS'!AX13)</f>
        <v>119.87645723824971</v>
      </c>
      <c r="AY43" s="158">
        <f ca="1">IF(AY$10="","",-'8_OTROS_GASTOS_INGRESOS'!AY13)</f>
        <v>116.48549173321226</v>
      </c>
      <c r="AZ43" s="158">
        <f ca="1">IF(AZ$10="","",-'8_OTROS_GASTOS_INGRESOS'!AZ13)</f>
        <v>113.10511949393549</v>
      </c>
      <c r="BA43" s="158">
        <f ca="1">IF(BA$10="","",-'8_OTROS_GASTOS_INGRESOS'!BA13)</f>
        <v>109.70249180056271</v>
      </c>
      <c r="BB43" s="158">
        <f ca="1">IF(BB$10="","",-'8_OTROS_GASTOS_INGRESOS'!BB13)</f>
        <v>106.29317311289196</v>
      </c>
      <c r="BC43" s="158">
        <f ca="1">IF(BC$10="","",-'8_OTROS_GASTOS_INGRESOS'!BC13)</f>
        <v>102.86190437084588</v>
      </c>
      <c r="BD43" s="158">
        <f ca="1">IF(BD$10="","",-'8_OTROS_GASTOS_INGRESOS'!BD13)</f>
        <v>99.423392032593256</v>
      </c>
      <c r="BE43" s="158">
        <f ca="1">IF(BE$10="","",-'8_OTROS_GASTOS_INGRESOS'!BE13)</f>
        <v>95.970074988435954</v>
      </c>
      <c r="BF43" s="158">
        <f ca="1">IF(BF$10="","",-'8_OTROS_GASTOS_INGRESOS'!BF13)</f>
        <v>92.495275509951171</v>
      </c>
      <c r="BG43" s="158">
        <f ca="1">IF(BG$10="","",-'8_OTROS_GASTOS_INGRESOS'!BG13)</f>
        <v>89.012389078270644</v>
      </c>
      <c r="BH43" s="158">
        <f ca="1">IF(BH$10="","",-'8_OTROS_GASTOS_INGRESOS'!BH13)</f>
        <v>85.50833935260016</v>
      </c>
      <c r="BI43" s="158">
        <f ca="1">IF(BI$10="","",-'8_OTROS_GASTOS_INGRESOS'!BI13)</f>
        <v>82.885587336408207</v>
      </c>
      <c r="BJ43" s="158">
        <f ca="1">IF(BJ$10="","",-'8_OTROS_GASTOS_INGRESOS'!BJ13)</f>
        <v>79.322476524204831</v>
      </c>
      <c r="BK43" s="158">
        <f ca="1">IF(BK$10="","",-'8_OTROS_GASTOS_INGRESOS'!BK13)</f>
        <v>75.727384544996312</v>
      </c>
      <c r="BL43" s="158">
        <f ca="1">IF(BL$10="","",-'8_OTROS_GASTOS_INGRESOS'!BL13)</f>
        <v>72.134248070025933</v>
      </c>
      <c r="BM43" s="158">
        <f ca="1">IF(BM$10="","",-'8_OTROS_GASTOS_INGRESOS'!BM13)</f>
        <v>68.52056942784111</v>
      </c>
      <c r="BN43" s="158">
        <f ca="1">IF(BN$10="","",-'8_OTROS_GASTOS_INGRESOS'!BN13)</f>
        <v>64.896668816028978</v>
      </c>
      <c r="BO43" s="158">
        <f ca="1">IF(BO$10="","",-'8_OTROS_GASTOS_INGRESOS'!BO13)</f>
        <v>61.252568383250036</v>
      </c>
      <c r="BP43" s="158">
        <f ca="1">IF(BP$10="","",-'8_OTROS_GASTOS_INGRESOS'!BP13)</f>
        <v>57.59764094647835</v>
      </c>
      <c r="BQ43" s="158">
        <f ca="1">IF(BQ$10="","",-'8_OTROS_GASTOS_INGRESOS'!BQ13)</f>
        <v>53.926977016548335</v>
      </c>
      <c r="BR43" s="158">
        <f ca="1">IF(BR$10="","",-'8_OTROS_GASTOS_INGRESOS'!BR13)</f>
        <v>50.236637139911181</v>
      </c>
      <c r="BS43" s="158">
        <f ca="1">IF(BS$10="","",-'8_OTROS_GASTOS_INGRESOS'!BS13)</f>
        <v>46.534547092131106</v>
      </c>
      <c r="BT43" s="158">
        <f ca="1">IF(BT$10="","",-'8_OTROS_GASTOS_INGRESOS'!BT13)</f>
        <v>42.813138239442196</v>
      </c>
      <c r="BU43" s="158">
        <f ca="1">IF(BU$10="","",-'8_OTROS_GASTOS_INGRESOS'!BU13)</f>
        <v>39.540147286257707</v>
      </c>
      <c r="BV43" s="158">
        <f ca="1">IF(BV$10="","",-'8_OTROS_GASTOS_INGRESOS'!BV13)</f>
        <v>35.752788173958834</v>
      </c>
      <c r="BW43" s="158">
        <f ca="1">IF(BW$10="","",-'8_OTROS_GASTOS_INGRESOS'!BW13)</f>
        <v>31.941157544715679</v>
      </c>
      <c r="BX43" s="158">
        <f ca="1">IF(BX$10="","",-'8_OTROS_GASTOS_INGRESOS'!BX13)</f>
        <v>28.121896025808383</v>
      </c>
      <c r="BY43" s="158">
        <f ca="1">IF(BY$10="","",-'8_OTROS_GASTOS_INGRESOS'!BY13)</f>
        <v>24.284052960796544</v>
      </c>
      <c r="BZ43" s="158">
        <f ca="1">IF(BZ$10="","",-'8_OTROS_GASTOS_INGRESOS'!BZ13)</f>
        <v>20.432095743348327</v>
      </c>
      <c r="CA43" s="158">
        <f ca="1">IF(CA$10="","",-'8_OTROS_GASTOS_INGRESOS'!CA13)</f>
        <v>16.561939233628436</v>
      </c>
      <c r="CB43" s="158">
        <f ca="1">IF(CB$10="","",-'8_OTROS_GASTOS_INGRESOS'!CB13)</f>
        <v>12.677007175325343</v>
      </c>
      <c r="CC43" s="158">
        <f ca="1">IF(CC$10="","",-'8_OTROS_GASTOS_INGRESOS'!CC13)</f>
        <v>8.7753483262240479</v>
      </c>
      <c r="CD43" s="158">
        <f ca="1">IF(CD$10="","",-'8_OTROS_GASTOS_INGRESOS'!CD13)</f>
        <v>4.8560748179115762</v>
      </c>
      <c r="CE43" s="158">
        <f ca="1">IF(CE$10="","",-'8_OTROS_GASTOS_INGRESOS'!CE13)</f>
        <v>0.92101680528139696</v>
      </c>
      <c r="CF43" s="158">
        <f ca="1">IF(CF$10="","",-'8_OTROS_GASTOS_INGRESOS'!CF13)</f>
        <v>-3.0312576921569416</v>
      </c>
      <c r="CK43" s="158">
        <f t="shared" ca="1" si="97"/>
        <v>-4.8845300000000007</v>
      </c>
      <c r="CL43" s="158">
        <f t="shared" ca="1" si="97"/>
        <v>-24</v>
      </c>
      <c r="CM43" s="158">
        <f t="shared" ca="1" si="97"/>
        <v>-24</v>
      </c>
      <c r="CN43" s="158">
        <f t="shared" ca="1" si="97"/>
        <v>-24</v>
      </c>
      <c r="CO43" s="158">
        <f t="shared" ca="1" si="97"/>
        <v>-24</v>
      </c>
      <c r="CP43" s="158">
        <f t="shared" ca="1" si="97"/>
        <v>-24</v>
      </c>
      <c r="CR43" s="158">
        <f ca="1">IF(CR$10="","",-'8_OTROS_GASTOS_INGRESOS'!CR13)</f>
        <v>-1.1945699999999999</v>
      </c>
      <c r="CS43" s="158">
        <f ca="1">IF(CS$10="","",-'8_OTROS_GASTOS_INGRESOS'!CS13)</f>
        <v>-9.5330000000000151E-2</v>
      </c>
      <c r="CT43" s="158">
        <f ca="1">IF(CT$10="","",-'8_OTROS_GASTOS_INGRESOS'!CT13)</f>
        <v>-0.10779999999999995</v>
      </c>
      <c r="CU43" s="158">
        <f ca="1">IF(CU$10="","",-'8_OTROS_GASTOS_INGRESOS'!CU13)</f>
        <v>-7.0869999999999891E-2</v>
      </c>
      <c r="CV43" s="158">
        <f ca="1">IF(CV$10="","",-'8_OTROS_GASTOS_INGRESOS'!CV13)</f>
        <v>-0.15879999999999994</v>
      </c>
      <c r="CW43" s="158">
        <f ca="1">IF(CW$10="","",-'8_OTROS_GASTOS_INGRESOS'!CW13)</f>
        <v>-0.81695000000000029</v>
      </c>
      <c r="CX43" s="158">
        <f ca="1">IF(CX$10="","",-'8_OTROS_GASTOS_INGRESOS'!CX13)</f>
        <v>-0.11803999999999996</v>
      </c>
      <c r="CY43" s="158">
        <f ca="1">IF(CY$10="","",-'8_OTROS_GASTOS_INGRESOS'!CY13)</f>
        <v>-0.11344999999999981</v>
      </c>
      <c r="CZ43" s="158">
        <f ca="1">IF(CZ$10="","",-'8_OTROS_GASTOS_INGRESOS'!CZ13)</f>
        <v>-0.10426999999999999</v>
      </c>
      <c r="DA43" s="158">
        <f ca="1">IF(DA$10="","",-'8_OTROS_GASTOS_INGRESOS'!DA13)</f>
        <v>-0.10445000000000028</v>
      </c>
      <c r="DB43" s="158">
        <f ca="1">IF(DB$10="","",-'8_OTROS_GASTOS_INGRESOS'!DB13)</f>
        <v>-1</v>
      </c>
      <c r="DC43" s="158">
        <f ca="1">IF(DC$10="","",-'8_OTROS_GASTOS_INGRESOS'!DC13)</f>
        <v>-1</v>
      </c>
      <c r="DD43" s="158">
        <f ca="1">IF(DD$10="","",-'8_OTROS_GASTOS_INGRESOS'!DD13)</f>
        <v>-2</v>
      </c>
      <c r="DE43" s="158">
        <f ca="1">IF(DE$10="","",-'8_OTROS_GASTOS_INGRESOS'!DE13)</f>
        <v>-2</v>
      </c>
      <c r="DF43" s="158">
        <f ca="1">IF(DF$10="","",-'8_OTROS_GASTOS_INGRESOS'!DF13)</f>
        <v>-2</v>
      </c>
      <c r="DG43" s="158">
        <f ca="1">IF(DG$10="","",-'8_OTROS_GASTOS_INGRESOS'!DG13)</f>
        <v>-2</v>
      </c>
      <c r="DH43" s="158">
        <f ca="1">IF(DH$10="","",-'8_OTROS_GASTOS_INGRESOS'!DH13)</f>
        <v>-2</v>
      </c>
      <c r="DI43" s="158">
        <f ca="1">IF(DI$10="","",-'8_OTROS_GASTOS_INGRESOS'!DI13)</f>
        <v>-2</v>
      </c>
      <c r="DJ43" s="158">
        <f ca="1">IF(DJ$10="","",-'8_OTROS_GASTOS_INGRESOS'!DJ13)</f>
        <v>-2</v>
      </c>
      <c r="DK43" s="158">
        <f ca="1">IF(DK$10="","",-'8_OTROS_GASTOS_INGRESOS'!DK13)</f>
        <v>-2</v>
      </c>
      <c r="DL43" s="158">
        <f ca="1">IF(DL$10="","",-'8_OTROS_GASTOS_INGRESOS'!DL13)</f>
        <v>-2</v>
      </c>
      <c r="DM43" s="158">
        <f ca="1">IF(DM$10="","",-'8_OTROS_GASTOS_INGRESOS'!DM13)</f>
        <v>-2</v>
      </c>
      <c r="DN43" s="158">
        <f ca="1">IF(DN$10="","",-'8_OTROS_GASTOS_INGRESOS'!DN13)</f>
        <v>-2</v>
      </c>
      <c r="DO43" s="158">
        <f ca="1">IF(DO$10="","",-'8_OTROS_GASTOS_INGRESOS'!DO13)</f>
        <v>-2</v>
      </c>
      <c r="DP43" s="158">
        <f ca="1">IF(DP$10="","",-'8_OTROS_GASTOS_INGRESOS'!DP13)</f>
        <v>-2</v>
      </c>
      <c r="DQ43" s="158">
        <f ca="1">IF(DQ$10="","",-'8_OTROS_GASTOS_INGRESOS'!DQ13)</f>
        <v>-2</v>
      </c>
      <c r="DR43" s="158">
        <f ca="1">IF(DR$10="","",-'8_OTROS_GASTOS_INGRESOS'!DR13)</f>
        <v>-2</v>
      </c>
      <c r="DS43" s="158">
        <f ca="1">IF(DS$10="","",-'8_OTROS_GASTOS_INGRESOS'!DS13)</f>
        <v>-2</v>
      </c>
      <c r="DT43" s="158">
        <f ca="1">IF(DT$10="","",-'8_OTROS_GASTOS_INGRESOS'!DT13)</f>
        <v>-2</v>
      </c>
      <c r="DU43" s="158">
        <f ca="1">IF(DU$10="","",-'8_OTROS_GASTOS_INGRESOS'!DU13)</f>
        <v>-2</v>
      </c>
      <c r="DV43" s="158">
        <f ca="1">IF(DV$10="","",-'8_OTROS_GASTOS_INGRESOS'!DV13)</f>
        <v>-2</v>
      </c>
      <c r="DW43" s="158">
        <f ca="1">IF(DW$10="","",-'8_OTROS_GASTOS_INGRESOS'!DW13)</f>
        <v>-2</v>
      </c>
      <c r="DX43" s="158">
        <f ca="1">IF(DX$10="","",-'8_OTROS_GASTOS_INGRESOS'!DX13)</f>
        <v>-2</v>
      </c>
      <c r="DY43" s="158">
        <f ca="1">IF(DY$10="","",-'8_OTROS_GASTOS_INGRESOS'!DY13)</f>
        <v>-2</v>
      </c>
      <c r="DZ43" s="158">
        <f ca="1">IF(DZ$10="","",-'8_OTROS_GASTOS_INGRESOS'!DZ13)</f>
        <v>-2</v>
      </c>
      <c r="EA43" s="158">
        <f ca="1">IF(EA$10="","",-'8_OTROS_GASTOS_INGRESOS'!EA13)</f>
        <v>-2</v>
      </c>
      <c r="EB43" s="158">
        <f ca="1">IF(EB$10="","",-'8_OTROS_GASTOS_INGRESOS'!EB13)</f>
        <v>-2</v>
      </c>
      <c r="EC43" s="158">
        <f ca="1">IF(EC$10="","",-'8_OTROS_GASTOS_INGRESOS'!EC13)</f>
        <v>-2</v>
      </c>
      <c r="ED43" s="158">
        <f ca="1">IF(ED$10="","",-'8_OTROS_GASTOS_INGRESOS'!ED13)</f>
        <v>-2</v>
      </c>
      <c r="EE43" s="158">
        <f ca="1">IF(EE$10="","",-'8_OTROS_GASTOS_INGRESOS'!EE13)</f>
        <v>-2</v>
      </c>
      <c r="EF43" s="158">
        <f ca="1">IF(EF$10="","",-'8_OTROS_GASTOS_INGRESOS'!EF13)</f>
        <v>-2</v>
      </c>
      <c r="EG43" s="158">
        <f ca="1">IF(EG$10="","",-'8_OTROS_GASTOS_INGRESOS'!EG13)</f>
        <v>-2</v>
      </c>
      <c r="EH43" s="158">
        <f ca="1">IF(EH$10="","",-'8_OTROS_GASTOS_INGRESOS'!EH13)</f>
        <v>-2</v>
      </c>
      <c r="EI43" s="158">
        <f ca="1">IF(EI$10="","",-'8_OTROS_GASTOS_INGRESOS'!EI13)</f>
        <v>-2</v>
      </c>
      <c r="EJ43" s="158">
        <f ca="1">IF(EJ$10="","",-'8_OTROS_GASTOS_INGRESOS'!EJ13)</f>
        <v>-2</v>
      </c>
      <c r="EK43" s="158">
        <f ca="1">IF(EK$10="","",-'8_OTROS_GASTOS_INGRESOS'!EK13)</f>
        <v>-2</v>
      </c>
      <c r="EL43" s="158">
        <f ca="1">IF(EL$10="","",-'8_OTROS_GASTOS_INGRESOS'!EL13)</f>
        <v>-2</v>
      </c>
      <c r="EM43" s="158">
        <f ca="1">IF(EM$10="","",-'8_OTROS_GASTOS_INGRESOS'!EM13)</f>
        <v>-2</v>
      </c>
      <c r="EN43" s="158">
        <f ca="1">IF(EN$10="","",-'8_OTROS_GASTOS_INGRESOS'!EN13)</f>
        <v>-2</v>
      </c>
      <c r="EO43" s="158">
        <f ca="1">IF(EO$10="","",-'8_OTROS_GASTOS_INGRESOS'!EO13)</f>
        <v>-2</v>
      </c>
      <c r="EP43" s="158">
        <f ca="1">IF(EP$10="","",-'8_OTROS_GASTOS_INGRESOS'!EP13)</f>
        <v>-2</v>
      </c>
      <c r="EQ43" s="158">
        <f ca="1">IF(EQ$10="","",-'8_OTROS_GASTOS_INGRESOS'!EQ13)</f>
        <v>-2</v>
      </c>
      <c r="ER43" s="158">
        <f ca="1">IF(ER$10="","",-'8_OTROS_GASTOS_INGRESOS'!ER13)</f>
        <v>-2</v>
      </c>
      <c r="ES43" s="158">
        <f ca="1">IF(ES$10="","",-'8_OTROS_GASTOS_INGRESOS'!ES13)</f>
        <v>-2</v>
      </c>
      <c r="ET43" s="158">
        <f ca="1">IF(ET$10="","",-'8_OTROS_GASTOS_INGRESOS'!ET13)</f>
        <v>-2</v>
      </c>
      <c r="EU43" s="158">
        <f ca="1">IF(EU$10="","",-'8_OTROS_GASTOS_INGRESOS'!EU13)</f>
        <v>-2</v>
      </c>
      <c r="EV43" s="158">
        <f ca="1">IF(EV$10="","",-'8_OTROS_GASTOS_INGRESOS'!EV13)</f>
        <v>-2</v>
      </c>
      <c r="EW43" s="158">
        <f ca="1">IF(EW$10="","",-'8_OTROS_GASTOS_INGRESOS'!EW13)</f>
        <v>-2</v>
      </c>
      <c r="EX43" s="158">
        <f ca="1">IF(EX$10="","",-'8_OTROS_GASTOS_INGRESOS'!EX13)</f>
        <v>-2</v>
      </c>
      <c r="EY43" s="158">
        <f ca="1">IF(EY$10="","",-'8_OTROS_GASTOS_INGRESOS'!EY13)</f>
        <v>-2</v>
      </c>
      <c r="EZ43" s="158">
        <f ca="1">IF(EZ$10="","",-'8_OTROS_GASTOS_INGRESOS'!EZ13)</f>
        <v>-2</v>
      </c>
      <c r="FA43" s="158">
        <f ca="1">IF(FA$10="","",-'8_OTROS_GASTOS_INGRESOS'!FA13)</f>
        <v>-2</v>
      </c>
      <c r="FB43" s="158">
        <f ca="1">IF(FB$10="","",-'8_OTROS_GASTOS_INGRESOS'!FB13)</f>
        <v>-2</v>
      </c>
      <c r="FC43" s="158">
        <f ca="1">IF(FC$10="","",-'8_OTROS_GASTOS_INGRESOS'!FC13)</f>
        <v>-2</v>
      </c>
      <c r="FD43" s="158">
        <f ca="1">IF(FD$10="","",-'8_OTROS_GASTOS_INGRESOS'!FD13)</f>
        <v>-2</v>
      </c>
      <c r="FE43" s="158">
        <f ca="1">IF(FE$10="","",-'8_OTROS_GASTOS_INGRESOS'!FE13)</f>
        <v>-2</v>
      </c>
      <c r="FF43" s="158">
        <f ca="1">IF(FF$10="","",-'8_OTROS_GASTOS_INGRESOS'!FF13)</f>
        <v>-2</v>
      </c>
      <c r="FG43" s="158">
        <f ca="1">IF(FG$10="","",-'8_OTROS_GASTOS_INGRESOS'!FG13)</f>
        <v>-2</v>
      </c>
      <c r="FH43" s="158">
        <f ca="1">IF(FH$10="","",-'8_OTROS_GASTOS_INGRESOS'!FH13)</f>
        <v>-2</v>
      </c>
      <c r="FI43" s="158">
        <f ca="1">IF(FI$10="","",-'8_OTROS_GASTOS_INGRESOS'!FI13)</f>
        <v>-2</v>
      </c>
      <c r="FJ43" s="158">
        <f ca="1">IF(FJ$10="","",-'8_OTROS_GASTOS_INGRESOS'!FJ13)</f>
        <v>-2</v>
      </c>
      <c r="FK43" s="158">
        <f ca="1">IF(FK$10="","",-'8_OTROS_GASTOS_INGRESOS'!FK13)</f>
        <v>-2</v>
      </c>
    </row>
    <row r="44" spans="3:167" ht="15" customHeight="1">
      <c r="C44" s="162" t="s">
        <v>175</v>
      </c>
      <c r="D44" s="171"/>
      <c r="E44" s="171"/>
      <c r="F44" s="159">
        <f t="shared" ref="F44:K44" ca="1" si="98">IF(F$10="","",SUM(F42:F43))</f>
        <v>20796.658172603158</v>
      </c>
      <c r="G44" s="159">
        <f t="shared" ca="1" si="98"/>
        <v>21258.51380992253</v>
      </c>
      <c r="H44" s="159">
        <f t="shared" ca="1" si="98"/>
        <v>17108.546475000941</v>
      </c>
      <c r="I44" s="159">
        <f t="shared" ca="1" si="98"/>
        <v>12873.521179067478</v>
      </c>
      <c r="J44" s="159">
        <f t="shared" ca="1" si="98"/>
        <v>10129.361117641916</v>
      </c>
      <c r="K44" s="159">
        <f t="shared" ca="1" si="98"/>
        <v>7490.1769206242961</v>
      </c>
      <c r="M44" s="159">
        <f t="shared" ref="M44:AR44" ca="1" si="99">IF(M$10="","",SUM(M42:M43))</f>
        <v>156.00744499999999</v>
      </c>
      <c r="N44" s="159">
        <f t="shared" ca="1" si="99"/>
        <v>118.3068</v>
      </c>
      <c r="O44" s="159">
        <f t="shared" ca="1" si="99"/>
        <v>163.26078000000001</v>
      </c>
      <c r="P44" s="159">
        <f t="shared" ca="1" si="99"/>
        <v>69.549070000000029</v>
      </c>
      <c r="Q44" s="159">
        <f t="shared" ca="1" si="99"/>
        <v>144.83480000000003</v>
      </c>
      <c r="R44" s="159">
        <f t="shared" ca="1" si="99"/>
        <v>-33.435390000000105</v>
      </c>
      <c r="S44" s="159">
        <f t="shared" ca="1" si="99"/>
        <v>174.08327000000011</v>
      </c>
      <c r="T44" s="159">
        <f t="shared" ca="1" si="99"/>
        <v>142.4449517999999</v>
      </c>
      <c r="U44" s="159">
        <f t="shared" ca="1" si="99"/>
        <v>108.72727000000009</v>
      </c>
      <c r="V44" s="159">
        <f t="shared" ca="1" si="99"/>
        <v>131.21194999999989</v>
      </c>
      <c r="W44" s="159">
        <f t="shared" ca="1" si="99"/>
        <v>560.26969706714942</v>
      </c>
      <c r="X44" s="159">
        <f t="shared" ca="1" si="99"/>
        <v>19061.397528736008</v>
      </c>
      <c r="Y44" s="159">
        <f t="shared" ca="1" si="99"/>
        <v>1368.1725525619263</v>
      </c>
      <c r="Z44" s="159">
        <f t="shared" ca="1" si="99"/>
        <v>1839.8836376419899</v>
      </c>
      <c r="AA44" s="159">
        <f t="shared" ca="1" si="99"/>
        <v>1915.7579310737208</v>
      </c>
      <c r="AB44" s="159">
        <f t="shared" ca="1" si="99"/>
        <v>1862.7030602862201</v>
      </c>
      <c r="AC44" s="159">
        <f t="shared" ca="1" si="99"/>
        <v>1872.670089346758</v>
      </c>
      <c r="AD44" s="159">
        <f t="shared" ca="1" si="99"/>
        <v>1820.094129309877</v>
      </c>
      <c r="AE44" s="159">
        <f t="shared" ca="1" si="99"/>
        <v>1828.871869419921</v>
      </c>
      <c r="AF44" s="159">
        <f t="shared" ca="1" si="99"/>
        <v>1806.7507197488544</v>
      </c>
      <c r="AG44" s="159">
        <f t="shared" ca="1" si="99"/>
        <v>1754.9187751316235</v>
      </c>
      <c r="AH44" s="159">
        <f t="shared" ca="1" si="99"/>
        <v>1761.8717454838747</v>
      </c>
      <c r="AI44" s="159">
        <f t="shared" ca="1" si="99"/>
        <v>1710.5553718181147</v>
      </c>
      <c r="AJ44" s="159">
        <f t="shared" ca="1" si="99"/>
        <v>1716.2639280996491</v>
      </c>
      <c r="AK44" s="159">
        <f t="shared" ca="1" si="99"/>
        <v>1556.9438000630973</v>
      </c>
      <c r="AL44" s="159">
        <f t="shared" ca="1" si="99"/>
        <v>1481.4374915445578</v>
      </c>
      <c r="AM44" s="159">
        <f t="shared" ca="1" si="99"/>
        <v>1514.6422078799246</v>
      </c>
      <c r="AN44" s="159">
        <f t="shared" ca="1" si="99"/>
        <v>1467.0569123404689</v>
      </c>
      <c r="AO44" s="159">
        <f t="shared" ca="1" si="99"/>
        <v>1471.8182293749517</v>
      </c>
      <c r="AP44" s="159">
        <f t="shared" ca="1" si="99"/>
        <v>1424.9112194070765</v>
      </c>
      <c r="AQ44" s="159">
        <f t="shared" ca="1" si="99"/>
        <v>1428.3886450756706</v>
      </c>
      <c r="AR44" s="159">
        <f t="shared" ca="1" si="99"/>
        <v>1406.4787805550216</v>
      </c>
      <c r="AS44" s="159">
        <f t="shared" ref="AS44:BX44" ca="1" si="100">IF(AS$10="","",SUM(AS42:AS43))</f>
        <v>1360.612308383443</v>
      </c>
      <c r="AT44" s="159">
        <f t="shared" ca="1" si="100"/>
        <v>1362.1279353243954</v>
      </c>
      <c r="AU44" s="159">
        <f t="shared" ca="1" si="100"/>
        <v>1316.9727776775915</v>
      </c>
      <c r="AV44" s="159">
        <f t="shared" ca="1" si="100"/>
        <v>1317.156167374746</v>
      </c>
      <c r="AW44" s="159">
        <f t="shared" ca="1" si="100"/>
        <v>1197.2587124546781</v>
      </c>
      <c r="AX44" s="159">
        <f t="shared" ca="1" si="100"/>
        <v>1113.5752299020282</v>
      </c>
      <c r="AY44" s="159">
        <f t="shared" ca="1" si="100"/>
        <v>1156.7107086188253</v>
      </c>
      <c r="AZ44" s="159">
        <f t="shared" ca="1" si="100"/>
        <v>1116.2542909507438</v>
      </c>
      <c r="BA44" s="159">
        <f t="shared" ca="1" si="100"/>
        <v>1115.7995334087177</v>
      </c>
      <c r="BB44" s="159">
        <f t="shared" ca="1" si="100"/>
        <v>1076.2131900009613</v>
      </c>
      <c r="BC44" s="159">
        <f t="shared" ca="1" si="100"/>
        <v>1074.4146813448092</v>
      </c>
      <c r="BD44" s="159">
        <f t="shared" ca="1" si="100"/>
        <v>1053.5651008110822</v>
      </c>
      <c r="BE44" s="159">
        <f t="shared" ca="1" si="100"/>
        <v>1015.3036497383347</v>
      </c>
      <c r="BF44" s="159">
        <f t="shared" ca="1" si="100"/>
        <v>1011.4598453359318</v>
      </c>
      <c r="BG44" s="159">
        <f t="shared" ca="1" si="100"/>
        <v>974.09672429812122</v>
      </c>
      <c r="BH44" s="159">
        <f t="shared" ca="1" si="100"/>
        <v>968.86951220324613</v>
      </c>
      <c r="BI44" s="159">
        <f t="shared" ca="1" si="100"/>
        <v>972.74630163576887</v>
      </c>
      <c r="BJ44" s="159">
        <f t="shared" ca="1" si="100"/>
        <v>907.89693634823675</v>
      </c>
      <c r="BK44" s="159">
        <f t="shared" ca="1" si="100"/>
        <v>929.28560574931157</v>
      </c>
      <c r="BL44" s="159">
        <f t="shared" ca="1" si="100"/>
        <v>894.18923155935659</v>
      </c>
      <c r="BM44" s="159">
        <f t="shared" ca="1" si="100"/>
        <v>885.40080717927435</v>
      </c>
      <c r="BN44" s="159">
        <f t="shared" ca="1" si="100"/>
        <v>851.24226862135924</v>
      </c>
      <c r="BO44" s="159">
        <f t="shared" ca="1" si="100"/>
        <v>841.01273394301199</v>
      </c>
      <c r="BP44" s="159">
        <f t="shared" ca="1" si="100"/>
        <v>818.6419880294327</v>
      </c>
      <c r="BQ44" s="159">
        <f t="shared" ca="1" si="100"/>
        <v>785.91146274212201</v>
      </c>
      <c r="BR44" s="159">
        <f t="shared" ca="1" si="100"/>
        <v>773.48845657775598</v>
      </c>
      <c r="BS44" s="159">
        <f t="shared" ca="1" si="100"/>
        <v>741.72578829926692</v>
      </c>
      <c r="BT44" s="159">
        <f t="shared" ca="1" si="100"/>
        <v>727.81953695702032</v>
      </c>
      <c r="BU44" s="159">
        <f t="shared" ca="1" si="100"/>
        <v>757.20552476923308</v>
      </c>
      <c r="BV44" s="159">
        <f t="shared" ca="1" si="100"/>
        <v>712.60588998578783</v>
      </c>
      <c r="BW44" s="159">
        <f t="shared" ca="1" si="100"/>
        <v>710.6476967916459</v>
      </c>
      <c r="BX44" s="159">
        <f t="shared" ca="1" si="100"/>
        <v>681.32430973620524</v>
      </c>
      <c r="BY44" s="159">
        <f t="shared" ref="BY44:CF44" ca="1" si="101">IF(BY$10="","",SUM(BY42:BY43))</f>
        <v>663.59937137931024</v>
      </c>
      <c r="BZ44" s="159">
        <f t="shared" ca="1" si="101"/>
        <v>635.28594550127798</v>
      </c>
      <c r="CA44" s="159">
        <f t="shared" ca="1" si="101"/>
        <v>616.01632459021459</v>
      </c>
      <c r="CB44" s="159">
        <f t="shared" ca="1" si="101"/>
        <v>592.02687647594394</v>
      </c>
      <c r="CC44" s="159">
        <f t="shared" ca="1" si="101"/>
        <v>565.25123416717327</v>
      </c>
      <c r="CD44" s="159">
        <f t="shared" ca="1" si="101"/>
        <v>543.63049991273795</v>
      </c>
      <c r="CE44" s="159">
        <f t="shared" ca="1" si="101"/>
        <v>517.89671608287631</v>
      </c>
      <c r="CF44" s="159">
        <f t="shared" ca="1" si="101"/>
        <v>494.6865312318896</v>
      </c>
      <c r="CK44" s="159">
        <f t="shared" ref="CK44:CP44" ca="1" si="102">IF(CK$10="","",SUM(CK42:CK43))</f>
        <v>18701.342251668859</v>
      </c>
      <c r="CL44" s="159">
        <f t="shared" ca="1" si="102"/>
        <v>11310.561022746197</v>
      </c>
      <c r="CM44" s="159">
        <f t="shared" ca="1" si="102"/>
        <v>9322.3981245542254</v>
      </c>
      <c r="CN44" s="159">
        <f t="shared" ca="1" si="102"/>
        <v>6984.7694716093583</v>
      </c>
      <c r="CO44" s="159">
        <f t="shared" ca="1" si="102"/>
        <v>4455.2410834266129</v>
      </c>
      <c r="CP44" s="159">
        <f t="shared" ca="1" si="102"/>
        <v>1738.0856316993936</v>
      </c>
      <c r="CR44" s="159">
        <f t="shared" ref="CR44:DW44" ca="1" si="103">IF(CR$10="","",SUM(CR42:CR43))</f>
        <v>11.042509999999998</v>
      </c>
      <c r="CS44" s="159">
        <f t="shared" ca="1" si="103"/>
        <v>17.816860000000002</v>
      </c>
      <c r="CT44" s="159">
        <f t="shared" ca="1" si="103"/>
        <v>15.746549999999999</v>
      </c>
      <c r="CU44" s="159">
        <f t="shared" ca="1" si="103"/>
        <v>18.081689999999998</v>
      </c>
      <c r="CV44" s="159">
        <f t="shared" ca="1" si="103"/>
        <v>17.434850000000001</v>
      </c>
      <c r="CW44" s="159">
        <f t="shared" ca="1" si="103"/>
        <v>22.858460000000001</v>
      </c>
      <c r="CX44" s="159">
        <f t="shared" ca="1" si="103"/>
        <v>14.320539999999996</v>
      </c>
      <c r="CY44" s="159">
        <f t="shared" ca="1" si="103"/>
        <v>15.091910000000006</v>
      </c>
      <c r="CZ44" s="159">
        <f t="shared" ca="1" si="103"/>
        <v>11.97174</v>
      </c>
      <c r="DA44" s="159">
        <f t="shared" ca="1" si="103"/>
        <v>11.849309999999999</v>
      </c>
      <c r="DB44" s="159">
        <f t="shared" ca="1" si="103"/>
        <v>22</v>
      </c>
      <c r="DC44" s="159">
        <f t="shared" ca="1" si="103"/>
        <v>18523.127831668859</v>
      </c>
      <c r="DD44" s="159">
        <f t="shared" ca="1" si="103"/>
        <v>1031.8196453576916</v>
      </c>
      <c r="DE44" s="159">
        <f t="shared" ca="1" si="103"/>
        <v>921.99689735082814</v>
      </c>
      <c r="DF44" s="159">
        <f t="shared" ca="1" si="103"/>
        <v>1006.6592088001587</v>
      </c>
      <c r="DG44" s="159">
        <f t="shared" ca="1" si="103"/>
        <v>962.3186693091925</v>
      </c>
      <c r="DH44" s="159">
        <f t="shared" ca="1" si="103"/>
        <v>981.07289584909745</v>
      </c>
      <c r="DI44" s="159">
        <f t="shared" ca="1" si="103"/>
        <v>937.28590923356955</v>
      </c>
      <c r="DJ44" s="159">
        <f t="shared" ca="1" si="103"/>
        <v>954.92479093581971</v>
      </c>
      <c r="DK44" s="159">
        <f t="shared" ca="1" si="103"/>
        <v>941.66789443591961</v>
      </c>
      <c r="DL44" s="159">
        <f t="shared" ca="1" si="103"/>
        <v>898.7383685243235</v>
      </c>
      <c r="DM44" s="159">
        <f t="shared" ca="1" si="103"/>
        <v>914.66485536083167</v>
      </c>
      <c r="DN44" s="159">
        <f t="shared" ca="1" si="103"/>
        <v>872.32714922626315</v>
      </c>
      <c r="DO44" s="159">
        <f t="shared" ca="1" si="103"/>
        <v>887.08473836249971</v>
      </c>
      <c r="DP44" s="159">
        <f t="shared" ca="1" si="103"/>
        <v>873.19471023485596</v>
      </c>
      <c r="DQ44" s="159">
        <f t="shared" ca="1" si="103"/>
        <v>803.93333079967749</v>
      </c>
      <c r="DR44" s="159">
        <f t="shared" ca="1" si="103"/>
        <v>843.451230113615</v>
      </c>
      <c r="DS44" s="159">
        <f t="shared" ca="1" si="103"/>
        <v>802.16394012805313</v>
      </c>
      <c r="DT44" s="159">
        <f t="shared" ca="1" si="103"/>
        <v>813.27027893240586</v>
      </c>
      <c r="DU44" s="159">
        <f t="shared" ca="1" si="103"/>
        <v>772.7152123449921</v>
      </c>
      <c r="DV44" s="159">
        <f t="shared" ca="1" si="103"/>
        <v>782.59106047907119</v>
      </c>
      <c r="DW44" s="159">
        <f t="shared" ca="1" si="103"/>
        <v>767.08753785944202</v>
      </c>
      <c r="DX44" s="159">
        <f t="shared" ref="DX44:FC44" ca="1" si="104">IF(DX$10="","",SUM(DX42:DX43))</f>
        <v>727.65499044975536</v>
      </c>
      <c r="DY44" s="159">
        <f t="shared" ca="1" si="104"/>
        <v>735.65019822201418</v>
      </c>
      <c r="DZ44" s="159">
        <f t="shared" ca="1" si="104"/>
        <v>696.98406406121717</v>
      </c>
      <c r="EA44" s="159">
        <f t="shared" ca="1" si="104"/>
        <v>703.70157092912666</v>
      </c>
      <c r="EB44" s="159">
        <f t="shared" ca="1" si="104"/>
        <v>687.79772302864274</v>
      </c>
      <c r="EC44" s="159">
        <f t="shared" ca="1" si="104"/>
        <v>607.46635363463872</v>
      </c>
      <c r="ED44" s="159">
        <f t="shared" ca="1" si="104"/>
        <v>653.99279785647332</v>
      </c>
      <c r="EE44" s="159">
        <f t="shared" ca="1" si="104"/>
        <v>616.91675242766871</v>
      </c>
      <c r="EF44" s="159">
        <f t="shared" ca="1" si="104"/>
        <v>619.8646225790153</v>
      </c>
      <c r="EG44" s="159">
        <f t="shared" ca="1" si="104"/>
        <v>583.68759785892951</v>
      </c>
      <c r="EH44" s="159">
        <f t="shared" ca="1" si="104"/>
        <v>585.32035794482351</v>
      </c>
      <c r="EI44" s="159">
        <f t="shared" ca="1" si="104"/>
        <v>567.90928974934923</v>
      </c>
      <c r="EJ44" s="159">
        <f t="shared" ca="1" si="104"/>
        <v>533.10115572075904</v>
      </c>
      <c r="EK44" s="159">
        <f t="shared" ca="1" si="104"/>
        <v>532.73215079684098</v>
      </c>
      <c r="EL44" s="159">
        <f t="shared" ca="1" si="104"/>
        <v>498.85191619071088</v>
      </c>
      <c r="EM44" s="159">
        <f t="shared" ca="1" si="104"/>
        <v>497.12875382150634</v>
      </c>
      <c r="EN44" s="159">
        <f t="shared" ca="1" si="104"/>
        <v>480.00474840952421</v>
      </c>
      <c r="EO44" s="159">
        <f t="shared" ca="1" si="104"/>
        <v>418.71849393419546</v>
      </c>
      <c r="EP44" s="159">
        <f t="shared" ca="1" si="104"/>
        <v>443.70225531447886</v>
      </c>
      <c r="EQ44" s="159">
        <f t="shared" ca="1" si="104"/>
        <v>412.19901759949414</v>
      </c>
      <c r="ER44" s="159">
        <f t="shared" ca="1" si="104"/>
        <v>407.02427186159684</v>
      </c>
      <c r="ES44" s="159">
        <f t="shared" ca="1" si="104"/>
        <v>376.48963391549381</v>
      </c>
      <c r="ET44" s="159">
        <f t="shared" ca="1" si="104"/>
        <v>369.9041996699255</v>
      </c>
      <c r="EU44" s="159">
        <f t="shared" ca="1" si="104"/>
        <v>351.18838119311795</v>
      </c>
      <c r="EV44" s="159">
        <f t="shared" ca="1" si="104"/>
        <v>322.12851983573722</v>
      </c>
      <c r="EW44" s="159">
        <f t="shared" ca="1" si="104"/>
        <v>313.39585354800835</v>
      </c>
      <c r="EX44" s="159">
        <f t="shared" ca="1" si="104"/>
        <v>285.33527531729942</v>
      </c>
      <c r="EY44" s="159">
        <f t="shared" ca="1" si="104"/>
        <v>275.15043282774161</v>
      </c>
      <c r="EZ44" s="159">
        <f t="shared" ca="1" si="104"/>
        <v>256.72712560599177</v>
      </c>
      <c r="FA44" s="159">
        <f t="shared" ca="1" si="104"/>
        <v>215.91484993484542</v>
      </c>
      <c r="FB44" s="159">
        <f t="shared" ca="1" si="104"/>
        <v>217.76828736994665</v>
      </c>
      <c r="FC44" s="159">
        <f t="shared" ca="1" si="104"/>
        <v>192.26416183341325</v>
      </c>
      <c r="FD44" s="159">
        <f t="shared" ref="FD44:FK44" ca="1" si="105">IF(FD$10="","",SUM(FD42:FD43))</f>
        <v>178.37706654153016</v>
      </c>
      <c r="FE44" s="159">
        <f t="shared" ca="1" si="105"/>
        <v>153.91559788094605</v>
      </c>
      <c r="FF44" s="159">
        <f t="shared" ca="1" si="105"/>
        <v>138.51613347960253</v>
      </c>
      <c r="FG44" s="159">
        <f t="shared" ca="1" si="105"/>
        <v>118.41161742363499</v>
      </c>
      <c r="FH44" s="159">
        <f t="shared" ca="1" si="105"/>
        <v>95.53763396396559</v>
      </c>
      <c r="FI44" s="159">
        <f t="shared" ca="1" si="105"/>
        <v>77.836173217842799</v>
      </c>
      <c r="FJ44" s="159">
        <f t="shared" ca="1" si="105"/>
        <v>56.037447400611285</v>
      </c>
      <c r="FK44" s="159">
        <f t="shared" ca="1" si="105"/>
        <v>36.779537047062973</v>
      </c>
    </row>
    <row r="45" spans="3:167" ht="15" customHeight="1">
      <c r="C45" s="164"/>
    </row>
    <row r="46" spans="3:167" ht="15" customHeight="1">
      <c r="C46" s="162" t="s">
        <v>176</v>
      </c>
      <c r="D46" s="171"/>
      <c r="E46" s="171"/>
      <c r="F46" s="159">
        <f t="shared" ref="F46:K46" ca="1" si="106">IF(F$10="","",SUM(+F40,-F44))</f>
        <v>26987.082524845406</v>
      </c>
      <c r="G46" s="159">
        <f t="shared" ca="1" si="106"/>
        <v>53519.80887350539</v>
      </c>
      <c r="H46" s="159">
        <f t="shared" ca="1" si="106"/>
        <v>69390.112710475223</v>
      </c>
      <c r="I46" s="159">
        <f t="shared" ca="1" si="106"/>
        <v>83253.455360203719</v>
      </c>
      <c r="J46" s="159">
        <f t="shared" ca="1" si="106"/>
        <v>96151.0949406172</v>
      </c>
      <c r="K46" s="159">
        <f t="shared" ca="1" si="106"/>
        <v>109317.57518463088</v>
      </c>
      <c r="M46" s="159">
        <f t="shared" ref="M46:AR46" ca="1" si="107">IF(M$10="","",SUM(+M40,-M44))</f>
        <v>3945.277911666667</v>
      </c>
      <c r="N46" s="159">
        <f t="shared" ca="1" si="107"/>
        <v>4538.2147234848471</v>
      </c>
      <c r="O46" s="159">
        <f t="shared" ca="1" si="107"/>
        <v>3384.7238049848484</v>
      </c>
      <c r="P46" s="159">
        <f t="shared" ca="1" si="107"/>
        <v>3743.0393305404004</v>
      </c>
      <c r="Q46" s="159">
        <f t="shared" ca="1" si="107"/>
        <v>3396.2906983224075</v>
      </c>
      <c r="R46" s="159">
        <f t="shared" ca="1" si="107"/>
        <v>4243.7087702584058</v>
      </c>
      <c r="S46" s="159">
        <f t="shared" ca="1" si="107"/>
        <v>5065.1133701237395</v>
      </c>
      <c r="T46" s="159">
        <f t="shared" ca="1" si="107"/>
        <v>3639.9608524904106</v>
      </c>
      <c r="U46" s="159">
        <f t="shared" ca="1" si="107"/>
        <v>3832.2204643770601</v>
      </c>
      <c r="V46" s="159">
        <f t="shared" ca="1" si="107"/>
        <v>4629.0116442904073</v>
      </c>
      <c r="W46" s="159">
        <f t="shared" ca="1" si="107"/>
        <v>2756.5374421599718</v>
      </c>
      <c r="X46" s="159">
        <f t="shared" ca="1" si="107"/>
        <v>-16187.016487853782</v>
      </c>
      <c r="Y46" s="159">
        <f t="shared" ca="1" si="107"/>
        <v>3176.6050106570797</v>
      </c>
      <c r="Z46" s="159">
        <f t="shared" ca="1" si="107"/>
        <v>3143.356678302031</v>
      </c>
      <c r="AA46" s="159">
        <f t="shared" ca="1" si="107"/>
        <v>3657.2722086535377</v>
      </c>
      <c r="AB46" s="159">
        <f t="shared" ca="1" si="107"/>
        <v>4466.7815271637483</v>
      </c>
      <c r="AC46" s="159">
        <f t="shared" ca="1" si="107"/>
        <v>4086.1872966007877</v>
      </c>
      <c r="AD46" s="159">
        <f t="shared" ca="1" si="107"/>
        <v>4907.9387542254535</v>
      </c>
      <c r="AE46" s="159">
        <f t="shared" ca="1" si="107"/>
        <v>4050.6610302948725</v>
      </c>
      <c r="AF46" s="159">
        <f t="shared" ca="1" si="107"/>
        <v>4877.285239312072</v>
      </c>
      <c r="AG46" s="159">
        <f t="shared" ca="1" si="107"/>
        <v>4357.5571037393074</v>
      </c>
      <c r="AH46" s="159">
        <f t="shared" ca="1" si="107"/>
        <v>5069.0233630361145</v>
      </c>
      <c r="AI46" s="159">
        <f t="shared" ca="1" si="107"/>
        <v>5847.2129202593578</v>
      </c>
      <c r="AJ46" s="159">
        <f t="shared" ca="1" si="107"/>
        <v>5879.9277412610318</v>
      </c>
      <c r="AK46" s="159">
        <f t="shared" ca="1" si="107"/>
        <v>5423.9418566772611</v>
      </c>
      <c r="AL46" s="159">
        <f t="shared" ca="1" si="107"/>
        <v>5544.0153510317123</v>
      </c>
      <c r="AM46" s="159">
        <f t="shared" ca="1" si="107"/>
        <v>5406.3020690874127</v>
      </c>
      <c r="AN46" s="159">
        <f t="shared" ca="1" si="107"/>
        <v>5456.7390366865147</v>
      </c>
      <c r="AO46" s="159">
        <f t="shared" ca="1" si="107"/>
        <v>5712.663697758484</v>
      </c>
      <c r="AP46" s="159">
        <f t="shared" ca="1" si="107"/>
        <v>5815.0480560654805</v>
      </c>
      <c r="AQ46" s="159">
        <f t="shared" ca="1" si="107"/>
        <v>5862.3782192370818</v>
      </c>
      <c r="AR46" s="159">
        <f t="shared" ca="1" si="107"/>
        <v>5932.4758809312634</v>
      </c>
      <c r="AS46" s="159">
        <f t="shared" ref="AS46:BX46" ca="1" si="108">IF(AS$10="","",SUM(+AS40,-AS44))</f>
        <v>6024.8197014419566</v>
      </c>
      <c r="AT46" s="159">
        <f t="shared" ca="1" si="108"/>
        <v>6060.5720347029255</v>
      </c>
      <c r="AU46" s="159">
        <f t="shared" ca="1" si="108"/>
        <v>6152.1899249824955</v>
      </c>
      <c r="AV46" s="159">
        <f t="shared" ca="1" si="108"/>
        <v>5998.966881872655</v>
      </c>
      <c r="AW46" s="159">
        <f t="shared" ca="1" si="108"/>
        <v>6603.9339654184778</v>
      </c>
      <c r="AX46" s="159">
        <f t="shared" ca="1" si="108"/>
        <v>6712.0978850796346</v>
      </c>
      <c r="AY46" s="159">
        <f t="shared" ca="1" si="108"/>
        <v>6553.0943685037355</v>
      </c>
      <c r="AZ46" s="159">
        <f t="shared" ca="1" si="108"/>
        <v>6602.8701951385947</v>
      </c>
      <c r="BA46" s="159">
        <f t="shared" ca="1" si="108"/>
        <v>6855.2509674174398</v>
      </c>
      <c r="BB46" s="159">
        <f t="shared" ca="1" si="108"/>
        <v>6952.3400935426143</v>
      </c>
      <c r="BC46" s="159">
        <f t="shared" ca="1" si="108"/>
        <v>7011.6528162960785</v>
      </c>
      <c r="BD46" s="159">
        <f t="shared" ca="1" si="108"/>
        <v>7086.0166109271213</v>
      </c>
      <c r="BE46" s="159">
        <f t="shared" ca="1" si="108"/>
        <v>7175.9851351339512</v>
      </c>
      <c r="BF46" s="159">
        <f t="shared" ca="1" si="108"/>
        <v>7221.66815191766</v>
      </c>
      <c r="BG46" s="159">
        <f t="shared" ca="1" si="108"/>
        <v>7310.7305193788079</v>
      </c>
      <c r="BH46" s="159">
        <f t="shared" ca="1" si="108"/>
        <v>7167.8146514496084</v>
      </c>
      <c r="BI46" s="159">
        <f t="shared" ca="1" si="108"/>
        <v>7665.8352221341156</v>
      </c>
      <c r="BJ46" s="159">
        <f t="shared" ca="1" si="108"/>
        <v>7756.7775206780561</v>
      </c>
      <c r="BK46" s="159">
        <f t="shared" ca="1" si="108"/>
        <v>7620.9271007276911</v>
      </c>
      <c r="BL46" s="159">
        <f t="shared" ca="1" si="108"/>
        <v>7669.6383065335258</v>
      </c>
      <c r="BM46" s="159">
        <f t="shared" ca="1" si="108"/>
        <v>7932.9907545602837</v>
      </c>
      <c r="BN46" s="159">
        <f t="shared" ca="1" si="108"/>
        <v>8021.8537658549412</v>
      </c>
      <c r="BO46" s="159">
        <f t="shared" ca="1" si="108"/>
        <v>8088.6971111497214</v>
      </c>
      <c r="BP46" s="159">
        <f t="shared" ca="1" si="108"/>
        <v>8167.6816676797371</v>
      </c>
      <c r="BQ46" s="159">
        <f t="shared" ca="1" si="108"/>
        <v>8255.1166657037902</v>
      </c>
      <c r="BR46" s="159">
        <f t="shared" ca="1" si="108"/>
        <v>8311.7078321019962</v>
      </c>
      <c r="BS46" s="159">
        <f t="shared" ca="1" si="108"/>
        <v>8398.1666917118528</v>
      </c>
      <c r="BT46" s="159">
        <f t="shared" ca="1" si="108"/>
        <v>8261.7023017815154</v>
      </c>
      <c r="BU46" s="159">
        <f t="shared" ca="1" si="108"/>
        <v>8743.4759600026446</v>
      </c>
      <c r="BV46" s="159">
        <f t="shared" ca="1" si="108"/>
        <v>8815.8827327008858</v>
      </c>
      <c r="BW46" s="159">
        <f t="shared" ca="1" si="108"/>
        <v>8705.0893207755325</v>
      </c>
      <c r="BX46" s="159">
        <f t="shared" ca="1" si="108"/>
        <v>8752.3271154835875</v>
      </c>
      <c r="BY46" s="159">
        <f t="shared" ref="BY46:CF46" ca="1" si="109">IF(BY$10="","",SUM(+BY40,-BY44))</f>
        <v>9027.4192864967736</v>
      </c>
      <c r="BZ46" s="159">
        <f t="shared" ca="1" si="109"/>
        <v>9113.6069440703086</v>
      </c>
      <c r="CA46" s="159">
        <f t="shared" ca="1" si="109"/>
        <v>9192.7681517109777</v>
      </c>
      <c r="CB46" s="159">
        <f t="shared" ca="1" si="109"/>
        <v>9276.6491865548433</v>
      </c>
      <c r="CC46" s="159">
        <f t="shared" ca="1" si="109"/>
        <v>9361.2990605591203</v>
      </c>
      <c r="CD46" s="159">
        <f t="shared" ca="1" si="109"/>
        <v>9429.488150441688</v>
      </c>
      <c r="CE46" s="159">
        <f t="shared" ca="1" si="109"/>
        <v>9513.0873524300587</v>
      </c>
      <c r="CF46" s="159">
        <f t="shared" ca="1" si="109"/>
        <v>9386.4819234044971</v>
      </c>
      <c r="CK46" s="159">
        <f t="shared" ref="CK46:CP46" ca="1" si="110">IF(CK$10="","",SUM(+CK40,-CK44))</f>
        <v>26388.49756404067</v>
      </c>
      <c r="CL46" s="159">
        <f t="shared" ca="1" si="110"/>
        <v>14610.347943178565</v>
      </c>
      <c r="CM46" s="159">
        <f t="shared" ca="1" si="110"/>
        <v>24881.290589774544</v>
      </c>
      <c r="CN46" s="159">
        <f t="shared" ca="1" si="110"/>
        <v>35531.153768066019</v>
      </c>
      <c r="CO46" s="159">
        <f t="shared" ca="1" si="110"/>
        <v>39687.300269243824</v>
      </c>
      <c r="CP46" s="159">
        <f t="shared" ca="1" si="110"/>
        <v>44141.211175796365</v>
      </c>
      <c r="CR46" s="159">
        <f t="shared" ref="CR46:DW46" ca="1" si="111">IF(CR$10="","",SUM(+CR40,-CR44))</f>
        <v>3749.1142752388255</v>
      </c>
      <c r="CS46" s="159">
        <f t="shared" ca="1" si="111"/>
        <v>4318.4810573731429</v>
      </c>
      <c r="CT46" s="159">
        <f t="shared" ca="1" si="111"/>
        <v>463.7229972099658</v>
      </c>
      <c r="CU46" s="159">
        <f t="shared" ca="1" si="111"/>
        <v>5353.1763636618789</v>
      </c>
      <c r="CV46" s="159">
        <f t="shared" ca="1" si="111"/>
        <v>5064.2632263638588</v>
      </c>
      <c r="CW46" s="159">
        <f t="shared" ca="1" si="111"/>
        <v>4965.130959955336</v>
      </c>
      <c r="CX46" s="159">
        <f t="shared" ca="1" si="111"/>
        <v>2782.5868548038256</v>
      </c>
      <c r="CY46" s="159">
        <f t="shared" ca="1" si="111"/>
        <v>4621.5743085923214</v>
      </c>
      <c r="CZ46" s="159">
        <f t="shared" ca="1" si="111"/>
        <v>6006.219330566616</v>
      </c>
      <c r="DA46" s="159">
        <f t="shared" ca="1" si="111"/>
        <v>8461.8154632709175</v>
      </c>
      <c r="DB46" s="159">
        <f t="shared" ca="1" si="111"/>
        <v>4995.5466526010732</v>
      </c>
      <c r="DC46" s="159">
        <f t="shared" ca="1" si="111"/>
        <v>-24393.133925597089</v>
      </c>
      <c r="DD46" s="159">
        <f t="shared" ca="1" si="111"/>
        <v>-4206.885590973694</v>
      </c>
      <c r="DE46" s="159">
        <f t="shared" ca="1" si="111"/>
        <v>1161.83245489097</v>
      </c>
      <c r="DF46" s="159">
        <f t="shared" ca="1" si="111"/>
        <v>-4329.9931248676085</v>
      </c>
      <c r="DG46" s="159">
        <f t="shared" ca="1" si="111"/>
        <v>3920.0799004885052</v>
      </c>
      <c r="DH46" s="159">
        <f t="shared" ca="1" si="111"/>
        <v>4346.1463796567896</v>
      </c>
      <c r="DI46" s="159">
        <f t="shared" ca="1" si="111"/>
        <v>2567.0134252108919</v>
      </c>
      <c r="DJ46" s="159">
        <f t="shared" ca="1" si="111"/>
        <v>3235.8004355643411</v>
      </c>
      <c r="DK46" s="159">
        <f t="shared" ca="1" si="111"/>
        <v>3392.0758930726493</v>
      </c>
      <c r="DL46" s="159">
        <f t="shared" ca="1" si="111"/>
        <v>3636.8864189701167</v>
      </c>
      <c r="DM46" s="159">
        <f t="shared" ca="1" si="111"/>
        <v>3816.9627291959282</v>
      </c>
      <c r="DN46" s="159">
        <f t="shared" ca="1" si="111"/>
        <v>4066.9165466857939</v>
      </c>
      <c r="DO46" s="159">
        <f t="shared" ca="1" si="111"/>
        <v>-6996.4875247160953</v>
      </c>
      <c r="DP46" s="159">
        <f t="shared" ca="1" si="111"/>
        <v>-8078.2142504177955</v>
      </c>
      <c r="DQ46" s="159">
        <f t="shared" ca="1" si="111"/>
        <v>-523.91182949031179</v>
      </c>
      <c r="DR46" s="159">
        <f t="shared" ca="1" si="111"/>
        <v>-4880.5472979411097</v>
      </c>
      <c r="DS46" s="159">
        <f t="shared" ca="1" si="111"/>
        <v>5130.0878631299565</v>
      </c>
      <c r="DT46" s="159">
        <f t="shared" ca="1" si="111"/>
        <v>5410.8368705942185</v>
      </c>
      <c r="DU46" s="159">
        <f t="shared" ca="1" si="111"/>
        <v>5501.2557250405935</v>
      </c>
      <c r="DV46" s="159">
        <f t="shared" ca="1" si="111"/>
        <v>5540.9118320237576</v>
      </c>
      <c r="DW46" s="159">
        <f t="shared" ca="1" si="111"/>
        <v>5607.6969505487004</v>
      </c>
      <c r="DX46" s="159">
        <f t="shared" ref="DX46:FC46" ca="1" si="112">IF(DX$10="","",SUM(+DX40,-DX44))</f>
        <v>5696.7006450292847</v>
      </c>
      <c r="DY46" s="159">
        <f t="shared" ca="1" si="112"/>
        <v>5727.5204478852702</v>
      </c>
      <c r="DZ46" s="159">
        <f t="shared" ca="1" si="112"/>
        <v>5817.4904156856692</v>
      </c>
      <c r="EA46" s="159">
        <f t="shared" ca="1" si="112"/>
        <v>-6068.536782313704</v>
      </c>
      <c r="EB46" s="159">
        <f t="shared" ca="1" si="112"/>
        <v>-973.66725316206373</v>
      </c>
      <c r="EC46" s="159">
        <f t="shared" ca="1" si="112"/>
        <v>-766.57722490510503</v>
      </c>
      <c r="ED46" s="159">
        <f t="shared" ca="1" si="112"/>
        <v>-6171.3908186014505</v>
      </c>
      <c r="EE46" s="159">
        <f t="shared" ca="1" si="112"/>
        <v>5700.5713674304807</v>
      </c>
      <c r="EF46" s="159">
        <f t="shared" ca="1" si="112"/>
        <v>5992.465519203678</v>
      </c>
      <c r="EG46" s="159">
        <f t="shared" ca="1" si="112"/>
        <v>6082.3188592589404</v>
      </c>
      <c r="EH46" s="159">
        <f t="shared" ca="1" si="112"/>
        <v>6133.9294585745047</v>
      </c>
      <c r="EI46" s="159">
        <f t="shared" ca="1" si="112"/>
        <v>6206.4324346199128</v>
      </c>
      <c r="EJ46" s="159">
        <f t="shared" ca="1" si="112"/>
        <v>6294.5253355352061</v>
      </c>
      <c r="EK46" s="159">
        <f t="shared" ca="1" si="112"/>
        <v>6336.6637144894903</v>
      </c>
      <c r="EL46" s="159">
        <f t="shared" ca="1" si="112"/>
        <v>6425.6681854463322</v>
      </c>
      <c r="EM46" s="159">
        <f t="shared" ca="1" si="112"/>
        <v>-5729.7858098239058</v>
      </c>
      <c r="EN46" s="159">
        <f t="shared" ca="1" si="112"/>
        <v>-1218.7717017803836</v>
      </c>
      <c r="EO46" s="159">
        <f t="shared" ca="1" si="112"/>
        <v>-1032.5187925231808</v>
      </c>
      <c r="EP46" s="159">
        <f t="shared" ca="1" si="112"/>
        <v>-6973.0833736628838</v>
      </c>
      <c r="EQ46" s="159">
        <f t="shared" ca="1" si="112"/>
        <v>6320.4575531738319</v>
      </c>
      <c r="ER46" s="159">
        <f t="shared" ca="1" si="112"/>
        <v>6622.7712083216884</v>
      </c>
      <c r="ES46" s="159">
        <f t="shared" ca="1" si="112"/>
        <v>6710.0997410535592</v>
      </c>
      <c r="ET46" s="159">
        <f t="shared" ca="1" si="112"/>
        <v>6772.939233906287</v>
      </c>
      <c r="EU46" s="159">
        <f t="shared" ca="1" si="112"/>
        <v>6849.8621980194039</v>
      </c>
      <c r="EV46" s="159">
        <f t="shared" ca="1" si="112"/>
        <v>6935.2198671334036</v>
      </c>
      <c r="EW46" s="159">
        <f t="shared" ca="1" si="112"/>
        <v>6987.9652396017373</v>
      </c>
      <c r="EX46" s="159">
        <f t="shared" ca="1" si="112"/>
        <v>7074.2671061879764</v>
      </c>
      <c r="EY46" s="159">
        <f t="shared" ca="1" si="112"/>
        <v>-5361.9080101876143</v>
      </c>
      <c r="EZ46" s="159">
        <f t="shared" ca="1" si="112"/>
        <v>-1476.2510738769975</v>
      </c>
      <c r="FA46" s="159">
        <f t="shared" ca="1" si="112"/>
        <v>-1312.3711099669442</v>
      </c>
      <c r="FB46" s="159">
        <f t="shared" ca="1" si="112"/>
        <v>-7789.5878217641421</v>
      </c>
      <c r="FC46" s="159">
        <f t="shared" ca="1" si="112"/>
        <v>6977.4304873244328</v>
      </c>
      <c r="FD46" s="159">
        <f t="shared" ref="FD46:FK46" ca="1" si="113">IF(FD$10="","",SUM(+FD40,-FD44))</f>
        <v>7290.9005769655178</v>
      </c>
      <c r="FE46" s="159">
        <f t="shared" ca="1" si="113"/>
        <v>7375.4506969790664</v>
      </c>
      <c r="FF46" s="159">
        <f t="shared" ca="1" si="113"/>
        <v>7450.2860093507452</v>
      </c>
      <c r="FG46" s="159">
        <f t="shared" ca="1" si="113"/>
        <v>7531.8899525854085</v>
      </c>
      <c r="FH46" s="159">
        <f t="shared" ca="1" si="113"/>
        <v>7614.2460081896797</v>
      </c>
      <c r="FI46" s="159">
        <f t="shared" ca="1" si="113"/>
        <v>7678.2587145237203</v>
      </c>
      <c r="FJ46" s="159">
        <f t="shared" ca="1" si="113"/>
        <v>7761.5928679909957</v>
      </c>
      <c r="FK46" s="159">
        <f t="shared" ca="1" si="113"/>
        <v>-4960.6341325051617</v>
      </c>
    </row>
    <row r="47" spans="3:167" ht="15" customHeight="1">
      <c r="C47" s="164"/>
    </row>
    <row r="48" spans="3:167" ht="15" customHeight="1">
      <c r="C48" s="165" t="s">
        <v>157</v>
      </c>
      <c r="F48" s="158">
        <f t="shared" ref="F48:K48" ca="1" si="114">IF(OR(F$9="",F$10=""),"",SUM(OFFSET($M48,0,F$4-1,1,F$5-F$4+1)))</f>
        <v>944.2959601771654</v>
      </c>
      <c r="G48" s="158">
        <f t="shared" ca="1" si="114"/>
        <v>13379.952218376347</v>
      </c>
      <c r="H48" s="158">
        <f t="shared" ca="1" si="114"/>
        <v>17347.528177618809</v>
      </c>
      <c r="I48" s="158">
        <f t="shared" ca="1" si="114"/>
        <v>1073.4031022055105</v>
      </c>
      <c r="J48" s="158">
        <f t="shared" ca="1" si="114"/>
        <v>2445.5126694090191</v>
      </c>
      <c r="K48" s="158">
        <f t="shared" ca="1" si="114"/>
        <v>6517.6920337123065</v>
      </c>
      <c r="M48" s="158">
        <f>IF(M$10="","",'10_IMPUESTOS_RETENCIONES'!M14)</f>
        <v>1031.0219341666671</v>
      </c>
      <c r="N48" s="158">
        <f>IF(N$10="","",'10_IMPUESTOS_RETENCIONES'!N14)</f>
        <v>1174.4043708712129</v>
      </c>
      <c r="O48" s="158">
        <f>IF(O$10="","",'10_IMPUESTOS_RETENCIONES'!O14)</f>
        <v>897.2524162462098</v>
      </c>
      <c r="P48" s="158">
        <f>IF(P$10="","",'10_IMPUESTOS_RETENCIONES'!P14)</f>
        <v>989.89504513510133</v>
      </c>
      <c r="Q48" s="158">
        <f>IF(Q$10="","",'10_IMPUESTOS_RETENCIONES'!Q14)</f>
        <v>-6580.3487204193934</v>
      </c>
      <c r="R48" s="158">
        <f>IF(R$10="","",'10_IMPUESTOS_RETENCIONES'!R14)</f>
        <v>1118.1167550645996</v>
      </c>
      <c r="S48" s="158">
        <f>IF(S$10="","",'10_IMPUESTOS_RETENCIONES'!S14)</f>
        <v>1325.1339450309333</v>
      </c>
      <c r="T48" s="158">
        <f>IF(T$10="","",'10_IMPUESTOS_RETENCIONES'!T14)</f>
        <v>2301.593613919476</v>
      </c>
      <c r="U48" s="158">
        <f>IF(U$10="","",'10_IMPUESTOS_RETENCIONES'!U14)</f>
        <v>1179.9887326693461</v>
      </c>
      <c r="V48" s="158">
        <f>IF(V$10="","",'10_IMPUESTOS_RETENCIONES'!V14)</f>
        <v>1402.0767907442171</v>
      </c>
      <c r="W48" s="158">
        <f>IF(W$10="","",'10_IMPUESTOS_RETENCIONES'!W14)</f>
        <v>799.39585822639174</v>
      </c>
      <c r="X48" s="158">
        <f>IF(X$10="","",'10_IMPUESTOS_RETENCIONES'!X14)</f>
        <v>-4694.2347814775967</v>
      </c>
      <c r="Y48" s="158">
        <f>IF(Y$10="","",'10_IMPUESTOS_RETENCIONES'!Y14)</f>
        <v>794.15125266426992</v>
      </c>
      <c r="Z48" s="158">
        <f>IF(Z$10="","",'10_IMPUESTOS_RETENCIONES'!Z14)</f>
        <v>785.83916957550775</v>
      </c>
      <c r="AA48" s="158">
        <f>IF(AA$10="","",'10_IMPUESTOS_RETENCIONES'!AA14)</f>
        <v>914.31805216338444</v>
      </c>
      <c r="AB48" s="158">
        <f>IF(AB$10="","",'10_IMPUESTOS_RETENCIONES'!AB14)</f>
        <v>1116.6953817909371</v>
      </c>
      <c r="AC48" s="158">
        <f>IF(AC$10="","",'10_IMPUESTOS_RETENCIONES'!AC14)</f>
        <v>1021.5468241501969</v>
      </c>
      <c r="AD48" s="158">
        <f>IF(AD$10="","",'10_IMPUESTOS_RETENCIONES'!AD14)</f>
        <v>1226.9846885563634</v>
      </c>
      <c r="AE48" s="158">
        <f>IF(AE$10="","",'10_IMPUESTOS_RETENCIONES'!AE14)</f>
        <v>1012.6652575737181</v>
      </c>
      <c r="AF48" s="158">
        <f>IF(AF$10="","",'10_IMPUESTOS_RETENCIONES'!AF14)</f>
        <v>1219.321309828018</v>
      </c>
      <c r="AG48" s="158">
        <f>IF(AG$10="","",'10_IMPUESTOS_RETENCIONES'!AG14)</f>
        <v>1089.3892759348269</v>
      </c>
      <c r="AH48" s="158">
        <f>IF(AH$10="","",'10_IMPUESTOS_RETENCIONES'!AH14)</f>
        <v>1267.2558407590286</v>
      </c>
      <c r="AI48" s="158">
        <f>IF(AI$10="","",'10_IMPUESTOS_RETENCIONES'!AI14)</f>
        <v>1461.8032300648395</v>
      </c>
      <c r="AJ48" s="158">
        <f>IF(AJ$10="","",'10_IMPUESTOS_RETENCIONES'!AJ14)</f>
        <v>1469.9819353152579</v>
      </c>
      <c r="AK48" s="158">
        <f>IF(AK$10="","",'10_IMPUESTOS_RETENCIONES'!AK14)</f>
        <v>1355.9854641693153</v>
      </c>
      <c r="AL48" s="158">
        <f>IF(AL$10="","",'10_IMPUESTOS_RETENCIONES'!AL14)</f>
        <v>1386.0038377579281</v>
      </c>
      <c r="AM48" s="158">
        <f>IF(AM$10="","",'10_IMPUESTOS_RETENCIONES'!AM14)</f>
        <v>1351.5755172718532</v>
      </c>
      <c r="AN48" s="158">
        <f>IF(AN$10="","",'10_IMPUESTOS_RETENCIONES'!AN14)</f>
        <v>1364.1847591716287</v>
      </c>
      <c r="AO48" s="158">
        <f>IF(AO$10="","",'10_IMPUESTOS_RETENCIONES'!AO14)</f>
        <v>1428.165924439621</v>
      </c>
      <c r="AP48" s="158">
        <f>IF(AP$10="","",'10_IMPUESTOS_RETENCIONES'!AP14)</f>
        <v>1453.7620140163701</v>
      </c>
      <c r="AQ48" s="158">
        <f>IF(AQ$10="","",'10_IMPUESTOS_RETENCIONES'!AQ14)</f>
        <v>1465.5945548092704</v>
      </c>
      <c r="AR48" s="158">
        <f>IF(AR$10="","",'10_IMPUESTOS_RETENCIONES'!AR14)</f>
        <v>1483.1189702328159</v>
      </c>
      <c r="AS48" s="158">
        <f>IF(AS$10="","",'10_IMPUESTOS_RETENCIONES'!AS14)</f>
        <v>1506.2049253604891</v>
      </c>
      <c r="AT48" s="158">
        <f>IF(AT$10="","",'10_IMPUESTOS_RETENCIONES'!AT14)</f>
        <v>1515.1430086757314</v>
      </c>
      <c r="AU48" s="158">
        <f>IF(AU$10="","",'10_IMPUESTOS_RETENCIONES'!AU14)</f>
        <v>1538.0474812456239</v>
      </c>
      <c r="AV48" s="158">
        <f>IF(AV$10="","",'10_IMPUESTOS_RETENCIONES'!AV14)</f>
        <v>1499.7417204681637</v>
      </c>
      <c r="AW48" s="158">
        <f>IF(AW$10="","",'10_IMPUESTOS_RETENCIONES'!AW14)</f>
        <v>1650.9834913546194</v>
      </c>
      <c r="AX48" s="158">
        <f>IF(AX$10="","",'10_IMPUESTOS_RETENCIONES'!AX14)</f>
        <v>1678.0244712699086</v>
      </c>
      <c r="AY48" s="158">
        <f>IF(AY$10="","",'10_IMPUESTOS_RETENCIONES'!AY14)</f>
        <v>1638.2735921259339</v>
      </c>
      <c r="AZ48" s="158">
        <f>IF(AZ$10="","",'10_IMPUESTOS_RETENCIONES'!AZ14)</f>
        <v>-2297.2745987844355</v>
      </c>
      <c r="BA48" s="158">
        <f>IF(BA$10="","",'10_IMPUESTOS_RETENCIONES'!BA14)</f>
        <v>-2234.179405714724</v>
      </c>
      <c r="BB48" s="158">
        <f>IF(BB$10="","",'10_IMPUESTOS_RETENCIONES'!BB14)</f>
        <v>-2209.9071241834304</v>
      </c>
      <c r="BC48" s="158">
        <f>IF(BC$10="","",'10_IMPUESTOS_RETENCIONES'!BC14)</f>
        <v>-2195.0789434950643</v>
      </c>
      <c r="BD48" s="158">
        <f>IF(BD$10="","",'10_IMPUESTOS_RETENCIONES'!BD14)</f>
        <v>-2176.4879948373036</v>
      </c>
      <c r="BE48" s="158">
        <f>IF(BE$10="","",'10_IMPUESTOS_RETENCIONES'!BE14)</f>
        <v>1793.9962837834878</v>
      </c>
      <c r="BF48" s="158">
        <f>IF(BF$10="","",'10_IMPUESTOS_RETENCIONES'!BF14)</f>
        <v>1805.417037979415</v>
      </c>
      <c r="BG48" s="158">
        <f>IF(BG$10="","",'10_IMPUESTOS_RETENCIONES'!BG14)</f>
        <v>1827.682629844702</v>
      </c>
      <c r="BH48" s="158">
        <f>IF(BH$10="","",'10_IMPUESTOS_RETENCIONES'!BH14)</f>
        <v>1791.9536628624021</v>
      </c>
      <c r="BI48" s="158">
        <f>IF(BI$10="","",'10_IMPUESTOS_RETENCIONES'!BI14)</f>
        <v>1916.4588055335289</v>
      </c>
      <c r="BJ48" s="158">
        <f>IF(BJ$10="","",'10_IMPUESTOS_RETENCIONES'!BJ14)</f>
        <v>1939.194380169514</v>
      </c>
      <c r="BK48" s="158">
        <f>IF(BK$10="","",'10_IMPUESTOS_RETENCIONES'!BK14)</f>
        <v>1905.2317751819228</v>
      </c>
      <c r="BL48" s="158">
        <f>IF(BL$10="","",'10_IMPUESTOS_RETENCIONES'!BL14)</f>
        <v>-2401.0426365156763</v>
      </c>
      <c r="BM48" s="158">
        <f>IF(BM$10="","",'10_IMPUESTOS_RETENCIONES'!BM14)</f>
        <v>-2335.2045245089867</v>
      </c>
      <c r="BN48" s="158">
        <f>IF(BN$10="","",'10_IMPUESTOS_RETENCIONES'!BN14)</f>
        <v>-2312.9887716853223</v>
      </c>
      <c r="BO48" s="158">
        <f>IF(BO$10="","",'10_IMPUESTOS_RETENCIONES'!BO14)</f>
        <v>-2296.277935361627</v>
      </c>
      <c r="BP48" s="158">
        <f>IF(BP$10="","",'10_IMPUESTOS_RETENCIONES'!BP14)</f>
        <v>-2276.5317962291233</v>
      </c>
      <c r="BQ48" s="158">
        <f>IF(BQ$10="","",'10_IMPUESTOS_RETENCIONES'!BQ14)</f>
        <v>2063.7791664259476</v>
      </c>
      <c r="BR48" s="158">
        <f>IF(BR$10="","",'10_IMPUESTOS_RETENCIONES'!BR14)</f>
        <v>2077.9269580254991</v>
      </c>
      <c r="BS48" s="158">
        <f>IF(BS$10="","",'10_IMPUESTOS_RETENCIONES'!BS14)</f>
        <v>2099.5416729279632</v>
      </c>
      <c r="BT48" s="158">
        <f>IF(BT$10="","",'10_IMPUESTOS_RETENCIONES'!BT14)</f>
        <v>2065.4255754453789</v>
      </c>
      <c r="BU48" s="158">
        <f>IF(BU$10="","",'10_IMPUESTOS_RETENCIONES'!BU14)</f>
        <v>2185.8689900006611</v>
      </c>
      <c r="BV48" s="158">
        <f>IF(BV$10="","",'10_IMPUESTOS_RETENCIONES'!BV14)</f>
        <v>2203.9706831752214</v>
      </c>
      <c r="BW48" s="158">
        <f>IF(BW$10="","",'10_IMPUESTOS_RETENCIONES'!BW14)</f>
        <v>2176.2723301938831</v>
      </c>
      <c r="BX48" s="158">
        <f>IF(BX$10="","",'10_IMPUESTOS_RETENCIONES'!BX14)</f>
        <v>-1974.2585736181877</v>
      </c>
      <c r="BY48" s="158">
        <f>IF(BY$10="","",'10_IMPUESTOS_RETENCIONES'!BY14)</f>
        <v>-1905.4855308648912</v>
      </c>
      <c r="BZ48" s="158">
        <f>IF(BZ$10="","",'10_IMPUESTOS_RETENCIONES'!BZ14)</f>
        <v>-1883.9386164715074</v>
      </c>
      <c r="CA48" s="158">
        <f>IF(CA$10="","",'10_IMPUESTOS_RETENCIONES'!CA14)</f>
        <v>-1864.1483145613402</v>
      </c>
      <c r="CB48" s="158">
        <f>IF(CB$10="","",'10_IMPUESTOS_RETENCIONES'!CB14)</f>
        <v>-1843.1780558503738</v>
      </c>
      <c r="CC48" s="158">
        <f>IF(CC$10="","",'10_IMPUESTOS_RETENCIONES'!CC14)</f>
        <v>2340.3247651397801</v>
      </c>
      <c r="CD48" s="158">
        <f>IF(CD$10="","",'10_IMPUESTOS_RETENCIONES'!CD14)</f>
        <v>2357.372037610422</v>
      </c>
      <c r="CE48" s="158">
        <f>IF(CE$10="","",'10_IMPUESTOS_RETENCIONES'!CE14)</f>
        <v>2378.2718381075147</v>
      </c>
      <c r="CF48" s="158">
        <f>IF(CF$10="","",'10_IMPUESTOS_RETENCIONES'!CF14)</f>
        <v>2346.6204808511243</v>
      </c>
      <c r="CK48" s="158">
        <f t="shared" ref="CK48:CP48" ca="1" si="115">IF(OR(CK$9="",CK$10=""),"",SUM(OFFSET($CR48,0,CK$4-1,1,CK$5-CK$4+1)))</f>
        <v>3683.0938840844346</v>
      </c>
      <c r="CL48" s="158">
        <f t="shared" ca="1" si="115"/>
        <v>4530.964661519185</v>
      </c>
      <c r="CM48" s="158">
        <f t="shared" ca="1" si="115"/>
        <v>5212.4272738350337</v>
      </c>
      <c r="CN48" s="158">
        <f t="shared" ca="1" si="115"/>
        <v>5601.1208011012823</v>
      </c>
      <c r="CO48" s="158">
        <f t="shared" ca="1" si="115"/>
        <v>6028.2229382492596</v>
      </c>
      <c r="CP48" s="158">
        <f t="shared" ca="1" si="115"/>
        <v>6481.37698830521</v>
      </c>
      <c r="CR48" s="158">
        <f>IF(CR$10="","",'10_IMPUESTOS_RETENCIONES'!CR14)</f>
        <v>0</v>
      </c>
      <c r="CS48" s="158">
        <f>IF(CS$10="","",'10_IMPUESTOS_RETENCIONES'!CS14)</f>
        <v>260.45660423882561</v>
      </c>
      <c r="CT48" s="158">
        <f>IF(CT$10="","",'10_IMPUESTOS_RETENCIONES'!CT14)</f>
        <v>262.17466293071942</v>
      </c>
      <c r="CU48" s="158">
        <f>IF(CU$10="","",'10_IMPUESTOS_RETENCIONES'!CU14)</f>
        <v>294.60697679020791</v>
      </c>
      <c r="CV48" s="158">
        <f>IF(CV$10="","",'10_IMPUESTOS_RETENCIONES'!CV14)</f>
        <v>297.86913616834295</v>
      </c>
      <c r="CW48" s="158">
        <f>IF(CW$10="","",'10_IMPUESTOS_RETENCIONES'!CW14)</f>
        <v>311.28590831712506</v>
      </c>
      <c r="CX48" s="158">
        <f>IF(CX$10="","",'10_IMPUESTOS_RETENCIONES'!CX14)</f>
        <v>313.24510581500067</v>
      </c>
      <c r="CY48" s="158">
        <f>IF(CY$10="","",'10_IMPUESTOS_RETENCIONES'!CY14)</f>
        <v>543.92334662696078</v>
      </c>
      <c r="CZ48" s="158">
        <f>IF(CZ$10="","",'10_IMPUESTOS_RETENCIONES'!CZ14)</f>
        <v>336.02582741544802</v>
      </c>
      <c r="DA48" s="158">
        <f>IF(DA$10="","",'10_IMPUESTOS_RETENCIONES'!DA14)</f>
        <v>323.12991844774689</v>
      </c>
      <c r="DB48" s="158">
        <f>IF(DB$10="","",'10_IMPUESTOS_RETENCIONES'!DB14)</f>
        <v>373.93152899404572</v>
      </c>
      <c r="DC48" s="158">
        <f>IF(DC$10="","",'10_IMPUESTOS_RETENCIONES'!DC14)</f>
        <v>366.44486834001123</v>
      </c>
      <c r="DD48" s="158">
        <f>IF(DD$10="","",'10_IMPUESTOS_RETENCIONES'!DD14)</f>
        <v>367.98483501931008</v>
      </c>
      <c r="DE48" s="158">
        <f>IF(DE$10="","",'10_IMPUESTOS_RETENCIONES'!DE14)</f>
        <v>357.28190886560185</v>
      </c>
      <c r="DF48" s="158">
        <f>IF(DF$10="","",'10_IMPUESTOS_RETENCIONES'!DF14)</f>
        <v>358.89525687346804</v>
      </c>
      <c r="DG48" s="158">
        <f>IF(DG$10="","",'10_IMPUESTOS_RETENCIONES'!DG14)</f>
        <v>361.2007039254317</v>
      </c>
      <c r="DH48" s="158">
        <f>IF(DH$10="","",'10_IMPUESTOS_RETENCIONES'!DH14)</f>
        <v>363.6207498022178</v>
      </c>
      <c r="DI48" s="158">
        <f>IF(DI$10="","",'10_IMPUESTOS_RETENCIONES'!DI14)</f>
        <v>366.14211195105798</v>
      </c>
      <c r="DJ48" s="158">
        <f>IF(DJ$10="","",'10_IMPUESTOS_RETENCIONES'!DJ14)</f>
        <v>368.5621578278442</v>
      </c>
      <c r="DK48" s="158">
        <f>IF(DK$10="","",'10_IMPUESTOS_RETENCIONES'!DK14)</f>
        <v>392.64517677668431</v>
      </c>
      <c r="DL48" s="158">
        <f>IF(DL$10="","",'10_IMPUESTOS_RETENCIONES'!DL14)</f>
        <v>395.06893222552446</v>
      </c>
      <c r="DM48" s="158">
        <f>IF(DM$10="","",'10_IMPUESTOS_RETENCIONES'!DM14)</f>
        <v>397.48897810231063</v>
      </c>
      <c r="DN48" s="158">
        <f>IF(DN$10="","",'10_IMPUESTOS_RETENCIONES'!DN14)</f>
        <v>399.91629531772958</v>
      </c>
      <c r="DO48" s="158">
        <f>IF(DO$10="","",'10_IMPUESTOS_RETENCIONES'!DO14)</f>
        <v>402.15755483200451</v>
      </c>
      <c r="DP48" s="158">
        <f>IF(DP$10="","",'10_IMPUESTOS_RETENCIONES'!DP14)</f>
        <v>403.2428444991163</v>
      </c>
      <c r="DQ48" s="158">
        <f>IF(DQ$10="","",'10_IMPUESTOS_RETENCIONES'!DQ14)</f>
        <v>436.13239831193408</v>
      </c>
      <c r="DR48" s="158">
        <f>IF(DR$10="","",'10_IMPUESTOS_RETENCIONES'!DR14)</f>
        <v>436.31634520715045</v>
      </c>
      <c r="DS48" s="158">
        <f>IF(DS$10="","",'10_IMPUESTOS_RETENCIONES'!DS14)</f>
        <v>436.51204968846281</v>
      </c>
      <c r="DT48" s="158">
        <f>IF(DT$10="","",'10_IMPUESTOS_RETENCIONES'!DT14)</f>
        <v>436.7038349744098</v>
      </c>
      <c r="DU48" s="158">
        <f>IF(DU$10="","",'10_IMPUESTOS_RETENCIONES'!DU14)</f>
        <v>437.00690682572207</v>
      </c>
      <c r="DV48" s="158">
        <f>IF(DV$10="","",'10_IMPUESTOS_RETENCIONES'!DV14)</f>
        <v>437.19869211166906</v>
      </c>
      <c r="DW48" s="158">
        <f>IF(DW$10="","",'10_IMPUESTOS_RETENCIONES'!DW14)</f>
        <v>437.39439659298137</v>
      </c>
      <c r="DX48" s="158">
        <f>IF(DX$10="","",'10_IMPUESTOS_RETENCIONES'!DX14)</f>
        <v>437.59010107429361</v>
      </c>
      <c r="DY48" s="158">
        <f>IF(DY$10="","",'10_IMPUESTOS_RETENCIONES'!DY14)</f>
        <v>437.78188636024061</v>
      </c>
      <c r="DZ48" s="158">
        <f>IF(DZ$10="","",'10_IMPUESTOS_RETENCIONES'!DZ14)</f>
        <v>438.17801645155282</v>
      </c>
      <c r="EA48" s="158">
        <f>IF(EA$10="","",'10_IMPUESTOS_RETENCIONES'!EA14)</f>
        <v>438.36980173749987</v>
      </c>
      <c r="EB48" s="158">
        <f>IF(EB$10="","",'10_IMPUESTOS_RETENCIONES'!EB14)</f>
        <v>438.56550621881217</v>
      </c>
      <c r="EC48" s="158">
        <f>IF(EC$10="","",'10_IMPUESTOS_RETENCIONES'!EC14)</f>
        <v>468.39498501048331</v>
      </c>
      <c r="ED48" s="158">
        <f>IF(ED$10="","",'10_IMPUESTOS_RETENCIONES'!ED14)</f>
        <v>468.54877277591572</v>
      </c>
      <c r="EE48" s="158">
        <f>IF(EE$10="","",'10_IMPUESTOS_RETENCIONES'!EE14)</f>
        <v>468.71498278692172</v>
      </c>
      <c r="EF48" s="158">
        <f>IF(EF$10="","",'10_IMPUESTOS_RETENCIONES'!EF14)</f>
        <v>468.87705204940329</v>
      </c>
      <c r="EG48" s="158">
        <f>IF(EG$10="","",'10_IMPUESTOS_RETENCIONES'!EG14)</f>
        <v>469.16136616740931</v>
      </c>
      <c r="EH48" s="158">
        <f>IF(EH$10="","",'10_IMPUESTOS_RETENCIONES'!EH14)</f>
        <v>469.32343542989076</v>
      </c>
      <c r="EI48" s="158">
        <f>IF(EI$10="","",'10_IMPUESTOS_RETENCIONES'!EI14)</f>
        <v>469.48964544089688</v>
      </c>
      <c r="EJ48" s="158">
        <f>IF(EJ$10="","",'10_IMPUESTOS_RETENCIONES'!EJ14)</f>
        <v>469.65585545190288</v>
      </c>
      <c r="EK48" s="158">
        <f>IF(EK$10="","",'10_IMPUESTOS_RETENCIONES'!EK14)</f>
        <v>469.81792471438439</v>
      </c>
      <c r="EL48" s="158">
        <f>IF(EL$10="","",'10_IMPUESTOS_RETENCIONES'!EL14)</f>
        <v>470.2046028963905</v>
      </c>
      <c r="EM48" s="158">
        <f>IF(EM$10="","",'10_IMPUESTOS_RETENCIONES'!EM14)</f>
        <v>470.36667215887195</v>
      </c>
      <c r="EN48" s="158">
        <f>IF(EN$10="","",'10_IMPUESTOS_RETENCIONES'!EN14)</f>
        <v>470.53288216987795</v>
      </c>
      <c r="EO48" s="158">
        <f>IF(EO$10="","",'10_IMPUESTOS_RETENCIONES'!EO14)</f>
        <v>504.26763639093457</v>
      </c>
      <c r="EP48" s="158">
        <f>IF(EP$10="","",'10_IMPUESTOS_RETENCIONES'!EP14)</f>
        <v>504.42835928421459</v>
      </c>
      <c r="EQ48" s="158">
        <f>IF(EQ$10="","",'10_IMPUESTOS_RETENCIONES'!EQ14)</f>
        <v>504.60220692233048</v>
      </c>
      <c r="ER48" s="158">
        <f>IF(ER$10="","",'10_IMPUESTOS_RETENCIONES'!ER14)</f>
        <v>504.77167964550108</v>
      </c>
      <c r="ES48" s="158">
        <f>IF(ES$10="","",'10_IMPUESTOS_RETENCIONES'!ES14)</f>
        <v>505.07544180131703</v>
      </c>
      <c r="ET48" s="158">
        <f>IF(ET$10="","",'10_IMPUESTOS_RETENCIONES'!ET14)</f>
        <v>505.24491452448763</v>
      </c>
      <c r="EU48" s="158">
        <f>IF(EU$10="","",'10_IMPUESTOS_RETENCIONES'!EU14)</f>
        <v>505.41876216260357</v>
      </c>
      <c r="EV48" s="158">
        <f>IF(EV$10="","",'10_IMPUESTOS_RETENCIONES'!EV14)</f>
        <v>505.5926098007194</v>
      </c>
      <c r="EW48" s="158">
        <f>IF(EW$10="","",'10_IMPUESTOS_RETENCIONES'!EW14)</f>
        <v>505.76208252389006</v>
      </c>
      <c r="EX48" s="158">
        <f>IF(EX$10="","",'10_IMPUESTOS_RETENCIONES'!EX14)</f>
        <v>506.17844515010597</v>
      </c>
      <c r="EY48" s="158">
        <f>IF(EY$10="","",'10_IMPUESTOS_RETENCIONES'!EY14)</f>
        <v>506.34791787327651</v>
      </c>
      <c r="EZ48" s="158">
        <f>IF(EZ$10="","",'10_IMPUESTOS_RETENCIONES'!EZ14)</f>
        <v>506.52176551139252</v>
      </c>
      <c r="FA48" s="158">
        <f>IF(FA$10="","",'10_IMPUESTOS_RETENCIONES'!FA14)</f>
        <v>542.13987166743937</v>
      </c>
      <c r="FB48" s="158">
        <f>IF(FB$10="","",'10_IMPUESTOS_RETENCIONES'!FB14)</f>
        <v>542.30790688294758</v>
      </c>
      <c r="FC48" s="158">
        <f>IF(FC$10="","",'10_IMPUESTOS_RETENCIONES'!FC14)</f>
        <v>542.48980935073587</v>
      </c>
      <c r="FD48" s="158">
        <f>IF(FD$10="","",'10_IMPUESTOS_RETENCIONES'!FD14)</f>
        <v>542.66708940109754</v>
      </c>
      <c r="FE48" s="158">
        <f>IF(FE$10="","",'10_IMPUESTOS_RETENCIONES'!FE14)</f>
        <v>542.99189783835573</v>
      </c>
      <c r="FF48" s="158">
        <f>IF(FF$10="","",'10_IMPUESTOS_RETENCIONES'!FF14)</f>
        <v>543.1691778887174</v>
      </c>
      <c r="FG48" s="158">
        <f>IF(FG$10="","",'10_IMPUESTOS_RETENCIONES'!FG14)</f>
        <v>543.35108035650569</v>
      </c>
      <c r="FH48" s="158">
        <f>IF(FH$10="","",'10_IMPUESTOS_RETENCIONES'!FH14)</f>
        <v>543.53298282429409</v>
      </c>
      <c r="FI48" s="158">
        <f>IF(FI$10="","",'10_IMPUESTOS_RETENCIONES'!FI14)</f>
        <v>543.71026287465565</v>
      </c>
      <c r="FJ48" s="158">
        <f>IF(FJ$10="","",'10_IMPUESTOS_RETENCIONES'!FJ14)</f>
        <v>544.15893182935406</v>
      </c>
      <c r="FK48" s="158">
        <f>IF(FK$10="","",'10_IMPUESTOS_RETENCIONES'!FK14)</f>
        <v>544.33621187971562</v>
      </c>
    </row>
    <row r="49" spans="3:167" ht="15" customHeight="1">
      <c r="C49" s="165"/>
    </row>
    <row r="50" spans="3:167" ht="15" customHeight="1">
      <c r="C50" s="162" t="s">
        <v>177</v>
      </c>
      <c r="D50" s="171"/>
      <c r="E50" s="171"/>
      <c r="F50" s="159">
        <f t="shared" ref="F50:K50" ca="1" si="116">IF(F$10="","",SUM(+F46,-F48))</f>
        <v>26042.78656466824</v>
      </c>
      <c r="G50" s="159">
        <f t="shared" ca="1" si="116"/>
        <v>40139.856655129042</v>
      </c>
      <c r="H50" s="159">
        <f t="shared" ca="1" si="116"/>
        <v>52042.584532856417</v>
      </c>
      <c r="I50" s="159">
        <f t="shared" ca="1" si="116"/>
        <v>82180.052257998206</v>
      </c>
      <c r="J50" s="159">
        <f t="shared" ca="1" si="116"/>
        <v>93705.582271208186</v>
      </c>
      <c r="K50" s="159">
        <f t="shared" ca="1" si="116"/>
        <v>102799.88315091858</v>
      </c>
      <c r="M50" s="159">
        <f t="shared" ref="M50:AR50" ca="1" si="117">IF(M$10="","",SUM(+M46,-M48))</f>
        <v>2914.2559775</v>
      </c>
      <c r="N50" s="159">
        <f t="shared" ca="1" si="117"/>
        <v>3363.8103526136342</v>
      </c>
      <c r="O50" s="159">
        <f t="shared" ca="1" si="117"/>
        <v>2487.4713887386388</v>
      </c>
      <c r="P50" s="159">
        <f t="shared" ca="1" si="117"/>
        <v>2753.1442854052993</v>
      </c>
      <c r="Q50" s="159">
        <f t="shared" ca="1" si="117"/>
        <v>9976.6394187418009</v>
      </c>
      <c r="R50" s="159">
        <f t="shared" ca="1" si="117"/>
        <v>3125.5920151938062</v>
      </c>
      <c r="S50" s="159">
        <f t="shared" ca="1" si="117"/>
        <v>3739.9794250928062</v>
      </c>
      <c r="T50" s="159">
        <f t="shared" ca="1" si="117"/>
        <v>1338.3672385709347</v>
      </c>
      <c r="U50" s="159">
        <f t="shared" ca="1" si="117"/>
        <v>2652.2317317077141</v>
      </c>
      <c r="V50" s="159">
        <f t="shared" ca="1" si="117"/>
        <v>3226.9348535461904</v>
      </c>
      <c r="W50" s="159">
        <f t="shared" ca="1" si="117"/>
        <v>1957.14158393358</v>
      </c>
      <c r="X50" s="159">
        <f t="shared" ca="1" si="117"/>
        <v>-11492.781706376185</v>
      </c>
      <c r="Y50" s="159">
        <f t="shared" ca="1" si="117"/>
        <v>2382.4537579928096</v>
      </c>
      <c r="Z50" s="159">
        <f t="shared" ca="1" si="117"/>
        <v>2357.5175087265234</v>
      </c>
      <c r="AA50" s="159">
        <f t="shared" ca="1" si="117"/>
        <v>2742.9541564901533</v>
      </c>
      <c r="AB50" s="159">
        <f t="shared" ca="1" si="117"/>
        <v>3350.0861453728112</v>
      </c>
      <c r="AC50" s="159">
        <f t="shared" ca="1" si="117"/>
        <v>3064.640472450591</v>
      </c>
      <c r="AD50" s="159">
        <f t="shared" ca="1" si="117"/>
        <v>3680.9540656690901</v>
      </c>
      <c r="AE50" s="159">
        <f t="shared" ca="1" si="117"/>
        <v>3037.9957727211545</v>
      </c>
      <c r="AF50" s="159">
        <f t="shared" ca="1" si="117"/>
        <v>3657.963929484054</v>
      </c>
      <c r="AG50" s="159">
        <f t="shared" ca="1" si="117"/>
        <v>3268.1678278044806</v>
      </c>
      <c r="AH50" s="159">
        <f t="shared" ca="1" si="117"/>
        <v>3801.7675222770858</v>
      </c>
      <c r="AI50" s="159">
        <f t="shared" ca="1" si="117"/>
        <v>4385.4096901945186</v>
      </c>
      <c r="AJ50" s="159">
        <f t="shared" ca="1" si="117"/>
        <v>4409.9458059457738</v>
      </c>
      <c r="AK50" s="159">
        <f t="shared" ca="1" si="117"/>
        <v>4067.9563925079456</v>
      </c>
      <c r="AL50" s="159">
        <f t="shared" ca="1" si="117"/>
        <v>4158.0115132737847</v>
      </c>
      <c r="AM50" s="159">
        <f t="shared" ca="1" si="117"/>
        <v>4054.7265518155596</v>
      </c>
      <c r="AN50" s="159">
        <f t="shared" ca="1" si="117"/>
        <v>4092.5542775148861</v>
      </c>
      <c r="AO50" s="159">
        <f t="shared" ca="1" si="117"/>
        <v>4284.4977733188625</v>
      </c>
      <c r="AP50" s="159">
        <f t="shared" ca="1" si="117"/>
        <v>4361.2860420491106</v>
      </c>
      <c r="AQ50" s="159">
        <f t="shared" ca="1" si="117"/>
        <v>4396.7836644278113</v>
      </c>
      <c r="AR50" s="159">
        <f t="shared" ca="1" si="117"/>
        <v>4449.3569106984478</v>
      </c>
      <c r="AS50" s="159">
        <f t="shared" ref="AS50:BX50" ca="1" si="118">IF(AS$10="","",SUM(+AS46,-AS48))</f>
        <v>4518.6147760814674</v>
      </c>
      <c r="AT50" s="159">
        <f t="shared" ca="1" si="118"/>
        <v>4545.4290260271937</v>
      </c>
      <c r="AU50" s="159">
        <f t="shared" ca="1" si="118"/>
        <v>4614.1424437368714</v>
      </c>
      <c r="AV50" s="159">
        <f t="shared" ca="1" si="118"/>
        <v>4499.2251614044908</v>
      </c>
      <c r="AW50" s="159">
        <f t="shared" ca="1" si="118"/>
        <v>4952.9504740638586</v>
      </c>
      <c r="AX50" s="159">
        <f t="shared" ca="1" si="118"/>
        <v>5034.0734138097259</v>
      </c>
      <c r="AY50" s="159">
        <f t="shared" ca="1" si="118"/>
        <v>4914.8207763778018</v>
      </c>
      <c r="AZ50" s="159">
        <f t="shared" ca="1" si="118"/>
        <v>8900.1447939230311</v>
      </c>
      <c r="BA50" s="159">
        <f t="shared" ca="1" si="118"/>
        <v>9089.4303731321634</v>
      </c>
      <c r="BB50" s="159">
        <f t="shared" ca="1" si="118"/>
        <v>9162.2472177260443</v>
      </c>
      <c r="BC50" s="159">
        <f t="shared" ca="1" si="118"/>
        <v>9206.7317597911424</v>
      </c>
      <c r="BD50" s="159">
        <f t="shared" ca="1" si="118"/>
        <v>9262.5046057644249</v>
      </c>
      <c r="BE50" s="159">
        <f t="shared" ca="1" si="118"/>
        <v>5381.9888513504629</v>
      </c>
      <c r="BF50" s="159">
        <f t="shared" ca="1" si="118"/>
        <v>5416.251113938245</v>
      </c>
      <c r="BG50" s="159">
        <f t="shared" ca="1" si="118"/>
        <v>5483.0478895341057</v>
      </c>
      <c r="BH50" s="159">
        <f t="shared" ca="1" si="118"/>
        <v>5375.8609885872065</v>
      </c>
      <c r="BI50" s="159">
        <f t="shared" ca="1" si="118"/>
        <v>5749.3764166005867</v>
      </c>
      <c r="BJ50" s="159">
        <f t="shared" ca="1" si="118"/>
        <v>5817.5831405085419</v>
      </c>
      <c r="BK50" s="159">
        <f t="shared" ca="1" si="118"/>
        <v>5715.6953255457684</v>
      </c>
      <c r="BL50" s="159">
        <f t="shared" ca="1" si="118"/>
        <v>10070.680943049203</v>
      </c>
      <c r="BM50" s="159">
        <f t="shared" ca="1" si="118"/>
        <v>10268.19527906927</v>
      </c>
      <c r="BN50" s="159">
        <f t="shared" ca="1" si="118"/>
        <v>10334.842537540264</v>
      </c>
      <c r="BO50" s="159">
        <f t="shared" ca="1" si="118"/>
        <v>10384.975046511348</v>
      </c>
      <c r="BP50" s="159">
        <f t="shared" ca="1" si="118"/>
        <v>10444.21346390886</v>
      </c>
      <c r="BQ50" s="159">
        <f t="shared" ca="1" si="118"/>
        <v>6191.3374992778427</v>
      </c>
      <c r="BR50" s="159">
        <f t="shared" ca="1" si="118"/>
        <v>6233.7808740764976</v>
      </c>
      <c r="BS50" s="159">
        <f t="shared" ca="1" si="118"/>
        <v>6298.6250187838896</v>
      </c>
      <c r="BT50" s="159">
        <f t="shared" ca="1" si="118"/>
        <v>6196.2767263361366</v>
      </c>
      <c r="BU50" s="159">
        <f t="shared" ca="1" si="118"/>
        <v>6557.6069700019834</v>
      </c>
      <c r="BV50" s="159">
        <f t="shared" ca="1" si="118"/>
        <v>6611.9120495256648</v>
      </c>
      <c r="BW50" s="159">
        <f t="shared" ca="1" si="118"/>
        <v>6528.8169905816494</v>
      </c>
      <c r="BX50" s="159">
        <f t="shared" ca="1" si="118"/>
        <v>10726.585689101776</v>
      </c>
      <c r="BY50" s="159">
        <f t="shared" ref="BY50:CF50" ca="1" si="119">IF(BY$10="","",SUM(+BY46,-BY48))</f>
        <v>10932.904817361665</v>
      </c>
      <c r="BZ50" s="159">
        <f t="shared" ca="1" si="119"/>
        <v>10997.545560541816</v>
      </c>
      <c r="CA50" s="159">
        <f t="shared" ca="1" si="119"/>
        <v>11056.916466272318</v>
      </c>
      <c r="CB50" s="159">
        <f t="shared" ca="1" si="119"/>
        <v>11119.827242405217</v>
      </c>
      <c r="CC50" s="159">
        <f t="shared" ca="1" si="119"/>
        <v>7020.9742954193407</v>
      </c>
      <c r="CD50" s="159">
        <f t="shared" ca="1" si="119"/>
        <v>7072.116112831266</v>
      </c>
      <c r="CE50" s="159">
        <f t="shared" ca="1" si="119"/>
        <v>7134.815514322544</v>
      </c>
      <c r="CF50" s="159">
        <f t="shared" ca="1" si="119"/>
        <v>7039.8614425533724</v>
      </c>
      <c r="CK50" s="159">
        <f t="shared" ref="CK50:CP50" ca="1" si="120">IF(CK$10="","",SUM(+CK46,-CK48))</f>
        <v>22705.403679956235</v>
      </c>
      <c r="CL50" s="159">
        <f t="shared" ca="1" si="120"/>
        <v>10079.38328165938</v>
      </c>
      <c r="CM50" s="159">
        <f t="shared" ca="1" si="120"/>
        <v>19668.86331593951</v>
      </c>
      <c r="CN50" s="159">
        <f t="shared" ca="1" si="120"/>
        <v>29930.032966964736</v>
      </c>
      <c r="CO50" s="159">
        <f t="shared" ca="1" si="120"/>
        <v>33659.077330994565</v>
      </c>
      <c r="CP50" s="159">
        <f t="shared" ca="1" si="120"/>
        <v>37659.834187491157</v>
      </c>
      <c r="CR50" s="159">
        <f t="shared" ref="CR50:DW50" ca="1" si="121">IF(CR$10="","",SUM(+CR46,-CR48))</f>
        <v>3749.1142752388255</v>
      </c>
      <c r="CS50" s="159">
        <f t="shared" ca="1" si="121"/>
        <v>4058.0244531343174</v>
      </c>
      <c r="CT50" s="159">
        <f t="shared" ca="1" si="121"/>
        <v>201.54833427924638</v>
      </c>
      <c r="CU50" s="159">
        <f t="shared" ca="1" si="121"/>
        <v>5058.5693868716708</v>
      </c>
      <c r="CV50" s="159">
        <f t="shared" ca="1" si="121"/>
        <v>4766.3940901955157</v>
      </c>
      <c r="CW50" s="159">
        <f t="shared" ca="1" si="121"/>
        <v>4653.8450516382109</v>
      </c>
      <c r="CX50" s="159">
        <f t="shared" ca="1" si="121"/>
        <v>2469.3417489888252</v>
      </c>
      <c r="CY50" s="159">
        <f t="shared" ca="1" si="121"/>
        <v>4077.6509619653607</v>
      </c>
      <c r="CZ50" s="159">
        <f t="shared" ca="1" si="121"/>
        <v>5670.1935031511675</v>
      </c>
      <c r="DA50" s="159">
        <f t="shared" ca="1" si="121"/>
        <v>8138.6855448231709</v>
      </c>
      <c r="DB50" s="159">
        <f t="shared" ca="1" si="121"/>
        <v>4621.6151236070273</v>
      </c>
      <c r="DC50" s="159">
        <f t="shared" ca="1" si="121"/>
        <v>-24759.5787939371</v>
      </c>
      <c r="DD50" s="159">
        <f t="shared" ca="1" si="121"/>
        <v>-4574.8704259930037</v>
      </c>
      <c r="DE50" s="159">
        <f t="shared" ca="1" si="121"/>
        <v>804.55054602536813</v>
      </c>
      <c r="DF50" s="159">
        <f t="shared" ca="1" si="121"/>
        <v>-4688.888381741077</v>
      </c>
      <c r="DG50" s="159">
        <f t="shared" ca="1" si="121"/>
        <v>3558.8791965630735</v>
      </c>
      <c r="DH50" s="159">
        <f t="shared" ca="1" si="121"/>
        <v>3982.5256298545719</v>
      </c>
      <c r="DI50" s="159">
        <f t="shared" ca="1" si="121"/>
        <v>2200.8713132598341</v>
      </c>
      <c r="DJ50" s="159">
        <f t="shared" ca="1" si="121"/>
        <v>2867.2382777364969</v>
      </c>
      <c r="DK50" s="159">
        <f t="shared" ca="1" si="121"/>
        <v>2999.4307162959649</v>
      </c>
      <c r="DL50" s="159">
        <f t="shared" ca="1" si="121"/>
        <v>3241.8174867445923</v>
      </c>
      <c r="DM50" s="159">
        <f t="shared" ca="1" si="121"/>
        <v>3419.4737510936175</v>
      </c>
      <c r="DN50" s="159">
        <f t="shared" ca="1" si="121"/>
        <v>3667.0002513680643</v>
      </c>
      <c r="DO50" s="159">
        <f t="shared" ca="1" si="121"/>
        <v>-7398.6450795480996</v>
      </c>
      <c r="DP50" s="159">
        <f t="shared" ca="1" si="121"/>
        <v>-8481.457094916912</v>
      </c>
      <c r="DQ50" s="159">
        <f t="shared" ca="1" si="121"/>
        <v>-960.04422780224581</v>
      </c>
      <c r="DR50" s="159">
        <f t="shared" ca="1" si="121"/>
        <v>-5316.8636431482601</v>
      </c>
      <c r="DS50" s="159">
        <f t="shared" ca="1" si="121"/>
        <v>4693.5758134414937</v>
      </c>
      <c r="DT50" s="159">
        <f t="shared" ca="1" si="121"/>
        <v>4974.1330356198087</v>
      </c>
      <c r="DU50" s="159">
        <f t="shared" ca="1" si="121"/>
        <v>5064.2488182148718</v>
      </c>
      <c r="DV50" s="159">
        <f t="shared" ca="1" si="121"/>
        <v>5103.7131399120881</v>
      </c>
      <c r="DW50" s="159">
        <f t="shared" ca="1" si="121"/>
        <v>5170.3025539557193</v>
      </c>
      <c r="DX50" s="159">
        <f t="shared" ref="DX50:FC50" ca="1" si="122">IF(DX$10="","",SUM(+DX46,-DX48))</f>
        <v>5259.110543954991</v>
      </c>
      <c r="DY50" s="159">
        <f t="shared" ca="1" si="122"/>
        <v>5289.7385615250296</v>
      </c>
      <c r="DZ50" s="159">
        <f t="shared" ca="1" si="122"/>
        <v>5379.3123992341161</v>
      </c>
      <c r="EA50" s="159">
        <f t="shared" ca="1" si="122"/>
        <v>-6506.9065840512039</v>
      </c>
      <c r="EB50" s="159">
        <f t="shared" ca="1" si="122"/>
        <v>-1412.2327593808759</v>
      </c>
      <c r="EC50" s="159">
        <f t="shared" ca="1" si="122"/>
        <v>-1234.9722099155883</v>
      </c>
      <c r="ED50" s="159">
        <f t="shared" ca="1" si="122"/>
        <v>-6639.939591377366</v>
      </c>
      <c r="EE50" s="159">
        <f t="shared" ca="1" si="122"/>
        <v>5231.8563846435591</v>
      </c>
      <c r="EF50" s="159">
        <f t="shared" ca="1" si="122"/>
        <v>5523.5884671542744</v>
      </c>
      <c r="EG50" s="159">
        <f t="shared" ca="1" si="122"/>
        <v>5613.1574930915313</v>
      </c>
      <c r="EH50" s="159">
        <f t="shared" ca="1" si="122"/>
        <v>5664.6060231446136</v>
      </c>
      <c r="EI50" s="159">
        <f t="shared" ca="1" si="122"/>
        <v>5736.9427891790156</v>
      </c>
      <c r="EJ50" s="159">
        <f t="shared" ca="1" si="122"/>
        <v>5824.8694800833036</v>
      </c>
      <c r="EK50" s="159">
        <f t="shared" ca="1" si="122"/>
        <v>5866.8457897751059</v>
      </c>
      <c r="EL50" s="159">
        <f t="shared" ca="1" si="122"/>
        <v>5955.4635825499417</v>
      </c>
      <c r="EM50" s="159">
        <f t="shared" ca="1" si="122"/>
        <v>-6200.1524819827773</v>
      </c>
      <c r="EN50" s="159">
        <f t="shared" ca="1" si="122"/>
        <v>-1689.3045839502615</v>
      </c>
      <c r="EO50" s="159">
        <f t="shared" ca="1" si="122"/>
        <v>-1536.7864289141153</v>
      </c>
      <c r="EP50" s="159">
        <f t="shared" ca="1" si="122"/>
        <v>-7477.5117329470986</v>
      </c>
      <c r="EQ50" s="159">
        <f t="shared" ca="1" si="122"/>
        <v>5815.855346251501</v>
      </c>
      <c r="ER50" s="159">
        <f t="shared" ca="1" si="122"/>
        <v>6117.9995286761878</v>
      </c>
      <c r="ES50" s="159">
        <f t="shared" ca="1" si="122"/>
        <v>6205.0242992522426</v>
      </c>
      <c r="ET50" s="159">
        <f t="shared" ca="1" si="122"/>
        <v>6267.6943193817997</v>
      </c>
      <c r="EU50" s="159">
        <f t="shared" ca="1" si="122"/>
        <v>6344.4434358568005</v>
      </c>
      <c r="EV50" s="159">
        <f t="shared" ca="1" si="122"/>
        <v>6429.6272573326842</v>
      </c>
      <c r="EW50" s="159">
        <f t="shared" ca="1" si="122"/>
        <v>6482.2031570778472</v>
      </c>
      <c r="EX50" s="159">
        <f t="shared" ca="1" si="122"/>
        <v>6568.0886610378702</v>
      </c>
      <c r="EY50" s="159">
        <f t="shared" ca="1" si="122"/>
        <v>-5868.2559280608912</v>
      </c>
      <c r="EZ50" s="159">
        <f t="shared" ca="1" si="122"/>
        <v>-1982.7728393883899</v>
      </c>
      <c r="FA50" s="159">
        <f t="shared" ca="1" si="122"/>
        <v>-1854.5109816343836</v>
      </c>
      <c r="FB50" s="159">
        <f t="shared" ca="1" si="122"/>
        <v>-8331.8957286470904</v>
      </c>
      <c r="FC50" s="159">
        <f t="shared" ca="1" si="122"/>
        <v>6434.9406779736964</v>
      </c>
      <c r="FD50" s="159">
        <f t="shared" ref="FD50:FK50" ca="1" si="123">IF(FD$10="","",SUM(+FD46,-FD48))</f>
        <v>6748.2334875644201</v>
      </c>
      <c r="FE50" s="159">
        <f t="shared" ca="1" si="123"/>
        <v>6832.4587991407107</v>
      </c>
      <c r="FF50" s="159">
        <f t="shared" ca="1" si="123"/>
        <v>6907.1168314620281</v>
      </c>
      <c r="FG50" s="159">
        <f t="shared" ca="1" si="123"/>
        <v>6988.5388722289026</v>
      </c>
      <c r="FH50" s="159">
        <f t="shared" ca="1" si="123"/>
        <v>7070.7130253653859</v>
      </c>
      <c r="FI50" s="159">
        <f t="shared" ca="1" si="123"/>
        <v>7134.5484516490651</v>
      </c>
      <c r="FJ50" s="159">
        <f t="shared" ca="1" si="123"/>
        <v>7217.4339361616421</v>
      </c>
      <c r="FK50" s="159">
        <f t="shared" ca="1" si="123"/>
        <v>-5504.9703443848775</v>
      </c>
    </row>
  </sheetData>
  <dataValidations count="2">
    <dataValidation type="list" allowBlank="1" showInputMessage="1" showErrorMessage="1" sqref="D4" xr:uid="{00000000-0002-0000-0C00-000000000000}">
      <formula1>"1,2,4,12"</formula1>
    </dataValidation>
    <dataValidation type="whole" allowBlank="1" showInputMessage="1" showErrorMessage="1" sqref="D3" xr:uid="{00000000-0002-0000-0C00-000001000000}">
      <formula1>1</formula1>
      <formula2>100</formula2>
    </dataValidation>
  </dataValidations>
  <pageMargins left="0.7" right="0.7" top="0.75" bottom="0.75" header="0.3" footer="0.3"/>
  <pageSetup paperSize="132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1_INGRESOS</vt:lpstr>
      <vt:lpstr>2_COSTOS</vt:lpstr>
      <vt:lpstr>3A_NOMINA</vt:lpstr>
      <vt:lpstr>3B_GASTOS_PERSONAL</vt:lpstr>
      <vt:lpstr>4_GASTOS_GENERALES</vt:lpstr>
      <vt:lpstr>5_DA_ACTIVOS_FIJOS</vt:lpstr>
      <vt:lpstr>6_INVERSIONES_RETIROS_ACTIVOS</vt:lpstr>
      <vt:lpstr>7_FINANCIAMIENTOS</vt:lpstr>
      <vt:lpstr>8_OTROS_GASTOS_INGRESOS</vt:lpstr>
      <vt:lpstr>9_ANTICIPOS</vt:lpstr>
      <vt:lpstr>10_IMPUESTOS_RETENCIONES</vt:lpstr>
      <vt:lpstr>11_CATALOGO_CUENTAS</vt:lpstr>
      <vt:lpstr>12_GANANCIA_PERDIDAS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Nicolas Fermin Cota</dc:creator>
  <cp:lastModifiedBy>Rafael Nicolas Fermin Cota</cp:lastModifiedBy>
  <dcterms:created xsi:type="dcterms:W3CDTF">2012-11-06T17:37:38Z</dcterms:created>
  <dcterms:modified xsi:type="dcterms:W3CDTF">2020-12-16T17:20:45Z</dcterms:modified>
</cp:coreProperties>
</file>